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2285" windowHeight="7830" activeTab="2"/>
  </bookViews>
  <sheets>
    <sheet name="Data" sheetId="2" r:id="rId1"/>
    <sheet name="Pemecahan 1" sheetId="1" r:id="rId2"/>
    <sheet name="Pemecahan 2" sheetId="3" r:id="rId3"/>
    <sheet name="Pemecahan 3" sheetId="4" r:id="rId4"/>
  </sheets>
  <definedNames>
    <definedName name="_xlnm._FilterDatabase" localSheetId="0" hidden="1">Data!$A$1:$D$21</definedName>
  </definedNames>
  <calcPr calcId="145621"/>
</workbook>
</file>

<file path=xl/calcChain.xml><?xml version="1.0" encoding="utf-8"?>
<calcChain xmlns="http://schemas.openxmlformats.org/spreadsheetml/2006/main">
  <c r="G18" i="4" l="1"/>
  <c r="G17" i="4"/>
  <c r="E18" i="4"/>
  <c r="E17" i="4"/>
  <c r="G4" i="4"/>
  <c r="G3" i="4"/>
  <c r="E4" i="4"/>
  <c r="E3" i="4"/>
  <c r="B3" i="4"/>
  <c r="B2" i="4"/>
  <c r="G18" i="3"/>
  <c r="G17" i="3"/>
  <c r="E18" i="3"/>
  <c r="E17" i="3"/>
  <c r="G4" i="3"/>
  <c r="G3" i="3"/>
  <c r="E4" i="3"/>
  <c r="E3" i="3"/>
  <c r="B3" i="3"/>
  <c r="B2" i="3"/>
  <c r="G18" i="1"/>
  <c r="G17" i="1"/>
  <c r="E18" i="1"/>
  <c r="E17" i="1"/>
  <c r="G11" i="1"/>
  <c r="G10" i="1"/>
  <c r="E11" i="1"/>
  <c r="E10" i="1"/>
  <c r="G4" i="1"/>
  <c r="G3" i="1"/>
  <c r="E4" i="1"/>
  <c r="E3" i="1"/>
  <c r="B3" i="1"/>
  <c r="B2" i="1"/>
  <c r="E13" i="4"/>
  <c r="G12" i="4"/>
  <c r="G13" i="4" s="1"/>
  <c r="E12" i="4"/>
  <c r="G12" i="3"/>
  <c r="G13" i="3" s="1"/>
  <c r="E12" i="3"/>
  <c r="G19" i="4" l="1"/>
  <c r="G20" i="4" s="1"/>
  <c r="E19" i="4"/>
  <c r="E20" i="4" s="1"/>
  <c r="G5" i="4"/>
  <c r="G6" i="4" s="1"/>
  <c r="E5" i="4"/>
  <c r="E6" i="4"/>
  <c r="B4" i="4"/>
  <c r="B5" i="4" s="1"/>
  <c r="I13" i="4" s="1"/>
  <c r="G19" i="3"/>
  <c r="G20" i="3"/>
  <c r="E19" i="3"/>
  <c r="E20" i="3" s="1"/>
  <c r="G5" i="3"/>
  <c r="G6" i="3" s="1"/>
  <c r="E6" i="3"/>
  <c r="E5" i="3"/>
  <c r="B4" i="3"/>
  <c r="B5" i="3"/>
  <c r="G19" i="1"/>
  <c r="G20" i="1" s="1"/>
  <c r="E19" i="1"/>
  <c r="E20" i="1" s="1"/>
  <c r="G12" i="1"/>
  <c r="G13" i="1" s="1"/>
  <c r="E12" i="1"/>
  <c r="E13" i="1" s="1"/>
  <c r="G5" i="1"/>
  <c r="G6" i="1" s="1"/>
  <c r="E5" i="1"/>
  <c r="E6" i="1" s="1"/>
  <c r="B4" i="1"/>
  <c r="B5" i="1" s="1"/>
  <c r="I11" i="4"/>
  <c r="E13" i="3"/>
  <c r="I20" i="4" l="1"/>
  <c r="I18" i="4"/>
  <c r="I4" i="4"/>
  <c r="K6" i="4" s="1"/>
  <c r="I6" i="4"/>
  <c r="I20" i="3"/>
  <c r="I18" i="3"/>
  <c r="I4" i="3"/>
  <c r="K6" i="3" s="1"/>
  <c r="I6" i="3"/>
  <c r="I13" i="3"/>
  <c r="I18" i="1"/>
  <c r="I13" i="1"/>
  <c r="I11" i="1"/>
  <c r="I20" i="1"/>
  <c r="I6" i="1"/>
  <c r="I4" i="1"/>
  <c r="K6" i="1" s="1"/>
  <c r="I11" i="3"/>
</calcChain>
</file>

<file path=xl/sharedStrings.xml><?xml version="1.0" encoding="utf-8"?>
<sst xmlns="http://schemas.openxmlformats.org/spreadsheetml/2006/main" count="216" uniqueCount="22">
  <si>
    <t>Variabel Y</t>
  </si>
  <si>
    <t>Ya</t>
  </si>
  <si>
    <t>Tidak</t>
  </si>
  <si>
    <t>Jumlah</t>
  </si>
  <si>
    <t>Entropi</t>
  </si>
  <si>
    <t>Variabel X1</t>
  </si>
  <si>
    <t>Merah</t>
  </si>
  <si>
    <t>Kuning</t>
  </si>
  <si>
    <r>
      <t>Warna</t>
    </r>
    <r>
      <rPr>
        <sz val="20"/>
        <color rgb="FF000000"/>
        <rFont val="Arial"/>
      </rPr>
      <t xml:space="preserve"> </t>
    </r>
  </si>
  <si>
    <r>
      <t>Tipe</t>
    </r>
    <r>
      <rPr>
        <sz val="20"/>
        <color rgb="FF000000"/>
        <rFont val="Arial"/>
      </rPr>
      <t xml:space="preserve"> </t>
    </r>
  </si>
  <si>
    <r>
      <t>Asal</t>
    </r>
    <r>
      <rPr>
        <sz val="20"/>
        <color rgb="FF000000"/>
        <rFont val="Arial"/>
      </rPr>
      <t xml:space="preserve"> </t>
    </r>
  </si>
  <si>
    <r>
      <t>Tercuri ?</t>
    </r>
    <r>
      <rPr>
        <sz val="20"/>
        <color rgb="FF000000"/>
        <rFont val="Arial"/>
      </rPr>
      <t xml:space="preserve"> </t>
    </r>
  </si>
  <si>
    <t>SUV</t>
  </si>
  <si>
    <t>Import</t>
  </si>
  <si>
    <t>Sport</t>
  </si>
  <si>
    <t>Variabel X2</t>
  </si>
  <si>
    <t>Variabel X3</t>
  </si>
  <si>
    <t>Domestik</t>
  </si>
  <si>
    <t>Entropi Total</t>
  </si>
  <si>
    <t>Gain(y,A)</t>
  </si>
  <si>
    <t>Variabel X2=Sport</t>
  </si>
  <si>
    <t>Variabel X2=SUV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</si>
</sst>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000000"/>
      <name val="Arial"/>
    </font>
    <font>
      <sz val="2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90" zoomScaleNormal="90" workbookViewId="0">
      <selection activeCell="G13" sqref="G13"/>
    </sheetView>
  </sheetViews>
  <sheetFormatPr defaultRowHeight="15" x14ac:dyDescent="0.25"/>
  <cols>
    <col min="1" max="1" width="17.42578125" customWidth="1"/>
    <col min="2" max="2" width="19.140625" customWidth="1"/>
    <col min="3" max="3" width="17.5703125" customWidth="1"/>
    <col min="4" max="4" width="21.28515625" customWidth="1"/>
  </cols>
  <sheetData>
    <row r="1" spans="1:4" ht="18.75" thickBot="1" x14ac:dyDescent="0.3">
      <c r="A1" s="1" t="s">
        <v>8</v>
      </c>
      <c r="B1" s="1" t="s">
        <v>9</v>
      </c>
      <c r="C1" s="1" t="s">
        <v>10</v>
      </c>
      <c r="D1" s="1" t="s">
        <v>11</v>
      </c>
    </row>
    <row r="2" spans="1:4" ht="18.75" thickBot="1" x14ac:dyDescent="0.3">
      <c r="A2" s="2" t="s">
        <v>6</v>
      </c>
      <c r="B2" s="2" t="s">
        <v>14</v>
      </c>
      <c r="C2" s="2" t="s">
        <v>17</v>
      </c>
      <c r="D2" s="2" t="s">
        <v>1</v>
      </c>
    </row>
    <row r="3" spans="1:4" ht="18.75" thickBot="1" x14ac:dyDescent="0.3">
      <c r="A3" s="2" t="s">
        <v>6</v>
      </c>
      <c r="B3" s="2" t="s">
        <v>12</v>
      </c>
      <c r="C3" s="2" t="s">
        <v>13</v>
      </c>
      <c r="D3" s="2" t="s">
        <v>2</v>
      </c>
    </row>
    <row r="4" spans="1:4" ht="18.75" thickBot="1" x14ac:dyDescent="0.3">
      <c r="A4" s="2" t="s">
        <v>6</v>
      </c>
      <c r="B4" s="2" t="s">
        <v>14</v>
      </c>
      <c r="C4" s="2" t="s">
        <v>17</v>
      </c>
      <c r="D4" s="2" t="s">
        <v>1</v>
      </c>
    </row>
    <row r="5" spans="1:4" ht="18.75" thickBot="1" x14ac:dyDescent="0.3">
      <c r="A5" s="2" t="s">
        <v>7</v>
      </c>
      <c r="B5" s="2" t="s">
        <v>14</v>
      </c>
      <c r="C5" s="2" t="s">
        <v>17</v>
      </c>
      <c r="D5" s="2" t="s">
        <v>2</v>
      </c>
    </row>
    <row r="6" spans="1:4" ht="18.75" thickBot="1" x14ac:dyDescent="0.3">
      <c r="A6" s="2" t="s">
        <v>7</v>
      </c>
      <c r="B6" s="2" t="s">
        <v>14</v>
      </c>
      <c r="C6" s="2" t="s">
        <v>13</v>
      </c>
      <c r="D6" s="2" t="s">
        <v>1</v>
      </c>
    </row>
    <row r="7" spans="1:4" ht="18.75" thickBot="1" x14ac:dyDescent="0.3">
      <c r="A7" s="2" t="s">
        <v>7</v>
      </c>
      <c r="B7" s="2" t="s">
        <v>12</v>
      </c>
      <c r="C7" s="2" t="s">
        <v>13</v>
      </c>
      <c r="D7" s="2" t="s">
        <v>2</v>
      </c>
    </row>
    <row r="8" spans="1:4" ht="18.75" thickBot="1" x14ac:dyDescent="0.3">
      <c r="A8" s="2" t="s">
        <v>7</v>
      </c>
      <c r="B8" s="2" t="s">
        <v>12</v>
      </c>
      <c r="C8" s="2" t="s">
        <v>13</v>
      </c>
      <c r="D8" s="2" t="s">
        <v>1</v>
      </c>
    </row>
    <row r="9" spans="1:4" ht="18.75" thickBot="1" x14ac:dyDescent="0.3">
      <c r="A9" s="2" t="s">
        <v>7</v>
      </c>
      <c r="B9" s="2" t="s">
        <v>12</v>
      </c>
      <c r="C9" s="2" t="s">
        <v>17</v>
      </c>
      <c r="D9" s="2" t="s">
        <v>2</v>
      </c>
    </row>
    <row r="10" spans="1:4" ht="18.75" thickBot="1" x14ac:dyDescent="0.3">
      <c r="A10" s="2" t="s">
        <v>6</v>
      </c>
      <c r="B10" s="2" t="s">
        <v>12</v>
      </c>
      <c r="C10" s="2" t="s">
        <v>13</v>
      </c>
      <c r="D10" s="2" t="s">
        <v>2</v>
      </c>
    </row>
    <row r="11" spans="1:4" ht="18.75" thickBot="1" x14ac:dyDescent="0.3">
      <c r="A11" s="2" t="s">
        <v>6</v>
      </c>
      <c r="B11" s="2" t="s">
        <v>14</v>
      </c>
      <c r="C11" s="2" t="s">
        <v>13</v>
      </c>
      <c r="D11" s="2" t="s">
        <v>1</v>
      </c>
    </row>
    <row r="12" spans="1:4" ht="18.75" thickBot="1" x14ac:dyDescent="0.3">
      <c r="A12" s="2" t="s">
        <v>6</v>
      </c>
      <c r="B12" s="2" t="s">
        <v>14</v>
      </c>
      <c r="C12" s="2" t="s">
        <v>17</v>
      </c>
      <c r="D12" s="2" t="s">
        <v>1</v>
      </c>
    </row>
    <row r="13" spans="1:4" ht="18.75" thickBot="1" x14ac:dyDescent="0.3">
      <c r="A13" s="2" t="s">
        <v>6</v>
      </c>
      <c r="B13" s="2" t="s">
        <v>12</v>
      </c>
      <c r="C13" s="2" t="s">
        <v>13</v>
      </c>
      <c r="D13" s="2" t="s">
        <v>2</v>
      </c>
    </row>
    <row r="14" spans="1:4" ht="18.75" thickBot="1" x14ac:dyDescent="0.3">
      <c r="A14" s="2" t="s">
        <v>6</v>
      </c>
      <c r="B14" s="2" t="s">
        <v>14</v>
      </c>
      <c r="C14" s="2" t="s">
        <v>17</v>
      </c>
      <c r="D14" s="2" t="s">
        <v>1</v>
      </c>
    </row>
    <row r="15" spans="1:4" ht="18.75" thickBot="1" x14ac:dyDescent="0.3">
      <c r="A15" s="2" t="s">
        <v>7</v>
      </c>
      <c r="B15" s="2" t="s">
        <v>14</v>
      </c>
      <c r="C15" s="2" t="s">
        <v>17</v>
      </c>
      <c r="D15" s="2" t="s">
        <v>2</v>
      </c>
    </row>
    <row r="16" spans="1:4" ht="18.75" thickBot="1" x14ac:dyDescent="0.3">
      <c r="A16" s="2" t="s">
        <v>7</v>
      </c>
      <c r="B16" s="2" t="s">
        <v>14</v>
      </c>
      <c r="C16" s="2" t="s">
        <v>13</v>
      </c>
      <c r="D16" s="2" t="s">
        <v>1</v>
      </c>
    </row>
    <row r="17" spans="1:4" ht="18.75" thickBot="1" x14ac:dyDescent="0.3">
      <c r="A17" s="2" t="s">
        <v>7</v>
      </c>
      <c r="B17" s="2" t="s">
        <v>12</v>
      </c>
      <c r="C17" s="2" t="s">
        <v>13</v>
      </c>
      <c r="D17" s="2" t="s">
        <v>2</v>
      </c>
    </row>
    <row r="18" spans="1:4" ht="18.75" thickBot="1" x14ac:dyDescent="0.3">
      <c r="A18" s="2" t="s">
        <v>7</v>
      </c>
      <c r="B18" s="2" t="s">
        <v>12</v>
      </c>
      <c r="C18" s="2" t="s">
        <v>13</v>
      </c>
      <c r="D18" s="2" t="s">
        <v>1</v>
      </c>
    </row>
    <row r="19" spans="1:4" ht="18.75" thickBot="1" x14ac:dyDescent="0.3">
      <c r="A19" s="2" t="s">
        <v>7</v>
      </c>
      <c r="B19" s="2" t="s">
        <v>14</v>
      </c>
      <c r="C19" s="2" t="s">
        <v>17</v>
      </c>
      <c r="D19" s="2" t="s">
        <v>2</v>
      </c>
    </row>
    <row r="20" spans="1:4" ht="18.75" thickBot="1" x14ac:dyDescent="0.3">
      <c r="A20" s="2" t="s">
        <v>6</v>
      </c>
      <c r="B20" s="2" t="s">
        <v>12</v>
      </c>
      <c r="C20" s="2" t="s">
        <v>13</v>
      </c>
      <c r="D20" s="2" t="s">
        <v>2</v>
      </c>
    </row>
    <row r="21" spans="1:4" ht="18.75" thickBot="1" x14ac:dyDescent="0.3">
      <c r="A21" s="2" t="s">
        <v>6</v>
      </c>
      <c r="B21" s="2" t="s">
        <v>14</v>
      </c>
      <c r="C21" s="2" t="s">
        <v>13</v>
      </c>
      <c r="D21" s="2" t="s">
        <v>1</v>
      </c>
    </row>
  </sheetData>
  <autoFilter ref="A1:D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40" zoomScaleNormal="140" workbookViewId="0">
      <selection activeCell="G10" sqref="G10"/>
    </sheetView>
  </sheetViews>
  <sheetFormatPr defaultRowHeight="15" x14ac:dyDescent="0.25"/>
  <sheetData>
    <row r="1" spans="1:11" x14ac:dyDescent="0.25">
      <c r="A1" s="4" t="s">
        <v>0</v>
      </c>
      <c r="B1" s="4"/>
      <c r="D1" s="4" t="s">
        <v>5</v>
      </c>
      <c r="E1" s="4"/>
      <c r="F1" s="4"/>
      <c r="G1" s="4"/>
    </row>
    <row r="2" spans="1:11" x14ac:dyDescent="0.25">
      <c r="A2" s="3" t="s">
        <v>1</v>
      </c>
      <c r="B2" s="3">
        <f>COUNTIF(Data!$D$1:$D$21,A2)</f>
        <v>10</v>
      </c>
      <c r="D2" s="4" t="s">
        <v>6</v>
      </c>
      <c r="E2" s="4"/>
      <c r="F2" s="4" t="s">
        <v>7</v>
      </c>
      <c r="G2" s="4"/>
    </row>
    <row r="3" spans="1:11" x14ac:dyDescent="0.25">
      <c r="A3" s="3" t="s">
        <v>2</v>
      </c>
      <c r="B3" s="3">
        <f>COUNTIF(Data!$D$1:$D$21,A3)</f>
        <v>10</v>
      </c>
      <c r="D3" s="3" t="s">
        <v>1</v>
      </c>
      <c r="E3" s="3">
        <f>COUNTIFS(Data!$A$1:$A$21,"Merah",Data!$D$1:$D$21,D3)</f>
        <v>6</v>
      </c>
      <c r="F3" s="3" t="s">
        <v>1</v>
      </c>
      <c r="G3" s="3">
        <f>COUNTIFS(Data!$A$1:$A$21,"Kuning",Data!$D$1:$D$21,F3)</f>
        <v>4</v>
      </c>
      <c r="I3" t="s">
        <v>18</v>
      </c>
    </row>
    <row r="4" spans="1:11" x14ac:dyDescent="0.25">
      <c r="A4" s="3" t="s">
        <v>3</v>
      </c>
      <c r="B4" s="3">
        <f>SUM(B2:B3)</f>
        <v>20</v>
      </c>
      <c r="D4" s="3" t="s">
        <v>2</v>
      </c>
      <c r="E4" s="3">
        <f>COUNTIFS(Data!$A$1:$A$21,"Merah",Data!$D$1:$D$21,D4)</f>
        <v>4</v>
      </c>
      <c r="F4" s="3" t="s">
        <v>2</v>
      </c>
      <c r="G4" s="3">
        <f>COUNTIFS(Data!$A$1:$A$21,"Kuning",Data!$D$1:$D$21,F4)</f>
        <v>6</v>
      </c>
      <c r="I4">
        <f>((E5/$B$4)*E6)+((G5/$B$4)*G6)</f>
        <v>0.97095059445466858</v>
      </c>
    </row>
    <row r="5" spans="1:11" x14ac:dyDescent="0.25">
      <c r="A5" s="3" t="s">
        <v>4</v>
      </c>
      <c r="B5" s="3">
        <f>-((B2/B4)*LOG((B2/B4),2))-((B3/B4)*LOG((B3/B4),2))</f>
        <v>1</v>
      </c>
      <c r="D5" s="3" t="s">
        <v>3</v>
      </c>
      <c r="E5" s="3">
        <f>SUM(E3:E4)</f>
        <v>10</v>
      </c>
      <c r="F5" s="3" t="s">
        <v>3</v>
      </c>
      <c r="G5" s="3">
        <f>SUM(G3:G4)</f>
        <v>10</v>
      </c>
      <c r="I5" t="s">
        <v>19</v>
      </c>
    </row>
    <row r="6" spans="1:11" x14ac:dyDescent="0.25">
      <c r="D6" s="3" t="s">
        <v>4</v>
      </c>
      <c r="E6" s="3">
        <f>-((E3/E5)*LOG((E3/E5),2))-((E4/E5)*LOG((E4/E5),2))</f>
        <v>0.97095059445466858</v>
      </c>
      <c r="F6" s="3" t="s">
        <v>4</v>
      </c>
      <c r="G6" s="3">
        <f>-((G3/G5)*LOG((G3/G5),2))-((G4/G5)*LOG((G4/G5),2))</f>
        <v>0.97095059445466858</v>
      </c>
      <c r="I6">
        <f>$B$5-((E5/$B$4)*E6)-((G5/$B$4)*G6)</f>
        <v>2.9049405545331419E-2</v>
      </c>
      <c r="K6">
        <f>B5-I4</f>
        <v>2.9049405545331419E-2</v>
      </c>
    </row>
    <row r="8" spans="1:11" x14ac:dyDescent="0.25">
      <c r="D8" s="5" t="s">
        <v>15</v>
      </c>
      <c r="E8" s="5"/>
      <c r="F8" s="5"/>
      <c r="G8" s="5"/>
    </row>
    <row r="9" spans="1:11" x14ac:dyDescent="0.25">
      <c r="D9" s="4" t="s">
        <v>14</v>
      </c>
      <c r="E9" s="4"/>
      <c r="F9" s="4" t="s">
        <v>12</v>
      </c>
      <c r="G9" s="4"/>
    </row>
    <row r="10" spans="1:11" x14ac:dyDescent="0.25">
      <c r="D10" s="3" t="s">
        <v>1</v>
      </c>
      <c r="E10" s="3">
        <f>COUNTIFS(Data!$B$1:$B$21,"Sport",Data!$D$1:$D$21,D10)</f>
        <v>8</v>
      </c>
      <c r="F10" s="3" t="s">
        <v>1</v>
      </c>
      <c r="G10" s="3">
        <f>COUNTIFS(Data!$B$1:$B$21,"SUV",Data!$D$1:$D$21,F10)</f>
        <v>2</v>
      </c>
      <c r="I10" t="s">
        <v>18</v>
      </c>
    </row>
    <row r="11" spans="1:11" x14ac:dyDescent="0.25">
      <c r="D11" s="3" t="s">
        <v>2</v>
      </c>
      <c r="E11" s="3">
        <f>COUNTIFS(Data!$B$1:$B$21,"Sport",Data!$D$1:$D$21,D11)</f>
        <v>3</v>
      </c>
      <c r="F11" s="3" t="s">
        <v>2</v>
      </c>
      <c r="G11" s="3">
        <f>COUNTIFS(Data!$B$1:$B$21,"SUV",Data!$D$1:$D$21,F11)</f>
        <v>7</v>
      </c>
      <c r="I11">
        <f>((E12/$B$4)*E13)+((G12/$B$4)*G13)</f>
        <v>0.80883504307121923</v>
      </c>
    </row>
    <row r="12" spans="1:11" x14ac:dyDescent="0.25">
      <c r="D12" s="3" t="s">
        <v>3</v>
      </c>
      <c r="E12" s="3">
        <f>SUM(E10:E11)</f>
        <v>11</v>
      </c>
      <c r="F12" s="3" t="s">
        <v>3</v>
      </c>
      <c r="G12" s="3">
        <f>SUM(G10:G11)</f>
        <v>9</v>
      </c>
      <c r="I12" t="s">
        <v>19</v>
      </c>
    </row>
    <row r="13" spans="1:11" x14ac:dyDescent="0.25">
      <c r="D13" s="3" t="s">
        <v>4</v>
      </c>
      <c r="E13" s="3">
        <f>-((E10/E12)*LOG((E10/E12),2))-((E11/E12)*LOG((E11/E12),2))</f>
        <v>0.84535093662243654</v>
      </c>
      <c r="F13" s="3" t="s">
        <v>4</v>
      </c>
      <c r="G13" s="3">
        <f>-((G10/G12)*LOG((G10/G12),2))-((G11/G12)*LOG((G11/G12),2))</f>
        <v>0.76420450650862026</v>
      </c>
      <c r="I13" s="6">
        <f>$B$5-((E12/$B$4)*E13)-((G12/$B$4)*G13)</f>
        <v>0.19116495692878072</v>
      </c>
    </row>
    <row r="15" spans="1:11" x14ac:dyDescent="0.25">
      <c r="D15" s="4" t="s">
        <v>16</v>
      </c>
      <c r="E15" s="4"/>
      <c r="F15" s="4"/>
      <c r="G15" s="4"/>
    </row>
    <row r="16" spans="1:11" x14ac:dyDescent="0.25">
      <c r="D16" s="4" t="s">
        <v>17</v>
      </c>
      <c r="E16" s="4"/>
      <c r="F16" s="4" t="s">
        <v>13</v>
      </c>
      <c r="G16" s="4"/>
    </row>
    <row r="17" spans="4:9" x14ac:dyDescent="0.25">
      <c r="D17" s="3" t="s">
        <v>1</v>
      </c>
      <c r="E17" s="3">
        <f>COUNTIFS(Data!$C$1:$C$21,"Domestik",Data!$D$1:$D$21,D17)</f>
        <v>4</v>
      </c>
      <c r="F17" s="3" t="s">
        <v>1</v>
      </c>
      <c r="G17" s="3">
        <f>COUNTIFS(Data!$C$1:$C$21,"Import",Data!$D$1:$D$21,F17)</f>
        <v>6</v>
      </c>
      <c r="I17" t="s">
        <v>18</v>
      </c>
    </row>
    <row r="18" spans="4:9" x14ac:dyDescent="0.25">
      <c r="D18" s="3" t="s">
        <v>2</v>
      </c>
      <c r="E18" s="3">
        <f>COUNTIFS(Data!$C$1:$C$21,"Domestik",Data!$D$1:$D$21,D18)</f>
        <v>4</v>
      </c>
      <c r="F18" s="3" t="s">
        <v>2</v>
      </c>
      <c r="G18" s="3">
        <f>COUNTIFS(Data!$C$1:$C$21,"Import",Data!$D$1:$D$21,F18)</f>
        <v>6</v>
      </c>
      <c r="I18">
        <f>((E19/$B$4)*E20)+((G19/$B$4)*G20)</f>
        <v>1</v>
      </c>
    </row>
    <row r="19" spans="4:9" x14ac:dyDescent="0.25">
      <c r="D19" s="3" t="s">
        <v>3</v>
      </c>
      <c r="E19" s="3">
        <f>SUM(E17:E18)</f>
        <v>8</v>
      </c>
      <c r="F19" s="3" t="s">
        <v>3</v>
      </c>
      <c r="G19" s="3">
        <f>SUM(G17:G18)</f>
        <v>12</v>
      </c>
      <c r="I19" t="s">
        <v>19</v>
      </c>
    </row>
    <row r="20" spans="4:9" x14ac:dyDescent="0.25">
      <c r="D20" s="3" t="s">
        <v>4</v>
      </c>
      <c r="E20" s="3">
        <f>-((E17/E19)*LOG((E17/E19),2))-((E18/E19)*LOG((E18/E19),2))</f>
        <v>1</v>
      </c>
      <c r="F20" s="3" t="s">
        <v>4</v>
      </c>
      <c r="G20" s="3">
        <f>-((G17/G19)*LOG((G17/G19),2))-((G18/G19)*LOG((G18/G19),2))</f>
        <v>1</v>
      </c>
      <c r="I20">
        <f>$B$5-((E19/$B$4)*E20)-((G19/$B$4)*G20)</f>
        <v>0</v>
      </c>
    </row>
  </sheetData>
  <mergeCells count="10">
    <mergeCell ref="D15:G15"/>
    <mergeCell ref="D16:E16"/>
    <mergeCell ref="F16:G16"/>
    <mergeCell ref="A1:B1"/>
    <mergeCell ref="D1:G1"/>
    <mergeCell ref="D2:E2"/>
    <mergeCell ref="F2:G2"/>
    <mergeCell ref="D8:G8"/>
    <mergeCell ref="D9:E9"/>
    <mergeCell ref="F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40" zoomScaleNormal="140" workbookViewId="0">
      <selection activeCell="K13" sqref="K13"/>
    </sheetView>
  </sheetViews>
  <sheetFormatPr defaultRowHeight="15" x14ac:dyDescent="0.25"/>
  <sheetData>
    <row r="1" spans="1:11" x14ac:dyDescent="0.25">
      <c r="A1" s="4" t="s">
        <v>20</v>
      </c>
      <c r="B1" s="4"/>
      <c r="D1" s="5" t="s">
        <v>5</v>
      </c>
      <c r="E1" s="5"/>
      <c r="F1" s="5"/>
      <c r="G1" s="5"/>
    </row>
    <row r="2" spans="1:11" x14ac:dyDescent="0.25">
      <c r="A2" s="3" t="s">
        <v>1</v>
      </c>
      <c r="B2" s="3">
        <f>COUNTIFS(Data!$B$1:$B$21,"Sport",Data!$D$1:$D$21,A2)</f>
        <v>8</v>
      </c>
      <c r="D2" s="4" t="s">
        <v>6</v>
      </c>
      <c r="E2" s="4"/>
      <c r="F2" s="4" t="s">
        <v>7</v>
      </c>
      <c r="G2" s="4"/>
    </row>
    <row r="3" spans="1:11" x14ac:dyDescent="0.25">
      <c r="A3" s="3" t="s">
        <v>2</v>
      </c>
      <c r="B3" s="3">
        <f>COUNTIFS(Data!$B$1:$B$21,"Sport",Data!$D$1:$D$21,A3)</f>
        <v>3</v>
      </c>
      <c r="D3" s="3" t="s">
        <v>1</v>
      </c>
      <c r="E3" s="3">
        <f>COUNTIFS(Data!$B$2:$B$21,"Sport",Data!$A$2:$A$21,"Merah",Data!$D$2:$D$21,D3)</f>
        <v>6</v>
      </c>
      <c r="F3" s="3" t="s">
        <v>1</v>
      </c>
      <c r="G3" s="3">
        <f>COUNTIFS(Data!$B$2:$B$21,"Sport",Data!$A$2:$A$21,"Kuning",Data!$D$2:$D$21,F3)</f>
        <v>2</v>
      </c>
      <c r="I3" t="s">
        <v>18</v>
      </c>
    </row>
    <row r="4" spans="1:11" x14ac:dyDescent="0.25">
      <c r="A4" s="3" t="s">
        <v>3</v>
      </c>
      <c r="B4" s="3">
        <f>SUM(B2:B3)</f>
        <v>11</v>
      </c>
      <c r="D4" s="3" t="s">
        <v>2</v>
      </c>
      <c r="E4" s="3">
        <f>COUNTIFS(Data!$B$2:$B$21,"Sport",Data!$A$2:$A$21,"Merah",Data!$D$2:$D$21,D4)</f>
        <v>0</v>
      </c>
      <c r="F4" s="3" t="s">
        <v>2</v>
      </c>
      <c r="G4" s="3">
        <f>COUNTIFS(Data!$B$2:$B$21,"Sport",Data!$A$2:$A$21,"Kuning",Data!$D$2:$D$21,F4)</f>
        <v>3</v>
      </c>
      <c r="I4">
        <f>((E5/$B$4)*E6)+((G5/$B$4)*G6)</f>
        <v>0.4413411792975766</v>
      </c>
    </row>
    <row r="5" spans="1:11" x14ac:dyDescent="0.25">
      <c r="A5" s="3" t="s">
        <v>4</v>
      </c>
      <c r="B5" s="3">
        <f>IF(OR(B2=0,B3=0),0,-((B2/B4)*LOG((B2/B4),2))-((B3/B4)*LOG((B3/B4),2)))</f>
        <v>0.84535093662243654</v>
      </c>
      <c r="D5" s="3" t="s">
        <v>3</v>
      </c>
      <c r="E5" s="3">
        <f>SUM(E3:E4)</f>
        <v>6</v>
      </c>
      <c r="F5" s="3" t="s">
        <v>3</v>
      </c>
      <c r="G5" s="3">
        <f>SUM(G3:G4)</f>
        <v>5</v>
      </c>
      <c r="I5" t="s">
        <v>19</v>
      </c>
    </row>
    <row r="6" spans="1:11" x14ac:dyDescent="0.25">
      <c r="D6" s="3" t="s">
        <v>4</v>
      </c>
      <c r="E6" s="3">
        <f>IF(OR(E3=0,E4=0),0,-((E3/E5)*LOG((E3/E5),2))-((E4/E5)*LOG((E4/E5),2)))</f>
        <v>0</v>
      </c>
      <c r="F6" s="3" t="s">
        <v>4</v>
      </c>
      <c r="G6" s="3">
        <f>IF(OR(G3=0,G4=0),0,-((G3/G5)*LOG((G3/G5),2))-((G4/G5)*LOG((G4/G5),2)))</f>
        <v>0.97095059445466858</v>
      </c>
      <c r="I6" s="6">
        <f>$B$5-((E5/$B$4)*E6)-((G5/$B$4)*G6)</f>
        <v>0.40400975732485994</v>
      </c>
      <c r="K6">
        <f>B5-I4</f>
        <v>0.40400975732485994</v>
      </c>
    </row>
    <row r="8" spans="1:11" x14ac:dyDescent="0.25">
      <c r="D8" s="7" t="s">
        <v>15</v>
      </c>
      <c r="E8" s="7"/>
      <c r="F8" s="7"/>
      <c r="G8" s="7"/>
    </row>
    <row r="9" spans="1:11" x14ac:dyDescent="0.25">
      <c r="D9" s="7" t="s">
        <v>14</v>
      </c>
      <c r="E9" s="7"/>
      <c r="F9" s="7" t="s">
        <v>12</v>
      </c>
      <c r="G9" s="7"/>
    </row>
    <row r="10" spans="1:11" x14ac:dyDescent="0.25">
      <c r="D10" s="8" t="s">
        <v>1</v>
      </c>
      <c r="E10" s="8"/>
      <c r="F10" s="8" t="s">
        <v>1</v>
      </c>
      <c r="G10" s="8"/>
      <c r="I10" t="s">
        <v>18</v>
      </c>
    </row>
    <row r="11" spans="1:11" x14ac:dyDescent="0.25">
      <c r="D11" s="8" t="s">
        <v>2</v>
      </c>
      <c r="E11" s="8"/>
      <c r="F11" s="8" t="s">
        <v>2</v>
      </c>
      <c r="G11" s="8"/>
      <c r="I11" t="e">
        <f>((E12/$B$4)*E13)+((G12/$B$4)*G13)</f>
        <v>#DIV/0!</v>
      </c>
    </row>
    <row r="12" spans="1:11" x14ac:dyDescent="0.25">
      <c r="D12" s="8" t="s">
        <v>3</v>
      </c>
      <c r="E12" s="8">
        <f>SUM(E10:E11)</f>
        <v>0</v>
      </c>
      <c r="F12" s="8" t="s">
        <v>3</v>
      </c>
      <c r="G12" s="8">
        <f>SUM(G10:G11)</f>
        <v>0</v>
      </c>
      <c r="I12" t="s">
        <v>19</v>
      </c>
    </row>
    <row r="13" spans="1:11" x14ac:dyDescent="0.25">
      <c r="D13" s="8" t="s">
        <v>4</v>
      </c>
      <c r="E13" s="8" t="e">
        <f>-((E10/E12)*LOG((E10/E12),2))-((E11/E12)*LOG((E11/E12),2))</f>
        <v>#DIV/0!</v>
      </c>
      <c r="F13" s="8" t="s">
        <v>4</v>
      </c>
      <c r="G13" s="8" t="e">
        <f>-((G10/G12)*LOG((G10/G12),2))-((G11/G12)*LOG((G11/G12),2))</f>
        <v>#DIV/0!</v>
      </c>
      <c r="I13" t="e">
        <f>$B$5-((E12/$B$4)*E13)-((G12/$B$4)*G13)</f>
        <v>#DIV/0!</v>
      </c>
    </row>
    <row r="15" spans="1:11" x14ac:dyDescent="0.25">
      <c r="D15" s="9" t="s">
        <v>16</v>
      </c>
      <c r="E15" s="9"/>
      <c r="F15" s="9"/>
      <c r="G15" s="9"/>
    </row>
    <row r="16" spans="1:11" x14ac:dyDescent="0.25">
      <c r="D16" s="4" t="s">
        <v>17</v>
      </c>
      <c r="E16" s="4"/>
      <c r="F16" s="4" t="s">
        <v>13</v>
      </c>
      <c r="G16" s="4"/>
    </row>
    <row r="17" spans="4:9" x14ac:dyDescent="0.25">
      <c r="D17" s="3" t="s">
        <v>1</v>
      </c>
      <c r="E17" s="3">
        <f>COUNTIFS(Data!$B$2:$B$21,"Sport",Data!$C$2:$C$21,"Domestik",Data!$D$2:$D$21,D17)</f>
        <v>4</v>
      </c>
      <c r="F17" s="3" t="s">
        <v>1</v>
      </c>
      <c r="G17" s="3">
        <f>COUNTIFS(Data!$B$2:$B$21,"Sport",Data!$C$2:$C$21,"Import",Data!$D$2:$D$21,F17)</f>
        <v>4</v>
      </c>
      <c r="I17" t="s">
        <v>18</v>
      </c>
    </row>
    <row r="18" spans="4:9" x14ac:dyDescent="0.25">
      <c r="D18" s="3" t="s">
        <v>2</v>
      </c>
      <c r="E18" s="3">
        <f>COUNTIFS(Data!$B$2:$B$21,"Sport",Data!$C$2:$C$21,"Domestik",Data!$D$2:$D$21,D18)</f>
        <v>3</v>
      </c>
      <c r="F18" s="3" t="s">
        <v>2</v>
      </c>
      <c r="G18" s="3">
        <f>COUNTIFS(Data!$B$2:$B$21,"Sport",Data!$C$2:$C$21,"Import",Data!$D$2:$D$21,F18)</f>
        <v>0</v>
      </c>
      <c r="I18">
        <f>((E19/$B$4)*E20)+((G19/$B$4)*G20)</f>
        <v>0.62696335929452374</v>
      </c>
    </row>
    <row r="19" spans="4:9" x14ac:dyDescent="0.25">
      <c r="D19" s="3" t="s">
        <v>3</v>
      </c>
      <c r="E19" s="3">
        <f>SUM(E17:E18)</f>
        <v>7</v>
      </c>
      <c r="F19" s="3" t="s">
        <v>3</v>
      </c>
      <c r="G19" s="3">
        <f>SUM(G17:G18)</f>
        <v>4</v>
      </c>
      <c r="I19" t="s">
        <v>19</v>
      </c>
    </row>
    <row r="20" spans="4:9" x14ac:dyDescent="0.25">
      <c r="D20" s="3" t="s">
        <v>4</v>
      </c>
      <c r="E20" s="3">
        <f>IF(OR(E17=0,E18=0),0,-((E17/E19)*LOG((E17/E19),2))-((E18/E19)*LOG((E18/E19),2)))</f>
        <v>0.98522813603425163</v>
      </c>
      <c r="F20" s="3" t="s">
        <v>4</v>
      </c>
      <c r="G20" s="3">
        <f>IF(OR(G17=0,G18=0),0,-((G17/G19)*LOG((G17/G19),2))-((G18/G19)*LOG((G18/G19),2)))</f>
        <v>0</v>
      </c>
      <c r="I20" s="10">
        <f>$B$5-((E19/$B$4)*E20)-((G19/$B$4)*G20)</f>
        <v>0.21838757732791281</v>
      </c>
    </row>
  </sheetData>
  <mergeCells count="10">
    <mergeCell ref="D15:G15"/>
    <mergeCell ref="D16:E16"/>
    <mergeCell ref="F16:G16"/>
    <mergeCell ref="A1:B1"/>
    <mergeCell ref="D1:G1"/>
    <mergeCell ref="D2:E2"/>
    <mergeCell ref="F2:G2"/>
    <mergeCell ref="D8:G8"/>
    <mergeCell ref="D9:E9"/>
    <mergeCell ref="F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60" zoomScaleNormal="160" workbookViewId="0">
      <selection activeCell="J8" sqref="J8"/>
    </sheetView>
  </sheetViews>
  <sheetFormatPr defaultRowHeight="15" x14ac:dyDescent="0.25"/>
  <sheetData>
    <row r="1" spans="1:11" x14ac:dyDescent="0.25">
      <c r="A1" s="4" t="s">
        <v>21</v>
      </c>
      <c r="B1" s="4"/>
      <c r="D1" s="5" t="s">
        <v>5</v>
      </c>
      <c r="E1" s="5"/>
      <c r="F1" s="5"/>
      <c r="G1" s="5"/>
    </row>
    <row r="2" spans="1:11" x14ac:dyDescent="0.25">
      <c r="A2" s="3" t="s">
        <v>1</v>
      </c>
      <c r="B2" s="3">
        <f>COUNTIFS(Data!$B$1:$B$21,"SUV",Data!$D$1:$D$21,A2)</f>
        <v>2</v>
      </c>
      <c r="D2" s="4" t="s">
        <v>6</v>
      </c>
      <c r="E2" s="4"/>
      <c r="F2" s="4" t="s">
        <v>7</v>
      </c>
      <c r="G2" s="4"/>
    </row>
    <row r="3" spans="1:11" x14ac:dyDescent="0.25">
      <c r="A3" s="3" t="s">
        <v>2</v>
      </c>
      <c r="B3" s="3">
        <f>COUNTIFS(Data!$B$1:$B$21,"SUV",Data!$D$1:$D$21,A3)</f>
        <v>7</v>
      </c>
      <c r="D3" s="3" t="s">
        <v>1</v>
      </c>
      <c r="E3" s="3">
        <f>COUNTIFS(Data!$B$2:$B$21,"SUV",Data!$A$2:$A$21,"Merah",Data!$D$2:$D$21,D3)</f>
        <v>0</v>
      </c>
      <c r="F3" s="3" t="s">
        <v>1</v>
      </c>
      <c r="G3" s="3">
        <f>COUNTIFS(Data!$B$2:$B$21,"SUV",Data!$A$2:$A$21,"Kuning",Data!$D$2:$D$21,F3)</f>
        <v>2</v>
      </c>
      <c r="I3" t="s">
        <v>18</v>
      </c>
    </row>
    <row r="4" spans="1:11" x14ac:dyDescent="0.25">
      <c r="A4" s="3" t="s">
        <v>3</v>
      </c>
      <c r="B4" s="3">
        <f>SUM(B2:B3)</f>
        <v>9</v>
      </c>
      <c r="D4" s="3" t="s">
        <v>2</v>
      </c>
      <c r="E4" s="3">
        <f>COUNTIFS(Data!$B$2:$B$21,"SUV",Data!$A$2:$A$21,"Merah",Data!$D$2:$D$21,D4)</f>
        <v>4</v>
      </c>
      <c r="F4" s="3" t="s">
        <v>2</v>
      </c>
      <c r="G4" s="3">
        <f>COUNTIFS(Data!$B$2:$B$21,"SUV",Data!$A$2:$A$21,"Kuning",Data!$D$2:$D$21,F4)</f>
        <v>3</v>
      </c>
      <c r="I4">
        <f>((E5/$B$4)*E6)+((G5/$B$4)*G6)</f>
        <v>0.53941699691926037</v>
      </c>
    </row>
    <row r="5" spans="1:11" x14ac:dyDescent="0.25">
      <c r="A5" s="3" t="s">
        <v>4</v>
      </c>
      <c r="B5" s="3">
        <f>IF(OR(B2=0,B3=0),0,-((B2/B4)*LOG((B2/B4),2))-((B3/B4)*LOG((B3/B4),2)))</f>
        <v>0.76420450650862026</v>
      </c>
      <c r="D5" s="3" t="s">
        <v>3</v>
      </c>
      <c r="E5" s="3">
        <f>SUM(E3:E4)</f>
        <v>4</v>
      </c>
      <c r="F5" s="3" t="s">
        <v>3</v>
      </c>
      <c r="G5" s="3">
        <f>SUM(G3:G4)</f>
        <v>5</v>
      </c>
      <c r="I5" t="s">
        <v>19</v>
      </c>
    </row>
    <row r="6" spans="1:11" x14ac:dyDescent="0.25">
      <c r="D6" s="3" t="s">
        <v>4</v>
      </c>
      <c r="E6" s="3">
        <f>IF(OR(E3=0,E4=0),0,-((E3/E5)*LOG((E3/E5),2))-((E4/E5)*LOG((E4/E5),2)))</f>
        <v>0</v>
      </c>
      <c r="F6" s="3" t="s">
        <v>4</v>
      </c>
      <c r="G6" s="3">
        <f>IF(OR(G3=0,G4=0),0,-((G3/G5)*LOG((G3/G5),2))-((G4/G5)*LOG((G4/G5),2)))</f>
        <v>0.97095059445466858</v>
      </c>
      <c r="I6" s="6">
        <f>$B$5-((E5/$B$4)*E6)-((G5/$B$4)*G6)</f>
        <v>0.22478750958935989</v>
      </c>
      <c r="K6">
        <f>B5-I4</f>
        <v>0.22478750958935989</v>
      </c>
    </row>
    <row r="8" spans="1:11" x14ac:dyDescent="0.25">
      <c r="D8" s="7" t="s">
        <v>15</v>
      </c>
      <c r="E8" s="7"/>
      <c r="F8" s="7"/>
      <c r="G8" s="7"/>
    </row>
    <row r="9" spans="1:11" x14ac:dyDescent="0.25">
      <c r="D9" s="7" t="s">
        <v>14</v>
      </c>
      <c r="E9" s="7"/>
      <c r="F9" s="7" t="s">
        <v>12</v>
      </c>
      <c r="G9" s="7"/>
    </row>
    <row r="10" spans="1:11" x14ac:dyDescent="0.25">
      <c r="D10" s="8" t="s">
        <v>1</v>
      </c>
      <c r="E10" s="8"/>
      <c r="F10" s="8" t="s">
        <v>1</v>
      </c>
      <c r="G10" s="8"/>
      <c r="I10" t="s">
        <v>18</v>
      </c>
    </row>
    <row r="11" spans="1:11" x14ac:dyDescent="0.25">
      <c r="D11" s="8" t="s">
        <v>2</v>
      </c>
      <c r="E11" s="8"/>
      <c r="F11" s="8" t="s">
        <v>2</v>
      </c>
      <c r="G11" s="8"/>
      <c r="I11" t="e">
        <f>((E12/$B$4)*E13)+((G12/$B$4)*G13)</f>
        <v>#DIV/0!</v>
      </c>
    </row>
    <row r="12" spans="1:11" x14ac:dyDescent="0.25">
      <c r="D12" s="8" t="s">
        <v>3</v>
      </c>
      <c r="E12" s="8">
        <f>SUM(E10:E11)</f>
        <v>0</v>
      </c>
      <c r="F12" s="8" t="s">
        <v>3</v>
      </c>
      <c r="G12" s="8">
        <f>SUM(G10:G11)</f>
        <v>0</v>
      </c>
      <c r="I12" t="s">
        <v>19</v>
      </c>
    </row>
    <row r="13" spans="1:11" x14ac:dyDescent="0.25">
      <c r="D13" s="8" t="s">
        <v>4</v>
      </c>
      <c r="E13" s="8" t="e">
        <f>-((E10/E12)*LOG((E10/E12),2))-((E11/E12)*LOG((E11/E12),2))</f>
        <v>#DIV/0!</v>
      </c>
      <c r="F13" s="8" t="s">
        <v>4</v>
      </c>
      <c r="G13" s="8" t="e">
        <f>-((G10/G12)*LOG((G10/G12),2))-((G11/G12)*LOG((G11/G12),2))</f>
        <v>#DIV/0!</v>
      </c>
      <c r="I13" t="e">
        <f>$B$5-((E12/$B$4)*E13)-((G12/$B$4)*G13)</f>
        <v>#DIV/0!</v>
      </c>
    </row>
    <row r="15" spans="1:11" x14ac:dyDescent="0.25">
      <c r="D15" s="4" t="s">
        <v>16</v>
      </c>
      <c r="E15" s="4"/>
      <c r="F15" s="4"/>
      <c r="G15" s="4"/>
    </row>
    <row r="16" spans="1:11" x14ac:dyDescent="0.25">
      <c r="D16" s="4" t="s">
        <v>17</v>
      </c>
      <c r="E16" s="4"/>
      <c r="F16" s="4" t="s">
        <v>13</v>
      </c>
      <c r="G16" s="4"/>
    </row>
    <row r="17" spans="4:9" x14ac:dyDescent="0.25">
      <c r="D17" s="3" t="s">
        <v>1</v>
      </c>
      <c r="E17" s="3">
        <f>COUNTIFS(Data!$B$2:$B$21,"SUV",Data!$C$2:$C$21,"Domestik",Data!$D$2:$D$21,D17)</f>
        <v>0</v>
      </c>
      <c r="F17" s="3" t="s">
        <v>1</v>
      </c>
      <c r="G17" s="3">
        <f>COUNTIFS(Data!$B$2:$B$21,"SUV",Data!$C$2:$C$21,"Import",Data!$D$2:$D$21,F17)</f>
        <v>2</v>
      </c>
      <c r="I17" t="s">
        <v>18</v>
      </c>
    </row>
    <row r="18" spans="4:9" x14ac:dyDescent="0.25">
      <c r="D18" s="3" t="s">
        <v>2</v>
      </c>
      <c r="E18" s="3">
        <f>COUNTIFS(Data!$B$2:$B$21,"SUV",Data!$C$2:$C$21,"Domestik",Data!$D$2:$D$21,D18)</f>
        <v>1</v>
      </c>
      <c r="F18" s="3" t="s">
        <v>2</v>
      </c>
      <c r="G18" s="3">
        <f>COUNTIFS(Data!$B$2:$B$21,"SUV",Data!$C$2:$C$21,"Import",Data!$D$2:$D$21,F18)</f>
        <v>6</v>
      </c>
      <c r="I18">
        <f>((E19/$B$4)*E20)+((G19/$B$4)*G20)</f>
        <v>0.72113611063034022</v>
      </c>
    </row>
    <row r="19" spans="4:9" x14ac:dyDescent="0.25">
      <c r="D19" s="3" t="s">
        <v>3</v>
      </c>
      <c r="E19" s="3">
        <f>SUM(E17:E18)</f>
        <v>1</v>
      </c>
      <c r="F19" s="3" t="s">
        <v>3</v>
      </c>
      <c r="G19" s="3">
        <f>SUM(G17:G18)</f>
        <v>8</v>
      </c>
      <c r="I19" t="s">
        <v>19</v>
      </c>
    </row>
    <row r="20" spans="4:9" x14ac:dyDescent="0.25">
      <c r="D20" s="3" t="s">
        <v>4</v>
      </c>
      <c r="E20" s="3">
        <f>IF(OR(E17=0,E18=0),0,-((E17/E19)*LOG((E17/E19),2))-((E18/E19)*LOG((E18/E19),2)))</f>
        <v>0</v>
      </c>
      <c r="F20" s="3" t="s">
        <v>4</v>
      </c>
      <c r="G20" s="3">
        <f>IF(OR(G17=0,G18=0),0,-((G17/G19)*LOG((G17/G19),2))-((G18/G19)*LOG((G18/G19),2)))</f>
        <v>0.81127812445913283</v>
      </c>
      <c r="I20">
        <f>$B$5-((E19/$B$4)*E20)-((G19/$B$4)*G20)</f>
        <v>4.3068395878280041E-2</v>
      </c>
    </row>
  </sheetData>
  <mergeCells count="10">
    <mergeCell ref="D15:G15"/>
    <mergeCell ref="D16:E16"/>
    <mergeCell ref="F16:G16"/>
    <mergeCell ref="A1:B1"/>
    <mergeCell ref="D1:G1"/>
    <mergeCell ref="D2:E2"/>
    <mergeCell ref="F2:G2"/>
    <mergeCell ref="D8:G8"/>
    <mergeCell ref="D9:E9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Pemecahan 1</vt:lpstr>
      <vt:lpstr>Pemecahan 2</vt:lpstr>
      <vt:lpstr>Pemecahan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Sulistyo Nugroho</dc:creator>
  <cp:lastModifiedBy>Yusuf S. Nugroho</cp:lastModifiedBy>
  <dcterms:created xsi:type="dcterms:W3CDTF">2013-06-07T06:42:07Z</dcterms:created>
  <dcterms:modified xsi:type="dcterms:W3CDTF">2016-12-14T01:38:45Z</dcterms:modified>
</cp:coreProperties>
</file>