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150" windowHeight="7935" tabRatio="757"/>
  </bookViews>
  <sheets>
    <sheet name="Data" sheetId="1" r:id="rId1"/>
    <sheet name="IG(A)" sheetId="3" r:id="rId2"/>
    <sheet name="IG (X1=Cerah)" sheetId="8" r:id="rId3"/>
    <sheet name="IG (X1=Hujan)" sheetId="10" r:id="rId4"/>
  </sheets>
  <calcPr calcId="145621"/>
</workbook>
</file>

<file path=xl/calcChain.xml><?xml version="1.0" encoding="utf-8"?>
<calcChain xmlns="http://schemas.openxmlformats.org/spreadsheetml/2006/main">
  <c r="O6" i="10" l="1"/>
  <c r="O5" i="10"/>
  <c r="M6" i="10"/>
  <c r="M5" i="10"/>
  <c r="O8" i="10" l="1"/>
  <c r="O7" i="10"/>
  <c r="M7" i="10"/>
  <c r="M8" i="10" s="1"/>
  <c r="H16" i="10"/>
  <c r="H15" i="10"/>
  <c r="F16" i="10"/>
  <c r="F15" i="10"/>
  <c r="J6" i="10"/>
  <c r="J5" i="10"/>
  <c r="H6" i="10"/>
  <c r="H5" i="10"/>
  <c r="F6" i="10"/>
  <c r="F5" i="10"/>
  <c r="O16" i="8"/>
  <c r="O15" i="8"/>
  <c r="M16" i="8"/>
  <c r="M15" i="8"/>
  <c r="H16" i="8"/>
  <c r="H15" i="8"/>
  <c r="F16" i="8"/>
  <c r="F15" i="8"/>
  <c r="J6" i="8"/>
  <c r="J5" i="8"/>
  <c r="H6" i="8"/>
  <c r="H5" i="8"/>
  <c r="F6" i="8"/>
  <c r="F5" i="8"/>
  <c r="O23" i="3"/>
  <c r="O22" i="3"/>
  <c r="M23" i="3"/>
  <c r="M22" i="3"/>
  <c r="F22" i="3"/>
  <c r="H23" i="3"/>
  <c r="H22" i="3"/>
  <c r="F23" i="3"/>
  <c r="Q13" i="3"/>
  <c r="Q12" i="3"/>
  <c r="O13" i="3"/>
  <c r="O12" i="3"/>
  <c r="M13" i="3"/>
  <c r="M12" i="3"/>
  <c r="C12" i="3"/>
  <c r="C11" i="3"/>
  <c r="J13" i="3"/>
  <c r="J12" i="3"/>
  <c r="H13" i="3"/>
  <c r="H12" i="3"/>
  <c r="F13" i="3"/>
  <c r="F12" i="3"/>
  <c r="O24" i="3" l="1"/>
  <c r="O25" i="3" s="1"/>
  <c r="M24" i="3"/>
  <c r="M25" i="3" s="1"/>
  <c r="H24" i="3"/>
  <c r="H25" i="3" s="1"/>
  <c r="F24" i="3"/>
  <c r="Q14" i="3"/>
  <c r="Q15" i="3" s="1"/>
  <c r="O14" i="3"/>
  <c r="O15" i="3" s="1"/>
  <c r="M14" i="3"/>
  <c r="C13" i="3"/>
  <c r="J14" i="3"/>
  <c r="J15" i="3" s="1"/>
  <c r="H14" i="3"/>
  <c r="H15" i="3" s="1"/>
  <c r="F14" i="3"/>
  <c r="H17" i="10"/>
  <c r="H18" i="10" s="1"/>
  <c r="F17" i="10"/>
  <c r="J7" i="10"/>
  <c r="J8" i="10" s="1"/>
  <c r="H7" i="10"/>
  <c r="H8" i="10" s="1"/>
  <c r="F7" i="10"/>
  <c r="C6" i="10"/>
  <c r="M10" i="10" s="1"/>
  <c r="O17" i="8"/>
  <c r="O18" i="8" s="1"/>
  <c r="M17" i="8"/>
  <c r="H17" i="8"/>
  <c r="H18" i="8" s="1"/>
  <c r="F17" i="8"/>
  <c r="J7" i="8"/>
  <c r="J8" i="8" s="1"/>
  <c r="H7" i="8"/>
  <c r="H8" i="8" s="1"/>
  <c r="F7" i="8"/>
  <c r="C6" i="8"/>
  <c r="F25" i="3" l="1"/>
  <c r="F27" i="3" s="1"/>
  <c r="F10" i="10"/>
  <c r="F18" i="10"/>
  <c r="F20" i="10" s="1"/>
  <c r="F18" i="8"/>
  <c r="F20" i="8" s="1"/>
  <c r="M18" i="8"/>
  <c r="M20" i="8" s="1"/>
  <c r="F8" i="8"/>
  <c r="F10" i="8" s="1"/>
  <c r="M27" i="3"/>
  <c r="F15" i="3"/>
  <c r="F17" i="3" s="1"/>
  <c r="M15" i="3"/>
  <c r="M17" i="3" s="1"/>
</calcChain>
</file>

<file path=xl/sharedStrings.xml><?xml version="1.0" encoding="utf-8"?>
<sst xmlns="http://schemas.openxmlformats.org/spreadsheetml/2006/main" count="237" uniqueCount="40">
  <si>
    <t xml:space="preserve">No </t>
  </si>
  <si>
    <t xml:space="preserve">Cuaca </t>
  </si>
  <si>
    <t xml:space="preserve">X1 </t>
  </si>
  <si>
    <t>Temperature</t>
  </si>
  <si>
    <t xml:space="preserve">X2 </t>
  </si>
  <si>
    <t xml:space="preserve">Kelembaban </t>
  </si>
  <si>
    <t xml:space="preserve">X3 </t>
  </si>
  <si>
    <t xml:space="preserve">Angin </t>
  </si>
  <si>
    <t xml:space="preserve">X4 </t>
  </si>
  <si>
    <t xml:space="preserve">Main / Tidak </t>
  </si>
  <si>
    <t xml:space="preserve">Y  </t>
  </si>
  <si>
    <t>Ya</t>
  </si>
  <si>
    <t>Tidak</t>
  </si>
  <si>
    <t>Cerah</t>
  </si>
  <si>
    <t>Mendung</t>
  </si>
  <si>
    <t>Hujan</t>
  </si>
  <si>
    <t>Panas</t>
  </si>
  <si>
    <t>Sedang</t>
  </si>
  <si>
    <t>Dingin</t>
  </si>
  <si>
    <t>Jml Data</t>
  </si>
  <si>
    <t>Tinggi</t>
  </si>
  <si>
    <t>Normal</t>
  </si>
  <si>
    <t>Kecil</t>
  </si>
  <si>
    <t>Besar</t>
  </si>
  <si>
    <t>PEMECAHAN PERTAMA DECISION TREE</t>
  </si>
  <si>
    <t>PEMECAHAN KEDUA PADA CABANG CUACA HUJAN DECISION TREE</t>
  </si>
  <si>
    <t>PEMECAHAN KEDUA PADA CABANG CUACA CERAH DECISION TREE</t>
  </si>
  <si>
    <t>IG(A) Sebelum Pemecahan</t>
  </si>
  <si>
    <t>GiniSplit(S)</t>
  </si>
  <si>
    <t>IG(X1) Variabel X1 (Cuaca)</t>
  </si>
  <si>
    <t>IG(Y) Variabel Y (Main)</t>
  </si>
  <si>
    <t>IG(X2) Variabel X2 (Temperature)</t>
  </si>
  <si>
    <t>IG(X3) Variabel X3 (Kelembaban)</t>
  </si>
  <si>
    <t>IG(X4) Variabel X4 (Angin)</t>
  </si>
  <si>
    <t>Gini(A)</t>
  </si>
  <si>
    <t>Indeks Gini (X1=Cerah)</t>
  </si>
  <si>
    <t>Indeks Gini Variabel X2 (Temperature)</t>
  </si>
  <si>
    <t>Indeks Gini Variabel X3 (Kelembaban)</t>
  </si>
  <si>
    <t>Indeks Gini Variabel X4 (Angin)</t>
  </si>
  <si>
    <t>Indeks Gini (X1=Hujan)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</si>
</sst>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Gill Sans MT"/>
      <family val="2"/>
    </font>
    <font>
      <sz val="11"/>
      <color rgb="FF000000"/>
      <name val="Gill Sans MT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75A8D"/>
        <bgColor indexed="64"/>
      </patternFill>
    </fill>
    <fill>
      <patternFill patternType="solid">
        <fgColor rgb="FFE9EA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 style="medium">
        <color rgb="FF475A8D"/>
      </left>
      <right style="medium">
        <color rgb="FF475A8D"/>
      </right>
      <top style="medium">
        <color rgb="FF475A8D"/>
      </top>
      <bottom style="medium">
        <color rgb="FF475A8D"/>
      </bottom>
      <diagonal/>
    </border>
    <border>
      <left style="medium">
        <color rgb="FF475A8D"/>
      </left>
      <right style="medium">
        <color rgb="FF475A8D"/>
      </right>
      <top style="medium">
        <color rgb="FF475A8D"/>
      </top>
      <bottom/>
      <diagonal/>
    </border>
    <border>
      <left style="medium">
        <color rgb="FF475A8D"/>
      </left>
      <right style="medium">
        <color rgb="FF475A8D"/>
      </right>
      <top/>
      <bottom style="medium">
        <color rgb="FF475A8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2" fillId="3" borderId="1" xfId="0" applyFont="1" applyFill="1" applyBorder="1" applyAlignment="1">
      <alignment horizontal="center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4" fillId="0" borderId="4" xfId="0" applyFont="1" applyBorder="1"/>
    <xf numFmtId="0" fontId="3" fillId="6" borderId="4" xfId="0" applyFont="1" applyFill="1" applyBorder="1"/>
    <xf numFmtId="0" fontId="4" fillId="0" borderId="4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7" borderId="4" xfId="0" applyFont="1" applyFill="1" applyBorder="1"/>
    <xf numFmtId="164" fontId="5" fillId="7" borderId="4" xfId="0" applyNumberFormat="1" applyFont="1" applyFill="1" applyBorder="1" applyAlignment="1">
      <alignment horizontal="center"/>
    </xf>
    <xf numFmtId="0" fontId="5" fillId="0" borderId="0" xfId="0" applyFont="1"/>
    <xf numFmtId="164" fontId="0" fillId="0" borderId="0" xfId="0" applyNumberForma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/>
    <xf numFmtId="10" fontId="0" fillId="0" borderId="0" xfId="1" applyNumberFormat="1" applyFont="1"/>
    <xf numFmtId="0" fontId="1" fillId="2" borderId="2" xfId="0" applyFont="1" applyFill="1" applyBorder="1" applyAlignment="1">
      <alignment horizontal="center" vertical="top" wrapText="1" readingOrder="1"/>
    </xf>
    <xf numFmtId="0" fontId="1" fillId="2" borderId="3" xfId="0" applyFont="1" applyFill="1" applyBorder="1" applyAlignment="1">
      <alignment horizontal="center" vertical="top" wrapText="1" readingOrder="1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/>
    </xf>
    <xf numFmtId="0" fontId="6" fillId="9" borderId="6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66FFFF"/>
      <color rgb="FF33CCFF"/>
      <color rgb="FF66FF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0</xdr:rowOff>
    </xdr:from>
    <xdr:to>
      <xdr:col>2</xdr:col>
      <xdr:colOff>885825</xdr:colOff>
      <xdr:row>5</xdr:row>
      <xdr:rowOff>186868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7725" y="485775"/>
          <a:ext cx="2066925" cy="758368"/>
        </a:xfrm>
        <a:prstGeom prst="rect">
          <a:avLst/>
        </a:prstGeom>
        <a:noFill/>
      </xdr:spPr>
    </xdr:pic>
    <xdr:clientData/>
  </xdr:twoCellAnchor>
  <xdr:twoCellAnchor>
    <xdr:from>
      <xdr:col>3</xdr:col>
      <xdr:colOff>600074</xdr:colOff>
      <xdr:row>2</xdr:row>
      <xdr:rowOff>104775</xdr:rowOff>
    </xdr:from>
    <xdr:to>
      <xdr:col>9</xdr:col>
      <xdr:colOff>502647</xdr:colOff>
      <xdr:row>5</xdr:row>
      <xdr:rowOff>38100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000499" y="590550"/>
          <a:ext cx="5827123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30" zoomScaleNormal="130" workbookViewId="0">
      <selection activeCell="E18" sqref="E18"/>
    </sheetView>
  </sheetViews>
  <sheetFormatPr defaultRowHeight="15" x14ac:dyDescent="0.25"/>
  <cols>
    <col min="1" max="1" width="5.5703125" style="1" bestFit="1" customWidth="1"/>
    <col min="2" max="2" width="12.5703125" style="1" bestFit="1" customWidth="1"/>
    <col min="3" max="3" width="22.7109375" style="1" customWidth="1"/>
    <col min="4" max="4" width="20.85546875" style="1" customWidth="1"/>
    <col min="5" max="5" width="14.28515625" style="1" customWidth="1"/>
    <col min="6" max="6" width="21.140625" style="1" customWidth="1"/>
    <col min="7" max="16384" width="9.140625" style="1"/>
  </cols>
  <sheetData>
    <row r="1" spans="1:10" ht="17.25" x14ac:dyDescent="0.25">
      <c r="A1" s="17" t="s">
        <v>0</v>
      </c>
      <c r="B1" s="17" t="s">
        <v>1</v>
      </c>
      <c r="C1" s="17" t="s">
        <v>3</v>
      </c>
      <c r="D1" s="17" t="s">
        <v>5</v>
      </c>
      <c r="E1" s="17" t="s">
        <v>7</v>
      </c>
      <c r="F1" s="17" t="s">
        <v>9</v>
      </c>
    </row>
    <row r="2" spans="1:10" ht="18" thickBot="1" x14ac:dyDescent="0.3">
      <c r="A2" s="18"/>
      <c r="B2" s="18" t="s">
        <v>2</v>
      </c>
      <c r="C2" s="18" t="s">
        <v>4</v>
      </c>
      <c r="D2" s="18" t="s">
        <v>6</v>
      </c>
      <c r="E2" s="18" t="s">
        <v>8</v>
      </c>
      <c r="F2" s="18" t="s">
        <v>10</v>
      </c>
    </row>
    <row r="3" spans="1:10" ht="18" thickBot="1" x14ac:dyDescent="0.3">
      <c r="A3" s="2">
        <v>1</v>
      </c>
      <c r="B3" s="3" t="s">
        <v>13</v>
      </c>
      <c r="C3" s="3" t="s">
        <v>16</v>
      </c>
      <c r="D3" s="3" t="s">
        <v>20</v>
      </c>
      <c r="E3" s="3" t="s">
        <v>22</v>
      </c>
      <c r="F3" s="3" t="s">
        <v>12</v>
      </c>
    </row>
    <row r="4" spans="1:10" ht="18" thickBot="1" x14ac:dyDescent="0.3">
      <c r="A4" s="4">
        <v>2</v>
      </c>
      <c r="B4" s="5" t="s">
        <v>13</v>
      </c>
      <c r="C4" s="5" t="s">
        <v>16</v>
      </c>
      <c r="D4" s="5" t="s">
        <v>20</v>
      </c>
      <c r="E4" s="5" t="s">
        <v>23</v>
      </c>
      <c r="F4" s="5" t="s">
        <v>12</v>
      </c>
      <c r="I4"/>
      <c r="J4"/>
    </row>
    <row r="5" spans="1:10" ht="18" thickBot="1" x14ac:dyDescent="0.3">
      <c r="A5" s="2">
        <v>3</v>
      </c>
      <c r="B5" s="3" t="s">
        <v>14</v>
      </c>
      <c r="C5" s="3" t="s">
        <v>16</v>
      </c>
      <c r="D5" s="3" t="s">
        <v>20</v>
      </c>
      <c r="E5" s="3" t="s">
        <v>22</v>
      </c>
      <c r="F5" s="3" t="s">
        <v>11</v>
      </c>
      <c r="I5"/>
      <c r="J5"/>
    </row>
    <row r="6" spans="1:10" ht="18" thickBot="1" x14ac:dyDescent="0.3">
      <c r="A6" s="4">
        <v>4</v>
      </c>
      <c r="B6" s="5" t="s">
        <v>15</v>
      </c>
      <c r="C6" s="5" t="s">
        <v>17</v>
      </c>
      <c r="D6" s="5" t="s">
        <v>20</v>
      </c>
      <c r="E6" s="5" t="s">
        <v>22</v>
      </c>
      <c r="F6" s="5" t="s">
        <v>11</v>
      </c>
    </row>
    <row r="7" spans="1:10" ht="18" thickBot="1" x14ac:dyDescent="0.3">
      <c r="A7" s="2">
        <v>5</v>
      </c>
      <c r="B7" s="3" t="s">
        <v>15</v>
      </c>
      <c r="C7" s="3" t="s">
        <v>18</v>
      </c>
      <c r="D7" s="3" t="s">
        <v>20</v>
      </c>
      <c r="E7" s="3" t="s">
        <v>22</v>
      </c>
      <c r="F7" s="3" t="s">
        <v>11</v>
      </c>
    </row>
    <row r="8" spans="1:10" ht="18" thickBot="1" x14ac:dyDescent="0.3">
      <c r="A8" s="4">
        <v>6</v>
      </c>
      <c r="B8" s="5" t="s">
        <v>15</v>
      </c>
      <c r="C8" s="5" t="s">
        <v>18</v>
      </c>
      <c r="D8" s="5" t="s">
        <v>21</v>
      </c>
      <c r="E8" s="5" t="s">
        <v>23</v>
      </c>
      <c r="F8" s="5" t="s">
        <v>12</v>
      </c>
    </row>
    <row r="9" spans="1:10" ht="18" thickBot="1" x14ac:dyDescent="0.3">
      <c r="A9" s="2">
        <v>7</v>
      </c>
      <c r="B9" s="3" t="s">
        <v>14</v>
      </c>
      <c r="C9" s="3" t="s">
        <v>18</v>
      </c>
      <c r="D9" s="3" t="s">
        <v>21</v>
      </c>
      <c r="E9" s="3" t="s">
        <v>23</v>
      </c>
      <c r="F9" s="3" t="s">
        <v>11</v>
      </c>
    </row>
    <row r="10" spans="1:10" ht="18" thickBot="1" x14ac:dyDescent="0.3">
      <c r="A10" s="4">
        <v>8</v>
      </c>
      <c r="B10" s="5" t="s">
        <v>13</v>
      </c>
      <c r="C10" s="5" t="s">
        <v>17</v>
      </c>
      <c r="D10" s="5" t="s">
        <v>20</v>
      </c>
      <c r="E10" s="5" t="s">
        <v>22</v>
      </c>
      <c r="F10" s="5" t="s">
        <v>12</v>
      </c>
    </row>
    <row r="11" spans="1:10" ht="18" thickBot="1" x14ac:dyDescent="0.3">
      <c r="A11" s="2">
        <v>9</v>
      </c>
      <c r="B11" s="3" t="s">
        <v>13</v>
      </c>
      <c r="C11" s="3" t="s">
        <v>18</v>
      </c>
      <c r="D11" s="3" t="s">
        <v>21</v>
      </c>
      <c r="E11" s="3" t="s">
        <v>22</v>
      </c>
      <c r="F11" s="3" t="s">
        <v>11</v>
      </c>
    </row>
    <row r="12" spans="1:10" ht="18" thickBot="1" x14ac:dyDescent="0.3">
      <c r="A12" s="4">
        <v>10</v>
      </c>
      <c r="B12" s="5" t="s">
        <v>15</v>
      </c>
      <c r="C12" s="5" t="s">
        <v>17</v>
      </c>
      <c r="D12" s="5" t="s">
        <v>20</v>
      </c>
      <c r="E12" s="5" t="s">
        <v>22</v>
      </c>
      <c r="F12" s="5" t="s">
        <v>11</v>
      </c>
    </row>
    <row r="13" spans="1:10" ht="18" thickBot="1" x14ac:dyDescent="0.3">
      <c r="A13" s="2">
        <v>11</v>
      </c>
      <c r="B13" s="3" t="s">
        <v>13</v>
      </c>
      <c r="C13" s="3" t="s">
        <v>17</v>
      </c>
      <c r="D13" s="3" t="s">
        <v>21</v>
      </c>
      <c r="E13" s="3" t="s">
        <v>23</v>
      </c>
      <c r="F13" s="3" t="s">
        <v>11</v>
      </c>
    </row>
    <row r="14" spans="1:10" ht="18" thickBot="1" x14ac:dyDescent="0.3">
      <c r="A14" s="4">
        <v>12</v>
      </c>
      <c r="B14" s="5" t="s">
        <v>14</v>
      </c>
      <c r="C14" s="5" t="s">
        <v>17</v>
      </c>
      <c r="D14" s="5" t="s">
        <v>20</v>
      </c>
      <c r="E14" s="5" t="s">
        <v>23</v>
      </c>
      <c r="F14" s="5" t="s">
        <v>11</v>
      </c>
    </row>
    <row r="15" spans="1:10" ht="18" thickBot="1" x14ac:dyDescent="0.3">
      <c r="A15" s="2">
        <v>13</v>
      </c>
      <c r="B15" s="3" t="s">
        <v>14</v>
      </c>
      <c r="C15" s="3" t="s">
        <v>16</v>
      </c>
      <c r="D15" s="3" t="s">
        <v>21</v>
      </c>
      <c r="E15" s="3" t="s">
        <v>22</v>
      </c>
      <c r="F15" s="3" t="s">
        <v>11</v>
      </c>
    </row>
    <row r="16" spans="1:10" ht="18" thickBot="1" x14ac:dyDescent="0.3">
      <c r="A16" s="4">
        <v>14</v>
      </c>
      <c r="B16" s="5" t="s">
        <v>15</v>
      </c>
      <c r="C16" s="5" t="s">
        <v>17</v>
      </c>
      <c r="D16" s="5" t="s">
        <v>20</v>
      </c>
      <c r="E16" s="5" t="s">
        <v>23</v>
      </c>
      <c r="F16" s="5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topLeftCell="D10" workbookViewId="0">
      <selection activeCell="F27" sqref="F27"/>
    </sheetView>
  </sheetViews>
  <sheetFormatPr defaultRowHeight="15" x14ac:dyDescent="0.25"/>
  <cols>
    <col min="2" max="2" width="21.28515625" customWidth="1"/>
    <col min="3" max="3" width="20.5703125" customWidth="1"/>
    <col min="5" max="5" width="16.85546875" customWidth="1"/>
    <col min="6" max="11" width="15.7109375" customWidth="1"/>
    <col min="12" max="12" width="16.85546875" customWidth="1"/>
    <col min="13" max="17" width="15.7109375" customWidth="1"/>
  </cols>
  <sheetData>
    <row r="1" spans="2:17" ht="23.25" x14ac:dyDescent="0.35">
      <c r="E1" s="12" t="s">
        <v>24</v>
      </c>
    </row>
    <row r="8" spans="2:17" ht="15.75" x14ac:dyDescent="0.25">
      <c r="E8" s="24" t="s">
        <v>27</v>
      </c>
      <c r="F8" s="25"/>
    </row>
    <row r="10" spans="2:17" ht="18.75" x14ac:dyDescent="0.3">
      <c r="B10" s="19" t="s">
        <v>30</v>
      </c>
      <c r="C10" s="20"/>
      <c r="E10" s="19" t="s">
        <v>29</v>
      </c>
      <c r="F10" s="21"/>
      <c r="G10" s="21"/>
      <c r="H10" s="21"/>
      <c r="I10" s="21"/>
      <c r="J10" s="20"/>
      <c r="L10" s="19" t="s">
        <v>31</v>
      </c>
      <c r="M10" s="21"/>
      <c r="N10" s="21"/>
      <c r="O10" s="21"/>
      <c r="P10" s="21"/>
      <c r="Q10" s="20"/>
    </row>
    <row r="11" spans="2:17" ht="18.75" x14ac:dyDescent="0.3">
      <c r="B11" s="6" t="s">
        <v>11</v>
      </c>
      <c r="C11" s="14">
        <f>COUNTIF(Data!$F$3:$F$16,'IG(A)'!B11)</f>
        <v>9</v>
      </c>
      <c r="E11" s="22" t="s">
        <v>13</v>
      </c>
      <c r="F11" s="23"/>
      <c r="G11" s="22" t="s">
        <v>14</v>
      </c>
      <c r="H11" s="23"/>
      <c r="I11" s="22" t="s">
        <v>15</v>
      </c>
      <c r="J11" s="23"/>
      <c r="L11" s="22" t="s">
        <v>16</v>
      </c>
      <c r="M11" s="23"/>
      <c r="N11" s="22" t="s">
        <v>17</v>
      </c>
      <c r="O11" s="23"/>
      <c r="P11" s="22" t="s">
        <v>18</v>
      </c>
      <c r="Q11" s="23"/>
    </row>
    <row r="12" spans="2:17" ht="18.75" x14ac:dyDescent="0.3">
      <c r="B12" s="6" t="s">
        <v>12</v>
      </c>
      <c r="C12" s="14">
        <f>COUNTIF(Data!$F$3:$F$16,'IG(A)'!B12)</f>
        <v>5</v>
      </c>
      <c r="E12" s="6" t="s">
        <v>11</v>
      </c>
      <c r="F12" s="14">
        <f>COUNTIFS(Data!$B$3:$B$16,'IG(A)'!$E$11,Data!$F$3:$F$16,'IG(A)'!E12)</f>
        <v>2</v>
      </c>
      <c r="G12" s="15" t="s">
        <v>11</v>
      </c>
      <c r="H12" s="14">
        <f>COUNTIFS(Data!$B$3:$B$16,'IG(A)'!$G$11,Data!$F$3:$F$16,'IG(A)'!G12)</f>
        <v>4</v>
      </c>
      <c r="I12" s="15" t="s">
        <v>11</v>
      </c>
      <c r="J12" s="14">
        <f>COUNTIFS(Data!$B$3:$B$16,'IG(A)'!$I$11,Data!$F$3:$F$16,'IG(A)'!I12)</f>
        <v>3</v>
      </c>
      <c r="L12" s="6" t="s">
        <v>11</v>
      </c>
      <c r="M12" s="14">
        <f>COUNTIFS(Data!$C$3:$C$16,'IG(A)'!$L$11,Data!$F$3:$F$16,'IG(A)'!L12)</f>
        <v>2</v>
      </c>
      <c r="N12" s="15" t="s">
        <v>11</v>
      </c>
      <c r="O12" s="14">
        <f>COUNTIFS(Data!$C$3:$C$16,'IG(A)'!$N$11,Data!$F$3:$F$16,'IG(A)'!N12)</f>
        <v>4</v>
      </c>
      <c r="P12" s="15" t="s">
        <v>11</v>
      </c>
      <c r="Q12" s="14">
        <f>COUNTIFS(Data!$C$3:$C$16,'IG(A)'!$P$11,Data!$F$3:$F$16,'IG(A)'!P12)</f>
        <v>3</v>
      </c>
    </row>
    <row r="13" spans="2:17" ht="18.75" x14ac:dyDescent="0.3">
      <c r="B13" s="7" t="s">
        <v>19</v>
      </c>
      <c r="C13" s="9">
        <f>SUM(C11:C12)</f>
        <v>14</v>
      </c>
      <c r="E13" s="6" t="s">
        <v>12</v>
      </c>
      <c r="F13" s="14">
        <f>COUNTIFS(Data!$B$3:$B$16,'IG(A)'!$E$11,Data!$F$3:$F$16,'IG(A)'!E13)</f>
        <v>3</v>
      </c>
      <c r="G13" s="15" t="s">
        <v>12</v>
      </c>
      <c r="H13" s="14">
        <f>COUNTIFS(Data!$B$3:$B$16,'IG(A)'!$G$11,Data!$F$3:$F$16,'IG(A)'!G13)</f>
        <v>0</v>
      </c>
      <c r="I13" s="15" t="s">
        <v>12</v>
      </c>
      <c r="J13" s="14">
        <f>COUNTIFS(Data!$B$3:$B$16,'IG(A)'!$I$11,Data!$F$3:$F$16,'IG(A)'!I13)</f>
        <v>2</v>
      </c>
      <c r="L13" s="6" t="s">
        <v>12</v>
      </c>
      <c r="M13" s="14">
        <f>COUNTIFS(Data!$C$3:$C$16,'IG(A)'!$L$11,Data!$F$3:$F$16,'IG(A)'!L13)</f>
        <v>2</v>
      </c>
      <c r="N13" s="15" t="s">
        <v>12</v>
      </c>
      <c r="O13" s="14">
        <f>COUNTIFS(Data!$C$3:$C$16,'IG(A)'!$N$11,Data!$F$3:$F$16,'IG(A)'!N13)</f>
        <v>2</v>
      </c>
      <c r="P13" s="15" t="s">
        <v>12</v>
      </c>
      <c r="Q13" s="14">
        <f>COUNTIFS(Data!$C$3:$C$16,'IG(A)'!$P$11,Data!$F$3:$F$16,'IG(A)'!P13)</f>
        <v>1</v>
      </c>
    </row>
    <row r="14" spans="2:17" ht="18.75" x14ac:dyDescent="0.3">
      <c r="E14" s="7" t="s">
        <v>19</v>
      </c>
      <c r="F14" s="9">
        <f>SUM(F12:F13)</f>
        <v>5</v>
      </c>
      <c r="G14" s="7" t="s">
        <v>19</v>
      </c>
      <c r="H14" s="9">
        <f t="shared" ref="H14" si="0">SUM(H12:H13)</f>
        <v>4</v>
      </c>
      <c r="I14" s="7" t="s">
        <v>19</v>
      </c>
      <c r="J14" s="9">
        <f t="shared" ref="J14" si="1">SUM(J12:J13)</f>
        <v>5</v>
      </c>
      <c r="L14" s="7" t="s">
        <v>19</v>
      </c>
      <c r="M14" s="9">
        <f>SUM(M12:M13)</f>
        <v>4</v>
      </c>
      <c r="N14" s="7" t="s">
        <v>19</v>
      </c>
      <c r="O14" s="9">
        <f t="shared" ref="O14" si="2">SUM(O12:O13)</f>
        <v>6</v>
      </c>
      <c r="P14" s="7" t="s">
        <v>19</v>
      </c>
      <c r="Q14" s="9">
        <f t="shared" ref="Q14" si="3">SUM(Q12:Q13)</f>
        <v>4</v>
      </c>
    </row>
    <row r="15" spans="2:17" ht="23.25" x14ac:dyDescent="0.35">
      <c r="E15" s="10" t="s">
        <v>34</v>
      </c>
      <c r="F15" s="11">
        <f>1-(((F12/F14)^2)+((F13/F14)^2))</f>
        <v>0.48</v>
      </c>
      <c r="G15" s="10" t="s">
        <v>34</v>
      </c>
      <c r="H15" s="11">
        <f>1-(((H12/H14)^2)+((H13/H14)^2))</f>
        <v>0</v>
      </c>
      <c r="I15" s="10" t="s">
        <v>34</v>
      </c>
      <c r="J15" s="11">
        <f>1-(((J12/J14)^2)+((J13/J14)^2))</f>
        <v>0.48</v>
      </c>
      <c r="L15" s="10" t="s">
        <v>34</v>
      </c>
      <c r="M15" s="11">
        <f>1-(((M12/M14)^2)+((M13/M14)^2))</f>
        <v>0.5</v>
      </c>
      <c r="N15" s="10" t="s">
        <v>34</v>
      </c>
      <c r="O15" s="11">
        <f>1-(((O12/O14)^2)+((O13/O14)^2))</f>
        <v>0.44444444444444442</v>
      </c>
      <c r="P15" s="10" t="s">
        <v>34</v>
      </c>
      <c r="Q15" s="11">
        <f>1-(((Q12/Q14)^2)+((Q13/Q14)^2))</f>
        <v>0.375</v>
      </c>
    </row>
    <row r="17" spans="5:15" ht="23.25" x14ac:dyDescent="0.35">
      <c r="E17" s="10" t="s">
        <v>28</v>
      </c>
      <c r="F17" s="11">
        <f>((F14/$C$13)*F15)+((H14/$C$13)*H15)+((J14/$C$13)*J15)</f>
        <v>0.34285714285714286</v>
      </c>
      <c r="L17" s="10" t="s">
        <v>28</v>
      </c>
      <c r="M17" s="11">
        <f>((M14/$C$13)*M15)+((O14/$C$13)*O15)+((Q14/$C$13)*Q15)</f>
        <v>0.44047619047619047</v>
      </c>
    </row>
    <row r="20" spans="5:15" ht="18.75" x14ac:dyDescent="0.3">
      <c r="E20" s="27" t="s">
        <v>32</v>
      </c>
      <c r="F20" s="27"/>
      <c r="G20" s="27"/>
      <c r="H20" s="27"/>
      <c r="L20" s="27" t="s">
        <v>33</v>
      </c>
      <c r="M20" s="27"/>
      <c r="N20" s="27"/>
      <c r="O20" s="27"/>
    </row>
    <row r="21" spans="5:15" ht="18.75" x14ac:dyDescent="0.3">
      <c r="E21" s="22" t="s">
        <v>20</v>
      </c>
      <c r="F21" s="23"/>
      <c r="G21" s="26" t="s">
        <v>21</v>
      </c>
      <c r="H21" s="26"/>
      <c r="L21" s="22" t="s">
        <v>22</v>
      </c>
      <c r="M21" s="23"/>
      <c r="N21" s="26" t="s">
        <v>23</v>
      </c>
      <c r="O21" s="26"/>
    </row>
    <row r="22" spans="5:15" ht="18.75" x14ac:dyDescent="0.3">
      <c r="E22" s="6" t="s">
        <v>11</v>
      </c>
      <c r="F22" s="14">
        <f>COUNTIFS(Data!$D$3:$D$16,'IG(A)'!$E$21,Data!$F$3:$F$16,'IG(A)'!E22)</f>
        <v>5</v>
      </c>
      <c r="G22" s="15" t="s">
        <v>11</v>
      </c>
      <c r="H22" s="14">
        <f>COUNTIFS(Data!$D$3:$D$16,'IG(A)'!$G$21,Data!$F$3:$F$16,'IG(A)'!G22)</f>
        <v>4</v>
      </c>
      <c r="L22" s="6" t="s">
        <v>11</v>
      </c>
      <c r="M22" s="14">
        <f>COUNTIFS(Data!$E$3:$E$16,'IG(A)'!$L$21,Data!$F$3:$F$16,'IG(A)'!L22)</f>
        <v>6</v>
      </c>
      <c r="N22" s="15" t="s">
        <v>11</v>
      </c>
      <c r="O22" s="14">
        <f>COUNTIFS(Data!$E$3:$E$16,'IG(A)'!$N$21,Data!$F$3:$F$16,'IG(A)'!N22)</f>
        <v>3</v>
      </c>
    </row>
    <row r="23" spans="5:15" ht="18.75" x14ac:dyDescent="0.3">
      <c r="E23" s="6" t="s">
        <v>12</v>
      </c>
      <c r="F23" s="14">
        <f>COUNTIFS(Data!$D$3:$D$16,'IG(A)'!$E$21,Data!$F$3:$F$16,'IG(A)'!E23)</f>
        <v>4</v>
      </c>
      <c r="G23" s="15" t="s">
        <v>12</v>
      </c>
      <c r="H23" s="14">
        <f>COUNTIFS(Data!$D$3:$D$16,'IG(A)'!$G$21,Data!$F$3:$F$16,'IG(A)'!G23)</f>
        <v>1</v>
      </c>
      <c r="L23" s="6" t="s">
        <v>12</v>
      </c>
      <c r="M23" s="14">
        <f>COUNTIFS(Data!$E$3:$E$16,'IG(A)'!$L$21,Data!$F$3:$F$16,'IG(A)'!L23)</f>
        <v>2</v>
      </c>
      <c r="N23" s="15" t="s">
        <v>12</v>
      </c>
      <c r="O23" s="14">
        <f>COUNTIFS(Data!$E$3:$E$16,'IG(A)'!$N$21,Data!$F$3:$F$16,'IG(A)'!N23)</f>
        <v>3</v>
      </c>
    </row>
    <row r="24" spans="5:15" ht="18.75" x14ac:dyDescent="0.3">
      <c r="E24" s="7" t="s">
        <v>19</v>
      </c>
      <c r="F24" s="9">
        <f>SUM(F22:F23)</f>
        <v>9</v>
      </c>
      <c r="G24" s="7" t="s">
        <v>19</v>
      </c>
      <c r="H24" s="9">
        <f t="shared" ref="H24" si="4">SUM(H22:H23)</f>
        <v>5</v>
      </c>
      <c r="L24" s="7" t="s">
        <v>19</v>
      </c>
      <c r="M24" s="9">
        <f>SUM(M22:M23)</f>
        <v>8</v>
      </c>
      <c r="N24" s="7" t="s">
        <v>19</v>
      </c>
      <c r="O24" s="9">
        <f t="shared" ref="O24" si="5">SUM(O22:O23)</f>
        <v>6</v>
      </c>
    </row>
    <row r="25" spans="5:15" ht="23.25" x14ac:dyDescent="0.35">
      <c r="E25" s="10" t="s">
        <v>34</v>
      </c>
      <c r="F25" s="11">
        <f>1-(((F22/F24)^2)+((F23/F24)^2))</f>
        <v>0.49382716049382713</v>
      </c>
      <c r="G25" s="10" t="s">
        <v>34</v>
      </c>
      <c r="H25" s="11">
        <f>1-(((H22/H24)^2)+((H23/H24)^2))</f>
        <v>0.31999999999999984</v>
      </c>
      <c r="L25" s="10" t="s">
        <v>34</v>
      </c>
      <c r="M25" s="11">
        <f>1-(((M22/M24)^2)+((M23/M24)^2))</f>
        <v>0.375</v>
      </c>
      <c r="N25" s="10" t="s">
        <v>34</v>
      </c>
      <c r="O25" s="11">
        <f>1-(((O22/O24)^2)+((O23/O24)^2))</f>
        <v>0.5</v>
      </c>
    </row>
    <row r="27" spans="5:15" ht="23.25" x14ac:dyDescent="0.35">
      <c r="E27" s="10" t="s">
        <v>28</v>
      </c>
      <c r="F27" s="11">
        <f>((F24/$C$13)*F25)+((H24/$C$13)*H25)</f>
        <v>0.43174603174603166</v>
      </c>
      <c r="L27" s="10" t="s">
        <v>28</v>
      </c>
      <c r="M27" s="11">
        <f>((M24/$C$13)*M25)+((O24/$C$13)*O25)</f>
        <v>0.42857142857142855</v>
      </c>
    </row>
    <row r="36" spans="6:6" x14ac:dyDescent="0.25">
      <c r="F36" s="16"/>
    </row>
  </sheetData>
  <mergeCells count="16">
    <mergeCell ref="E21:F21"/>
    <mergeCell ref="G21:H21"/>
    <mergeCell ref="E20:H20"/>
    <mergeCell ref="L20:O20"/>
    <mergeCell ref="L21:M21"/>
    <mergeCell ref="N21:O21"/>
    <mergeCell ref="E8:F8"/>
    <mergeCell ref="E10:J10"/>
    <mergeCell ref="E11:F11"/>
    <mergeCell ref="G11:H11"/>
    <mergeCell ref="I11:J11"/>
    <mergeCell ref="B10:C10"/>
    <mergeCell ref="L10:Q10"/>
    <mergeCell ref="L11:M11"/>
    <mergeCell ref="N11:O11"/>
    <mergeCell ref="P11:Q1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opLeftCell="D1" workbookViewId="0">
      <selection activeCell="G23" sqref="G23"/>
    </sheetView>
  </sheetViews>
  <sheetFormatPr defaultRowHeight="15" x14ac:dyDescent="0.25"/>
  <cols>
    <col min="2" max="2" width="21.28515625" customWidth="1"/>
    <col min="3" max="3" width="20.5703125" customWidth="1"/>
    <col min="4" max="4" width="9.140625" customWidth="1"/>
    <col min="5" max="5" width="17.85546875" customWidth="1"/>
    <col min="6" max="6" width="15" customWidth="1"/>
    <col min="7" max="7" width="13.42578125" customWidth="1"/>
    <col min="8" max="8" width="15" customWidth="1"/>
    <col min="9" max="9" width="13.42578125" customWidth="1"/>
    <col min="10" max="10" width="15" customWidth="1"/>
    <col min="12" max="12" width="17.5703125" customWidth="1"/>
    <col min="13" max="13" width="15" customWidth="1"/>
    <col min="14" max="14" width="13.42578125" customWidth="1"/>
    <col min="15" max="15" width="15" customWidth="1"/>
    <col min="16" max="16" width="13.42578125" customWidth="1"/>
    <col min="17" max="17" width="15" customWidth="1"/>
  </cols>
  <sheetData>
    <row r="1" spans="2:15" ht="23.25" x14ac:dyDescent="0.35">
      <c r="B1" s="12" t="s">
        <v>26</v>
      </c>
    </row>
    <row r="3" spans="2:15" ht="18.75" x14ac:dyDescent="0.3">
      <c r="B3" s="19" t="s">
        <v>35</v>
      </c>
      <c r="C3" s="20"/>
      <c r="E3" s="19" t="s">
        <v>36</v>
      </c>
      <c r="F3" s="21"/>
      <c r="G3" s="21"/>
      <c r="H3" s="21"/>
      <c r="I3" s="21"/>
      <c r="J3" s="20"/>
    </row>
    <row r="4" spans="2:15" ht="18.75" x14ac:dyDescent="0.3">
      <c r="B4" s="6" t="s">
        <v>11</v>
      </c>
      <c r="C4" s="8">
        <v>2</v>
      </c>
      <c r="E4" s="22" t="s">
        <v>16</v>
      </c>
      <c r="F4" s="23"/>
      <c r="G4" s="22" t="s">
        <v>17</v>
      </c>
      <c r="H4" s="23"/>
      <c r="I4" s="22" t="s">
        <v>18</v>
      </c>
      <c r="J4" s="23"/>
    </row>
    <row r="5" spans="2:15" ht="18.75" x14ac:dyDescent="0.3">
      <c r="B5" s="6" t="s">
        <v>12</v>
      </c>
      <c r="C5" s="8">
        <v>3</v>
      </c>
      <c r="E5" s="6" t="s">
        <v>11</v>
      </c>
      <c r="F5" s="8">
        <f>COUNTIFS(Data!$B$3:$B$16,"Cerah",Data!$C$3:$C$16,'IG (X1=Cerah)'!$E$4,Data!$F$3:$F$16,'IG (X1=Cerah)'!E5)</f>
        <v>0</v>
      </c>
      <c r="G5" s="6" t="s">
        <v>11</v>
      </c>
      <c r="H5" s="8">
        <f>COUNTIFS(Data!$B$3:$B$16,"Cerah",Data!$C$3:$C$16,'IG (X1=Cerah)'!$G$4,Data!$F$3:$F$16,'IG (X1=Cerah)'!G5)</f>
        <v>1</v>
      </c>
      <c r="I5" s="6" t="s">
        <v>11</v>
      </c>
      <c r="J5" s="8">
        <f>COUNTIFS(Data!$B$3:$B$16,"Cerah",Data!$C$3:$C$16,'IG (X1=Cerah)'!$I$4,Data!$F$3:$F$16,'IG (X1=Cerah)'!I5)</f>
        <v>1</v>
      </c>
    </row>
    <row r="6" spans="2:15" ht="18.75" x14ac:dyDescent="0.3">
      <c r="B6" s="7" t="s">
        <v>19</v>
      </c>
      <c r="C6" s="9">
        <f>SUM(C4:C5)</f>
        <v>5</v>
      </c>
      <c r="E6" s="6" t="s">
        <v>12</v>
      </c>
      <c r="F6" s="8">
        <f>COUNTIFS(Data!$B$3:$B$16,"Cerah",Data!$C$3:$C$16,'IG (X1=Cerah)'!$E$4,Data!$F$3:$F$16,'IG (X1=Cerah)'!E6)</f>
        <v>2</v>
      </c>
      <c r="G6" s="6" t="s">
        <v>12</v>
      </c>
      <c r="H6" s="8">
        <f>COUNTIFS(Data!$B$3:$B$16,"Cerah",Data!$C$3:$C$16,'IG (X1=Cerah)'!$G$4,Data!$F$3:$F$16,'IG (X1=Cerah)'!G6)</f>
        <v>1</v>
      </c>
      <c r="I6" s="6" t="s">
        <v>12</v>
      </c>
      <c r="J6" s="8">
        <f>COUNTIFS(Data!$B$3:$B$16,"Cerah",Data!$C$3:$C$16,'IG (X1=Cerah)'!$I$4,Data!$F$3:$F$16,'IG (X1=Cerah)'!I6)</f>
        <v>0</v>
      </c>
    </row>
    <row r="7" spans="2:15" ht="18.75" x14ac:dyDescent="0.3">
      <c r="E7" s="7" t="s">
        <v>19</v>
      </c>
      <c r="F7" s="9">
        <f>SUM(F5:F6)</f>
        <v>2</v>
      </c>
      <c r="G7" s="7" t="s">
        <v>19</v>
      </c>
      <c r="H7" s="9">
        <f t="shared" ref="H7" si="0">SUM(H5:H6)</f>
        <v>2</v>
      </c>
      <c r="I7" s="7" t="s">
        <v>19</v>
      </c>
      <c r="J7" s="9">
        <f t="shared" ref="J7" si="1">SUM(J5:J6)</f>
        <v>1</v>
      </c>
    </row>
    <row r="8" spans="2:15" ht="23.25" x14ac:dyDescent="0.35">
      <c r="E8" s="10" t="s">
        <v>34</v>
      </c>
      <c r="F8" s="11">
        <f>1-(((F5/F7)^2)+((F6/F7)^2))</f>
        <v>0</v>
      </c>
      <c r="G8" s="10" t="s">
        <v>34</v>
      </c>
      <c r="H8" s="11">
        <f>1-(((H5/H7)^2)+((H6/H7)^2))</f>
        <v>0.5</v>
      </c>
      <c r="I8" s="10" t="s">
        <v>34</v>
      </c>
      <c r="J8" s="11">
        <f>1-(((J5/J7)^2)+((J6/J7)^2))</f>
        <v>0</v>
      </c>
    </row>
    <row r="10" spans="2:15" ht="23.25" x14ac:dyDescent="0.35">
      <c r="E10" s="10" t="s">
        <v>28</v>
      </c>
      <c r="F10" s="11">
        <f>((F7/$C$6)*F8)+((H7/$C$6)*H8)+((J7/$C$6)*J8)</f>
        <v>0.2</v>
      </c>
      <c r="G10" s="13"/>
      <c r="H10" s="13"/>
    </row>
    <row r="13" spans="2:15" ht="18.75" x14ac:dyDescent="0.3">
      <c r="E13" s="27" t="s">
        <v>37</v>
      </c>
      <c r="F13" s="27"/>
      <c r="G13" s="27"/>
      <c r="H13" s="27"/>
      <c r="L13" s="27" t="s">
        <v>38</v>
      </c>
      <c r="M13" s="27"/>
      <c r="N13" s="27"/>
      <c r="O13" s="27"/>
    </row>
    <row r="14" spans="2:15" ht="18.75" x14ac:dyDescent="0.3">
      <c r="E14" s="22" t="s">
        <v>20</v>
      </c>
      <c r="F14" s="23"/>
      <c r="G14" s="22" t="s">
        <v>21</v>
      </c>
      <c r="H14" s="23"/>
      <c r="L14" s="22" t="s">
        <v>22</v>
      </c>
      <c r="M14" s="23"/>
      <c r="N14" s="22" t="s">
        <v>23</v>
      </c>
      <c r="O14" s="23"/>
    </row>
    <row r="15" spans="2:15" ht="18.75" x14ac:dyDescent="0.3">
      <c r="E15" s="6" t="s">
        <v>11</v>
      </c>
      <c r="F15" s="8">
        <f>COUNTIFS(Data!$B$3:$B$16,"Cerah",Data!$D$3:$D$16,'IG (X1=Cerah)'!$E$14,Data!$F$3:$F$16,'IG (X1=Cerah)'!E15)</f>
        <v>0</v>
      </c>
      <c r="G15" s="6" t="s">
        <v>11</v>
      </c>
      <c r="H15" s="8">
        <f>COUNTIFS(Data!$B$3:$B$16,"Cerah",Data!$D$3:$D$16,'IG (X1=Cerah)'!$G$14,Data!$F$3:$F$16,'IG (X1=Cerah)'!G15)</f>
        <v>2</v>
      </c>
      <c r="L15" s="6" t="s">
        <v>11</v>
      </c>
      <c r="M15" s="8">
        <f>COUNTIFS(Data!$B$3:$B$16,"Cerah",Data!$E$3:$E$16,'IG (X1=Cerah)'!$L$14,Data!$F$3:$F$16,'IG (X1=Cerah)'!L15)</f>
        <v>1</v>
      </c>
      <c r="N15" s="6" t="s">
        <v>11</v>
      </c>
      <c r="O15" s="8">
        <f>COUNTIFS(Data!$B$3:$B$16,"Cerah",Data!$E$3:$E$16,'IG (X1=Cerah)'!$N$14,Data!$F$3:$F$16,'IG (X1=Cerah)'!N15)</f>
        <v>1</v>
      </c>
    </row>
    <row r="16" spans="2:15" ht="18.75" x14ac:dyDescent="0.3">
      <c r="E16" s="6" t="s">
        <v>12</v>
      </c>
      <c r="F16" s="8">
        <f>COUNTIFS(Data!$B$3:$B$16,"Cerah",Data!$D$3:$D$16,'IG (X1=Cerah)'!$E$14,Data!$F$3:$F$16,'IG (X1=Cerah)'!E16)</f>
        <v>3</v>
      </c>
      <c r="G16" s="6" t="s">
        <v>12</v>
      </c>
      <c r="H16" s="8">
        <f>COUNTIFS(Data!$B$3:$B$16,"Cerah",Data!$D$3:$D$16,'IG (X1=Cerah)'!$G$14,Data!$F$3:$F$16,'IG (X1=Cerah)'!G16)</f>
        <v>0</v>
      </c>
      <c r="L16" s="6" t="s">
        <v>12</v>
      </c>
      <c r="M16" s="8">
        <f>COUNTIFS(Data!$B$3:$B$16,"Cerah",Data!$E$3:$E$16,'IG (X1=Cerah)'!$L$14,Data!$F$3:$F$16,'IG (X1=Cerah)'!L16)</f>
        <v>2</v>
      </c>
      <c r="N16" s="6" t="s">
        <v>12</v>
      </c>
      <c r="O16" s="8">
        <f>COUNTIFS(Data!$B$3:$B$16,"Cerah",Data!$E$3:$E$16,'IG (X1=Cerah)'!$N$14,Data!$F$3:$F$16,'IG (X1=Cerah)'!N16)</f>
        <v>1</v>
      </c>
    </row>
    <row r="17" spans="5:15" ht="18.75" x14ac:dyDescent="0.3">
      <c r="E17" s="7" t="s">
        <v>19</v>
      </c>
      <c r="F17" s="9">
        <f>SUM(F15:F16)</f>
        <v>3</v>
      </c>
      <c r="G17" s="7" t="s">
        <v>19</v>
      </c>
      <c r="H17" s="9">
        <f t="shared" ref="H17" si="2">SUM(H15:H16)</f>
        <v>2</v>
      </c>
      <c r="L17" s="7" t="s">
        <v>19</v>
      </c>
      <c r="M17" s="9">
        <f>SUM(M15:M16)</f>
        <v>3</v>
      </c>
      <c r="N17" s="7" t="s">
        <v>19</v>
      </c>
      <c r="O17" s="9">
        <f t="shared" ref="O17" si="3">SUM(O15:O16)</f>
        <v>2</v>
      </c>
    </row>
    <row r="18" spans="5:15" ht="23.25" x14ac:dyDescent="0.35">
      <c r="E18" s="10" t="s">
        <v>34</v>
      </c>
      <c r="F18" s="11">
        <f>1-(((F15/F17)^2)+((F16/F17)^2))</f>
        <v>0</v>
      </c>
      <c r="G18" s="10" t="s">
        <v>34</v>
      </c>
      <c r="H18" s="11">
        <f>IF(OR(H15=0,H16=0),0,(-((H15/H17)*LOG((H15/H17),2))-((H16/H17)*LOG((H16/H17),2))))</f>
        <v>0</v>
      </c>
      <c r="L18" s="10" t="s">
        <v>34</v>
      </c>
      <c r="M18" s="11">
        <f>1-(((M15/M17)^2)+((M16/M17)^2))</f>
        <v>0.44444444444444442</v>
      </c>
      <c r="N18" s="10" t="s">
        <v>34</v>
      </c>
      <c r="O18" s="11">
        <f>1-(((O15/O17)^2)+((O16/O17)^2))</f>
        <v>0.5</v>
      </c>
    </row>
    <row r="20" spans="5:15" ht="23.25" x14ac:dyDescent="0.35">
      <c r="E20" s="10" t="s">
        <v>28</v>
      </c>
      <c r="F20" s="11">
        <f>((F17/$C$6)*F18)+((H17/$C$6)*H18)</f>
        <v>0</v>
      </c>
      <c r="L20" s="10" t="s">
        <v>28</v>
      </c>
      <c r="M20" s="11">
        <f>((M17/$C$6)*M18)+((O17/$C$6)*O18)</f>
        <v>0.46666666666666667</v>
      </c>
    </row>
  </sheetData>
  <mergeCells count="11">
    <mergeCell ref="N14:O14"/>
    <mergeCell ref="I4:J4"/>
    <mergeCell ref="E13:H13"/>
    <mergeCell ref="L13:O13"/>
    <mergeCell ref="E4:F4"/>
    <mergeCell ref="G4:H4"/>
    <mergeCell ref="B3:C3"/>
    <mergeCell ref="E3:J3"/>
    <mergeCell ref="E14:F14"/>
    <mergeCell ref="G14:H14"/>
    <mergeCell ref="L14: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opLeftCell="D1" workbookViewId="0">
      <selection activeCell="I14" sqref="I14"/>
    </sheetView>
  </sheetViews>
  <sheetFormatPr defaultRowHeight="15" x14ac:dyDescent="0.25"/>
  <cols>
    <col min="2" max="2" width="21.28515625" customWidth="1"/>
    <col min="3" max="3" width="20.5703125" customWidth="1"/>
    <col min="4" max="4" width="9.140625" customWidth="1"/>
    <col min="5" max="5" width="20" customWidth="1"/>
    <col min="6" max="6" width="15" customWidth="1"/>
    <col min="7" max="7" width="13.42578125" customWidth="1"/>
    <col min="8" max="8" width="15" customWidth="1"/>
    <col min="9" max="9" width="13.42578125" customWidth="1"/>
    <col min="10" max="10" width="15" customWidth="1"/>
    <col min="12" max="12" width="17.85546875" customWidth="1"/>
    <col min="13" max="13" width="15" customWidth="1"/>
    <col min="14" max="14" width="13.42578125" customWidth="1"/>
    <col min="15" max="15" width="15" customWidth="1"/>
  </cols>
  <sheetData>
    <row r="1" spans="2:15" ht="23.25" x14ac:dyDescent="0.35">
      <c r="B1" s="12" t="s">
        <v>25</v>
      </c>
    </row>
    <row r="3" spans="2:15" ht="18.75" x14ac:dyDescent="0.3">
      <c r="B3" s="19" t="s">
        <v>39</v>
      </c>
      <c r="C3" s="20"/>
      <c r="E3" s="19" t="s">
        <v>36</v>
      </c>
      <c r="F3" s="21"/>
      <c r="G3" s="21"/>
      <c r="H3" s="21"/>
      <c r="I3" s="21"/>
      <c r="J3" s="20"/>
      <c r="L3" s="27" t="s">
        <v>37</v>
      </c>
      <c r="M3" s="27"/>
      <c r="N3" s="27"/>
      <c r="O3" s="27"/>
    </row>
    <row r="4" spans="2:15" ht="18.75" x14ac:dyDescent="0.3">
      <c r="B4" s="6" t="s">
        <v>11</v>
      </c>
      <c r="C4" s="8">
        <v>3</v>
      </c>
      <c r="E4" s="22" t="s">
        <v>16</v>
      </c>
      <c r="F4" s="23"/>
      <c r="G4" s="22" t="s">
        <v>17</v>
      </c>
      <c r="H4" s="23"/>
      <c r="I4" s="22" t="s">
        <v>18</v>
      </c>
      <c r="J4" s="23"/>
      <c r="L4" s="22" t="s">
        <v>20</v>
      </c>
      <c r="M4" s="23"/>
      <c r="N4" s="22" t="s">
        <v>21</v>
      </c>
      <c r="O4" s="23"/>
    </row>
    <row r="5" spans="2:15" ht="18.75" x14ac:dyDescent="0.3">
      <c r="B5" s="6" t="s">
        <v>12</v>
      </c>
      <c r="C5" s="8">
        <v>2</v>
      </c>
      <c r="E5" s="6" t="s">
        <v>11</v>
      </c>
      <c r="F5" s="8">
        <f>COUNTIFS(Data!$B$3:$B$16,"Hujan",Data!$C$3:$C$16,'IG (X1=Hujan)'!$E$4,Data!$F$3:$F$16,'IG (X1=Hujan)'!E5)</f>
        <v>0</v>
      </c>
      <c r="G5" s="6" t="s">
        <v>11</v>
      </c>
      <c r="H5" s="8">
        <f>COUNTIFS(Data!$B$3:$B$16,"Hujan",Data!$C$3:$C$16,'IG (X1=Hujan)'!$G$4,Data!$F$3:$F$16,'IG (X1=Hujan)'!G5)</f>
        <v>2</v>
      </c>
      <c r="I5" s="6" t="s">
        <v>11</v>
      </c>
      <c r="J5" s="8">
        <f>COUNTIFS(Data!$B$3:$B$16,"Hujan",Data!$C$3:$C$16,'IG (X1=Hujan)'!$I$4,Data!$F$3:$F$16,'IG (X1=Hujan)'!I5)</f>
        <v>1</v>
      </c>
      <c r="L5" s="6" t="s">
        <v>11</v>
      </c>
      <c r="M5" s="8">
        <f>COUNTIFS(Data!$B$3:$B$16,"Hujan",Data!$D$3:$D$16,'IG (X1=Hujan)'!$L$4,Data!$F$3:$F$16,'IG (X1=Hujan)'!L5)</f>
        <v>3</v>
      </c>
      <c r="N5" s="6" t="s">
        <v>11</v>
      </c>
      <c r="O5" s="8">
        <f>COUNTIFS(Data!$B$3:$B$16,"Hujan",Data!$D$3:$D$16,'IG (X1=Hujan)'!$N$4,Data!$F$3:$F$16,'IG (X1=Hujan)'!N5)</f>
        <v>0</v>
      </c>
    </row>
    <row r="6" spans="2:15" ht="18.75" x14ac:dyDescent="0.3">
      <c r="B6" s="7" t="s">
        <v>19</v>
      </c>
      <c r="C6" s="9">
        <f>SUM(C4:C5)</f>
        <v>5</v>
      </c>
      <c r="E6" s="6" t="s">
        <v>12</v>
      </c>
      <c r="F6" s="8">
        <f>COUNTIFS(Data!$B$3:$B$16,"Hujan",Data!$C$3:$C$16,'IG (X1=Hujan)'!$E$4,Data!$F$3:$F$16,'IG (X1=Hujan)'!E6)</f>
        <v>0</v>
      </c>
      <c r="G6" s="6" t="s">
        <v>12</v>
      </c>
      <c r="H6" s="8">
        <f>COUNTIFS(Data!$B$3:$B$16,"Hujan",Data!$C$3:$C$16,'IG (X1=Hujan)'!$G$4,Data!$F$3:$F$16,'IG (X1=Hujan)'!G6)</f>
        <v>1</v>
      </c>
      <c r="I6" s="6" t="s">
        <v>12</v>
      </c>
      <c r="J6" s="8">
        <f>COUNTIFS(Data!$B$3:$B$16,"Hujan",Data!$C$3:$C$16,'IG (X1=Hujan)'!$I$4,Data!$F$3:$F$16,'IG (X1=Hujan)'!I6)</f>
        <v>1</v>
      </c>
      <c r="L6" s="6" t="s">
        <v>12</v>
      </c>
      <c r="M6" s="8">
        <f>COUNTIFS(Data!$B$3:$B$16,"Hujan",Data!$D$3:$D$16,'IG (X1=Hujan)'!$L$4,Data!$F$3:$F$16,'IG (X1=Hujan)'!L6)</f>
        <v>1</v>
      </c>
      <c r="N6" s="6" t="s">
        <v>12</v>
      </c>
      <c r="O6" s="8">
        <f>COUNTIFS(Data!$B$3:$B$16,"Hujan",Data!$D$3:$D$16,'IG (X1=Hujan)'!$N$4,Data!$F$3:$F$16,'IG (X1=Hujan)'!N6)</f>
        <v>1</v>
      </c>
    </row>
    <row r="7" spans="2:15" ht="18.75" x14ac:dyDescent="0.3">
      <c r="E7" s="7" t="s">
        <v>19</v>
      </c>
      <c r="F7" s="9">
        <f>SUM(F5:F6)</f>
        <v>0</v>
      </c>
      <c r="G7" s="7" t="s">
        <v>19</v>
      </c>
      <c r="H7" s="9">
        <f t="shared" ref="H7" si="0">SUM(H5:H6)</f>
        <v>3</v>
      </c>
      <c r="I7" s="7" t="s">
        <v>19</v>
      </c>
      <c r="J7" s="9">
        <f t="shared" ref="J7" si="1">SUM(J5:J6)</f>
        <v>2</v>
      </c>
      <c r="L7" s="7" t="s">
        <v>19</v>
      </c>
      <c r="M7" s="9">
        <f>SUM(M5:M6)</f>
        <v>4</v>
      </c>
      <c r="N7" s="7" t="s">
        <v>19</v>
      </c>
      <c r="O7" s="9">
        <f t="shared" ref="O7" si="2">SUM(O5:O6)</f>
        <v>1</v>
      </c>
    </row>
    <row r="8" spans="2:15" ht="23.25" x14ac:dyDescent="0.35">
      <c r="E8" s="10" t="s">
        <v>34</v>
      </c>
      <c r="F8" s="11">
        <v>1</v>
      </c>
      <c r="G8" s="10" t="s">
        <v>34</v>
      </c>
      <c r="H8" s="11">
        <f>IF(AND(H5=0,H6=0),0,1-(((H5/H7)^2)+((H6/H7)^2)))</f>
        <v>0.44444444444444442</v>
      </c>
      <c r="I8" s="10" t="s">
        <v>34</v>
      </c>
      <c r="J8" s="11">
        <f>IF(AND(J5=0,J6=0),0,1-(((J5/J7)^2)+((J6/J7)^2)))</f>
        <v>0.5</v>
      </c>
      <c r="L8" s="10" t="s">
        <v>34</v>
      </c>
      <c r="M8" s="11">
        <f>IF(AND(M5=0,M6=0),0,1-(((M5/M7)^2)+((M6/M7)^2)))</f>
        <v>0.375</v>
      </c>
      <c r="N8" s="10" t="s">
        <v>34</v>
      </c>
      <c r="O8" s="11">
        <f>IF(AND(O5=0,O6=0),0,1-(((O5/O7)^2)+((O6/O7)^2)))</f>
        <v>0</v>
      </c>
    </row>
    <row r="10" spans="2:15" ht="23.25" x14ac:dyDescent="0.35">
      <c r="E10" s="10" t="s">
        <v>28</v>
      </c>
      <c r="F10" s="11">
        <f>((F7/$C$6)*F8)+((H7/$C$6)*H8)+((J7/$C$6)*J8)</f>
        <v>0.46666666666666667</v>
      </c>
      <c r="G10" s="13"/>
      <c r="H10" s="13"/>
      <c r="L10" s="10" t="s">
        <v>28</v>
      </c>
      <c r="M10" s="11">
        <f>((M7/$C$6)*M8)+((O7/$C$6)*O8)</f>
        <v>0.30000000000000004</v>
      </c>
    </row>
    <row r="13" spans="2:15" ht="18.75" x14ac:dyDescent="0.3">
      <c r="E13" s="27" t="s">
        <v>38</v>
      </c>
      <c r="F13" s="27"/>
      <c r="G13" s="27"/>
      <c r="H13" s="27"/>
    </row>
    <row r="14" spans="2:15" ht="18.75" x14ac:dyDescent="0.3">
      <c r="E14" s="22" t="s">
        <v>22</v>
      </c>
      <c r="F14" s="23"/>
      <c r="G14" s="22" t="s">
        <v>23</v>
      </c>
      <c r="H14" s="23"/>
    </row>
    <row r="15" spans="2:15" ht="18.75" x14ac:dyDescent="0.3">
      <c r="E15" s="6" t="s">
        <v>11</v>
      </c>
      <c r="F15" s="8">
        <f>COUNTIFS(Data!$B$3:$B$16,"Hujan",Data!$E$3:$E$16,'IG (X1=Hujan)'!$E$14,Data!$F$3:$F$16,'IG (X1=Hujan)'!E15)</f>
        <v>3</v>
      </c>
      <c r="G15" s="6" t="s">
        <v>11</v>
      </c>
      <c r="H15" s="8">
        <f>COUNTIFS(Data!$B$3:$B$16,"Hujan",Data!$E$3:$E$16,'IG (X1=Hujan)'!$G$14,Data!$F$3:$F$16,'IG (X1=Hujan)'!G15)</f>
        <v>0</v>
      </c>
    </row>
    <row r="16" spans="2:15" ht="18.75" x14ac:dyDescent="0.3">
      <c r="E16" s="6" t="s">
        <v>12</v>
      </c>
      <c r="F16" s="8">
        <f>COUNTIFS(Data!$B$3:$B$16,"Hujan",Data!$E$3:$E$16,'IG (X1=Hujan)'!$E$14,Data!$F$3:$F$16,'IG (X1=Hujan)'!E16)</f>
        <v>0</v>
      </c>
      <c r="G16" s="6" t="s">
        <v>12</v>
      </c>
      <c r="H16" s="8">
        <f>COUNTIFS(Data!$B$3:$B$16,"Hujan",Data!$E$3:$E$16,'IG (X1=Hujan)'!$G$14,Data!$F$3:$F$16,'IG (X1=Hujan)'!G16)</f>
        <v>2</v>
      </c>
    </row>
    <row r="17" spans="5:8" ht="18.75" x14ac:dyDescent="0.3">
      <c r="E17" s="7" t="s">
        <v>19</v>
      </c>
      <c r="F17" s="9">
        <f>SUM(F15:F16)</f>
        <v>3</v>
      </c>
      <c r="G17" s="7" t="s">
        <v>19</v>
      </c>
      <c r="H17" s="9">
        <f t="shared" ref="H17" si="3">SUM(H15:H16)</f>
        <v>2</v>
      </c>
    </row>
    <row r="18" spans="5:8" ht="23.25" x14ac:dyDescent="0.35">
      <c r="E18" s="10" t="s">
        <v>34</v>
      </c>
      <c r="F18" s="11">
        <f>IF(AND(F15=0,F16=0),0,1-(((F15/F17)^2)+((F16/F17)^2)))</f>
        <v>0</v>
      </c>
      <c r="G18" s="10" t="s">
        <v>34</v>
      </c>
      <c r="H18" s="11">
        <f>IF(AND(H15=0,H16=0),0,1-(((H15/H17)^2)+((H16/H17)^2)))</f>
        <v>0</v>
      </c>
    </row>
    <row r="20" spans="5:8" ht="23.25" x14ac:dyDescent="0.35">
      <c r="E20" s="10" t="s">
        <v>28</v>
      </c>
      <c r="F20" s="11">
        <f>((F17/$C$6)*F18)+((H17/$C$6)*H18)</f>
        <v>0</v>
      </c>
      <c r="G20" s="13"/>
      <c r="H20" s="13"/>
    </row>
  </sheetData>
  <mergeCells count="11">
    <mergeCell ref="E14:F14"/>
    <mergeCell ref="G14:H14"/>
    <mergeCell ref="I4:J4"/>
    <mergeCell ref="E13:H13"/>
    <mergeCell ref="E4:F4"/>
    <mergeCell ref="G4:H4"/>
    <mergeCell ref="B3:C3"/>
    <mergeCell ref="E3:J3"/>
    <mergeCell ref="L3:O3"/>
    <mergeCell ref="L4:M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IG(A)</vt:lpstr>
      <vt:lpstr>IG (X1=Cerah)</vt:lpstr>
      <vt:lpstr>IG (X1=Hujan)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Sulistyo Nugroho</dc:creator>
  <cp:lastModifiedBy>Yusuf S. Nugroho</cp:lastModifiedBy>
  <dcterms:created xsi:type="dcterms:W3CDTF">2013-05-27T02:41:52Z</dcterms:created>
  <dcterms:modified xsi:type="dcterms:W3CDTF">2016-12-17T02:37:09Z</dcterms:modified>
</cp:coreProperties>
</file>