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rinterSettings/printerSettings1.bin" ContentType="application/vnd.openxmlformats-officedocument.spreadsheetml.printerSettings"/>
  <Override PartName="/xl/drawings/drawing3.xml" ContentType="application/vnd.openxmlformats-officedocument.drawing+xml"/>
  <Override PartName="/xl/printerSettings/printerSettings2.bin" ContentType="application/vnd.openxmlformats-officedocument.spreadsheetml.printerSettings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7"/>
  </bookViews>
  <sheets>
    <sheet name="Data" sheetId="2" r:id="rId1"/>
    <sheet name="Sheet3" sheetId="3" r:id="rId2"/>
    <sheet name="Sederhana" sheetId="5" r:id="rId3"/>
    <sheet name="Berganda" sheetId="4" r:id="rId4"/>
    <sheet name="Data dalam materi" sheetId="6" r:id="rId5"/>
    <sheet name="Sheet1" sheetId="7" r:id="rId6"/>
    <sheet name="Data Latihan" sheetId="8" r:id="rId7"/>
    <sheet name="Jam belajar" sheetId="9" r:id="rId8"/>
  </sheets>
  <definedNames>
    <definedName name="_xlnm.Print_Area" localSheetId="4">'Data dalam materi'!$A$1:$L$33</definedName>
  </definedNames>
  <calcPr calcId="145621"/>
</workbook>
</file>

<file path=xl/calcChain.xml><?xml version="1.0" encoding="utf-8"?>
<calcChain xmlns="http://schemas.openxmlformats.org/spreadsheetml/2006/main">
  <c r="E2" i="6" l="1"/>
  <c r="H13" i="8"/>
  <c r="F16" i="8" l="1"/>
  <c r="C11" i="8"/>
  <c r="B11" i="8"/>
  <c r="I6" i="8" s="1"/>
  <c r="C10" i="8"/>
  <c r="B10" i="8"/>
  <c r="F9" i="8"/>
  <c r="E9" i="8"/>
  <c r="D9" i="8"/>
  <c r="F8" i="8"/>
  <c r="E8" i="8"/>
  <c r="D8" i="8"/>
  <c r="F7" i="8"/>
  <c r="E7" i="8"/>
  <c r="D7" i="8"/>
  <c r="F6" i="8"/>
  <c r="E6" i="8"/>
  <c r="D6" i="8"/>
  <c r="F5" i="8"/>
  <c r="E5" i="8"/>
  <c r="D5" i="8"/>
  <c r="F4" i="8"/>
  <c r="E4" i="8"/>
  <c r="D4" i="8"/>
  <c r="F3" i="8"/>
  <c r="E3" i="8"/>
  <c r="D3" i="8"/>
  <c r="F2" i="8"/>
  <c r="E2" i="8"/>
  <c r="D2" i="8"/>
  <c r="I4" i="8" l="1"/>
  <c r="F10" i="8"/>
  <c r="D10" i="8"/>
  <c r="F13" i="8" s="1"/>
  <c r="I8" i="8"/>
  <c r="I2" i="8"/>
  <c r="E10" i="8"/>
  <c r="F14" i="8" s="1"/>
  <c r="I3" i="8"/>
  <c r="I5" i="8"/>
  <c r="I7" i="8"/>
  <c r="I9" i="8"/>
  <c r="C11" i="6"/>
  <c r="B11" i="6"/>
  <c r="I5" i="6" s="1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D3" i="6"/>
  <c r="D4" i="6"/>
  <c r="D5" i="6"/>
  <c r="D6" i="6"/>
  <c r="D7" i="6"/>
  <c r="D8" i="6"/>
  <c r="D9" i="6"/>
  <c r="D2" i="6"/>
  <c r="C10" i="6"/>
  <c r="B10" i="6"/>
  <c r="D13" i="5"/>
  <c r="J21" i="5"/>
  <c r="H22" i="5"/>
  <c r="H21" i="5"/>
  <c r="I3" i="5"/>
  <c r="I2" i="5"/>
  <c r="C10" i="5"/>
  <c r="D10" i="5"/>
  <c r="E10" i="5"/>
  <c r="F10" i="5"/>
  <c r="B10" i="5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F2" i="5"/>
  <c r="E2" i="5"/>
  <c r="D2" i="5"/>
  <c r="I10" i="8" l="1"/>
  <c r="G8" i="8"/>
  <c r="G6" i="8"/>
  <c r="G4" i="8"/>
  <c r="G2" i="8"/>
  <c r="G9" i="8"/>
  <c r="G7" i="8"/>
  <c r="G5" i="8"/>
  <c r="G3" i="8"/>
  <c r="D10" i="6"/>
  <c r="F13" i="6" s="1"/>
  <c r="E10" i="6"/>
  <c r="F14" i="6" s="1"/>
  <c r="F10" i="6"/>
  <c r="I8" i="6"/>
  <c r="I4" i="6"/>
  <c r="I7" i="6"/>
  <c r="I3" i="6"/>
  <c r="I2" i="6"/>
  <c r="I6" i="6"/>
  <c r="I9" i="6"/>
  <c r="C14" i="4"/>
  <c r="D14" i="4"/>
  <c r="B14" i="4"/>
  <c r="E3" i="4"/>
  <c r="F3" i="4"/>
  <c r="G3" i="4"/>
  <c r="H3" i="4"/>
  <c r="I3" i="4"/>
  <c r="J3" i="4"/>
  <c r="E4" i="4"/>
  <c r="F4" i="4"/>
  <c r="G4" i="4"/>
  <c r="H4" i="4"/>
  <c r="I4" i="4"/>
  <c r="J4" i="4"/>
  <c r="J14" i="4" s="1"/>
  <c r="E5" i="4"/>
  <c r="F5" i="4"/>
  <c r="G5" i="4"/>
  <c r="H5" i="4"/>
  <c r="I5" i="4"/>
  <c r="J5" i="4"/>
  <c r="E6" i="4"/>
  <c r="F6" i="4"/>
  <c r="G6" i="4"/>
  <c r="H6" i="4"/>
  <c r="I6" i="4"/>
  <c r="J6" i="4"/>
  <c r="E7" i="4"/>
  <c r="F7" i="4"/>
  <c r="G7" i="4"/>
  <c r="H7" i="4"/>
  <c r="I7" i="4"/>
  <c r="J7" i="4"/>
  <c r="E8" i="4"/>
  <c r="F8" i="4"/>
  <c r="G8" i="4"/>
  <c r="H8" i="4"/>
  <c r="I8" i="4"/>
  <c r="J8" i="4"/>
  <c r="E9" i="4"/>
  <c r="F9" i="4"/>
  <c r="G9" i="4"/>
  <c r="H9" i="4"/>
  <c r="I9" i="4"/>
  <c r="J9" i="4"/>
  <c r="E10" i="4"/>
  <c r="F10" i="4"/>
  <c r="G10" i="4"/>
  <c r="H10" i="4"/>
  <c r="I10" i="4"/>
  <c r="J10" i="4"/>
  <c r="E11" i="4"/>
  <c r="F11" i="4"/>
  <c r="G11" i="4"/>
  <c r="H11" i="4"/>
  <c r="I11" i="4"/>
  <c r="J11" i="4"/>
  <c r="E12" i="4"/>
  <c r="F12" i="4"/>
  <c r="G12" i="4"/>
  <c r="H12" i="4"/>
  <c r="I12" i="4"/>
  <c r="J12" i="4"/>
  <c r="E13" i="4"/>
  <c r="F13" i="4"/>
  <c r="G13" i="4"/>
  <c r="H13" i="4"/>
  <c r="I13" i="4"/>
  <c r="J13" i="4"/>
  <c r="J2" i="4"/>
  <c r="I2" i="4"/>
  <c r="H2" i="4"/>
  <c r="G2" i="4"/>
  <c r="F2" i="4"/>
  <c r="E2" i="4"/>
  <c r="H8" i="8" l="1"/>
  <c r="H3" i="8"/>
  <c r="H5" i="8"/>
  <c r="H4" i="8"/>
  <c r="H9" i="8"/>
  <c r="H7" i="8"/>
  <c r="H6" i="8"/>
  <c r="H2" i="8"/>
  <c r="G10" i="8"/>
  <c r="H13" i="6"/>
  <c r="F16" i="6" s="1"/>
  <c r="G7" i="6" s="1"/>
  <c r="H7" i="6" s="1"/>
  <c r="I10" i="6"/>
  <c r="G9" i="6"/>
  <c r="H9" i="6" s="1"/>
  <c r="G2" i="6"/>
  <c r="G4" i="6"/>
  <c r="H4" i="6" s="1"/>
  <c r="G8" i="6"/>
  <c r="H8" i="6" s="1"/>
  <c r="G5" i="6"/>
  <c r="H5" i="6" s="1"/>
  <c r="H14" i="4"/>
  <c r="G14" i="4"/>
  <c r="F14" i="4"/>
  <c r="I14" i="4"/>
  <c r="E14" i="4"/>
  <c r="H10" i="8" l="1"/>
  <c r="E31" i="8" s="1"/>
  <c r="L21" i="8" s="1"/>
  <c r="K31" i="8" s="1"/>
  <c r="G3" i="6"/>
  <c r="H3" i="6" s="1"/>
  <c r="G6" i="6"/>
  <c r="H6" i="6" s="1"/>
  <c r="H2" i="6"/>
  <c r="E25" i="8" l="1"/>
  <c r="K26" i="8" s="1"/>
  <c r="H10" i="6"/>
  <c r="F31" i="6" s="1"/>
  <c r="L21" i="6" s="1"/>
  <c r="K31" i="6" s="1"/>
  <c r="G10" i="6"/>
  <c r="E25" i="6" l="1"/>
  <c r="K26" i="6" s="1"/>
</calcChain>
</file>

<file path=xl/sharedStrings.xml><?xml version="1.0" encoding="utf-8"?>
<sst xmlns="http://schemas.openxmlformats.org/spreadsheetml/2006/main" count="136" uniqueCount="85">
  <si>
    <t>No</t>
  </si>
  <si>
    <t>Harga jual (Y) (x Rp 1 juta)</t>
  </si>
  <si>
    <t>SUM</t>
  </si>
  <si>
    <t>Harga beli (X2)</t>
  </si>
  <si>
    <t>Usia (X1)</t>
  </si>
  <si>
    <t>X1^2</t>
  </si>
  <si>
    <t>X2^2</t>
  </si>
  <si>
    <t>Y</t>
  </si>
  <si>
    <t>X1</t>
  </si>
  <si>
    <t>X2</t>
  </si>
  <si>
    <r>
      <t>Y' = a + b</t>
    </r>
    <r>
      <rPr>
        <b/>
        <sz val="8"/>
        <color rgb="FF555555"/>
        <rFont val="Arial"/>
        <family val="2"/>
      </rPr>
      <t>1</t>
    </r>
    <r>
      <rPr>
        <b/>
        <sz val="10"/>
        <color rgb="FF555555"/>
        <rFont val="Arial"/>
        <family val="2"/>
      </rPr>
      <t>X</t>
    </r>
    <r>
      <rPr>
        <b/>
        <sz val="8"/>
        <color rgb="FF555555"/>
        <rFont val="Arial"/>
        <family val="2"/>
      </rPr>
      <t>1</t>
    </r>
    <r>
      <rPr>
        <b/>
        <sz val="10"/>
        <color rgb="FF555555"/>
        <rFont val="Arial"/>
        <family val="2"/>
      </rPr>
      <t> + b</t>
    </r>
    <r>
      <rPr>
        <b/>
        <sz val="8"/>
        <color rgb="FF555555"/>
        <rFont val="Arial"/>
        <family val="2"/>
      </rPr>
      <t>2</t>
    </r>
    <r>
      <rPr>
        <b/>
        <sz val="10"/>
        <color rgb="FF555555"/>
        <rFont val="Arial"/>
        <family val="2"/>
      </rPr>
      <t>X</t>
    </r>
    <r>
      <rPr>
        <b/>
        <sz val="8"/>
        <color rgb="FF555555"/>
        <rFont val="Arial"/>
        <family val="2"/>
      </rPr>
      <t>2</t>
    </r>
  </si>
  <si>
    <t>Y^2</t>
  </si>
  <si>
    <t>X1.X2</t>
  </si>
  <si>
    <t>X1.Y</t>
  </si>
  <si>
    <t>X2.Y</t>
  </si>
  <si>
    <t>Y' = 12,7753 - 0,001 X1 - 0,488 X2</t>
  </si>
  <si>
    <t>Koefisien Determinasi</t>
  </si>
  <si>
    <t>Koefisien Corelasi Berganda</t>
  </si>
  <si>
    <t>Standard Error Estimate</t>
  </si>
  <si>
    <t>Y' = a + bX</t>
  </si>
  <si>
    <t>Y' = -1,3147 + 4,5413X</t>
  </si>
  <si>
    <r>
      <t>Koefisien Determinasi R</t>
    </r>
    <r>
      <rPr>
        <vertAlign val="superscript"/>
        <sz val="11"/>
        <color theme="1"/>
        <rFont val="Calibri"/>
        <family val="2"/>
        <scheme val="minor"/>
      </rPr>
      <t>2</t>
    </r>
  </si>
  <si>
    <t>r = 0,886 bernilai positif dan kuat</t>
  </si>
  <si>
    <t>artinya terdapat hubungan atau korelasi yang kuat antara tinggi pohon mahoni dengan diameter batang pohon mahoni. Semakin besar diameter batang pohon mahoni maka semakin tinggi batang pohon mahoni.</t>
  </si>
  <si>
    <r>
      <t>R</t>
    </r>
    <r>
      <rPr>
        <b/>
        <i/>
        <vertAlign val="superscript"/>
        <sz val="10"/>
        <color rgb="FF555555"/>
        <rFont val="Arial"/>
        <family val="2"/>
      </rPr>
      <t>2 </t>
    </r>
    <r>
      <rPr>
        <b/>
        <i/>
        <sz val="10"/>
        <color rgb="FF555555"/>
        <rFont val="Arial"/>
        <family val="2"/>
      </rPr>
      <t>= 0,886</t>
    </r>
    <r>
      <rPr>
        <b/>
        <i/>
        <vertAlign val="superscript"/>
        <sz val="10"/>
        <color rgb="FF555555"/>
        <rFont val="Arial"/>
        <family val="2"/>
      </rPr>
      <t>2 </t>
    </r>
    <r>
      <rPr>
        <b/>
        <i/>
        <sz val="10"/>
        <color rgb="FF555555"/>
        <rFont val="Arial"/>
        <family val="2"/>
      </rPr>
      <t>= 0,785</t>
    </r>
  </si>
  <si>
    <t>artinya sekitar 78,5% variasi dari variabel diameter batang pohon mahoni dapat menjelaskan variasi dari variabel tinggi pohon mahoni.</t>
  </si>
  <si>
    <t>(cukup tinggi)</t>
  </si>
  <si>
    <t>Standar Error Estimate Persamaan Regresi:</t>
  </si>
  <si>
    <t>Pengujian Koefisien Regresi :</t>
  </si>
  <si>
    <t>&gt; Hipotesis Uji</t>
  </si>
  <si>
    <t>Ho : b =  0</t>
  </si>
  <si>
    <t>Ha : b ≠ 0</t>
  </si>
  <si>
    <t>&gt; Taraf Signifikansi</t>
  </si>
  <si>
    <r>
      <t>Pilih nilai signifikansi </t>
    </r>
    <r>
      <rPr>
        <sz val="11"/>
        <color rgb="FF555555"/>
        <rFont val="Symbol"/>
        <family val="1"/>
        <charset val="2"/>
      </rPr>
      <t>a</t>
    </r>
    <r>
      <rPr>
        <sz val="11"/>
        <color rgb="FF555555"/>
        <rFont val="Calibri"/>
        <family val="2"/>
      </rPr>
      <t> = 5%</t>
    </r>
  </si>
  <si>
    <t>&gt; Daerah Kritis</t>
  </si>
  <si>
    <r>
      <t>dengan nilai </t>
    </r>
    <r>
      <rPr>
        <sz val="11"/>
        <color rgb="FF555555"/>
        <rFont val="Symbol"/>
        <family val="1"/>
        <charset val="2"/>
      </rPr>
      <t>a</t>
    </r>
    <r>
      <rPr>
        <sz val="11"/>
        <color rgb="FF555555"/>
        <rFont val="Calibri"/>
        <family val="2"/>
      </rPr>
      <t> = 5%</t>
    </r>
    <r>
      <rPr>
        <sz val="10"/>
        <color rgb="FF555555"/>
        <rFont val="Arial"/>
        <family val="2"/>
      </rPr>
      <t> dan derajat bebas n-2=8-2=6, maka diperoleh nilai t-tabel pada 5%/2 = 2,5% yaitu 2,447.</t>
    </r>
  </si>
  <si>
    <t>&gt; Statistik Uji</t>
  </si>
  <si>
    <t>&gt; Keputusan</t>
  </si>
  <si>
    <t>nilai t-hitung = 4,6805 &gt; t-tabel = 2,447 sehingga Ho ditolak dan Ha diterima.</t>
  </si>
  <si>
    <t>&gt; Kesimpulan</t>
  </si>
  <si>
    <t>Dengan tingkat signifikansi 5% cukup menjelaskan bahwa ada pengaruh diameter batang pohon mahoni terhadap tinggi pohon mahoni.</t>
  </si>
  <si>
    <t>Diameter (X)</t>
  </si>
  <si>
    <t>Tinggi Pohon (Y)</t>
  </si>
  <si>
    <t>XY</t>
  </si>
  <si>
    <t>X^2</t>
  </si>
  <si>
    <t>b =</t>
  </si>
  <si>
    <t xml:space="preserve">b = </t>
  </si>
  <si>
    <t xml:space="preserve">a = </t>
  </si>
  <si>
    <t xml:space="preserve">r = </t>
  </si>
  <si>
    <t>=</t>
  </si>
  <si>
    <t>X</t>
  </si>
  <si>
    <t>Jumlah</t>
  </si>
  <si>
    <r>
      <t>X</t>
    </r>
    <r>
      <rPr>
        <b/>
        <vertAlign val="superscript"/>
        <sz val="11"/>
        <color rgb="FF000000"/>
        <rFont val="Calibri"/>
        <family val="2"/>
        <scheme val="minor"/>
      </rPr>
      <t>2</t>
    </r>
  </si>
  <si>
    <r>
      <t>Y</t>
    </r>
    <r>
      <rPr>
        <b/>
        <vertAlign val="superscript"/>
        <sz val="11"/>
        <color rgb="FF000000"/>
        <rFont val="Calibri"/>
        <family val="2"/>
        <scheme val="minor"/>
      </rPr>
      <t>2</t>
    </r>
  </si>
  <si>
    <r>
      <t>Y</t>
    </r>
    <r>
      <rPr>
        <b/>
        <vertAlign val="subscript"/>
        <sz val="11"/>
        <color rgb="FF000000"/>
        <rFont val="Calibri"/>
        <family val="2"/>
        <scheme val="minor"/>
      </rPr>
      <t>pred</t>
    </r>
  </si>
  <si>
    <r>
      <t>(Y-Ypred)</t>
    </r>
    <r>
      <rPr>
        <b/>
        <vertAlign val="superscript"/>
        <sz val="11"/>
        <color rgb="FF000000"/>
        <rFont val="Calibri"/>
        <family val="2"/>
        <scheme val="minor"/>
      </rPr>
      <t>2</t>
    </r>
  </si>
  <si>
    <r>
      <t>(Y-Yrata)</t>
    </r>
    <r>
      <rPr>
        <b/>
        <vertAlign val="superscript"/>
        <sz val="11"/>
        <color rgb="FF000000"/>
        <rFont val="Calibri"/>
        <family val="2"/>
        <scheme val="minor"/>
      </rPr>
      <t>2</t>
    </r>
  </si>
  <si>
    <t>Rerata</t>
  </si>
  <si>
    <t>Y = 40.1 + 1.497 X</t>
  </si>
  <si>
    <t>Model Regresi Linier Sederhana</t>
  </si>
  <si>
    <t>Kesalahan Baku Estimasi (Se)</t>
  </si>
  <si>
    <t>Standard Error Koefisien Regresi</t>
  </si>
  <si>
    <t>Nilai F hitung</t>
  </si>
  <si>
    <t>Nilai T hitung</t>
  </si>
  <si>
    <t>Y = -1.3 + 4.541 X</t>
  </si>
  <si>
    <t>NAMA</t>
  </si>
  <si>
    <t>LAMA BELAJAR (JAM)</t>
  </si>
  <si>
    <t>NILAI</t>
  </si>
  <si>
    <t>JOKO</t>
  </si>
  <si>
    <t>AGUS</t>
  </si>
  <si>
    <t>SUSI</t>
  </si>
  <si>
    <t>DYAH</t>
  </si>
  <si>
    <t>WATI</t>
  </si>
  <si>
    <t>IKA</t>
  </si>
  <si>
    <t>EKO</t>
  </si>
  <si>
    <t>YANTO</t>
  </si>
  <si>
    <t>WAWAN</t>
  </si>
  <si>
    <t>MAHMUD</t>
  </si>
  <si>
    <t>DANI</t>
  </si>
  <si>
    <t>AHMAD</t>
  </si>
  <si>
    <t>SUSAN</t>
  </si>
  <si>
    <t>?</t>
  </si>
  <si>
    <t>PREDIKSI NILAI</t>
  </si>
  <si>
    <t>Data Pelatihan</t>
  </si>
  <si>
    <t>Data Uji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</si>
</sst>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rgb="FF555555"/>
      <name val="Arial"/>
      <family val="2"/>
    </font>
    <font>
      <b/>
      <sz val="8"/>
      <color rgb="FF555555"/>
      <name val="Arial"/>
      <family val="2"/>
    </font>
    <font>
      <b/>
      <sz val="14"/>
      <color rgb="FF555555"/>
      <name val="Arial"/>
      <family val="2"/>
    </font>
    <font>
      <b/>
      <sz val="13"/>
      <color rgb="FF555555"/>
      <name val="Arial"/>
      <family val="2"/>
    </font>
    <font>
      <vertAlign val="superscript"/>
      <sz val="11"/>
      <color theme="1"/>
      <name val="Calibri"/>
      <family val="2"/>
      <scheme val="minor"/>
    </font>
    <font>
      <sz val="10"/>
      <color rgb="FF555555"/>
      <name val="Arial"/>
      <family val="2"/>
    </font>
    <font>
      <b/>
      <i/>
      <sz val="10"/>
      <color rgb="FF555555"/>
      <name val="Arial"/>
      <family val="2"/>
    </font>
    <font>
      <b/>
      <i/>
      <vertAlign val="superscript"/>
      <sz val="10"/>
      <color rgb="FF555555"/>
      <name val="Arial"/>
      <family val="2"/>
    </font>
    <font>
      <sz val="11"/>
      <color rgb="FF555555"/>
      <name val="Symbol"/>
      <family val="1"/>
      <charset val="2"/>
    </font>
    <font>
      <sz val="11"/>
      <color rgb="FF555555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b/>
      <vertAlign val="subscript"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/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20" xfId="0" applyBorder="1"/>
    <xf numFmtId="0" fontId="14" fillId="0" borderId="2" xfId="0" applyFont="1" applyBorder="1" applyAlignment="1">
      <alignment horizontal="center" vertical="center" wrapText="1" readingOrder="1"/>
    </xf>
    <xf numFmtId="0" fontId="15" fillId="0" borderId="2" xfId="0" applyFont="1" applyBorder="1" applyAlignment="1">
      <alignment horizontal="center" vertical="center" wrapText="1" readingOrder="1"/>
    </xf>
    <xf numFmtId="0" fontId="0" fillId="0" borderId="2" xfId="0" applyBorder="1"/>
    <xf numFmtId="164" fontId="14" fillId="0" borderId="2" xfId="0" applyNumberFormat="1" applyFont="1" applyBorder="1" applyAlignment="1">
      <alignment horizontal="center" vertical="center" wrapText="1" readingOrder="1"/>
    </xf>
    <xf numFmtId="1" fontId="14" fillId="0" borderId="2" xfId="0" applyNumberFormat="1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0" fillId="0" borderId="20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0" fillId="0" borderId="0" xfId="0" applyNumberFormat="1"/>
    <xf numFmtId="1" fontId="15" fillId="0" borderId="2" xfId="0" applyNumberFormat="1" applyFont="1" applyBorder="1" applyAlignment="1">
      <alignment horizontal="center" vertical="center" wrapText="1" readingOrder="1"/>
    </xf>
    <xf numFmtId="164" fontId="15" fillId="0" borderId="2" xfId="0" applyNumberFormat="1" applyFont="1" applyBorder="1" applyAlignment="1">
      <alignment horizontal="center" vertical="center" wrapText="1" readingOrder="1"/>
    </xf>
    <xf numFmtId="0" fontId="1" fillId="0" borderId="2" xfId="0" applyFont="1" applyBorder="1"/>
    <xf numFmtId="0" fontId="1" fillId="0" borderId="0" xfId="0" applyFont="1" applyAlignment="1">
      <alignment horizont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9" fillId="2" borderId="21" xfId="0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5" Type="http://schemas.openxmlformats.org/officeDocument/2006/relationships/image" Target="../media/image16.emf"/><Relationship Id="rId4" Type="http://schemas.openxmlformats.org/officeDocument/2006/relationships/image" Target="../media/image1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7.emf"/><Relationship Id="rId5" Type="http://schemas.openxmlformats.org/officeDocument/2006/relationships/image" Target="../media/image16.emf"/><Relationship Id="rId4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4</xdr:row>
      <xdr:rowOff>9525</xdr:rowOff>
    </xdr:from>
    <xdr:to>
      <xdr:col>12</xdr:col>
      <xdr:colOff>200025</xdr:colOff>
      <xdr:row>6</xdr:row>
      <xdr:rowOff>19050</xdr:rowOff>
    </xdr:to>
    <xdr:pic>
      <xdr:nvPicPr>
        <xdr:cNvPr id="3" name="Picture 2" descr="http://3.bp.blogspot.com/-AEA19sQB9Uc/U7AGTXJu2aI/AAAAAAAADss/qXzQn_Nz_4g/s1600/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962025"/>
          <a:ext cx="26384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361950</xdr:colOff>
      <xdr:row>6</xdr:row>
      <xdr:rowOff>9525</xdr:rowOff>
    </xdr:from>
    <xdr:to>
      <xdr:col>11</xdr:col>
      <xdr:colOff>561975</xdr:colOff>
      <xdr:row>8</xdr:row>
      <xdr:rowOff>19050</xdr:rowOff>
    </xdr:to>
    <xdr:pic>
      <xdr:nvPicPr>
        <xdr:cNvPr id="4" name="Picture 3" descr="http://1.bp.blogspot.com/-3BV1rTiNEt0/U7AGfVcBSkI/AAAAAAAADs8/bjc0vFzmzHQ/s1600/b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343025"/>
          <a:ext cx="23717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19</xdr:row>
      <xdr:rowOff>76201</xdr:rowOff>
    </xdr:from>
    <xdr:to>
      <xdr:col>5</xdr:col>
      <xdr:colOff>323850</xdr:colOff>
      <xdr:row>27</xdr:row>
      <xdr:rowOff>189473</xdr:rowOff>
    </xdr:to>
    <xdr:pic>
      <xdr:nvPicPr>
        <xdr:cNvPr id="5" name="Picture 4" descr="http://4.bp.blogspot.com/-EbuDIEqIn9Q/U7AVuBnA4BI/AAAAAAAADtM/4pTbRLA_YLI/s1600/r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933826"/>
          <a:ext cx="3590925" cy="1637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36</xdr:row>
      <xdr:rowOff>123825</xdr:rowOff>
    </xdr:from>
    <xdr:to>
      <xdr:col>10</xdr:col>
      <xdr:colOff>428625</xdr:colOff>
      <xdr:row>39</xdr:row>
      <xdr:rowOff>95250</xdr:rowOff>
    </xdr:to>
    <xdr:pic>
      <xdr:nvPicPr>
        <xdr:cNvPr id="6" name="Picture 5" descr="http://4.bp.blogspot.com/-XilW15SxspE/U7AsuarLe0I/AAAAAAAADuE/a8tQxKDzab0/s1600/Se+hitun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029450"/>
          <a:ext cx="548640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18</xdr:col>
      <xdr:colOff>180975</xdr:colOff>
      <xdr:row>15</xdr:row>
      <xdr:rowOff>85725</xdr:rowOff>
    </xdr:to>
    <xdr:pic>
      <xdr:nvPicPr>
        <xdr:cNvPr id="7" name="Picture 6" descr="http://3.bp.blogspot.com/-AG4L4HYl_wk/U7Dlsh0eLwI/AAAAAAAADwg/ILG6ZOonF7I/s1600/t-hitung+ex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495550"/>
          <a:ext cx="26193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600075</xdr:colOff>
      <xdr:row>14</xdr:row>
      <xdr:rowOff>38100</xdr:rowOff>
    </xdr:from>
    <xdr:ext cx="2152650" cy="4489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4257675" y="2724150"/>
              <a:ext cx="2152650" cy="448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𝑏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/>
                          </a:rPr>
                        </m:ctrlPr>
                      </m:fPr>
                      <m:num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𝑋𝑌</m:t>
                                </m:r>
                              </m:e>
                            </m:nary>
                          </m:e>
                        </m:d>
                        <m:r>
                          <a:rPr lang="en-US" sz="1100" b="0" i="1">
                            <a:latin typeface="Cambria Math"/>
                          </a:rPr>
                          <m:t>−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nary>
                              </m:e>
                            </m:d>
                            <m:d>
                              <m:d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𝑌</m:t>
                                    </m:r>
                                  </m:e>
                                </m:nary>
                              </m:e>
                            </m:d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nary>
                                          <m:naryPr>
                                            <m:chr m:val="∑"/>
                                            <m:subHide m:val="on"/>
                                            <m:supHide m:val="on"/>
                                            <m:ctrlPr>
                                              <a:rPr lang="en-US" sz="1100" b="0" i="1">
                                                <a:latin typeface="Cambria Math"/>
                                              </a:rPr>
                                            </m:ctrlPr>
                                          </m:naryPr>
                                          <m:sub/>
                                          <m:sup/>
                                          <m:e>
                                            <m:r>
                                              <a:rPr lang="en-US" sz="1100" b="0" i="1">
                                                <a:latin typeface="Cambria Math"/>
                                              </a:rPr>
                                              <m:t>𝑋</m:t>
                                            </m:r>
                                          </m:e>
                                        </m:nary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257675" y="2724150"/>
              <a:ext cx="2152650" cy="448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𝑏=([𝑛∑▒𝑋𝑌]−[(∑▒𝑋)(∑▒𝑌)])/[𝑛∑▒〖𝑋^2−(∑▒𝑋)^2 〗]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600075</xdr:colOff>
      <xdr:row>17</xdr:row>
      <xdr:rowOff>66675</xdr:rowOff>
    </xdr:from>
    <xdr:ext cx="1114426" cy="267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4257675" y="3324225"/>
              <a:ext cx="1114426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𝑎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/>
                          </a:rPr>
                          <m:t>𝑌</m:t>
                        </m:r>
                      </m:e>
                    </m:acc>
                    <m:r>
                      <a:rPr lang="en-US" sz="1100" b="0" i="1">
                        <a:latin typeface="Cambria Math"/>
                      </a:rPr>
                      <m:t>−</m:t>
                    </m:r>
                    <m:r>
                      <a:rPr lang="en-US" sz="1100" b="0" i="1">
                        <a:latin typeface="Cambria Math"/>
                      </a:rPr>
                      <m:t>𝑏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4257675" y="3324225"/>
              <a:ext cx="1114426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𝑎=𝑌 ̅−𝑏𝑋 ̅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11</xdr:row>
          <xdr:rowOff>133350</xdr:rowOff>
        </xdr:from>
        <xdr:to>
          <xdr:col>1</xdr:col>
          <xdr:colOff>838200</xdr:colOff>
          <xdr:row>14</xdr:row>
          <xdr:rowOff>9525</xdr:rowOff>
        </xdr:to>
        <xdr:sp macro="" textlink="">
          <xdr:nvSpPr>
            <xdr:cNvPr id="1025" name="Object 7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161925</xdr:colOff>
      <xdr:row>0</xdr:row>
      <xdr:rowOff>76200</xdr:rowOff>
    </xdr:from>
    <xdr:to>
      <xdr:col>19</xdr:col>
      <xdr:colOff>561975</xdr:colOff>
      <xdr:row>18</xdr:row>
      <xdr:rowOff>9525</xdr:rowOff>
    </xdr:to>
    <xdr:pic>
      <xdr:nvPicPr>
        <xdr:cNvPr id="2" name="Picture 1" descr="http://1.bp.blogspot.com/-rlWcCHi7W_g/U7bYK50p2SI/AAAAAAAAEJA/1oV7Be6ebHw/s1600/Jika+e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76200"/>
          <a:ext cx="5276850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114300</xdr:colOff>
      <xdr:row>19</xdr:row>
      <xdr:rowOff>47625</xdr:rowOff>
    </xdr:from>
    <xdr:to>
      <xdr:col>25</xdr:col>
      <xdr:colOff>352425</xdr:colOff>
      <xdr:row>28</xdr:row>
      <xdr:rowOff>152400</xdr:rowOff>
    </xdr:to>
    <xdr:pic>
      <xdr:nvPicPr>
        <xdr:cNvPr id="3" name="Picture 2" descr="http://1.bp.blogspot.com/-kNzzaOl_QRo/U7bYLauQd9I/AAAAAAAAEJE/mnxV10lO5yg/s1600/koefisien+ex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3667125"/>
          <a:ext cx="8772525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266700</xdr:colOff>
      <xdr:row>29</xdr:row>
      <xdr:rowOff>161925</xdr:rowOff>
    </xdr:from>
    <xdr:to>
      <xdr:col>10</xdr:col>
      <xdr:colOff>314325</xdr:colOff>
      <xdr:row>33</xdr:row>
      <xdr:rowOff>9525</xdr:rowOff>
    </xdr:to>
    <xdr:pic>
      <xdr:nvPicPr>
        <xdr:cNvPr id="5" name="Picture 4" descr="http://2.bp.blogspot.com/-xKjRP4-2pOQ/U7belHIhVSI/AAAAAAAAEJU/-93rNKneIiU/s1600/r2+ex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5695950"/>
          <a:ext cx="596265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247650</xdr:colOff>
      <xdr:row>35</xdr:row>
      <xdr:rowOff>104775</xdr:rowOff>
    </xdr:from>
    <xdr:to>
      <xdr:col>5</xdr:col>
      <xdr:colOff>476250</xdr:colOff>
      <xdr:row>38</xdr:row>
      <xdr:rowOff>76200</xdr:rowOff>
    </xdr:to>
    <xdr:pic>
      <xdr:nvPicPr>
        <xdr:cNvPr id="6" name="Picture 5" descr="http://4.bp.blogspot.com/-vVMzXRXnWD0/U7bfDHZqkpI/AAAAAAAAEJc/hoKoaqWLzMA/s1600/r+ex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6781800"/>
          <a:ext cx="30956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40</xdr:row>
      <xdr:rowOff>47625</xdr:rowOff>
    </xdr:from>
    <xdr:to>
      <xdr:col>10</xdr:col>
      <xdr:colOff>200025</xdr:colOff>
      <xdr:row>45</xdr:row>
      <xdr:rowOff>152400</xdr:rowOff>
    </xdr:to>
    <xdr:pic>
      <xdr:nvPicPr>
        <xdr:cNvPr id="7" name="Picture 6" descr="http://3.bp.blogspot.com/-zM6Bg6xQLP0/U7bg4k-luNI/AAAAAAAAEJk/L7wl011AKrk/s1600/Se+Ex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677150"/>
          <a:ext cx="596265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12</xdr:row>
      <xdr:rowOff>9525</xdr:rowOff>
    </xdr:from>
    <xdr:ext cx="2152650" cy="4489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9050" y="2514600"/>
              <a:ext cx="2152650" cy="448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𝑏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/>
                          </a:rPr>
                        </m:ctrlPr>
                      </m:fPr>
                      <m:num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𝑋𝑌</m:t>
                                </m:r>
                              </m:e>
                            </m:nary>
                          </m:e>
                        </m:d>
                        <m:r>
                          <a:rPr lang="en-US" sz="1100" b="0" i="1">
                            <a:latin typeface="Cambria Math"/>
                          </a:rPr>
                          <m:t>−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nary>
                              </m:e>
                            </m:d>
                            <m:d>
                              <m:d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𝑌</m:t>
                                    </m:r>
                                  </m:e>
                                </m:nary>
                              </m:e>
                            </m:d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nary>
                                          <m:naryPr>
                                            <m:chr m:val="∑"/>
                                            <m:subHide m:val="on"/>
                                            <m:supHide m:val="on"/>
                                            <m:ctrlPr>
                                              <a:rPr lang="en-US" sz="1100" b="0" i="1">
                                                <a:latin typeface="Cambria Math"/>
                                              </a:rPr>
                                            </m:ctrlPr>
                                          </m:naryPr>
                                          <m:sub/>
                                          <m:sup/>
                                          <m:e>
                                            <m:r>
                                              <a:rPr lang="en-US" sz="1100" b="0" i="1">
                                                <a:latin typeface="Cambria Math"/>
                                              </a:rPr>
                                              <m:t>𝑋</m:t>
                                            </m:r>
                                          </m:e>
                                        </m:nary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9050" y="2514600"/>
              <a:ext cx="2152650" cy="448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𝑏=([𝑛∑▒𝑋𝑌]−[(∑▒𝑋)(∑▒𝑌)])/[𝑛∑▒〖𝑋^2−(∑▒𝑋)^2 〗]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14</xdr:row>
      <xdr:rowOff>161925</xdr:rowOff>
    </xdr:from>
    <xdr:ext cx="1114426" cy="267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3048000"/>
              <a:ext cx="1114426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𝑎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/>
                          </a:rPr>
                          <m:t>𝑌</m:t>
                        </m:r>
                      </m:e>
                    </m:acc>
                    <m:r>
                      <a:rPr lang="en-US" sz="1100" b="0" i="1">
                        <a:latin typeface="Cambria Math"/>
                      </a:rPr>
                      <m:t>−</m:t>
                    </m:r>
                    <m:r>
                      <a:rPr lang="en-US" sz="1100" b="0" i="1">
                        <a:latin typeface="Cambria Math"/>
                      </a:rPr>
                      <m:t>𝑏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3048000"/>
              <a:ext cx="1114426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𝑎=𝑌 ̅−𝑏𝑋 ̅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23</xdr:row>
          <xdr:rowOff>57150</xdr:rowOff>
        </xdr:from>
        <xdr:to>
          <xdr:col>3</xdr:col>
          <xdr:colOff>0</xdr:colOff>
          <xdr:row>26</xdr:row>
          <xdr:rowOff>123825</xdr:rowOff>
        </xdr:to>
        <xdr:sp macro="" textlink="">
          <xdr:nvSpPr>
            <xdr:cNvPr id="5122" name="Object 3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29</xdr:row>
          <xdr:rowOff>47625</xdr:rowOff>
        </xdr:from>
        <xdr:to>
          <xdr:col>3</xdr:col>
          <xdr:colOff>152400</xdr:colOff>
          <xdr:row>32</xdr:row>
          <xdr:rowOff>38100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114300</xdr:colOff>
          <xdr:row>19</xdr:row>
          <xdr:rowOff>47625</xdr:rowOff>
        </xdr:from>
        <xdr:to>
          <xdr:col>9</xdr:col>
          <xdr:colOff>219075</xdr:colOff>
          <xdr:row>22</xdr:row>
          <xdr:rowOff>161925</xdr:rowOff>
        </xdr:to>
        <xdr:sp macro="" textlink="">
          <xdr:nvSpPr>
            <xdr:cNvPr id="5124" name="Object 3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24</xdr:row>
          <xdr:rowOff>85725</xdr:rowOff>
        </xdr:from>
        <xdr:to>
          <xdr:col>8</xdr:col>
          <xdr:colOff>542925</xdr:colOff>
          <xdr:row>27</xdr:row>
          <xdr:rowOff>66675</xdr:rowOff>
        </xdr:to>
        <xdr:sp macro="" textlink="">
          <xdr:nvSpPr>
            <xdr:cNvPr id="5125" name="Object 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29</xdr:row>
          <xdr:rowOff>95250</xdr:rowOff>
        </xdr:from>
        <xdr:to>
          <xdr:col>8</xdr:col>
          <xdr:colOff>200025</xdr:colOff>
          <xdr:row>32</xdr:row>
          <xdr:rowOff>57150</xdr:rowOff>
        </xdr:to>
        <xdr:sp macro="" textlink="">
          <xdr:nvSpPr>
            <xdr:cNvPr id="5126" name="Object 3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12</xdr:row>
      <xdr:rowOff>9525</xdr:rowOff>
    </xdr:from>
    <xdr:ext cx="2152650" cy="4489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9050" y="2514600"/>
              <a:ext cx="2152650" cy="448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𝑏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/>
                          </a:rPr>
                        </m:ctrlPr>
                      </m:fPr>
                      <m:num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𝑋𝑌</m:t>
                                </m:r>
                              </m:e>
                            </m:nary>
                          </m:e>
                        </m:d>
                        <m:r>
                          <a:rPr lang="en-US" sz="1100" b="0" i="1">
                            <a:latin typeface="Cambria Math"/>
                          </a:rPr>
                          <m:t>−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nary>
                              </m:e>
                            </m:d>
                            <m:d>
                              <m:d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𝑌</m:t>
                                    </m:r>
                                  </m:e>
                                </m:nary>
                              </m:e>
                            </m:d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nary>
                                          <m:naryPr>
                                            <m:chr m:val="∑"/>
                                            <m:subHide m:val="on"/>
                                            <m:supHide m:val="on"/>
                                            <m:ctrlPr>
                                              <a:rPr lang="en-US" sz="1100" b="0" i="1">
                                                <a:latin typeface="Cambria Math"/>
                                              </a:rPr>
                                            </m:ctrlPr>
                                          </m:naryPr>
                                          <m:sub/>
                                          <m:sup/>
                                          <m:e>
                                            <m:r>
                                              <a:rPr lang="en-US" sz="1100" b="0" i="1">
                                                <a:latin typeface="Cambria Math"/>
                                              </a:rPr>
                                              <m:t>𝑋</m:t>
                                            </m:r>
                                          </m:e>
                                        </m:nary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9050" y="2514600"/>
              <a:ext cx="2152650" cy="448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𝑏=([𝑛∑▒𝑋𝑌]−[(∑▒𝑋)(∑▒𝑌)])/[𝑛∑▒〖𝑋^2−(∑▒𝑋)^2 〗]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14</xdr:row>
      <xdr:rowOff>161925</xdr:rowOff>
    </xdr:from>
    <xdr:ext cx="1114426" cy="267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3048000"/>
              <a:ext cx="1114426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𝑎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/>
                          </a:rPr>
                          <m:t>𝑌</m:t>
                        </m:r>
                      </m:e>
                    </m:acc>
                    <m:r>
                      <a:rPr lang="en-US" sz="1100" b="0" i="1">
                        <a:latin typeface="Cambria Math"/>
                      </a:rPr>
                      <m:t>−</m:t>
                    </m:r>
                    <m:r>
                      <a:rPr lang="en-US" sz="1100" b="0" i="1">
                        <a:latin typeface="Cambria Math"/>
                      </a:rPr>
                      <m:t>𝑏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3048000"/>
              <a:ext cx="1114426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𝑎=𝑌 ̅−𝑏𝑋 ̅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23</xdr:row>
          <xdr:rowOff>47625</xdr:rowOff>
        </xdr:from>
        <xdr:to>
          <xdr:col>3</xdr:col>
          <xdr:colOff>133350</xdr:colOff>
          <xdr:row>26</xdr:row>
          <xdr:rowOff>19050</xdr:rowOff>
        </xdr:to>
        <xdr:sp macro="" textlink="">
          <xdr:nvSpPr>
            <xdr:cNvPr id="9217" name="Object 3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29</xdr:row>
          <xdr:rowOff>47625</xdr:rowOff>
        </xdr:from>
        <xdr:to>
          <xdr:col>3</xdr:col>
          <xdr:colOff>38100</xdr:colOff>
          <xdr:row>31</xdr:row>
          <xdr:rowOff>228600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114300</xdr:colOff>
          <xdr:row>19</xdr:row>
          <xdr:rowOff>47625</xdr:rowOff>
        </xdr:from>
        <xdr:to>
          <xdr:col>9</xdr:col>
          <xdr:colOff>219075</xdr:colOff>
          <xdr:row>22</xdr:row>
          <xdr:rowOff>161925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24</xdr:row>
          <xdr:rowOff>85725</xdr:rowOff>
        </xdr:from>
        <xdr:to>
          <xdr:col>8</xdr:col>
          <xdr:colOff>542925</xdr:colOff>
          <xdr:row>27</xdr:row>
          <xdr:rowOff>66675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29</xdr:row>
          <xdr:rowOff>95250</xdr:rowOff>
        </xdr:from>
        <xdr:to>
          <xdr:col>8</xdr:col>
          <xdr:colOff>352425</xdr:colOff>
          <xdr:row>32</xdr:row>
          <xdr:rowOff>57150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image" Target="../media/image16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13.emf"/><Relationship Id="rId12" Type="http://schemas.openxmlformats.org/officeDocument/2006/relationships/oleObject" Target="../embeddings/oleObject6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11" Type="http://schemas.openxmlformats.org/officeDocument/2006/relationships/image" Target="../media/image15.emf"/><Relationship Id="rId5" Type="http://schemas.openxmlformats.org/officeDocument/2006/relationships/image" Target="../media/image12.emf"/><Relationship Id="rId10" Type="http://schemas.openxmlformats.org/officeDocument/2006/relationships/oleObject" Target="../embeddings/oleObject5.bin"/><Relationship Id="rId4" Type="http://schemas.openxmlformats.org/officeDocument/2006/relationships/oleObject" Target="../embeddings/oleObject2.bin"/><Relationship Id="rId9" Type="http://schemas.openxmlformats.org/officeDocument/2006/relationships/image" Target="../media/image14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13" Type="http://schemas.openxmlformats.org/officeDocument/2006/relationships/image" Target="../media/image16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13.emf"/><Relationship Id="rId12" Type="http://schemas.openxmlformats.org/officeDocument/2006/relationships/oleObject" Target="../embeddings/oleObject11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8.bin"/><Relationship Id="rId11" Type="http://schemas.openxmlformats.org/officeDocument/2006/relationships/image" Target="../media/image15.emf"/><Relationship Id="rId5" Type="http://schemas.openxmlformats.org/officeDocument/2006/relationships/image" Target="../media/image17.emf"/><Relationship Id="rId10" Type="http://schemas.openxmlformats.org/officeDocument/2006/relationships/oleObject" Target="../embeddings/oleObject10.bin"/><Relationship Id="rId4" Type="http://schemas.openxmlformats.org/officeDocument/2006/relationships/oleObject" Target="../embeddings/oleObject7.bin"/><Relationship Id="rId9" Type="http://schemas.openxmlformats.org/officeDocument/2006/relationships/image" Target="../media/image1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F4" sqref="F4"/>
    </sheetView>
  </sheetViews>
  <sheetFormatPr defaultRowHeight="15" x14ac:dyDescent="0.25"/>
  <cols>
    <col min="1" max="1" width="5.28515625" customWidth="1"/>
    <col min="2" max="3" width="13" customWidth="1"/>
    <col min="4" max="4" width="13.28515625" customWidth="1"/>
  </cols>
  <sheetData>
    <row r="1" spans="1:4" ht="30" x14ac:dyDescent="0.25">
      <c r="A1" s="1" t="s">
        <v>0</v>
      </c>
      <c r="B1" s="2" t="s">
        <v>4</v>
      </c>
      <c r="C1" s="2" t="s">
        <v>3</v>
      </c>
      <c r="D1" s="2" t="s">
        <v>1</v>
      </c>
    </row>
    <row r="2" spans="1:4" x14ac:dyDescent="0.25">
      <c r="A2" s="3">
        <v>1</v>
      </c>
      <c r="B2" s="4">
        <v>5</v>
      </c>
      <c r="C2" s="4">
        <v>120</v>
      </c>
      <c r="D2" s="5">
        <v>85</v>
      </c>
    </row>
    <row r="3" spans="1:4" x14ac:dyDescent="0.25">
      <c r="A3" s="3">
        <v>2</v>
      </c>
      <c r="B3" s="8">
        <v>4</v>
      </c>
      <c r="C3" s="8">
        <v>147</v>
      </c>
      <c r="D3" s="3">
        <v>112</v>
      </c>
    </row>
    <row r="4" spans="1:4" x14ac:dyDescent="0.25">
      <c r="A4" s="3">
        <v>3</v>
      </c>
      <c r="B4" s="8">
        <v>3</v>
      </c>
      <c r="C4" s="8">
        <v>126</v>
      </c>
      <c r="D4" s="2">
        <v>109</v>
      </c>
    </row>
    <row r="5" spans="1:4" x14ac:dyDescent="0.25">
      <c r="A5" s="3">
        <v>4</v>
      </c>
      <c r="B5" s="8">
        <v>5</v>
      </c>
      <c r="C5" s="8">
        <v>115</v>
      </c>
      <c r="D5" s="3">
        <v>82</v>
      </c>
    </row>
    <row r="6" spans="1:4" x14ac:dyDescent="0.25">
      <c r="A6" s="3">
        <v>5</v>
      </c>
      <c r="B6" s="8">
        <v>2</v>
      </c>
      <c r="C6" s="8">
        <v>189</v>
      </c>
      <c r="D6" s="3">
        <v>124</v>
      </c>
    </row>
    <row r="7" spans="1:4" x14ac:dyDescent="0.25">
      <c r="A7" s="3">
        <v>6</v>
      </c>
      <c r="B7" s="8">
        <v>6</v>
      </c>
      <c r="C7" s="8">
        <v>132</v>
      </c>
      <c r="D7" s="3">
        <v>95</v>
      </c>
    </row>
    <row r="8" spans="1:4" x14ac:dyDescent="0.25">
      <c r="A8" s="3">
        <v>7</v>
      </c>
      <c r="B8" s="8">
        <v>6</v>
      </c>
      <c r="C8" s="8">
        <v>134</v>
      </c>
      <c r="D8" s="3">
        <v>119</v>
      </c>
    </row>
    <row r="9" spans="1:4" x14ac:dyDescent="0.25">
      <c r="A9" s="3">
        <v>8</v>
      </c>
      <c r="B9" s="8">
        <v>4</v>
      </c>
      <c r="C9" s="8">
        <v>174</v>
      </c>
      <c r="D9" s="3">
        <v>84</v>
      </c>
    </row>
    <row r="10" spans="1:4" x14ac:dyDescent="0.25">
      <c r="A10" s="3">
        <v>9</v>
      </c>
      <c r="B10" s="8">
        <v>4</v>
      </c>
      <c r="C10" s="8">
        <v>191</v>
      </c>
      <c r="D10" s="3">
        <v>52</v>
      </c>
    </row>
    <row r="11" spans="1:4" x14ac:dyDescent="0.25">
      <c r="A11" s="3">
        <v>10</v>
      </c>
      <c r="B11" s="8">
        <v>7</v>
      </c>
      <c r="C11" s="8">
        <v>112</v>
      </c>
      <c r="D11" s="3">
        <v>66</v>
      </c>
    </row>
    <row r="12" spans="1:4" x14ac:dyDescent="0.25">
      <c r="A12" s="3">
        <v>11</v>
      </c>
      <c r="B12" s="8">
        <v>7</v>
      </c>
      <c r="C12" s="8">
        <v>111</v>
      </c>
      <c r="D12" s="3">
        <v>79</v>
      </c>
    </row>
    <row r="13" spans="1:4" x14ac:dyDescent="0.25">
      <c r="A13" s="3">
        <v>12</v>
      </c>
      <c r="B13" s="8">
        <v>10</v>
      </c>
      <c r="C13" s="8">
        <v>131</v>
      </c>
      <c r="D13" s="3">
        <v>55</v>
      </c>
    </row>
    <row r="14" spans="1:4" x14ac:dyDescent="0.25">
      <c r="A14" s="3">
        <v>13</v>
      </c>
      <c r="B14" s="8">
        <v>8</v>
      </c>
      <c r="C14" s="8">
        <v>105</v>
      </c>
      <c r="D14" s="3">
        <v>54</v>
      </c>
    </row>
    <row r="15" spans="1:4" x14ac:dyDescent="0.25">
      <c r="A15" s="3">
        <v>14</v>
      </c>
      <c r="B15" s="8">
        <v>5</v>
      </c>
      <c r="C15" s="8">
        <v>127</v>
      </c>
      <c r="D15" s="3">
        <v>82</v>
      </c>
    </row>
    <row r="16" spans="1:4" x14ac:dyDescent="0.25">
      <c r="A16" s="3">
        <v>15</v>
      </c>
      <c r="B16" s="8">
        <v>5</v>
      </c>
      <c r="C16" s="8">
        <v>184</v>
      </c>
      <c r="D16" s="3">
        <v>111</v>
      </c>
    </row>
    <row r="17" spans="1:4" x14ac:dyDescent="0.25">
      <c r="A17" s="3">
        <v>16</v>
      </c>
      <c r="B17" s="8">
        <v>2</v>
      </c>
      <c r="C17" s="8">
        <v>191</v>
      </c>
      <c r="D17" s="3">
        <v>78</v>
      </c>
    </row>
    <row r="18" spans="1:4" x14ac:dyDescent="0.25">
      <c r="A18" s="3">
        <v>17</v>
      </c>
      <c r="B18" s="8">
        <v>1</v>
      </c>
      <c r="C18" s="8">
        <v>191</v>
      </c>
      <c r="D18" s="3">
        <v>88</v>
      </c>
    </row>
    <row r="19" spans="1:4" x14ac:dyDescent="0.25">
      <c r="A19" s="3">
        <v>18</v>
      </c>
      <c r="B19" s="8">
        <v>4</v>
      </c>
      <c r="C19" s="8">
        <v>147</v>
      </c>
      <c r="D19" s="3">
        <v>91</v>
      </c>
    </row>
    <row r="20" spans="1:4" x14ac:dyDescent="0.25">
      <c r="A20" s="3">
        <v>19</v>
      </c>
      <c r="B20" s="8">
        <v>1</v>
      </c>
      <c r="C20" s="8">
        <v>132</v>
      </c>
      <c r="D20" s="3">
        <v>87</v>
      </c>
    </row>
    <row r="21" spans="1:4" x14ac:dyDescent="0.25">
      <c r="A21" s="3">
        <v>20</v>
      </c>
      <c r="B21" s="8">
        <v>5</v>
      </c>
      <c r="C21" s="8">
        <v>157</v>
      </c>
      <c r="D21" s="3">
        <v>96</v>
      </c>
    </row>
    <row r="56" spans="1:1" x14ac:dyDescent="0.25">
      <c r="A5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A56" sqref="A56"/>
    </sheetView>
  </sheetViews>
  <sheetFormatPr defaultRowHeight="15" x14ac:dyDescent="0.25"/>
  <cols>
    <col min="1" max="1" width="5.28515625" customWidth="1"/>
    <col min="2" max="2" width="14.42578125" customWidth="1"/>
    <col min="3" max="3" width="12.140625" customWidth="1"/>
    <col min="4" max="4" width="16.42578125" customWidth="1"/>
    <col min="5" max="5" width="13.28515625" customWidth="1"/>
  </cols>
  <sheetData>
    <row r="1" spans="1:4" ht="30" x14ac:dyDescent="0.25">
      <c r="A1" s="1" t="s">
        <v>0</v>
      </c>
      <c r="B1" s="12" t="s">
        <v>1</v>
      </c>
      <c r="C1" s="2" t="s">
        <v>4</v>
      </c>
      <c r="D1" s="2" t="s">
        <v>3</v>
      </c>
    </row>
    <row r="2" spans="1:4" x14ac:dyDescent="0.25">
      <c r="A2" s="3">
        <v>1</v>
      </c>
      <c r="B2" s="10">
        <v>85</v>
      </c>
      <c r="C2" s="4">
        <v>5</v>
      </c>
      <c r="D2" s="4">
        <v>120</v>
      </c>
    </row>
    <row r="3" spans="1:4" x14ac:dyDescent="0.25">
      <c r="A3" s="3">
        <v>2</v>
      </c>
      <c r="B3" s="11">
        <v>112</v>
      </c>
      <c r="C3" s="8">
        <v>4</v>
      </c>
      <c r="D3" s="8">
        <v>147</v>
      </c>
    </row>
    <row r="4" spans="1:4" x14ac:dyDescent="0.25">
      <c r="A4" s="3">
        <v>3</v>
      </c>
      <c r="B4" s="12">
        <v>109</v>
      </c>
      <c r="C4" s="8">
        <v>3</v>
      </c>
      <c r="D4" s="8">
        <v>126</v>
      </c>
    </row>
    <row r="5" spans="1:4" x14ac:dyDescent="0.25">
      <c r="A5" s="3">
        <v>4</v>
      </c>
      <c r="B5" s="11">
        <v>82</v>
      </c>
      <c r="C5" s="8">
        <v>5</v>
      </c>
      <c r="D5" s="8">
        <v>115</v>
      </c>
    </row>
    <row r="6" spans="1:4" x14ac:dyDescent="0.25">
      <c r="A6" s="3">
        <v>5</v>
      </c>
      <c r="B6" s="11">
        <v>124</v>
      </c>
      <c r="C6" s="8">
        <v>2</v>
      </c>
      <c r="D6" s="8">
        <v>189</v>
      </c>
    </row>
    <row r="7" spans="1:4" x14ac:dyDescent="0.25">
      <c r="A7" s="3">
        <v>6</v>
      </c>
      <c r="B7" s="11">
        <v>95</v>
      </c>
      <c r="C7" s="8">
        <v>6</v>
      </c>
      <c r="D7" s="8">
        <v>132</v>
      </c>
    </row>
    <row r="8" spans="1:4" x14ac:dyDescent="0.25">
      <c r="A8" s="3">
        <v>7</v>
      </c>
      <c r="B8" s="11">
        <v>119</v>
      </c>
      <c r="C8" s="8">
        <v>6</v>
      </c>
      <c r="D8" s="8">
        <v>134</v>
      </c>
    </row>
    <row r="9" spans="1:4" x14ac:dyDescent="0.25">
      <c r="A9" s="3">
        <v>8</v>
      </c>
      <c r="B9" s="11">
        <v>84</v>
      </c>
      <c r="C9" s="8">
        <v>4</v>
      </c>
      <c r="D9" s="8">
        <v>174</v>
      </c>
    </row>
    <row r="10" spans="1:4" x14ac:dyDescent="0.25">
      <c r="A10" s="3">
        <v>9</v>
      </c>
      <c r="B10" s="11">
        <v>52</v>
      </c>
      <c r="C10" s="8">
        <v>4</v>
      </c>
      <c r="D10" s="8">
        <v>191</v>
      </c>
    </row>
    <row r="11" spans="1:4" x14ac:dyDescent="0.25">
      <c r="A11" s="3">
        <v>10</v>
      </c>
      <c r="B11" s="11">
        <v>66</v>
      </c>
      <c r="C11" s="8">
        <v>7</v>
      </c>
      <c r="D11" s="8">
        <v>112</v>
      </c>
    </row>
    <row r="12" spans="1:4" x14ac:dyDescent="0.25">
      <c r="A12" s="3">
        <v>11</v>
      </c>
      <c r="B12" s="11">
        <v>79</v>
      </c>
      <c r="C12" s="8">
        <v>7</v>
      </c>
      <c r="D12" s="8">
        <v>111</v>
      </c>
    </row>
    <row r="13" spans="1:4" x14ac:dyDescent="0.25">
      <c r="A13" s="3">
        <v>12</v>
      </c>
      <c r="B13" s="11">
        <v>55</v>
      </c>
      <c r="C13" s="8">
        <v>10</v>
      </c>
      <c r="D13" s="8">
        <v>131</v>
      </c>
    </row>
    <row r="14" spans="1:4" x14ac:dyDescent="0.25">
      <c r="A14" s="3">
        <v>13</v>
      </c>
      <c r="B14" s="11">
        <v>54</v>
      </c>
      <c r="C14" s="8">
        <v>8</v>
      </c>
      <c r="D14" s="8">
        <v>105</v>
      </c>
    </row>
    <row r="15" spans="1:4" x14ac:dyDescent="0.25">
      <c r="A15" s="3">
        <v>14</v>
      </c>
      <c r="B15" s="11">
        <v>82</v>
      </c>
      <c r="C15" s="8">
        <v>5</v>
      </c>
      <c r="D15" s="8">
        <v>127</v>
      </c>
    </row>
    <row r="16" spans="1:4" x14ac:dyDescent="0.25">
      <c r="A16" s="3">
        <v>15</v>
      </c>
      <c r="B16" s="11">
        <v>111</v>
      </c>
      <c r="C16" s="8">
        <v>5</v>
      </c>
      <c r="D16" s="8">
        <v>184</v>
      </c>
    </row>
    <row r="17" spans="1:4" x14ac:dyDescent="0.25">
      <c r="A17" s="3">
        <v>16</v>
      </c>
      <c r="B17" s="11">
        <v>78</v>
      </c>
      <c r="C17" s="8">
        <v>2</v>
      </c>
      <c r="D17" s="8">
        <v>191</v>
      </c>
    </row>
    <row r="18" spans="1:4" x14ac:dyDescent="0.25">
      <c r="A18" s="3">
        <v>17</v>
      </c>
      <c r="B18" s="11">
        <v>88</v>
      </c>
      <c r="C18" s="8">
        <v>1</v>
      </c>
      <c r="D18" s="8">
        <v>191</v>
      </c>
    </row>
    <row r="19" spans="1:4" x14ac:dyDescent="0.25">
      <c r="A19" s="3">
        <v>18</v>
      </c>
      <c r="B19" s="11">
        <v>91</v>
      </c>
      <c r="C19" s="8">
        <v>4</v>
      </c>
      <c r="D19" s="8">
        <v>147</v>
      </c>
    </row>
    <row r="20" spans="1:4" x14ac:dyDescent="0.25">
      <c r="A20" s="3">
        <v>19</v>
      </c>
      <c r="B20" s="11">
        <v>87</v>
      </c>
      <c r="C20" s="8">
        <v>1</v>
      </c>
      <c r="D20" s="8">
        <v>132</v>
      </c>
    </row>
    <row r="21" spans="1:4" x14ac:dyDescent="0.25">
      <c r="A21" s="3">
        <v>20</v>
      </c>
      <c r="B21" s="11">
        <v>96</v>
      </c>
      <c r="C21" s="8">
        <v>5</v>
      </c>
      <c r="D21" s="8">
        <v>157</v>
      </c>
    </row>
    <row r="56" spans="1:2" x14ac:dyDescent="0.25">
      <c r="A56" s="9"/>
      <c r="B5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topLeftCell="A4" workbookViewId="0">
      <selection activeCell="L21" sqref="L21"/>
    </sheetView>
  </sheetViews>
  <sheetFormatPr defaultRowHeight="15" x14ac:dyDescent="0.25"/>
  <cols>
    <col min="1" max="1" width="8" customWidth="1"/>
    <col min="2" max="2" width="13.5703125" customWidth="1"/>
    <col min="3" max="3" width="10.42578125" customWidth="1"/>
    <col min="7" max="7" width="3.140625" customWidth="1"/>
    <col min="8" max="9" width="7.140625" customWidth="1"/>
  </cols>
  <sheetData>
    <row r="1" spans="1:15" ht="30" x14ac:dyDescent="0.25">
      <c r="A1" s="35" t="s">
        <v>0</v>
      </c>
      <c r="B1" s="36" t="s">
        <v>42</v>
      </c>
      <c r="C1" s="36" t="s">
        <v>41</v>
      </c>
      <c r="D1" s="35" t="s">
        <v>43</v>
      </c>
      <c r="E1" s="35" t="s">
        <v>11</v>
      </c>
      <c r="F1" s="35" t="s">
        <v>44</v>
      </c>
      <c r="O1" s="9" t="s">
        <v>28</v>
      </c>
    </row>
    <row r="2" spans="1:15" x14ac:dyDescent="0.25">
      <c r="A2" s="7">
        <v>1</v>
      </c>
      <c r="B2" s="7">
        <v>35</v>
      </c>
      <c r="C2" s="7">
        <v>8</v>
      </c>
      <c r="D2" s="7">
        <f>C2*B2</f>
        <v>280</v>
      </c>
      <c r="E2" s="7">
        <f>B2^2</f>
        <v>1225</v>
      </c>
      <c r="F2" s="7">
        <f>C2^2</f>
        <v>64</v>
      </c>
      <c r="H2" s="39" t="s">
        <v>46</v>
      </c>
      <c r="I2">
        <f>(((COUNT(A2:A9)*D10)-(C10*B10))/((COUNT(A2:A9)*F10)-C10^2))</f>
        <v>4.5413333333333332</v>
      </c>
    </row>
    <row r="3" spans="1:15" x14ac:dyDescent="0.25">
      <c r="A3" s="7">
        <v>2</v>
      </c>
      <c r="B3" s="7">
        <v>49</v>
      </c>
      <c r="C3" s="7">
        <v>9</v>
      </c>
      <c r="D3" s="7">
        <f t="shared" ref="D3:D9" si="0">C3*B3</f>
        <v>441</v>
      </c>
      <c r="E3" s="7">
        <f t="shared" ref="E3:E9" si="1">B3^2</f>
        <v>2401</v>
      </c>
      <c r="F3" s="7">
        <f t="shared" ref="F3:F9" si="2">C3^2</f>
        <v>81</v>
      </c>
      <c r="H3" s="39" t="s">
        <v>47</v>
      </c>
      <c r="I3">
        <f>AVERAGE(B2:B9)-(I2*AVERAGE(C2:C9))</f>
        <v>-1.3146666666666675</v>
      </c>
      <c r="O3" s="31" t="s">
        <v>29</v>
      </c>
    </row>
    <row r="4" spans="1:15" x14ac:dyDescent="0.25">
      <c r="A4" s="7">
        <v>3</v>
      </c>
      <c r="B4" s="7">
        <v>27</v>
      </c>
      <c r="C4" s="7">
        <v>7</v>
      </c>
      <c r="D4" s="7">
        <f t="shared" si="0"/>
        <v>189</v>
      </c>
      <c r="E4" s="7">
        <f t="shared" si="1"/>
        <v>729</v>
      </c>
      <c r="F4" s="7">
        <f t="shared" si="2"/>
        <v>49</v>
      </c>
      <c r="O4" s="28" t="s">
        <v>30</v>
      </c>
    </row>
    <row r="5" spans="1:15" x14ac:dyDescent="0.25">
      <c r="A5" s="7">
        <v>4</v>
      </c>
      <c r="B5" s="7">
        <v>33</v>
      </c>
      <c r="C5" s="7">
        <v>6</v>
      </c>
      <c r="D5" s="7">
        <f t="shared" si="0"/>
        <v>198</v>
      </c>
      <c r="E5" s="7">
        <f t="shared" si="1"/>
        <v>1089</v>
      </c>
      <c r="F5" s="7">
        <f t="shared" si="2"/>
        <v>36</v>
      </c>
      <c r="O5" s="28" t="s">
        <v>31</v>
      </c>
    </row>
    <row r="6" spans="1:15" x14ac:dyDescent="0.25">
      <c r="A6" s="7">
        <v>5</v>
      </c>
      <c r="B6" s="7">
        <v>60</v>
      </c>
      <c r="C6" s="7">
        <v>13</v>
      </c>
      <c r="D6" s="7">
        <f t="shared" si="0"/>
        <v>780</v>
      </c>
      <c r="E6" s="7">
        <f t="shared" si="1"/>
        <v>3600</v>
      </c>
      <c r="F6" s="7">
        <f t="shared" si="2"/>
        <v>169</v>
      </c>
      <c r="O6" s="33"/>
    </row>
    <row r="7" spans="1:15" x14ac:dyDescent="0.25">
      <c r="A7" s="7">
        <v>6</v>
      </c>
      <c r="B7" s="7">
        <v>21</v>
      </c>
      <c r="C7" s="7">
        <v>7</v>
      </c>
      <c r="D7" s="7">
        <f t="shared" si="0"/>
        <v>147</v>
      </c>
      <c r="E7" s="7">
        <f t="shared" si="1"/>
        <v>441</v>
      </c>
      <c r="F7" s="7">
        <f t="shared" si="2"/>
        <v>49</v>
      </c>
      <c r="O7" s="31" t="s">
        <v>32</v>
      </c>
    </row>
    <row r="8" spans="1:15" x14ac:dyDescent="0.25">
      <c r="A8" s="7">
        <v>7</v>
      </c>
      <c r="B8" s="7">
        <v>45</v>
      </c>
      <c r="C8" s="7">
        <v>11</v>
      </c>
      <c r="D8" s="7">
        <f t="shared" si="0"/>
        <v>495</v>
      </c>
      <c r="E8" s="7">
        <f t="shared" si="1"/>
        <v>2025</v>
      </c>
      <c r="F8" s="7">
        <f t="shared" si="2"/>
        <v>121</v>
      </c>
      <c r="O8" s="28" t="s">
        <v>33</v>
      </c>
    </row>
    <row r="9" spans="1:15" x14ac:dyDescent="0.25">
      <c r="A9" s="7">
        <v>8</v>
      </c>
      <c r="B9" s="7">
        <v>51</v>
      </c>
      <c r="C9" s="7">
        <v>12</v>
      </c>
      <c r="D9" s="7">
        <f t="shared" si="0"/>
        <v>612</v>
      </c>
      <c r="E9" s="7">
        <f t="shared" si="1"/>
        <v>2601</v>
      </c>
      <c r="F9" s="7">
        <f t="shared" si="2"/>
        <v>144</v>
      </c>
      <c r="O9" s="30"/>
    </row>
    <row r="10" spans="1:15" x14ac:dyDescent="0.25">
      <c r="A10" s="37" t="s">
        <v>2</v>
      </c>
      <c r="B10" s="37">
        <f>SUM(B2:B9)</f>
        <v>321</v>
      </c>
      <c r="C10" s="37">
        <f t="shared" ref="C10:F10" si="3">SUM(C2:C9)</f>
        <v>73</v>
      </c>
      <c r="D10" s="37">
        <f t="shared" si="3"/>
        <v>3142</v>
      </c>
      <c r="E10" s="37">
        <f t="shared" si="3"/>
        <v>14111</v>
      </c>
      <c r="F10" s="37">
        <f t="shared" si="3"/>
        <v>713</v>
      </c>
      <c r="I10" s="9" t="s">
        <v>19</v>
      </c>
      <c r="O10" s="31" t="s">
        <v>34</v>
      </c>
    </row>
    <row r="11" spans="1:15" ht="15.75" thickBot="1" x14ac:dyDescent="0.3">
      <c r="B11" s="38"/>
      <c r="C11" s="38"/>
      <c r="D11" s="38"/>
      <c r="E11" s="38"/>
      <c r="F11" s="38"/>
      <c r="O11" s="28" t="s">
        <v>35</v>
      </c>
    </row>
    <row r="12" spans="1:15" x14ac:dyDescent="0.25">
      <c r="I12" s="57" t="s">
        <v>20</v>
      </c>
      <c r="J12" s="58"/>
      <c r="K12" s="58"/>
      <c r="L12" s="59"/>
      <c r="O12" s="33"/>
    </row>
    <row r="13" spans="1:15" ht="15.75" thickBot="1" x14ac:dyDescent="0.3">
      <c r="C13" t="s">
        <v>49</v>
      </c>
      <c r="D13">
        <f>(B10-(I2*C10))/COUNT(A2:A9)</f>
        <v>-1.3146666666666675</v>
      </c>
      <c r="I13" s="60"/>
      <c r="J13" s="61"/>
      <c r="K13" s="61"/>
      <c r="L13" s="62"/>
      <c r="O13" s="31" t="s">
        <v>36</v>
      </c>
    </row>
    <row r="17" spans="1:15" x14ac:dyDescent="0.25">
      <c r="O17" s="31" t="s">
        <v>37</v>
      </c>
    </row>
    <row r="18" spans="1:15" x14ac:dyDescent="0.25">
      <c r="O18" s="28" t="s">
        <v>38</v>
      </c>
    </row>
    <row r="19" spans="1:15" ht="17.25" x14ac:dyDescent="0.25">
      <c r="A19" t="s">
        <v>21</v>
      </c>
      <c r="O19" s="32"/>
    </row>
    <row r="20" spans="1:15" x14ac:dyDescent="0.25">
      <c r="O20" s="31" t="s">
        <v>39</v>
      </c>
    </row>
    <row r="21" spans="1:15" x14ac:dyDescent="0.25">
      <c r="G21" s="63" t="s">
        <v>48</v>
      </c>
      <c r="H21" s="40">
        <f>((COUNT(A2:A9)*D10)-(C10*B10))</f>
        <v>1703</v>
      </c>
      <c r="I21" s="63" t="s">
        <v>49</v>
      </c>
      <c r="J21" s="63">
        <f>H21/H22</f>
        <v>0.88623121984307351</v>
      </c>
      <c r="O21" s="28" t="s">
        <v>40</v>
      </c>
    </row>
    <row r="22" spans="1:15" x14ac:dyDescent="0.25">
      <c r="G22" s="63"/>
      <c r="H22">
        <f>SQRT((((COUNT(A2:A9)*F10)-C10^2))*(((COUNT(A2:A9)*E10)-(B10^2))))</f>
        <v>1921.620409966547</v>
      </c>
      <c r="I22" s="63"/>
      <c r="J22" s="63"/>
    </row>
    <row r="30" spans="1:15" x14ac:dyDescent="0.25">
      <c r="B30" s="29" t="s">
        <v>22</v>
      </c>
      <c r="F30" s="28" t="s">
        <v>23</v>
      </c>
    </row>
    <row r="32" spans="1:15" x14ac:dyDescent="0.25">
      <c r="B32" s="29" t="s">
        <v>24</v>
      </c>
      <c r="F32" s="28" t="s">
        <v>25</v>
      </c>
    </row>
    <row r="34" spans="2:2" x14ac:dyDescent="0.25">
      <c r="B34" s="28" t="s">
        <v>26</v>
      </c>
    </row>
    <row r="36" spans="2:2" x14ac:dyDescent="0.25">
      <c r="B36" s="9" t="s">
        <v>27</v>
      </c>
    </row>
  </sheetData>
  <mergeCells count="4">
    <mergeCell ref="I12:L13"/>
    <mergeCell ref="G21:G22"/>
    <mergeCell ref="I21:I22"/>
    <mergeCell ref="J21:J2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0</xdr:col>
                <xdr:colOff>219075</xdr:colOff>
                <xdr:row>11</xdr:row>
                <xdr:rowOff>133350</xdr:rowOff>
              </from>
              <to>
                <xdr:col>1</xdr:col>
                <xdr:colOff>838200</xdr:colOff>
                <xdr:row>14</xdr:row>
                <xdr:rowOff>9525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D7" workbookViewId="0">
      <selection activeCell="J37" sqref="J37"/>
    </sheetView>
  </sheetViews>
  <sheetFormatPr defaultRowHeight="15" x14ac:dyDescent="0.25"/>
  <cols>
    <col min="1" max="1" width="6.42578125" customWidth="1"/>
  </cols>
  <sheetData>
    <row r="1" spans="1:10" x14ac:dyDescent="0.25">
      <c r="A1" s="15" t="s">
        <v>0</v>
      </c>
      <c r="B1" s="20" t="s">
        <v>7</v>
      </c>
      <c r="C1" s="21" t="s">
        <v>8</v>
      </c>
      <c r="D1" s="22" t="s">
        <v>9</v>
      </c>
      <c r="E1" s="18" t="s">
        <v>5</v>
      </c>
      <c r="F1" s="13" t="s">
        <v>6</v>
      </c>
      <c r="G1" s="13" t="s">
        <v>11</v>
      </c>
      <c r="H1" s="13" t="s">
        <v>12</v>
      </c>
      <c r="I1" s="13" t="s">
        <v>13</v>
      </c>
      <c r="J1" s="13" t="s">
        <v>14</v>
      </c>
    </row>
    <row r="2" spans="1:10" x14ac:dyDescent="0.25">
      <c r="A2" s="16">
        <v>1</v>
      </c>
      <c r="B2" s="23">
        <v>3</v>
      </c>
      <c r="C2" s="7">
        <v>8</v>
      </c>
      <c r="D2" s="24">
        <v>10</v>
      </c>
      <c r="E2" s="6">
        <f>C2^2</f>
        <v>64</v>
      </c>
      <c r="F2" s="7">
        <f>D2^2</f>
        <v>100</v>
      </c>
      <c r="G2" s="7">
        <f>B2^2</f>
        <v>9</v>
      </c>
      <c r="H2" s="7">
        <f>C2*D2</f>
        <v>80</v>
      </c>
      <c r="I2" s="7">
        <f>C2*B2</f>
        <v>24</v>
      </c>
      <c r="J2" s="7">
        <f>D2*B2</f>
        <v>30</v>
      </c>
    </row>
    <row r="3" spans="1:10" x14ac:dyDescent="0.25">
      <c r="A3" s="16">
        <v>2</v>
      </c>
      <c r="B3" s="23">
        <v>4</v>
      </c>
      <c r="C3" s="7">
        <v>7</v>
      </c>
      <c r="D3" s="24">
        <v>10</v>
      </c>
      <c r="E3" s="6">
        <f t="shared" ref="E3:E13" si="0">C3^2</f>
        <v>49</v>
      </c>
      <c r="F3" s="7">
        <f t="shared" ref="F3:F13" si="1">D3^2</f>
        <v>100</v>
      </c>
      <c r="G3" s="7">
        <f t="shared" ref="G3:G13" si="2">B3^2</f>
        <v>16</v>
      </c>
      <c r="H3" s="7">
        <f t="shared" ref="H3:H13" si="3">C3*D3</f>
        <v>70</v>
      </c>
      <c r="I3" s="7">
        <f t="shared" ref="I3:I13" si="4">C3*B3</f>
        <v>28</v>
      </c>
      <c r="J3" s="7">
        <f t="shared" ref="J3:J13" si="5">D3*B3</f>
        <v>40</v>
      </c>
    </row>
    <row r="4" spans="1:10" x14ac:dyDescent="0.25">
      <c r="A4" s="16">
        <v>3</v>
      </c>
      <c r="B4" s="23">
        <v>5</v>
      </c>
      <c r="C4" s="7">
        <v>7</v>
      </c>
      <c r="D4" s="24">
        <v>8</v>
      </c>
      <c r="E4" s="6">
        <f t="shared" si="0"/>
        <v>49</v>
      </c>
      <c r="F4" s="7">
        <f t="shared" si="1"/>
        <v>64</v>
      </c>
      <c r="G4" s="7">
        <f t="shared" si="2"/>
        <v>25</v>
      </c>
      <c r="H4" s="7">
        <f t="shared" si="3"/>
        <v>56</v>
      </c>
      <c r="I4" s="7">
        <f t="shared" si="4"/>
        <v>35</v>
      </c>
      <c r="J4" s="7">
        <f t="shared" si="5"/>
        <v>40</v>
      </c>
    </row>
    <row r="5" spans="1:10" x14ac:dyDescent="0.25">
      <c r="A5" s="16">
        <v>4</v>
      </c>
      <c r="B5" s="23">
        <v>6</v>
      </c>
      <c r="C5" s="7">
        <v>7</v>
      </c>
      <c r="D5" s="24">
        <v>5</v>
      </c>
      <c r="E5" s="6">
        <f t="shared" si="0"/>
        <v>49</v>
      </c>
      <c r="F5" s="7">
        <f t="shared" si="1"/>
        <v>25</v>
      </c>
      <c r="G5" s="7">
        <f t="shared" si="2"/>
        <v>36</v>
      </c>
      <c r="H5" s="7">
        <f t="shared" si="3"/>
        <v>35</v>
      </c>
      <c r="I5" s="7">
        <f t="shared" si="4"/>
        <v>42</v>
      </c>
      <c r="J5" s="7">
        <f t="shared" si="5"/>
        <v>30</v>
      </c>
    </row>
    <row r="6" spans="1:10" x14ac:dyDescent="0.25">
      <c r="A6" s="16">
        <v>5</v>
      </c>
      <c r="B6" s="23">
        <v>6</v>
      </c>
      <c r="C6" s="7">
        <v>6</v>
      </c>
      <c r="D6" s="24">
        <v>4</v>
      </c>
      <c r="E6" s="6">
        <f t="shared" si="0"/>
        <v>36</v>
      </c>
      <c r="F6" s="7">
        <f t="shared" si="1"/>
        <v>16</v>
      </c>
      <c r="G6" s="7">
        <f t="shared" si="2"/>
        <v>36</v>
      </c>
      <c r="H6" s="7">
        <f t="shared" si="3"/>
        <v>24</v>
      </c>
      <c r="I6" s="7">
        <f t="shared" si="4"/>
        <v>36</v>
      </c>
      <c r="J6" s="7">
        <f t="shared" si="5"/>
        <v>24</v>
      </c>
    </row>
    <row r="7" spans="1:10" x14ac:dyDescent="0.25">
      <c r="A7" s="16">
        <v>6</v>
      </c>
      <c r="B7" s="23">
        <v>7</v>
      </c>
      <c r="C7" s="7">
        <v>6</v>
      </c>
      <c r="D7" s="24">
        <v>3</v>
      </c>
      <c r="E7" s="6">
        <f t="shared" si="0"/>
        <v>36</v>
      </c>
      <c r="F7" s="7">
        <f t="shared" si="1"/>
        <v>9</v>
      </c>
      <c r="G7" s="7">
        <f t="shared" si="2"/>
        <v>49</v>
      </c>
      <c r="H7" s="7">
        <f t="shared" si="3"/>
        <v>18</v>
      </c>
      <c r="I7" s="7">
        <f t="shared" si="4"/>
        <v>42</v>
      </c>
      <c r="J7" s="7">
        <f t="shared" si="5"/>
        <v>21</v>
      </c>
    </row>
    <row r="8" spans="1:10" x14ac:dyDescent="0.25">
      <c r="A8" s="16">
        <v>7</v>
      </c>
      <c r="B8" s="23">
        <v>8</v>
      </c>
      <c r="C8" s="7">
        <v>6</v>
      </c>
      <c r="D8" s="24">
        <v>2</v>
      </c>
      <c r="E8" s="6">
        <f t="shared" si="0"/>
        <v>36</v>
      </c>
      <c r="F8" s="7">
        <f t="shared" si="1"/>
        <v>4</v>
      </c>
      <c r="G8" s="7">
        <f t="shared" si="2"/>
        <v>64</v>
      </c>
      <c r="H8" s="7">
        <f t="shared" si="3"/>
        <v>12</v>
      </c>
      <c r="I8" s="7">
        <f t="shared" si="4"/>
        <v>48</v>
      </c>
      <c r="J8" s="7">
        <f t="shared" si="5"/>
        <v>16</v>
      </c>
    </row>
    <row r="9" spans="1:10" x14ac:dyDescent="0.25">
      <c r="A9" s="16">
        <v>8</v>
      </c>
      <c r="B9" s="23">
        <v>9</v>
      </c>
      <c r="C9" s="7">
        <v>6</v>
      </c>
      <c r="D9" s="24">
        <v>2</v>
      </c>
      <c r="E9" s="6">
        <f t="shared" si="0"/>
        <v>36</v>
      </c>
      <c r="F9" s="7">
        <f t="shared" si="1"/>
        <v>4</v>
      </c>
      <c r="G9" s="7">
        <f t="shared" si="2"/>
        <v>81</v>
      </c>
      <c r="H9" s="7">
        <f t="shared" si="3"/>
        <v>12</v>
      </c>
      <c r="I9" s="7">
        <f t="shared" si="4"/>
        <v>54</v>
      </c>
      <c r="J9" s="7">
        <f t="shared" si="5"/>
        <v>18</v>
      </c>
    </row>
    <row r="10" spans="1:10" x14ac:dyDescent="0.25">
      <c r="A10" s="16">
        <v>9</v>
      </c>
      <c r="B10" s="23">
        <v>10</v>
      </c>
      <c r="C10" s="7">
        <v>5</v>
      </c>
      <c r="D10" s="24">
        <v>1</v>
      </c>
      <c r="E10" s="6">
        <f t="shared" si="0"/>
        <v>25</v>
      </c>
      <c r="F10" s="7">
        <f t="shared" si="1"/>
        <v>1</v>
      </c>
      <c r="G10" s="7">
        <f t="shared" si="2"/>
        <v>100</v>
      </c>
      <c r="H10" s="7">
        <f t="shared" si="3"/>
        <v>5</v>
      </c>
      <c r="I10" s="7">
        <f t="shared" si="4"/>
        <v>50</v>
      </c>
      <c r="J10" s="7">
        <f t="shared" si="5"/>
        <v>10</v>
      </c>
    </row>
    <row r="11" spans="1:10" x14ac:dyDescent="0.25">
      <c r="A11" s="16">
        <v>10</v>
      </c>
      <c r="B11" s="23">
        <v>10</v>
      </c>
      <c r="C11" s="7">
        <v>5</v>
      </c>
      <c r="D11" s="24">
        <v>1</v>
      </c>
      <c r="E11" s="6">
        <f t="shared" si="0"/>
        <v>25</v>
      </c>
      <c r="F11" s="7">
        <f t="shared" si="1"/>
        <v>1</v>
      </c>
      <c r="G11" s="7">
        <f t="shared" si="2"/>
        <v>100</v>
      </c>
      <c r="H11" s="7">
        <f t="shared" si="3"/>
        <v>5</v>
      </c>
      <c r="I11" s="7">
        <f t="shared" si="4"/>
        <v>50</v>
      </c>
      <c r="J11" s="7">
        <f t="shared" si="5"/>
        <v>10</v>
      </c>
    </row>
    <row r="12" spans="1:10" x14ac:dyDescent="0.25">
      <c r="A12" s="16">
        <v>11</v>
      </c>
      <c r="B12" s="23">
        <v>3</v>
      </c>
      <c r="C12" s="7">
        <v>9</v>
      </c>
      <c r="D12" s="24">
        <v>10</v>
      </c>
      <c r="E12" s="6">
        <f t="shared" si="0"/>
        <v>81</v>
      </c>
      <c r="F12" s="7">
        <f t="shared" si="1"/>
        <v>100</v>
      </c>
      <c r="G12" s="7">
        <f t="shared" si="2"/>
        <v>9</v>
      </c>
      <c r="H12" s="7">
        <f t="shared" si="3"/>
        <v>90</v>
      </c>
      <c r="I12" s="7">
        <f t="shared" si="4"/>
        <v>27</v>
      </c>
      <c r="J12" s="7">
        <f t="shared" si="5"/>
        <v>30</v>
      </c>
    </row>
    <row r="13" spans="1:10" x14ac:dyDescent="0.25">
      <c r="A13" s="16">
        <v>12</v>
      </c>
      <c r="B13" s="23">
        <v>4</v>
      </c>
      <c r="C13" s="7">
        <v>8</v>
      </c>
      <c r="D13" s="24">
        <v>9</v>
      </c>
      <c r="E13" s="6">
        <f t="shared" si="0"/>
        <v>64</v>
      </c>
      <c r="F13" s="7">
        <f t="shared" si="1"/>
        <v>81</v>
      </c>
      <c r="G13" s="7">
        <f t="shared" si="2"/>
        <v>16</v>
      </c>
      <c r="H13" s="7">
        <f t="shared" si="3"/>
        <v>72</v>
      </c>
      <c r="I13" s="7">
        <f t="shared" si="4"/>
        <v>32</v>
      </c>
      <c r="J13" s="7">
        <f t="shared" si="5"/>
        <v>36</v>
      </c>
    </row>
    <row r="14" spans="1:10" ht="15.75" thickBot="1" x14ac:dyDescent="0.3">
      <c r="A14" s="17" t="s">
        <v>2</v>
      </c>
      <c r="B14" s="25">
        <f>SUM(B2:B13)</f>
        <v>75</v>
      </c>
      <c r="C14" s="26">
        <f t="shared" ref="C14:J14" si="6">SUM(C2:C13)</f>
        <v>80</v>
      </c>
      <c r="D14" s="27">
        <f t="shared" si="6"/>
        <v>65</v>
      </c>
      <c r="E14" s="19">
        <f t="shared" si="6"/>
        <v>550</v>
      </c>
      <c r="F14" s="14">
        <f t="shared" si="6"/>
        <v>505</v>
      </c>
      <c r="G14" s="14">
        <f t="shared" si="6"/>
        <v>541</v>
      </c>
      <c r="H14" s="14">
        <f t="shared" si="6"/>
        <v>479</v>
      </c>
      <c r="I14" s="14">
        <f t="shared" si="6"/>
        <v>468</v>
      </c>
      <c r="J14" s="14">
        <f t="shared" si="6"/>
        <v>305</v>
      </c>
    </row>
    <row r="18" spans="1:5" x14ac:dyDescent="0.25">
      <c r="A18" s="9" t="s">
        <v>10</v>
      </c>
    </row>
    <row r="20" spans="1:5" x14ac:dyDescent="0.25">
      <c r="A20" s="64" t="s">
        <v>15</v>
      </c>
      <c r="B20" s="64"/>
      <c r="C20" s="64"/>
      <c r="D20" s="64"/>
      <c r="E20" s="64"/>
    </row>
    <row r="21" spans="1:5" x14ac:dyDescent="0.25">
      <c r="A21" s="64"/>
      <c r="B21" s="64"/>
      <c r="C21" s="64"/>
      <c r="D21" s="64"/>
      <c r="E21" s="64"/>
    </row>
    <row r="29" spans="1:5" x14ac:dyDescent="0.25">
      <c r="A29" t="s">
        <v>16</v>
      </c>
    </row>
    <row r="35" spans="1:1" x14ac:dyDescent="0.25">
      <c r="A35" t="s">
        <v>17</v>
      </c>
    </row>
    <row r="40" spans="1:1" x14ac:dyDescent="0.25">
      <c r="A40" t="s">
        <v>18</v>
      </c>
    </row>
  </sheetData>
  <mergeCells count="1">
    <mergeCell ref="A20:E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zoomScale="145" zoomScaleNormal="145" workbookViewId="0">
      <selection activeCell="M9" sqref="M9"/>
    </sheetView>
  </sheetViews>
  <sheetFormatPr defaultRowHeight="15" x14ac:dyDescent="0.25"/>
  <cols>
    <col min="1" max="1" width="7.85546875" customWidth="1"/>
    <col min="2" max="2" width="9.28515625" bestFit="1" customWidth="1"/>
    <col min="3" max="3" width="7.5703125" customWidth="1"/>
    <col min="4" max="4" width="6.7109375" customWidth="1"/>
    <col min="5" max="5" width="9.7109375" customWidth="1"/>
    <col min="6" max="6" width="7.7109375" customWidth="1"/>
    <col min="7" max="7" width="8.7109375" customWidth="1"/>
    <col min="8" max="8" width="11.85546875" bestFit="1" customWidth="1"/>
    <col min="9" max="9" width="9.28515625" bestFit="1" customWidth="1"/>
    <col min="10" max="10" width="4.5703125" customWidth="1"/>
    <col min="11" max="11" width="3.28515625" customWidth="1"/>
    <col min="15" max="15" width="5" customWidth="1"/>
    <col min="16" max="16" width="5.42578125" customWidth="1"/>
    <col min="17" max="17" width="2.140625" customWidth="1"/>
    <col min="18" max="18" width="6.5703125" customWidth="1"/>
  </cols>
  <sheetData>
    <row r="1" spans="1:9" ht="32.25" x14ac:dyDescent="0.25">
      <c r="A1" s="42" t="s">
        <v>0</v>
      </c>
      <c r="B1" s="42" t="s">
        <v>7</v>
      </c>
      <c r="C1" s="42" t="s">
        <v>50</v>
      </c>
      <c r="D1" s="42" t="s">
        <v>43</v>
      </c>
      <c r="E1" s="42" t="s">
        <v>52</v>
      </c>
      <c r="F1" s="42" t="s">
        <v>53</v>
      </c>
      <c r="G1" s="42" t="s">
        <v>54</v>
      </c>
      <c r="H1" s="42" t="s">
        <v>55</v>
      </c>
      <c r="I1" s="42" t="s">
        <v>56</v>
      </c>
    </row>
    <row r="2" spans="1:9" x14ac:dyDescent="0.25">
      <c r="A2" s="41">
        <v>1</v>
      </c>
      <c r="B2" s="41">
        <v>64</v>
      </c>
      <c r="C2" s="41">
        <v>20</v>
      </c>
      <c r="D2" s="41">
        <f>C2*B2</f>
        <v>1280</v>
      </c>
      <c r="E2" s="41">
        <f>C2^2</f>
        <v>400</v>
      </c>
      <c r="F2" s="41">
        <f>B2^2</f>
        <v>4096</v>
      </c>
      <c r="G2" s="44">
        <f t="shared" ref="G2:G9" si="0">$F$16+($H$13*C2)</f>
        <v>70.013605442176868</v>
      </c>
      <c r="H2" s="44">
        <f>(B2-G2)^2</f>
        <v>36.163450414179238</v>
      </c>
      <c r="I2" s="41">
        <f>(B2-$B$11)^2</f>
        <v>144</v>
      </c>
    </row>
    <row r="3" spans="1:9" x14ac:dyDescent="0.25">
      <c r="A3" s="41">
        <v>2</v>
      </c>
      <c r="B3" s="41">
        <v>61</v>
      </c>
      <c r="C3" s="41">
        <v>16</v>
      </c>
      <c r="D3" s="41">
        <f t="shared" ref="D3:D9" si="1">C3*B3</f>
        <v>976</v>
      </c>
      <c r="E3" s="41">
        <f t="shared" ref="E3:E9" si="2">C3^2</f>
        <v>256</v>
      </c>
      <c r="F3" s="41">
        <f t="shared" ref="F3:F9" si="3">B3^2</f>
        <v>3721</v>
      </c>
      <c r="G3" s="44">
        <f t="shared" si="0"/>
        <v>64.027210884353735</v>
      </c>
      <c r="H3" s="44">
        <f t="shared" ref="H3:H9" si="4">(B3-G3)^2</f>
        <v>9.164005738349724</v>
      </c>
      <c r="I3" s="41">
        <f t="shared" ref="I3:I9" si="5">(B3-$B$11)^2</f>
        <v>225</v>
      </c>
    </row>
    <row r="4" spans="1:9" x14ac:dyDescent="0.25">
      <c r="A4" s="41">
        <v>3</v>
      </c>
      <c r="B4" s="41">
        <v>84</v>
      </c>
      <c r="C4" s="41">
        <v>34</v>
      </c>
      <c r="D4" s="41">
        <f t="shared" si="1"/>
        <v>2856</v>
      </c>
      <c r="E4" s="41">
        <f t="shared" si="2"/>
        <v>1156</v>
      </c>
      <c r="F4" s="41">
        <f t="shared" si="3"/>
        <v>7056</v>
      </c>
      <c r="G4" s="44">
        <f t="shared" si="0"/>
        <v>90.965986394557831</v>
      </c>
      <c r="H4" s="44">
        <f t="shared" si="4"/>
        <v>48.524966449164808</v>
      </c>
      <c r="I4" s="41">
        <f t="shared" si="5"/>
        <v>64</v>
      </c>
    </row>
    <row r="5" spans="1:9" x14ac:dyDescent="0.25">
      <c r="A5" s="41">
        <v>4</v>
      </c>
      <c r="B5" s="41">
        <v>70</v>
      </c>
      <c r="C5" s="41">
        <v>23</v>
      </c>
      <c r="D5" s="41">
        <f t="shared" si="1"/>
        <v>1610</v>
      </c>
      <c r="E5" s="41">
        <f t="shared" si="2"/>
        <v>529</v>
      </c>
      <c r="F5" s="41">
        <f t="shared" si="3"/>
        <v>4900</v>
      </c>
      <c r="G5" s="44">
        <f t="shared" si="0"/>
        <v>74.503401360544217</v>
      </c>
      <c r="H5" s="44">
        <f t="shared" si="4"/>
        <v>20.280623814151504</v>
      </c>
      <c r="I5" s="41">
        <f t="shared" si="5"/>
        <v>36</v>
      </c>
    </row>
    <row r="6" spans="1:9" x14ac:dyDescent="0.25">
      <c r="A6" s="41">
        <v>5</v>
      </c>
      <c r="B6" s="41">
        <v>88</v>
      </c>
      <c r="C6" s="41">
        <v>27</v>
      </c>
      <c r="D6" s="41">
        <f t="shared" si="1"/>
        <v>2376</v>
      </c>
      <c r="E6" s="41">
        <f t="shared" si="2"/>
        <v>729</v>
      </c>
      <c r="F6" s="41">
        <f t="shared" si="3"/>
        <v>7744</v>
      </c>
      <c r="G6" s="44">
        <f t="shared" si="0"/>
        <v>80.489795918367349</v>
      </c>
      <c r="H6" s="44">
        <f t="shared" si="4"/>
        <v>56.403165347771726</v>
      </c>
      <c r="I6" s="41">
        <f t="shared" si="5"/>
        <v>144</v>
      </c>
    </row>
    <row r="7" spans="1:9" x14ac:dyDescent="0.25">
      <c r="A7" s="41">
        <v>6</v>
      </c>
      <c r="B7" s="41">
        <v>92</v>
      </c>
      <c r="C7" s="41">
        <v>32</v>
      </c>
      <c r="D7" s="41">
        <f t="shared" si="1"/>
        <v>2944</v>
      </c>
      <c r="E7" s="41">
        <f t="shared" si="2"/>
        <v>1024</v>
      </c>
      <c r="F7" s="41">
        <f t="shared" si="3"/>
        <v>8464</v>
      </c>
      <c r="G7" s="44">
        <f t="shared" si="0"/>
        <v>87.972789115646265</v>
      </c>
      <c r="H7" s="44">
        <f t="shared" si="4"/>
        <v>16.218427507057196</v>
      </c>
      <c r="I7" s="41">
        <f t="shared" si="5"/>
        <v>256</v>
      </c>
    </row>
    <row r="8" spans="1:9" x14ac:dyDescent="0.25">
      <c r="A8" s="41">
        <v>7</v>
      </c>
      <c r="B8" s="41">
        <v>72</v>
      </c>
      <c r="C8" s="41">
        <v>18</v>
      </c>
      <c r="D8" s="41">
        <f t="shared" si="1"/>
        <v>1296</v>
      </c>
      <c r="E8" s="41">
        <f t="shared" si="2"/>
        <v>324</v>
      </c>
      <c r="F8" s="41">
        <f t="shared" si="3"/>
        <v>5184</v>
      </c>
      <c r="G8" s="44">
        <f t="shared" si="0"/>
        <v>67.020408163265301</v>
      </c>
      <c r="H8" s="44">
        <f t="shared" si="4"/>
        <v>24.796334860474847</v>
      </c>
      <c r="I8" s="41">
        <f t="shared" si="5"/>
        <v>16</v>
      </c>
    </row>
    <row r="9" spans="1:9" x14ac:dyDescent="0.25">
      <c r="A9" s="41">
        <v>8</v>
      </c>
      <c r="B9" s="41">
        <v>77</v>
      </c>
      <c r="C9" s="41">
        <v>22</v>
      </c>
      <c r="D9" s="41">
        <f t="shared" si="1"/>
        <v>1694</v>
      </c>
      <c r="E9" s="41">
        <f t="shared" si="2"/>
        <v>484</v>
      </c>
      <c r="F9" s="41">
        <f t="shared" si="3"/>
        <v>5929</v>
      </c>
      <c r="G9" s="44">
        <f t="shared" si="0"/>
        <v>73.006802721088434</v>
      </c>
      <c r="H9" s="44">
        <f t="shared" si="4"/>
        <v>15.945624508306736</v>
      </c>
      <c r="I9" s="41">
        <f t="shared" si="5"/>
        <v>1</v>
      </c>
    </row>
    <row r="10" spans="1:9" x14ac:dyDescent="0.25">
      <c r="A10" s="41" t="s">
        <v>51</v>
      </c>
      <c r="B10" s="41">
        <f>SUM(B2:B9)</f>
        <v>608</v>
      </c>
      <c r="C10" s="41">
        <f t="shared" ref="C10:I10" si="6">SUM(C2:C9)</f>
        <v>192</v>
      </c>
      <c r="D10" s="41">
        <f t="shared" si="6"/>
        <v>15032</v>
      </c>
      <c r="E10" s="41">
        <f t="shared" si="6"/>
        <v>4902</v>
      </c>
      <c r="F10" s="41">
        <f t="shared" si="6"/>
        <v>47094</v>
      </c>
      <c r="G10" s="45">
        <f t="shared" si="6"/>
        <v>608</v>
      </c>
      <c r="H10" s="44">
        <f t="shared" si="6"/>
        <v>227.49659863945578</v>
      </c>
      <c r="I10" s="41">
        <f t="shared" si="6"/>
        <v>886</v>
      </c>
    </row>
    <row r="11" spans="1:9" x14ac:dyDescent="0.25">
      <c r="A11" s="43" t="s">
        <v>57</v>
      </c>
      <c r="B11" s="7">
        <f>AVERAGE(B2:B9)</f>
        <v>76</v>
      </c>
      <c r="C11" s="7">
        <f>AVERAGE(C2:C9)</f>
        <v>24</v>
      </c>
      <c r="D11" s="34"/>
      <c r="E11" s="34"/>
      <c r="F11" s="34"/>
      <c r="G11" s="34"/>
      <c r="H11" s="34"/>
      <c r="I11" s="34"/>
    </row>
    <row r="13" spans="1:9" x14ac:dyDescent="0.25">
      <c r="E13" s="63" t="s">
        <v>45</v>
      </c>
      <c r="F13" s="48">
        <f>((COUNT(A2:A9)*D10)-(C10*B10))</f>
        <v>3520</v>
      </c>
      <c r="G13" s="63" t="s">
        <v>49</v>
      </c>
      <c r="H13" s="68">
        <f>F13/F14</f>
        <v>1.4965986394557824</v>
      </c>
    </row>
    <row r="14" spans="1:9" x14ac:dyDescent="0.25">
      <c r="E14" s="63"/>
      <c r="F14" s="34">
        <f>(COUNT(A2:A9)*E10)-C10^2</f>
        <v>2352</v>
      </c>
      <c r="G14" s="63"/>
      <c r="H14" s="68"/>
    </row>
    <row r="15" spans="1:9" x14ac:dyDescent="0.25">
      <c r="F15" s="34"/>
      <c r="G15" s="34"/>
      <c r="H15" s="34"/>
    </row>
    <row r="16" spans="1:9" x14ac:dyDescent="0.25">
      <c r="E16" s="34" t="s">
        <v>47</v>
      </c>
      <c r="F16" s="49">
        <f>B11-(H13*C11)</f>
        <v>40.08163265306122</v>
      </c>
      <c r="G16" s="34"/>
      <c r="H16" s="34"/>
    </row>
    <row r="19" spans="1:12" x14ac:dyDescent="0.25">
      <c r="A19" t="s">
        <v>59</v>
      </c>
      <c r="H19" t="s">
        <v>61</v>
      </c>
    </row>
    <row r="20" spans="1:12" x14ac:dyDescent="0.25">
      <c r="A20" s="65" t="s">
        <v>58</v>
      </c>
      <c r="B20" s="65"/>
      <c r="C20" s="65"/>
    </row>
    <row r="21" spans="1:12" x14ac:dyDescent="0.25">
      <c r="A21" s="65"/>
      <c r="B21" s="65"/>
      <c r="C21" s="65"/>
      <c r="K21" s="66" t="s">
        <v>49</v>
      </c>
      <c r="L21" s="67">
        <f>F31/(SQRT(E10-((C10^2)/COUNT(A2:A9))))</f>
        <v>0.3591188184422095</v>
      </c>
    </row>
    <row r="22" spans="1:12" x14ac:dyDescent="0.25">
      <c r="K22" s="66"/>
      <c r="L22" s="67"/>
    </row>
    <row r="23" spans="1:12" ht="17.25" x14ac:dyDescent="0.25">
      <c r="A23" t="s">
        <v>21</v>
      </c>
    </row>
    <row r="24" spans="1:12" x14ac:dyDescent="0.25">
      <c r="H24" t="s">
        <v>62</v>
      </c>
    </row>
    <row r="25" spans="1:12" ht="18.75" x14ac:dyDescent="0.25">
      <c r="D25" s="46" t="s">
        <v>49</v>
      </c>
      <c r="E25" s="47">
        <f>1-(H10/I10)</f>
        <v>0.74323182997804094</v>
      </c>
    </row>
    <row r="26" spans="1:12" ht="15" customHeight="1" x14ac:dyDescent="0.25">
      <c r="D26" s="46"/>
      <c r="E26" s="47"/>
      <c r="J26" s="66" t="s">
        <v>49</v>
      </c>
      <c r="K26" s="67">
        <f>(E25/(2-1))/((1-E25)/(COUNT(A2:A9)-2))</f>
        <v>17.367382333592495</v>
      </c>
      <c r="L26" s="67"/>
    </row>
    <row r="27" spans="1:12" ht="15" customHeight="1" x14ac:dyDescent="0.25">
      <c r="J27" s="66"/>
      <c r="K27" s="67"/>
      <c r="L27" s="67"/>
    </row>
    <row r="28" spans="1:12" ht="18.75" x14ac:dyDescent="0.25">
      <c r="J28" s="46"/>
      <c r="K28" s="47"/>
    </row>
    <row r="29" spans="1:12" x14ac:dyDescent="0.25">
      <c r="A29" t="s">
        <v>60</v>
      </c>
      <c r="H29" t="s">
        <v>63</v>
      </c>
    </row>
    <row r="31" spans="1:12" ht="18.75" x14ac:dyDescent="0.25">
      <c r="E31" s="46" t="s">
        <v>49</v>
      </c>
      <c r="F31" s="47">
        <f>SQRT(H10/(COUNT(A2:A9)-2))</f>
        <v>6.1576050355022467</v>
      </c>
      <c r="J31" s="46" t="s">
        <v>49</v>
      </c>
      <c r="K31" s="67">
        <f>H13/L21</f>
        <v>4.1674191454175205</v>
      </c>
      <c r="L31" s="67"/>
    </row>
    <row r="32" spans="1:12" ht="18.75" x14ac:dyDescent="0.25">
      <c r="E32" s="46"/>
      <c r="F32" s="47"/>
      <c r="J32" s="46"/>
      <c r="K32" s="47"/>
    </row>
    <row r="33" ht="15" customHeight="1" x14ac:dyDescent="0.25"/>
  </sheetData>
  <mergeCells count="9">
    <mergeCell ref="K31:L31"/>
    <mergeCell ref="E13:E14"/>
    <mergeCell ref="G13:G14"/>
    <mergeCell ref="H13:H14"/>
    <mergeCell ref="A20:C21"/>
    <mergeCell ref="K21:K22"/>
    <mergeCell ref="L21:L22"/>
    <mergeCell ref="J26:J27"/>
    <mergeCell ref="K26:L27"/>
  </mergeCells>
  <printOptions horizontalCentered="1"/>
  <pageMargins left="0.7" right="0.7" top="0.75" bottom="0.75" header="0.3" footer="0.3"/>
  <pageSetup paperSize="9" scale="91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5122" r:id="rId4">
          <objectPr defaultSize="0" autoPict="0" r:id="rId5">
            <anchor moveWithCells="1" sizeWithCells="1">
              <from>
                <xdr:col>0</xdr:col>
                <xdr:colOff>85725</xdr:colOff>
                <xdr:row>23</xdr:row>
                <xdr:rowOff>57150</xdr:rowOff>
              </from>
              <to>
                <xdr:col>3</xdr:col>
                <xdr:colOff>0</xdr:colOff>
                <xdr:row>26</xdr:row>
                <xdr:rowOff>123825</xdr:rowOff>
              </to>
            </anchor>
          </objectPr>
        </oleObject>
      </mc:Choice>
      <mc:Fallback>
        <oleObject progId="Equation.3" shapeId="5122" r:id="rId4"/>
      </mc:Fallback>
    </mc:AlternateContent>
    <mc:AlternateContent xmlns:mc="http://schemas.openxmlformats.org/markup-compatibility/2006">
      <mc:Choice Requires="x14">
        <oleObject progId="Equation.3" shapeId="5123" r:id="rId6">
          <objectPr defaultSize="0" autoPict="0" r:id="rId7">
            <anchor moveWithCells="1" sizeWithCells="1">
              <from>
                <xdr:col>0</xdr:col>
                <xdr:colOff>85725</xdr:colOff>
                <xdr:row>29</xdr:row>
                <xdr:rowOff>47625</xdr:rowOff>
              </from>
              <to>
                <xdr:col>3</xdr:col>
                <xdr:colOff>152400</xdr:colOff>
                <xdr:row>32</xdr:row>
                <xdr:rowOff>38100</xdr:rowOff>
              </to>
            </anchor>
          </objectPr>
        </oleObject>
      </mc:Choice>
      <mc:Fallback>
        <oleObject progId="Equation.3" shapeId="5123" r:id="rId6"/>
      </mc:Fallback>
    </mc:AlternateContent>
    <mc:AlternateContent xmlns:mc="http://schemas.openxmlformats.org/markup-compatibility/2006">
      <mc:Choice Requires="x14">
        <oleObject progId="Equation.3" shapeId="5124" r:id="rId8">
          <objectPr defaultSize="0" autoPict="0" r:id="rId9">
            <anchor moveWithCells="1" sizeWithCells="1">
              <from>
                <xdr:col>7</xdr:col>
                <xdr:colOff>114300</xdr:colOff>
                <xdr:row>19</xdr:row>
                <xdr:rowOff>47625</xdr:rowOff>
              </from>
              <to>
                <xdr:col>9</xdr:col>
                <xdr:colOff>219075</xdr:colOff>
                <xdr:row>22</xdr:row>
                <xdr:rowOff>161925</xdr:rowOff>
              </to>
            </anchor>
          </objectPr>
        </oleObject>
      </mc:Choice>
      <mc:Fallback>
        <oleObject progId="Equation.3" shapeId="5124" r:id="rId8"/>
      </mc:Fallback>
    </mc:AlternateContent>
    <mc:AlternateContent xmlns:mc="http://schemas.openxmlformats.org/markup-compatibility/2006">
      <mc:Choice Requires="x14">
        <oleObject progId="Equation.3" shapeId="5125" r:id="rId10">
          <objectPr defaultSize="0" autoPict="0" r:id="rId11">
            <anchor moveWithCells="1" sizeWithCells="1">
              <from>
                <xdr:col>7</xdr:col>
                <xdr:colOff>0</xdr:colOff>
                <xdr:row>24</xdr:row>
                <xdr:rowOff>85725</xdr:rowOff>
              </from>
              <to>
                <xdr:col>8</xdr:col>
                <xdr:colOff>542925</xdr:colOff>
                <xdr:row>27</xdr:row>
                <xdr:rowOff>66675</xdr:rowOff>
              </to>
            </anchor>
          </objectPr>
        </oleObject>
      </mc:Choice>
      <mc:Fallback>
        <oleObject progId="Equation.3" shapeId="5125" r:id="rId10"/>
      </mc:Fallback>
    </mc:AlternateContent>
    <mc:AlternateContent xmlns:mc="http://schemas.openxmlformats.org/markup-compatibility/2006">
      <mc:Choice Requires="x14">
        <oleObject progId="Equation.3" shapeId="5126" r:id="rId12">
          <objectPr defaultSize="0" autoPict="0" r:id="rId13">
            <anchor moveWithCells="1" sizeWithCells="1">
              <from>
                <xdr:col>7</xdr:col>
                <xdr:colOff>38100</xdr:colOff>
                <xdr:row>29</xdr:row>
                <xdr:rowOff>95250</xdr:rowOff>
              </from>
              <to>
                <xdr:col>8</xdr:col>
                <xdr:colOff>200025</xdr:colOff>
                <xdr:row>32</xdr:row>
                <xdr:rowOff>57150</xdr:rowOff>
              </to>
            </anchor>
          </objectPr>
        </oleObject>
      </mc:Choice>
      <mc:Fallback>
        <oleObject progId="Equation.3" shapeId="5126" r:id="rId12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205" zoomScaleNormal="205" workbookViewId="0">
      <selection activeCell="D10" sqref="D10"/>
    </sheetView>
  </sheetViews>
  <sheetFormatPr defaultRowHeight="15" x14ac:dyDescent="0.25"/>
  <sheetData>
    <row r="1" spans="1:2" x14ac:dyDescent="0.25">
      <c r="A1" s="42" t="s">
        <v>50</v>
      </c>
      <c r="B1" s="42" t="s">
        <v>7</v>
      </c>
    </row>
    <row r="2" spans="1:2" x14ac:dyDescent="0.25">
      <c r="A2" s="41">
        <v>20</v>
      </c>
      <c r="B2" s="41">
        <v>64</v>
      </c>
    </row>
    <row r="3" spans="1:2" x14ac:dyDescent="0.25">
      <c r="A3" s="41">
        <v>16</v>
      </c>
      <c r="B3" s="41">
        <v>61</v>
      </c>
    </row>
    <row r="4" spans="1:2" x14ac:dyDescent="0.25">
      <c r="A4" s="41">
        <v>34</v>
      </c>
      <c r="B4" s="41">
        <v>84</v>
      </c>
    </row>
    <row r="5" spans="1:2" x14ac:dyDescent="0.25">
      <c r="A5" s="41">
        <v>23</v>
      </c>
      <c r="B5" s="41">
        <v>70</v>
      </c>
    </row>
    <row r="6" spans="1:2" x14ac:dyDescent="0.25">
      <c r="A6" s="41">
        <v>27</v>
      </c>
      <c r="B6" s="41">
        <v>88</v>
      </c>
    </row>
    <row r="7" spans="1:2" x14ac:dyDescent="0.25">
      <c r="A7" s="41">
        <v>32</v>
      </c>
      <c r="B7" s="41">
        <v>92</v>
      </c>
    </row>
    <row r="8" spans="1:2" x14ac:dyDescent="0.25">
      <c r="A8" s="41">
        <v>18</v>
      </c>
      <c r="B8" s="41">
        <v>72</v>
      </c>
    </row>
    <row r="9" spans="1:2" x14ac:dyDescent="0.25">
      <c r="A9" s="41">
        <v>22</v>
      </c>
      <c r="B9" s="41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zoomScale="140" zoomScaleNormal="140" workbookViewId="0">
      <selection activeCell="L14" sqref="L14"/>
    </sheetView>
  </sheetViews>
  <sheetFormatPr defaultRowHeight="15" x14ac:dyDescent="0.25"/>
  <cols>
    <col min="1" max="1" width="7.85546875" customWidth="1"/>
    <col min="2" max="2" width="9.28515625" bestFit="1" customWidth="1"/>
    <col min="3" max="3" width="7.5703125" customWidth="1"/>
    <col min="4" max="4" width="6.7109375" customWidth="1"/>
    <col min="5" max="5" width="9.7109375" customWidth="1"/>
    <col min="6" max="6" width="7.7109375" customWidth="1"/>
    <col min="7" max="7" width="8.7109375" customWidth="1"/>
    <col min="8" max="8" width="11.85546875" bestFit="1" customWidth="1"/>
    <col min="9" max="9" width="12.140625" customWidth="1"/>
    <col min="10" max="10" width="4.5703125" customWidth="1"/>
    <col min="11" max="11" width="3.28515625" customWidth="1"/>
    <col min="15" max="15" width="5" customWidth="1"/>
    <col min="16" max="16" width="5.42578125" customWidth="1"/>
    <col min="17" max="17" width="2.140625" customWidth="1"/>
    <col min="18" max="18" width="6.5703125" customWidth="1"/>
  </cols>
  <sheetData>
    <row r="1" spans="1:12" ht="18" x14ac:dyDescent="0.25">
      <c r="A1" s="42" t="s">
        <v>0</v>
      </c>
      <c r="B1" s="42" t="s">
        <v>7</v>
      </c>
      <c r="C1" s="42" t="s">
        <v>50</v>
      </c>
      <c r="D1" s="42" t="s">
        <v>43</v>
      </c>
      <c r="E1" s="42" t="s">
        <v>52</v>
      </c>
      <c r="F1" s="42" t="s">
        <v>53</v>
      </c>
      <c r="G1" s="42" t="s">
        <v>54</v>
      </c>
      <c r="H1" s="42" t="s">
        <v>55</v>
      </c>
      <c r="I1" s="42" t="s">
        <v>56</v>
      </c>
    </row>
    <row r="2" spans="1:12" x14ac:dyDescent="0.25">
      <c r="A2" s="41">
        <v>1</v>
      </c>
      <c r="B2" s="41">
        <v>35</v>
      </c>
      <c r="C2" s="41">
        <v>8</v>
      </c>
      <c r="D2" s="41">
        <f>C2*B2</f>
        <v>280</v>
      </c>
      <c r="E2" s="41">
        <f>C2^2</f>
        <v>64</v>
      </c>
      <c r="F2" s="41">
        <f>B2^2</f>
        <v>1225</v>
      </c>
      <c r="G2" s="44">
        <f t="shared" ref="G2:G9" si="0">$F$16+($H$13*C2)</f>
        <v>35.015999999999998</v>
      </c>
      <c r="H2" s="44">
        <f>(B2-G2)^2</f>
        <v>2.5599999999994361E-4</v>
      </c>
      <c r="I2" s="44">
        <f>(B2-$B$11)^2</f>
        <v>26.265625</v>
      </c>
      <c r="L2" s="52"/>
    </row>
    <row r="3" spans="1:12" x14ac:dyDescent="0.25">
      <c r="A3" s="41">
        <v>2</v>
      </c>
      <c r="B3" s="41">
        <v>49</v>
      </c>
      <c r="C3" s="41">
        <v>9</v>
      </c>
      <c r="D3" s="41">
        <f t="shared" ref="D3:D9" si="1">C3*B3</f>
        <v>441</v>
      </c>
      <c r="E3" s="41">
        <f t="shared" ref="E3:E9" si="2">C3^2</f>
        <v>81</v>
      </c>
      <c r="F3" s="41">
        <f t="shared" ref="F3:F9" si="3">B3^2</f>
        <v>2401</v>
      </c>
      <c r="G3" s="44">
        <f t="shared" si="0"/>
        <v>39.557333333333332</v>
      </c>
      <c r="H3" s="44">
        <f t="shared" ref="H3:H9" si="4">(B3-G3)^2</f>
        <v>89.163953777777792</v>
      </c>
      <c r="I3" s="44">
        <f t="shared" ref="I3:I9" si="5">(B3-$B$11)^2</f>
        <v>78.765625</v>
      </c>
      <c r="L3" s="52"/>
    </row>
    <row r="4" spans="1:12" x14ac:dyDescent="0.25">
      <c r="A4" s="41">
        <v>3</v>
      </c>
      <c r="B4" s="41">
        <v>27</v>
      </c>
      <c r="C4" s="41">
        <v>7</v>
      </c>
      <c r="D4" s="41">
        <f t="shared" si="1"/>
        <v>189</v>
      </c>
      <c r="E4" s="41">
        <f t="shared" si="2"/>
        <v>49</v>
      </c>
      <c r="F4" s="41">
        <f t="shared" si="3"/>
        <v>729</v>
      </c>
      <c r="G4" s="44">
        <f t="shared" si="0"/>
        <v>30.474666666666664</v>
      </c>
      <c r="H4" s="44">
        <f t="shared" si="4"/>
        <v>12.073308444444427</v>
      </c>
      <c r="I4" s="44">
        <f t="shared" si="5"/>
        <v>172.265625</v>
      </c>
      <c r="L4" s="52"/>
    </row>
    <row r="5" spans="1:12" x14ac:dyDescent="0.25">
      <c r="A5" s="41">
        <v>4</v>
      </c>
      <c r="B5" s="41">
        <v>33</v>
      </c>
      <c r="C5" s="41">
        <v>6</v>
      </c>
      <c r="D5" s="41">
        <f t="shared" si="1"/>
        <v>198</v>
      </c>
      <c r="E5" s="41">
        <f t="shared" si="2"/>
        <v>36</v>
      </c>
      <c r="F5" s="41">
        <f t="shared" si="3"/>
        <v>1089</v>
      </c>
      <c r="G5" s="44">
        <f t="shared" si="0"/>
        <v>25.93333333333333</v>
      </c>
      <c r="H5" s="44">
        <f t="shared" si="4"/>
        <v>49.937777777777825</v>
      </c>
      <c r="I5" s="44">
        <f t="shared" si="5"/>
        <v>50.765625</v>
      </c>
      <c r="L5" s="52"/>
    </row>
    <row r="6" spans="1:12" x14ac:dyDescent="0.25">
      <c r="A6" s="41">
        <v>5</v>
      </c>
      <c r="B6" s="41">
        <v>60</v>
      </c>
      <c r="C6" s="41">
        <v>13</v>
      </c>
      <c r="D6" s="41">
        <f t="shared" si="1"/>
        <v>780</v>
      </c>
      <c r="E6" s="41">
        <f t="shared" si="2"/>
        <v>169</v>
      </c>
      <c r="F6" s="41">
        <f t="shared" si="3"/>
        <v>3600</v>
      </c>
      <c r="G6" s="44">
        <f t="shared" si="0"/>
        <v>57.722666666666662</v>
      </c>
      <c r="H6" s="44">
        <f t="shared" si="4"/>
        <v>5.1862471111111335</v>
      </c>
      <c r="I6" s="44">
        <f t="shared" si="5"/>
        <v>395.015625</v>
      </c>
      <c r="L6" s="52"/>
    </row>
    <row r="7" spans="1:12" x14ac:dyDescent="0.25">
      <c r="A7" s="41">
        <v>6</v>
      </c>
      <c r="B7" s="41">
        <v>21</v>
      </c>
      <c r="C7" s="41">
        <v>7</v>
      </c>
      <c r="D7" s="41">
        <f t="shared" si="1"/>
        <v>147</v>
      </c>
      <c r="E7" s="41">
        <f t="shared" si="2"/>
        <v>49</v>
      </c>
      <c r="F7" s="41">
        <f t="shared" si="3"/>
        <v>441</v>
      </c>
      <c r="G7" s="44">
        <f t="shared" si="0"/>
        <v>30.474666666666664</v>
      </c>
      <c r="H7" s="44">
        <f t="shared" si="4"/>
        <v>89.769308444444391</v>
      </c>
      <c r="I7" s="44">
        <f t="shared" si="5"/>
        <v>365.765625</v>
      </c>
      <c r="L7" s="52"/>
    </row>
    <row r="8" spans="1:12" x14ac:dyDescent="0.25">
      <c r="A8" s="41">
        <v>7</v>
      </c>
      <c r="B8" s="41">
        <v>45</v>
      </c>
      <c r="C8" s="41">
        <v>11</v>
      </c>
      <c r="D8" s="41">
        <f t="shared" si="1"/>
        <v>495</v>
      </c>
      <c r="E8" s="41">
        <f t="shared" si="2"/>
        <v>121</v>
      </c>
      <c r="F8" s="41">
        <f t="shared" si="3"/>
        <v>2025</v>
      </c>
      <c r="G8" s="44">
        <f t="shared" si="0"/>
        <v>48.64</v>
      </c>
      <c r="H8" s="44">
        <f t="shared" si="4"/>
        <v>13.249600000000004</v>
      </c>
      <c r="I8" s="44">
        <f t="shared" si="5"/>
        <v>23.765625</v>
      </c>
      <c r="L8" s="52"/>
    </row>
    <row r="9" spans="1:12" x14ac:dyDescent="0.25">
      <c r="A9" s="41">
        <v>8</v>
      </c>
      <c r="B9" s="41">
        <v>51</v>
      </c>
      <c r="C9" s="41">
        <v>12</v>
      </c>
      <c r="D9" s="41">
        <f t="shared" si="1"/>
        <v>612</v>
      </c>
      <c r="E9" s="41">
        <f t="shared" si="2"/>
        <v>144</v>
      </c>
      <c r="F9" s="41">
        <f t="shared" si="3"/>
        <v>2601</v>
      </c>
      <c r="G9" s="44">
        <f t="shared" si="0"/>
        <v>53.181333333333328</v>
      </c>
      <c r="H9" s="44">
        <f t="shared" si="4"/>
        <v>4.7582151111110864</v>
      </c>
      <c r="I9" s="44">
        <f t="shared" si="5"/>
        <v>118.265625</v>
      </c>
      <c r="L9" s="52"/>
    </row>
    <row r="10" spans="1:12" x14ac:dyDescent="0.25">
      <c r="A10" s="42" t="s">
        <v>51</v>
      </c>
      <c r="B10" s="42">
        <f>SUM(B2:B9)</f>
        <v>321</v>
      </c>
      <c r="C10" s="42">
        <f t="shared" ref="C10:I10" si="6">SUM(C2:C9)</f>
        <v>73</v>
      </c>
      <c r="D10" s="42">
        <f t="shared" si="6"/>
        <v>3142</v>
      </c>
      <c r="E10" s="42">
        <f t="shared" si="6"/>
        <v>713</v>
      </c>
      <c r="F10" s="42">
        <f t="shared" si="6"/>
        <v>14111</v>
      </c>
      <c r="G10" s="53">
        <f t="shared" si="6"/>
        <v>320.99999999999994</v>
      </c>
      <c r="H10" s="54">
        <f t="shared" si="6"/>
        <v>264.13866666666667</v>
      </c>
      <c r="I10" s="42">
        <f t="shared" si="6"/>
        <v>1230.875</v>
      </c>
    </row>
    <row r="11" spans="1:12" x14ac:dyDescent="0.25">
      <c r="A11" s="55" t="s">
        <v>57</v>
      </c>
      <c r="B11" s="37">
        <f>AVERAGE(B2:B9)</f>
        <v>40.125</v>
      </c>
      <c r="C11" s="37">
        <f>AVERAGE(C2:C9)</f>
        <v>9.125</v>
      </c>
      <c r="D11" s="56"/>
      <c r="E11" s="56"/>
      <c r="F11" s="56"/>
      <c r="G11" s="56"/>
      <c r="H11" s="56"/>
      <c r="I11" s="56"/>
    </row>
    <row r="13" spans="1:12" x14ac:dyDescent="0.25">
      <c r="E13" s="63" t="s">
        <v>45</v>
      </c>
      <c r="F13" s="48">
        <f>((COUNT(A2:A9)*D10)-(C10*B10))</f>
        <v>1703</v>
      </c>
      <c r="G13" s="63" t="s">
        <v>49</v>
      </c>
      <c r="H13" s="68">
        <f>F13/F14</f>
        <v>4.5413333333333332</v>
      </c>
    </row>
    <row r="14" spans="1:12" x14ac:dyDescent="0.25">
      <c r="E14" s="63"/>
      <c r="F14" s="34">
        <f>(COUNT(A2:A9)*E10)-C10^2</f>
        <v>375</v>
      </c>
      <c r="G14" s="63"/>
      <c r="H14" s="68"/>
    </row>
    <row r="15" spans="1:12" x14ac:dyDescent="0.25">
      <c r="F15" s="34"/>
      <c r="G15" s="34"/>
      <c r="H15" s="34"/>
    </row>
    <row r="16" spans="1:12" x14ac:dyDescent="0.25">
      <c r="E16" s="34" t="s">
        <v>47</v>
      </c>
      <c r="F16" s="49">
        <f>B11-(H13*C11)</f>
        <v>-1.3146666666666675</v>
      </c>
      <c r="G16" s="34"/>
      <c r="H16" s="34"/>
    </row>
    <row r="19" spans="1:12" x14ac:dyDescent="0.25">
      <c r="A19" t="s">
        <v>59</v>
      </c>
      <c r="H19" t="s">
        <v>61</v>
      </c>
    </row>
    <row r="20" spans="1:12" ht="15" customHeight="1" x14ac:dyDescent="0.25">
      <c r="A20" s="65" t="s">
        <v>64</v>
      </c>
      <c r="B20" s="69"/>
      <c r="C20" s="70"/>
    </row>
    <row r="21" spans="1:12" ht="15" customHeight="1" x14ac:dyDescent="0.25">
      <c r="A21" s="71"/>
      <c r="B21" s="72"/>
      <c r="C21" s="73"/>
      <c r="K21" s="66" t="s">
        <v>49</v>
      </c>
      <c r="L21" s="67">
        <f>E31/(SQRT(E10-((C10^2)/COUNT(A2:A9))))</f>
        <v>0.96910252486705639</v>
      </c>
    </row>
    <row r="22" spans="1:12" x14ac:dyDescent="0.25">
      <c r="K22" s="66"/>
      <c r="L22" s="67"/>
    </row>
    <row r="23" spans="1:12" ht="17.25" x14ac:dyDescent="0.25">
      <c r="A23" t="s">
        <v>21</v>
      </c>
    </row>
    <row r="24" spans="1:12" x14ac:dyDescent="0.25">
      <c r="H24" t="s">
        <v>62</v>
      </c>
    </row>
    <row r="25" spans="1:12" ht="18.75" x14ac:dyDescent="0.25">
      <c r="D25" s="50" t="s">
        <v>49</v>
      </c>
      <c r="E25" s="51">
        <f>1-(H10/I10)</f>
        <v>0.78540577502454223</v>
      </c>
    </row>
    <row r="26" spans="1:12" ht="15" customHeight="1" x14ac:dyDescent="0.25">
      <c r="D26" s="50"/>
      <c r="E26" s="51"/>
      <c r="J26" s="66" t="s">
        <v>49</v>
      </c>
      <c r="K26" s="67">
        <f>(E25/(2-1))/((1-E25)/(COUNT(A2:A9)-2))</f>
        <v>21.959745891047135</v>
      </c>
      <c r="L26" s="67"/>
    </row>
    <row r="27" spans="1:12" ht="15" customHeight="1" x14ac:dyDescent="0.25">
      <c r="J27" s="66"/>
      <c r="K27" s="67"/>
      <c r="L27" s="67"/>
    </row>
    <row r="28" spans="1:12" ht="18.75" x14ac:dyDescent="0.25">
      <c r="J28" s="50"/>
      <c r="K28" s="51"/>
    </row>
    <row r="29" spans="1:12" x14ac:dyDescent="0.25">
      <c r="A29" t="s">
        <v>60</v>
      </c>
      <c r="H29" t="s">
        <v>63</v>
      </c>
    </row>
    <row r="31" spans="1:12" ht="18.75" x14ac:dyDescent="0.25">
      <c r="D31" s="50" t="s">
        <v>49</v>
      </c>
      <c r="E31" s="51">
        <f>SQRT(H10/(COUNT(A2:A9)-2))</f>
        <v>6.634991417561225</v>
      </c>
      <c r="J31" s="50" t="s">
        <v>49</v>
      </c>
      <c r="K31" s="67">
        <f>H13/L21</f>
        <v>4.6861226927009847</v>
      </c>
      <c r="L31" s="67"/>
    </row>
    <row r="32" spans="1:12" ht="18.75" x14ac:dyDescent="0.25">
      <c r="E32" s="50"/>
      <c r="F32" s="51"/>
      <c r="J32" s="50"/>
      <c r="K32" s="51"/>
    </row>
    <row r="33" ht="15" customHeight="1" x14ac:dyDescent="0.25"/>
  </sheetData>
  <mergeCells count="9">
    <mergeCell ref="K31:L31"/>
    <mergeCell ref="E13:E14"/>
    <mergeCell ref="G13:G14"/>
    <mergeCell ref="H13:H14"/>
    <mergeCell ref="A20:C21"/>
    <mergeCell ref="K21:K22"/>
    <mergeCell ref="L21:L22"/>
    <mergeCell ref="J26:J27"/>
    <mergeCell ref="K26:L2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9217" r:id="rId4">
          <objectPr defaultSize="0" autoPict="0" r:id="rId5">
            <anchor moveWithCells="1" sizeWithCells="1">
              <from>
                <xdr:col>0</xdr:col>
                <xdr:colOff>85725</xdr:colOff>
                <xdr:row>23</xdr:row>
                <xdr:rowOff>47625</xdr:rowOff>
              </from>
              <to>
                <xdr:col>3</xdr:col>
                <xdr:colOff>133350</xdr:colOff>
                <xdr:row>26</xdr:row>
                <xdr:rowOff>19050</xdr:rowOff>
              </to>
            </anchor>
          </objectPr>
        </oleObject>
      </mc:Choice>
      <mc:Fallback>
        <oleObject progId="Equation.3" shapeId="9217" r:id="rId4"/>
      </mc:Fallback>
    </mc:AlternateContent>
    <mc:AlternateContent xmlns:mc="http://schemas.openxmlformats.org/markup-compatibility/2006">
      <mc:Choice Requires="x14">
        <oleObject progId="Equation.3" shapeId="9218" r:id="rId6">
          <objectPr defaultSize="0" autoPict="0" r:id="rId7">
            <anchor moveWithCells="1" sizeWithCells="1">
              <from>
                <xdr:col>0</xdr:col>
                <xdr:colOff>85725</xdr:colOff>
                <xdr:row>29</xdr:row>
                <xdr:rowOff>47625</xdr:rowOff>
              </from>
              <to>
                <xdr:col>3</xdr:col>
                <xdr:colOff>38100</xdr:colOff>
                <xdr:row>31</xdr:row>
                <xdr:rowOff>228600</xdr:rowOff>
              </to>
            </anchor>
          </objectPr>
        </oleObject>
      </mc:Choice>
      <mc:Fallback>
        <oleObject progId="Equation.3" shapeId="9218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7</xdr:col>
                <xdr:colOff>114300</xdr:colOff>
                <xdr:row>19</xdr:row>
                <xdr:rowOff>47625</xdr:rowOff>
              </from>
              <to>
                <xdr:col>9</xdr:col>
                <xdr:colOff>219075</xdr:colOff>
                <xdr:row>22</xdr:row>
                <xdr:rowOff>161925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20" r:id="rId10">
          <objectPr defaultSize="0" autoPict="0" r:id="rId11">
            <anchor moveWithCells="1" sizeWithCells="1">
              <from>
                <xdr:col>7</xdr:col>
                <xdr:colOff>0</xdr:colOff>
                <xdr:row>24</xdr:row>
                <xdr:rowOff>85725</xdr:rowOff>
              </from>
              <to>
                <xdr:col>8</xdr:col>
                <xdr:colOff>542925</xdr:colOff>
                <xdr:row>27</xdr:row>
                <xdr:rowOff>66675</xdr:rowOff>
              </to>
            </anchor>
          </objectPr>
        </oleObject>
      </mc:Choice>
      <mc:Fallback>
        <oleObject progId="Equation.3" shapeId="9220" r:id="rId10"/>
      </mc:Fallback>
    </mc:AlternateContent>
    <mc:AlternateContent xmlns:mc="http://schemas.openxmlformats.org/markup-compatibility/2006">
      <mc:Choice Requires="x14">
        <oleObject progId="Equation.3" shapeId="9221" r:id="rId12">
          <objectPr defaultSize="0" autoPict="0" r:id="rId13">
            <anchor moveWithCells="1" sizeWithCells="1">
              <from>
                <xdr:col>7</xdr:col>
                <xdr:colOff>38100</xdr:colOff>
                <xdr:row>29</xdr:row>
                <xdr:rowOff>95250</xdr:rowOff>
              </from>
              <to>
                <xdr:col>8</xdr:col>
                <xdr:colOff>352425</xdr:colOff>
                <xdr:row>32</xdr:row>
                <xdr:rowOff>57150</xdr:rowOff>
              </to>
            </anchor>
          </objectPr>
        </oleObject>
      </mc:Choice>
      <mc:Fallback>
        <oleObject progId="Equation.3" shapeId="9221" r:id="rId12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zoomScale="160" zoomScaleNormal="160" workbookViewId="0">
      <selection activeCell="F13" sqref="F13"/>
    </sheetView>
  </sheetViews>
  <sheetFormatPr defaultRowHeight="15" x14ac:dyDescent="0.25"/>
  <cols>
    <col min="1" max="1" width="13.42578125" customWidth="1"/>
    <col min="2" max="2" width="20.140625" bestFit="1" customWidth="1"/>
    <col min="3" max="3" width="10.42578125" customWidth="1"/>
  </cols>
  <sheetData>
    <row r="1" spans="1:3" x14ac:dyDescent="0.25">
      <c r="A1" t="s">
        <v>83</v>
      </c>
    </row>
    <row r="2" spans="1:3" x14ac:dyDescent="0.25">
      <c r="A2" s="35" t="s">
        <v>65</v>
      </c>
      <c r="B2" s="35" t="s">
        <v>66</v>
      </c>
      <c r="C2" s="36" t="s">
        <v>67</v>
      </c>
    </row>
    <row r="3" spans="1:3" x14ac:dyDescent="0.25">
      <c r="A3" s="74" t="s">
        <v>68</v>
      </c>
      <c r="B3" s="75">
        <v>15</v>
      </c>
      <c r="C3" s="76">
        <v>783</v>
      </c>
    </row>
    <row r="4" spans="1:3" x14ac:dyDescent="0.25">
      <c r="A4" s="74" t="s">
        <v>69</v>
      </c>
      <c r="B4" s="75">
        <v>18</v>
      </c>
      <c r="C4" s="76">
        <v>877</v>
      </c>
    </row>
    <row r="5" spans="1:3" x14ac:dyDescent="0.25">
      <c r="A5" s="74" t="s">
        <v>70</v>
      </c>
      <c r="B5" s="75">
        <v>7</v>
      </c>
      <c r="C5" s="76">
        <v>505</v>
      </c>
    </row>
    <row r="6" spans="1:3" x14ac:dyDescent="0.25">
      <c r="A6" s="74" t="s">
        <v>71</v>
      </c>
      <c r="B6" s="75">
        <v>9</v>
      </c>
      <c r="C6" s="76">
        <v>860</v>
      </c>
    </row>
    <row r="7" spans="1:3" x14ac:dyDescent="0.25">
      <c r="A7" s="74" t="s">
        <v>72</v>
      </c>
      <c r="B7" s="75">
        <v>15</v>
      </c>
      <c r="C7" s="76">
        <v>968</v>
      </c>
    </row>
    <row r="8" spans="1:3" x14ac:dyDescent="0.25">
      <c r="A8" s="74" t="s">
        <v>73</v>
      </c>
      <c r="B8" s="75">
        <v>17</v>
      </c>
      <c r="C8" s="76">
        <v>793</v>
      </c>
    </row>
    <row r="9" spans="1:3" x14ac:dyDescent="0.25">
      <c r="A9" s="74" t="s">
        <v>74</v>
      </c>
      <c r="B9" s="75">
        <v>10</v>
      </c>
      <c r="C9" s="76">
        <v>752</v>
      </c>
    </row>
    <row r="10" spans="1:3" x14ac:dyDescent="0.25">
      <c r="A10" s="74" t="s">
        <v>75</v>
      </c>
      <c r="B10" s="75">
        <v>5</v>
      </c>
      <c r="C10" s="76">
        <v>571</v>
      </c>
    </row>
    <row r="11" spans="1:3" x14ac:dyDescent="0.25">
      <c r="A11" s="74" t="s">
        <v>76</v>
      </c>
      <c r="B11" s="75">
        <v>8</v>
      </c>
      <c r="C11" s="76">
        <v>667</v>
      </c>
    </row>
    <row r="12" spans="1:3" x14ac:dyDescent="0.25">
      <c r="A12" s="74" t="s">
        <v>77</v>
      </c>
      <c r="B12" s="75">
        <v>15</v>
      </c>
      <c r="C12" s="76">
        <v>723</v>
      </c>
    </row>
    <row r="13" spans="1:3" x14ac:dyDescent="0.25">
      <c r="A13" s="77"/>
      <c r="B13" s="78"/>
      <c r="C13" s="79"/>
    </row>
    <row r="14" spans="1:3" x14ac:dyDescent="0.25">
      <c r="A14" s="80" t="s">
        <v>84</v>
      </c>
    </row>
    <row r="15" spans="1:3" ht="30" x14ac:dyDescent="0.25">
      <c r="A15" s="35" t="s">
        <v>65</v>
      </c>
      <c r="B15" s="35" t="s">
        <v>66</v>
      </c>
      <c r="C15" s="36" t="s">
        <v>82</v>
      </c>
    </row>
    <row r="16" spans="1:3" x14ac:dyDescent="0.25">
      <c r="A16" s="74" t="s">
        <v>78</v>
      </c>
      <c r="B16" s="75">
        <v>12</v>
      </c>
      <c r="C16" s="76" t="s">
        <v>81</v>
      </c>
    </row>
    <row r="17" spans="1:3" x14ac:dyDescent="0.25">
      <c r="A17" s="74" t="s">
        <v>79</v>
      </c>
      <c r="B17" s="75">
        <v>6</v>
      </c>
      <c r="C17" s="76" t="s">
        <v>81</v>
      </c>
    </row>
    <row r="18" spans="1:3" x14ac:dyDescent="0.25">
      <c r="A18" s="74" t="s">
        <v>80</v>
      </c>
      <c r="B18" s="75">
        <v>14</v>
      </c>
      <c r="C18" s="76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Data</vt:lpstr>
      <vt:lpstr>Sheet3</vt:lpstr>
      <vt:lpstr>Sederhana</vt:lpstr>
      <vt:lpstr>Berganda</vt:lpstr>
      <vt:lpstr>Data dalam materi</vt:lpstr>
      <vt:lpstr>Sheet1</vt:lpstr>
      <vt:lpstr>Data Latihan</vt:lpstr>
      <vt:lpstr>Jam belajar</vt:lpstr>
      <vt:lpstr>'Data dalam materi'!Print_Area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S. Nugroho</dc:creator>
  <cp:lastModifiedBy>Yusuf S. Nugroho</cp:lastModifiedBy>
  <cp:lastPrinted>2016-12-26T04:48:40Z</cp:lastPrinted>
  <dcterms:created xsi:type="dcterms:W3CDTF">2016-12-21T01:40:19Z</dcterms:created>
  <dcterms:modified xsi:type="dcterms:W3CDTF">2016-12-30T00:16:58Z</dcterms:modified>
</cp:coreProperties>
</file>