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AF118394-2094-473F-B1FC-785DE04DB1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sonel Takip Programı" sheetId="1" r:id="rId1"/>
    <sheet name="Tarih Verileri" sheetId="2" r:id="rId2"/>
    <sheet name="Personel Li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9" i="1" l="1"/>
  <c r="AR10" i="1"/>
  <c r="AR11" i="1"/>
  <c r="AR12" i="1"/>
  <c r="AR13" i="1"/>
  <c r="AR14" i="1"/>
  <c r="AR15" i="1"/>
  <c r="AR16" i="1"/>
  <c r="AR17" i="1"/>
  <c r="AR18" i="1"/>
  <c r="AR19" i="1"/>
  <c r="AR20" i="1"/>
  <c r="AR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8" i="1"/>
  <c r="G5" i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H5" i="1" l="1"/>
  <c r="G4" i="1"/>
  <c r="H4" i="1" l="1"/>
  <c r="I5" i="1"/>
  <c r="I4" i="1" l="1"/>
  <c r="J5" i="1"/>
  <c r="J4" i="1" l="1"/>
  <c r="K5" i="1"/>
  <c r="K4" i="1" l="1"/>
  <c r="L5" i="1"/>
  <c r="L4" i="1" l="1"/>
  <c r="M5" i="1"/>
  <c r="M4" i="1" l="1"/>
  <c r="N5" i="1"/>
  <c r="N4" i="1" l="1"/>
  <c r="O5" i="1"/>
  <c r="O4" i="1" l="1"/>
  <c r="P5" i="1"/>
  <c r="P4" i="1" l="1"/>
  <c r="Q5" i="1"/>
  <c r="Q4" i="1" l="1"/>
  <c r="R5" i="1"/>
  <c r="R4" i="1" l="1"/>
  <c r="S5" i="1"/>
  <c r="S4" i="1" l="1"/>
  <c r="T5" i="1"/>
  <c r="T4" i="1" l="1"/>
  <c r="U5" i="1"/>
  <c r="U4" i="1" l="1"/>
  <c r="V5" i="1"/>
  <c r="V4" i="1" l="1"/>
  <c r="W5" i="1"/>
  <c r="W4" i="1" l="1"/>
  <c r="X5" i="1"/>
  <c r="X4" i="1" l="1"/>
  <c r="Y5" i="1"/>
  <c r="Y4" i="1" l="1"/>
  <c r="Z5" i="1"/>
  <c r="Z4" i="1" l="1"/>
  <c r="AA5" i="1"/>
  <c r="AA4" i="1" l="1"/>
  <c r="AB5" i="1"/>
  <c r="AB4" i="1" l="1"/>
  <c r="AC5" i="1"/>
  <c r="AC4" i="1" l="1"/>
  <c r="AD5" i="1"/>
  <c r="AD4" i="1" l="1"/>
  <c r="AE5" i="1"/>
  <c r="AE4" i="1" l="1"/>
  <c r="AF5" i="1"/>
  <c r="AG5" i="1" l="1"/>
  <c r="AF4" i="1"/>
  <c r="AH5" i="1" l="1"/>
  <c r="AG4" i="1"/>
  <c r="AI5" i="1" l="1"/>
  <c r="AH4" i="1"/>
  <c r="AJ5" i="1" l="1"/>
  <c r="AI4" i="1"/>
  <c r="AK5" i="1" l="1"/>
  <c r="AK4" i="1" s="1"/>
  <c r="AJ4" i="1"/>
</calcChain>
</file>

<file path=xl/sharedStrings.xml><?xml version="1.0" encoding="utf-8"?>
<sst xmlns="http://schemas.openxmlformats.org/spreadsheetml/2006/main" count="372" uniqueCount="43">
  <si>
    <t>Yıl Seçiniz</t>
  </si>
  <si>
    <t>Çalışıyor</t>
  </si>
  <si>
    <t>Ç</t>
  </si>
  <si>
    <t>Raporlu</t>
  </si>
  <si>
    <t>R</t>
  </si>
  <si>
    <t>Ücretsiz İzinli</t>
  </si>
  <si>
    <t>Üİ</t>
  </si>
  <si>
    <t>Ay Seçiniz</t>
  </si>
  <si>
    <t>Yıllık İzinli</t>
  </si>
  <si>
    <t>Yİ</t>
  </si>
  <si>
    <t>Resmi Tatil</t>
  </si>
  <si>
    <t>RT</t>
  </si>
  <si>
    <t>LİDYABANK SATIŞ PAZARLAMA DEPARTMANI PERSONEL PUANTAJ BİLGİSİ</t>
  </si>
  <si>
    <t>Personel Adı</t>
  </si>
  <si>
    <t>Birimi</t>
  </si>
  <si>
    <t>Toplam Haftasonu Sayısı</t>
  </si>
  <si>
    <t>Toplam Çalıştığı Gün Sayısı</t>
  </si>
  <si>
    <t>Toplam Yıllık İzinli Gün Sayısı</t>
  </si>
  <si>
    <t>Toplam Rapolu Gün Sayısı</t>
  </si>
  <si>
    <t>Toplam Resmi Tatil Gün Sayıaı</t>
  </si>
  <si>
    <t>Toplam Ücretsz İzin Gün Sayısı</t>
  </si>
  <si>
    <t>Toplam Hakediş</t>
  </si>
  <si>
    <t>Ali Yılmaz</t>
  </si>
  <si>
    <t>Satış Pazarlama</t>
  </si>
  <si>
    <t>Ece Demir</t>
  </si>
  <si>
    <t>Ahmet Kaya</t>
  </si>
  <si>
    <t>Zeynep Çelik</t>
  </si>
  <si>
    <t>Mehmet Şahin</t>
  </si>
  <si>
    <t>Ayşe Gündoğdu</t>
  </si>
  <si>
    <t>Hasan Arslan</t>
  </si>
  <si>
    <t>Elif Yıldırım</t>
  </si>
  <si>
    <t>Burak Kılıç</t>
  </si>
  <si>
    <t>Fatma Öztürk</t>
  </si>
  <si>
    <t>Selim Acar</t>
  </si>
  <si>
    <t>Merve Aksoy</t>
  </si>
  <si>
    <t>Emre Özcan</t>
  </si>
  <si>
    <t>Yıllar</t>
  </si>
  <si>
    <t>Aylar</t>
  </si>
  <si>
    <t>Durum</t>
  </si>
  <si>
    <t>SIRA NO</t>
  </si>
  <si>
    <t>İSİM</t>
  </si>
  <si>
    <t>BİRİM</t>
  </si>
  <si>
    <t>GÜNLÜK ÜCRET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</si>
</sst>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41F]d\ mmmm;@"/>
    <numFmt numFmtId="166" formatCode="[$-41F]mmmmm;@"/>
    <numFmt numFmtId="167" formatCode="&quot;₺&quot;#,##0.00"/>
  </numFmts>
  <fonts count="10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charset val="1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5" fillId="4" borderId="0" xfId="0" applyFont="1" applyFill="1"/>
    <xf numFmtId="0" fontId="0" fillId="0" borderId="1" xfId="0" applyBorder="1"/>
    <xf numFmtId="0" fontId="6" fillId="5" borderId="0" xfId="0" applyFont="1" applyFill="1"/>
    <xf numFmtId="14" fontId="0" fillId="0" borderId="0" xfId="0" applyNumberFormat="1"/>
    <xf numFmtId="164" fontId="0" fillId="0" borderId="0" xfId="0" applyNumberFormat="1"/>
    <xf numFmtId="0" fontId="5" fillId="3" borderId="1" xfId="0" applyFont="1" applyFill="1" applyBorder="1"/>
    <xf numFmtId="0" fontId="5" fillId="3" borderId="2" xfId="0" applyFont="1" applyFill="1" applyBorder="1"/>
    <xf numFmtId="0" fontId="5" fillId="4" borderId="0" xfId="0" applyFont="1" applyFill="1" applyAlignment="1">
      <alignment horizontal="center"/>
    </xf>
    <xf numFmtId="0" fontId="5" fillId="4" borderId="3" xfId="0" applyFont="1" applyFill="1" applyBorder="1"/>
    <xf numFmtId="165" fontId="5" fillId="4" borderId="0" xfId="0" applyNumberFormat="1" applyFont="1" applyFill="1"/>
    <xf numFmtId="0" fontId="7" fillId="4" borderId="0" xfId="0" applyFont="1" applyFill="1" applyAlignment="1">
      <alignment horizontal="center"/>
    </xf>
    <xf numFmtId="165" fontId="5" fillId="4" borderId="0" xfId="0" applyNumberFormat="1" applyFont="1" applyFill="1" applyAlignment="1">
      <alignment horizontal="center"/>
    </xf>
    <xf numFmtId="167" fontId="0" fillId="0" borderId="0" xfId="0" applyNumberFormat="1"/>
    <xf numFmtId="0" fontId="5" fillId="6" borderId="0" xfId="0" applyFont="1" applyFill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6" fontId="9" fillId="4" borderId="6" xfId="0" applyNumberFormat="1" applyFont="1" applyFill="1" applyBorder="1" applyAlignment="1">
      <alignment horizontal="center" vertical="center"/>
    </xf>
    <xf numFmtId="166" fontId="9" fillId="4" borderId="7" xfId="0" applyNumberFormat="1" applyFont="1" applyFill="1" applyBorder="1" applyAlignment="1">
      <alignment horizontal="center" vertical="center"/>
    </xf>
    <xf numFmtId="166" fontId="9" fillId="4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8" fillId="2" borderId="3" xfId="0" applyNumberFormat="1" applyFont="1" applyFill="1" applyBorder="1" applyAlignment="1">
      <alignment horizontal="center" vertical="center" textRotation="45"/>
    </xf>
    <xf numFmtId="165" fontId="8" fillId="2" borderId="1" xfId="0" applyNumberFormat="1" applyFont="1" applyFill="1" applyBorder="1" applyAlignment="1">
      <alignment horizontal="center" vertical="center" textRotation="45"/>
    </xf>
    <xf numFmtId="165" fontId="8" fillId="2" borderId="2" xfId="0" applyNumberFormat="1" applyFont="1" applyFill="1" applyBorder="1" applyAlignment="1">
      <alignment horizontal="center" vertical="center" textRotation="45"/>
    </xf>
    <xf numFmtId="165" fontId="8" fillId="2" borderId="4" xfId="0" applyNumberFormat="1" applyFont="1" applyFill="1" applyBorder="1" applyAlignment="1">
      <alignment horizontal="center" vertical="center" textRotation="45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topLeftCell="R1" workbookViewId="0">
      <selection activeCell="AI8" sqref="AI8"/>
    </sheetView>
  </sheetViews>
  <sheetFormatPr defaultRowHeight="15"/>
  <cols>
    <col min="4" max="4" width="22.140625" bestFit="1" customWidth="1"/>
    <col min="7" max="15" width="5.7109375" bestFit="1" customWidth="1"/>
    <col min="16" max="37" width="6.28515625" bestFit="1" customWidth="1"/>
    <col min="38" max="38" width="20" customWidth="1"/>
    <col min="39" max="39" width="25.28515625" customWidth="1"/>
    <col min="40" max="40" width="24.7109375" customWidth="1"/>
    <col min="41" max="41" width="22.140625" customWidth="1"/>
    <col min="42" max="42" width="23.85546875" customWidth="1"/>
    <col min="43" max="43" width="23.5703125" customWidth="1"/>
    <col min="44" max="44" width="19.140625" customWidth="1"/>
    <col min="45" max="45" width="21.5703125" customWidth="1"/>
  </cols>
  <sheetData>
    <row r="1" spans="1:45">
      <c r="A1" s="1"/>
      <c r="B1" s="41" t="s">
        <v>0</v>
      </c>
      <c r="C1" s="41"/>
      <c r="D1" s="12">
        <v>2024</v>
      </c>
      <c r="E1" s="15"/>
      <c r="F1" s="16"/>
      <c r="G1" s="41" t="s">
        <v>1</v>
      </c>
      <c r="H1" s="41"/>
      <c r="I1" s="41"/>
      <c r="J1" s="7" t="s">
        <v>2</v>
      </c>
      <c r="K1" s="2"/>
      <c r="L1" s="2"/>
      <c r="M1" s="2"/>
      <c r="N1" s="41" t="s">
        <v>3</v>
      </c>
      <c r="O1" s="41"/>
      <c r="P1" s="41"/>
      <c r="Q1" s="7" t="s">
        <v>4</v>
      </c>
      <c r="R1" s="2"/>
      <c r="S1" s="2"/>
      <c r="T1" s="2"/>
      <c r="U1" s="41" t="s">
        <v>5</v>
      </c>
      <c r="V1" s="41"/>
      <c r="W1" s="41"/>
      <c r="X1" s="7" t="s">
        <v>6</v>
      </c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41" t="s">
        <v>7</v>
      </c>
      <c r="C2" s="41"/>
      <c r="D2" s="13">
        <v>45536</v>
      </c>
      <c r="E2" s="17"/>
      <c r="F2" s="18"/>
      <c r="G2" s="40" t="s">
        <v>8</v>
      </c>
      <c r="H2" s="40"/>
      <c r="I2" s="40"/>
      <c r="J2" s="8" t="s">
        <v>9</v>
      </c>
      <c r="K2" s="2"/>
      <c r="L2" s="2"/>
      <c r="M2" s="2"/>
      <c r="N2" s="40" t="s">
        <v>10</v>
      </c>
      <c r="O2" s="40"/>
      <c r="P2" s="40"/>
      <c r="Q2" s="8" t="s">
        <v>11</v>
      </c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0" customHeight="1">
      <c r="A3" s="1"/>
      <c r="B3" s="9"/>
      <c r="C3" s="9"/>
      <c r="D3" s="11"/>
      <c r="E3" s="2"/>
      <c r="F3" s="2"/>
      <c r="G3" s="19" t="s">
        <v>12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2"/>
      <c r="C4" s="2"/>
      <c r="D4" s="2"/>
      <c r="E4" s="2"/>
      <c r="F4" s="2"/>
      <c r="G4" s="10">
        <f>WEEKDAY(G5,1)</f>
        <v>1</v>
      </c>
      <c r="H4" s="10">
        <f t="shared" ref="H4:K4" si="0">WEEKDAY(H5,1)</f>
        <v>2</v>
      </c>
      <c r="I4" s="10">
        <f t="shared" si="0"/>
        <v>3</v>
      </c>
      <c r="J4" s="10">
        <f t="shared" si="0"/>
        <v>4</v>
      </c>
      <c r="K4" s="10">
        <f t="shared" si="0"/>
        <v>5</v>
      </c>
      <c r="L4" s="10">
        <f t="shared" ref="H4:AE4" si="1">WEEKDAY(L5,1)</f>
        <v>6</v>
      </c>
      <c r="M4" s="10">
        <f t="shared" si="1"/>
        <v>7</v>
      </c>
      <c r="N4" s="10">
        <f t="shared" si="1"/>
        <v>1</v>
      </c>
      <c r="O4" s="10">
        <f t="shared" si="1"/>
        <v>2</v>
      </c>
      <c r="P4" s="10">
        <f t="shared" si="1"/>
        <v>3</v>
      </c>
      <c r="Q4" s="10">
        <f t="shared" si="1"/>
        <v>4</v>
      </c>
      <c r="R4" s="10">
        <f t="shared" si="1"/>
        <v>5</v>
      </c>
      <c r="S4" s="10">
        <f t="shared" si="1"/>
        <v>6</v>
      </c>
      <c r="T4" s="10">
        <f t="shared" si="1"/>
        <v>7</v>
      </c>
      <c r="U4" s="10">
        <f t="shared" si="1"/>
        <v>1</v>
      </c>
      <c r="V4" s="10">
        <f t="shared" si="1"/>
        <v>2</v>
      </c>
      <c r="W4" s="10">
        <f t="shared" si="1"/>
        <v>3</v>
      </c>
      <c r="X4" s="10">
        <f t="shared" si="1"/>
        <v>4</v>
      </c>
      <c r="Y4" s="10">
        <f t="shared" si="1"/>
        <v>5</v>
      </c>
      <c r="Z4" s="10">
        <f t="shared" si="1"/>
        <v>6</v>
      </c>
      <c r="AA4" s="10">
        <f t="shared" si="1"/>
        <v>7</v>
      </c>
      <c r="AB4" s="10">
        <f t="shared" si="1"/>
        <v>1</v>
      </c>
      <c r="AC4" s="10">
        <f t="shared" si="1"/>
        <v>2</v>
      </c>
      <c r="AD4" s="10">
        <f t="shared" si="1"/>
        <v>3</v>
      </c>
      <c r="AE4" s="10">
        <f t="shared" si="1"/>
        <v>4</v>
      </c>
      <c r="AF4" s="10">
        <f t="shared" ref="H4:AK4" si="2">WEEKDAY(AF5,1)</f>
        <v>5</v>
      </c>
      <c r="AG4" s="10">
        <f t="shared" si="2"/>
        <v>6</v>
      </c>
      <c r="AH4" s="10">
        <f t="shared" si="2"/>
        <v>7</v>
      </c>
      <c r="AI4" s="10">
        <f t="shared" si="2"/>
        <v>1</v>
      </c>
      <c r="AJ4" s="10">
        <f t="shared" si="2"/>
        <v>2</v>
      </c>
      <c r="AK4" s="10">
        <f t="shared" si="2"/>
        <v>3</v>
      </c>
      <c r="AL4" s="1"/>
      <c r="AM4" s="1"/>
      <c r="AN4" s="1"/>
      <c r="AO4" s="1"/>
      <c r="AP4" s="1"/>
      <c r="AQ4" s="1"/>
      <c r="AR4" s="1"/>
      <c r="AS4" s="1"/>
    </row>
    <row r="5" spans="1:45" ht="27" customHeight="1">
      <c r="A5" s="1"/>
      <c r="B5" s="22" t="s">
        <v>13</v>
      </c>
      <c r="C5" s="22"/>
      <c r="D5" s="22"/>
      <c r="E5" s="24" t="s">
        <v>14</v>
      </c>
      <c r="F5" s="24"/>
      <c r="G5" s="28">
        <f>D2</f>
        <v>45536</v>
      </c>
      <c r="H5" s="30">
        <f>G5+1</f>
        <v>45537</v>
      </c>
      <c r="I5" s="30">
        <f>H5+1</f>
        <v>45538</v>
      </c>
      <c r="J5" s="30">
        <f t="shared" ref="J5:AK5" si="3">I5+1</f>
        <v>45539</v>
      </c>
      <c r="K5" s="30">
        <f t="shared" si="3"/>
        <v>45540</v>
      </c>
      <c r="L5" s="30">
        <f t="shared" si="3"/>
        <v>45541</v>
      </c>
      <c r="M5" s="30">
        <f t="shared" si="3"/>
        <v>45542</v>
      </c>
      <c r="N5" s="30">
        <f t="shared" si="3"/>
        <v>45543</v>
      </c>
      <c r="O5" s="30">
        <f t="shared" si="3"/>
        <v>45544</v>
      </c>
      <c r="P5" s="30">
        <f t="shared" si="3"/>
        <v>45545</v>
      </c>
      <c r="Q5" s="30">
        <f t="shared" si="3"/>
        <v>45546</v>
      </c>
      <c r="R5" s="30">
        <f t="shared" si="3"/>
        <v>45547</v>
      </c>
      <c r="S5" s="30">
        <f t="shared" si="3"/>
        <v>45548</v>
      </c>
      <c r="T5" s="30">
        <f t="shared" si="3"/>
        <v>45549</v>
      </c>
      <c r="U5" s="30">
        <f t="shared" si="3"/>
        <v>45550</v>
      </c>
      <c r="V5" s="30">
        <f t="shared" si="3"/>
        <v>45551</v>
      </c>
      <c r="W5" s="30">
        <f t="shared" si="3"/>
        <v>45552</v>
      </c>
      <c r="X5" s="30">
        <f t="shared" si="3"/>
        <v>45553</v>
      </c>
      <c r="Y5" s="30">
        <f t="shared" si="3"/>
        <v>45554</v>
      </c>
      <c r="Z5" s="28">
        <f t="shared" si="3"/>
        <v>45555</v>
      </c>
      <c r="AA5" s="28">
        <f t="shared" si="3"/>
        <v>45556</v>
      </c>
      <c r="AB5" s="28">
        <f t="shared" si="3"/>
        <v>45557</v>
      </c>
      <c r="AC5" s="28">
        <f t="shared" si="3"/>
        <v>45558</v>
      </c>
      <c r="AD5" s="28">
        <f t="shared" si="3"/>
        <v>45559</v>
      </c>
      <c r="AE5" s="28">
        <f t="shared" si="3"/>
        <v>45560</v>
      </c>
      <c r="AF5" s="28">
        <f t="shared" si="3"/>
        <v>45561</v>
      </c>
      <c r="AG5" s="28">
        <f t="shared" si="3"/>
        <v>45562</v>
      </c>
      <c r="AH5" s="28">
        <f t="shared" si="3"/>
        <v>45563</v>
      </c>
      <c r="AI5" s="28">
        <f t="shared" si="3"/>
        <v>45564</v>
      </c>
      <c r="AJ5" s="28">
        <f t="shared" si="3"/>
        <v>45565</v>
      </c>
      <c r="AK5" s="28">
        <f t="shared" si="3"/>
        <v>45566</v>
      </c>
      <c r="AL5" s="26" t="s">
        <v>15</v>
      </c>
      <c r="AM5" s="33" t="s">
        <v>16</v>
      </c>
      <c r="AN5" s="32" t="s">
        <v>17</v>
      </c>
      <c r="AO5" s="35" t="s">
        <v>18</v>
      </c>
      <c r="AP5" s="32" t="s">
        <v>19</v>
      </c>
      <c r="AQ5" s="32" t="s">
        <v>20</v>
      </c>
      <c r="AR5" s="32" t="s">
        <v>21</v>
      </c>
      <c r="AS5" s="38"/>
    </row>
    <row r="6" spans="1:45" ht="23.25" customHeight="1">
      <c r="A6" s="1"/>
      <c r="B6" s="22"/>
      <c r="C6" s="22"/>
      <c r="D6" s="22"/>
      <c r="E6" s="24"/>
      <c r="F6" s="24"/>
      <c r="G6" s="29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6"/>
      <c r="AM6" s="33"/>
      <c r="AN6" s="33"/>
      <c r="AO6" s="36"/>
      <c r="AP6" s="33"/>
      <c r="AQ6" s="33"/>
      <c r="AR6" s="33"/>
      <c r="AS6" s="39"/>
    </row>
    <row r="7" spans="1:45" ht="31.5" customHeight="1">
      <c r="A7" s="1"/>
      <c r="B7" s="23"/>
      <c r="C7" s="23"/>
      <c r="D7" s="23"/>
      <c r="E7" s="25"/>
      <c r="F7" s="25"/>
      <c r="G7" s="3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27"/>
      <c r="AM7" s="34"/>
      <c r="AN7" s="34"/>
      <c r="AO7" s="37"/>
      <c r="AP7" s="34"/>
      <c r="AQ7" s="34"/>
      <c r="AR7" s="34"/>
      <c r="AS7" s="39"/>
    </row>
    <row r="8" spans="1:45" ht="22.5" customHeight="1">
      <c r="A8" s="1"/>
      <c r="B8" s="42" t="s">
        <v>22</v>
      </c>
      <c r="C8" s="43"/>
      <c r="D8" s="44"/>
      <c r="E8" s="45" t="s">
        <v>23</v>
      </c>
      <c r="F8" s="45"/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/>
      <c r="M8" s="3"/>
      <c r="N8" s="3" t="s">
        <v>9</v>
      </c>
      <c r="O8" s="3" t="s">
        <v>9</v>
      </c>
      <c r="P8" s="3" t="s">
        <v>2</v>
      </c>
      <c r="Q8" s="3" t="s">
        <v>2</v>
      </c>
      <c r="R8" s="3" t="s">
        <v>2</v>
      </c>
      <c r="S8" s="3"/>
      <c r="T8" s="3"/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/>
      <c r="AA8" s="3"/>
      <c r="AB8" s="3" t="s">
        <v>2</v>
      </c>
      <c r="AC8" s="3" t="s">
        <v>2</v>
      </c>
      <c r="AD8" s="3" t="s">
        <v>11</v>
      </c>
      <c r="AE8" s="3" t="s">
        <v>6</v>
      </c>
      <c r="AF8" s="3" t="s">
        <v>6</v>
      </c>
      <c r="AG8" s="3"/>
      <c r="AH8" s="3"/>
      <c r="AI8" s="3" t="s">
        <v>2</v>
      </c>
      <c r="AJ8" s="3" t="s">
        <v>2</v>
      </c>
      <c r="AK8" s="3"/>
      <c r="AL8" s="3">
        <f>COUNTIFS($G$4:$AK$4, "&gt;=6", $G$4:$AK$4, "&lt;=7")</f>
        <v>8</v>
      </c>
      <c r="AM8" s="3">
        <f>COUNTIF(G8:AK8,$J$1)</f>
        <v>17</v>
      </c>
      <c r="AN8" s="3">
        <f>COUNTIF(G8:AK8,$J$2)</f>
        <v>2</v>
      </c>
      <c r="AO8" s="3">
        <f>COUNTIF(G8:AK8,$Q$1)</f>
        <v>0</v>
      </c>
      <c r="AP8" s="3">
        <f>COUNTIF(G8:AK8,$Q$2)</f>
        <v>1</v>
      </c>
      <c r="AQ8" s="3">
        <f>COUNTIF(G8:AK8,$X$1)</f>
        <v>2</v>
      </c>
      <c r="AR8" s="3">
        <f>_xlfn.XLOOKUP(B8,'Personel Listes'!B2:B14,'Personel Listes'!D2:D14)*SUM(AL8,AM8,AN8,AO8,AP8)</f>
        <v>9800</v>
      </c>
      <c r="AS8" s="1"/>
    </row>
    <row r="9" spans="1:45" ht="22.5" customHeight="1">
      <c r="A9" s="1"/>
      <c r="B9" s="46" t="s">
        <v>24</v>
      </c>
      <c r="C9" s="47"/>
      <c r="D9" s="48"/>
      <c r="E9" s="45" t="s">
        <v>23</v>
      </c>
      <c r="F9" s="45"/>
      <c r="G9" s="3" t="s">
        <v>2</v>
      </c>
      <c r="H9" s="3" t="s">
        <v>9</v>
      </c>
      <c r="I9" s="3" t="s">
        <v>2</v>
      </c>
      <c r="J9" s="3" t="s">
        <v>2</v>
      </c>
      <c r="K9" s="3" t="s">
        <v>2</v>
      </c>
      <c r="L9" s="3"/>
      <c r="M9" s="3"/>
      <c r="N9" s="3" t="s">
        <v>2</v>
      </c>
      <c r="O9" s="3" t="s">
        <v>2</v>
      </c>
      <c r="P9" s="3" t="s">
        <v>2</v>
      </c>
      <c r="Q9" s="3" t="s">
        <v>2</v>
      </c>
      <c r="R9" s="3" t="s">
        <v>6</v>
      </c>
      <c r="S9" s="3"/>
      <c r="T9" s="3"/>
      <c r="U9" s="3" t="s">
        <v>4</v>
      </c>
      <c r="V9" s="3" t="s">
        <v>2</v>
      </c>
      <c r="W9" s="3" t="s">
        <v>2</v>
      </c>
      <c r="X9" s="3" t="s">
        <v>4</v>
      </c>
      <c r="Y9" s="3" t="s">
        <v>2</v>
      </c>
      <c r="Z9" s="3"/>
      <c r="AA9" s="3"/>
      <c r="AB9" s="3" t="s">
        <v>9</v>
      </c>
      <c r="AC9" s="3" t="s">
        <v>2</v>
      </c>
      <c r="AD9" s="3" t="s">
        <v>2</v>
      </c>
      <c r="AE9" s="3" t="s">
        <v>9</v>
      </c>
      <c r="AF9" s="3" t="s">
        <v>9</v>
      </c>
      <c r="AG9" s="3"/>
      <c r="AH9" s="3"/>
      <c r="AI9" s="3" t="s">
        <v>2</v>
      </c>
      <c r="AJ9" s="3" t="s">
        <v>4</v>
      </c>
      <c r="AK9" s="3"/>
      <c r="AL9" s="3">
        <f t="shared" ref="AL9:AL20" si="4">COUNTIFS($G$4:$AK$4, "&gt;=6", $G$4:$AK$4, "&lt;=7")</f>
        <v>8</v>
      </c>
      <c r="AM9" s="3">
        <f t="shared" ref="AM9:AM20" si="5">COUNTIF(G9:AK9,$J$1)</f>
        <v>14</v>
      </c>
      <c r="AN9" s="3">
        <f t="shared" ref="AN9:AN20" si="6">COUNTIF(G9:AK9,$J$2)</f>
        <v>4</v>
      </c>
      <c r="AO9" s="3">
        <f t="shared" ref="AO9:AO20" si="7">COUNTIF(G9:AK9,$Q$1)</f>
        <v>3</v>
      </c>
      <c r="AP9" s="3">
        <f t="shared" ref="AP9:AP20" si="8">COUNTIF(G9:AK9,$Q$2)</f>
        <v>0</v>
      </c>
      <c r="AQ9" s="3">
        <f t="shared" ref="AQ9:AQ20" si="9">COUNTIF(G9:AK9,$X$1)</f>
        <v>1</v>
      </c>
      <c r="AR9" s="3">
        <f>_xlfn.XLOOKUP(B9,'Personel Listes'!B3:B15,'Personel Listes'!D3:D15)*SUM(AL9,AM9,AN9,AO9,AP9)</f>
        <v>10150</v>
      </c>
      <c r="AS9" s="1"/>
    </row>
    <row r="10" spans="1:45" ht="22.5" customHeight="1">
      <c r="A10" s="1"/>
      <c r="B10" s="46" t="s">
        <v>25</v>
      </c>
      <c r="C10" s="47"/>
      <c r="D10" s="48"/>
      <c r="E10" s="45" t="s">
        <v>23</v>
      </c>
      <c r="F10" s="45"/>
      <c r="G10" s="3" t="s">
        <v>4</v>
      </c>
      <c r="H10" s="3" t="s">
        <v>9</v>
      </c>
      <c r="I10" s="3" t="s">
        <v>2</v>
      </c>
      <c r="J10" s="3" t="s">
        <v>2</v>
      </c>
      <c r="K10" s="3" t="s">
        <v>2</v>
      </c>
      <c r="L10" s="3"/>
      <c r="M10" s="3"/>
      <c r="N10" s="3" t="s">
        <v>2</v>
      </c>
      <c r="O10" s="3" t="s">
        <v>4</v>
      </c>
      <c r="P10" s="3" t="s">
        <v>9</v>
      </c>
      <c r="Q10" s="3" t="s">
        <v>2</v>
      </c>
      <c r="R10" s="3" t="s">
        <v>6</v>
      </c>
      <c r="S10" s="3"/>
      <c r="T10" s="3"/>
      <c r="U10" s="3" t="s">
        <v>9</v>
      </c>
      <c r="V10" s="3" t="s">
        <v>2</v>
      </c>
      <c r="W10" s="3" t="s">
        <v>2</v>
      </c>
      <c r="X10" s="3" t="s">
        <v>2</v>
      </c>
      <c r="Y10" s="3" t="s">
        <v>2</v>
      </c>
      <c r="Z10" s="3"/>
      <c r="AA10" s="3"/>
      <c r="AB10" s="3" t="s">
        <v>9</v>
      </c>
      <c r="AC10" s="3" t="s">
        <v>2</v>
      </c>
      <c r="AD10" s="3" t="s">
        <v>2</v>
      </c>
      <c r="AE10" s="3" t="s">
        <v>2</v>
      </c>
      <c r="AF10" s="3" t="s">
        <v>2</v>
      </c>
      <c r="AG10" s="3"/>
      <c r="AH10" s="3"/>
      <c r="AI10" s="3" t="s">
        <v>2</v>
      </c>
      <c r="AJ10" s="3" t="s">
        <v>2</v>
      </c>
      <c r="AK10" s="3"/>
      <c r="AL10" s="3">
        <f t="shared" si="4"/>
        <v>8</v>
      </c>
      <c r="AM10" s="3">
        <f t="shared" si="5"/>
        <v>15</v>
      </c>
      <c r="AN10" s="3">
        <f t="shared" si="6"/>
        <v>4</v>
      </c>
      <c r="AO10" s="3">
        <f t="shared" si="7"/>
        <v>2</v>
      </c>
      <c r="AP10" s="3">
        <f t="shared" si="8"/>
        <v>0</v>
      </c>
      <c r="AQ10" s="3">
        <f t="shared" si="9"/>
        <v>1</v>
      </c>
      <c r="AR10" s="3">
        <f>_xlfn.XLOOKUP(B10,'Personel Listes'!B4:B16,'Personel Listes'!D4:D16)*SUM(AL10,AM10,AN10,AO10,AP10)</f>
        <v>10150</v>
      </c>
      <c r="AS10" s="1"/>
    </row>
    <row r="11" spans="1:45" ht="22.5" customHeight="1">
      <c r="A11" s="1"/>
      <c r="B11" s="46" t="s">
        <v>26</v>
      </c>
      <c r="C11" s="47"/>
      <c r="D11" s="48"/>
      <c r="E11" s="45" t="s">
        <v>23</v>
      </c>
      <c r="F11" s="45"/>
      <c r="G11" s="3" t="s">
        <v>2</v>
      </c>
      <c r="H11" s="3" t="s">
        <v>4</v>
      </c>
      <c r="I11" s="3" t="s">
        <v>2</v>
      </c>
      <c r="J11" s="3" t="s">
        <v>2</v>
      </c>
      <c r="K11" s="3" t="s">
        <v>2</v>
      </c>
      <c r="L11" s="3"/>
      <c r="M11" s="3"/>
      <c r="N11" s="3" t="s">
        <v>2</v>
      </c>
      <c r="O11" s="3" t="s">
        <v>11</v>
      </c>
      <c r="P11" s="3" t="s">
        <v>9</v>
      </c>
      <c r="Q11" s="3" t="s">
        <v>2</v>
      </c>
      <c r="R11" s="3" t="s">
        <v>4</v>
      </c>
      <c r="S11" s="3"/>
      <c r="T11" s="3"/>
      <c r="U11" s="3" t="s">
        <v>9</v>
      </c>
      <c r="V11" s="3" t="s">
        <v>2</v>
      </c>
      <c r="W11" s="3" t="s">
        <v>2</v>
      </c>
      <c r="X11" s="3" t="s">
        <v>4</v>
      </c>
      <c r="Y11" s="3" t="s">
        <v>2</v>
      </c>
      <c r="Z11" s="3"/>
      <c r="AA11" s="3"/>
      <c r="AB11" s="3" t="s">
        <v>2</v>
      </c>
      <c r="AC11" s="3" t="s">
        <v>2</v>
      </c>
      <c r="AD11" s="3" t="s">
        <v>2</v>
      </c>
      <c r="AE11" s="3" t="s">
        <v>2</v>
      </c>
      <c r="AF11" s="3" t="s">
        <v>2</v>
      </c>
      <c r="AG11" s="3"/>
      <c r="AH11" s="3"/>
      <c r="AI11" s="3" t="s">
        <v>2</v>
      </c>
      <c r="AJ11" s="3" t="s">
        <v>2</v>
      </c>
      <c r="AK11" s="3"/>
      <c r="AL11" s="3">
        <f t="shared" si="4"/>
        <v>8</v>
      </c>
      <c r="AM11" s="3">
        <f t="shared" si="5"/>
        <v>16</v>
      </c>
      <c r="AN11" s="3">
        <f t="shared" si="6"/>
        <v>2</v>
      </c>
      <c r="AO11" s="3">
        <f t="shared" si="7"/>
        <v>3</v>
      </c>
      <c r="AP11" s="3">
        <f t="shared" si="8"/>
        <v>1</v>
      </c>
      <c r="AQ11" s="3">
        <f t="shared" si="9"/>
        <v>0</v>
      </c>
      <c r="AR11" s="3">
        <f>_xlfn.XLOOKUP(B11,'Personel Listes'!B5:B17,'Personel Listes'!D5:D17)*SUM(AL11,AM11,AN11,AO11,AP11)</f>
        <v>10500</v>
      </c>
      <c r="AS11" s="1"/>
    </row>
    <row r="12" spans="1:45" ht="22.5" customHeight="1">
      <c r="A12" s="1"/>
      <c r="B12" s="46" t="s">
        <v>27</v>
      </c>
      <c r="C12" s="47"/>
      <c r="D12" s="48"/>
      <c r="E12" s="45" t="s">
        <v>23</v>
      </c>
      <c r="F12" s="45"/>
      <c r="G12" s="3" t="s">
        <v>2</v>
      </c>
      <c r="H12" s="3" t="s">
        <v>4</v>
      </c>
      <c r="I12" s="3" t="s">
        <v>2</v>
      </c>
      <c r="J12" s="3" t="s">
        <v>2</v>
      </c>
      <c r="K12" s="3" t="s">
        <v>2</v>
      </c>
      <c r="L12" s="3"/>
      <c r="M12" s="3"/>
      <c r="N12" s="3" t="s">
        <v>2</v>
      </c>
      <c r="O12" s="3" t="s">
        <v>9</v>
      </c>
      <c r="P12" s="3" t="s">
        <v>2</v>
      </c>
      <c r="Q12" s="3" t="s">
        <v>2</v>
      </c>
      <c r="R12" s="3" t="s">
        <v>2</v>
      </c>
      <c r="S12" s="3"/>
      <c r="T12" s="3"/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/>
      <c r="AA12" s="3"/>
      <c r="AB12" s="3" t="s">
        <v>2</v>
      </c>
      <c r="AC12" s="3" t="s">
        <v>2</v>
      </c>
      <c r="AD12" s="3" t="s">
        <v>2</v>
      </c>
      <c r="AE12" s="3" t="s">
        <v>2</v>
      </c>
      <c r="AF12" s="3" t="s">
        <v>2</v>
      </c>
      <c r="AG12" s="3"/>
      <c r="AH12" s="3"/>
      <c r="AI12" s="3" t="s">
        <v>2</v>
      </c>
      <c r="AJ12" s="3" t="s">
        <v>2</v>
      </c>
      <c r="AK12" s="3"/>
      <c r="AL12" s="3">
        <f t="shared" si="4"/>
        <v>8</v>
      </c>
      <c r="AM12" s="3">
        <f t="shared" si="5"/>
        <v>20</v>
      </c>
      <c r="AN12" s="3">
        <f t="shared" si="6"/>
        <v>1</v>
      </c>
      <c r="AO12" s="3">
        <f t="shared" si="7"/>
        <v>1</v>
      </c>
      <c r="AP12" s="3">
        <f t="shared" si="8"/>
        <v>0</v>
      </c>
      <c r="AQ12" s="3">
        <f t="shared" si="9"/>
        <v>0</v>
      </c>
      <c r="AR12" s="3">
        <f>_xlfn.XLOOKUP(B12,'Personel Listes'!B6:B18,'Personel Listes'!D6:D18)*SUM(AL12,AM12,AN12,AO12,AP12)</f>
        <v>10500</v>
      </c>
      <c r="AS12" s="1"/>
    </row>
    <row r="13" spans="1:45" ht="22.5" customHeight="1">
      <c r="A13" s="1"/>
      <c r="B13" s="46" t="s">
        <v>28</v>
      </c>
      <c r="C13" s="47"/>
      <c r="D13" s="48"/>
      <c r="E13" s="45" t="s">
        <v>23</v>
      </c>
      <c r="F13" s="45"/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/>
      <c r="M13" s="3"/>
      <c r="N13" s="3" t="s">
        <v>2</v>
      </c>
      <c r="O13" s="3" t="s">
        <v>2</v>
      </c>
      <c r="P13" s="3" t="s">
        <v>2</v>
      </c>
      <c r="Q13" s="3" t="s">
        <v>2</v>
      </c>
      <c r="R13" s="3" t="s">
        <v>2</v>
      </c>
      <c r="S13" s="3"/>
      <c r="T13" s="3"/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/>
      <c r="AA13" s="3"/>
      <c r="AB13" s="3" t="s">
        <v>2</v>
      </c>
      <c r="AC13" s="3" t="s">
        <v>2</v>
      </c>
      <c r="AD13" s="3" t="s">
        <v>2</v>
      </c>
      <c r="AE13" s="3" t="s">
        <v>2</v>
      </c>
      <c r="AF13" s="3" t="s">
        <v>2</v>
      </c>
      <c r="AG13" s="3"/>
      <c r="AH13" s="3"/>
      <c r="AI13" s="3" t="s">
        <v>2</v>
      </c>
      <c r="AJ13" s="3" t="s">
        <v>2</v>
      </c>
      <c r="AK13" s="3"/>
      <c r="AL13" s="3">
        <f t="shared" si="4"/>
        <v>8</v>
      </c>
      <c r="AM13" s="3">
        <f t="shared" si="5"/>
        <v>22</v>
      </c>
      <c r="AN13" s="3">
        <f t="shared" si="6"/>
        <v>0</v>
      </c>
      <c r="AO13" s="3">
        <f t="shared" si="7"/>
        <v>0</v>
      </c>
      <c r="AP13" s="3">
        <f t="shared" si="8"/>
        <v>0</v>
      </c>
      <c r="AQ13" s="3">
        <f t="shared" si="9"/>
        <v>0</v>
      </c>
      <c r="AR13" s="3">
        <f>_xlfn.XLOOKUP(B13,'Personel Listes'!B7:B19,'Personel Listes'!D7:D19)*SUM(AL13,AM13,AN13,AO13,AP13)</f>
        <v>10500</v>
      </c>
      <c r="AS13" s="1"/>
    </row>
    <row r="14" spans="1:45" ht="22.5" customHeight="1">
      <c r="A14" s="1"/>
      <c r="B14" s="46" t="s">
        <v>29</v>
      </c>
      <c r="C14" s="47"/>
      <c r="D14" s="48"/>
      <c r="E14" s="45" t="s">
        <v>23</v>
      </c>
      <c r="F14" s="45"/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/>
      <c r="M14" s="3"/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/>
      <c r="T14" s="3"/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/>
      <c r="AA14" s="3"/>
      <c r="AB14" s="3" t="s">
        <v>2</v>
      </c>
      <c r="AC14" s="3" t="s">
        <v>2</v>
      </c>
      <c r="AD14" s="3" t="s">
        <v>2</v>
      </c>
      <c r="AE14" s="3" t="s">
        <v>2</v>
      </c>
      <c r="AF14" s="3" t="s">
        <v>2</v>
      </c>
      <c r="AG14" s="3"/>
      <c r="AH14" s="3"/>
      <c r="AI14" s="3" t="s">
        <v>2</v>
      </c>
      <c r="AJ14" s="3" t="s">
        <v>2</v>
      </c>
      <c r="AK14" s="3"/>
      <c r="AL14" s="3">
        <f t="shared" si="4"/>
        <v>8</v>
      </c>
      <c r="AM14" s="3">
        <f t="shared" si="5"/>
        <v>22</v>
      </c>
      <c r="AN14" s="3">
        <f t="shared" si="6"/>
        <v>0</v>
      </c>
      <c r="AO14" s="3">
        <f t="shared" si="7"/>
        <v>0</v>
      </c>
      <c r="AP14" s="3">
        <f t="shared" si="8"/>
        <v>0</v>
      </c>
      <c r="AQ14" s="3">
        <f t="shared" si="9"/>
        <v>0</v>
      </c>
      <c r="AR14" s="3">
        <f>_xlfn.XLOOKUP(B14,'Personel Listes'!B8:B20,'Personel Listes'!D8:D20)*SUM(AL14,AM14,AN14,AO14,AP14)</f>
        <v>10500</v>
      </c>
      <c r="AS14" s="1"/>
    </row>
    <row r="15" spans="1:45" ht="22.5" customHeight="1">
      <c r="A15" s="1"/>
      <c r="B15" s="46" t="s">
        <v>30</v>
      </c>
      <c r="C15" s="47"/>
      <c r="D15" s="48"/>
      <c r="E15" s="45" t="s">
        <v>23</v>
      </c>
      <c r="F15" s="45"/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/>
      <c r="M15" s="3"/>
      <c r="N15" s="3" t="s">
        <v>2</v>
      </c>
      <c r="O15" s="3" t="s">
        <v>2</v>
      </c>
      <c r="P15" s="3" t="s">
        <v>2</v>
      </c>
      <c r="Q15" s="3" t="s">
        <v>2</v>
      </c>
      <c r="R15" s="3" t="s">
        <v>2</v>
      </c>
      <c r="S15" s="3"/>
      <c r="T15" s="3"/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/>
      <c r="AA15" s="3"/>
      <c r="AB15" s="3" t="s">
        <v>2</v>
      </c>
      <c r="AC15" s="3" t="s">
        <v>2</v>
      </c>
      <c r="AD15" s="3" t="s">
        <v>2</v>
      </c>
      <c r="AE15" s="3" t="s">
        <v>2</v>
      </c>
      <c r="AF15" s="3" t="s">
        <v>2</v>
      </c>
      <c r="AG15" s="3"/>
      <c r="AH15" s="3"/>
      <c r="AI15" s="3" t="s">
        <v>2</v>
      </c>
      <c r="AJ15" s="3" t="s">
        <v>2</v>
      </c>
      <c r="AK15" s="3"/>
      <c r="AL15" s="3">
        <f t="shared" si="4"/>
        <v>8</v>
      </c>
      <c r="AM15" s="3">
        <f t="shared" si="5"/>
        <v>22</v>
      </c>
      <c r="AN15" s="3">
        <f t="shared" si="6"/>
        <v>0</v>
      </c>
      <c r="AO15" s="3">
        <f t="shared" si="7"/>
        <v>0</v>
      </c>
      <c r="AP15" s="3">
        <f t="shared" si="8"/>
        <v>0</v>
      </c>
      <c r="AQ15" s="3">
        <f t="shared" si="9"/>
        <v>0</v>
      </c>
      <c r="AR15" s="3">
        <f>_xlfn.XLOOKUP(B15,'Personel Listes'!B9:B21,'Personel Listes'!D9:D21)*SUM(AL15,AM15,AN15,AO15,AP15)</f>
        <v>10500</v>
      </c>
      <c r="AS15" s="1"/>
    </row>
    <row r="16" spans="1:45" ht="22.5" customHeight="1">
      <c r="A16" s="1"/>
      <c r="B16" s="46" t="s">
        <v>31</v>
      </c>
      <c r="C16" s="47"/>
      <c r="D16" s="48"/>
      <c r="E16" s="45" t="s">
        <v>23</v>
      </c>
      <c r="F16" s="45"/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/>
      <c r="M16" s="3"/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/>
      <c r="T16" s="3"/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/>
      <c r="AA16" s="3"/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2</v>
      </c>
      <c r="AG16" s="3"/>
      <c r="AH16" s="3"/>
      <c r="AI16" s="3" t="s">
        <v>2</v>
      </c>
      <c r="AJ16" s="3" t="s">
        <v>2</v>
      </c>
      <c r="AK16" s="3"/>
      <c r="AL16" s="3">
        <f t="shared" si="4"/>
        <v>8</v>
      </c>
      <c r="AM16" s="3">
        <f t="shared" si="5"/>
        <v>22</v>
      </c>
      <c r="AN16" s="3">
        <f t="shared" si="6"/>
        <v>0</v>
      </c>
      <c r="AO16" s="3">
        <f t="shared" si="7"/>
        <v>0</v>
      </c>
      <c r="AP16" s="3">
        <f t="shared" si="8"/>
        <v>0</v>
      </c>
      <c r="AQ16" s="3">
        <f t="shared" si="9"/>
        <v>0</v>
      </c>
      <c r="AR16" s="3">
        <f>_xlfn.XLOOKUP(B16,'Personel Listes'!B10:B22,'Personel Listes'!D10:D22)*SUM(AL16,AM16,AN16,AO16,AP16)</f>
        <v>10500</v>
      </c>
      <c r="AS16" s="1"/>
    </row>
    <row r="17" spans="1:45" ht="22.5" customHeight="1">
      <c r="A17" s="1"/>
      <c r="B17" s="46" t="s">
        <v>32</v>
      </c>
      <c r="C17" s="47"/>
      <c r="D17" s="48"/>
      <c r="E17" s="45" t="s">
        <v>23</v>
      </c>
      <c r="F17" s="45"/>
      <c r="G17" s="3" t="s">
        <v>2</v>
      </c>
      <c r="H17" s="3" t="s">
        <v>2</v>
      </c>
      <c r="I17" s="3" t="s">
        <v>2</v>
      </c>
      <c r="J17" s="3" t="s">
        <v>9</v>
      </c>
      <c r="K17" s="3" t="s">
        <v>2</v>
      </c>
      <c r="L17" s="3"/>
      <c r="M17" s="3"/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/>
      <c r="T17" s="3"/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/>
      <c r="AA17" s="3"/>
      <c r="AB17" s="3" t="s">
        <v>2</v>
      </c>
      <c r="AC17" s="3" t="s">
        <v>2</v>
      </c>
      <c r="AD17" s="3" t="s">
        <v>2</v>
      </c>
      <c r="AE17" s="3" t="s">
        <v>2</v>
      </c>
      <c r="AF17" s="3" t="s">
        <v>2</v>
      </c>
      <c r="AG17" s="3"/>
      <c r="AH17" s="3"/>
      <c r="AI17" s="3" t="s">
        <v>2</v>
      </c>
      <c r="AJ17" s="3" t="s">
        <v>2</v>
      </c>
      <c r="AK17" s="3"/>
      <c r="AL17" s="3">
        <f t="shared" si="4"/>
        <v>8</v>
      </c>
      <c r="AM17" s="3">
        <f t="shared" si="5"/>
        <v>21</v>
      </c>
      <c r="AN17" s="3">
        <f t="shared" si="6"/>
        <v>1</v>
      </c>
      <c r="AO17" s="3">
        <f t="shared" si="7"/>
        <v>0</v>
      </c>
      <c r="AP17" s="3">
        <f t="shared" si="8"/>
        <v>0</v>
      </c>
      <c r="AQ17" s="3">
        <f t="shared" si="9"/>
        <v>0</v>
      </c>
      <c r="AR17" s="3">
        <f>_xlfn.XLOOKUP(B17,'Personel Listes'!B11:B23,'Personel Listes'!D11:D23)*SUM(AL17,AM17,AN17,AO17,AP17)</f>
        <v>10500</v>
      </c>
      <c r="AS17" s="1"/>
    </row>
    <row r="18" spans="1:45" ht="22.5" customHeight="1">
      <c r="A18" s="1"/>
      <c r="B18" s="46" t="s">
        <v>33</v>
      </c>
      <c r="C18" s="47"/>
      <c r="D18" s="48"/>
      <c r="E18" s="45" t="s">
        <v>23</v>
      </c>
      <c r="F18" s="45"/>
      <c r="G18" s="3" t="s">
        <v>2</v>
      </c>
      <c r="H18" s="3" t="s">
        <v>2</v>
      </c>
      <c r="I18" s="3" t="s">
        <v>2</v>
      </c>
      <c r="J18" s="3" t="s">
        <v>4</v>
      </c>
      <c r="K18" s="3" t="s">
        <v>2</v>
      </c>
      <c r="L18" s="3"/>
      <c r="M18" s="3"/>
      <c r="N18" s="3" t="s">
        <v>2</v>
      </c>
      <c r="O18" s="3" t="s">
        <v>2</v>
      </c>
      <c r="P18" s="3" t="s">
        <v>2</v>
      </c>
      <c r="Q18" s="3" t="s">
        <v>2</v>
      </c>
      <c r="R18" s="3" t="s">
        <v>2</v>
      </c>
      <c r="S18" s="3"/>
      <c r="T18" s="3"/>
      <c r="U18" s="3" t="s">
        <v>2</v>
      </c>
      <c r="V18" s="3" t="s">
        <v>2</v>
      </c>
      <c r="W18" s="3" t="s">
        <v>2</v>
      </c>
      <c r="X18" s="3" t="s">
        <v>2</v>
      </c>
      <c r="Y18" s="3" t="s">
        <v>2</v>
      </c>
      <c r="Z18" s="3"/>
      <c r="AA18" s="3"/>
      <c r="AB18" s="3" t="s">
        <v>2</v>
      </c>
      <c r="AC18" s="3" t="s">
        <v>2</v>
      </c>
      <c r="AD18" s="3" t="s">
        <v>2</v>
      </c>
      <c r="AE18" s="3" t="s">
        <v>2</v>
      </c>
      <c r="AF18" s="3" t="s">
        <v>2</v>
      </c>
      <c r="AG18" s="3"/>
      <c r="AH18" s="3"/>
      <c r="AI18" s="3" t="s">
        <v>2</v>
      </c>
      <c r="AJ18" s="3" t="s">
        <v>2</v>
      </c>
      <c r="AK18" s="3"/>
      <c r="AL18" s="3">
        <f t="shared" si="4"/>
        <v>8</v>
      </c>
      <c r="AM18" s="3">
        <f t="shared" si="5"/>
        <v>21</v>
      </c>
      <c r="AN18" s="3">
        <f t="shared" si="6"/>
        <v>0</v>
      </c>
      <c r="AO18" s="3">
        <f t="shared" si="7"/>
        <v>1</v>
      </c>
      <c r="AP18" s="3">
        <f t="shared" si="8"/>
        <v>0</v>
      </c>
      <c r="AQ18" s="3">
        <f t="shared" si="9"/>
        <v>0</v>
      </c>
      <c r="AR18" s="3">
        <f>_xlfn.XLOOKUP(B18,'Personel Listes'!B12:B24,'Personel Listes'!D12:D24)*SUM(AL18,AM18,AN18,AO18,AP18)</f>
        <v>10500</v>
      </c>
      <c r="AS18" s="1"/>
    </row>
    <row r="19" spans="1:45" ht="22.5" customHeight="1">
      <c r="A19" s="1"/>
      <c r="B19" s="46" t="s">
        <v>34</v>
      </c>
      <c r="C19" s="47"/>
      <c r="D19" s="48"/>
      <c r="E19" s="45" t="s">
        <v>23</v>
      </c>
      <c r="F19" s="45"/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/>
      <c r="M19" s="3"/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/>
      <c r="T19" s="3"/>
      <c r="U19" s="3" t="s">
        <v>2</v>
      </c>
      <c r="V19" s="3" t="s">
        <v>2</v>
      </c>
      <c r="W19" s="3" t="s">
        <v>2</v>
      </c>
      <c r="X19" s="3" t="s">
        <v>2</v>
      </c>
      <c r="Y19" s="3" t="s">
        <v>2</v>
      </c>
      <c r="Z19" s="3"/>
      <c r="AA19" s="3"/>
      <c r="AB19" s="3" t="s">
        <v>2</v>
      </c>
      <c r="AC19" s="3" t="s">
        <v>2</v>
      </c>
      <c r="AD19" s="3" t="s">
        <v>2</v>
      </c>
      <c r="AE19" s="3" t="s">
        <v>2</v>
      </c>
      <c r="AF19" s="3" t="s">
        <v>2</v>
      </c>
      <c r="AG19" s="3"/>
      <c r="AH19" s="3"/>
      <c r="AI19" s="3" t="s">
        <v>2</v>
      </c>
      <c r="AJ19" s="3" t="s">
        <v>2</v>
      </c>
      <c r="AK19" s="3"/>
      <c r="AL19" s="3">
        <f t="shared" si="4"/>
        <v>8</v>
      </c>
      <c r="AM19" s="3">
        <f t="shared" si="5"/>
        <v>22</v>
      </c>
      <c r="AN19" s="3">
        <f t="shared" si="6"/>
        <v>0</v>
      </c>
      <c r="AO19" s="3">
        <f t="shared" si="7"/>
        <v>0</v>
      </c>
      <c r="AP19" s="3">
        <f t="shared" si="8"/>
        <v>0</v>
      </c>
      <c r="AQ19" s="3">
        <f t="shared" si="9"/>
        <v>0</v>
      </c>
      <c r="AR19" s="3">
        <f>_xlfn.XLOOKUP(B19,'Personel Listes'!B13:B25,'Personel Listes'!D13:D25)*SUM(AL19,AM19,AN19,AO19,AP19)</f>
        <v>10500</v>
      </c>
      <c r="AS19" s="1"/>
    </row>
    <row r="20" spans="1:45" ht="22.5" customHeight="1">
      <c r="A20" s="1"/>
      <c r="B20" s="46" t="s">
        <v>35</v>
      </c>
      <c r="C20" s="47"/>
      <c r="D20" s="48"/>
      <c r="E20" s="45" t="s">
        <v>23</v>
      </c>
      <c r="F20" s="45"/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/>
      <c r="M20" s="3"/>
      <c r="N20" s="3" t="s">
        <v>2</v>
      </c>
      <c r="O20" s="3" t="s">
        <v>2</v>
      </c>
      <c r="P20" s="3" t="s">
        <v>2</v>
      </c>
      <c r="Q20" s="3" t="s">
        <v>2</v>
      </c>
      <c r="R20" s="3" t="s">
        <v>2</v>
      </c>
      <c r="S20" s="3"/>
      <c r="T20" s="3"/>
      <c r="U20" s="3" t="s">
        <v>2</v>
      </c>
      <c r="V20" s="3" t="s">
        <v>2</v>
      </c>
      <c r="W20" s="3" t="s">
        <v>2</v>
      </c>
      <c r="X20" s="3" t="s">
        <v>2</v>
      </c>
      <c r="Y20" s="3" t="s">
        <v>2</v>
      </c>
      <c r="Z20" s="3"/>
      <c r="AA20" s="3"/>
      <c r="AB20" s="3" t="s">
        <v>2</v>
      </c>
      <c r="AC20" s="3" t="s">
        <v>2</v>
      </c>
      <c r="AD20" s="3" t="s">
        <v>2</v>
      </c>
      <c r="AE20" s="3" t="s">
        <v>2</v>
      </c>
      <c r="AF20" s="3" t="s">
        <v>2</v>
      </c>
      <c r="AG20" s="3"/>
      <c r="AH20" s="3"/>
      <c r="AI20" s="3" t="s">
        <v>2</v>
      </c>
      <c r="AJ20" s="3" t="s">
        <v>2</v>
      </c>
      <c r="AK20" s="3"/>
      <c r="AL20" s="3">
        <f t="shared" si="4"/>
        <v>8</v>
      </c>
      <c r="AM20" s="3">
        <f t="shared" si="5"/>
        <v>22</v>
      </c>
      <c r="AN20" s="3">
        <f t="shared" si="6"/>
        <v>0</v>
      </c>
      <c r="AO20" s="3">
        <f t="shared" si="7"/>
        <v>0</v>
      </c>
      <c r="AP20" s="3">
        <f t="shared" si="8"/>
        <v>0</v>
      </c>
      <c r="AQ20" s="3">
        <f t="shared" si="9"/>
        <v>0</v>
      </c>
      <c r="AR20" s="3">
        <f>_xlfn.XLOOKUP(B20,'Personel Listes'!B14:B26,'Personel Listes'!D14:D26)*SUM(AL20,AM20,AN20,AO20,AP20)</f>
        <v>10500</v>
      </c>
      <c r="AS20" s="1"/>
    </row>
    <row r="21" spans="1: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</sheetData>
  <mergeCells count="77">
    <mergeCell ref="B19:D19"/>
    <mergeCell ref="E19:F19"/>
    <mergeCell ref="B20:D20"/>
    <mergeCell ref="E20:F20"/>
    <mergeCell ref="B16:D16"/>
    <mergeCell ref="E16:F16"/>
    <mergeCell ref="B17:D17"/>
    <mergeCell ref="E17:F17"/>
    <mergeCell ref="B18:D18"/>
    <mergeCell ref="E18:F18"/>
    <mergeCell ref="B13:D13"/>
    <mergeCell ref="E13:F13"/>
    <mergeCell ref="B14:D14"/>
    <mergeCell ref="E14:F14"/>
    <mergeCell ref="B15:D15"/>
    <mergeCell ref="E15:F15"/>
    <mergeCell ref="B10:D10"/>
    <mergeCell ref="E10:F10"/>
    <mergeCell ref="B11:D11"/>
    <mergeCell ref="E11:F11"/>
    <mergeCell ref="B12:D12"/>
    <mergeCell ref="E12:F12"/>
    <mergeCell ref="B8:D8"/>
    <mergeCell ref="E8:F8"/>
    <mergeCell ref="B9:D9"/>
    <mergeCell ref="E9:F9"/>
    <mergeCell ref="B1:C1"/>
    <mergeCell ref="B2:C2"/>
    <mergeCell ref="AO5:AO7"/>
    <mergeCell ref="AP5:AP7"/>
    <mergeCell ref="AQ5:AQ7"/>
    <mergeCell ref="AR5:AR7"/>
    <mergeCell ref="AS5:AS7"/>
    <mergeCell ref="AN5:AN7"/>
    <mergeCell ref="AE5:AE7"/>
    <mergeCell ref="AD5:AD7"/>
    <mergeCell ref="AC5:AC7"/>
    <mergeCell ref="AB5:AB7"/>
    <mergeCell ref="AK5:AK7"/>
    <mergeCell ref="AJ5:AJ7"/>
    <mergeCell ref="AI5:AI7"/>
    <mergeCell ref="AH5:AH7"/>
    <mergeCell ref="AG5:AG7"/>
    <mergeCell ref="AF5:AF7"/>
    <mergeCell ref="AM5:AM7"/>
    <mergeCell ref="AL5:AL7"/>
    <mergeCell ref="G5:G7"/>
    <mergeCell ref="H5:H7"/>
    <mergeCell ref="I5:I7"/>
    <mergeCell ref="J5:J7"/>
    <mergeCell ref="K5:K7"/>
    <mergeCell ref="M5:M7"/>
    <mergeCell ref="N5:N7"/>
    <mergeCell ref="O5:O7"/>
    <mergeCell ref="P5:P7"/>
    <mergeCell ref="Q5:Q7"/>
    <mergeCell ref="Y5:Y7"/>
    <mergeCell ref="X5:X7"/>
    <mergeCell ref="W5:W7"/>
    <mergeCell ref="V5:V7"/>
    <mergeCell ref="AA5:AA7"/>
    <mergeCell ref="E1:F1"/>
    <mergeCell ref="E2:F2"/>
    <mergeCell ref="G3:AK3"/>
    <mergeCell ref="B5:D7"/>
    <mergeCell ref="E5:F7"/>
    <mergeCell ref="Z5:Z7"/>
    <mergeCell ref="N2:P2"/>
    <mergeCell ref="U1:W1"/>
    <mergeCell ref="G1:I1"/>
    <mergeCell ref="G2:I2"/>
    <mergeCell ref="N1:P1"/>
    <mergeCell ref="R5:R7"/>
    <mergeCell ref="S5:S7"/>
    <mergeCell ref="T5:T7"/>
    <mergeCell ref="U5:U7"/>
    <mergeCell ref="L5:L7"/>
  </mergeCells>
  <conditionalFormatting sqref="G4:AK20">
    <cfRule type="expression" dxfId="0" priority="1">
      <formula>G$4&gt;5</formula>
    </cfRule>
  </conditionalFormatting>
  <dataValidations count="1">
    <dataValidation allowBlank="1" showInputMessage="1" showErrorMessage="1" sqref="G3:AK3" xr:uid="{50B9E23D-7457-4CEB-B756-14CDAE416A3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4051E2-6250-40A6-A4C3-AB626DC84BDE}">
          <x14:formula1>
            <xm:f>'Tarih Verileri'!$A$2:$A$6</xm:f>
          </x14:formula1>
          <xm:sqref>D1</xm:sqref>
        </x14:dataValidation>
        <x14:dataValidation type="list" allowBlank="1" showInputMessage="1" showErrorMessage="1" xr:uid="{29E461B2-51CB-4A34-8BFE-2D95012C5AE8}">
          <x14:formula1>
            <xm:f>'Tarih Verileri'!$B$2:$B$13</xm:f>
          </x14:formula1>
          <xm:sqref>D2:D3</xm:sqref>
        </x14:dataValidation>
        <x14:dataValidation type="list" allowBlank="1" showInputMessage="1" showErrorMessage="1" xr:uid="{4EB6E4B5-224F-4CA0-89C4-35D06E0FAA56}">
          <x14:formula1>
            <xm:f>'Tarih Verileri'!$C$2:$C$7</xm:f>
          </x14:formula1>
          <xm:sqref>G8:AK20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1C3F-AEF2-4298-961D-D8B069CD6D62}">
  <dimension ref="A1:C15"/>
  <sheetViews>
    <sheetView workbookViewId="0">
      <selection activeCell="D1" sqref="D1:D1048576"/>
    </sheetView>
  </sheetViews>
  <sheetFormatPr defaultRowHeight="15"/>
  <cols>
    <col min="2" max="2" width="29.5703125" customWidth="1"/>
  </cols>
  <sheetData>
    <row r="1" spans="1:3">
      <c r="A1" s="4" t="s">
        <v>36</v>
      </c>
      <c r="B1" s="4" t="s">
        <v>37</v>
      </c>
      <c r="C1" s="4" t="s">
        <v>38</v>
      </c>
    </row>
    <row r="2" spans="1:3">
      <c r="A2">
        <v>2021</v>
      </c>
      <c r="B2" s="6">
        <f>DATE('Personel Takip Programı'!D1,1,1)</f>
        <v>45292</v>
      </c>
      <c r="C2" t="s">
        <v>2</v>
      </c>
    </row>
    <row r="3" spans="1:3">
      <c r="A3">
        <v>2022</v>
      </c>
      <c r="B3" s="6">
        <f>EDATE(B2,1)</f>
        <v>45323</v>
      </c>
      <c r="C3" t="s">
        <v>9</v>
      </c>
    </row>
    <row r="4" spans="1:3">
      <c r="A4">
        <v>2023</v>
      </c>
      <c r="B4" s="6">
        <f t="shared" ref="B4:B13" si="0">EDATE(B3,1)</f>
        <v>45352</v>
      </c>
      <c r="C4" t="s">
        <v>4</v>
      </c>
    </row>
    <row r="5" spans="1:3">
      <c r="A5">
        <v>2024</v>
      </c>
      <c r="B5" s="6">
        <f t="shared" si="0"/>
        <v>45383</v>
      </c>
      <c r="C5" t="s">
        <v>11</v>
      </c>
    </row>
    <row r="6" spans="1:3">
      <c r="A6">
        <v>2025</v>
      </c>
      <c r="B6" s="6">
        <f t="shared" si="0"/>
        <v>45413</v>
      </c>
      <c r="C6" t="s">
        <v>6</v>
      </c>
    </row>
    <row r="7" spans="1:3">
      <c r="B7" s="6">
        <f t="shared" si="0"/>
        <v>45444</v>
      </c>
    </row>
    <row r="8" spans="1:3">
      <c r="B8" s="6">
        <f t="shared" si="0"/>
        <v>45474</v>
      </c>
    </row>
    <row r="9" spans="1:3">
      <c r="B9" s="6">
        <f t="shared" si="0"/>
        <v>45505</v>
      </c>
    </row>
    <row r="10" spans="1:3">
      <c r="B10" s="6">
        <f t="shared" si="0"/>
        <v>45536</v>
      </c>
    </row>
    <row r="11" spans="1:3">
      <c r="B11" s="6">
        <f t="shared" si="0"/>
        <v>45566</v>
      </c>
    </row>
    <row r="12" spans="1:3">
      <c r="B12" s="6">
        <f t="shared" si="0"/>
        <v>45597</v>
      </c>
    </row>
    <row r="13" spans="1:3">
      <c r="B13" s="6">
        <f t="shared" si="0"/>
        <v>45627</v>
      </c>
    </row>
    <row r="14" spans="1:3">
      <c r="B14" s="5"/>
    </row>
    <row r="15" spans="1:3">
      <c r="B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0379-A3CF-41F4-B278-2DD1B6F0718E}">
  <dimension ref="A1:D14"/>
  <sheetViews>
    <sheetView workbookViewId="0">
      <selection activeCell="E8" sqref="E8"/>
    </sheetView>
  </sheetViews>
  <sheetFormatPr defaultRowHeight="15"/>
  <cols>
    <col min="2" max="2" width="23.42578125" customWidth="1"/>
    <col min="3" max="4" width="14.5703125" customWidth="1"/>
  </cols>
  <sheetData>
    <row r="1" spans="1:4">
      <c r="A1" s="4" t="s">
        <v>39</v>
      </c>
      <c r="B1" s="4" t="s">
        <v>40</v>
      </c>
      <c r="C1" s="4" t="s">
        <v>41</v>
      </c>
      <c r="D1" s="4" t="s">
        <v>42</v>
      </c>
    </row>
    <row r="2" spans="1:4">
      <c r="A2">
        <v>1</v>
      </c>
      <c r="B2" t="s">
        <v>22</v>
      </c>
      <c r="C2" t="s">
        <v>23</v>
      </c>
      <c r="D2" s="14">
        <v>350</v>
      </c>
    </row>
    <row r="3" spans="1:4">
      <c r="A3">
        <v>2</v>
      </c>
      <c r="B3" t="s">
        <v>24</v>
      </c>
      <c r="C3" t="s">
        <v>23</v>
      </c>
      <c r="D3" s="14">
        <v>350</v>
      </c>
    </row>
    <row r="4" spans="1:4">
      <c r="A4">
        <v>3</v>
      </c>
      <c r="B4" t="s">
        <v>25</v>
      </c>
      <c r="C4" t="s">
        <v>23</v>
      </c>
      <c r="D4" s="14">
        <v>350</v>
      </c>
    </row>
    <row r="5" spans="1:4">
      <c r="A5">
        <v>4</v>
      </c>
      <c r="B5" t="s">
        <v>26</v>
      </c>
      <c r="C5" t="s">
        <v>23</v>
      </c>
      <c r="D5" s="14">
        <v>350</v>
      </c>
    </row>
    <row r="6" spans="1:4">
      <c r="A6">
        <v>5</v>
      </c>
      <c r="B6" t="s">
        <v>27</v>
      </c>
      <c r="C6" t="s">
        <v>23</v>
      </c>
      <c r="D6" s="14">
        <v>350</v>
      </c>
    </row>
    <row r="7" spans="1:4">
      <c r="A7">
        <v>6</v>
      </c>
      <c r="B7" t="s">
        <v>28</v>
      </c>
      <c r="C7" t="s">
        <v>23</v>
      </c>
      <c r="D7" s="14">
        <v>350</v>
      </c>
    </row>
    <row r="8" spans="1:4">
      <c r="A8">
        <v>7</v>
      </c>
      <c r="B8" t="s">
        <v>29</v>
      </c>
      <c r="C8" t="s">
        <v>23</v>
      </c>
      <c r="D8" s="14">
        <v>350</v>
      </c>
    </row>
    <row r="9" spans="1:4">
      <c r="A9">
        <v>8</v>
      </c>
      <c r="B9" t="s">
        <v>30</v>
      </c>
      <c r="C9" t="s">
        <v>23</v>
      </c>
      <c r="D9" s="14">
        <v>350</v>
      </c>
    </row>
    <row r="10" spans="1:4">
      <c r="A10">
        <v>9</v>
      </c>
      <c r="B10" t="s">
        <v>31</v>
      </c>
      <c r="C10" t="s">
        <v>23</v>
      </c>
      <c r="D10" s="14">
        <v>350</v>
      </c>
    </row>
    <row r="11" spans="1:4">
      <c r="A11">
        <v>10</v>
      </c>
      <c r="B11" t="s">
        <v>32</v>
      </c>
      <c r="C11" t="s">
        <v>23</v>
      </c>
      <c r="D11" s="14">
        <v>350</v>
      </c>
    </row>
    <row r="12" spans="1:4">
      <c r="A12">
        <v>11</v>
      </c>
      <c r="B12" t="s">
        <v>33</v>
      </c>
      <c r="C12" t="s">
        <v>23</v>
      </c>
      <c r="D12" s="14">
        <v>350</v>
      </c>
    </row>
    <row r="13" spans="1:4">
      <c r="A13">
        <v>12</v>
      </c>
      <c r="B13" t="s">
        <v>34</v>
      </c>
      <c r="C13" t="s">
        <v>23</v>
      </c>
      <c r="D13" s="14">
        <v>350</v>
      </c>
    </row>
    <row r="14" spans="1:4">
      <c r="A14">
        <v>13</v>
      </c>
      <c r="B14" t="s">
        <v>35</v>
      </c>
      <c r="C14" t="s">
        <v>23</v>
      </c>
      <c r="D14" s="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2024-09-23T15:13:00Z</dcterms:created>
  <dcterms:modified xsi:type="dcterms:W3CDTF">2024-09-23T19:44:27Z</dcterms:modified>
  <cp:category/>
  <cp:contentStatus/>
</cp:coreProperties>
</file>