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wyy\OneDrive\Bureau\c13\projet final\"/>
    </mc:Choice>
  </mc:AlternateContent>
  <xr:revisionPtr revIDLastSave="0" documentId="13_ncr:1_{3CCD5426-9FDB-4D52-91F9-2571BC8A3BDA}" xr6:coauthVersionLast="47" xr6:coauthVersionMax="47" xr10:uidLastSave="{00000000-0000-0000-0000-000000000000}"/>
  <bookViews>
    <workbookView xWindow="-108" yWindow="-108" windowWidth="23256" windowHeight="12456" xr2:uid="{1EF2AEB6-D772-4049-B371-37011BA76B7E}"/>
  </bookViews>
  <sheets>
    <sheet name="conditions init+ trajectoires" sheetId="1" r:id="rId1"/>
    <sheet name="simulations en mouvement" sheetId="2" r:id="rId2"/>
  </sheets>
  <definedNames>
    <definedName name="Aarseth_1">'conditions init+ trajectoires'!$D$22</definedName>
    <definedName name="Aarseth_2">'conditions init+ trajectoires'!$D$30</definedName>
    <definedName name="Aarseth_3">'conditions init+ trajectoires'!$D$38</definedName>
    <definedName name="Masse_1">'conditions init+ trajectoires'!$D$21</definedName>
    <definedName name="Masse_2">'conditions init+ trajectoires'!$D$29</definedName>
    <definedName name="Masse_3">'conditions init+ trajectoires'!$D$37</definedName>
    <definedName name="px">'conditions init+ trajectoires'!$D$10</definedName>
    <definedName name="py">'conditions init+ trajectoires'!$E$10</definedName>
    <definedName name="q_1x">'conditions init+ trajectoires'!$D$17</definedName>
    <definedName name="q_1y">'conditions init+ trajectoires'!$E$17</definedName>
    <definedName name="q_2x">'conditions init+ trajectoires'!$D$25</definedName>
    <definedName name="q_2y">'conditions init+ trajectoires'!$E$25</definedName>
    <definedName name="q_3x">'conditions init+ trajectoires'!$D$33</definedName>
    <definedName name="q_3y">'conditions init+ trajectoires'!$E$33</definedName>
    <definedName name="Volume_1">'conditions init+ trajectoires'!$D$20</definedName>
    <definedName name="Volume_2">'conditions init+ trajectoires'!$D$28</definedName>
    <definedName name="Volume_3">'conditions init+ trajectoires'!$D$36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18" i="1"/>
  <c r="O16" i="1"/>
  <c r="Q16" i="1"/>
  <c r="O14" i="1"/>
  <c r="O11" i="1"/>
  <c r="Q11" i="1" s="1"/>
  <c r="S9" i="1"/>
  <c r="O9" i="1"/>
  <c r="M16" i="1"/>
  <c r="M14" i="1"/>
  <c r="M11" i="1"/>
  <c r="M9" i="1"/>
  <c r="M6" i="1"/>
  <c r="K16" i="1"/>
  <c r="K14" i="1"/>
  <c r="K11" i="1"/>
  <c r="K9" i="1"/>
  <c r="Q14" i="1"/>
  <c r="Q9" i="1"/>
  <c r="Q6" i="1"/>
  <c r="O6" i="1"/>
  <c r="K6" i="1"/>
  <c r="O4" i="1"/>
  <c r="M4" i="1"/>
  <c r="Q4" i="1"/>
  <c r="K4" i="1"/>
  <c r="D30" i="1"/>
  <c r="D36" i="1"/>
  <c r="D37" i="1" s="1"/>
  <c r="D29" i="1"/>
  <c r="D28" i="1"/>
  <c r="D20" i="1"/>
  <c r="D21" i="1" s="1"/>
  <c r="D38" i="1"/>
  <c r="D22" i="1"/>
  <c r="S16" i="1" l="1"/>
  <c r="S14" i="1"/>
  <c r="S11" i="1"/>
  <c r="S4" i="1"/>
  <c r="S6" i="1"/>
</calcChain>
</file>

<file path=xl/sharedStrings.xml><?xml version="1.0" encoding="utf-8"?>
<sst xmlns="http://schemas.openxmlformats.org/spreadsheetml/2006/main" count="198" uniqueCount="61">
  <si>
    <t xml:space="preserve">parametres génereaux </t>
  </si>
  <si>
    <t>Bsae de temps</t>
  </si>
  <si>
    <t>ratio de la constante d’Aarseth</t>
  </si>
  <si>
    <t>paramètres du corps en mouvement</t>
  </si>
  <si>
    <t>la masse</t>
  </si>
  <si>
    <t>la position initiale en x et y</t>
  </si>
  <si>
    <t>la vitesse initiale en x et y</t>
  </si>
  <si>
    <t>l’accélération initiale en x et y</t>
  </si>
  <si>
    <t>le rayon de la sphère représentant le corps</t>
  </si>
  <si>
    <t>la position en x et y</t>
  </si>
  <si>
    <t>la masse volumique moyenne du corps</t>
  </si>
  <si>
    <t>le volume</t>
  </si>
  <si>
    <t>la masse totale</t>
  </si>
  <si>
    <t>la constante d’Aarseth</t>
  </si>
  <si>
    <t>Les paramètres pour les corps statiques</t>
  </si>
  <si>
    <t>t</t>
  </si>
  <si>
    <t>m</t>
  </si>
  <si>
    <t>p</t>
  </si>
  <si>
    <t>v</t>
  </si>
  <si>
    <t>a</t>
  </si>
  <si>
    <t>Λ</t>
  </si>
  <si>
    <t>Corps 1</t>
  </si>
  <si>
    <t>mètre</t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</si>
  <si>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</si>
  <si>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2xy</t>
    </r>
  </si>
  <si>
    <r>
      <t xml:space="preserve">ρ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</si>
  <si>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</si>
  <si>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M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</si>
  <si>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λ </t>
    </r>
    <r>
      <rPr>
        <vertAlign val="subscript"/>
        <sz val="11"/>
        <color theme="1"/>
        <rFont val="Calibri"/>
        <family val="2"/>
        <scheme val="minor"/>
      </rPr>
      <t>2</t>
    </r>
  </si>
  <si>
    <r>
      <t>gramme/mètre</t>
    </r>
    <r>
      <rPr>
        <vertAlign val="superscript"/>
        <sz val="11"/>
        <color theme="1"/>
        <rFont val="Calibri"/>
        <family val="2"/>
        <scheme val="minor"/>
      </rPr>
      <t>5</t>
    </r>
  </si>
  <si>
    <r>
      <t>mètre</t>
    </r>
    <r>
      <rPr>
        <vertAlign val="superscript"/>
        <sz val="11"/>
        <color theme="1"/>
        <rFont val="Calibri"/>
        <family val="2"/>
        <scheme val="minor"/>
      </rPr>
      <t>5</t>
    </r>
  </si>
  <si>
    <t>gramme</t>
  </si>
  <si>
    <t>Corps 2</t>
  </si>
  <si>
    <t>seconde</t>
  </si>
  <si>
    <t>mètre/seconde</t>
  </si>
  <si>
    <t>-</t>
  </si>
  <si>
    <r>
      <t>mètre/seconde</t>
    </r>
    <r>
      <rPr>
        <vertAlign val="superscript"/>
        <sz val="11"/>
        <color theme="1"/>
        <rFont val="Calibri"/>
        <family val="2"/>
        <scheme val="minor"/>
      </rPr>
      <t>5</t>
    </r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</si>
  <si>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</si>
  <si>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1xy</t>
    </r>
  </si>
  <si>
    <r>
      <t xml:space="preserve">ρ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</si>
  <si>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</si>
  <si>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M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</si>
  <si>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λ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</si>
  <si>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3xy</t>
    </r>
  </si>
  <si>
    <r>
      <t xml:space="preserve">ρ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</si>
  <si>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</si>
  <si>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r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</si>
  <si>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M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</si>
  <si>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λ </t>
    </r>
    <r>
      <rPr>
        <vertAlign val="subscript"/>
        <sz val="11"/>
        <color theme="1"/>
        <rFont val="Calibri"/>
        <family val="2"/>
        <scheme val="minor"/>
      </rPr>
      <t>3</t>
    </r>
  </si>
  <si>
    <t>x</t>
  </si>
  <si>
    <t>y</t>
  </si>
  <si>
    <r>
      <t>p</t>
    </r>
    <r>
      <rPr>
        <vertAlign val="subscript"/>
        <sz val="11"/>
        <color theme="1"/>
        <rFont val="Calibri"/>
        <family val="2"/>
        <scheme val="minor"/>
      </rPr>
      <t>x,y</t>
    </r>
  </si>
  <si>
    <r>
      <t>v</t>
    </r>
    <r>
      <rPr>
        <vertAlign val="subscript"/>
        <sz val="11"/>
        <color theme="1"/>
        <rFont val="Calibri"/>
        <family val="2"/>
        <scheme val="minor"/>
      </rPr>
      <t>x,y</t>
    </r>
  </si>
  <si>
    <r>
      <t>a</t>
    </r>
    <r>
      <rPr>
        <vertAlign val="subscript"/>
        <sz val="11"/>
        <color theme="1"/>
        <rFont val="Calibri"/>
        <family val="2"/>
        <scheme val="minor"/>
      </rPr>
      <t>x,y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</si>
  <si>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-p</t>
    </r>
    <r>
      <rPr>
        <vertAlign val="subscript"/>
        <sz val="11"/>
        <color theme="1"/>
        <rFont val="Calibri"/>
        <family val="2"/>
        <scheme val="minor"/>
      </rPr>
      <t>y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</si>
  <si>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-p</t>
    </r>
    <r>
      <rPr>
        <vertAlign val="subscript"/>
        <sz val="11"/>
        <color theme="1"/>
        <rFont val="Calibri"/>
        <family val="2"/>
        <scheme val="minor"/>
      </rPr>
      <t>x</t>
    </r>
  </si>
  <si>
    <t>*(</t>
  </si>
  <si>
    <t>/</t>
  </si>
  <si>
    <t>=</t>
  </si>
  <si>
    <t xml:space="preserve">) = </t>
  </si>
  <si>
    <t>Corps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</si>
</sst>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E+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0">
    <xf numFmtId="0" fontId="0" fillId="0" borderId="0" xfId="0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4" xfId="3" applyBorder="1"/>
    <xf numFmtId="0" fontId="1" fillId="4" borderId="5" xfId="3" applyBorder="1"/>
    <xf numFmtId="0" fontId="0" fillId="0" borderId="6" xfId="0" applyBorder="1"/>
    <xf numFmtId="0" fontId="1" fillId="2" borderId="8" xfId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9" xfId="0" applyBorder="1"/>
    <xf numFmtId="0" fontId="1" fillId="3" borderId="11" xfId="2" applyBorder="1"/>
    <xf numFmtId="0" fontId="1" fillId="3" borderId="12" xfId="2" applyBorder="1"/>
    <xf numFmtId="0" fontId="1" fillId="3" borderId="7" xfId="2" applyBorder="1"/>
    <xf numFmtId="0" fontId="1" fillId="5" borderId="7" xfId="4" applyBorder="1"/>
    <xf numFmtId="0" fontId="1" fillId="5" borderId="14" xfId="4" applyBorder="1"/>
    <xf numFmtId="0" fontId="1" fillId="5" borderId="13" xfId="4" applyBorder="1"/>
    <xf numFmtId="0" fontId="1" fillId="5" borderId="12" xfId="4" applyBorder="1"/>
    <xf numFmtId="2" fontId="0" fillId="0" borderId="2" xfId="0" applyNumberFormat="1" applyBorder="1"/>
    <xf numFmtId="1" fontId="0" fillId="0" borderId="2" xfId="0" applyNumberFormat="1" applyBorder="1"/>
    <xf numFmtId="1" fontId="0" fillId="0" borderId="0" xfId="0" applyNumberFormat="1"/>
    <xf numFmtId="0" fontId="0" fillId="0" borderId="0" xfId="0" applyFill="1" applyBorder="1"/>
    <xf numFmtId="165" fontId="0" fillId="0" borderId="0" xfId="0" applyNumberFormat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3" borderId="0" xfId="2"/>
    <xf numFmtId="0" fontId="1" fillId="5" borderId="0" xfId="4"/>
  </cellXfs>
  <cellStyles count="5">
    <cellStyle name="Accent1" xfId="1" builtinId="29"/>
    <cellStyle name="Accent2" xfId="2" builtinId="33"/>
    <cellStyle name="Accent3" xfId="3" builtinId="37"/>
    <cellStyle name="Accent6" xfId="4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701040</xdr:colOff>
      <xdr:row>1</xdr:row>
      <xdr:rowOff>144780</xdr:rowOff>
    </xdr:from>
    <xdr:ext cx="22479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E49F8A35-A17E-263B-F82C-D88154EAD7C8}"/>
                </a:ext>
              </a:extLst>
            </xdr:cNvPr>
            <xdr:cNvSpPr txBox="1"/>
          </xdr:nvSpPr>
          <xdr:spPr>
            <a:xfrm>
              <a:off x="10972800" y="327660"/>
              <a:ext cx="224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fr-CA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fr-CA" sz="1100"/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E49F8A35-A17E-263B-F82C-D88154EAD7C8}"/>
                </a:ext>
              </a:extLst>
            </xdr:cNvPr>
            <xdr:cNvSpPr txBox="1"/>
          </xdr:nvSpPr>
          <xdr:spPr>
            <a:xfrm>
              <a:off x="10972800" y="327660"/>
              <a:ext cx="224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CA" sz="1100" i="0">
                  <a:latin typeface="Cambria Math" panose="02040503050406030204" pitchFamily="18" charset="0"/>
                </a:rPr>
                <a:t>√(</a:t>
              </a:r>
              <a:r>
                <a:rPr lang="fr-CA" sz="11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1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100" b="0" i="0">
                  <a:latin typeface="Cambria Math" panose="02040503050406030204" pitchFamily="18" charset="0"/>
                </a:rPr>
                <a:t>+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(𝑞_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−𝑝_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fr-CA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fr-CA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fr-CA" sz="1100"/>
            </a:p>
          </xdr:txBody>
        </xdr:sp>
      </mc:Fallback>
    </mc:AlternateContent>
    <xdr:clientData/>
  </xdr:oneCellAnchor>
  <xdr:oneCellAnchor>
    <xdr:from>
      <xdr:col>12</xdr:col>
      <xdr:colOff>678180</xdr:colOff>
      <xdr:row>3</xdr:row>
      <xdr:rowOff>182880</xdr:rowOff>
    </xdr:from>
    <xdr:ext cx="2247900" cy="3124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DE3EE253-6375-424B-8ED9-09501442F35E}"/>
                </a:ext>
              </a:extLst>
            </xdr:cNvPr>
            <xdr:cNvSpPr txBox="1"/>
          </xdr:nvSpPr>
          <xdr:spPr>
            <a:xfrm>
              <a:off x="10949940" y="800100"/>
              <a:ext cx="2247900" cy="31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fr-CA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fr-CA" sz="1100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DE3EE253-6375-424B-8ED9-09501442F35E}"/>
                </a:ext>
              </a:extLst>
            </xdr:cNvPr>
            <xdr:cNvSpPr txBox="1"/>
          </xdr:nvSpPr>
          <xdr:spPr>
            <a:xfrm>
              <a:off x="10949940" y="800100"/>
              <a:ext cx="2247900" cy="31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CA" sz="1100" i="0">
                  <a:latin typeface="Cambria Math" panose="02040503050406030204" pitchFamily="18" charset="0"/>
                </a:rPr>
                <a:t>√(</a:t>
              </a:r>
              <a:r>
                <a:rPr lang="fr-CA" sz="11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1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100" b="0" i="0">
                  <a:latin typeface="Cambria Math" panose="02040503050406030204" pitchFamily="18" charset="0"/>
                </a:rPr>
                <a:t>+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(𝑞_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−𝑝_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fr-CA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fr-CA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fr-CA" sz="1100"/>
            </a:p>
          </xdr:txBody>
        </xdr:sp>
      </mc:Fallback>
    </mc:AlternateContent>
    <xdr:clientData/>
  </xdr:oneCellAnchor>
  <xdr:oneCellAnchor>
    <xdr:from>
      <xdr:col>16</xdr:col>
      <xdr:colOff>58615</xdr:colOff>
      <xdr:row>1</xdr:row>
      <xdr:rowOff>120894</xdr:rowOff>
    </xdr:from>
    <xdr:ext cx="2247900" cy="3297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CE32DED4-3039-430D-AFAA-39CABDA0B8BD}"/>
                </a:ext>
              </a:extLst>
            </xdr:cNvPr>
            <xdr:cNvSpPr txBox="1"/>
          </xdr:nvSpPr>
          <xdr:spPr>
            <a:xfrm>
              <a:off x="13071230" y="304067"/>
              <a:ext cx="2247900" cy="329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CA" sz="1600"/>
                <a:t>(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fr-CA" sz="12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d>
                        <m:dPr>
                          <m:ctrlPr>
                            <a:rPr lang="fr-CA" sz="12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sub>
                          </m:sSub>
                          <m:r>
                            <a:rPr lang="fr-CA" sz="12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fr-CA" sz="12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rad>
                </m:oMath>
              </a14:m>
              <a:r>
                <a:rPr lang="fr-CA" sz="1600"/>
                <a:t>)</a:t>
              </a:r>
              <a:r>
                <a:rPr lang="fr-CA" sz="1100" baseline="30000"/>
                <a:t>3/2</a:t>
              </a:r>
            </a:p>
          </xdr:txBody>
        </xdr:sp>
      </mc:Choice>
      <mc:Fallback xmlns="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CE32DED4-3039-430D-AFAA-39CABDA0B8BD}"/>
                </a:ext>
              </a:extLst>
            </xdr:cNvPr>
            <xdr:cNvSpPr txBox="1"/>
          </xdr:nvSpPr>
          <xdr:spPr>
            <a:xfrm>
              <a:off x="13071230" y="304067"/>
              <a:ext cx="2247900" cy="329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CA" sz="1600"/>
                <a:t>(</a:t>
              </a:r>
              <a:r>
                <a:rPr lang="fr-CA" sz="1200" i="0">
                  <a:latin typeface="Cambria Math" panose="02040503050406030204" pitchFamily="18" charset="0"/>
                </a:rPr>
                <a:t>√(</a:t>
              </a:r>
              <a:r>
                <a:rPr lang="fr-CA" sz="12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2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200" b="0" i="0">
                  <a:latin typeface="Cambria Math" panose="02040503050406030204" pitchFamily="18" charset="0"/>
                </a:rPr>
                <a:t>+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(𝑞_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−𝑝_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fr-CA" sz="1600"/>
                <a:t>)</a:t>
              </a:r>
              <a:r>
                <a:rPr lang="fr-CA" sz="1100" baseline="30000"/>
                <a:t>3/2</a:t>
              </a:r>
            </a:p>
          </xdr:txBody>
        </xdr:sp>
      </mc:Fallback>
    </mc:AlternateContent>
    <xdr:clientData/>
  </xdr:oneCellAnchor>
  <xdr:oneCellAnchor>
    <xdr:from>
      <xdr:col>16</xdr:col>
      <xdr:colOff>40298</xdr:colOff>
      <xdr:row>3</xdr:row>
      <xdr:rowOff>172183</xdr:rowOff>
    </xdr:from>
    <xdr:ext cx="2247900" cy="3150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C2365BA3-80A5-4217-8D91-A4FEB4C2B17D}"/>
                </a:ext>
              </a:extLst>
            </xdr:cNvPr>
            <xdr:cNvSpPr txBox="1"/>
          </xdr:nvSpPr>
          <xdr:spPr>
            <a:xfrm>
              <a:off x="13052913" y="791308"/>
              <a:ext cx="2247900" cy="315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CA" sz="16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fr-CA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fr-CA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rad>
                  <m:r>
                    <m:rPr>
                      <m:nor/>
                    </m:rPr>
                    <a:rPr lang="fr-CA" sz="1200" b="0" i="0" baseline="300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fr-CA" sz="1600">
                  <a:effectLst/>
                </a:rPr>
                <a:t>)</a:t>
              </a:r>
              <a:r>
                <a:rPr lang="fr-CA" sz="1100" baseline="30000">
                  <a:effectLst/>
                </a:rPr>
                <a:t>3/2</a:t>
              </a:r>
            </a:p>
            <a:p>
              <a:endParaRPr lang="fr-CA" sz="1100"/>
            </a:p>
          </xdr:txBody>
        </xdr:sp>
      </mc:Choice>
      <mc:Fallback xmlns="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C2365BA3-80A5-4217-8D91-A4FEB4C2B17D}"/>
                </a:ext>
              </a:extLst>
            </xdr:cNvPr>
            <xdr:cNvSpPr txBox="1"/>
          </xdr:nvSpPr>
          <xdr:spPr>
            <a:xfrm>
              <a:off x="13052913" y="791308"/>
              <a:ext cx="2247900" cy="315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CA" sz="16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fr-CA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(𝑞_𝑥−𝑝_𝑥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+(𝑞_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−𝑝_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 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CA" sz="1600">
                  <a:effectLst/>
                </a:rPr>
                <a:t>)</a:t>
              </a:r>
              <a:r>
                <a:rPr lang="fr-CA" sz="1100" baseline="30000">
                  <a:effectLst/>
                </a:rPr>
                <a:t>3/2</a:t>
              </a:r>
            </a:p>
            <a:p>
              <a:endParaRPr lang="fr-CA" sz="1100"/>
            </a:p>
          </xdr:txBody>
        </xdr:sp>
      </mc:Fallback>
    </mc:AlternateContent>
    <xdr:clientData/>
  </xdr:oneCellAnchor>
  <xdr:oneCellAnchor>
    <xdr:from>
      <xdr:col>12</xdr:col>
      <xdr:colOff>701040</xdr:colOff>
      <xdr:row>6</xdr:row>
      <xdr:rowOff>144780</xdr:rowOff>
    </xdr:from>
    <xdr:ext cx="224790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A965DF8F-4A25-476D-8734-3B1D4B48F681}"/>
                </a:ext>
              </a:extLst>
            </xdr:cNvPr>
            <xdr:cNvSpPr txBox="1"/>
          </xdr:nvSpPr>
          <xdr:spPr>
            <a:xfrm>
              <a:off x="10964594" y="326488"/>
              <a:ext cx="224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fr-CA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fr-CA" sz="1100"/>
            </a:p>
          </xdr:txBody>
        </xdr:sp>
      </mc:Choice>
      <mc:Fallback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A965DF8F-4A25-476D-8734-3B1D4B48F681}"/>
                </a:ext>
              </a:extLst>
            </xdr:cNvPr>
            <xdr:cNvSpPr txBox="1"/>
          </xdr:nvSpPr>
          <xdr:spPr>
            <a:xfrm>
              <a:off x="10964594" y="326488"/>
              <a:ext cx="224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CA" sz="1100" i="0">
                  <a:latin typeface="Cambria Math" panose="02040503050406030204" pitchFamily="18" charset="0"/>
                </a:rPr>
                <a:t>√(</a:t>
              </a:r>
              <a:r>
                <a:rPr lang="fr-CA" sz="11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1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100" b="0" i="0">
                  <a:latin typeface="Cambria Math" panose="02040503050406030204" pitchFamily="18" charset="0"/>
                </a:rPr>
                <a:t>+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(𝑞_𝑦−𝑝_𝑦 )</a:t>
              </a:r>
              <a:r>
                <a:rPr lang="fr-CA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endParaRPr lang="fr-CA" sz="1100"/>
            </a:p>
          </xdr:txBody>
        </xdr:sp>
      </mc:Fallback>
    </mc:AlternateContent>
    <xdr:clientData/>
  </xdr:oneCellAnchor>
  <xdr:oneCellAnchor>
    <xdr:from>
      <xdr:col>12</xdr:col>
      <xdr:colOff>678180</xdr:colOff>
      <xdr:row>8</xdr:row>
      <xdr:rowOff>182880</xdr:rowOff>
    </xdr:from>
    <xdr:ext cx="2247900" cy="3124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157A62B-5BD3-4C36-AB7D-BDAA43FCA3A1}"/>
                </a:ext>
              </a:extLst>
            </xdr:cNvPr>
            <xdr:cNvSpPr txBox="1"/>
          </xdr:nvSpPr>
          <xdr:spPr>
            <a:xfrm>
              <a:off x="10941734" y="798342"/>
              <a:ext cx="2247900" cy="31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fr-CA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fr-CA" sz="1100"/>
            </a:p>
          </xdr:txBody>
        </xdr:sp>
      </mc:Choice>
      <mc:Fallback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157A62B-5BD3-4C36-AB7D-BDAA43FCA3A1}"/>
                </a:ext>
              </a:extLst>
            </xdr:cNvPr>
            <xdr:cNvSpPr txBox="1"/>
          </xdr:nvSpPr>
          <xdr:spPr>
            <a:xfrm>
              <a:off x="10941734" y="798342"/>
              <a:ext cx="2247900" cy="31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CA" sz="1100" i="0">
                  <a:latin typeface="Cambria Math" panose="02040503050406030204" pitchFamily="18" charset="0"/>
                </a:rPr>
                <a:t>√(</a:t>
              </a:r>
              <a:r>
                <a:rPr lang="fr-CA" sz="11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1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100" b="0" i="0">
                  <a:latin typeface="Cambria Math" panose="02040503050406030204" pitchFamily="18" charset="0"/>
                </a:rPr>
                <a:t>+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(𝑞_𝑦−𝑝_𝑦 )</a:t>
              </a:r>
              <a:r>
                <a:rPr lang="fr-CA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endParaRPr lang="fr-CA" sz="1100"/>
            </a:p>
          </xdr:txBody>
        </xdr:sp>
      </mc:Fallback>
    </mc:AlternateContent>
    <xdr:clientData/>
  </xdr:oneCellAnchor>
  <xdr:oneCellAnchor>
    <xdr:from>
      <xdr:col>16</xdr:col>
      <xdr:colOff>58615</xdr:colOff>
      <xdr:row>6</xdr:row>
      <xdr:rowOff>120894</xdr:rowOff>
    </xdr:from>
    <xdr:ext cx="2247900" cy="3297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CC198E81-B6E5-4D40-8D22-23B163C8A491}"/>
                </a:ext>
              </a:extLst>
            </xdr:cNvPr>
            <xdr:cNvSpPr txBox="1"/>
          </xdr:nvSpPr>
          <xdr:spPr>
            <a:xfrm>
              <a:off x="13071230" y="302602"/>
              <a:ext cx="2247900" cy="329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CA" sz="1600"/>
                <a:t>(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fr-CA" sz="12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d>
                        <m:dPr>
                          <m:ctrlPr>
                            <a:rPr lang="fr-CA" sz="12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sub>
                          </m:sSub>
                          <m:r>
                            <a:rPr lang="fr-CA" sz="12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fr-CA" sz="12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rad>
                </m:oMath>
              </a14:m>
              <a:r>
                <a:rPr lang="fr-CA" sz="1600"/>
                <a:t>)</a:t>
              </a:r>
              <a:r>
                <a:rPr lang="fr-CA" sz="1100" baseline="30000"/>
                <a:t>3/2</a:t>
              </a:r>
            </a:p>
          </xdr:txBody>
        </xdr:sp>
      </mc:Choice>
      <mc:Fallback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CC198E81-B6E5-4D40-8D22-23B163C8A491}"/>
                </a:ext>
              </a:extLst>
            </xdr:cNvPr>
            <xdr:cNvSpPr txBox="1"/>
          </xdr:nvSpPr>
          <xdr:spPr>
            <a:xfrm>
              <a:off x="13071230" y="302602"/>
              <a:ext cx="2247900" cy="329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CA" sz="1600"/>
                <a:t>(</a:t>
              </a:r>
              <a:r>
                <a:rPr lang="fr-CA" sz="1200" i="0">
                  <a:latin typeface="Cambria Math" panose="02040503050406030204" pitchFamily="18" charset="0"/>
                </a:rPr>
                <a:t>√(</a:t>
              </a:r>
              <a:r>
                <a:rPr lang="fr-CA" sz="12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2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200" b="0" i="0">
                  <a:latin typeface="Cambria Math" panose="02040503050406030204" pitchFamily="18" charset="0"/>
                </a:rPr>
                <a:t>+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(𝑞_𝑦−𝑝_𝑦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r>
                <a:rPr lang="fr-CA" sz="1600"/>
                <a:t>)</a:t>
              </a:r>
              <a:r>
                <a:rPr lang="fr-CA" sz="1100" baseline="30000"/>
                <a:t>3/2</a:t>
              </a:r>
            </a:p>
          </xdr:txBody>
        </xdr:sp>
      </mc:Fallback>
    </mc:AlternateContent>
    <xdr:clientData/>
  </xdr:oneCellAnchor>
  <xdr:oneCellAnchor>
    <xdr:from>
      <xdr:col>16</xdr:col>
      <xdr:colOff>40298</xdr:colOff>
      <xdr:row>8</xdr:row>
      <xdr:rowOff>172183</xdr:rowOff>
    </xdr:from>
    <xdr:ext cx="2247900" cy="3150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ZoneTexte 16">
              <a:extLst>
                <a:ext uri="{FF2B5EF4-FFF2-40B4-BE49-F238E27FC236}">
                  <a16:creationId xmlns:a16="http://schemas.microsoft.com/office/drawing/2014/main" id="{C3DE50A9-1193-407C-9E8F-B3697FAEB6D3}"/>
                </a:ext>
              </a:extLst>
            </xdr:cNvPr>
            <xdr:cNvSpPr txBox="1"/>
          </xdr:nvSpPr>
          <xdr:spPr>
            <a:xfrm>
              <a:off x="13052913" y="787645"/>
              <a:ext cx="2247900" cy="315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CA" sz="16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fr-CA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fr-CA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rad>
                  <m:r>
                    <m:rPr>
                      <m:nor/>
                    </m:rPr>
                    <a:rPr lang="fr-CA" sz="1200" b="0" i="0" baseline="300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fr-CA" sz="1600">
                  <a:effectLst/>
                </a:rPr>
                <a:t>)</a:t>
              </a:r>
              <a:r>
                <a:rPr lang="fr-CA" sz="1100" baseline="30000">
                  <a:effectLst/>
                </a:rPr>
                <a:t>3/2</a:t>
              </a:r>
            </a:p>
            <a:p>
              <a:endParaRPr lang="fr-CA" sz="1100"/>
            </a:p>
          </xdr:txBody>
        </xdr:sp>
      </mc:Choice>
      <mc:Fallback>
        <xdr:sp macro="" textlink="">
          <xdr:nvSpPr>
            <xdr:cNvPr id="17" name="ZoneTexte 16">
              <a:extLst>
                <a:ext uri="{FF2B5EF4-FFF2-40B4-BE49-F238E27FC236}">
                  <a16:creationId xmlns:a16="http://schemas.microsoft.com/office/drawing/2014/main" id="{C3DE50A9-1193-407C-9E8F-B3697FAEB6D3}"/>
                </a:ext>
              </a:extLst>
            </xdr:cNvPr>
            <xdr:cNvSpPr txBox="1"/>
          </xdr:nvSpPr>
          <xdr:spPr>
            <a:xfrm>
              <a:off x="13052913" y="787645"/>
              <a:ext cx="2247900" cy="315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CA" sz="16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fr-CA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(𝑞_𝑥−𝑝_𝑥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+(𝑞_𝑦−𝑝_𝑦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CA" sz="1600">
                  <a:effectLst/>
                </a:rPr>
                <a:t>)</a:t>
              </a:r>
              <a:r>
                <a:rPr lang="fr-CA" sz="1100" baseline="30000">
                  <a:effectLst/>
                </a:rPr>
                <a:t>3/2</a:t>
              </a:r>
            </a:p>
            <a:p>
              <a:endParaRPr lang="fr-CA" sz="1100"/>
            </a:p>
          </xdr:txBody>
        </xdr:sp>
      </mc:Fallback>
    </mc:AlternateContent>
    <xdr:clientData/>
  </xdr:oneCellAnchor>
  <xdr:oneCellAnchor>
    <xdr:from>
      <xdr:col>12</xdr:col>
      <xdr:colOff>701040</xdr:colOff>
      <xdr:row>11</xdr:row>
      <xdr:rowOff>144780</xdr:rowOff>
    </xdr:from>
    <xdr:ext cx="224790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ZoneTexte 17">
              <a:extLst>
                <a:ext uri="{FF2B5EF4-FFF2-40B4-BE49-F238E27FC236}">
                  <a16:creationId xmlns:a16="http://schemas.microsoft.com/office/drawing/2014/main" id="{4C71387D-4D27-4215-A480-D95EABAAF757}"/>
                </a:ext>
              </a:extLst>
            </xdr:cNvPr>
            <xdr:cNvSpPr txBox="1"/>
          </xdr:nvSpPr>
          <xdr:spPr>
            <a:xfrm>
              <a:off x="10964594" y="326488"/>
              <a:ext cx="224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fr-CA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fr-CA" sz="1100"/>
            </a:p>
          </xdr:txBody>
        </xdr:sp>
      </mc:Choice>
      <mc:Fallback>
        <xdr:sp macro="" textlink="">
          <xdr:nvSpPr>
            <xdr:cNvPr id="18" name="ZoneTexte 17">
              <a:extLst>
                <a:ext uri="{FF2B5EF4-FFF2-40B4-BE49-F238E27FC236}">
                  <a16:creationId xmlns:a16="http://schemas.microsoft.com/office/drawing/2014/main" id="{4C71387D-4D27-4215-A480-D95EABAAF757}"/>
                </a:ext>
              </a:extLst>
            </xdr:cNvPr>
            <xdr:cNvSpPr txBox="1"/>
          </xdr:nvSpPr>
          <xdr:spPr>
            <a:xfrm>
              <a:off x="10964594" y="326488"/>
              <a:ext cx="224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CA" sz="1100" i="0">
                  <a:latin typeface="Cambria Math" panose="02040503050406030204" pitchFamily="18" charset="0"/>
                </a:rPr>
                <a:t>√(</a:t>
              </a:r>
              <a:r>
                <a:rPr lang="fr-CA" sz="11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1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100" b="0" i="0">
                  <a:latin typeface="Cambria Math" panose="02040503050406030204" pitchFamily="18" charset="0"/>
                </a:rPr>
                <a:t>+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(𝑞_𝑦−𝑝_𝑦 )</a:t>
              </a:r>
              <a:r>
                <a:rPr lang="fr-CA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endParaRPr lang="fr-CA" sz="1100"/>
            </a:p>
          </xdr:txBody>
        </xdr:sp>
      </mc:Fallback>
    </mc:AlternateContent>
    <xdr:clientData/>
  </xdr:oneCellAnchor>
  <xdr:oneCellAnchor>
    <xdr:from>
      <xdr:col>12</xdr:col>
      <xdr:colOff>678180</xdr:colOff>
      <xdr:row>13</xdr:row>
      <xdr:rowOff>182880</xdr:rowOff>
    </xdr:from>
    <xdr:ext cx="2247900" cy="3124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ZoneTexte 18">
              <a:extLst>
                <a:ext uri="{FF2B5EF4-FFF2-40B4-BE49-F238E27FC236}">
                  <a16:creationId xmlns:a16="http://schemas.microsoft.com/office/drawing/2014/main" id="{62743B2B-9883-46D1-A0D4-960E7CA4FC69}"/>
                </a:ext>
              </a:extLst>
            </xdr:cNvPr>
            <xdr:cNvSpPr txBox="1"/>
          </xdr:nvSpPr>
          <xdr:spPr>
            <a:xfrm>
              <a:off x="10941734" y="798342"/>
              <a:ext cx="2247900" cy="31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fr-CA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fr-CA" sz="1100"/>
            </a:p>
          </xdr:txBody>
        </xdr:sp>
      </mc:Choice>
      <mc:Fallback>
        <xdr:sp macro="" textlink="">
          <xdr:nvSpPr>
            <xdr:cNvPr id="19" name="ZoneTexte 18">
              <a:extLst>
                <a:ext uri="{FF2B5EF4-FFF2-40B4-BE49-F238E27FC236}">
                  <a16:creationId xmlns:a16="http://schemas.microsoft.com/office/drawing/2014/main" id="{62743B2B-9883-46D1-A0D4-960E7CA4FC69}"/>
                </a:ext>
              </a:extLst>
            </xdr:cNvPr>
            <xdr:cNvSpPr txBox="1"/>
          </xdr:nvSpPr>
          <xdr:spPr>
            <a:xfrm>
              <a:off x="10941734" y="798342"/>
              <a:ext cx="2247900" cy="31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CA" sz="1100" i="0">
                  <a:latin typeface="Cambria Math" panose="02040503050406030204" pitchFamily="18" charset="0"/>
                </a:rPr>
                <a:t>√(</a:t>
              </a:r>
              <a:r>
                <a:rPr lang="fr-CA" sz="11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1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100" b="0" i="0">
                  <a:latin typeface="Cambria Math" panose="02040503050406030204" pitchFamily="18" charset="0"/>
                </a:rPr>
                <a:t>+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(𝑞_𝑦−𝑝_𝑦 )</a:t>
              </a:r>
              <a:r>
                <a:rPr lang="fr-CA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endParaRPr lang="fr-CA" sz="1100"/>
            </a:p>
          </xdr:txBody>
        </xdr:sp>
      </mc:Fallback>
    </mc:AlternateContent>
    <xdr:clientData/>
  </xdr:oneCellAnchor>
  <xdr:oneCellAnchor>
    <xdr:from>
      <xdr:col>16</xdr:col>
      <xdr:colOff>58615</xdr:colOff>
      <xdr:row>11</xdr:row>
      <xdr:rowOff>120894</xdr:rowOff>
    </xdr:from>
    <xdr:ext cx="2247900" cy="3297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ZoneTexte 19">
              <a:extLst>
                <a:ext uri="{FF2B5EF4-FFF2-40B4-BE49-F238E27FC236}">
                  <a16:creationId xmlns:a16="http://schemas.microsoft.com/office/drawing/2014/main" id="{4B5A84E4-FAC3-413D-8E8F-F23007F63BF2}"/>
                </a:ext>
              </a:extLst>
            </xdr:cNvPr>
            <xdr:cNvSpPr txBox="1"/>
          </xdr:nvSpPr>
          <xdr:spPr>
            <a:xfrm>
              <a:off x="13071230" y="302602"/>
              <a:ext cx="2247900" cy="329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CA" sz="1600"/>
                <a:t>(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fr-CA" sz="12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d>
                        <m:dPr>
                          <m:ctrlPr>
                            <a:rPr lang="fr-CA" sz="12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sub>
                          </m:sSub>
                          <m:r>
                            <a:rPr lang="fr-CA" sz="12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fr-CA" sz="12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rad>
                </m:oMath>
              </a14:m>
              <a:r>
                <a:rPr lang="fr-CA" sz="1600"/>
                <a:t>)</a:t>
              </a:r>
              <a:r>
                <a:rPr lang="fr-CA" sz="1100" baseline="30000"/>
                <a:t>3/2</a:t>
              </a:r>
            </a:p>
          </xdr:txBody>
        </xdr:sp>
      </mc:Choice>
      <mc:Fallback>
        <xdr:sp macro="" textlink="">
          <xdr:nvSpPr>
            <xdr:cNvPr id="20" name="ZoneTexte 19">
              <a:extLst>
                <a:ext uri="{FF2B5EF4-FFF2-40B4-BE49-F238E27FC236}">
                  <a16:creationId xmlns:a16="http://schemas.microsoft.com/office/drawing/2014/main" id="{4B5A84E4-FAC3-413D-8E8F-F23007F63BF2}"/>
                </a:ext>
              </a:extLst>
            </xdr:cNvPr>
            <xdr:cNvSpPr txBox="1"/>
          </xdr:nvSpPr>
          <xdr:spPr>
            <a:xfrm>
              <a:off x="13071230" y="302602"/>
              <a:ext cx="2247900" cy="329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CA" sz="1600"/>
                <a:t>(</a:t>
              </a:r>
              <a:r>
                <a:rPr lang="fr-CA" sz="1200" i="0">
                  <a:latin typeface="Cambria Math" panose="02040503050406030204" pitchFamily="18" charset="0"/>
                </a:rPr>
                <a:t>√(</a:t>
              </a:r>
              <a:r>
                <a:rPr lang="fr-CA" sz="12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2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200" b="0" i="0">
                  <a:latin typeface="Cambria Math" panose="02040503050406030204" pitchFamily="18" charset="0"/>
                </a:rPr>
                <a:t>+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(𝑞_𝑦−𝑝_𝑦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r>
                <a:rPr lang="fr-CA" sz="1600"/>
                <a:t>)</a:t>
              </a:r>
              <a:r>
                <a:rPr lang="fr-CA" sz="1100" baseline="30000"/>
                <a:t>3/2</a:t>
              </a:r>
            </a:p>
          </xdr:txBody>
        </xdr:sp>
      </mc:Fallback>
    </mc:AlternateContent>
    <xdr:clientData/>
  </xdr:oneCellAnchor>
  <xdr:oneCellAnchor>
    <xdr:from>
      <xdr:col>16</xdr:col>
      <xdr:colOff>40298</xdr:colOff>
      <xdr:row>13</xdr:row>
      <xdr:rowOff>172183</xdr:rowOff>
    </xdr:from>
    <xdr:ext cx="2247900" cy="3150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ZoneTexte 20">
              <a:extLst>
                <a:ext uri="{FF2B5EF4-FFF2-40B4-BE49-F238E27FC236}">
                  <a16:creationId xmlns:a16="http://schemas.microsoft.com/office/drawing/2014/main" id="{14ECBAF5-96AD-4201-BD33-E2D77999C800}"/>
                </a:ext>
              </a:extLst>
            </xdr:cNvPr>
            <xdr:cNvSpPr txBox="1"/>
          </xdr:nvSpPr>
          <xdr:spPr>
            <a:xfrm>
              <a:off x="13052913" y="787645"/>
              <a:ext cx="2247900" cy="315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CA" sz="16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fr-CA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fr-CA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rad>
                  <m:r>
                    <m:rPr>
                      <m:nor/>
                    </m:rPr>
                    <a:rPr lang="fr-CA" sz="1200" b="0" i="0" baseline="300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fr-CA" sz="1600">
                  <a:effectLst/>
                </a:rPr>
                <a:t>)</a:t>
              </a:r>
              <a:r>
                <a:rPr lang="fr-CA" sz="1100" baseline="30000">
                  <a:effectLst/>
                </a:rPr>
                <a:t>3/2</a:t>
              </a:r>
            </a:p>
            <a:p>
              <a:endParaRPr lang="fr-CA" sz="1100"/>
            </a:p>
          </xdr:txBody>
        </xdr:sp>
      </mc:Choice>
      <mc:Fallback>
        <xdr:sp macro="" textlink="">
          <xdr:nvSpPr>
            <xdr:cNvPr id="21" name="ZoneTexte 20">
              <a:extLst>
                <a:ext uri="{FF2B5EF4-FFF2-40B4-BE49-F238E27FC236}">
                  <a16:creationId xmlns:a16="http://schemas.microsoft.com/office/drawing/2014/main" id="{14ECBAF5-96AD-4201-BD33-E2D77999C800}"/>
                </a:ext>
              </a:extLst>
            </xdr:cNvPr>
            <xdr:cNvSpPr txBox="1"/>
          </xdr:nvSpPr>
          <xdr:spPr>
            <a:xfrm>
              <a:off x="13052913" y="787645"/>
              <a:ext cx="2247900" cy="315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CA" sz="16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fr-CA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(𝑞_𝑥−𝑝_𝑥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+(𝑞_𝑦−𝑝_𝑦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CA" sz="1600">
                  <a:effectLst/>
                </a:rPr>
                <a:t>)</a:t>
              </a:r>
              <a:r>
                <a:rPr lang="fr-CA" sz="1100" baseline="30000">
                  <a:effectLst/>
                </a:rPr>
                <a:t>3/2</a:t>
              </a:r>
            </a:p>
            <a:p>
              <a:endParaRPr lang="fr-CA" sz="1100"/>
            </a:p>
          </xdr:txBody>
        </xdr:sp>
      </mc:Fallback>
    </mc:AlternateContent>
    <xdr:clientData/>
  </xdr:oneCellAnchor>
  <xdr:oneCellAnchor>
    <xdr:from>
      <xdr:col>9</xdr:col>
      <xdr:colOff>342901</xdr:colOff>
      <xdr:row>17</xdr:row>
      <xdr:rowOff>2931</xdr:rowOff>
    </xdr:from>
    <xdr:ext cx="37806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ZoneTexte 21">
              <a:extLst>
                <a:ext uri="{FF2B5EF4-FFF2-40B4-BE49-F238E27FC236}">
                  <a16:creationId xmlns:a16="http://schemas.microsoft.com/office/drawing/2014/main" id="{27B62185-6AAE-32CF-7024-2713A12F40F1}"/>
                </a:ext>
              </a:extLst>
            </xdr:cNvPr>
            <xdr:cNvSpPr txBox="1"/>
          </xdr:nvSpPr>
          <xdr:spPr>
            <a:xfrm>
              <a:off x="8771793" y="4006362"/>
              <a:ext cx="3780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⃑"/>
                      <m:ctrlPr>
                        <a:rPr lang="fr-CA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fr-CA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CA" sz="11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fr-CA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e>
                  </m:acc>
                </m:oMath>
              </a14:m>
              <a:r>
                <a:rPr lang="fr-CA" sz="1100"/>
                <a:t>=</a:t>
              </a:r>
            </a:p>
          </xdr:txBody>
        </xdr:sp>
      </mc:Choice>
      <mc:Fallback>
        <xdr:sp macro="" textlink="">
          <xdr:nvSpPr>
            <xdr:cNvPr id="22" name="ZoneTexte 21">
              <a:extLst>
                <a:ext uri="{FF2B5EF4-FFF2-40B4-BE49-F238E27FC236}">
                  <a16:creationId xmlns:a16="http://schemas.microsoft.com/office/drawing/2014/main" id="{27B62185-6AAE-32CF-7024-2713A12F40F1}"/>
                </a:ext>
              </a:extLst>
            </xdr:cNvPr>
            <xdr:cNvSpPr txBox="1"/>
          </xdr:nvSpPr>
          <xdr:spPr>
            <a:xfrm>
              <a:off x="8771793" y="4006362"/>
              <a:ext cx="3780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CA" sz="1100" b="0" i="0">
                  <a:latin typeface="Cambria Math" panose="02040503050406030204" pitchFamily="18" charset="0"/>
                </a:rPr>
                <a:t>(𝑎_𝑥 ) ⃑</a:t>
              </a:r>
              <a:r>
                <a:rPr lang="fr-CA" sz="1100"/>
                <a:t>=</a:t>
              </a:r>
            </a:p>
          </xdr:txBody>
        </xdr:sp>
      </mc:Fallback>
    </mc:AlternateContent>
    <xdr:clientData/>
  </xdr:oneCellAnchor>
  <xdr:oneCellAnchor>
    <xdr:from>
      <xdr:col>9</xdr:col>
      <xdr:colOff>328246</xdr:colOff>
      <xdr:row>18</xdr:row>
      <xdr:rowOff>5862</xdr:rowOff>
    </xdr:from>
    <xdr:ext cx="378069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E2BD984A-FB6C-4FE3-92A5-BF24F9681E08}"/>
                </a:ext>
              </a:extLst>
            </xdr:cNvPr>
            <xdr:cNvSpPr txBox="1"/>
          </xdr:nvSpPr>
          <xdr:spPr>
            <a:xfrm>
              <a:off x="8757138" y="4208585"/>
              <a:ext cx="378069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⃑"/>
                      <m:ctrlPr>
                        <a:rPr lang="fr-CA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fr-CA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CA" sz="11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fr-CA" sz="11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e>
                  </m:acc>
                </m:oMath>
              </a14:m>
              <a:r>
                <a:rPr lang="fr-CA" sz="1100"/>
                <a:t>=</a:t>
              </a:r>
            </a:p>
          </xdr:txBody>
        </xdr:sp>
      </mc:Choice>
      <mc:Fallback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E2BD984A-FB6C-4FE3-92A5-BF24F9681E08}"/>
                </a:ext>
              </a:extLst>
            </xdr:cNvPr>
            <xdr:cNvSpPr txBox="1"/>
          </xdr:nvSpPr>
          <xdr:spPr>
            <a:xfrm>
              <a:off x="8757138" y="4208585"/>
              <a:ext cx="378069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CA" sz="1100" b="0" i="0">
                  <a:latin typeface="Cambria Math" panose="02040503050406030204" pitchFamily="18" charset="0"/>
                </a:rPr>
                <a:t>(𝑎_𝑦 ) ⃑</a:t>
              </a:r>
              <a:r>
                <a:rPr lang="fr-CA" sz="1100"/>
                <a:t>=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0EB7-575B-4868-8967-13BA8B3D084B}">
  <dimension ref="B2:S38"/>
  <sheetViews>
    <sheetView tabSelected="1" topLeftCell="A8" zoomScale="130" zoomScaleNormal="130" workbookViewId="0">
      <selection activeCell="K19" sqref="K19"/>
    </sheetView>
  </sheetViews>
  <sheetFormatPr baseColWidth="10" defaultRowHeight="14.4" x14ac:dyDescent="0.3"/>
  <cols>
    <col min="2" max="2" width="35.88671875" bestFit="1" customWidth="1"/>
    <col min="6" max="6" width="14" bestFit="1" customWidth="1"/>
    <col min="9" max="9" width="3.77734375" customWidth="1"/>
    <col min="10" max="10" width="12.6640625" customWidth="1"/>
    <col min="11" max="11" width="12.109375" bestFit="1" customWidth="1"/>
    <col min="12" max="12" width="2.5546875" bestFit="1" customWidth="1"/>
    <col min="14" max="14" width="1.77734375" bestFit="1" customWidth="1"/>
    <col min="15" max="15" width="24.77734375" bestFit="1" customWidth="1"/>
    <col min="16" max="16" width="2" bestFit="1" customWidth="1"/>
    <col min="17" max="17" width="29.44140625" customWidth="1"/>
    <col min="18" max="18" width="3.44140625" bestFit="1" customWidth="1"/>
  </cols>
  <sheetData>
    <row r="2" spans="2:19" ht="12.6" customHeight="1" thickBot="1" x14ac:dyDescent="0.35">
      <c r="B2" s="2"/>
      <c r="C2" s="2"/>
      <c r="D2" s="2"/>
      <c r="E2" s="2"/>
      <c r="F2" s="2"/>
    </row>
    <row r="3" spans="2:19" ht="21.6" customHeight="1" thickTop="1" x14ac:dyDescent="0.35">
      <c r="B3" s="5" t="s">
        <v>0</v>
      </c>
      <c r="C3" s="5"/>
      <c r="D3" s="5"/>
      <c r="E3" s="5"/>
      <c r="F3" s="6"/>
      <c r="J3" s="1" t="s">
        <v>49</v>
      </c>
      <c r="K3" s="3" t="s">
        <v>41</v>
      </c>
      <c r="L3" t="s">
        <v>56</v>
      </c>
      <c r="M3" s="4" t="s">
        <v>55</v>
      </c>
      <c r="N3" s="22" t="s">
        <v>57</v>
      </c>
      <c r="O3" s="22"/>
      <c r="P3" s="22" t="s">
        <v>58</v>
      </c>
      <c r="R3" t="s">
        <v>59</v>
      </c>
      <c r="S3" t="s">
        <v>49</v>
      </c>
    </row>
    <row r="4" spans="2:19" ht="15.6" customHeight="1" x14ac:dyDescent="0.3">
      <c r="B4" s="3" t="s">
        <v>1</v>
      </c>
      <c r="C4" s="3" t="s">
        <v>15</v>
      </c>
      <c r="D4" s="25">
        <v>0.5</v>
      </c>
      <c r="E4" s="25"/>
      <c r="F4" s="7" t="s">
        <v>33</v>
      </c>
      <c r="K4">
        <f>Masse_1</f>
        <v>1570796326794.8965</v>
      </c>
      <c r="M4" s="21">
        <f>q_1x-px</f>
        <v>20000</v>
      </c>
      <c r="O4" s="21">
        <f>SQRT((q_1x-px)^2+(q_1y-py)^2)+Aarseth_1^2</f>
        <v>100021360.00936329</v>
      </c>
      <c r="Q4">
        <f>(O4)^3/2</f>
        <v>5.0032046858282209E+23</v>
      </c>
      <c r="S4" s="23">
        <f>K4*(M4/Q4)</f>
        <v>6.2791607596796519E-8</v>
      </c>
    </row>
    <row r="5" spans="2:19" ht="21.6" customHeight="1" x14ac:dyDescent="0.35">
      <c r="B5" s="3" t="s">
        <v>2</v>
      </c>
      <c r="C5" s="3" t="s">
        <v>20</v>
      </c>
      <c r="D5" s="24">
        <v>2</v>
      </c>
      <c r="E5" s="24"/>
      <c r="F5" s="7" t="s">
        <v>35</v>
      </c>
      <c r="J5" s="1" t="s">
        <v>50</v>
      </c>
      <c r="K5" s="3" t="s">
        <v>41</v>
      </c>
      <c r="L5" t="s">
        <v>56</v>
      </c>
      <c r="M5" s="4" t="s">
        <v>54</v>
      </c>
      <c r="N5" s="22" t="s">
        <v>57</v>
      </c>
      <c r="P5" t="s">
        <v>58</v>
      </c>
      <c r="R5" t="s">
        <v>59</v>
      </c>
      <c r="S5" t="s">
        <v>50</v>
      </c>
    </row>
    <row r="6" spans="2:19" x14ac:dyDescent="0.3">
      <c r="D6" s="26"/>
      <c r="E6" s="26"/>
      <c r="K6">
        <f>Masse_1</f>
        <v>1570796326794.8965</v>
      </c>
      <c r="M6" s="21">
        <f>q_1y-py</f>
        <v>7500</v>
      </c>
      <c r="O6" s="21">
        <f>SQRT((q_1x-px)^2+(q_1y-py)^2)+Aarseth_1^2</f>
        <v>100021360.00936329</v>
      </c>
      <c r="Q6">
        <f>(O6)^3/2</f>
        <v>5.0032046858282209E+23</v>
      </c>
      <c r="S6">
        <f>K6*(M6/Q6)</f>
        <v>2.3546852848798698E-8</v>
      </c>
    </row>
    <row r="7" spans="2:19" ht="15" thickBot="1" x14ac:dyDescent="0.35">
      <c r="B7" s="2"/>
      <c r="C7" s="2"/>
      <c r="D7" s="2"/>
      <c r="E7" s="2"/>
      <c r="F7" s="2"/>
    </row>
    <row r="8" spans="2:19" ht="27.6" customHeight="1" thickTop="1" x14ac:dyDescent="0.35">
      <c r="B8" s="5" t="s">
        <v>3</v>
      </c>
      <c r="C8" s="5"/>
      <c r="D8" s="5"/>
      <c r="E8" s="5"/>
      <c r="F8" s="6"/>
      <c r="J8" s="28" t="s">
        <v>49</v>
      </c>
      <c r="K8" s="3" t="s">
        <v>41</v>
      </c>
      <c r="L8" t="s">
        <v>56</v>
      </c>
      <c r="M8" s="4" t="s">
        <v>55</v>
      </c>
      <c r="N8" s="22" t="s">
        <v>57</v>
      </c>
      <c r="O8" s="22"/>
      <c r="P8" s="22" t="s">
        <v>58</v>
      </c>
      <c r="R8" t="s">
        <v>59</v>
      </c>
      <c r="S8" t="s">
        <v>49</v>
      </c>
    </row>
    <row r="9" spans="2:19" x14ac:dyDescent="0.3">
      <c r="B9" s="3" t="s">
        <v>4</v>
      </c>
      <c r="C9" s="3" t="s">
        <v>16</v>
      </c>
      <c r="D9" s="27">
        <v>1</v>
      </c>
      <c r="E9" s="27"/>
      <c r="F9" s="7" t="s">
        <v>31</v>
      </c>
      <c r="K9">
        <f>Masse_2</f>
        <v>179594380030.21649</v>
      </c>
      <c r="M9" s="21">
        <f>q_2x-px</f>
        <v>-2</v>
      </c>
      <c r="O9" s="21">
        <f>SQRT((q_2x-px)^2+(q_2y-py)^2)+Aarseth_2^2</f>
        <v>49010000.000200003</v>
      </c>
      <c r="Q9">
        <f>(O9)^3/2</f>
        <v>5.8860522351220608E+22</v>
      </c>
      <c r="S9" s="23">
        <f>K9*(M9/Q9)</f>
        <v>-6.1023712619666271E-12</v>
      </c>
    </row>
    <row r="10" spans="2:19" ht="26.4" customHeight="1" x14ac:dyDescent="0.35">
      <c r="B10" s="3" t="s">
        <v>5</v>
      </c>
      <c r="C10" s="3" t="s">
        <v>51</v>
      </c>
      <c r="D10" s="20">
        <v>0</v>
      </c>
      <c r="E10" s="20">
        <v>0</v>
      </c>
      <c r="F10" s="7" t="s">
        <v>22</v>
      </c>
      <c r="J10" s="28" t="s">
        <v>50</v>
      </c>
      <c r="K10" s="3" t="s">
        <v>41</v>
      </c>
      <c r="L10" t="s">
        <v>56</v>
      </c>
      <c r="M10" s="4" t="s">
        <v>54</v>
      </c>
      <c r="N10" s="22" t="s">
        <v>57</v>
      </c>
      <c r="P10" t="s">
        <v>58</v>
      </c>
      <c r="R10" t="s">
        <v>59</v>
      </c>
      <c r="S10" t="s">
        <v>50</v>
      </c>
    </row>
    <row r="11" spans="2:19" ht="15.6" x14ac:dyDescent="0.35">
      <c r="B11" s="3" t="s">
        <v>6</v>
      </c>
      <c r="C11" s="3" t="s">
        <v>52</v>
      </c>
      <c r="D11" s="19">
        <v>0</v>
      </c>
      <c r="E11" s="19">
        <v>0</v>
      </c>
      <c r="F11" s="7" t="s">
        <v>34</v>
      </c>
      <c r="K11">
        <f>Masse_2</f>
        <v>179594380030.21649</v>
      </c>
      <c r="M11" s="21">
        <f>q_2y-py</f>
        <v>10000</v>
      </c>
      <c r="O11" s="21">
        <f>SQRT((q_2x-px)^2+(q_2y-py)^2)+Aarseth_2^2</f>
        <v>49010000.000200003</v>
      </c>
      <c r="Q11">
        <f>(O11)^3/2</f>
        <v>5.8860522351220608E+22</v>
      </c>
      <c r="S11">
        <f>K11*(M11/Q11)</f>
        <v>3.0511856309833134E-8</v>
      </c>
    </row>
    <row r="12" spans="2:19" ht="16.8" x14ac:dyDescent="0.35">
      <c r="B12" s="3" t="s">
        <v>7</v>
      </c>
      <c r="C12" s="3" t="s">
        <v>53</v>
      </c>
      <c r="D12" s="19">
        <v>0</v>
      </c>
      <c r="E12" s="19">
        <v>0</v>
      </c>
      <c r="F12" s="7" t="s">
        <v>36</v>
      </c>
    </row>
    <row r="13" spans="2:19" ht="26.4" customHeight="1" x14ac:dyDescent="0.35">
      <c r="J13" s="29" t="s">
        <v>49</v>
      </c>
      <c r="K13" s="3" t="s">
        <v>41</v>
      </c>
      <c r="L13" t="s">
        <v>56</v>
      </c>
      <c r="M13" s="4" t="s">
        <v>55</v>
      </c>
      <c r="N13" s="22" t="s">
        <v>57</v>
      </c>
      <c r="O13" s="22"/>
      <c r="P13" s="22" t="s">
        <v>58</v>
      </c>
      <c r="R13" t="s">
        <v>59</v>
      </c>
      <c r="S13" t="s">
        <v>49</v>
      </c>
    </row>
    <row r="14" spans="2:19" x14ac:dyDescent="0.3">
      <c r="K14">
        <f>Masse_3</f>
        <v>523598775598.29883</v>
      </c>
      <c r="M14" s="21">
        <f>q_3x-px</f>
        <v>-5000</v>
      </c>
      <c r="O14" s="21">
        <f>SQRT((q_3x-px)^2+(q_3y-py)^2)+Aarseth_3^2</f>
        <v>100015811.38830084</v>
      </c>
      <c r="Q14">
        <f>(O14)^3/2</f>
        <v>5.0023720832648903E+23</v>
      </c>
      <c r="S14" s="23">
        <f>K14*(M14/Q14)</f>
        <v>-5.2335048941077808E-9</v>
      </c>
    </row>
    <row r="15" spans="2:19" ht="27.6" customHeight="1" thickBot="1" x14ac:dyDescent="0.4">
      <c r="B15" s="2" t="s">
        <v>14</v>
      </c>
      <c r="C15" s="2"/>
      <c r="D15" s="2"/>
      <c r="E15" s="2"/>
      <c r="F15" s="2"/>
      <c r="J15" s="29" t="s">
        <v>50</v>
      </c>
      <c r="K15" s="3" t="s">
        <v>41</v>
      </c>
      <c r="L15" t="s">
        <v>56</v>
      </c>
      <c r="M15" s="4" t="s">
        <v>54</v>
      </c>
      <c r="N15" s="22" t="s">
        <v>57</v>
      </c>
      <c r="P15" t="s">
        <v>58</v>
      </c>
      <c r="R15" t="s">
        <v>59</v>
      </c>
      <c r="S15" t="s">
        <v>50</v>
      </c>
    </row>
    <row r="16" spans="2:19" ht="15" thickTop="1" x14ac:dyDescent="0.3">
      <c r="B16" s="1" t="s">
        <v>21</v>
      </c>
      <c r="C16" s="1"/>
      <c r="D16" s="1"/>
      <c r="E16" s="1"/>
      <c r="F16" s="8"/>
      <c r="K16">
        <f>Masse_3</f>
        <v>523598775598.29883</v>
      </c>
      <c r="M16" s="21">
        <f>q_3y-py</f>
        <v>-15000</v>
      </c>
      <c r="O16" s="21">
        <f>SQRT((q_3x-px)^2+(q_3y-py)^2)+Aarseth_3^2</f>
        <v>100015811.38830084</v>
      </c>
      <c r="Q16">
        <f>(O16)^3/2</f>
        <v>5.0023720832648903E+23</v>
      </c>
      <c r="S16">
        <f>K16*(M16/Q16)</f>
        <v>-1.5700514682323344E-8</v>
      </c>
    </row>
    <row r="17" spans="2:11" ht="15.6" x14ac:dyDescent="0.35">
      <c r="B17" s="3" t="s">
        <v>9</v>
      </c>
      <c r="C17" s="4" t="s">
        <v>38</v>
      </c>
      <c r="D17" s="3">
        <v>20000</v>
      </c>
      <c r="E17" s="3">
        <v>7500</v>
      </c>
      <c r="F17" s="7" t="s">
        <v>22</v>
      </c>
    </row>
    <row r="18" spans="2:11" ht="15.6" x14ac:dyDescent="0.35">
      <c r="B18" s="3" t="s">
        <v>8</v>
      </c>
      <c r="C18" s="3" t="s">
        <v>37</v>
      </c>
      <c r="D18" s="24">
        <v>5000</v>
      </c>
      <c r="E18" s="24"/>
      <c r="F18" s="7" t="s">
        <v>22</v>
      </c>
      <c r="K18" s="23">
        <f>S4+S9+S14</f>
        <v>5.7552000331426765E-8</v>
      </c>
    </row>
    <row r="19" spans="2:11" ht="16.8" x14ac:dyDescent="0.35">
      <c r="B19" s="3" t="s">
        <v>10</v>
      </c>
      <c r="C19" s="3" t="s">
        <v>39</v>
      </c>
      <c r="D19" s="24">
        <v>3</v>
      </c>
      <c r="E19" s="24"/>
      <c r="F19" s="7" t="s">
        <v>29</v>
      </c>
      <c r="K19">
        <f>S6+S11+S16</f>
        <v>3.8358194476308484E-8</v>
      </c>
    </row>
    <row r="20" spans="2:11" ht="16.8" x14ac:dyDescent="0.35">
      <c r="B20" s="3" t="s">
        <v>11</v>
      </c>
      <c r="C20" s="3" t="s">
        <v>40</v>
      </c>
      <c r="D20" s="24">
        <f>4/3*PI()*(D18)^3</f>
        <v>523598775598.29883</v>
      </c>
      <c r="E20" s="24"/>
      <c r="F20" s="7" t="s">
        <v>30</v>
      </c>
    </row>
    <row r="21" spans="2:11" ht="15.6" x14ac:dyDescent="0.35">
      <c r="B21" s="3" t="s">
        <v>12</v>
      </c>
      <c r="C21" s="3" t="s">
        <v>41</v>
      </c>
      <c r="D21" s="24">
        <f>D19*D20</f>
        <v>1570796326794.8965</v>
      </c>
      <c r="E21" s="24"/>
      <c r="F21" s="7" t="s">
        <v>31</v>
      </c>
    </row>
    <row r="22" spans="2:11" ht="15.6" x14ac:dyDescent="0.35">
      <c r="B22" s="3" t="s">
        <v>13</v>
      </c>
      <c r="C22" s="3" t="s">
        <v>42</v>
      </c>
      <c r="D22" s="24">
        <f>D18*D5</f>
        <v>10000</v>
      </c>
      <c r="E22" s="24"/>
      <c r="F22" s="7" t="s">
        <v>22</v>
      </c>
    </row>
    <row r="23" spans="2:11" ht="15" thickBot="1" x14ac:dyDescent="0.35">
      <c r="B23" s="9"/>
      <c r="C23" s="9"/>
      <c r="D23" s="10"/>
      <c r="E23" s="10"/>
      <c r="F23" s="11"/>
    </row>
    <row r="24" spans="2:11" ht="15" thickTop="1" x14ac:dyDescent="0.3">
      <c r="B24" s="12" t="s">
        <v>32</v>
      </c>
      <c r="C24" s="13"/>
      <c r="D24" s="13"/>
      <c r="E24" s="13"/>
      <c r="F24" s="14"/>
    </row>
    <row r="25" spans="2:11" ht="15.6" x14ac:dyDescent="0.35">
      <c r="B25" s="3" t="s">
        <v>9</v>
      </c>
      <c r="C25" s="3" t="s">
        <v>24</v>
      </c>
      <c r="D25" s="3">
        <v>-2</v>
      </c>
      <c r="E25" s="3">
        <v>10000</v>
      </c>
      <c r="F25" s="7" t="s">
        <v>22</v>
      </c>
    </row>
    <row r="26" spans="2:11" ht="15.6" x14ac:dyDescent="0.35">
      <c r="B26" s="3" t="s">
        <v>8</v>
      </c>
      <c r="C26" s="3" t="s">
        <v>23</v>
      </c>
      <c r="D26" s="24">
        <v>3500</v>
      </c>
      <c r="E26" s="24"/>
      <c r="F26" s="7" t="s">
        <v>22</v>
      </c>
    </row>
    <row r="27" spans="2:11" ht="16.8" x14ac:dyDescent="0.35">
      <c r="B27" s="3" t="s">
        <v>10</v>
      </c>
      <c r="C27" s="3" t="s">
        <v>25</v>
      </c>
      <c r="D27" s="24">
        <v>1</v>
      </c>
      <c r="E27" s="24"/>
      <c r="F27" s="7" t="s">
        <v>29</v>
      </c>
    </row>
    <row r="28" spans="2:11" ht="16.8" x14ac:dyDescent="0.35">
      <c r="B28" s="3" t="s">
        <v>11</v>
      </c>
      <c r="C28" s="3" t="s">
        <v>26</v>
      </c>
      <c r="D28" s="24">
        <f>4/3*PI()*(D26)^3</f>
        <v>179594380030.21649</v>
      </c>
      <c r="E28" s="24"/>
      <c r="F28" s="7" t="s">
        <v>30</v>
      </c>
    </row>
    <row r="29" spans="2:11" ht="15.6" x14ac:dyDescent="0.35">
      <c r="B29" s="3" t="s">
        <v>12</v>
      </c>
      <c r="C29" s="3" t="s">
        <v>27</v>
      </c>
      <c r="D29" s="24">
        <f>D27*D28</f>
        <v>179594380030.21649</v>
      </c>
      <c r="E29" s="24"/>
      <c r="F29" s="7" t="s">
        <v>31</v>
      </c>
    </row>
    <row r="30" spans="2:11" ht="15.6" x14ac:dyDescent="0.35">
      <c r="B30" s="3" t="s">
        <v>13</v>
      </c>
      <c r="C30" s="3" t="s">
        <v>28</v>
      </c>
      <c r="D30" s="24">
        <f>D26*D5</f>
        <v>7000</v>
      </c>
      <c r="E30" s="24"/>
      <c r="F30" s="7" t="s">
        <v>22</v>
      </c>
    </row>
    <row r="31" spans="2:11" ht="15" thickBot="1" x14ac:dyDescent="0.35">
      <c r="B31" s="9"/>
      <c r="C31" s="9"/>
      <c r="D31" s="10"/>
      <c r="E31" s="10"/>
      <c r="F31" s="11"/>
    </row>
    <row r="32" spans="2:11" ht="15" thickTop="1" x14ac:dyDescent="0.3">
      <c r="B32" s="17" t="s">
        <v>60</v>
      </c>
      <c r="C32" s="16"/>
      <c r="D32" s="18"/>
      <c r="E32" s="16"/>
      <c r="F32" s="15"/>
    </row>
    <row r="33" spans="2:6" ht="15.6" x14ac:dyDescent="0.35">
      <c r="B33" s="3" t="s">
        <v>9</v>
      </c>
      <c r="C33" s="3" t="s">
        <v>43</v>
      </c>
      <c r="D33" s="3">
        <v>-5000</v>
      </c>
      <c r="E33" s="3">
        <v>-15000</v>
      </c>
      <c r="F33" s="7" t="s">
        <v>22</v>
      </c>
    </row>
    <row r="34" spans="2:6" ht="15.6" x14ac:dyDescent="0.35">
      <c r="B34" s="3" t="s">
        <v>8</v>
      </c>
      <c r="C34" s="3" t="s">
        <v>46</v>
      </c>
      <c r="D34" s="24">
        <v>5000</v>
      </c>
      <c r="E34" s="24"/>
      <c r="F34" s="7" t="s">
        <v>22</v>
      </c>
    </row>
    <row r="35" spans="2:6" ht="16.8" x14ac:dyDescent="0.35">
      <c r="B35" s="3" t="s">
        <v>10</v>
      </c>
      <c r="C35" s="3" t="s">
        <v>44</v>
      </c>
      <c r="D35" s="24">
        <v>1</v>
      </c>
      <c r="E35" s="24"/>
      <c r="F35" s="7" t="s">
        <v>29</v>
      </c>
    </row>
    <row r="36" spans="2:6" ht="16.8" x14ac:dyDescent="0.35">
      <c r="B36" s="3" t="s">
        <v>11</v>
      </c>
      <c r="C36" s="3" t="s">
        <v>45</v>
      </c>
      <c r="D36" s="24">
        <f>4/3*PI()*(D34)^3</f>
        <v>523598775598.29883</v>
      </c>
      <c r="E36" s="24"/>
      <c r="F36" s="7" t="s">
        <v>30</v>
      </c>
    </row>
    <row r="37" spans="2:6" ht="15.6" x14ac:dyDescent="0.35">
      <c r="B37" s="3" t="s">
        <v>12</v>
      </c>
      <c r="C37" s="3" t="s">
        <v>47</v>
      </c>
      <c r="D37" s="24">
        <f>D35*D36</f>
        <v>523598775598.29883</v>
      </c>
      <c r="E37" s="24"/>
      <c r="F37" s="7" t="s">
        <v>31</v>
      </c>
    </row>
    <row r="38" spans="2:6" ht="15.6" x14ac:dyDescent="0.35">
      <c r="B38" s="3" t="s">
        <v>13</v>
      </c>
      <c r="C38" s="3" t="s">
        <v>48</v>
      </c>
      <c r="D38" s="24">
        <f>D34*D5</f>
        <v>10000</v>
      </c>
      <c r="E38" s="24"/>
      <c r="F38" s="7" t="s">
        <v>22</v>
      </c>
    </row>
  </sheetData>
  <mergeCells count="19">
    <mergeCell ref="D21:E21"/>
    <mergeCell ref="D22:E22"/>
    <mergeCell ref="D26:E26"/>
    <mergeCell ref="D36:E36"/>
    <mergeCell ref="D37:E37"/>
    <mergeCell ref="D38:E38"/>
    <mergeCell ref="D4:E4"/>
    <mergeCell ref="D5:E5"/>
    <mergeCell ref="D6:E6"/>
    <mergeCell ref="D9:E9"/>
    <mergeCell ref="D27:E27"/>
    <mergeCell ref="D28:E28"/>
    <mergeCell ref="D29:E29"/>
    <mergeCell ref="D30:E30"/>
    <mergeCell ref="D34:E34"/>
    <mergeCell ref="D35:E35"/>
    <mergeCell ref="D18:E18"/>
    <mergeCell ref="D19:E19"/>
    <mergeCell ref="D20:E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90B9-1A3D-43C5-BE98-A87A5312BA4E}">
  <dimension ref="B3:F36"/>
  <sheetViews>
    <sheetView workbookViewId="0">
      <selection activeCell="B3" sqref="B3:F36"/>
    </sheetView>
  </sheetViews>
  <sheetFormatPr baseColWidth="10" defaultRowHeight="14.4" x14ac:dyDescent="0.3"/>
  <cols>
    <col min="2" max="2" width="44.5546875" bestFit="1" customWidth="1"/>
  </cols>
  <sheetData>
    <row r="3" spans="2:3" x14ac:dyDescent="0.3">
      <c r="B3" t="s">
        <v>0</v>
      </c>
    </row>
    <row r="4" spans="2:3" x14ac:dyDescent="0.3">
      <c r="B4" t="s">
        <v>1</v>
      </c>
      <c r="C4" t="s">
        <v>15</v>
      </c>
    </row>
    <row r="5" spans="2:3" x14ac:dyDescent="0.3">
      <c r="B5" t="s">
        <v>2</v>
      </c>
      <c r="C5" t="s">
        <v>20</v>
      </c>
    </row>
    <row r="8" spans="2:3" x14ac:dyDescent="0.3">
      <c r="B8" t="s">
        <v>3</v>
      </c>
    </row>
    <row r="9" spans="2:3" x14ac:dyDescent="0.3">
      <c r="B9" t="s">
        <v>4</v>
      </c>
      <c r="C9" t="s">
        <v>16</v>
      </c>
    </row>
    <row r="10" spans="2:3" x14ac:dyDescent="0.3">
      <c r="B10" t="s">
        <v>5</v>
      </c>
      <c r="C10" t="s">
        <v>17</v>
      </c>
    </row>
    <row r="11" spans="2:3" x14ac:dyDescent="0.3">
      <c r="B11" t="s">
        <v>6</v>
      </c>
      <c r="C11" t="s">
        <v>18</v>
      </c>
    </row>
    <row r="12" spans="2:3" x14ac:dyDescent="0.3">
      <c r="B12" t="s">
        <v>7</v>
      </c>
      <c r="C12" t="s">
        <v>19</v>
      </c>
    </row>
    <row r="15" spans="2:3" x14ac:dyDescent="0.3">
      <c r="B15" t="s">
        <v>14</v>
      </c>
    </row>
    <row r="16" spans="2:3" x14ac:dyDescent="0.3">
      <c r="B16" t="s">
        <v>21</v>
      </c>
    </row>
    <row r="17" spans="2:6" ht="15.6" x14ac:dyDescent="0.35">
      <c r="B17" t="s">
        <v>9</v>
      </c>
      <c r="C17" t="s">
        <v>24</v>
      </c>
      <c r="F17" t="s">
        <v>22</v>
      </c>
    </row>
    <row r="18" spans="2:6" ht="15.6" x14ac:dyDescent="0.35">
      <c r="B18" t="s">
        <v>8</v>
      </c>
      <c r="C18" t="s">
        <v>23</v>
      </c>
      <c r="D18" s="26"/>
      <c r="E18" s="26"/>
      <c r="F18" t="s">
        <v>22</v>
      </c>
    </row>
    <row r="19" spans="2:6" ht="16.8" x14ac:dyDescent="0.35">
      <c r="B19" t="s">
        <v>10</v>
      </c>
      <c r="C19" t="s">
        <v>25</v>
      </c>
      <c r="D19" s="26"/>
      <c r="E19" s="26"/>
      <c r="F19" t="s">
        <v>29</v>
      </c>
    </row>
    <row r="20" spans="2:6" ht="16.8" x14ac:dyDescent="0.35">
      <c r="B20" t="s">
        <v>11</v>
      </c>
      <c r="C20" t="s">
        <v>26</v>
      </c>
      <c r="D20" s="26"/>
      <c r="E20" s="26"/>
      <c r="F20" t="s">
        <v>30</v>
      </c>
    </row>
    <row r="21" spans="2:6" ht="15.6" x14ac:dyDescent="0.35">
      <c r="B21" t="s">
        <v>12</v>
      </c>
      <c r="C21" t="s">
        <v>27</v>
      </c>
      <c r="D21" s="26"/>
      <c r="E21" s="26"/>
      <c r="F21" t="s">
        <v>31</v>
      </c>
    </row>
    <row r="22" spans="2:6" ht="15.6" x14ac:dyDescent="0.35">
      <c r="B22" t="s">
        <v>13</v>
      </c>
      <c r="C22" t="s">
        <v>28</v>
      </c>
      <c r="D22" s="26"/>
      <c r="E22" s="26"/>
      <c r="F22" t="s">
        <v>22</v>
      </c>
    </row>
    <row r="23" spans="2:6" x14ac:dyDescent="0.3">
      <c r="B23" t="s">
        <v>32</v>
      </c>
    </row>
    <row r="24" spans="2:6" ht="15.6" x14ac:dyDescent="0.35">
      <c r="B24" t="s">
        <v>9</v>
      </c>
      <c r="C24" t="s">
        <v>24</v>
      </c>
      <c r="F24" t="s">
        <v>22</v>
      </c>
    </row>
    <row r="25" spans="2:6" ht="15.6" x14ac:dyDescent="0.35">
      <c r="B25" t="s">
        <v>8</v>
      </c>
      <c r="C25" t="s">
        <v>23</v>
      </c>
      <c r="D25" s="26"/>
      <c r="E25" s="26"/>
      <c r="F25" t="s">
        <v>22</v>
      </c>
    </row>
    <row r="26" spans="2:6" ht="16.8" x14ac:dyDescent="0.35">
      <c r="B26" t="s">
        <v>10</v>
      </c>
      <c r="C26" t="s">
        <v>25</v>
      </c>
      <c r="D26" s="26"/>
      <c r="E26" s="26"/>
      <c r="F26" t="s">
        <v>29</v>
      </c>
    </row>
    <row r="27" spans="2:6" ht="16.8" x14ac:dyDescent="0.35">
      <c r="B27" t="s">
        <v>11</v>
      </c>
      <c r="C27" t="s">
        <v>26</v>
      </c>
      <c r="D27" s="26"/>
      <c r="E27" s="26"/>
      <c r="F27" t="s">
        <v>30</v>
      </c>
    </row>
    <row r="28" spans="2:6" ht="15.6" x14ac:dyDescent="0.35">
      <c r="B28" t="s">
        <v>12</v>
      </c>
      <c r="C28" t="s">
        <v>27</v>
      </c>
      <c r="D28" s="26"/>
      <c r="E28" s="26"/>
      <c r="F28" t="s">
        <v>31</v>
      </c>
    </row>
    <row r="29" spans="2:6" ht="15.6" x14ac:dyDescent="0.35">
      <c r="B29" t="s">
        <v>13</v>
      </c>
      <c r="C29" t="s">
        <v>28</v>
      </c>
      <c r="D29" s="26"/>
      <c r="E29" s="26"/>
      <c r="F29" t="s">
        <v>22</v>
      </c>
    </row>
    <row r="30" spans="2:6" x14ac:dyDescent="0.3">
      <c r="B30" t="s">
        <v>21</v>
      </c>
    </row>
    <row r="31" spans="2:6" ht="15.6" x14ac:dyDescent="0.35">
      <c r="B31" t="s">
        <v>9</v>
      </c>
      <c r="C31" t="s">
        <v>24</v>
      </c>
      <c r="F31" t="s">
        <v>22</v>
      </c>
    </row>
    <row r="32" spans="2:6" ht="15.6" x14ac:dyDescent="0.35">
      <c r="B32" t="s">
        <v>8</v>
      </c>
      <c r="C32" t="s">
        <v>23</v>
      </c>
      <c r="D32" s="26"/>
      <c r="E32" s="26"/>
      <c r="F32" t="s">
        <v>22</v>
      </c>
    </row>
    <row r="33" spans="2:6" ht="16.8" x14ac:dyDescent="0.35">
      <c r="B33" t="s">
        <v>10</v>
      </c>
      <c r="C33" t="s">
        <v>25</v>
      </c>
      <c r="D33" s="26"/>
      <c r="E33" s="26"/>
      <c r="F33" t="s">
        <v>29</v>
      </c>
    </row>
    <row r="34" spans="2:6" ht="16.8" x14ac:dyDescent="0.35">
      <c r="B34" t="s">
        <v>11</v>
      </c>
      <c r="C34" t="s">
        <v>26</v>
      </c>
      <c r="D34" s="26"/>
      <c r="E34" s="26"/>
      <c r="F34" t="s">
        <v>30</v>
      </c>
    </row>
    <row r="35" spans="2:6" ht="15.6" x14ac:dyDescent="0.35">
      <c r="B35" t="s">
        <v>12</v>
      </c>
      <c r="C35" t="s">
        <v>27</v>
      </c>
      <c r="D35" s="26"/>
      <c r="E35" s="26"/>
      <c r="F35" t="s">
        <v>31</v>
      </c>
    </row>
    <row r="36" spans="2:6" ht="15.6" x14ac:dyDescent="0.35">
      <c r="B36" t="s">
        <v>13</v>
      </c>
      <c r="C36" t="s">
        <v>28</v>
      </c>
      <c r="D36" s="26"/>
      <c r="E36" s="26"/>
      <c r="F36" t="s">
        <v>22</v>
      </c>
    </row>
  </sheetData>
  <mergeCells count="15">
    <mergeCell ref="D25:E25"/>
    <mergeCell ref="D18:E18"/>
    <mergeCell ref="D19:E19"/>
    <mergeCell ref="D21:E21"/>
    <mergeCell ref="D20:E20"/>
    <mergeCell ref="D22:E22"/>
    <mergeCell ref="D34:E34"/>
    <mergeCell ref="D35:E35"/>
    <mergeCell ref="D36:E36"/>
    <mergeCell ref="D26:E26"/>
    <mergeCell ref="D27:E27"/>
    <mergeCell ref="D28:E28"/>
    <mergeCell ref="D29:E29"/>
    <mergeCell ref="D32:E32"/>
    <mergeCell ref="D33:E3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17</vt:i4>
      </vt:variant>
    </vt:vector>
  </HeadingPairs>
  <TitlesOfParts>
    <vt:vector size="19" baseType="lpstr">
      <vt:lpstr>conditions init+ trajectoires</vt:lpstr>
      <vt:lpstr>simulations en mouvement</vt:lpstr>
      <vt:lpstr>Aarseth_1</vt:lpstr>
      <vt:lpstr>Aarseth_2</vt:lpstr>
      <vt:lpstr>Aarseth_3</vt:lpstr>
      <vt:lpstr>Masse_1</vt:lpstr>
      <vt:lpstr>Masse_2</vt:lpstr>
      <vt:lpstr>Masse_3</vt:lpstr>
      <vt:lpstr>px</vt:lpstr>
      <vt:lpstr>py</vt:lpstr>
      <vt:lpstr>q_1x</vt:lpstr>
      <vt:lpstr>q_1y</vt:lpstr>
      <vt:lpstr>q_2x</vt:lpstr>
      <vt:lpstr>q_2y</vt:lpstr>
      <vt:lpstr>q_3x</vt:lpstr>
      <vt:lpstr>q_3y</vt:lpstr>
      <vt:lpstr>Volume_1</vt:lpstr>
      <vt:lpstr>Volume_2</vt:lpstr>
      <vt:lpstr>Volume_3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 Landreville</dc:creator>
  <cp:lastModifiedBy>Yuta Landreville</cp:lastModifiedBy>
  <dcterms:created xsi:type="dcterms:W3CDTF">2022-11-24T13:38:54Z</dcterms:created>
  <dcterms:modified xsi:type="dcterms:W3CDTF">2022-11-24T17:11:57Z</dcterms:modified>
</cp:coreProperties>
</file>