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user\Desktop\Research_Beech\"/>
    </mc:Choice>
  </mc:AlternateContent>
  <xr:revisionPtr revIDLastSave="0" documentId="13_ncr:1_{976D8EAA-B9CE-421F-B9B1-7637213EEA77}" xr6:coauthVersionLast="47" xr6:coauthVersionMax="47" xr10:uidLastSave="{00000000-0000-0000-0000-000000000000}"/>
  <bookViews>
    <workbookView xWindow="-110" yWindow="-110" windowWidth="19420" windowHeight="10560" firstSheet="3" activeTab="5" xr2:uid="{00000000-000D-0000-FFFF-FFFF00000000}"/>
  </bookViews>
  <sheets>
    <sheet name="aboveground_data" sheetId="1" r:id="rId1"/>
    <sheet name="underground_data" sheetId="2" r:id="rId2"/>
    <sheet name="ブナ稚樹地上部　生データ" sheetId="5" r:id="rId3"/>
    <sheet name="ブナ稚樹採取個体　生データ" sheetId="4" r:id="rId4"/>
    <sheet name="Sheet2" sheetId="8" r:id="rId5"/>
    <sheet name="R_sampled seedling" sheetId="6" r:id="rId6"/>
    <sheet name="read me" sheetId="3" r:id="rId7"/>
  </sheets>
  <definedNames>
    <definedName name="_xlnm._FilterDatabase" localSheetId="0" hidden="1">aboveground_data!$A$1:$J$116</definedName>
    <definedName name="_xlnm._FilterDatabase" localSheetId="1" hidden="1">underground_data!$A$1:$P$26</definedName>
    <definedName name="_xlnm._FilterDatabase" localSheetId="2" hidden="1">'ブナ稚樹地上部　生データ'!$A$1:$M$106</definedName>
    <definedName name="_xlnm.Print_Titles" localSheetId="2">'ブナ稚樹地上部　生データ'!$1:$1</definedName>
    <definedName name="_xlnm.Print_Titles" localSheetId="3">'ブナ稚樹採取個体　生データ'!$A:$A,'ブナ稚樹採取個体　生データ'!$1:$1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jQGoK7FeIuBWjIc5VEBYA+O29NHQ=="/>
    </ext>
  </extLst>
</workbook>
</file>

<file path=xl/calcChain.xml><?xml version="1.0" encoding="utf-8"?>
<calcChain xmlns="http://schemas.openxmlformats.org/spreadsheetml/2006/main">
  <c r="AZ2" i="4" l="1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F2" i="4" l="1"/>
  <c r="K2" i="4"/>
  <c r="Y2" i="4"/>
  <c r="Z2" i="4"/>
  <c r="AM2" i="4" s="1"/>
  <c r="AA2" i="4"/>
  <c r="AB2" i="4"/>
  <c r="AC2" i="4"/>
  <c r="AL2" i="4"/>
  <c r="AN2" i="4" s="1"/>
  <c r="BH2" i="4"/>
  <c r="BJ2" i="4"/>
  <c r="F3" i="4"/>
  <c r="K3" i="4"/>
  <c r="Y3" i="4"/>
  <c r="Z3" i="4" s="1"/>
  <c r="AM3" i="4" s="1"/>
  <c r="AA3" i="4"/>
  <c r="AB3" i="4"/>
  <c r="AC3" i="4"/>
  <c r="AD3" i="4"/>
  <c r="AE3" i="4"/>
  <c r="AF3" i="4"/>
  <c r="BH3" i="4"/>
  <c r="BJ3" i="4"/>
  <c r="F4" i="4"/>
  <c r="K4" i="4"/>
  <c r="Y4" i="4"/>
  <c r="Z4" i="4" s="1"/>
  <c r="AM4" i="4" s="1"/>
  <c r="AA4" i="4"/>
  <c r="AB4" i="4"/>
  <c r="AC4" i="4"/>
  <c r="AD4" i="4"/>
  <c r="BH4" i="4"/>
  <c r="BJ4" i="4"/>
  <c r="F5" i="4"/>
  <c r="K5" i="4"/>
  <c r="Y5" i="4"/>
  <c r="Z5" i="4" s="1"/>
  <c r="AM5" i="4" s="1"/>
  <c r="AA5" i="4"/>
  <c r="AB5" i="4"/>
  <c r="AC5" i="4"/>
  <c r="AD5" i="4"/>
  <c r="AE5" i="4"/>
  <c r="BH5" i="4"/>
  <c r="BJ5" i="4"/>
  <c r="F6" i="4"/>
  <c r="K6" i="4"/>
  <c r="Y6" i="4"/>
  <c r="Z6" i="4"/>
  <c r="AA6" i="4"/>
  <c r="AN6" i="4" s="1"/>
  <c r="AB6" i="4"/>
  <c r="AC6" i="4"/>
  <c r="AL6" i="4"/>
  <c r="AM6" i="4"/>
  <c r="BA6" i="4"/>
  <c r="BB6" i="4" s="1"/>
  <c r="BH6" i="4"/>
  <c r="BJ6" i="4"/>
  <c r="F7" i="4"/>
  <c r="K7" i="4"/>
  <c r="Y7" i="4"/>
  <c r="Z7" i="4" s="1"/>
  <c r="AM7" i="4" s="1"/>
  <c r="AA7" i="4"/>
  <c r="AB7" i="4"/>
  <c r="AC7" i="4"/>
  <c r="AD7" i="4"/>
  <c r="BH7" i="4"/>
  <c r="BJ7" i="4"/>
  <c r="F8" i="4"/>
  <c r="K8" i="4"/>
  <c r="Y8" i="4"/>
  <c r="Z8" i="4" s="1"/>
  <c r="AM8" i="4" s="1"/>
  <c r="AA8" i="4"/>
  <c r="AB8" i="4"/>
  <c r="AC8" i="4"/>
  <c r="BH8" i="4"/>
  <c r="BJ8" i="4"/>
  <c r="F9" i="4"/>
  <c r="K9" i="4"/>
  <c r="Y9" i="4"/>
  <c r="AL9" i="4" s="1"/>
  <c r="AA9" i="4"/>
  <c r="AB9" i="4"/>
  <c r="AC9" i="4"/>
  <c r="AD9" i="4"/>
  <c r="AE9" i="4"/>
  <c r="BH9" i="4"/>
  <c r="BJ9" i="4"/>
  <c r="F10" i="4"/>
  <c r="K10" i="4"/>
  <c r="Y10" i="4"/>
  <c r="Z10" i="4" s="1"/>
  <c r="AM10" i="4" s="1"/>
  <c r="AA10" i="4"/>
  <c r="AB10" i="4"/>
  <c r="AC10" i="4"/>
  <c r="AD10" i="4"/>
  <c r="AE10" i="4"/>
  <c r="BH10" i="4"/>
  <c r="BJ10" i="4"/>
  <c r="F11" i="4"/>
  <c r="K11" i="4"/>
  <c r="Y11" i="4"/>
  <c r="Z11" i="4" s="1"/>
  <c r="AM11" i="4" s="1"/>
  <c r="AA11" i="4"/>
  <c r="AB11" i="4"/>
  <c r="AC11" i="4"/>
  <c r="AD11" i="4"/>
  <c r="AE11" i="4"/>
  <c r="AF11" i="4"/>
  <c r="AG11" i="4"/>
  <c r="BH11" i="4"/>
  <c r="BJ11" i="4"/>
  <c r="F12" i="4"/>
  <c r="K12" i="4"/>
  <c r="Y12" i="4"/>
  <c r="Z12" i="4" s="1"/>
  <c r="AM12" i="4" s="1"/>
  <c r="AA12" i="4"/>
  <c r="AB12" i="4"/>
  <c r="AC12" i="4"/>
  <c r="AD12" i="4"/>
  <c r="AE12" i="4"/>
  <c r="BH12" i="4"/>
  <c r="BJ12" i="4"/>
  <c r="F13" i="4"/>
  <c r="K13" i="4"/>
  <c r="Y13" i="4"/>
  <c r="Z13" i="4" s="1"/>
  <c r="AM13" i="4" s="1"/>
  <c r="AA13" i="4"/>
  <c r="AB13" i="4"/>
  <c r="AC13" i="4"/>
  <c r="AD13" i="4"/>
  <c r="AE13" i="4"/>
  <c r="AF13" i="4"/>
  <c r="AG13" i="4"/>
  <c r="AH13" i="4"/>
  <c r="BH13" i="4"/>
  <c r="BJ13" i="4"/>
  <c r="F14" i="4"/>
  <c r="K14" i="4"/>
  <c r="Y14" i="4"/>
  <c r="Z14" i="4"/>
  <c r="AA14" i="4"/>
  <c r="AN14" i="4" s="1"/>
  <c r="AB14" i="4"/>
  <c r="AC14" i="4"/>
  <c r="AD14" i="4"/>
  <c r="AE14" i="4"/>
  <c r="AF14" i="4"/>
  <c r="AG14" i="4"/>
  <c r="AL14" i="4"/>
  <c r="AM14" i="4"/>
  <c r="BA14" i="4"/>
  <c r="BB14" i="4" s="1"/>
  <c r="BH14" i="4"/>
  <c r="BJ14" i="4"/>
  <c r="F15" i="4"/>
  <c r="K15" i="4"/>
  <c r="Y15" i="4"/>
  <c r="Z15" i="4" s="1"/>
  <c r="AM15" i="4" s="1"/>
  <c r="AA15" i="4"/>
  <c r="AB15" i="4"/>
  <c r="AC15" i="4"/>
  <c r="AD15" i="4"/>
  <c r="AE15" i="4"/>
  <c r="AF15" i="4"/>
  <c r="AG15" i="4"/>
  <c r="AH15" i="4"/>
  <c r="AI15" i="4"/>
  <c r="AJ15" i="4"/>
  <c r="AK15" i="4"/>
  <c r="BH15" i="4"/>
  <c r="BJ15" i="4"/>
  <c r="F16" i="4"/>
  <c r="K16" i="4"/>
  <c r="Y16" i="4"/>
  <c r="Z16" i="4"/>
  <c r="AA16" i="4"/>
  <c r="AB16" i="4"/>
  <c r="AC16" i="4"/>
  <c r="AD16" i="4"/>
  <c r="AE16" i="4"/>
  <c r="AF16" i="4"/>
  <c r="AL16" i="4"/>
  <c r="AM16" i="4"/>
  <c r="BA16" i="4"/>
  <c r="BB16" i="4" s="1"/>
  <c r="BH16" i="4"/>
  <c r="BJ16" i="4"/>
  <c r="F17" i="4"/>
  <c r="K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L17" i="4"/>
  <c r="AM17" i="4"/>
  <c r="AN17" i="4"/>
  <c r="BH17" i="4"/>
  <c r="BJ17" i="4"/>
  <c r="F18" i="4"/>
  <c r="K18" i="4"/>
  <c r="Y18" i="4"/>
  <c r="Z18" i="4" s="1"/>
  <c r="AM18" i="4" s="1"/>
  <c r="AA18" i="4"/>
  <c r="AB18" i="4"/>
  <c r="AC18" i="4"/>
  <c r="AD18" i="4"/>
  <c r="AE18" i="4"/>
  <c r="AF18" i="4"/>
  <c r="BH18" i="4"/>
  <c r="BJ18" i="4"/>
  <c r="F19" i="4"/>
  <c r="K19" i="4"/>
  <c r="Y19" i="4"/>
  <c r="Z19" i="4" s="1"/>
  <c r="AM19" i="4" s="1"/>
  <c r="AA19" i="4"/>
  <c r="AB19" i="4"/>
  <c r="AC19" i="4"/>
  <c r="AD19" i="4"/>
  <c r="AE19" i="4"/>
  <c r="AF19" i="4"/>
  <c r="AL19" i="4"/>
  <c r="AN19" i="4"/>
  <c r="BA19" i="4"/>
  <c r="BB19" i="4" s="1"/>
  <c r="BH19" i="4"/>
  <c r="BJ19" i="4"/>
  <c r="F20" i="4"/>
  <c r="K20" i="4"/>
  <c r="Y20" i="4"/>
  <c r="Z20" i="4" s="1"/>
  <c r="AM20" i="4" s="1"/>
  <c r="AA20" i="4"/>
  <c r="AB20" i="4"/>
  <c r="AC20" i="4"/>
  <c r="AD20" i="4"/>
  <c r="AE20" i="4"/>
  <c r="AF20" i="4"/>
  <c r="AG20" i="4"/>
  <c r="BH20" i="4"/>
  <c r="BJ20" i="4"/>
  <c r="F21" i="4"/>
  <c r="K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L21" i="4"/>
  <c r="AM21" i="4"/>
  <c r="AN21" i="4"/>
  <c r="BA21" i="4"/>
  <c r="BB21" i="4" s="1"/>
  <c r="BH21" i="4"/>
  <c r="BJ21" i="4"/>
  <c r="F22" i="4"/>
  <c r="K22" i="4"/>
  <c r="Y22" i="4"/>
  <c r="Z22" i="4" s="1"/>
  <c r="AM22" i="4" s="1"/>
  <c r="AA22" i="4"/>
  <c r="AB22" i="4"/>
  <c r="AC22" i="4"/>
  <c r="AD22" i="4"/>
  <c r="AE22" i="4"/>
  <c r="AF22" i="4"/>
  <c r="AG22" i="4"/>
  <c r="BH22" i="4"/>
  <c r="BJ22" i="4"/>
  <c r="F23" i="4"/>
  <c r="K23" i="4"/>
  <c r="Y23" i="4"/>
  <c r="AL23" i="4" s="1"/>
  <c r="AA23" i="4"/>
  <c r="AB23" i="4"/>
  <c r="AC23" i="4"/>
  <c r="AD23" i="4"/>
  <c r="AE23" i="4"/>
  <c r="AF23" i="4"/>
  <c r="AG23" i="4"/>
  <c r="AH23" i="4"/>
  <c r="AI23" i="4"/>
  <c r="BH23" i="4"/>
  <c r="BJ23" i="4"/>
  <c r="F24" i="4"/>
  <c r="K24" i="4"/>
  <c r="Y24" i="4"/>
  <c r="Z24" i="4" s="1"/>
  <c r="AM24" i="4" s="1"/>
  <c r="AA24" i="4"/>
  <c r="AB24" i="4"/>
  <c r="AC24" i="4"/>
  <c r="AD24" i="4"/>
  <c r="AE24" i="4"/>
  <c r="AF24" i="4"/>
  <c r="AG24" i="4"/>
  <c r="AH24" i="4"/>
  <c r="BH24" i="4"/>
  <c r="BJ24" i="4"/>
  <c r="F25" i="4"/>
  <c r="K25" i="4"/>
  <c r="Y25" i="4"/>
  <c r="Z25" i="4" s="1"/>
  <c r="AM25" i="4" s="1"/>
  <c r="AA25" i="4"/>
  <c r="AB25" i="4"/>
  <c r="AC25" i="4"/>
  <c r="AD25" i="4"/>
  <c r="AE25" i="4"/>
  <c r="AF25" i="4"/>
  <c r="AG25" i="4"/>
  <c r="AH25" i="4"/>
  <c r="BH25" i="4"/>
  <c r="BJ25" i="4"/>
  <c r="F26" i="4"/>
  <c r="K26" i="4"/>
  <c r="Y26" i="4"/>
  <c r="Z26" i="4" s="1"/>
  <c r="AM26" i="4" s="1"/>
  <c r="AA26" i="4"/>
  <c r="AB26" i="4"/>
  <c r="AC26" i="4"/>
  <c r="AD26" i="4"/>
  <c r="AE26" i="4"/>
  <c r="AF26" i="4"/>
  <c r="AG26" i="4"/>
  <c r="AH26" i="4"/>
  <c r="AI26" i="4"/>
  <c r="BH26" i="4"/>
  <c r="BJ26" i="4"/>
  <c r="AL18" i="4" l="1"/>
  <c r="BA17" i="4"/>
  <c r="BB17" i="4" s="1"/>
  <c r="AN16" i="4"/>
  <c r="AL13" i="4"/>
  <c r="BA13" i="4" s="1"/>
  <c r="BB13" i="4" s="1"/>
  <c r="AN13" i="4"/>
  <c r="AL5" i="4"/>
  <c r="BA5" i="4" s="1"/>
  <c r="BB5" i="4" s="1"/>
  <c r="AL3" i="4"/>
  <c r="BA2" i="4"/>
  <c r="BB2" i="4" s="1"/>
  <c r="AL12" i="4"/>
  <c r="BA12" i="4" s="1"/>
  <c r="BB12" i="4" s="1"/>
  <c r="AL11" i="4"/>
  <c r="Z9" i="4"/>
  <c r="AM9" i="4" s="1"/>
  <c r="BA9" i="4"/>
  <c r="BB9" i="4" s="1"/>
  <c r="AN9" i="4"/>
  <c r="AN10" i="4"/>
  <c r="BA23" i="4"/>
  <c r="BB23" i="4" s="1"/>
  <c r="AN23" i="4"/>
  <c r="Z23" i="4"/>
  <c r="AM23" i="4" s="1"/>
  <c r="AL20" i="4"/>
  <c r="AL26" i="4"/>
  <c r="BA26" i="4" s="1"/>
  <c r="BB26" i="4" s="1"/>
  <c r="AL10" i="4"/>
  <c r="BA10" i="4" s="1"/>
  <c r="BB10" i="4" s="1"/>
  <c r="AL24" i="4"/>
  <c r="AL7" i="4"/>
  <c r="AL4" i="4"/>
  <c r="AL25" i="4"/>
  <c r="AL22" i="4"/>
  <c r="AL15" i="4"/>
  <c r="AL8" i="4"/>
  <c r="AN3" i="4" l="1"/>
  <c r="BA3" i="4"/>
  <c r="BB3" i="4" s="1"/>
  <c r="BA11" i="4"/>
  <c r="BB11" i="4" s="1"/>
  <c r="AN11" i="4"/>
  <c r="AN18" i="4"/>
  <c r="BA18" i="4"/>
  <c r="BB18" i="4" s="1"/>
  <c r="AN26" i="4"/>
  <c r="AN5" i="4"/>
  <c r="AN12" i="4"/>
  <c r="BA15" i="4"/>
  <c r="BB15" i="4" s="1"/>
  <c r="AN15" i="4"/>
  <c r="AN20" i="4"/>
  <c r="BA20" i="4"/>
  <c r="BB20" i="4" s="1"/>
  <c r="BA22" i="4"/>
  <c r="BB22" i="4" s="1"/>
  <c r="AN22" i="4"/>
  <c r="BA24" i="4"/>
  <c r="BB24" i="4" s="1"/>
  <c r="AN24" i="4"/>
  <c r="BA7" i="4"/>
  <c r="BB7" i="4" s="1"/>
  <c r="AN7" i="4"/>
  <c r="BA25" i="4"/>
  <c r="BB25" i="4" s="1"/>
  <c r="AN25" i="4"/>
  <c r="BA8" i="4"/>
  <c r="BB8" i="4" s="1"/>
  <c r="AN8" i="4"/>
  <c r="BA4" i="4"/>
  <c r="BB4" i="4" s="1"/>
  <c r="AN4" i="4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<sst xmlns="http://schemas.openxmlformats.org/spreadsheetml/2006/main" count="1653" uniqueCount="280">
  <si>
    <t>id</t>
  </si>
  <si>
    <t>height</t>
  </si>
  <si>
    <t>snow_depth</t>
  </si>
  <si>
    <t>備考</t>
  </si>
  <si>
    <t>調査地</t>
  </si>
  <si>
    <t>A1</t>
  </si>
  <si>
    <t>主幹折れ</t>
  </si>
  <si>
    <t>柄山地区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</si>
  <si>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</si>
  <si>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</si>
  <si>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</si>
  <si>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</si>
  <si>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</si>
  <si>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</si>
  <si>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</si>
  <si>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</si>
  <si>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</si>
  <si>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</si>
  <si>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</si>
  <si>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</si>
  <si>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</si>
  <si>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</si>
  <si>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</si>
  <si>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</si>
  <si>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</si>
  <si>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</si>
  <si>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</si>
  <si>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</si>
  <si>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</si>
  <si>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</si>
  <si>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</si>
  <si>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</si>
  <si>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</si>
  <si>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</si>
  <si>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</si>
  <si>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</si>
  <si>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</si>
  <si>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</si>
  <si>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</si>
  <si>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</si>
  <si>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</si>
  <si>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</si>
  <si>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</si>
  <si>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</si>
  <si>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</si>
  <si>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</si>
  <si>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</si>
  <si>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</si>
  <si>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</si>
  <si>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</si>
  <si>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</si>
  <si>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</si>
  <si>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</si>
  <si>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</si>
  <si>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</si>
  <si>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</si>
  <si>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</si>
  <si>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</si>
  <si>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</si>
  <si>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</si>
  <si>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</si>
  <si>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</si>
  <si>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</si>
  <si>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</si>
  <si>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</si>
  <si>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</si>
  <si>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</si>
  <si>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</si>
  <si>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</si>
  <si>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</si>
  <si>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</si>
  <si>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</si>
  <si>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</si>
  <si>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</si>
  <si>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</si>
  <si>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</si>
  <si>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</si>
  <si>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</si>
  <si>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</si>
  <si>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</si>
  <si>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</si>
  <si>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</si>
  <si>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</si>
  <si>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</si>
  <si>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</si>
  <si>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</si>
  <si>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</si>
  <si>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</si>
  <si>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</si>
  <si>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</si>
  <si>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</si>
  <si>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</si>
  <si>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</si>
  <si>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</si>
  <si>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</si>
  <si>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</si>
  <si>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</si>
  <si>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</si>
  <si>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</si>
  <si>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</si>
  <si>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</si>
  <si>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</si>
  <si>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</si>
  <si>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</si>
  <si>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</si>
  <si>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</si>
  <si>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</si>
  <si>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</si>
  <si>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</si>
  <si>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</si>
  <si>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</si>
  <si>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</si>
  <si>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O1</t>
  </si>
  <si>
    <t>大洞</t>
  </si>
  <si>
    <t>O2</t>
  </si>
  <si>
    <t>O3</t>
  </si>
  <si>
    <t>O4</t>
  </si>
  <si>
    <t>先13cm折れ</t>
  </si>
  <si>
    <t>O5</t>
  </si>
  <si>
    <t>H1</t>
  </si>
  <si>
    <t>聖山</t>
  </si>
  <si>
    <t>H2</t>
  </si>
  <si>
    <t>H3</t>
  </si>
  <si>
    <t>H4</t>
  </si>
  <si>
    <t>先折れ</t>
  </si>
  <si>
    <t>H5</t>
  </si>
  <si>
    <t>vertical_length</t>
  </si>
  <si>
    <t>horizontal_length</t>
  </si>
  <si>
    <t>weight_percentage</t>
  </si>
  <si>
    <t>●個体番号A柄山樹高15cm未満、B柄山樹高15cm以上30cm未満、C柄山樹高30cm以上、O大洞、H聖山</t>
    <phoneticPr fontId="7"/>
  </si>
  <si>
    <t>site</t>
    <phoneticPr fontId="7"/>
  </si>
  <si>
    <t>KRY</t>
    <phoneticPr fontId="7"/>
  </si>
  <si>
    <t>OBR</t>
    <phoneticPr fontId="7"/>
  </si>
  <si>
    <t>HJY</t>
    <phoneticPr fontId="7"/>
  </si>
  <si>
    <t>Log</t>
    <phoneticPr fontId="7"/>
  </si>
  <si>
    <t>Remarks</t>
    <phoneticPr fontId="7"/>
  </si>
  <si>
    <t>主幹折れ</t>
    <rPh sb="0" eb="2">
      <t xml:space="preserve">シュカｎ </t>
    </rPh>
    <rPh sb="2" eb="3">
      <t xml:space="preserve">オレ </t>
    </rPh>
    <phoneticPr fontId="7"/>
  </si>
  <si>
    <t>trunk_length</t>
    <phoneticPr fontId="7"/>
  </si>
  <si>
    <t>trunk_tilt</t>
    <phoneticPr fontId="7"/>
  </si>
  <si>
    <t>ground_origin_ratio</t>
    <phoneticPr fontId="7"/>
  </si>
  <si>
    <t>slope</t>
    <phoneticPr fontId="7"/>
  </si>
  <si>
    <t>D0</t>
    <phoneticPr fontId="7"/>
  </si>
  <si>
    <t>height</t>
    <phoneticPr fontId="7"/>
  </si>
  <si>
    <t>length</t>
    <phoneticPr fontId="7"/>
  </si>
  <si>
    <t>total_length</t>
    <phoneticPr fontId="7"/>
  </si>
  <si>
    <t>L/H</t>
    <phoneticPr fontId="7"/>
  </si>
  <si>
    <t>D_origine</t>
    <phoneticPr fontId="7"/>
  </si>
  <si>
    <t>age</t>
    <phoneticPr fontId="7"/>
  </si>
  <si>
    <t>頓所</t>
    <rPh sb="0" eb="2">
      <t>トンドコロ</t>
    </rPh>
    <phoneticPr fontId="9"/>
  </si>
  <si>
    <t>聖山</t>
    <rPh sb="0" eb="2">
      <t>ヒジリヤマ</t>
    </rPh>
    <phoneticPr fontId="9"/>
  </si>
  <si>
    <t>NA</t>
    <phoneticPr fontId="9"/>
  </si>
  <si>
    <t>c</t>
    <phoneticPr fontId="9"/>
  </si>
  <si>
    <t>N17E</t>
  </si>
  <si>
    <t>先折れ</t>
    <rPh sb="0" eb="1">
      <t>サキ</t>
    </rPh>
    <rPh sb="1" eb="2">
      <t>オ</t>
    </rPh>
    <phoneticPr fontId="9"/>
  </si>
  <si>
    <t>N32E</t>
  </si>
  <si>
    <t>N50E</t>
  </si>
  <si>
    <t>N73E</t>
  </si>
  <si>
    <t>大洞</t>
    <rPh sb="0" eb="2">
      <t>オオボラ</t>
    </rPh>
    <phoneticPr fontId="9"/>
  </si>
  <si>
    <t>b</t>
    <phoneticPr fontId="9"/>
  </si>
  <si>
    <t>N12E</t>
  </si>
  <si>
    <t>先13cm折れ</t>
    <rPh sb="0" eb="1">
      <t>サキ</t>
    </rPh>
    <rPh sb="5" eb="6">
      <t>オ</t>
    </rPh>
    <phoneticPr fontId="9"/>
  </si>
  <si>
    <t>N28E</t>
  </si>
  <si>
    <t>N27E</t>
  </si>
  <si>
    <t>N38E</t>
  </si>
  <si>
    <t>N63E</t>
  </si>
  <si>
    <t>森谷、石山、酒井</t>
    <rPh sb="0" eb="2">
      <t>モリタニ</t>
    </rPh>
    <rPh sb="3" eb="5">
      <t>イシヤマ</t>
    </rPh>
    <rPh sb="6" eb="8">
      <t>サカイ</t>
    </rPh>
    <phoneticPr fontId="9"/>
  </si>
  <si>
    <t>柄山</t>
    <rPh sb="0" eb="2">
      <t>カラヤマ</t>
    </rPh>
    <phoneticPr fontId="9"/>
  </si>
  <si>
    <t>S22E</t>
  </si>
  <si>
    <t>柳澤、保坂、井田</t>
    <rPh sb="0" eb="2">
      <t>ヤナギサワ</t>
    </rPh>
    <rPh sb="3" eb="5">
      <t>ホサカ</t>
    </rPh>
    <rPh sb="6" eb="8">
      <t>イダ</t>
    </rPh>
    <phoneticPr fontId="9"/>
  </si>
  <si>
    <t>依田、大越</t>
    <rPh sb="0" eb="2">
      <t>ヨダ</t>
    </rPh>
    <rPh sb="3" eb="5">
      <t>オオゴシ</t>
    </rPh>
    <phoneticPr fontId="9"/>
  </si>
  <si>
    <t>a</t>
    <phoneticPr fontId="9"/>
  </si>
  <si>
    <t>主幹折れ</t>
    <rPh sb="0" eb="2">
      <t>シュカン</t>
    </rPh>
    <rPh sb="2" eb="3">
      <t>オ</t>
    </rPh>
    <phoneticPr fontId="9"/>
  </si>
  <si>
    <t>調査日</t>
    <rPh sb="0" eb="2">
      <t>チョウサ</t>
    </rPh>
    <rPh sb="2" eb="3">
      <t>ビ</t>
    </rPh>
    <phoneticPr fontId="9"/>
  </si>
  <si>
    <t>調査者</t>
    <rPh sb="0" eb="3">
      <t>チョウサシャ</t>
    </rPh>
    <phoneticPr fontId="9"/>
  </si>
  <si>
    <t>調査地</t>
    <rPh sb="0" eb="3">
      <t>チョウサチ</t>
    </rPh>
    <phoneticPr fontId="9"/>
  </si>
  <si>
    <t>備考</t>
    <rPh sb="0" eb="2">
      <t>ビコウ</t>
    </rPh>
    <phoneticPr fontId="9"/>
  </si>
  <si>
    <t>埋幹部年齢</t>
    <rPh sb="0" eb="1">
      <t>マイ</t>
    </rPh>
    <rPh sb="1" eb="3">
      <t>カンブ</t>
    </rPh>
    <rPh sb="3" eb="5">
      <t>ネンレイ</t>
    </rPh>
    <phoneticPr fontId="9"/>
  </si>
  <si>
    <t>発育原点年輪数
[mm]</t>
    <rPh sb="0" eb="2">
      <t>ハツイク</t>
    </rPh>
    <rPh sb="2" eb="4">
      <t>ゲンテン</t>
    </rPh>
    <rPh sb="4" eb="6">
      <t>ネンリン</t>
    </rPh>
    <rPh sb="6" eb="7">
      <t>スウ</t>
    </rPh>
    <phoneticPr fontId="9"/>
  </si>
  <si>
    <t>発育原点直径平均
[mm]</t>
    <rPh sb="0" eb="2">
      <t>ハツイク</t>
    </rPh>
    <rPh sb="2" eb="4">
      <t>ゲンテン</t>
    </rPh>
    <rPh sb="4" eb="6">
      <t>チョッケイ</t>
    </rPh>
    <rPh sb="6" eb="8">
      <t>ヘイキン</t>
    </rPh>
    <phoneticPr fontId="9"/>
  </si>
  <si>
    <t>発育原点直径②
[mm]</t>
    <rPh sb="0" eb="2">
      <t>ハツイク</t>
    </rPh>
    <rPh sb="2" eb="4">
      <t>ゲンテン</t>
    </rPh>
    <rPh sb="4" eb="6">
      <t>チョッケイ</t>
    </rPh>
    <phoneticPr fontId="9"/>
  </si>
  <si>
    <t>発育原点直径①
[mm]</t>
    <rPh sb="0" eb="2">
      <t>ハツイク</t>
    </rPh>
    <rPh sb="2" eb="4">
      <t>ゲンテン</t>
    </rPh>
    <rPh sb="4" eb="6">
      <t>チョッケイ</t>
    </rPh>
    <phoneticPr fontId="9"/>
  </si>
  <si>
    <t>地際年輪数</t>
    <rPh sb="0" eb="1">
      <t>チ</t>
    </rPh>
    <rPh sb="1" eb="2">
      <t>ギワ</t>
    </rPh>
    <rPh sb="2" eb="4">
      <t>ネンリン</t>
    </rPh>
    <rPh sb="4" eb="5">
      <t>スウ</t>
    </rPh>
    <phoneticPr fontId="9"/>
  </si>
  <si>
    <t>芽鱗根数
[個]</t>
    <rPh sb="0" eb="3">
      <t>ガリンコン</t>
    </rPh>
    <rPh sb="3" eb="4">
      <t>スウ</t>
    </rPh>
    <rPh sb="6" eb="7">
      <t>コ</t>
    </rPh>
    <phoneticPr fontId="9"/>
  </si>
  <si>
    <t>樹幹傾斜度
[°]</t>
    <rPh sb="0" eb="2">
      <t>ジュカン</t>
    </rPh>
    <rPh sb="2" eb="4">
      <t>ケイシャ</t>
    </rPh>
    <rPh sb="4" eb="5">
      <t>ド</t>
    </rPh>
    <phoneticPr fontId="9"/>
  </si>
  <si>
    <t>埋幹部重量
割合[%]</t>
    <rPh sb="0" eb="1">
      <t>マイ</t>
    </rPh>
    <rPh sb="1" eb="3">
      <t>カンブ</t>
    </rPh>
    <rPh sb="3" eb="5">
      <t>ジュウリョウ</t>
    </rPh>
    <rPh sb="6" eb="8">
      <t>ワリアイ</t>
    </rPh>
    <phoneticPr fontId="9"/>
  </si>
  <si>
    <t>乾燥後埋幹部
重量[g]</t>
    <rPh sb="0" eb="2">
      <t>カンソウ</t>
    </rPh>
    <rPh sb="2" eb="3">
      <t>ゴ</t>
    </rPh>
    <rPh sb="3" eb="4">
      <t>マイ</t>
    </rPh>
    <rPh sb="4" eb="6">
      <t>カンブ</t>
    </rPh>
    <rPh sb="7" eb="9">
      <t>ジュウリョウ</t>
    </rPh>
    <phoneticPr fontId="9"/>
  </si>
  <si>
    <t>乾燥後発育原点下
根総重量[g]</t>
    <rPh sb="0" eb="2">
      <t>カンソウ</t>
    </rPh>
    <rPh sb="2" eb="3">
      <t>ゴ</t>
    </rPh>
    <phoneticPr fontId="9"/>
  </si>
  <si>
    <t>乾燥前発育原点下
根総重量[g]</t>
    <rPh sb="0" eb="2">
      <t>カンソウ</t>
    </rPh>
    <rPh sb="2" eb="3">
      <t>マエ</t>
    </rPh>
    <rPh sb="3" eb="5">
      <t>ハツイク</t>
    </rPh>
    <rPh sb="5" eb="7">
      <t>ゲンテン</t>
    </rPh>
    <rPh sb="7" eb="8">
      <t>シタ</t>
    </rPh>
    <rPh sb="9" eb="10">
      <t>ネ</t>
    </rPh>
    <rPh sb="10" eb="11">
      <t>ソウ</t>
    </rPh>
    <rPh sb="11" eb="13">
      <t>ジュウリョウ</t>
    </rPh>
    <phoneticPr fontId="9"/>
  </si>
  <si>
    <t>22.5～25.0</t>
    <phoneticPr fontId="9"/>
  </si>
  <si>
    <t>20.0～22.5</t>
    <phoneticPr fontId="9"/>
  </si>
  <si>
    <t>17.5～20.0</t>
    <phoneticPr fontId="9"/>
  </si>
  <si>
    <t>15.0～17.5</t>
    <phoneticPr fontId="9"/>
  </si>
  <si>
    <t>12.5～15.0</t>
    <phoneticPr fontId="9"/>
  </si>
  <si>
    <t>10.0～12.5</t>
    <phoneticPr fontId="9"/>
  </si>
  <si>
    <t>7.5～10.0</t>
    <phoneticPr fontId="9"/>
  </si>
  <si>
    <t>5.0～7.5</t>
    <phoneticPr fontId="9"/>
  </si>
  <si>
    <t>2.5～5.0</t>
    <phoneticPr fontId="9"/>
  </si>
  <si>
    <t>乾燥前発育原点下
根重量0～2.5cm[g]</t>
    <rPh sb="0" eb="2">
      <t>カンソウ</t>
    </rPh>
    <rPh sb="2" eb="3">
      <t>マエ</t>
    </rPh>
    <rPh sb="3" eb="5">
      <t>ハツイク</t>
    </rPh>
    <rPh sb="5" eb="7">
      <t>ゲンテン</t>
    </rPh>
    <rPh sb="7" eb="8">
      <t>シタ</t>
    </rPh>
    <rPh sb="9" eb="10">
      <t>ネ</t>
    </rPh>
    <rPh sb="10" eb="12">
      <t>ジュウリョウ</t>
    </rPh>
    <phoneticPr fontId="9"/>
  </si>
  <si>
    <t>T/R比</t>
    <rPh sb="3" eb="4">
      <t>ヒ</t>
    </rPh>
    <phoneticPr fontId="9"/>
  </si>
  <si>
    <t>乾燥後稚樹全重量[g]</t>
    <rPh sb="0" eb="2">
      <t>カンソウ</t>
    </rPh>
    <rPh sb="2" eb="3">
      <t>ゴ</t>
    </rPh>
    <rPh sb="3" eb="5">
      <t>チジュ</t>
    </rPh>
    <rPh sb="6" eb="7">
      <t>ゼン</t>
    </rPh>
    <rPh sb="7" eb="9">
      <t>ジュウリョウ</t>
    </rPh>
    <phoneticPr fontId="9"/>
  </si>
  <si>
    <t>乾燥後地下部総重量[g]</t>
    <rPh sb="0" eb="2">
      <t>カンソウ</t>
    </rPh>
    <rPh sb="2" eb="3">
      <t>ゴ</t>
    </rPh>
    <rPh sb="3" eb="5">
      <t>チカ</t>
    </rPh>
    <rPh sb="5" eb="6">
      <t>ブ</t>
    </rPh>
    <rPh sb="7" eb="10">
      <t>ソウジュウリョウ</t>
    </rPh>
    <phoneticPr fontId="9"/>
  </si>
  <si>
    <t>乾燥後地下部重量0〜2.5cm[g]</t>
    <rPh sb="0" eb="2">
      <t>カンソウ</t>
    </rPh>
    <rPh sb="2" eb="3">
      <t>ゴ</t>
    </rPh>
    <rPh sb="3" eb="5">
      <t>チカ</t>
    </rPh>
    <rPh sb="5" eb="6">
      <t>ブ</t>
    </rPh>
    <rPh sb="7" eb="9">
      <t>ジュウリョウ</t>
    </rPh>
    <phoneticPr fontId="9"/>
  </si>
  <si>
    <t>乾燥後地上部重量[g]</t>
    <rPh sb="0" eb="2">
      <t>カンソウ</t>
    </rPh>
    <rPh sb="2" eb="3">
      <t>ゴ</t>
    </rPh>
    <rPh sb="3" eb="6">
      <t>チジョウブ</t>
    </rPh>
    <rPh sb="7" eb="9">
      <t>ジュウリョウ</t>
    </rPh>
    <phoneticPr fontId="9"/>
  </si>
  <si>
    <t>乾燥前稚樹全重量[g]</t>
    <rPh sb="0" eb="2">
      <t>カンソウ</t>
    </rPh>
    <rPh sb="2" eb="3">
      <t>マエ</t>
    </rPh>
    <rPh sb="3" eb="5">
      <t>チジュ</t>
    </rPh>
    <rPh sb="6" eb="7">
      <t>ゼン</t>
    </rPh>
    <rPh sb="7" eb="9">
      <t>ジュウリョウ</t>
    </rPh>
    <phoneticPr fontId="9"/>
  </si>
  <si>
    <t>乾燥前地下部総重量[g]</t>
    <rPh sb="0" eb="2">
      <t>カンソウ</t>
    </rPh>
    <rPh sb="2" eb="3">
      <t>マエ</t>
    </rPh>
    <rPh sb="3" eb="5">
      <t>チカ</t>
    </rPh>
    <rPh sb="5" eb="6">
      <t>ブ</t>
    </rPh>
    <rPh sb="7" eb="10">
      <t>ソウジュウリョウ</t>
    </rPh>
    <phoneticPr fontId="9"/>
  </si>
  <si>
    <t>乾燥前地下部重量0～2.5 cm[g]</t>
    <rPh sb="0" eb="2">
      <t>カンソウ</t>
    </rPh>
    <rPh sb="2" eb="3">
      <t>マエ</t>
    </rPh>
    <rPh sb="3" eb="5">
      <t>チカ</t>
    </rPh>
    <rPh sb="5" eb="6">
      <t>ブ</t>
    </rPh>
    <rPh sb="7" eb="9">
      <t>ジュウリョウ</t>
    </rPh>
    <phoneticPr fontId="9"/>
  </si>
  <si>
    <t>乾燥前地上部
重量[g]</t>
    <rPh sb="0" eb="2">
      <t>カンソウ</t>
    </rPh>
    <rPh sb="2" eb="3">
      <t>マエ</t>
    </rPh>
    <rPh sb="3" eb="6">
      <t>チジョウブ</t>
    </rPh>
    <rPh sb="7" eb="9">
      <t>ジュウリョウ</t>
    </rPh>
    <phoneticPr fontId="9"/>
  </si>
  <si>
    <t>水平長さ
[cm]</t>
    <rPh sb="0" eb="2">
      <t>スイヘイ</t>
    </rPh>
    <rPh sb="2" eb="3">
      <t>ナガ</t>
    </rPh>
    <phoneticPr fontId="9"/>
  </si>
  <si>
    <t>垂直長さ
[cm]</t>
    <rPh sb="0" eb="2">
      <t>スイチョク</t>
    </rPh>
    <rPh sb="2" eb="3">
      <t>ナガ</t>
    </rPh>
    <phoneticPr fontId="9"/>
  </si>
  <si>
    <t>L/H比</t>
    <rPh sb="3" eb="4">
      <t>ヒ</t>
    </rPh>
    <phoneticPr fontId="9"/>
  </si>
  <si>
    <t>樹幹長
[cm]</t>
    <rPh sb="0" eb="2">
      <t>ジュカン</t>
    </rPh>
    <rPh sb="2" eb="3">
      <t>チョウ</t>
    </rPh>
    <phoneticPr fontId="9"/>
  </si>
  <si>
    <t>全長
[cm]</t>
    <rPh sb="0" eb="2">
      <t>ゼンチョウ</t>
    </rPh>
    <phoneticPr fontId="9"/>
  </si>
  <si>
    <t>階層区分</t>
    <rPh sb="0" eb="2">
      <t>カイソウ</t>
    </rPh>
    <rPh sb="2" eb="4">
      <t>クブン</t>
    </rPh>
    <phoneticPr fontId="9"/>
  </si>
  <si>
    <t>樹高
[cm]</t>
    <rPh sb="0" eb="2">
      <t>ジュコウ</t>
    </rPh>
    <phoneticPr fontId="9"/>
  </si>
  <si>
    <t>地際直径平均
[mm]</t>
    <rPh sb="0" eb="1">
      <t>チ</t>
    </rPh>
    <rPh sb="1" eb="2">
      <t>ギワ</t>
    </rPh>
    <rPh sb="2" eb="4">
      <t>チョッケイ</t>
    </rPh>
    <rPh sb="4" eb="6">
      <t>ヘイキン</t>
    </rPh>
    <phoneticPr fontId="9"/>
  </si>
  <si>
    <t>地際直径２
[mm]</t>
    <rPh sb="0" eb="1">
      <t>チ</t>
    </rPh>
    <rPh sb="1" eb="2">
      <t>ギワ</t>
    </rPh>
    <rPh sb="2" eb="4">
      <t>チョッケイ</t>
    </rPh>
    <phoneticPr fontId="9"/>
  </si>
  <si>
    <t>地際直径１
[mm]</t>
    <rPh sb="0" eb="1">
      <t>チ</t>
    </rPh>
    <rPh sb="1" eb="2">
      <t>ギワ</t>
    </rPh>
    <rPh sb="2" eb="4">
      <t>チョッケイ</t>
    </rPh>
    <phoneticPr fontId="9"/>
  </si>
  <si>
    <t>斜面傾斜
[°]</t>
    <rPh sb="0" eb="2">
      <t>シャメン</t>
    </rPh>
    <rPh sb="2" eb="4">
      <t>ケイシャ</t>
    </rPh>
    <phoneticPr fontId="9"/>
  </si>
  <si>
    <t>斜面方位</t>
    <rPh sb="0" eb="2">
      <t>シャメン</t>
    </rPh>
    <rPh sb="2" eb="4">
      <t>ホウイ</t>
    </rPh>
    <phoneticPr fontId="9"/>
  </si>
  <si>
    <t>個体ID</t>
    <rPh sb="0" eb="2">
      <t>コタイ</t>
    </rPh>
    <rPh sb="2" eb="4">
      <t>バンゴウ</t>
    </rPh>
    <phoneticPr fontId="9"/>
  </si>
  <si>
    <t>●個体番号A柄山樹高15cm未満、B柄山樹高15cm以上30cm未満、C柄山樹高30cm以上、O大洞、H聖山</t>
  </si>
  <si>
    <t>N17E</t>
    <phoneticPr fontId="9"/>
  </si>
  <si>
    <t>N32E</t>
    <phoneticPr fontId="9"/>
  </si>
  <si>
    <t>N50E</t>
    <phoneticPr fontId="9"/>
  </si>
  <si>
    <t>N73E</t>
    <phoneticPr fontId="9"/>
  </si>
  <si>
    <t>H2</t>
    <phoneticPr fontId="9"/>
  </si>
  <si>
    <t>H1</t>
    <phoneticPr fontId="9"/>
  </si>
  <si>
    <t>N12E</t>
    <phoneticPr fontId="9"/>
  </si>
  <si>
    <t>N28E</t>
    <phoneticPr fontId="9"/>
  </si>
  <si>
    <t>N27E</t>
    <phoneticPr fontId="9"/>
  </si>
  <si>
    <t>N38E</t>
    <phoneticPr fontId="9"/>
  </si>
  <si>
    <t>O2</t>
    <phoneticPr fontId="9"/>
  </si>
  <si>
    <t>N63E</t>
    <phoneticPr fontId="9"/>
  </si>
  <si>
    <t>O1</t>
    <phoneticPr fontId="9"/>
  </si>
  <si>
    <t>柄山地区</t>
    <rPh sb="0" eb="2">
      <t>カラヤマ</t>
    </rPh>
    <rPh sb="2" eb="4">
      <t>チク</t>
    </rPh>
    <phoneticPr fontId="9"/>
  </si>
  <si>
    <t>NA</t>
  </si>
  <si>
    <t>C2</t>
    <phoneticPr fontId="9"/>
  </si>
  <si>
    <t>C1</t>
    <phoneticPr fontId="9"/>
  </si>
  <si>
    <t>柳澤、保坂</t>
    <rPh sb="0" eb="2">
      <t>ヤナギサワ</t>
    </rPh>
    <rPh sb="3" eb="5">
      <t>ホサカ</t>
    </rPh>
    <phoneticPr fontId="9"/>
  </si>
  <si>
    <t>B2</t>
    <phoneticPr fontId="9"/>
  </si>
  <si>
    <t>B1</t>
    <phoneticPr fontId="9"/>
  </si>
  <si>
    <t>S22E</t>
    <phoneticPr fontId="9"/>
  </si>
  <si>
    <t>A1</t>
    <phoneticPr fontId="9"/>
  </si>
  <si>
    <t>採取有無</t>
    <rPh sb="0" eb="2">
      <t>サイシュウム</t>
    </rPh>
    <phoneticPr fontId="9"/>
  </si>
  <si>
    <t>id</t>
    <phoneticPr fontId="9"/>
  </si>
  <si>
    <t>slope</t>
    <phoneticPr fontId="9"/>
  </si>
  <si>
    <t>D0</t>
    <phoneticPr fontId="9"/>
  </si>
  <si>
    <t>Height</t>
    <phoneticPr fontId="9"/>
  </si>
  <si>
    <t>total_length</t>
    <phoneticPr fontId="9"/>
  </si>
  <si>
    <t>Length</t>
    <phoneticPr fontId="9"/>
  </si>
  <si>
    <t>trunk_weight</t>
    <phoneticPr fontId="9"/>
  </si>
  <si>
    <t>trunk_inclination</t>
    <phoneticPr fontId="9"/>
  </si>
  <si>
    <t>D0_age</t>
    <phoneticPr fontId="9"/>
  </si>
  <si>
    <t>D_origine</t>
    <phoneticPr fontId="9"/>
  </si>
  <si>
    <t>D_origine_age</t>
    <phoneticPr fontId="9"/>
  </si>
  <si>
    <t>HJR</t>
    <phoneticPr fontId="7"/>
  </si>
  <si>
    <t>R用データ抽出</t>
    <rPh sb="1" eb="2">
      <t xml:space="preserve">ヨウ </t>
    </rPh>
    <rPh sb="5" eb="7">
      <t xml:space="preserve">チュウシュツ </t>
    </rPh>
    <phoneticPr fontId="7"/>
  </si>
  <si>
    <t>buried_trunk_weight</t>
  </si>
  <si>
    <t>buried_trunk_%</t>
  </si>
  <si>
    <t>buried_trunk_years</t>
  </si>
  <si>
    <t>slope</t>
  </si>
  <si>
    <t>D0</t>
  </si>
  <si>
    <t>Height</t>
  </si>
  <si>
    <t>total_length</t>
  </si>
  <si>
    <t>Length</t>
  </si>
  <si>
    <t>L/H</t>
  </si>
  <si>
    <t>root width</t>
  </si>
  <si>
    <t>root depth</t>
  </si>
  <si>
    <t>trunk_weight</t>
  </si>
  <si>
    <t>root_weight</t>
  </si>
  <si>
    <t>T/R</t>
  </si>
  <si>
    <t>trunk_inclination</t>
  </si>
  <si>
    <t>D0_age</t>
  </si>
  <si>
    <t>D_origine</t>
  </si>
  <si>
    <t>D_origine_age</t>
  </si>
  <si>
    <t>L.H</t>
  </si>
  <si>
    <t>T.R</t>
  </si>
  <si>
    <t>buried_trunk_.</t>
  </si>
  <si>
    <t>root.width</t>
  </si>
  <si>
    <t>root.depth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</si>
</sst>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Roboto"/>
    </font>
    <font>
      <sz val="6"/>
      <name val="Keneichu"/>
      <family val="3"/>
      <charset val="128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Helvetica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39">
    <xf numFmtId="0" fontId="0" fillId="0" borderId="0" xfId="0" applyFont="1" applyAlignme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>
      <alignment vertical="top" wrapText="1"/>
    </xf>
    <xf numFmtId="2" fontId="3" fillId="0" borderId="0" xfId="0" applyNumberFormat="1" applyFont="1"/>
    <xf numFmtId="164" fontId="3" fillId="0" borderId="0" xfId="0" applyNumberFormat="1" applyFont="1"/>
    <xf numFmtId="0" fontId="6" fillId="2" borderId="0" xfId="0" applyFont="1" applyFill="1"/>
    <xf numFmtId="0" fontId="5" fillId="0" borderId="0" xfId="0" applyFont="1" applyAlignment="1"/>
    <xf numFmtId="0" fontId="3" fillId="0" borderId="0" xfId="0" applyFont="1"/>
    <xf numFmtId="14" fontId="0" fillId="0" borderId="0" xfId="0" applyNumberFormat="1" applyFont="1" applyAlignment="1"/>
    <xf numFmtId="0" fontId="8" fillId="0" borderId="0" xfId="1"/>
    <xf numFmtId="0" fontId="8" fillId="0" borderId="0" xfId="1" applyAlignment="1">
      <alignment horizontal="right"/>
    </xf>
    <xf numFmtId="164" fontId="8" fillId="0" borderId="0" xfId="1" applyNumberFormat="1"/>
    <xf numFmtId="164" fontId="8" fillId="0" borderId="0" xfId="1" applyNumberFormat="1" applyAlignment="1">
      <alignment horizontal="right"/>
    </xf>
    <xf numFmtId="0" fontId="8" fillId="0" borderId="0" xfId="1" applyAlignment="1">
      <alignment vertical="top" wrapText="1"/>
    </xf>
    <xf numFmtId="0" fontId="8" fillId="0" borderId="0" xfId="1" applyAlignment="1">
      <alignment horizontal="center" vertical="top" wrapText="1"/>
    </xf>
    <xf numFmtId="0" fontId="8" fillId="0" borderId="0" xfId="1" applyAlignment="1">
      <alignment horizontal="right" vertical="top" wrapText="1"/>
    </xf>
    <xf numFmtId="0" fontId="8" fillId="3" borderId="0" xfId="1" applyFill="1" applyAlignment="1">
      <alignment horizontal="center" vertical="top" wrapText="1"/>
    </xf>
    <xf numFmtId="0" fontId="8" fillId="3" borderId="0" xfId="1" applyFill="1"/>
    <xf numFmtId="2" fontId="8" fillId="3" borderId="0" xfId="1" applyNumberFormat="1" applyFill="1"/>
    <xf numFmtId="0" fontId="8" fillId="3" borderId="0" xfId="1" applyFill="1" applyAlignment="1">
      <alignment vertical="top" wrapText="1"/>
    </xf>
    <xf numFmtId="164" fontId="8" fillId="3" borderId="0" xfId="1" applyNumberFormat="1" applyFill="1"/>
    <xf numFmtId="0" fontId="8" fillId="0" borderId="0" xfId="1" applyFill="1" applyAlignment="1">
      <alignment vertical="top" wrapText="1"/>
    </xf>
    <xf numFmtId="164" fontId="8" fillId="0" borderId="0" xfId="1" applyNumberFormat="1" applyFill="1"/>
    <xf numFmtId="0" fontId="8" fillId="0" borderId="0" xfId="1" applyFill="1"/>
    <xf numFmtId="0" fontId="10" fillId="0" borderId="0" xfId="0" applyFont="1" applyFill="1" applyAlignment="1"/>
    <xf numFmtId="0" fontId="3" fillId="0" borderId="0" xfId="0" applyFont="1" applyFill="1" applyAlignment="1">
      <alignment vertical="top" wrapText="1"/>
    </xf>
    <xf numFmtId="0" fontId="4" fillId="0" borderId="0" xfId="0" applyFont="1" applyFill="1" applyAlignment="1"/>
    <xf numFmtId="2" fontId="8" fillId="0" borderId="0" xfId="1" applyNumberFormat="1" applyFill="1"/>
    <xf numFmtId="0" fontId="10" fillId="0" borderId="0" xfId="0" applyFont="1" applyFill="1" applyAlignment="1">
      <alignment vertical="top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1" fillId="0" borderId="2" xfId="0" applyFont="1" applyFill="1" applyBorder="1" applyAlignment="1">
      <alignment horizontal="center"/>
    </xf>
    <xf numFmtId="0" fontId="2" fillId="0" borderId="0" xfId="1" applyFont="1" applyAlignment="1">
      <alignment vertical="top" wrapText="1"/>
    </xf>
    <xf numFmtId="0" fontId="1" fillId="0" borderId="0" xfId="1" applyFont="1" applyFill="1" applyAlignment="1">
      <alignment horizontal="center" vertical="top" wrapText="1"/>
    </xf>
  </cellXfs>
  <cellStyles count="2">
    <cellStyle name="Normal" xfId="0" builtinId="0"/>
    <cellStyle name="標準 2" xfId="1" xr:uid="{D2520A6A-5878-C047-8E26-2CD5A5852B0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000"/>
  <sheetViews>
    <sheetView workbookViewId="0">
      <pane ySplit="1" topLeftCell="A2" activePane="bottomLeft" state="frozen"/>
      <selection pane="bottomLeft" activeCell="F22" sqref="F22"/>
    </sheetView>
  </sheetViews>
  <sheetFormatPr defaultColWidth="12.6640625" defaultRowHeight="15" customHeight="1"/>
  <cols>
    <col min="2" max="2" width="5.5" customWidth="1"/>
    <col min="3" max="3" width="5.1640625" customWidth="1"/>
    <col min="4" max="4" width="9.33203125" customWidth="1"/>
    <col min="5" max="5" width="6.5" customWidth="1"/>
    <col min="6" max="6" width="6.83203125" customWidth="1"/>
    <col min="7" max="7" width="6.1640625" customWidth="1"/>
    <col min="8" max="8" width="7.6640625" customWidth="1"/>
    <col min="9" max="9" width="14.83203125" customWidth="1"/>
    <col min="10" max="10" width="8.6640625" customWidth="1"/>
    <col min="11" max="21" width="7.6640625" customWidth="1"/>
  </cols>
  <sheetData>
    <row r="1" spans="1:21" ht="46.5" customHeight="1">
      <c r="A1" s="11" t="s">
        <v>130</v>
      </c>
      <c r="B1" s="1" t="s">
        <v>0</v>
      </c>
      <c r="C1" s="2" t="s">
        <v>140</v>
      </c>
      <c r="D1" s="1" t="s">
        <v>141</v>
      </c>
      <c r="E1" s="2" t="s">
        <v>142</v>
      </c>
      <c r="F1" s="2" t="s">
        <v>143</v>
      </c>
      <c r="G1" s="2" t="s">
        <v>138</v>
      </c>
      <c r="H1" s="1" t="s">
        <v>2</v>
      </c>
      <c r="I1" s="3" t="s">
        <v>3</v>
      </c>
      <c r="J1" s="3" t="s">
        <v>4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3.5" customHeight="1">
      <c r="A2" s="11" t="s">
        <v>131</v>
      </c>
      <c r="B2" s="4" t="s">
        <v>5</v>
      </c>
      <c r="C2" s="4">
        <v>20</v>
      </c>
      <c r="D2" s="4">
        <v>2.3449999999999998</v>
      </c>
      <c r="E2" s="12">
        <v>11.5</v>
      </c>
      <c r="F2" s="12">
        <v>13.6</v>
      </c>
      <c r="G2" s="4">
        <v>4</v>
      </c>
      <c r="H2" s="5">
        <v>292</v>
      </c>
      <c r="I2" s="4" t="s">
        <v>6</v>
      </c>
      <c r="J2" s="4" t="s">
        <v>7</v>
      </c>
    </row>
    <row r="3" spans="1:21" ht="13.5" customHeight="1">
      <c r="A3" s="11" t="s">
        <v>131</v>
      </c>
      <c r="B3" s="4" t="s">
        <v>8</v>
      </c>
      <c r="C3" s="4">
        <v>26</v>
      </c>
      <c r="D3" s="4">
        <v>1.9700000000000002</v>
      </c>
      <c r="E3" s="4">
        <v>12.8</v>
      </c>
      <c r="F3" s="4">
        <v>15.2</v>
      </c>
      <c r="G3" s="4">
        <v>-4</v>
      </c>
      <c r="H3" s="5">
        <v>292</v>
      </c>
      <c r="J3" s="4" t="s">
        <v>7</v>
      </c>
    </row>
    <row r="4" spans="1:21" ht="13.5" customHeight="1">
      <c r="A4" s="11" t="s">
        <v>131</v>
      </c>
      <c r="B4" s="4" t="s">
        <v>9</v>
      </c>
      <c r="C4" s="6">
        <v>14</v>
      </c>
      <c r="D4" s="4">
        <v>1.85</v>
      </c>
      <c r="E4" s="6">
        <v>8.1999999999999993</v>
      </c>
      <c r="F4" s="6">
        <v>10.8</v>
      </c>
      <c r="G4" s="6">
        <v>28</v>
      </c>
      <c r="H4" s="5">
        <v>292</v>
      </c>
      <c r="J4" s="4" t="s">
        <v>7</v>
      </c>
    </row>
    <row r="5" spans="1:21" ht="13.5" customHeight="1">
      <c r="A5" s="11" t="s">
        <v>131</v>
      </c>
      <c r="B5" s="4" t="s">
        <v>10</v>
      </c>
      <c r="C5" s="4">
        <v>10</v>
      </c>
      <c r="D5" s="4">
        <v>2.0149999999999997</v>
      </c>
      <c r="E5" s="4">
        <v>11.9</v>
      </c>
      <c r="F5" s="4">
        <v>14.4</v>
      </c>
      <c r="G5" s="4">
        <v>12</v>
      </c>
      <c r="H5" s="5">
        <v>292</v>
      </c>
      <c r="J5" s="4" t="s">
        <v>7</v>
      </c>
    </row>
    <row r="6" spans="1:21" ht="13.5" customHeight="1">
      <c r="A6" s="11" t="s">
        <v>131</v>
      </c>
      <c r="B6" s="4" t="s">
        <v>11</v>
      </c>
      <c r="C6" s="6">
        <v>21</v>
      </c>
      <c r="D6" s="4">
        <v>1.7549999999999999</v>
      </c>
      <c r="E6" s="6">
        <v>11</v>
      </c>
      <c r="F6" s="6">
        <v>11.9</v>
      </c>
      <c r="G6" s="6">
        <v>5</v>
      </c>
      <c r="H6" s="5">
        <v>292</v>
      </c>
      <c r="J6" s="4" t="s">
        <v>7</v>
      </c>
    </row>
    <row r="7" spans="1:21" ht="13.5" customHeight="1">
      <c r="A7" s="11" t="s">
        <v>131</v>
      </c>
      <c r="B7" s="4" t="s">
        <v>12</v>
      </c>
      <c r="C7" s="6">
        <v>18</v>
      </c>
      <c r="D7" s="4">
        <v>2.13</v>
      </c>
      <c r="E7" s="6">
        <v>7.8</v>
      </c>
      <c r="F7" s="6">
        <v>8.6999999999999993</v>
      </c>
      <c r="G7" s="6">
        <v>4</v>
      </c>
      <c r="H7" s="5">
        <v>292</v>
      </c>
      <c r="J7" s="4" t="s">
        <v>7</v>
      </c>
    </row>
    <row r="8" spans="1:21" ht="13.5" customHeight="1">
      <c r="A8" s="11" t="s">
        <v>131</v>
      </c>
      <c r="B8" s="4" t="s">
        <v>13</v>
      </c>
      <c r="C8" s="6">
        <v>12</v>
      </c>
      <c r="D8" s="4">
        <v>1.63</v>
      </c>
      <c r="E8" s="6">
        <v>8.5</v>
      </c>
      <c r="F8" s="6">
        <v>9.1</v>
      </c>
      <c r="G8" s="6">
        <v>-8</v>
      </c>
      <c r="H8" s="5">
        <v>292</v>
      </c>
      <c r="J8" s="4" t="s">
        <v>7</v>
      </c>
    </row>
    <row r="9" spans="1:21" ht="13.5" customHeight="1">
      <c r="A9" s="11" t="s">
        <v>131</v>
      </c>
      <c r="B9" s="4" t="s">
        <v>14</v>
      </c>
      <c r="C9" s="6">
        <v>22</v>
      </c>
      <c r="D9" s="4">
        <v>2.02</v>
      </c>
      <c r="E9" s="6">
        <v>8.4</v>
      </c>
      <c r="F9" s="6">
        <v>9.4</v>
      </c>
      <c r="G9" s="6">
        <v>10</v>
      </c>
      <c r="H9" s="5">
        <v>292</v>
      </c>
      <c r="J9" s="4" t="s">
        <v>7</v>
      </c>
    </row>
    <row r="10" spans="1:21" ht="13.5" customHeight="1">
      <c r="A10" s="11" t="s">
        <v>131</v>
      </c>
      <c r="B10" s="4" t="s">
        <v>15</v>
      </c>
      <c r="C10" s="6">
        <v>18</v>
      </c>
      <c r="D10" s="4">
        <v>2.0099999999999998</v>
      </c>
      <c r="E10" s="6">
        <v>5.4</v>
      </c>
      <c r="F10" s="6">
        <v>6.5</v>
      </c>
      <c r="G10" s="6">
        <v>6</v>
      </c>
      <c r="H10" s="5">
        <v>292</v>
      </c>
      <c r="J10" s="4" t="s">
        <v>7</v>
      </c>
    </row>
    <row r="11" spans="1:21" ht="13.5" customHeight="1">
      <c r="A11" s="11" t="s">
        <v>131</v>
      </c>
      <c r="B11" s="4" t="s">
        <v>16</v>
      </c>
      <c r="C11" s="6">
        <v>22</v>
      </c>
      <c r="D11" s="4">
        <v>1.7649999999999999</v>
      </c>
      <c r="E11" s="6">
        <v>10.199999999999999</v>
      </c>
      <c r="F11" s="6">
        <v>12.5</v>
      </c>
      <c r="G11" s="6">
        <v>16</v>
      </c>
      <c r="H11" s="5">
        <v>292</v>
      </c>
      <c r="J11" s="4" t="s">
        <v>7</v>
      </c>
    </row>
    <row r="12" spans="1:21" ht="13.5" customHeight="1">
      <c r="A12" s="11" t="s">
        <v>131</v>
      </c>
      <c r="B12" s="4" t="s">
        <v>17</v>
      </c>
      <c r="C12" s="6">
        <v>20</v>
      </c>
      <c r="D12" s="4">
        <v>1.77</v>
      </c>
      <c r="E12" s="6">
        <v>11.4</v>
      </c>
      <c r="F12" s="6">
        <v>12.1</v>
      </c>
      <c r="G12" s="6">
        <v>8</v>
      </c>
      <c r="H12" s="5">
        <v>292</v>
      </c>
      <c r="J12" s="4" t="s">
        <v>7</v>
      </c>
    </row>
    <row r="13" spans="1:21" ht="13.5" customHeight="1">
      <c r="A13" s="11" t="s">
        <v>131</v>
      </c>
      <c r="B13" s="4" t="s">
        <v>18</v>
      </c>
      <c r="C13" s="6">
        <v>14</v>
      </c>
      <c r="D13" s="4">
        <v>1.48</v>
      </c>
      <c r="E13" s="6">
        <v>12.7</v>
      </c>
      <c r="F13" s="6">
        <v>13.7</v>
      </c>
      <c r="G13" s="6">
        <v>2</v>
      </c>
      <c r="H13" s="5">
        <v>292</v>
      </c>
      <c r="J13" s="4" t="s">
        <v>7</v>
      </c>
    </row>
    <row r="14" spans="1:21" ht="13.5" customHeight="1">
      <c r="A14" s="11" t="s">
        <v>131</v>
      </c>
      <c r="B14" s="4" t="s">
        <v>19</v>
      </c>
      <c r="C14" s="6">
        <v>24</v>
      </c>
      <c r="D14" s="4">
        <v>1.66</v>
      </c>
      <c r="E14" s="6">
        <v>10.3</v>
      </c>
      <c r="F14" s="6">
        <v>11</v>
      </c>
      <c r="G14" s="6">
        <v>3</v>
      </c>
      <c r="H14" s="5">
        <v>292</v>
      </c>
      <c r="J14" s="4" t="s">
        <v>7</v>
      </c>
    </row>
    <row r="15" spans="1:21" ht="13.5" customHeight="1">
      <c r="A15" s="11" t="s">
        <v>131</v>
      </c>
      <c r="B15" s="4" t="s">
        <v>20</v>
      </c>
      <c r="C15" s="6">
        <v>20</v>
      </c>
      <c r="D15" s="4">
        <v>1.835</v>
      </c>
      <c r="E15" s="6">
        <v>12.3</v>
      </c>
      <c r="F15" s="6">
        <v>13.5</v>
      </c>
      <c r="G15" s="6">
        <v>16</v>
      </c>
      <c r="H15" s="5">
        <v>292</v>
      </c>
      <c r="J15" s="4" t="s">
        <v>7</v>
      </c>
    </row>
    <row r="16" spans="1:21" ht="13.5" customHeight="1">
      <c r="A16" s="11" t="s">
        <v>131</v>
      </c>
      <c r="B16" s="4" t="s">
        <v>21</v>
      </c>
      <c r="C16" s="4">
        <v>20</v>
      </c>
      <c r="D16" s="4">
        <v>2.2649999999999997</v>
      </c>
      <c r="E16" s="12">
        <v>12</v>
      </c>
      <c r="F16" s="12">
        <v>13</v>
      </c>
      <c r="G16" s="4">
        <v>12</v>
      </c>
      <c r="H16" s="5">
        <v>292</v>
      </c>
      <c r="I16" s="4" t="s">
        <v>6</v>
      </c>
      <c r="J16" s="4" t="s">
        <v>7</v>
      </c>
    </row>
    <row r="17" spans="1:10" ht="13.5" customHeight="1">
      <c r="A17" s="11" t="s">
        <v>131</v>
      </c>
      <c r="B17" s="4" t="s">
        <v>22</v>
      </c>
      <c r="C17" s="6">
        <v>24</v>
      </c>
      <c r="D17" s="4">
        <v>1.75</v>
      </c>
      <c r="E17" s="6">
        <v>12</v>
      </c>
      <c r="F17" s="6">
        <v>13.2</v>
      </c>
      <c r="G17" s="6">
        <v>8</v>
      </c>
      <c r="H17" s="5">
        <v>292</v>
      </c>
      <c r="J17" s="4" t="s">
        <v>7</v>
      </c>
    </row>
    <row r="18" spans="1:10" ht="13.5" customHeight="1">
      <c r="A18" s="11" t="s">
        <v>131</v>
      </c>
      <c r="B18" s="4" t="s">
        <v>23</v>
      </c>
      <c r="C18" s="6">
        <v>18</v>
      </c>
      <c r="D18" s="4">
        <v>2.3449999999999998</v>
      </c>
      <c r="E18" s="6">
        <v>9</v>
      </c>
      <c r="F18" s="6">
        <v>10.5</v>
      </c>
      <c r="G18" s="6">
        <v>12</v>
      </c>
      <c r="H18" s="5">
        <v>292</v>
      </c>
      <c r="J18" s="4" t="s">
        <v>7</v>
      </c>
    </row>
    <row r="19" spans="1:10" ht="13.5" customHeight="1">
      <c r="A19" s="11" t="s">
        <v>131</v>
      </c>
      <c r="B19" s="4" t="s">
        <v>24</v>
      </c>
      <c r="C19" s="6">
        <v>22</v>
      </c>
      <c r="D19" s="4">
        <v>2.0649999999999999</v>
      </c>
      <c r="E19" s="6">
        <v>11.7</v>
      </c>
      <c r="F19" s="6">
        <v>13.7</v>
      </c>
      <c r="G19" s="6">
        <v>-4</v>
      </c>
      <c r="H19" s="5">
        <v>292</v>
      </c>
      <c r="J19" s="4" t="s">
        <v>7</v>
      </c>
    </row>
    <row r="20" spans="1:10" ht="13.5" customHeight="1">
      <c r="A20" s="11" t="s">
        <v>131</v>
      </c>
      <c r="B20" s="4" t="s">
        <v>25</v>
      </c>
      <c r="C20" s="6">
        <v>28</v>
      </c>
      <c r="D20" s="4">
        <v>1.77</v>
      </c>
      <c r="E20" s="6">
        <v>10</v>
      </c>
      <c r="F20" s="6">
        <v>11</v>
      </c>
      <c r="G20" s="6">
        <v>20</v>
      </c>
      <c r="H20" s="5">
        <v>292</v>
      </c>
      <c r="J20" s="4" t="s">
        <v>7</v>
      </c>
    </row>
    <row r="21" spans="1:10" ht="13.5" customHeight="1">
      <c r="A21" s="11" t="s">
        <v>131</v>
      </c>
      <c r="B21" s="4" t="s">
        <v>26</v>
      </c>
      <c r="C21" s="6">
        <v>22</v>
      </c>
      <c r="D21" s="4">
        <v>1.7450000000000001</v>
      </c>
      <c r="E21" s="6">
        <v>8</v>
      </c>
      <c r="F21" s="6">
        <v>11.5</v>
      </c>
      <c r="G21" s="6">
        <v>14</v>
      </c>
      <c r="H21" s="5">
        <v>292</v>
      </c>
      <c r="J21" s="4" t="s">
        <v>7</v>
      </c>
    </row>
    <row r="22" spans="1:10" ht="13.5" customHeight="1">
      <c r="A22" s="11" t="s">
        <v>131</v>
      </c>
      <c r="B22" s="4" t="s">
        <v>27</v>
      </c>
      <c r="C22" s="6">
        <v>21</v>
      </c>
      <c r="D22" s="4">
        <v>2.3600000000000003</v>
      </c>
      <c r="E22" s="6">
        <v>12.7</v>
      </c>
      <c r="F22" s="6">
        <v>13.3</v>
      </c>
      <c r="G22" s="6">
        <v>4</v>
      </c>
      <c r="H22" s="5">
        <v>292</v>
      </c>
      <c r="J22" s="4" t="s">
        <v>7</v>
      </c>
    </row>
    <row r="23" spans="1:10" ht="13.5" customHeight="1">
      <c r="A23" s="11" t="s">
        <v>131</v>
      </c>
      <c r="B23" s="4" t="s">
        <v>28</v>
      </c>
      <c r="C23" s="6">
        <v>19</v>
      </c>
      <c r="D23" s="4">
        <v>2.16</v>
      </c>
      <c r="E23" s="6">
        <v>6.5</v>
      </c>
      <c r="F23" s="6">
        <v>7.8</v>
      </c>
      <c r="G23" s="6">
        <v>3</v>
      </c>
      <c r="H23" s="5">
        <v>292</v>
      </c>
      <c r="J23" s="4" t="s">
        <v>7</v>
      </c>
    </row>
    <row r="24" spans="1:10" ht="13.5" customHeight="1">
      <c r="A24" s="11" t="s">
        <v>131</v>
      </c>
      <c r="B24" s="4" t="s">
        <v>29</v>
      </c>
      <c r="C24" s="6">
        <v>22</v>
      </c>
      <c r="D24" s="4">
        <v>2.6150000000000002</v>
      </c>
      <c r="E24" s="6">
        <v>13</v>
      </c>
      <c r="F24" s="6">
        <v>13.5</v>
      </c>
      <c r="G24" s="6">
        <v>19</v>
      </c>
      <c r="H24" s="5">
        <v>292</v>
      </c>
      <c r="J24" s="4" t="s">
        <v>7</v>
      </c>
    </row>
    <row r="25" spans="1:10" ht="13.5" customHeight="1">
      <c r="A25" s="11" t="s">
        <v>131</v>
      </c>
      <c r="B25" s="4" t="s">
        <v>30</v>
      </c>
      <c r="C25" s="6">
        <v>22</v>
      </c>
      <c r="D25" s="4">
        <v>2.34</v>
      </c>
      <c r="E25" s="6">
        <v>12.1</v>
      </c>
      <c r="F25" s="6">
        <v>13.9</v>
      </c>
      <c r="G25" s="6">
        <v>9</v>
      </c>
      <c r="H25" s="5">
        <v>292</v>
      </c>
      <c r="J25" s="4" t="s">
        <v>7</v>
      </c>
    </row>
    <row r="26" spans="1:10" ht="13.5" customHeight="1">
      <c r="A26" s="11" t="s">
        <v>131</v>
      </c>
      <c r="B26" s="4" t="s">
        <v>31</v>
      </c>
      <c r="C26" s="6">
        <v>19</v>
      </c>
      <c r="D26" s="4">
        <v>3.06</v>
      </c>
      <c r="E26" s="6">
        <v>12.8</v>
      </c>
      <c r="F26" s="6">
        <v>13.7</v>
      </c>
      <c r="G26" s="6">
        <v>34</v>
      </c>
      <c r="H26" s="5">
        <v>292</v>
      </c>
      <c r="J26" s="4" t="s">
        <v>7</v>
      </c>
    </row>
    <row r="27" spans="1:10" ht="13.5" customHeight="1">
      <c r="A27" s="11" t="s">
        <v>131</v>
      </c>
      <c r="B27" s="4" t="s">
        <v>32</v>
      </c>
      <c r="C27" s="6">
        <v>30</v>
      </c>
      <c r="D27" s="4">
        <v>2.42</v>
      </c>
      <c r="E27" s="6">
        <v>10.5</v>
      </c>
      <c r="F27" s="6">
        <v>15</v>
      </c>
      <c r="G27" s="6">
        <v>41</v>
      </c>
      <c r="H27" s="5">
        <v>292</v>
      </c>
      <c r="J27" s="4" t="s">
        <v>7</v>
      </c>
    </row>
    <row r="28" spans="1:10" ht="13.5" customHeight="1">
      <c r="A28" s="11" t="s">
        <v>131</v>
      </c>
      <c r="B28" s="4" t="s">
        <v>33</v>
      </c>
      <c r="C28" s="4">
        <v>18</v>
      </c>
      <c r="D28" s="4">
        <v>1.885</v>
      </c>
      <c r="E28" s="4">
        <v>8.5</v>
      </c>
      <c r="F28" s="4">
        <v>9.5</v>
      </c>
      <c r="G28" s="4">
        <v>20</v>
      </c>
      <c r="H28" s="5">
        <v>292</v>
      </c>
      <c r="J28" s="4" t="s">
        <v>7</v>
      </c>
    </row>
    <row r="29" spans="1:10" ht="13.5" customHeight="1">
      <c r="A29" s="11" t="s">
        <v>131</v>
      </c>
      <c r="B29" s="4" t="s">
        <v>34</v>
      </c>
      <c r="C29" s="6">
        <v>29</v>
      </c>
      <c r="D29" s="4">
        <v>2.0249999999999999</v>
      </c>
      <c r="E29" s="6">
        <v>9.6999999999999993</v>
      </c>
      <c r="F29" s="6">
        <v>10.199999999999999</v>
      </c>
      <c r="G29" s="6">
        <v>21</v>
      </c>
      <c r="H29" s="5">
        <v>292</v>
      </c>
      <c r="J29" s="4" t="s">
        <v>7</v>
      </c>
    </row>
    <row r="30" spans="1:10" ht="13.5" customHeight="1">
      <c r="A30" s="11" t="s">
        <v>131</v>
      </c>
      <c r="B30" s="4" t="s">
        <v>35</v>
      </c>
      <c r="C30" s="6">
        <v>22</v>
      </c>
      <c r="D30" s="4">
        <v>1.9350000000000001</v>
      </c>
      <c r="E30" s="6">
        <v>9.1999999999999993</v>
      </c>
      <c r="F30" s="6">
        <v>11</v>
      </c>
      <c r="G30" s="6">
        <v>-10</v>
      </c>
      <c r="H30" s="5">
        <v>292</v>
      </c>
      <c r="J30" s="4" t="s">
        <v>7</v>
      </c>
    </row>
    <row r="31" spans="1:10" ht="13.5" customHeight="1">
      <c r="A31" s="11" t="s">
        <v>131</v>
      </c>
      <c r="B31" s="4" t="s">
        <v>36</v>
      </c>
      <c r="C31" s="6">
        <v>23</v>
      </c>
      <c r="D31" s="4">
        <v>2.4500000000000002</v>
      </c>
      <c r="E31" s="6">
        <v>11.6</v>
      </c>
      <c r="F31" s="6">
        <v>13</v>
      </c>
      <c r="G31" s="6">
        <v>20</v>
      </c>
      <c r="H31" s="5">
        <v>292</v>
      </c>
      <c r="J31" s="4" t="s">
        <v>7</v>
      </c>
    </row>
    <row r="32" spans="1:10" ht="13.5" customHeight="1">
      <c r="A32" s="11" t="s">
        <v>131</v>
      </c>
      <c r="B32" s="4" t="s">
        <v>37</v>
      </c>
      <c r="C32" s="6">
        <v>23</v>
      </c>
      <c r="D32" s="4">
        <v>3.0150000000000001</v>
      </c>
      <c r="E32" s="6">
        <v>13.8</v>
      </c>
      <c r="F32" s="6">
        <v>15.3</v>
      </c>
      <c r="G32" s="6">
        <v>25</v>
      </c>
      <c r="H32" s="5">
        <v>292</v>
      </c>
      <c r="J32" s="4" t="s">
        <v>7</v>
      </c>
    </row>
    <row r="33" spans="1:10" ht="13.5" customHeight="1">
      <c r="A33" s="11" t="s">
        <v>131</v>
      </c>
      <c r="B33" s="4" t="s">
        <v>38</v>
      </c>
      <c r="C33" s="6">
        <v>23</v>
      </c>
      <c r="D33" s="4">
        <v>2.42</v>
      </c>
      <c r="E33" s="6">
        <v>14</v>
      </c>
      <c r="F33" s="6">
        <v>15</v>
      </c>
      <c r="G33" s="6">
        <v>32</v>
      </c>
      <c r="H33" s="5">
        <v>292</v>
      </c>
      <c r="J33" s="4" t="s">
        <v>7</v>
      </c>
    </row>
    <row r="34" spans="1:10" ht="13.5" customHeight="1">
      <c r="A34" s="11" t="s">
        <v>131</v>
      </c>
      <c r="B34" s="4" t="s">
        <v>39</v>
      </c>
      <c r="C34" s="6">
        <v>18</v>
      </c>
      <c r="D34" s="4">
        <v>1.345</v>
      </c>
      <c r="E34" s="6">
        <v>4.9000000000000004</v>
      </c>
      <c r="F34" s="6">
        <v>6.2</v>
      </c>
      <c r="G34" s="6">
        <v>8</v>
      </c>
      <c r="H34" s="5">
        <v>292</v>
      </c>
      <c r="J34" s="4" t="s">
        <v>7</v>
      </c>
    </row>
    <row r="35" spans="1:10" ht="13.5" customHeight="1">
      <c r="A35" s="11" t="s">
        <v>131</v>
      </c>
      <c r="B35" s="4" t="s">
        <v>40</v>
      </c>
      <c r="C35" s="6">
        <v>20</v>
      </c>
      <c r="D35" s="4">
        <v>1.78</v>
      </c>
      <c r="E35" s="6">
        <v>11</v>
      </c>
      <c r="F35" s="6">
        <v>12</v>
      </c>
      <c r="G35" s="6">
        <v>28</v>
      </c>
      <c r="H35" s="5">
        <v>292</v>
      </c>
      <c r="J35" s="4" t="s">
        <v>7</v>
      </c>
    </row>
    <row r="36" spans="1:10" ht="13.5" customHeight="1">
      <c r="A36" s="11" t="s">
        <v>131</v>
      </c>
      <c r="B36" s="4" t="s">
        <v>41</v>
      </c>
      <c r="C36" s="6">
        <v>20</v>
      </c>
      <c r="D36" s="4">
        <v>2.2350000000000003</v>
      </c>
      <c r="E36" s="6">
        <v>10.5</v>
      </c>
      <c r="F36" s="6">
        <v>13.4</v>
      </c>
      <c r="G36" s="6">
        <v>-20</v>
      </c>
      <c r="H36" s="5">
        <v>292</v>
      </c>
      <c r="J36" s="4" t="s">
        <v>7</v>
      </c>
    </row>
    <row r="37" spans="1:10" ht="13.5" customHeight="1">
      <c r="A37" s="11" t="s">
        <v>131</v>
      </c>
      <c r="B37" s="4" t="s">
        <v>42</v>
      </c>
      <c r="C37" s="6">
        <v>17</v>
      </c>
      <c r="D37" s="4">
        <v>2.7800000000000002</v>
      </c>
      <c r="E37" s="6">
        <v>18.5</v>
      </c>
      <c r="F37" s="6">
        <v>24</v>
      </c>
      <c r="G37" s="6">
        <v>40</v>
      </c>
      <c r="H37" s="5">
        <v>292</v>
      </c>
      <c r="J37" s="4" t="s">
        <v>7</v>
      </c>
    </row>
    <row r="38" spans="1:10" ht="13.5" customHeight="1">
      <c r="A38" s="11" t="s">
        <v>131</v>
      </c>
      <c r="B38" s="4" t="s">
        <v>43</v>
      </c>
      <c r="C38" s="6">
        <v>18</v>
      </c>
      <c r="D38" s="4">
        <v>4.41</v>
      </c>
      <c r="E38" s="6">
        <v>24.8</v>
      </c>
      <c r="F38" s="6">
        <v>31.1</v>
      </c>
      <c r="G38" s="6">
        <v>32</v>
      </c>
      <c r="H38" s="5">
        <v>292</v>
      </c>
      <c r="J38" s="4" t="s">
        <v>7</v>
      </c>
    </row>
    <row r="39" spans="1:10" ht="13.5" customHeight="1">
      <c r="A39" s="11" t="s">
        <v>131</v>
      </c>
      <c r="B39" s="4" t="s">
        <v>44</v>
      </c>
      <c r="C39" s="4">
        <v>18</v>
      </c>
      <c r="D39" s="4">
        <v>3.585</v>
      </c>
      <c r="E39" s="4">
        <v>26</v>
      </c>
      <c r="F39" s="4">
        <v>27.5</v>
      </c>
      <c r="G39" s="4">
        <v>28</v>
      </c>
      <c r="H39" s="5">
        <v>292</v>
      </c>
      <c r="J39" s="4" t="s">
        <v>7</v>
      </c>
    </row>
    <row r="40" spans="1:10" ht="13.5" customHeight="1">
      <c r="A40" s="11" t="s">
        <v>131</v>
      </c>
      <c r="B40" s="4" t="s">
        <v>45</v>
      </c>
      <c r="C40" s="4">
        <v>18</v>
      </c>
      <c r="D40" s="4">
        <v>3.4550000000000001</v>
      </c>
      <c r="E40" s="4">
        <v>19.5</v>
      </c>
      <c r="F40" s="4">
        <v>30</v>
      </c>
      <c r="G40" s="4">
        <v>30</v>
      </c>
      <c r="H40" s="5">
        <v>292</v>
      </c>
      <c r="J40" s="4" t="s">
        <v>7</v>
      </c>
    </row>
    <row r="41" spans="1:10" ht="13.5" customHeight="1">
      <c r="A41" s="11" t="s">
        <v>131</v>
      </c>
      <c r="B41" s="4" t="s">
        <v>46</v>
      </c>
      <c r="C41" s="4">
        <v>16</v>
      </c>
      <c r="D41" s="4">
        <v>3.88</v>
      </c>
      <c r="E41" s="4">
        <v>19.8</v>
      </c>
      <c r="F41" s="4">
        <v>27.7</v>
      </c>
      <c r="G41" s="4">
        <v>20</v>
      </c>
      <c r="H41" s="5">
        <v>292</v>
      </c>
      <c r="J41" s="4" t="s">
        <v>7</v>
      </c>
    </row>
    <row r="42" spans="1:10" ht="13.5" customHeight="1">
      <c r="A42" s="11" t="s">
        <v>131</v>
      </c>
      <c r="B42" s="4" t="s">
        <v>47</v>
      </c>
      <c r="C42" s="6">
        <v>22</v>
      </c>
      <c r="D42" s="4">
        <v>3.2750000000000004</v>
      </c>
      <c r="E42" s="6">
        <v>18.2</v>
      </c>
      <c r="F42" s="6">
        <v>31</v>
      </c>
      <c r="G42" s="6">
        <v>30</v>
      </c>
      <c r="H42" s="5">
        <v>292</v>
      </c>
      <c r="J42" s="4" t="s">
        <v>7</v>
      </c>
    </row>
    <row r="43" spans="1:10" ht="13.5" customHeight="1">
      <c r="A43" s="11" t="s">
        <v>131</v>
      </c>
      <c r="B43" s="4" t="s">
        <v>48</v>
      </c>
      <c r="C43" s="6">
        <v>18</v>
      </c>
      <c r="D43" s="4">
        <v>4.3000000000000007</v>
      </c>
      <c r="E43" s="6">
        <v>22</v>
      </c>
      <c r="F43" s="6">
        <v>29.5</v>
      </c>
      <c r="G43" s="6">
        <v>30</v>
      </c>
      <c r="H43" s="5">
        <v>292</v>
      </c>
      <c r="J43" s="4" t="s">
        <v>7</v>
      </c>
    </row>
    <row r="44" spans="1:10" ht="13.5" customHeight="1">
      <c r="A44" s="11" t="s">
        <v>131</v>
      </c>
      <c r="B44" s="4" t="s">
        <v>49</v>
      </c>
      <c r="C44" s="6">
        <v>20</v>
      </c>
      <c r="D44" s="4">
        <v>2.69</v>
      </c>
      <c r="E44" s="6">
        <v>21.5</v>
      </c>
      <c r="F44" s="6">
        <v>27.1</v>
      </c>
      <c r="G44" s="6">
        <v>30</v>
      </c>
      <c r="H44" s="5">
        <v>292</v>
      </c>
      <c r="J44" s="4" t="s">
        <v>7</v>
      </c>
    </row>
    <row r="45" spans="1:10" ht="13.5" customHeight="1">
      <c r="A45" s="11" t="s">
        <v>131</v>
      </c>
      <c r="B45" s="4" t="s">
        <v>50</v>
      </c>
      <c r="C45" s="4">
        <v>16</v>
      </c>
      <c r="D45" s="4">
        <v>3.645</v>
      </c>
      <c r="E45" s="4">
        <v>33</v>
      </c>
      <c r="F45" s="4">
        <v>35.799999999999997</v>
      </c>
      <c r="G45" s="4">
        <v>12</v>
      </c>
      <c r="H45" s="5">
        <v>292</v>
      </c>
      <c r="J45" s="4" t="s">
        <v>7</v>
      </c>
    </row>
    <row r="46" spans="1:10" ht="13.5" customHeight="1">
      <c r="A46" s="11" t="s">
        <v>131</v>
      </c>
      <c r="B46" s="4" t="s">
        <v>51</v>
      </c>
      <c r="C46" s="6">
        <v>19</v>
      </c>
      <c r="D46" s="4">
        <v>3.8899999999999997</v>
      </c>
      <c r="E46" s="6">
        <v>31</v>
      </c>
      <c r="F46" s="6">
        <v>36</v>
      </c>
      <c r="G46" s="6">
        <v>32</v>
      </c>
      <c r="H46" s="5">
        <v>292</v>
      </c>
      <c r="J46" s="4" t="s">
        <v>7</v>
      </c>
    </row>
    <row r="47" spans="1:10" ht="13.5" customHeight="1">
      <c r="A47" s="11" t="s">
        <v>131</v>
      </c>
      <c r="B47" s="4" t="s">
        <v>52</v>
      </c>
      <c r="C47" s="6">
        <v>18</v>
      </c>
      <c r="D47" s="4">
        <v>3.1</v>
      </c>
      <c r="E47" s="6">
        <v>23.7</v>
      </c>
      <c r="F47" s="6">
        <v>27</v>
      </c>
      <c r="G47" s="6">
        <v>30</v>
      </c>
      <c r="H47" s="5">
        <v>292</v>
      </c>
      <c r="J47" s="4" t="s">
        <v>7</v>
      </c>
    </row>
    <row r="48" spans="1:10" ht="13.5" customHeight="1">
      <c r="A48" s="11" t="s">
        <v>131</v>
      </c>
      <c r="B48" s="4" t="s">
        <v>53</v>
      </c>
      <c r="C48" s="6">
        <v>18</v>
      </c>
      <c r="D48" s="4">
        <v>2.9000000000000004</v>
      </c>
      <c r="E48" s="6">
        <v>28</v>
      </c>
      <c r="F48" s="6">
        <v>40.200000000000003</v>
      </c>
      <c r="G48" s="6">
        <v>26</v>
      </c>
      <c r="H48" s="5">
        <v>292</v>
      </c>
      <c r="J48" s="4" t="s">
        <v>7</v>
      </c>
    </row>
    <row r="49" spans="1:10" ht="13.5" customHeight="1">
      <c r="A49" s="11" t="s">
        <v>131</v>
      </c>
      <c r="B49" s="4" t="s">
        <v>54</v>
      </c>
      <c r="C49" s="6">
        <v>22</v>
      </c>
      <c r="D49" s="4">
        <v>2.8849999999999998</v>
      </c>
      <c r="E49" s="6">
        <v>24</v>
      </c>
      <c r="F49" s="6">
        <v>24.5</v>
      </c>
      <c r="G49" s="6">
        <v>26</v>
      </c>
      <c r="H49" s="5">
        <v>292</v>
      </c>
      <c r="J49" s="4" t="s">
        <v>7</v>
      </c>
    </row>
    <row r="50" spans="1:10" ht="13.5" customHeight="1">
      <c r="A50" s="11" t="s">
        <v>131</v>
      </c>
      <c r="B50" s="4" t="s">
        <v>55</v>
      </c>
      <c r="C50" s="6">
        <v>18</v>
      </c>
      <c r="D50" s="4">
        <v>2.63</v>
      </c>
      <c r="E50" s="6">
        <v>22</v>
      </c>
      <c r="F50" s="6">
        <v>22.5</v>
      </c>
      <c r="G50" s="6">
        <v>20</v>
      </c>
      <c r="H50" s="5">
        <v>292</v>
      </c>
      <c r="J50" s="4" t="s">
        <v>7</v>
      </c>
    </row>
    <row r="51" spans="1:10" ht="13.5" customHeight="1">
      <c r="A51" s="11" t="s">
        <v>131</v>
      </c>
      <c r="B51" s="4" t="s">
        <v>56</v>
      </c>
      <c r="C51" s="6">
        <v>20</v>
      </c>
      <c r="D51" s="4">
        <v>2.25</v>
      </c>
      <c r="E51" s="6">
        <v>17</v>
      </c>
      <c r="F51" s="6">
        <v>22.9</v>
      </c>
      <c r="G51" s="6">
        <v>24</v>
      </c>
      <c r="H51" s="5">
        <v>292</v>
      </c>
      <c r="J51" s="4" t="s">
        <v>7</v>
      </c>
    </row>
    <row r="52" spans="1:10" ht="13.5" customHeight="1">
      <c r="A52" s="11" t="s">
        <v>131</v>
      </c>
      <c r="B52" s="4" t="s">
        <v>57</v>
      </c>
      <c r="C52" s="6">
        <v>16</v>
      </c>
      <c r="D52" s="4">
        <v>1.8849999999999998</v>
      </c>
      <c r="E52" s="6">
        <v>20</v>
      </c>
      <c r="F52" s="6">
        <v>21</v>
      </c>
      <c r="G52" s="6">
        <v>0</v>
      </c>
      <c r="H52" s="5">
        <v>292</v>
      </c>
      <c r="J52" s="4" t="s">
        <v>7</v>
      </c>
    </row>
    <row r="53" spans="1:10" ht="13.5" customHeight="1">
      <c r="A53" s="11" t="s">
        <v>131</v>
      </c>
      <c r="B53" s="4" t="s">
        <v>58</v>
      </c>
      <c r="C53" s="6">
        <v>12</v>
      </c>
      <c r="D53" s="4">
        <v>3.1</v>
      </c>
      <c r="E53" s="6">
        <v>21.2</v>
      </c>
      <c r="F53" s="6">
        <v>23.4</v>
      </c>
      <c r="G53" s="6">
        <v>12</v>
      </c>
      <c r="H53" s="5">
        <v>292</v>
      </c>
      <c r="J53" s="4" t="s">
        <v>7</v>
      </c>
    </row>
    <row r="54" spans="1:10" ht="13.5" customHeight="1">
      <c r="A54" s="11" t="s">
        <v>131</v>
      </c>
      <c r="B54" s="4" t="s">
        <v>59</v>
      </c>
      <c r="C54" s="6">
        <v>30</v>
      </c>
      <c r="D54" s="4">
        <v>1.9249999999999998</v>
      </c>
      <c r="E54" s="6">
        <v>15.2</v>
      </c>
      <c r="F54" s="6">
        <v>18</v>
      </c>
      <c r="G54" s="6">
        <v>18</v>
      </c>
      <c r="H54" s="5">
        <v>292</v>
      </c>
      <c r="J54" s="4" t="s">
        <v>7</v>
      </c>
    </row>
    <row r="55" spans="1:10" ht="13.5" customHeight="1">
      <c r="A55" s="11" t="s">
        <v>131</v>
      </c>
      <c r="B55" s="4" t="s">
        <v>60</v>
      </c>
      <c r="C55" s="6">
        <v>20</v>
      </c>
      <c r="D55" s="4">
        <v>3.0449999999999999</v>
      </c>
      <c r="E55" s="6">
        <v>26</v>
      </c>
      <c r="F55" s="6">
        <v>27</v>
      </c>
      <c r="G55" s="6">
        <v>20</v>
      </c>
      <c r="H55" s="5">
        <v>292</v>
      </c>
      <c r="J55" s="4" t="s">
        <v>7</v>
      </c>
    </row>
    <row r="56" spans="1:10" ht="13.5" customHeight="1">
      <c r="A56" s="11" t="s">
        <v>131</v>
      </c>
      <c r="B56" s="4" t="s">
        <v>61</v>
      </c>
      <c r="C56" s="6">
        <v>16</v>
      </c>
      <c r="D56" s="4">
        <v>4.75</v>
      </c>
      <c r="E56" s="6">
        <v>27</v>
      </c>
      <c r="F56" s="6">
        <v>29</v>
      </c>
      <c r="G56" s="6">
        <v>-6</v>
      </c>
      <c r="H56" s="5">
        <v>292</v>
      </c>
      <c r="J56" s="4" t="s">
        <v>7</v>
      </c>
    </row>
    <row r="57" spans="1:10" ht="13.5" customHeight="1">
      <c r="A57" s="11" t="s">
        <v>131</v>
      </c>
      <c r="B57" s="4" t="s">
        <v>62</v>
      </c>
      <c r="C57" s="6">
        <v>19</v>
      </c>
      <c r="D57" s="4">
        <v>3.9899999999999998</v>
      </c>
      <c r="E57" s="6">
        <v>22.5</v>
      </c>
      <c r="F57" s="6">
        <v>25</v>
      </c>
      <c r="G57" s="6">
        <v>18</v>
      </c>
      <c r="H57" s="5">
        <v>292</v>
      </c>
      <c r="J57" s="4" t="s">
        <v>7</v>
      </c>
    </row>
    <row r="58" spans="1:10" ht="13.5" customHeight="1">
      <c r="A58" s="11" t="s">
        <v>131</v>
      </c>
      <c r="B58" s="4" t="s">
        <v>63</v>
      </c>
      <c r="C58" s="6">
        <v>20</v>
      </c>
      <c r="D58" s="4">
        <v>3.4550000000000001</v>
      </c>
      <c r="E58" s="6">
        <v>27.8</v>
      </c>
      <c r="F58" s="6">
        <v>33</v>
      </c>
      <c r="G58" s="6">
        <v>8</v>
      </c>
      <c r="H58" s="5">
        <v>292</v>
      </c>
      <c r="J58" s="4" t="s">
        <v>7</v>
      </c>
    </row>
    <row r="59" spans="1:10" ht="13.5" customHeight="1">
      <c r="A59" s="11" t="s">
        <v>131</v>
      </c>
      <c r="B59" s="4" t="s">
        <v>64</v>
      </c>
      <c r="C59" s="6">
        <v>20</v>
      </c>
      <c r="D59" s="4">
        <v>3.0300000000000002</v>
      </c>
      <c r="E59" s="6">
        <v>29.7</v>
      </c>
      <c r="F59" s="6">
        <v>34.4</v>
      </c>
      <c r="G59" s="6">
        <v>4</v>
      </c>
      <c r="H59" s="5">
        <v>292</v>
      </c>
      <c r="J59" s="4" t="s">
        <v>7</v>
      </c>
    </row>
    <row r="60" spans="1:10" ht="13.5" customHeight="1">
      <c r="A60" s="11" t="s">
        <v>131</v>
      </c>
      <c r="B60" s="4" t="s">
        <v>65</v>
      </c>
      <c r="C60" s="6">
        <v>18</v>
      </c>
      <c r="D60" s="4">
        <v>2.7050000000000001</v>
      </c>
      <c r="E60" s="6">
        <v>22</v>
      </c>
      <c r="F60" s="6">
        <v>26</v>
      </c>
      <c r="G60" s="6">
        <v>2</v>
      </c>
      <c r="H60" s="5">
        <v>292</v>
      </c>
      <c r="J60" s="4" t="s">
        <v>7</v>
      </c>
    </row>
    <row r="61" spans="1:10" ht="13.5" customHeight="1">
      <c r="A61" s="11" t="s">
        <v>131</v>
      </c>
      <c r="B61" s="4" t="s">
        <v>66</v>
      </c>
      <c r="C61" s="4">
        <v>18</v>
      </c>
      <c r="D61" s="4">
        <v>3.4050000000000002</v>
      </c>
      <c r="E61" s="4">
        <v>27</v>
      </c>
      <c r="F61" s="4">
        <v>29.7</v>
      </c>
      <c r="G61" s="4">
        <v>10</v>
      </c>
      <c r="H61" s="5">
        <v>292</v>
      </c>
      <c r="J61" s="4" t="s">
        <v>7</v>
      </c>
    </row>
    <row r="62" spans="1:10" ht="13.5" customHeight="1">
      <c r="A62" s="11" t="s">
        <v>131</v>
      </c>
      <c r="B62" s="4" t="s">
        <v>67</v>
      </c>
      <c r="C62" s="6">
        <v>20</v>
      </c>
      <c r="D62" s="4">
        <v>3.2</v>
      </c>
      <c r="E62" s="6">
        <v>22</v>
      </c>
      <c r="F62" s="6">
        <v>24</v>
      </c>
      <c r="G62" s="6">
        <v>28</v>
      </c>
      <c r="H62" s="5">
        <v>292</v>
      </c>
      <c r="J62" s="4" t="s">
        <v>7</v>
      </c>
    </row>
    <row r="63" spans="1:10" ht="13.5" customHeight="1">
      <c r="A63" s="11" t="s">
        <v>131</v>
      </c>
      <c r="B63" s="4" t="s">
        <v>68</v>
      </c>
      <c r="C63" s="6">
        <v>20</v>
      </c>
      <c r="D63" s="4">
        <v>2.25</v>
      </c>
      <c r="E63" s="6">
        <v>17.399999999999999</v>
      </c>
      <c r="F63" s="6">
        <v>25</v>
      </c>
      <c r="G63" s="6">
        <v>24</v>
      </c>
      <c r="H63" s="5">
        <v>292</v>
      </c>
      <c r="J63" s="4" t="s">
        <v>7</v>
      </c>
    </row>
    <row r="64" spans="1:10" ht="13.5" customHeight="1">
      <c r="A64" s="11" t="s">
        <v>131</v>
      </c>
      <c r="B64" s="4" t="s">
        <v>69</v>
      </c>
      <c r="C64" s="6">
        <v>14</v>
      </c>
      <c r="D64" s="4">
        <v>2.27</v>
      </c>
      <c r="E64" s="6">
        <v>21.7</v>
      </c>
      <c r="F64" s="6">
        <v>29</v>
      </c>
      <c r="G64" s="6">
        <v>40</v>
      </c>
      <c r="H64" s="5">
        <v>292</v>
      </c>
      <c r="J64" s="4" t="s">
        <v>7</v>
      </c>
    </row>
    <row r="65" spans="1:10" ht="13.5" customHeight="1">
      <c r="A65" s="11" t="s">
        <v>131</v>
      </c>
      <c r="B65" s="4" t="s">
        <v>70</v>
      </c>
      <c r="C65" s="6">
        <v>10</v>
      </c>
      <c r="D65" s="4">
        <v>2.9649999999999999</v>
      </c>
      <c r="E65" s="6">
        <v>21.3</v>
      </c>
      <c r="F65" s="6">
        <v>23.8</v>
      </c>
      <c r="G65" s="6">
        <v>12</v>
      </c>
      <c r="H65" s="5">
        <v>292</v>
      </c>
      <c r="J65" s="4" t="s">
        <v>7</v>
      </c>
    </row>
    <row r="66" spans="1:10" ht="13.5" customHeight="1">
      <c r="A66" s="11" t="s">
        <v>131</v>
      </c>
      <c r="B66" s="4" t="s">
        <v>71</v>
      </c>
      <c r="C66" s="6">
        <v>28</v>
      </c>
      <c r="D66" s="4">
        <v>1.655</v>
      </c>
      <c r="E66" s="6">
        <v>17.8</v>
      </c>
      <c r="F66" s="6">
        <v>18.399999999999999</v>
      </c>
      <c r="G66" s="6">
        <v>6</v>
      </c>
      <c r="H66" s="5">
        <v>292</v>
      </c>
      <c r="J66" s="4" t="s">
        <v>7</v>
      </c>
    </row>
    <row r="67" spans="1:10" ht="13.5" customHeight="1">
      <c r="A67" s="11" t="s">
        <v>131</v>
      </c>
      <c r="B67" s="4" t="s">
        <v>72</v>
      </c>
      <c r="C67" s="6">
        <v>22</v>
      </c>
      <c r="D67" s="4">
        <v>2.21</v>
      </c>
      <c r="E67" s="6">
        <v>21.7</v>
      </c>
      <c r="F67" s="6">
        <v>24</v>
      </c>
      <c r="G67" s="6">
        <v>24</v>
      </c>
      <c r="H67" s="5">
        <v>292</v>
      </c>
      <c r="J67" s="4" t="s">
        <v>7</v>
      </c>
    </row>
    <row r="68" spans="1:10" ht="13.5" customHeight="1">
      <c r="A68" s="11" t="s">
        <v>131</v>
      </c>
      <c r="B68" s="4" t="s">
        <v>73</v>
      </c>
      <c r="C68" s="6">
        <v>24</v>
      </c>
      <c r="D68" s="4">
        <v>2.1150000000000002</v>
      </c>
      <c r="E68" s="6">
        <v>22.5</v>
      </c>
      <c r="F68" s="6">
        <v>23.5</v>
      </c>
      <c r="G68" s="6">
        <v>30</v>
      </c>
      <c r="H68" s="5">
        <v>292</v>
      </c>
      <c r="J68" s="4" t="s">
        <v>7</v>
      </c>
    </row>
    <row r="69" spans="1:10" ht="13.5" customHeight="1">
      <c r="A69" s="11" t="s">
        <v>131</v>
      </c>
      <c r="B69" s="4" t="s">
        <v>74</v>
      </c>
      <c r="C69" s="6">
        <v>30</v>
      </c>
      <c r="D69" s="4">
        <v>3.7250000000000001</v>
      </c>
      <c r="E69" s="6">
        <v>28.5</v>
      </c>
      <c r="F69" s="6">
        <v>40</v>
      </c>
      <c r="G69" s="6">
        <v>26</v>
      </c>
      <c r="H69" s="5">
        <v>292</v>
      </c>
      <c r="J69" s="4" t="s">
        <v>7</v>
      </c>
    </row>
    <row r="70" spans="1:10" ht="13.5" customHeight="1">
      <c r="A70" s="11" t="s">
        <v>131</v>
      </c>
      <c r="B70" s="4" t="s">
        <v>75</v>
      </c>
      <c r="C70" s="6">
        <v>14</v>
      </c>
      <c r="D70" s="4">
        <v>2.5300000000000002</v>
      </c>
      <c r="E70" s="6">
        <v>23</v>
      </c>
      <c r="F70" s="6">
        <v>22.8</v>
      </c>
      <c r="G70" s="6">
        <v>32</v>
      </c>
      <c r="H70" s="5">
        <v>292</v>
      </c>
      <c r="J70" s="4" t="s">
        <v>7</v>
      </c>
    </row>
    <row r="71" spans="1:10" ht="13.5" customHeight="1">
      <c r="A71" s="11" t="s">
        <v>131</v>
      </c>
      <c r="B71" s="4" t="s">
        <v>76</v>
      </c>
      <c r="C71" s="6">
        <v>18</v>
      </c>
      <c r="D71" s="4">
        <v>3.8849999999999998</v>
      </c>
      <c r="E71" s="6">
        <v>23</v>
      </c>
      <c r="F71" s="6">
        <v>24</v>
      </c>
      <c r="G71" s="6">
        <v>32</v>
      </c>
      <c r="H71" s="5">
        <v>292</v>
      </c>
      <c r="J71" s="4" t="s">
        <v>7</v>
      </c>
    </row>
    <row r="72" spans="1:10" ht="13.5" customHeight="1">
      <c r="A72" s="11" t="s">
        <v>131</v>
      </c>
      <c r="B72" s="4" t="s">
        <v>77</v>
      </c>
      <c r="C72" s="6">
        <v>14</v>
      </c>
      <c r="D72" s="4">
        <v>6.6899999999999995</v>
      </c>
      <c r="E72" s="6">
        <v>51</v>
      </c>
      <c r="F72" s="6">
        <v>51</v>
      </c>
      <c r="G72" s="6">
        <v>12</v>
      </c>
      <c r="H72" s="5">
        <v>292</v>
      </c>
      <c r="J72" s="4" t="s">
        <v>7</v>
      </c>
    </row>
    <row r="73" spans="1:10" ht="13.5" customHeight="1">
      <c r="A73" s="11" t="s">
        <v>131</v>
      </c>
      <c r="B73" s="4" t="s">
        <v>78</v>
      </c>
      <c r="C73" s="4">
        <v>14</v>
      </c>
      <c r="D73" s="4">
        <v>5.2650000000000006</v>
      </c>
      <c r="E73" s="4">
        <v>47</v>
      </c>
      <c r="F73" s="4">
        <v>55</v>
      </c>
      <c r="G73" s="4">
        <v>42</v>
      </c>
      <c r="H73" s="5">
        <v>292</v>
      </c>
      <c r="J73" s="4" t="s">
        <v>7</v>
      </c>
    </row>
    <row r="74" spans="1:10" ht="13.5" customHeight="1">
      <c r="A74" s="11" t="s">
        <v>131</v>
      </c>
      <c r="B74" s="4" t="s">
        <v>79</v>
      </c>
      <c r="C74" s="6">
        <v>14</v>
      </c>
      <c r="D74" s="4">
        <v>7.4850000000000003</v>
      </c>
      <c r="E74" s="6">
        <v>48</v>
      </c>
      <c r="F74" s="6">
        <v>51</v>
      </c>
      <c r="G74" s="6">
        <v>36</v>
      </c>
      <c r="H74" s="5">
        <v>292</v>
      </c>
      <c r="J74" s="4" t="s">
        <v>7</v>
      </c>
    </row>
    <row r="75" spans="1:10" ht="13.5" customHeight="1">
      <c r="A75" s="11" t="s">
        <v>131</v>
      </c>
      <c r="B75" s="4" t="s">
        <v>80</v>
      </c>
      <c r="C75" s="6">
        <v>14</v>
      </c>
      <c r="D75" s="4">
        <v>5.5749999999999993</v>
      </c>
      <c r="E75" s="6">
        <v>45</v>
      </c>
      <c r="F75" s="6">
        <v>49</v>
      </c>
      <c r="G75" s="6">
        <v>28</v>
      </c>
      <c r="H75" s="5">
        <v>292</v>
      </c>
      <c r="J75" s="4" t="s">
        <v>7</v>
      </c>
    </row>
    <row r="76" spans="1:10" ht="13.5" customHeight="1">
      <c r="A76" s="11" t="s">
        <v>131</v>
      </c>
      <c r="B76" s="4" t="s">
        <v>81</v>
      </c>
      <c r="C76" s="6">
        <v>14</v>
      </c>
      <c r="D76" s="4">
        <v>9.7399999999999984</v>
      </c>
      <c r="E76" s="6">
        <v>62</v>
      </c>
      <c r="F76" s="6">
        <v>74</v>
      </c>
      <c r="G76" s="6">
        <v>12</v>
      </c>
      <c r="H76" s="5">
        <v>292</v>
      </c>
      <c r="J76" s="4" t="s">
        <v>7</v>
      </c>
    </row>
    <row r="77" spans="1:10" ht="13.5" customHeight="1">
      <c r="A77" s="11" t="s">
        <v>131</v>
      </c>
      <c r="B77" s="4" t="s">
        <v>82</v>
      </c>
      <c r="C77" s="6">
        <v>18</v>
      </c>
      <c r="D77" s="4">
        <v>7.7</v>
      </c>
      <c r="E77" s="6">
        <v>64</v>
      </c>
      <c r="F77" s="6">
        <v>73</v>
      </c>
      <c r="G77" s="6">
        <v>21</v>
      </c>
      <c r="H77" s="5">
        <v>292</v>
      </c>
      <c r="J77" s="4" t="s">
        <v>7</v>
      </c>
    </row>
    <row r="78" spans="1:10" ht="13.5" customHeight="1">
      <c r="A78" s="11" t="s">
        <v>131</v>
      </c>
      <c r="B78" s="4" t="s">
        <v>83</v>
      </c>
      <c r="C78" s="6">
        <v>18</v>
      </c>
      <c r="D78" s="4">
        <v>9.4050000000000011</v>
      </c>
      <c r="E78" s="6">
        <v>67</v>
      </c>
      <c r="F78" s="6">
        <v>70</v>
      </c>
      <c r="G78" s="6">
        <v>12</v>
      </c>
      <c r="H78" s="5">
        <v>292</v>
      </c>
      <c r="J78" s="4" t="s">
        <v>7</v>
      </c>
    </row>
    <row r="79" spans="1:10" ht="13.5" customHeight="1">
      <c r="A79" s="11" t="s">
        <v>131</v>
      </c>
      <c r="B79" s="4" t="s">
        <v>84</v>
      </c>
      <c r="C79" s="6">
        <v>18</v>
      </c>
      <c r="D79" s="4">
        <v>6.21</v>
      </c>
      <c r="E79" s="6">
        <v>50</v>
      </c>
      <c r="F79" s="6">
        <v>65</v>
      </c>
      <c r="G79" s="6">
        <v>29</v>
      </c>
      <c r="H79" s="5">
        <v>292</v>
      </c>
      <c r="J79" s="4" t="s">
        <v>7</v>
      </c>
    </row>
    <row r="80" spans="1:10" ht="13.5" customHeight="1">
      <c r="A80" s="11" t="s">
        <v>131</v>
      </c>
      <c r="B80" s="4" t="s">
        <v>85</v>
      </c>
      <c r="C80" s="6">
        <v>18</v>
      </c>
      <c r="D80" s="4">
        <v>7.45</v>
      </c>
      <c r="E80" s="6">
        <v>76</v>
      </c>
      <c r="F80" s="6">
        <v>80</v>
      </c>
      <c r="G80" s="6">
        <v>18</v>
      </c>
      <c r="H80" s="5">
        <v>292</v>
      </c>
      <c r="J80" s="4" t="s">
        <v>7</v>
      </c>
    </row>
    <row r="81" spans="1:10" ht="13.5" customHeight="1">
      <c r="A81" s="11" t="s">
        <v>131</v>
      </c>
      <c r="B81" s="4" t="s">
        <v>86</v>
      </c>
      <c r="C81" s="6">
        <v>18</v>
      </c>
      <c r="D81" s="4">
        <v>8.31</v>
      </c>
      <c r="E81" s="6">
        <v>58</v>
      </c>
      <c r="F81" s="6">
        <v>71</v>
      </c>
      <c r="G81" s="6">
        <v>13</v>
      </c>
      <c r="H81" s="5">
        <v>292</v>
      </c>
      <c r="J81" s="4" t="s">
        <v>7</v>
      </c>
    </row>
    <row r="82" spans="1:10" ht="13.5" customHeight="1">
      <c r="A82" s="11" t="s">
        <v>131</v>
      </c>
      <c r="B82" s="4" t="s">
        <v>87</v>
      </c>
      <c r="C82" s="6">
        <v>16</v>
      </c>
      <c r="D82" s="4">
        <v>5.3100000000000005</v>
      </c>
      <c r="E82" s="6">
        <v>56</v>
      </c>
      <c r="F82" s="6">
        <v>59</v>
      </c>
      <c r="G82" s="6">
        <v>21</v>
      </c>
      <c r="H82" s="5">
        <v>292</v>
      </c>
      <c r="J82" s="4" t="s">
        <v>7</v>
      </c>
    </row>
    <row r="83" spans="1:10" ht="13.5" customHeight="1">
      <c r="A83" s="11" t="s">
        <v>131</v>
      </c>
      <c r="B83" s="4" t="s">
        <v>88</v>
      </c>
      <c r="C83" s="6">
        <v>18</v>
      </c>
      <c r="D83" s="4">
        <v>3.21</v>
      </c>
      <c r="E83" s="6">
        <v>40</v>
      </c>
      <c r="F83" s="6">
        <v>43</v>
      </c>
      <c r="G83" s="6">
        <v>12</v>
      </c>
      <c r="H83" s="5">
        <v>292</v>
      </c>
      <c r="J83" s="4" t="s">
        <v>7</v>
      </c>
    </row>
    <row r="84" spans="1:10" ht="13.5" customHeight="1">
      <c r="A84" s="11" t="s">
        <v>131</v>
      </c>
      <c r="B84" s="4" t="s">
        <v>89</v>
      </c>
      <c r="C84" s="4">
        <v>16</v>
      </c>
      <c r="D84" s="4">
        <v>5.4</v>
      </c>
      <c r="E84" s="4">
        <v>51</v>
      </c>
      <c r="F84" s="4">
        <v>54</v>
      </c>
      <c r="G84" s="4">
        <v>20</v>
      </c>
      <c r="H84" s="5">
        <v>292</v>
      </c>
      <c r="J84" s="4" t="s">
        <v>7</v>
      </c>
    </row>
    <row r="85" spans="1:10" ht="13.5" customHeight="1">
      <c r="A85" s="11" t="s">
        <v>131</v>
      </c>
      <c r="B85" s="4" t="s">
        <v>90</v>
      </c>
      <c r="C85" s="6">
        <v>16</v>
      </c>
      <c r="D85" s="4">
        <v>4.0999999999999996</v>
      </c>
      <c r="E85" s="6">
        <v>39</v>
      </c>
      <c r="F85" s="6">
        <v>48</v>
      </c>
      <c r="G85" s="6">
        <v>20</v>
      </c>
      <c r="H85" s="5">
        <v>292</v>
      </c>
      <c r="J85" s="4" t="s">
        <v>7</v>
      </c>
    </row>
    <row r="86" spans="1:10" ht="13.5" customHeight="1">
      <c r="A86" s="11" t="s">
        <v>131</v>
      </c>
      <c r="B86" s="4" t="s">
        <v>91</v>
      </c>
      <c r="C86" s="4">
        <v>12</v>
      </c>
      <c r="D86" s="4">
        <v>4.9450000000000003</v>
      </c>
      <c r="E86" s="4">
        <v>33</v>
      </c>
      <c r="F86" s="4">
        <v>51</v>
      </c>
      <c r="G86" s="4">
        <v>40</v>
      </c>
      <c r="H86" s="5">
        <v>292</v>
      </c>
      <c r="J86" s="4" t="s">
        <v>7</v>
      </c>
    </row>
    <row r="87" spans="1:10" ht="13.5" customHeight="1">
      <c r="A87" s="11" t="s">
        <v>131</v>
      </c>
      <c r="B87" s="4" t="s">
        <v>92</v>
      </c>
      <c r="C87" s="6">
        <v>17</v>
      </c>
      <c r="D87" s="4">
        <v>8.0449999999999999</v>
      </c>
      <c r="E87" s="6">
        <v>72</v>
      </c>
      <c r="F87" s="6">
        <v>79</v>
      </c>
      <c r="G87" s="6">
        <v>28</v>
      </c>
      <c r="H87" s="5">
        <v>292</v>
      </c>
      <c r="J87" s="4" t="s">
        <v>7</v>
      </c>
    </row>
    <row r="88" spans="1:10" ht="13.5" customHeight="1">
      <c r="A88" s="11" t="s">
        <v>131</v>
      </c>
      <c r="B88" s="4" t="s">
        <v>93</v>
      </c>
      <c r="C88" s="6">
        <v>18</v>
      </c>
      <c r="D88" s="4">
        <v>3.9499999999999997</v>
      </c>
      <c r="E88" s="6">
        <v>33</v>
      </c>
      <c r="F88" s="6">
        <v>44</v>
      </c>
      <c r="G88" s="6">
        <v>21</v>
      </c>
      <c r="H88" s="5">
        <v>292</v>
      </c>
      <c r="J88" s="4" t="s">
        <v>7</v>
      </c>
    </row>
    <row r="89" spans="1:10" ht="13.5" customHeight="1">
      <c r="A89" s="11" t="s">
        <v>131</v>
      </c>
      <c r="B89" s="4" t="s">
        <v>94</v>
      </c>
      <c r="C89" s="6">
        <v>20</v>
      </c>
      <c r="D89" s="4">
        <v>4.415</v>
      </c>
      <c r="E89" s="6">
        <v>37</v>
      </c>
      <c r="F89" s="6">
        <v>42</v>
      </c>
      <c r="G89" s="6">
        <v>28</v>
      </c>
      <c r="H89" s="5">
        <v>292</v>
      </c>
      <c r="J89" s="4" t="s">
        <v>7</v>
      </c>
    </row>
    <row r="90" spans="1:10" ht="13.5" customHeight="1">
      <c r="A90" s="11" t="s">
        <v>131</v>
      </c>
      <c r="B90" s="4" t="s">
        <v>95</v>
      </c>
      <c r="C90" s="6">
        <v>28</v>
      </c>
      <c r="D90" s="4">
        <v>4.45</v>
      </c>
      <c r="E90" s="6">
        <v>55.7</v>
      </c>
      <c r="F90" s="6">
        <v>61.2</v>
      </c>
      <c r="G90" s="6">
        <v>12</v>
      </c>
      <c r="H90" s="5">
        <v>292</v>
      </c>
      <c r="J90" s="4" t="s">
        <v>7</v>
      </c>
    </row>
    <row r="91" spans="1:10" ht="13.5" customHeight="1">
      <c r="A91" s="11" t="s">
        <v>131</v>
      </c>
      <c r="B91" s="4" t="s">
        <v>96</v>
      </c>
      <c r="C91" s="6">
        <v>20</v>
      </c>
      <c r="D91" s="4">
        <v>8.07</v>
      </c>
      <c r="E91" s="6">
        <v>71</v>
      </c>
      <c r="F91" s="6">
        <v>77</v>
      </c>
      <c r="G91" s="6">
        <v>20</v>
      </c>
      <c r="H91" s="5">
        <v>292</v>
      </c>
      <c r="J91" s="4" t="s">
        <v>7</v>
      </c>
    </row>
    <row r="92" spans="1:10" ht="13.5" customHeight="1">
      <c r="A92" s="11" t="s">
        <v>131</v>
      </c>
      <c r="B92" s="4" t="s">
        <v>97</v>
      </c>
      <c r="C92" s="6">
        <v>22</v>
      </c>
      <c r="D92" s="4">
        <v>3.895</v>
      </c>
      <c r="E92" s="6">
        <v>40</v>
      </c>
      <c r="F92" s="6">
        <v>40</v>
      </c>
      <c r="G92" s="6">
        <v>32</v>
      </c>
      <c r="H92" s="5">
        <v>292</v>
      </c>
      <c r="J92" s="4" t="s">
        <v>7</v>
      </c>
    </row>
    <row r="93" spans="1:10" ht="13.5" customHeight="1">
      <c r="A93" s="11" t="s">
        <v>131</v>
      </c>
      <c r="B93" s="4" t="s">
        <v>98</v>
      </c>
      <c r="C93" s="6">
        <v>22</v>
      </c>
      <c r="D93" s="4">
        <v>5.2949999999999999</v>
      </c>
      <c r="E93" s="6">
        <v>40</v>
      </c>
      <c r="F93" s="6">
        <v>44</v>
      </c>
      <c r="G93" s="6">
        <v>14</v>
      </c>
      <c r="H93" s="5">
        <v>292</v>
      </c>
      <c r="J93" s="4" t="s">
        <v>7</v>
      </c>
    </row>
    <row r="94" spans="1:10" ht="13.5" customHeight="1">
      <c r="A94" s="11" t="s">
        <v>131</v>
      </c>
      <c r="B94" s="4" t="s">
        <v>99</v>
      </c>
      <c r="C94" s="6">
        <v>22</v>
      </c>
      <c r="D94" s="4">
        <v>5.08</v>
      </c>
      <c r="E94" s="6">
        <v>40</v>
      </c>
      <c r="F94" s="6">
        <v>45</v>
      </c>
      <c r="G94" s="6">
        <v>34</v>
      </c>
      <c r="H94" s="5">
        <v>292</v>
      </c>
      <c r="J94" s="4" t="s">
        <v>7</v>
      </c>
    </row>
    <row r="95" spans="1:10" ht="13.5" customHeight="1">
      <c r="A95" s="11" t="s">
        <v>131</v>
      </c>
      <c r="B95" s="4" t="s">
        <v>100</v>
      </c>
      <c r="C95" s="6">
        <v>20</v>
      </c>
      <c r="D95" s="4">
        <v>10.74</v>
      </c>
      <c r="E95" s="6">
        <v>68</v>
      </c>
      <c r="F95" s="6">
        <v>98</v>
      </c>
      <c r="G95" s="6">
        <v>81</v>
      </c>
      <c r="H95" s="5">
        <v>292</v>
      </c>
      <c r="J95" s="4" t="s">
        <v>7</v>
      </c>
    </row>
    <row r="96" spans="1:10" ht="13.5" customHeight="1">
      <c r="A96" s="11" t="s">
        <v>131</v>
      </c>
      <c r="B96" s="4" t="s">
        <v>101</v>
      </c>
      <c r="C96" s="6">
        <v>20</v>
      </c>
      <c r="D96" s="4">
        <v>5.3</v>
      </c>
      <c r="E96" s="6">
        <v>40</v>
      </c>
      <c r="F96" s="6">
        <v>47</v>
      </c>
      <c r="G96" s="6">
        <v>20</v>
      </c>
      <c r="H96" s="5">
        <v>292</v>
      </c>
      <c r="J96" s="4" t="s">
        <v>7</v>
      </c>
    </row>
    <row r="97" spans="1:10" ht="13.5" customHeight="1">
      <c r="A97" s="11" t="s">
        <v>131</v>
      </c>
      <c r="B97" s="4" t="s">
        <v>102</v>
      </c>
      <c r="C97" s="6">
        <v>20</v>
      </c>
      <c r="D97" s="4">
        <v>6.5350000000000001</v>
      </c>
      <c r="E97" s="6">
        <v>38</v>
      </c>
      <c r="F97" s="6">
        <v>46</v>
      </c>
      <c r="G97" s="6">
        <v>14</v>
      </c>
      <c r="H97" s="5">
        <v>292</v>
      </c>
      <c r="J97" s="4" t="s">
        <v>7</v>
      </c>
    </row>
    <row r="98" spans="1:10" ht="13.5" customHeight="1">
      <c r="A98" s="11" t="s">
        <v>131</v>
      </c>
      <c r="B98" s="4" t="s">
        <v>103</v>
      </c>
      <c r="C98" s="6">
        <v>20</v>
      </c>
      <c r="D98" s="4">
        <v>7.6150000000000002</v>
      </c>
      <c r="E98" s="6">
        <v>47</v>
      </c>
      <c r="F98" s="6">
        <v>54</v>
      </c>
      <c r="G98" s="6">
        <v>34</v>
      </c>
      <c r="H98" s="5">
        <v>292</v>
      </c>
      <c r="J98" s="4" t="s">
        <v>7</v>
      </c>
    </row>
    <row r="99" spans="1:10" ht="13.5" customHeight="1">
      <c r="A99" s="11" t="s">
        <v>131</v>
      </c>
      <c r="B99" s="4" t="s">
        <v>104</v>
      </c>
      <c r="C99" s="4">
        <v>18</v>
      </c>
      <c r="D99" s="4">
        <v>6.35</v>
      </c>
      <c r="E99" s="4">
        <v>58</v>
      </c>
      <c r="F99" s="4">
        <v>73</v>
      </c>
      <c r="G99" s="4">
        <v>28</v>
      </c>
      <c r="H99" s="5">
        <v>292</v>
      </c>
      <c r="J99" s="4" t="s">
        <v>7</v>
      </c>
    </row>
    <row r="100" spans="1:10" ht="13.5" customHeight="1">
      <c r="A100" s="11" t="s">
        <v>131</v>
      </c>
      <c r="B100" s="4" t="s">
        <v>105</v>
      </c>
      <c r="C100" s="6">
        <v>18</v>
      </c>
      <c r="D100" s="4">
        <v>6.23</v>
      </c>
      <c r="E100" s="6">
        <v>44</v>
      </c>
      <c r="F100" s="6">
        <v>52</v>
      </c>
      <c r="G100" s="6">
        <v>24</v>
      </c>
      <c r="H100" s="5">
        <v>292</v>
      </c>
      <c r="J100" s="4" t="s">
        <v>7</v>
      </c>
    </row>
    <row r="101" spans="1:10" ht="13.5" customHeight="1">
      <c r="A101" s="11" t="s">
        <v>131</v>
      </c>
      <c r="B101" s="4" t="s">
        <v>106</v>
      </c>
      <c r="C101" s="4">
        <v>20</v>
      </c>
      <c r="D101" s="4">
        <v>5.61</v>
      </c>
      <c r="E101" s="4">
        <v>41</v>
      </c>
      <c r="F101" s="4">
        <v>43</v>
      </c>
      <c r="G101" s="4">
        <v>28</v>
      </c>
      <c r="H101" s="5">
        <v>292</v>
      </c>
      <c r="J101" s="4" t="s">
        <v>7</v>
      </c>
    </row>
    <row r="102" spans="1:10" ht="13.5" customHeight="1">
      <c r="A102" s="11" t="s">
        <v>131</v>
      </c>
      <c r="B102" s="4" t="s">
        <v>107</v>
      </c>
      <c r="C102" s="6">
        <v>20</v>
      </c>
      <c r="D102" s="4">
        <v>3.835</v>
      </c>
      <c r="E102" s="6">
        <v>40</v>
      </c>
      <c r="F102" s="6">
        <v>44</v>
      </c>
      <c r="G102" s="6">
        <v>22</v>
      </c>
      <c r="H102" s="5">
        <v>292</v>
      </c>
      <c r="J102" s="4" t="s">
        <v>7</v>
      </c>
    </row>
    <row r="103" spans="1:10" ht="13.5" customHeight="1">
      <c r="A103" s="11" t="s">
        <v>131</v>
      </c>
      <c r="B103" s="4" t="s">
        <v>108</v>
      </c>
      <c r="C103" s="6">
        <v>18</v>
      </c>
      <c r="D103" s="4">
        <v>3.125</v>
      </c>
      <c r="E103" s="6">
        <v>30</v>
      </c>
      <c r="F103" s="6">
        <v>35</v>
      </c>
      <c r="G103" s="6">
        <v>26</v>
      </c>
      <c r="H103" s="5">
        <v>292</v>
      </c>
      <c r="J103" s="4" t="s">
        <v>7</v>
      </c>
    </row>
    <row r="104" spans="1:10" ht="13.5" customHeight="1">
      <c r="A104" s="11" t="s">
        <v>131</v>
      </c>
      <c r="B104" s="4" t="s">
        <v>109</v>
      </c>
      <c r="C104" s="6">
        <v>21</v>
      </c>
      <c r="D104" s="4">
        <v>6.41</v>
      </c>
      <c r="E104" s="6">
        <v>44</v>
      </c>
      <c r="F104" s="6">
        <v>49</v>
      </c>
      <c r="G104" s="6">
        <v>14</v>
      </c>
      <c r="H104" s="5">
        <v>292</v>
      </c>
      <c r="J104" s="4" t="s">
        <v>7</v>
      </c>
    </row>
    <row r="105" spans="1:10" ht="13.5" customHeight="1">
      <c r="A105" s="11" t="s">
        <v>131</v>
      </c>
      <c r="B105" s="4" t="s">
        <v>110</v>
      </c>
      <c r="C105" s="6">
        <v>14</v>
      </c>
      <c r="D105" s="4">
        <v>3.1950000000000003</v>
      </c>
      <c r="E105" s="6">
        <v>34</v>
      </c>
      <c r="F105" s="6">
        <v>36</v>
      </c>
      <c r="G105" s="6">
        <v>20</v>
      </c>
      <c r="H105" s="5">
        <v>292</v>
      </c>
      <c r="J105" s="4" t="s">
        <v>7</v>
      </c>
    </row>
    <row r="106" spans="1:10" ht="13.5" customHeight="1">
      <c r="A106" s="11" t="s">
        <v>131</v>
      </c>
      <c r="B106" s="4" t="s">
        <v>111</v>
      </c>
      <c r="C106" s="6">
        <v>11</v>
      </c>
      <c r="D106" s="4">
        <v>5.8599999999999994</v>
      </c>
      <c r="E106" s="6">
        <v>60</v>
      </c>
      <c r="F106" s="6">
        <v>72</v>
      </c>
      <c r="G106" s="6">
        <v>30</v>
      </c>
      <c r="H106" s="5">
        <v>292</v>
      </c>
      <c r="J106" s="4" t="s">
        <v>7</v>
      </c>
    </row>
    <row r="107" spans="1:10" ht="13.5" customHeight="1">
      <c r="A107" s="11" t="s">
        <v>132</v>
      </c>
      <c r="B107" s="4" t="s">
        <v>112</v>
      </c>
      <c r="C107" s="6">
        <v>27</v>
      </c>
      <c r="D107" s="4">
        <v>4.6050000000000004</v>
      </c>
      <c r="E107" s="6">
        <v>28</v>
      </c>
      <c r="F107" s="6">
        <v>33.5</v>
      </c>
      <c r="G107" s="6">
        <v>44</v>
      </c>
      <c r="H107" s="5">
        <v>52</v>
      </c>
      <c r="J107" s="4" t="s">
        <v>113</v>
      </c>
    </row>
    <row r="108" spans="1:10" ht="13.5" customHeight="1">
      <c r="A108" s="11" t="s">
        <v>132</v>
      </c>
      <c r="B108" s="4" t="s">
        <v>114</v>
      </c>
      <c r="C108" s="6">
        <v>26</v>
      </c>
      <c r="D108" s="4">
        <v>5.0600000000000005</v>
      </c>
      <c r="E108" s="6">
        <v>23</v>
      </c>
      <c r="F108" s="6">
        <v>31</v>
      </c>
      <c r="G108" s="6">
        <v>41</v>
      </c>
      <c r="H108" s="5">
        <v>52</v>
      </c>
      <c r="J108" s="4" t="s">
        <v>113</v>
      </c>
    </row>
    <row r="109" spans="1:10" ht="13.5" customHeight="1">
      <c r="A109" s="11" t="s">
        <v>132</v>
      </c>
      <c r="B109" s="4" t="s">
        <v>115</v>
      </c>
      <c r="C109" s="6">
        <v>34</v>
      </c>
      <c r="D109" s="4">
        <v>6.5950000000000006</v>
      </c>
      <c r="E109" s="6">
        <v>38</v>
      </c>
      <c r="F109" s="6">
        <v>50</v>
      </c>
      <c r="G109" s="6">
        <v>23</v>
      </c>
      <c r="H109" s="5">
        <v>52</v>
      </c>
      <c r="J109" s="4" t="s">
        <v>113</v>
      </c>
    </row>
    <row r="110" spans="1:10" ht="13.5" customHeight="1">
      <c r="A110" s="11" t="s">
        <v>132</v>
      </c>
      <c r="B110" s="4" t="s">
        <v>116</v>
      </c>
      <c r="C110" s="6">
        <v>33</v>
      </c>
      <c r="D110" s="4">
        <v>6.51</v>
      </c>
      <c r="E110" s="6">
        <v>53</v>
      </c>
      <c r="F110" s="6">
        <v>75.5</v>
      </c>
      <c r="G110" s="6">
        <v>8</v>
      </c>
      <c r="H110" s="5">
        <v>52</v>
      </c>
      <c r="I110" s="4" t="s">
        <v>117</v>
      </c>
      <c r="J110" s="4" t="s">
        <v>113</v>
      </c>
    </row>
    <row r="111" spans="1:10" ht="13.5" customHeight="1">
      <c r="A111" s="11" t="s">
        <v>132</v>
      </c>
      <c r="B111" s="4" t="s">
        <v>118</v>
      </c>
      <c r="C111" s="6">
        <v>27</v>
      </c>
      <c r="D111" s="4">
        <v>4.5549999999999997</v>
      </c>
      <c r="E111" s="6">
        <v>18</v>
      </c>
      <c r="F111" s="6">
        <v>28</v>
      </c>
      <c r="G111" s="6">
        <v>42</v>
      </c>
      <c r="H111" s="5">
        <v>52</v>
      </c>
      <c r="J111" s="4" t="s">
        <v>113</v>
      </c>
    </row>
    <row r="112" spans="1:10" ht="13.5" customHeight="1">
      <c r="A112" s="11" t="s">
        <v>133</v>
      </c>
      <c r="B112" s="4" t="s">
        <v>119</v>
      </c>
      <c r="C112" s="6">
        <v>45</v>
      </c>
      <c r="D112" s="4">
        <v>7.335</v>
      </c>
      <c r="E112" s="6">
        <v>39</v>
      </c>
      <c r="F112" s="6">
        <v>49</v>
      </c>
      <c r="G112" s="6">
        <v>7</v>
      </c>
      <c r="H112" s="5">
        <v>75</v>
      </c>
      <c r="J112" s="4" t="s">
        <v>120</v>
      </c>
    </row>
    <row r="113" spans="1:10" ht="13.5" customHeight="1">
      <c r="A113" s="11" t="s">
        <v>133</v>
      </c>
      <c r="B113" s="4" t="s">
        <v>121</v>
      </c>
      <c r="C113" s="6">
        <v>40</v>
      </c>
      <c r="D113" s="4">
        <v>6.6150000000000002</v>
      </c>
      <c r="E113" s="6">
        <v>37</v>
      </c>
      <c r="F113" s="6">
        <v>43</v>
      </c>
      <c r="G113" s="6">
        <v>46</v>
      </c>
      <c r="H113" s="5">
        <v>75</v>
      </c>
      <c r="J113" s="4" t="s">
        <v>120</v>
      </c>
    </row>
    <row r="114" spans="1:10" ht="13.5" customHeight="1">
      <c r="A114" s="11" t="s">
        <v>133</v>
      </c>
      <c r="B114" s="4" t="s">
        <v>122</v>
      </c>
      <c r="C114" s="6">
        <v>39</v>
      </c>
      <c r="D114" s="4">
        <v>6.13</v>
      </c>
      <c r="E114" s="6">
        <v>46</v>
      </c>
      <c r="F114" s="6">
        <v>62</v>
      </c>
      <c r="G114" s="6">
        <v>35</v>
      </c>
      <c r="H114" s="5">
        <v>75</v>
      </c>
      <c r="J114" s="4" t="s">
        <v>120</v>
      </c>
    </row>
    <row r="115" spans="1:10" ht="13.5" customHeight="1">
      <c r="A115" s="11" t="s">
        <v>133</v>
      </c>
      <c r="B115" s="4" t="s">
        <v>123</v>
      </c>
      <c r="C115" s="6">
        <v>30</v>
      </c>
      <c r="D115" s="4">
        <v>7.8150000000000004</v>
      </c>
      <c r="E115" s="6">
        <v>46</v>
      </c>
      <c r="F115" s="6">
        <v>51</v>
      </c>
      <c r="G115" s="6">
        <v>40</v>
      </c>
      <c r="H115" s="5">
        <v>75</v>
      </c>
      <c r="I115" s="4" t="s">
        <v>124</v>
      </c>
      <c r="J115" s="4" t="s">
        <v>120</v>
      </c>
    </row>
    <row r="116" spans="1:10" ht="13.5" customHeight="1">
      <c r="A116" s="11" t="s">
        <v>133</v>
      </c>
      <c r="B116" s="4" t="s">
        <v>125</v>
      </c>
      <c r="C116" s="6">
        <v>44</v>
      </c>
      <c r="D116" s="4">
        <v>5.5600000000000005</v>
      </c>
      <c r="E116" s="6">
        <v>38</v>
      </c>
      <c r="F116" s="6">
        <v>53</v>
      </c>
      <c r="G116" s="6">
        <v>30</v>
      </c>
      <c r="H116" s="5">
        <v>75</v>
      </c>
      <c r="J116" s="4" t="s">
        <v>120</v>
      </c>
    </row>
    <row r="117" spans="1:10" ht="13.5" customHeight="1">
      <c r="B117" s="4"/>
      <c r="D117" s="4"/>
    </row>
    <row r="118" spans="1:10" ht="13.5" customHeight="1"/>
    <row r="119" spans="1:10" ht="13.5" customHeight="1"/>
    <row r="120" spans="1:10" ht="13.5" customHeight="1"/>
    <row r="121" spans="1:10" ht="13.5" customHeight="1"/>
    <row r="122" spans="1:10" ht="13.5" customHeight="1"/>
    <row r="123" spans="1:10" ht="13.5" customHeight="1"/>
    <row r="124" spans="1:10" ht="13.5" customHeight="1"/>
    <row r="125" spans="1:10" ht="13.5" customHeight="1"/>
    <row r="126" spans="1:10" ht="13.5" customHeight="1"/>
    <row r="127" spans="1:10" ht="13.5" customHeight="1"/>
    <row r="128" spans="1:10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A1:J116" xr:uid="{00000000-0001-0000-0000-000000000000}"/>
  <phoneticPr fontId="7"/>
  <printOptions horizontalCentered="1" gridLines="1"/>
  <pageMargins left="0.70866141732283472" right="0.70866141732283472" top="0.74803149606299213" bottom="0.74803149606299213" header="0" footer="0"/>
  <pageSetup paperSize="9" fitToHeight="0" orientation="portrait"/>
  <headerFooter>
    <oddHeader>&amp;C000000ブナ稚樹乾燥重量測定個体データ &amp;R000000&amp;P／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P1" sqref="P1:P26"/>
    </sheetView>
  </sheetViews>
  <sheetFormatPr defaultColWidth="12.6640625" defaultRowHeight="15" customHeight="1"/>
  <cols>
    <col min="2" max="5" width="5.6640625" customWidth="1"/>
    <col min="6" max="6" width="6.1640625" customWidth="1"/>
    <col min="7" max="7" width="5.5" customWidth="1"/>
    <col min="8" max="8" width="7.1640625" customWidth="1"/>
    <col min="9" max="9" width="7.6640625" customWidth="1"/>
    <col min="10" max="10" width="6.6640625" customWidth="1"/>
    <col min="11" max="11" width="4.5" customWidth="1"/>
    <col min="12" max="12" width="7.1640625" customWidth="1"/>
    <col min="13" max="13" width="5.5" customWidth="1"/>
    <col min="14" max="14" width="5.1640625" customWidth="1"/>
    <col min="15" max="16" width="7.6640625" customWidth="1"/>
  </cols>
  <sheetData>
    <row r="1" spans="1:17" ht="57" customHeight="1">
      <c r="A1" s="11" t="s">
        <v>130</v>
      </c>
      <c r="B1" s="1" t="s">
        <v>0</v>
      </c>
      <c r="C1" s="2" t="s">
        <v>140</v>
      </c>
      <c r="D1" s="2" t="s">
        <v>1</v>
      </c>
      <c r="E1" s="2" t="s">
        <v>144</v>
      </c>
      <c r="F1" s="2" t="s">
        <v>137</v>
      </c>
      <c r="G1" s="2" t="s">
        <v>145</v>
      </c>
      <c r="H1" s="2" t="s">
        <v>126</v>
      </c>
      <c r="I1" s="2" t="s">
        <v>127</v>
      </c>
      <c r="J1" s="1" t="s">
        <v>128</v>
      </c>
      <c r="K1" s="2" t="s">
        <v>138</v>
      </c>
      <c r="L1" s="2" t="s">
        <v>141</v>
      </c>
      <c r="M1" s="2" t="s">
        <v>146</v>
      </c>
      <c r="N1" s="1" t="s">
        <v>147</v>
      </c>
      <c r="O1" s="7" t="s">
        <v>139</v>
      </c>
      <c r="P1" s="1" t="s">
        <v>2</v>
      </c>
      <c r="Q1" s="11" t="s">
        <v>135</v>
      </c>
    </row>
    <row r="2" spans="1:17" ht="13.5" customHeight="1">
      <c r="A2" s="11" t="s">
        <v>131</v>
      </c>
      <c r="B2" s="4" t="s">
        <v>5</v>
      </c>
      <c r="C2" s="4">
        <v>20</v>
      </c>
      <c r="D2" s="4">
        <v>11.5</v>
      </c>
      <c r="E2" s="4">
        <v>29.6</v>
      </c>
      <c r="F2" s="4">
        <v>13.6</v>
      </c>
      <c r="G2" s="8">
        <f t="shared" ref="G2:G26" si="0">F2/D2</f>
        <v>1.182608695652174</v>
      </c>
      <c r="H2" s="4">
        <v>4.5</v>
      </c>
      <c r="I2" s="4">
        <v>11.8</v>
      </c>
      <c r="J2" s="4">
        <v>44.075829383886258</v>
      </c>
      <c r="K2" s="4">
        <v>4</v>
      </c>
      <c r="L2" s="8">
        <v>2.3449999999999998</v>
      </c>
      <c r="M2" s="8">
        <v>2.0149999999999997</v>
      </c>
      <c r="N2" s="4">
        <v>1</v>
      </c>
      <c r="O2">
        <f>L2/M2</f>
        <v>1.1637717121588089</v>
      </c>
      <c r="P2" s="5">
        <v>292</v>
      </c>
      <c r="Q2" s="11" t="s">
        <v>136</v>
      </c>
    </row>
    <row r="3" spans="1:17" ht="13.5" customHeight="1">
      <c r="A3" s="11" t="s">
        <v>131</v>
      </c>
      <c r="B3" s="4" t="s">
        <v>8</v>
      </c>
      <c r="C3" s="4">
        <v>26</v>
      </c>
      <c r="D3" s="4">
        <v>12.8</v>
      </c>
      <c r="E3" s="4">
        <v>31</v>
      </c>
      <c r="F3" s="4">
        <v>15.2</v>
      </c>
      <c r="G3" s="8">
        <f t="shared" si="0"/>
        <v>1.1874999999999998</v>
      </c>
      <c r="H3" s="4">
        <v>11.3</v>
      </c>
      <c r="I3" s="4">
        <v>7.8</v>
      </c>
      <c r="J3" s="9">
        <v>69.456066945606693</v>
      </c>
      <c r="K3" s="4">
        <v>-4</v>
      </c>
      <c r="L3" s="8">
        <v>1.9700000000000002</v>
      </c>
      <c r="M3" s="8">
        <v>1.7250000000000001</v>
      </c>
      <c r="N3" s="4">
        <v>1</v>
      </c>
      <c r="O3">
        <f t="shared" ref="O3:O26" si="1">L3/M3</f>
        <v>1.1420289855072465</v>
      </c>
      <c r="P3" s="5">
        <v>292</v>
      </c>
    </row>
    <row r="4" spans="1:17" ht="13.5" customHeight="1">
      <c r="A4" s="11" t="s">
        <v>131</v>
      </c>
      <c r="B4" s="4" t="s">
        <v>10</v>
      </c>
      <c r="C4" s="4">
        <v>10</v>
      </c>
      <c r="D4" s="4">
        <v>11.9</v>
      </c>
      <c r="E4" s="4">
        <v>42.5</v>
      </c>
      <c r="F4" s="4">
        <v>14.4</v>
      </c>
      <c r="G4" s="8">
        <f t="shared" si="0"/>
        <v>1.2100840336134453</v>
      </c>
      <c r="H4" s="4">
        <v>7.5</v>
      </c>
      <c r="I4" s="4">
        <v>15</v>
      </c>
      <c r="J4" s="9">
        <v>88.84615384615384</v>
      </c>
      <c r="K4" s="4">
        <v>12</v>
      </c>
      <c r="L4" s="8">
        <v>2.0149999999999997</v>
      </c>
      <c r="M4" s="8">
        <v>2.125</v>
      </c>
      <c r="N4" s="4">
        <v>6</v>
      </c>
      <c r="O4">
        <f t="shared" si="1"/>
        <v>0.94823529411764695</v>
      </c>
      <c r="P4" s="5">
        <v>292</v>
      </c>
    </row>
    <row r="5" spans="1:17" ht="13.5" customHeight="1">
      <c r="A5" s="11" t="s">
        <v>131</v>
      </c>
      <c r="B5" s="4" t="s">
        <v>21</v>
      </c>
      <c r="C5" s="4">
        <v>20</v>
      </c>
      <c r="D5" s="4">
        <v>12</v>
      </c>
      <c r="E5" s="4">
        <v>24.9</v>
      </c>
      <c r="F5" s="4">
        <v>13</v>
      </c>
      <c r="G5" s="8">
        <f t="shared" si="0"/>
        <v>1.0833333333333333</v>
      </c>
      <c r="H5" s="4">
        <v>9.6</v>
      </c>
      <c r="I5" s="4">
        <v>3</v>
      </c>
      <c r="J5" s="9">
        <v>70.588235294117638</v>
      </c>
      <c r="K5" s="4">
        <v>12</v>
      </c>
      <c r="L5" s="8">
        <v>2.2649999999999997</v>
      </c>
      <c r="M5" s="8">
        <v>1.52</v>
      </c>
      <c r="N5" s="4">
        <v>1</v>
      </c>
      <c r="O5">
        <f t="shared" si="1"/>
        <v>1.4901315789473681</v>
      </c>
      <c r="P5" s="5">
        <v>292</v>
      </c>
      <c r="Q5" s="11" t="s">
        <v>136</v>
      </c>
    </row>
    <row r="6" spans="1:17" ht="13.5" customHeight="1">
      <c r="A6" s="11" t="s">
        <v>131</v>
      </c>
      <c r="B6" s="4" t="s">
        <v>33</v>
      </c>
      <c r="C6" s="4">
        <v>18</v>
      </c>
      <c r="D6" s="4">
        <v>8.5</v>
      </c>
      <c r="E6" s="4">
        <v>13.5</v>
      </c>
      <c r="F6" s="4">
        <v>9.5</v>
      </c>
      <c r="G6" s="8">
        <f t="shared" si="0"/>
        <v>1.1176470588235294</v>
      </c>
      <c r="H6" s="4">
        <v>4</v>
      </c>
      <c r="I6" s="4">
        <v>0.9</v>
      </c>
      <c r="J6" s="9">
        <v>25.454545454545457</v>
      </c>
      <c r="K6" s="4">
        <v>20</v>
      </c>
      <c r="L6" s="8">
        <v>1.885</v>
      </c>
      <c r="M6" s="8">
        <v>1.3199999999999998</v>
      </c>
      <c r="N6" s="4">
        <v>1</v>
      </c>
      <c r="O6">
        <f t="shared" si="1"/>
        <v>1.4280303030303032</v>
      </c>
      <c r="P6" s="5">
        <v>292</v>
      </c>
    </row>
    <row r="7" spans="1:17" ht="13.5" customHeight="1">
      <c r="A7" s="11" t="s">
        <v>131</v>
      </c>
      <c r="B7" s="4" t="s">
        <v>44</v>
      </c>
      <c r="C7" s="4">
        <v>18</v>
      </c>
      <c r="D7" s="4">
        <v>26</v>
      </c>
      <c r="E7" s="4">
        <v>54.9</v>
      </c>
      <c r="F7" s="4">
        <v>27.5</v>
      </c>
      <c r="G7" s="8">
        <f t="shared" si="0"/>
        <v>1.0576923076923077</v>
      </c>
      <c r="H7" s="4">
        <v>5.8</v>
      </c>
      <c r="I7" s="4">
        <v>21</v>
      </c>
      <c r="J7" s="9">
        <v>87.464709203839647</v>
      </c>
      <c r="K7" s="4">
        <v>28</v>
      </c>
      <c r="L7" s="8">
        <v>3.585</v>
      </c>
      <c r="M7" s="8">
        <v>3.02</v>
      </c>
      <c r="N7" s="4">
        <v>3</v>
      </c>
      <c r="O7">
        <f t="shared" si="1"/>
        <v>1.1870860927152318</v>
      </c>
      <c r="P7" s="5">
        <v>292</v>
      </c>
    </row>
    <row r="8" spans="1:17" ht="13.5" customHeight="1">
      <c r="A8" s="11" t="s">
        <v>131</v>
      </c>
      <c r="B8" s="4" t="s">
        <v>45</v>
      </c>
      <c r="C8" s="4">
        <v>18</v>
      </c>
      <c r="D8" s="4">
        <v>19.5</v>
      </c>
      <c r="E8" s="4">
        <v>52.3</v>
      </c>
      <c r="F8" s="4">
        <v>30</v>
      </c>
      <c r="G8" s="8">
        <f t="shared" si="0"/>
        <v>1.5384615384615385</v>
      </c>
      <c r="H8" s="4">
        <v>4.2</v>
      </c>
      <c r="I8" s="4">
        <v>18.8</v>
      </c>
      <c r="J8" s="9">
        <v>85.282258064516128</v>
      </c>
      <c r="K8" s="4">
        <v>30</v>
      </c>
      <c r="L8" s="8">
        <v>3.4550000000000001</v>
      </c>
      <c r="M8" s="8">
        <v>2.0549999999999997</v>
      </c>
      <c r="N8" s="4">
        <v>2</v>
      </c>
      <c r="O8">
        <f t="shared" si="1"/>
        <v>1.6812652068126523</v>
      </c>
      <c r="P8" s="5">
        <v>292</v>
      </c>
    </row>
    <row r="9" spans="1:17" ht="13.5" customHeight="1">
      <c r="A9" s="11" t="s">
        <v>131</v>
      </c>
      <c r="B9" s="4" t="s">
        <v>46</v>
      </c>
      <c r="C9" s="4">
        <v>16</v>
      </c>
      <c r="D9" s="4">
        <v>19.8</v>
      </c>
      <c r="E9" s="4">
        <v>44.7</v>
      </c>
      <c r="F9" s="4">
        <v>27.7</v>
      </c>
      <c r="G9" s="8">
        <f t="shared" si="0"/>
        <v>1.398989898989899</v>
      </c>
      <c r="H9" s="4">
        <v>9.5</v>
      </c>
      <c r="I9" s="4">
        <v>10</v>
      </c>
      <c r="J9" s="9">
        <v>64.436619718309856</v>
      </c>
      <c r="K9" s="4">
        <v>20</v>
      </c>
      <c r="L9" s="8">
        <v>3.88</v>
      </c>
      <c r="M9" s="8">
        <v>2.6399999999999997</v>
      </c>
      <c r="N9" s="4">
        <v>3</v>
      </c>
      <c r="O9">
        <f t="shared" si="1"/>
        <v>1.4696969696969697</v>
      </c>
      <c r="P9" s="5">
        <v>292</v>
      </c>
    </row>
    <row r="10" spans="1:17" ht="13.5" customHeight="1">
      <c r="A10" s="11" t="s">
        <v>131</v>
      </c>
      <c r="B10" s="4" t="s">
        <v>50</v>
      </c>
      <c r="C10" s="4">
        <v>16</v>
      </c>
      <c r="D10" s="4">
        <v>29.9</v>
      </c>
      <c r="E10" s="4">
        <v>70.400000000000006</v>
      </c>
      <c r="F10" s="4">
        <v>35.799999999999997</v>
      </c>
      <c r="G10" s="8">
        <f t="shared" si="0"/>
        <v>1.1973244147157189</v>
      </c>
      <c r="H10" s="4">
        <v>9</v>
      </c>
      <c r="I10" s="4">
        <v>13.4</v>
      </c>
      <c r="J10" s="9">
        <v>83.370288248337019</v>
      </c>
      <c r="K10" s="4">
        <v>12</v>
      </c>
      <c r="L10" s="8">
        <v>3.645</v>
      </c>
      <c r="M10" s="8">
        <v>2.9649999999999999</v>
      </c>
      <c r="N10" s="4">
        <v>1</v>
      </c>
      <c r="O10">
        <f t="shared" si="1"/>
        <v>1.2293423271500843</v>
      </c>
      <c r="P10" s="5">
        <v>292</v>
      </c>
    </row>
    <row r="11" spans="1:17" ht="13.5" customHeight="1">
      <c r="A11" s="11" t="s">
        <v>131</v>
      </c>
      <c r="B11" s="4" t="s">
        <v>66</v>
      </c>
      <c r="C11" s="4">
        <v>18</v>
      </c>
      <c r="D11" s="4">
        <v>27</v>
      </c>
      <c r="E11" s="4">
        <v>53.8</v>
      </c>
      <c r="F11" s="4">
        <v>29.7</v>
      </c>
      <c r="G11" s="8">
        <f t="shared" si="0"/>
        <v>1.0999999999999999</v>
      </c>
      <c r="H11" s="4">
        <v>14.4</v>
      </c>
      <c r="I11" s="4">
        <v>8.6</v>
      </c>
      <c r="J11" s="9">
        <v>74.081846799580276</v>
      </c>
      <c r="K11" s="4">
        <v>10</v>
      </c>
      <c r="L11" s="8">
        <v>3.4050000000000002</v>
      </c>
      <c r="M11" s="8">
        <v>2.9550000000000001</v>
      </c>
      <c r="N11" s="4">
        <v>4</v>
      </c>
      <c r="O11">
        <f t="shared" si="1"/>
        <v>1.1522842639593909</v>
      </c>
      <c r="P11" s="5">
        <v>292</v>
      </c>
    </row>
    <row r="12" spans="1:17" ht="13.5" customHeight="1">
      <c r="A12" s="11" t="s">
        <v>131</v>
      </c>
      <c r="B12" s="4" t="s">
        <v>78</v>
      </c>
      <c r="C12" s="4">
        <v>14</v>
      </c>
      <c r="D12" s="4">
        <v>47</v>
      </c>
      <c r="E12" s="4">
        <v>81.7</v>
      </c>
      <c r="F12" s="4">
        <v>55</v>
      </c>
      <c r="G12" s="8">
        <f t="shared" si="0"/>
        <v>1.1702127659574468</v>
      </c>
      <c r="H12" s="4">
        <v>8.3000000000000007</v>
      </c>
      <c r="I12" s="4">
        <v>21.2</v>
      </c>
      <c r="J12" s="9">
        <v>79.448994787788536</v>
      </c>
      <c r="K12" s="4">
        <v>42</v>
      </c>
      <c r="L12" s="8">
        <v>5.2650000000000006</v>
      </c>
      <c r="M12" s="8">
        <v>5.01</v>
      </c>
      <c r="N12" s="4">
        <v>5</v>
      </c>
      <c r="O12">
        <f t="shared" si="1"/>
        <v>1.0508982035928145</v>
      </c>
      <c r="P12" s="5">
        <v>292</v>
      </c>
    </row>
    <row r="13" spans="1:17" ht="13.5" customHeight="1">
      <c r="A13" s="11" t="s">
        <v>131</v>
      </c>
      <c r="B13" s="4" t="s">
        <v>89</v>
      </c>
      <c r="C13" s="4">
        <v>16</v>
      </c>
      <c r="D13" s="4">
        <v>51</v>
      </c>
      <c r="E13" s="4">
        <v>88.4</v>
      </c>
      <c r="F13" s="4">
        <v>54</v>
      </c>
      <c r="G13" s="8">
        <f t="shared" si="0"/>
        <v>1.0588235294117647</v>
      </c>
      <c r="H13" s="4">
        <v>15.8</v>
      </c>
      <c r="I13" s="4">
        <v>18.7</v>
      </c>
      <c r="J13" s="9">
        <v>86.012032660077338</v>
      </c>
      <c r="K13" s="4">
        <v>20</v>
      </c>
      <c r="L13" s="8">
        <v>5.4</v>
      </c>
      <c r="M13" s="8">
        <v>4.2799999999999994</v>
      </c>
      <c r="N13" s="4">
        <v>3</v>
      </c>
      <c r="O13">
        <f t="shared" si="1"/>
        <v>1.2616822429906545</v>
      </c>
      <c r="P13" s="5">
        <v>292</v>
      </c>
    </row>
    <row r="14" spans="1:17" ht="13.5" customHeight="1">
      <c r="A14" s="11" t="s">
        <v>131</v>
      </c>
      <c r="B14" s="4" t="s">
        <v>91</v>
      </c>
      <c r="C14" s="4">
        <v>12</v>
      </c>
      <c r="D14" s="4">
        <v>33</v>
      </c>
      <c r="E14" s="4">
        <v>83.8</v>
      </c>
      <c r="F14" s="4">
        <v>51</v>
      </c>
      <c r="G14" s="8">
        <f t="shared" si="0"/>
        <v>1.5454545454545454</v>
      </c>
      <c r="H14" s="4">
        <v>13.4</v>
      </c>
      <c r="I14" s="4">
        <v>19.2</v>
      </c>
      <c r="J14" s="9">
        <v>81.777579276462703</v>
      </c>
      <c r="K14" s="4">
        <v>40</v>
      </c>
      <c r="L14" s="8">
        <v>4.9450000000000003</v>
      </c>
      <c r="M14" s="8">
        <v>4.0049999999999999</v>
      </c>
      <c r="N14" s="4">
        <v>3</v>
      </c>
      <c r="O14">
        <f t="shared" si="1"/>
        <v>1.2347066167290888</v>
      </c>
      <c r="P14" s="5">
        <v>292</v>
      </c>
    </row>
    <row r="15" spans="1:17" ht="13.5" customHeight="1">
      <c r="A15" s="11" t="s">
        <v>131</v>
      </c>
      <c r="B15" s="4" t="s">
        <v>104</v>
      </c>
      <c r="C15" s="4">
        <v>18</v>
      </c>
      <c r="D15" s="4">
        <v>58</v>
      </c>
      <c r="E15" s="4">
        <v>105.4</v>
      </c>
      <c r="F15" s="4">
        <v>73</v>
      </c>
      <c r="G15" s="8">
        <f t="shared" si="0"/>
        <v>1.2586206896551724</v>
      </c>
      <c r="H15" s="4">
        <v>24.5</v>
      </c>
      <c r="I15" s="4">
        <v>2.2000000000000002</v>
      </c>
      <c r="J15" s="9">
        <v>29.436201780415427</v>
      </c>
      <c r="K15" s="4">
        <v>28</v>
      </c>
      <c r="L15" s="8">
        <v>6.35</v>
      </c>
      <c r="M15" s="8">
        <v>6.6349999999999998</v>
      </c>
      <c r="N15" s="4">
        <v>3</v>
      </c>
      <c r="O15">
        <f t="shared" si="1"/>
        <v>0.95704596834966082</v>
      </c>
      <c r="P15" s="5">
        <v>292</v>
      </c>
    </row>
    <row r="16" spans="1:17" ht="13.5" customHeight="1">
      <c r="A16" s="11" t="s">
        <v>131</v>
      </c>
      <c r="B16" s="4" t="s">
        <v>106</v>
      </c>
      <c r="C16" s="4">
        <v>20</v>
      </c>
      <c r="D16" s="4">
        <v>41</v>
      </c>
      <c r="E16" s="4">
        <v>87.4</v>
      </c>
      <c r="F16" s="4">
        <v>43</v>
      </c>
      <c r="G16" s="8">
        <f t="shared" si="0"/>
        <v>1.0487804878048781</v>
      </c>
      <c r="H16" s="4">
        <v>10.5</v>
      </c>
      <c r="I16" s="4">
        <v>22.5</v>
      </c>
      <c r="J16" s="9">
        <v>84.755403868031848</v>
      </c>
      <c r="K16" s="4">
        <v>28</v>
      </c>
      <c r="L16" s="8">
        <v>5.61</v>
      </c>
      <c r="M16" s="8">
        <v>2.98</v>
      </c>
      <c r="N16" s="4">
        <v>4</v>
      </c>
      <c r="O16">
        <f t="shared" si="1"/>
        <v>1.88255033557047</v>
      </c>
      <c r="P16" s="5">
        <v>292</v>
      </c>
    </row>
    <row r="17" spans="1:17" ht="13.5" customHeight="1">
      <c r="A17" s="11" t="s">
        <v>132</v>
      </c>
      <c r="B17" s="4" t="s">
        <v>112</v>
      </c>
      <c r="C17" s="4">
        <v>27</v>
      </c>
      <c r="D17" s="4">
        <v>28</v>
      </c>
      <c r="E17" s="4">
        <v>75.5</v>
      </c>
      <c r="F17" s="4">
        <v>33.5</v>
      </c>
      <c r="G17" s="8">
        <f t="shared" si="0"/>
        <v>1.1964285714285714</v>
      </c>
      <c r="H17" s="4">
        <v>22.5</v>
      </c>
      <c r="I17" s="4">
        <v>32.5</v>
      </c>
      <c r="J17" s="9">
        <v>79.765395894428153</v>
      </c>
      <c r="K17" s="4">
        <v>44</v>
      </c>
      <c r="L17" s="8">
        <v>4.6050000000000004</v>
      </c>
      <c r="M17" s="8">
        <v>5.2650000000000006</v>
      </c>
      <c r="N17" s="4">
        <v>3</v>
      </c>
      <c r="O17">
        <f t="shared" si="1"/>
        <v>0.87464387464387461</v>
      </c>
      <c r="P17" s="5">
        <v>52</v>
      </c>
    </row>
    <row r="18" spans="1:17" ht="13.5" customHeight="1">
      <c r="A18" s="11" t="s">
        <v>132</v>
      </c>
      <c r="B18" s="4" t="s">
        <v>114</v>
      </c>
      <c r="C18" s="4">
        <v>26</v>
      </c>
      <c r="D18" s="4">
        <v>23</v>
      </c>
      <c r="E18" s="4">
        <v>58</v>
      </c>
      <c r="F18" s="4">
        <v>31</v>
      </c>
      <c r="G18" s="8">
        <f t="shared" si="0"/>
        <v>1.3478260869565217</v>
      </c>
      <c r="H18" s="4">
        <v>12.4</v>
      </c>
      <c r="I18" s="4">
        <v>8.6</v>
      </c>
      <c r="J18" s="9">
        <v>67.382617382617369</v>
      </c>
      <c r="K18" s="4">
        <v>41</v>
      </c>
      <c r="L18" s="8">
        <v>5.0600000000000005</v>
      </c>
      <c r="M18" s="8">
        <v>3.6850000000000001</v>
      </c>
      <c r="N18" s="4">
        <v>3</v>
      </c>
      <c r="O18">
        <f t="shared" si="1"/>
        <v>1.3731343283582091</v>
      </c>
      <c r="P18" s="5">
        <v>52</v>
      </c>
    </row>
    <row r="19" spans="1:17" ht="13.5" customHeight="1">
      <c r="A19" s="11" t="s">
        <v>132</v>
      </c>
      <c r="B19" s="4" t="s">
        <v>115</v>
      </c>
      <c r="C19" s="4">
        <v>34</v>
      </c>
      <c r="D19" s="4">
        <v>38</v>
      </c>
      <c r="E19" s="4">
        <v>87</v>
      </c>
      <c r="F19" s="4">
        <v>50</v>
      </c>
      <c r="G19" s="8">
        <f t="shared" si="0"/>
        <v>1.3157894736842106</v>
      </c>
      <c r="H19" s="4">
        <v>12.2</v>
      </c>
      <c r="I19" s="4">
        <v>11.2</v>
      </c>
      <c r="J19" s="9">
        <v>81.580324437467297</v>
      </c>
      <c r="K19" s="4">
        <v>23</v>
      </c>
      <c r="L19" s="8">
        <v>6.5950000000000006</v>
      </c>
      <c r="M19" s="8">
        <v>4.7699999999999996</v>
      </c>
      <c r="N19" s="4">
        <v>3</v>
      </c>
      <c r="O19">
        <f t="shared" si="1"/>
        <v>1.3825995807127884</v>
      </c>
      <c r="P19" s="5">
        <v>52</v>
      </c>
    </row>
    <row r="20" spans="1:17" ht="13.5" customHeight="1">
      <c r="A20" s="11" t="s">
        <v>132</v>
      </c>
      <c r="B20" s="4" t="s">
        <v>116</v>
      </c>
      <c r="C20" s="4">
        <v>33</v>
      </c>
      <c r="D20" s="4">
        <v>53</v>
      </c>
      <c r="E20" s="4">
        <v>115</v>
      </c>
      <c r="F20" s="4">
        <v>75.5</v>
      </c>
      <c r="G20" s="8">
        <f t="shared" si="0"/>
        <v>1.4245283018867925</v>
      </c>
      <c r="H20" s="4">
        <v>13</v>
      </c>
      <c r="I20" s="4">
        <v>18.5</v>
      </c>
      <c r="J20" s="9">
        <v>77.994753716117742</v>
      </c>
      <c r="K20" s="4">
        <v>8</v>
      </c>
      <c r="L20" s="8">
        <v>6.51</v>
      </c>
      <c r="M20" s="8">
        <v>5.7200000000000006</v>
      </c>
      <c r="N20" s="4">
        <v>5</v>
      </c>
      <c r="O20">
        <f t="shared" si="1"/>
        <v>1.1381118881118879</v>
      </c>
      <c r="P20" s="5">
        <v>52</v>
      </c>
      <c r="Q20" s="4" t="s">
        <v>117</v>
      </c>
    </row>
    <row r="21" spans="1:17" ht="13.5" customHeight="1">
      <c r="A21" s="11" t="s">
        <v>132</v>
      </c>
      <c r="B21" s="4" t="s">
        <v>118</v>
      </c>
      <c r="C21" s="4">
        <v>27</v>
      </c>
      <c r="D21" s="4">
        <v>18</v>
      </c>
      <c r="E21" s="4">
        <v>61</v>
      </c>
      <c r="F21" s="4">
        <v>28</v>
      </c>
      <c r="G21" s="8">
        <f t="shared" si="0"/>
        <v>1.5555555555555556</v>
      </c>
      <c r="H21" s="4">
        <v>21.2</v>
      </c>
      <c r="I21" s="4">
        <v>14.7</v>
      </c>
      <c r="J21" s="9">
        <v>74.019153537225819</v>
      </c>
      <c r="K21" s="4">
        <v>42</v>
      </c>
      <c r="L21" s="8">
        <v>4.5549999999999997</v>
      </c>
      <c r="M21" s="8">
        <v>4.4250000000000007</v>
      </c>
      <c r="N21" s="4">
        <v>0</v>
      </c>
      <c r="O21">
        <f t="shared" si="1"/>
        <v>1.029378531073446</v>
      </c>
      <c r="P21" s="5">
        <v>52</v>
      </c>
    </row>
    <row r="22" spans="1:17" ht="13.5" customHeight="1">
      <c r="A22" s="11" t="s">
        <v>133</v>
      </c>
      <c r="B22" s="4" t="s">
        <v>119</v>
      </c>
      <c r="C22" s="4">
        <v>45</v>
      </c>
      <c r="D22" s="4">
        <v>39</v>
      </c>
      <c r="E22" s="4">
        <v>74</v>
      </c>
      <c r="F22" s="4">
        <v>49</v>
      </c>
      <c r="G22" s="8">
        <f t="shared" si="0"/>
        <v>1.2564102564102564</v>
      </c>
      <c r="H22" s="4">
        <v>13</v>
      </c>
      <c r="I22" s="4">
        <v>11.1</v>
      </c>
      <c r="J22" s="9">
        <v>37.706569931479265</v>
      </c>
      <c r="K22" s="4">
        <v>7</v>
      </c>
      <c r="L22" s="8">
        <v>7.335</v>
      </c>
      <c r="M22" s="8">
        <v>6.7949999999999999</v>
      </c>
      <c r="N22" s="4">
        <v>9</v>
      </c>
      <c r="O22">
        <f t="shared" si="1"/>
        <v>1.0794701986754967</v>
      </c>
      <c r="P22" s="5">
        <v>75</v>
      </c>
    </row>
    <row r="23" spans="1:17" ht="13.5" customHeight="1">
      <c r="A23" s="11" t="s">
        <v>133</v>
      </c>
      <c r="B23" s="4" t="s">
        <v>121</v>
      </c>
      <c r="C23" s="4">
        <v>40</v>
      </c>
      <c r="D23" s="4">
        <v>37</v>
      </c>
      <c r="E23" s="4">
        <v>94</v>
      </c>
      <c r="F23" s="4">
        <v>43</v>
      </c>
      <c r="G23" s="8">
        <f t="shared" si="0"/>
        <v>1.1621621621621621</v>
      </c>
      <c r="H23" s="4">
        <v>20</v>
      </c>
      <c r="I23" s="4">
        <v>26</v>
      </c>
      <c r="J23" s="9">
        <v>85.982524632831385</v>
      </c>
      <c r="K23" s="4">
        <v>46</v>
      </c>
      <c r="L23" s="8">
        <v>6.6150000000000002</v>
      </c>
      <c r="M23" s="8">
        <v>4.6550000000000002</v>
      </c>
      <c r="N23" s="4">
        <v>2</v>
      </c>
      <c r="O23">
        <f t="shared" si="1"/>
        <v>1.4210526315789473</v>
      </c>
      <c r="P23" s="5">
        <v>75</v>
      </c>
    </row>
    <row r="24" spans="1:17" ht="13.5" customHeight="1">
      <c r="A24" s="11" t="s">
        <v>133</v>
      </c>
      <c r="B24" s="4" t="s">
        <v>122</v>
      </c>
      <c r="C24" s="4">
        <v>39</v>
      </c>
      <c r="D24" s="4">
        <v>46</v>
      </c>
      <c r="E24" s="4">
        <v>108</v>
      </c>
      <c r="F24" s="4">
        <v>62</v>
      </c>
      <c r="G24" s="8">
        <f t="shared" si="0"/>
        <v>1.3478260869565217</v>
      </c>
      <c r="H24" s="4">
        <v>16</v>
      </c>
      <c r="I24" s="4">
        <v>27.3</v>
      </c>
      <c r="J24" s="9">
        <v>88.564092435315033</v>
      </c>
      <c r="K24" s="4">
        <v>35</v>
      </c>
      <c r="L24" s="8">
        <v>6.13</v>
      </c>
      <c r="M24" s="8">
        <v>3.5049999999999999</v>
      </c>
      <c r="N24" s="4">
        <v>4</v>
      </c>
      <c r="O24">
        <f t="shared" si="1"/>
        <v>1.7489300998573467</v>
      </c>
      <c r="P24" s="5">
        <v>75</v>
      </c>
    </row>
    <row r="25" spans="1:17" ht="13.5" customHeight="1">
      <c r="A25" s="11" t="s">
        <v>133</v>
      </c>
      <c r="B25" s="4" t="s">
        <v>123</v>
      </c>
      <c r="C25" s="4">
        <v>30</v>
      </c>
      <c r="D25" s="4">
        <v>46</v>
      </c>
      <c r="E25" s="4">
        <v>92</v>
      </c>
      <c r="F25" s="4">
        <v>51</v>
      </c>
      <c r="G25" s="8">
        <f t="shared" si="0"/>
        <v>1.1086956521739131</v>
      </c>
      <c r="H25" s="4">
        <v>16</v>
      </c>
      <c r="I25" s="4">
        <v>16</v>
      </c>
      <c r="J25" s="9">
        <v>77.740222114920329</v>
      </c>
      <c r="K25" s="4">
        <v>40</v>
      </c>
      <c r="L25" s="8">
        <v>7.8150000000000004</v>
      </c>
      <c r="M25" s="8">
        <v>5.95</v>
      </c>
      <c r="N25" s="4">
        <v>5</v>
      </c>
      <c r="O25">
        <f t="shared" si="1"/>
        <v>1.3134453781512605</v>
      </c>
      <c r="P25" s="5">
        <v>75</v>
      </c>
      <c r="Q25" s="4" t="s">
        <v>124</v>
      </c>
    </row>
    <row r="26" spans="1:17" ht="13.5" customHeight="1">
      <c r="A26" s="11" t="s">
        <v>133</v>
      </c>
      <c r="B26" s="4" t="s">
        <v>125</v>
      </c>
      <c r="C26" s="4">
        <v>44</v>
      </c>
      <c r="D26" s="4">
        <v>38</v>
      </c>
      <c r="E26" s="4">
        <v>130</v>
      </c>
      <c r="F26" s="4">
        <v>53</v>
      </c>
      <c r="G26" s="8">
        <f t="shared" si="0"/>
        <v>1.3947368421052631</v>
      </c>
      <c r="H26" s="4">
        <v>18.2</v>
      </c>
      <c r="I26" s="4">
        <v>40.799999999999997</v>
      </c>
      <c r="J26" s="9">
        <v>92.750789592419906</v>
      </c>
      <c r="K26" s="4">
        <v>30</v>
      </c>
      <c r="L26" s="8">
        <v>5.5600000000000005</v>
      </c>
      <c r="M26" s="8">
        <v>3.54</v>
      </c>
      <c r="N26" s="4">
        <v>5</v>
      </c>
      <c r="O26">
        <f t="shared" si="1"/>
        <v>1.5706214689265539</v>
      </c>
      <c r="P26" s="5">
        <v>75</v>
      </c>
    </row>
    <row r="27" spans="1:17" ht="13.5" customHeight="1">
      <c r="B27" s="10"/>
      <c r="J27" s="9"/>
    </row>
    <row r="28" spans="1:17" ht="13.5" customHeight="1"/>
    <row r="29" spans="1:17" ht="13.5" customHeight="1"/>
    <row r="30" spans="1:17" ht="13.5" customHeight="1"/>
    <row r="31" spans="1:17" ht="13.5" customHeight="1"/>
    <row r="32" spans="1:17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A1:P26" xr:uid="{00000000-0001-0000-0100-000000000000}"/>
  <phoneticPr fontId="7"/>
  <printOptions horizontalCentered="1" gridLines="1"/>
  <pageMargins left="0.70866141732283472" right="0.70866141732283472" top="0.74803149606299213" bottom="0.74803149606299213" header="0" footer="0"/>
  <pageSetup paperSize="9" orientation="landscape"/>
  <headerFooter>
    <oddHeader>&amp;C000000ブナ稚樹乾燥重量測定個体データ &amp;R000000&amp;P／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E3283-A66A-094C-A35E-7291BC9016D7}">
  <sheetPr>
    <pageSetUpPr fitToPage="1"/>
  </sheetPr>
  <dimension ref="A1:N117"/>
  <sheetViews>
    <sheetView workbookViewId="0">
      <pane ySplit="1" topLeftCell="A2" activePane="bottomLeft" state="frozen"/>
      <selection activeCell="L569" sqref="L569"/>
      <selection pane="bottomLeft" activeCell="I165" sqref="I165"/>
    </sheetView>
  </sheetViews>
  <sheetFormatPr defaultColWidth="8.83203125" defaultRowHeight="14.5"/>
  <cols>
    <col min="1" max="1" width="6.33203125" style="14" customWidth="1"/>
    <col min="2" max="2" width="6.1640625" style="14" customWidth="1"/>
    <col min="3" max="3" width="14.1640625" style="14" customWidth="1"/>
    <col min="4" max="4" width="6" style="14" customWidth="1"/>
    <col min="5" max="6" width="7.33203125" style="14" customWidth="1"/>
    <col min="7" max="7" width="7.5" style="14" customWidth="1"/>
    <col min="8" max="8" width="7.83203125" style="14" customWidth="1"/>
    <col min="9" max="9" width="7.1640625" style="14" customWidth="1"/>
    <col min="10" max="10" width="9" style="14" customWidth="1"/>
    <col min="11" max="11" width="11.1640625" style="14" customWidth="1"/>
    <col min="12" max="12" width="9.83203125" style="14" customWidth="1"/>
    <col min="13" max="13" width="15.83203125" style="14" customWidth="1"/>
    <col min="14" max="14" width="10.1640625" style="14" customWidth="1"/>
    <col min="15" max="18" width="8.83203125" style="14"/>
    <col min="19" max="19" width="16.33203125" style="14" customWidth="1"/>
    <col min="20" max="16384" width="8.83203125" style="14"/>
  </cols>
  <sheetData>
    <row r="1" spans="1:14" s="18" customFormat="1" ht="47" customHeight="1">
      <c r="A1" s="18" t="s">
        <v>219</v>
      </c>
      <c r="B1" s="18" t="s">
        <v>243</v>
      </c>
      <c r="C1" s="18" t="s">
        <v>218</v>
      </c>
      <c r="D1" s="19" t="s">
        <v>217</v>
      </c>
      <c r="E1" s="19" t="s">
        <v>216</v>
      </c>
      <c r="F1" s="19" t="s">
        <v>215</v>
      </c>
      <c r="G1" s="19" t="s">
        <v>213</v>
      </c>
      <c r="H1" s="19" t="s">
        <v>210</v>
      </c>
      <c r="I1" s="19" t="s">
        <v>183</v>
      </c>
      <c r="J1" s="19" t="s">
        <v>182</v>
      </c>
      <c r="K1" s="18" t="s">
        <v>175</v>
      </c>
      <c r="L1" s="18" t="s">
        <v>174</v>
      </c>
      <c r="M1" s="18" t="s">
        <v>173</v>
      </c>
      <c r="N1" s="18" t="s">
        <v>172</v>
      </c>
    </row>
    <row r="2" spans="1:14">
      <c r="A2" s="14" t="s">
        <v>242</v>
      </c>
      <c r="B2" s="14">
        <v>1</v>
      </c>
      <c r="C2" s="15" t="s">
        <v>241</v>
      </c>
      <c r="D2" s="14">
        <v>20</v>
      </c>
      <c r="E2" s="14">
        <v>2.09</v>
      </c>
      <c r="F2" s="14">
        <v>2.6</v>
      </c>
      <c r="G2" s="14">
        <v>11.5</v>
      </c>
      <c r="H2" s="14">
        <v>13.6</v>
      </c>
      <c r="I2" s="14">
        <v>4</v>
      </c>
      <c r="J2" s="14">
        <v>5</v>
      </c>
      <c r="K2" s="14" t="s">
        <v>171</v>
      </c>
      <c r="L2" s="14" t="s">
        <v>234</v>
      </c>
      <c r="M2" s="14" t="s">
        <v>169</v>
      </c>
      <c r="N2" s="14">
        <v>20171008</v>
      </c>
    </row>
    <row r="3" spans="1:14">
      <c r="A3" s="14" t="s">
        <v>8</v>
      </c>
      <c r="B3" s="14">
        <v>1</v>
      </c>
      <c r="C3" s="15" t="s">
        <v>241</v>
      </c>
      <c r="D3" s="14">
        <v>26</v>
      </c>
      <c r="E3" s="14">
        <v>1.84</v>
      </c>
      <c r="F3" s="14">
        <v>2.1</v>
      </c>
      <c r="G3" s="14">
        <v>12.8</v>
      </c>
      <c r="H3" s="14">
        <v>15.2</v>
      </c>
      <c r="I3" s="14">
        <v>-4</v>
      </c>
      <c r="J3" s="14">
        <v>5</v>
      </c>
      <c r="L3" s="14" t="s">
        <v>234</v>
      </c>
      <c r="M3" s="14" t="s">
        <v>169</v>
      </c>
      <c r="N3" s="14">
        <v>20171008</v>
      </c>
    </row>
    <row r="4" spans="1:14">
      <c r="A4" s="14" t="s">
        <v>9</v>
      </c>
      <c r="B4" s="14">
        <v>0</v>
      </c>
      <c r="C4" s="15" t="s">
        <v>167</v>
      </c>
      <c r="D4" s="15">
        <v>14</v>
      </c>
      <c r="E4" s="15">
        <v>1.91</v>
      </c>
      <c r="F4" s="15">
        <v>1.79</v>
      </c>
      <c r="G4" s="15">
        <v>8.1999999999999993</v>
      </c>
      <c r="H4" s="15">
        <v>10.8</v>
      </c>
      <c r="I4" s="15">
        <v>28</v>
      </c>
      <c r="J4" s="15" t="s">
        <v>235</v>
      </c>
      <c r="L4" s="14" t="s">
        <v>234</v>
      </c>
      <c r="M4" s="14" t="s">
        <v>169</v>
      </c>
      <c r="N4" s="14">
        <v>20171008</v>
      </c>
    </row>
    <row r="5" spans="1:14">
      <c r="A5" s="14" t="s">
        <v>10</v>
      </c>
      <c r="B5" s="14">
        <v>1</v>
      </c>
      <c r="C5" s="15" t="s">
        <v>167</v>
      </c>
      <c r="D5" s="14">
        <v>10</v>
      </c>
      <c r="E5" s="14">
        <v>2.0699999999999998</v>
      </c>
      <c r="F5" s="14">
        <v>1.96</v>
      </c>
      <c r="G5" s="14">
        <v>11.9</v>
      </c>
      <c r="H5" s="14">
        <v>14.4</v>
      </c>
      <c r="I5" s="14">
        <v>12</v>
      </c>
      <c r="J5" s="14">
        <v>9</v>
      </c>
      <c r="L5" s="14" t="s">
        <v>234</v>
      </c>
      <c r="M5" s="14" t="s">
        <v>169</v>
      </c>
      <c r="N5" s="14">
        <v>20171008</v>
      </c>
    </row>
    <row r="6" spans="1:14">
      <c r="A6" s="14" t="s">
        <v>11</v>
      </c>
      <c r="B6" s="14">
        <v>0</v>
      </c>
      <c r="C6" s="15" t="s">
        <v>167</v>
      </c>
      <c r="D6" s="15">
        <v>21</v>
      </c>
      <c r="E6" s="15">
        <v>1.84</v>
      </c>
      <c r="F6" s="15">
        <v>1.67</v>
      </c>
      <c r="G6" s="15">
        <v>11</v>
      </c>
      <c r="H6" s="15">
        <v>11.9</v>
      </c>
      <c r="I6" s="15">
        <v>5</v>
      </c>
      <c r="J6" s="15" t="s">
        <v>235</v>
      </c>
      <c r="L6" s="14" t="s">
        <v>234</v>
      </c>
      <c r="M6" s="14" t="s">
        <v>169</v>
      </c>
      <c r="N6" s="14">
        <v>20171008</v>
      </c>
    </row>
    <row r="7" spans="1:14">
      <c r="A7" s="14" t="s">
        <v>12</v>
      </c>
      <c r="B7" s="14">
        <v>0</v>
      </c>
      <c r="C7" s="15" t="s">
        <v>167</v>
      </c>
      <c r="D7" s="15">
        <v>18</v>
      </c>
      <c r="E7" s="15">
        <v>2.1800000000000002</v>
      </c>
      <c r="F7" s="15">
        <v>2.08</v>
      </c>
      <c r="G7" s="15">
        <v>7.8</v>
      </c>
      <c r="H7" s="15">
        <v>8.6999999999999993</v>
      </c>
      <c r="I7" s="15">
        <v>4</v>
      </c>
      <c r="J7" s="15" t="s">
        <v>235</v>
      </c>
      <c r="L7" s="14" t="s">
        <v>234</v>
      </c>
      <c r="M7" s="14" t="s">
        <v>169</v>
      </c>
      <c r="N7" s="14">
        <v>20171008</v>
      </c>
    </row>
    <row r="8" spans="1:14">
      <c r="A8" s="14" t="s">
        <v>13</v>
      </c>
      <c r="B8" s="14">
        <v>0</v>
      </c>
      <c r="C8" s="15" t="s">
        <v>167</v>
      </c>
      <c r="D8" s="15">
        <v>12</v>
      </c>
      <c r="E8" s="15">
        <v>1.71</v>
      </c>
      <c r="F8" s="15">
        <v>1.55</v>
      </c>
      <c r="G8" s="15">
        <v>8.5</v>
      </c>
      <c r="H8" s="15">
        <v>9.1</v>
      </c>
      <c r="I8" s="15">
        <v>-8</v>
      </c>
      <c r="J8" s="15" t="s">
        <v>235</v>
      </c>
      <c r="L8" s="14" t="s">
        <v>234</v>
      </c>
      <c r="M8" s="14" t="s">
        <v>169</v>
      </c>
      <c r="N8" s="14">
        <v>20171008</v>
      </c>
    </row>
    <row r="9" spans="1:14">
      <c r="A9" s="14" t="s">
        <v>14</v>
      </c>
      <c r="B9" s="14">
        <v>0</v>
      </c>
      <c r="C9" s="15" t="s">
        <v>167</v>
      </c>
      <c r="D9" s="15">
        <v>22</v>
      </c>
      <c r="E9" s="15">
        <v>1.91</v>
      </c>
      <c r="F9" s="15">
        <v>2.13</v>
      </c>
      <c r="G9" s="15">
        <v>8.4</v>
      </c>
      <c r="H9" s="15">
        <v>9.4</v>
      </c>
      <c r="I9" s="15">
        <v>10</v>
      </c>
      <c r="J9" s="15" t="s">
        <v>235</v>
      </c>
      <c r="L9" s="14" t="s">
        <v>234</v>
      </c>
      <c r="M9" s="14" t="s">
        <v>169</v>
      </c>
      <c r="N9" s="14">
        <v>20171008</v>
      </c>
    </row>
    <row r="10" spans="1:14">
      <c r="A10" s="14" t="s">
        <v>15</v>
      </c>
      <c r="B10" s="14">
        <v>0</v>
      </c>
      <c r="C10" s="15" t="s">
        <v>167</v>
      </c>
      <c r="D10" s="15">
        <v>18</v>
      </c>
      <c r="E10" s="15">
        <v>2.04</v>
      </c>
      <c r="F10" s="15">
        <v>1.98</v>
      </c>
      <c r="G10" s="15">
        <v>5.4</v>
      </c>
      <c r="H10" s="15">
        <v>6.5</v>
      </c>
      <c r="I10" s="15">
        <v>6</v>
      </c>
      <c r="J10" s="15" t="s">
        <v>235</v>
      </c>
      <c r="L10" s="14" t="s">
        <v>234</v>
      </c>
      <c r="M10" s="14" t="s">
        <v>169</v>
      </c>
      <c r="N10" s="14">
        <v>20171008</v>
      </c>
    </row>
    <row r="11" spans="1:14">
      <c r="A11" s="14" t="s">
        <v>16</v>
      </c>
      <c r="B11" s="14">
        <v>0</v>
      </c>
      <c r="C11" s="15" t="s">
        <v>167</v>
      </c>
      <c r="D11" s="15">
        <v>22</v>
      </c>
      <c r="E11" s="15">
        <v>1.9</v>
      </c>
      <c r="F11" s="15">
        <v>1.63</v>
      </c>
      <c r="G11" s="15">
        <v>10.199999999999999</v>
      </c>
      <c r="H11" s="15">
        <v>12.5</v>
      </c>
      <c r="I11" s="15">
        <v>16</v>
      </c>
      <c r="J11" s="15" t="s">
        <v>235</v>
      </c>
      <c r="L11" s="14" t="s">
        <v>234</v>
      </c>
      <c r="M11" s="14" t="s">
        <v>169</v>
      </c>
      <c r="N11" s="14">
        <v>20171008</v>
      </c>
    </row>
    <row r="12" spans="1:14">
      <c r="A12" s="14" t="s">
        <v>17</v>
      </c>
      <c r="B12" s="14">
        <v>0</v>
      </c>
      <c r="C12" s="15" t="s">
        <v>167</v>
      </c>
      <c r="D12" s="15">
        <v>20</v>
      </c>
      <c r="E12" s="15">
        <v>1.7</v>
      </c>
      <c r="F12" s="15">
        <v>1.84</v>
      </c>
      <c r="G12" s="15">
        <v>11.4</v>
      </c>
      <c r="H12" s="15">
        <v>12.1</v>
      </c>
      <c r="I12" s="15">
        <v>8</v>
      </c>
      <c r="J12" s="15" t="s">
        <v>235</v>
      </c>
      <c r="L12" s="14" t="s">
        <v>234</v>
      </c>
      <c r="M12" s="14" t="s">
        <v>169</v>
      </c>
      <c r="N12" s="14">
        <v>20171008</v>
      </c>
    </row>
    <row r="13" spans="1:14">
      <c r="A13" s="14" t="s">
        <v>18</v>
      </c>
      <c r="B13" s="14">
        <v>0</v>
      </c>
      <c r="C13" s="15" t="s">
        <v>167</v>
      </c>
      <c r="D13" s="15">
        <v>14</v>
      </c>
      <c r="E13" s="15">
        <v>1.55</v>
      </c>
      <c r="F13" s="15">
        <v>1.41</v>
      </c>
      <c r="G13" s="15">
        <v>12.7</v>
      </c>
      <c r="H13" s="15">
        <v>13.7</v>
      </c>
      <c r="I13" s="15">
        <v>2</v>
      </c>
      <c r="J13" s="15" t="s">
        <v>235</v>
      </c>
      <c r="L13" s="14" t="s">
        <v>234</v>
      </c>
      <c r="M13" s="14" t="s">
        <v>169</v>
      </c>
      <c r="N13" s="14">
        <v>20171008</v>
      </c>
    </row>
    <row r="14" spans="1:14">
      <c r="A14" s="14" t="s">
        <v>19</v>
      </c>
      <c r="B14" s="14">
        <v>0</v>
      </c>
      <c r="C14" s="15" t="s">
        <v>167</v>
      </c>
      <c r="D14" s="15">
        <v>24</v>
      </c>
      <c r="E14" s="15">
        <v>1.67</v>
      </c>
      <c r="F14" s="15">
        <v>1.65</v>
      </c>
      <c r="G14" s="15">
        <v>10.3</v>
      </c>
      <c r="H14" s="15">
        <v>11</v>
      </c>
      <c r="I14" s="15">
        <v>3</v>
      </c>
      <c r="J14" s="15" t="s">
        <v>235</v>
      </c>
      <c r="L14" s="14" t="s">
        <v>234</v>
      </c>
      <c r="M14" s="14" t="s">
        <v>169</v>
      </c>
      <c r="N14" s="14">
        <v>20171008</v>
      </c>
    </row>
    <row r="15" spans="1:14">
      <c r="A15" s="14" t="s">
        <v>20</v>
      </c>
      <c r="B15" s="14">
        <v>0</v>
      </c>
      <c r="C15" s="15" t="s">
        <v>167</v>
      </c>
      <c r="D15" s="15">
        <v>20</v>
      </c>
      <c r="E15" s="15">
        <v>1.77</v>
      </c>
      <c r="F15" s="15">
        <v>1.9</v>
      </c>
      <c r="G15" s="15">
        <v>12.3</v>
      </c>
      <c r="H15" s="15">
        <v>13.5</v>
      </c>
      <c r="I15" s="15">
        <v>16</v>
      </c>
      <c r="J15" s="15" t="s">
        <v>235</v>
      </c>
      <c r="L15" s="14" t="s">
        <v>234</v>
      </c>
      <c r="M15" s="14" t="s">
        <v>169</v>
      </c>
      <c r="N15" s="14">
        <v>20171008</v>
      </c>
    </row>
    <row r="16" spans="1:14">
      <c r="A16" s="14" t="s">
        <v>21</v>
      </c>
      <c r="B16" s="14">
        <v>1</v>
      </c>
      <c r="C16" s="15" t="s">
        <v>167</v>
      </c>
      <c r="D16" s="14">
        <v>20</v>
      </c>
      <c r="E16" s="14">
        <v>2.38</v>
      </c>
      <c r="F16" s="14">
        <v>2.15</v>
      </c>
      <c r="G16" s="14">
        <v>12</v>
      </c>
      <c r="H16" s="14">
        <v>13</v>
      </c>
      <c r="I16" s="14">
        <v>12</v>
      </c>
      <c r="J16" s="14">
        <v>1</v>
      </c>
      <c r="K16" s="14" t="s">
        <v>171</v>
      </c>
      <c r="L16" s="14" t="s">
        <v>234</v>
      </c>
      <c r="M16" s="14" t="s">
        <v>169</v>
      </c>
      <c r="N16" s="14">
        <v>20171008</v>
      </c>
    </row>
    <row r="17" spans="1:14">
      <c r="A17" s="14" t="s">
        <v>22</v>
      </c>
      <c r="B17" s="14">
        <v>0</v>
      </c>
      <c r="C17" s="15" t="s">
        <v>167</v>
      </c>
      <c r="D17" s="15">
        <v>24</v>
      </c>
      <c r="E17" s="15">
        <v>1.78</v>
      </c>
      <c r="F17" s="15">
        <v>1.72</v>
      </c>
      <c r="G17" s="15">
        <v>12</v>
      </c>
      <c r="H17" s="15">
        <v>13.2</v>
      </c>
      <c r="I17" s="15">
        <v>8</v>
      </c>
      <c r="J17" s="15" t="s">
        <v>235</v>
      </c>
      <c r="L17" s="14" t="s">
        <v>234</v>
      </c>
      <c r="M17" s="14" t="s">
        <v>169</v>
      </c>
      <c r="N17" s="14">
        <v>20171008</v>
      </c>
    </row>
    <row r="18" spans="1:14">
      <c r="A18" s="14" t="s">
        <v>23</v>
      </c>
      <c r="B18" s="14">
        <v>0</v>
      </c>
      <c r="C18" s="15" t="s">
        <v>167</v>
      </c>
      <c r="D18" s="15">
        <v>18</v>
      </c>
      <c r="E18" s="15">
        <v>2.25</v>
      </c>
      <c r="F18" s="15">
        <v>2.44</v>
      </c>
      <c r="G18" s="15">
        <v>9</v>
      </c>
      <c r="H18" s="15">
        <v>10.5</v>
      </c>
      <c r="I18" s="15">
        <v>12</v>
      </c>
      <c r="J18" s="15" t="s">
        <v>235</v>
      </c>
      <c r="L18" s="14" t="s">
        <v>234</v>
      </c>
      <c r="M18" s="14" t="s">
        <v>169</v>
      </c>
      <c r="N18" s="14">
        <v>20171008</v>
      </c>
    </row>
    <row r="19" spans="1:14">
      <c r="A19" s="14" t="s">
        <v>24</v>
      </c>
      <c r="B19" s="14">
        <v>0</v>
      </c>
      <c r="C19" s="15" t="s">
        <v>167</v>
      </c>
      <c r="D19" s="15">
        <v>22</v>
      </c>
      <c r="E19" s="15">
        <v>2.12</v>
      </c>
      <c r="F19" s="15">
        <v>2.0099999999999998</v>
      </c>
      <c r="G19" s="15">
        <v>11.7</v>
      </c>
      <c r="H19" s="15">
        <v>13.7</v>
      </c>
      <c r="I19" s="15">
        <v>-4</v>
      </c>
      <c r="J19" s="15" t="s">
        <v>235</v>
      </c>
      <c r="L19" s="14" t="s">
        <v>234</v>
      </c>
      <c r="M19" s="14" t="s">
        <v>169</v>
      </c>
      <c r="N19" s="14">
        <v>20171008</v>
      </c>
    </row>
    <row r="20" spans="1:14">
      <c r="A20" s="14" t="s">
        <v>25</v>
      </c>
      <c r="B20" s="14">
        <v>0</v>
      </c>
      <c r="C20" s="15" t="s">
        <v>167</v>
      </c>
      <c r="D20" s="15">
        <v>28</v>
      </c>
      <c r="E20" s="15">
        <v>1.78</v>
      </c>
      <c r="F20" s="15">
        <v>1.76</v>
      </c>
      <c r="G20" s="15">
        <v>10</v>
      </c>
      <c r="H20" s="15">
        <v>11</v>
      </c>
      <c r="I20" s="15">
        <v>20</v>
      </c>
      <c r="J20" s="15" t="s">
        <v>235</v>
      </c>
      <c r="L20" s="14" t="s">
        <v>234</v>
      </c>
      <c r="M20" s="14" t="s">
        <v>169</v>
      </c>
      <c r="N20" s="14">
        <v>20171008</v>
      </c>
    </row>
    <row r="21" spans="1:14">
      <c r="A21" s="14" t="s">
        <v>26</v>
      </c>
      <c r="B21" s="14">
        <v>0</v>
      </c>
      <c r="C21" s="15" t="s">
        <v>167</v>
      </c>
      <c r="D21" s="15">
        <v>22</v>
      </c>
      <c r="E21" s="15">
        <v>1.79</v>
      </c>
      <c r="F21" s="15">
        <v>1.7</v>
      </c>
      <c r="G21" s="15">
        <v>8</v>
      </c>
      <c r="H21" s="15">
        <v>11.5</v>
      </c>
      <c r="I21" s="15">
        <v>14</v>
      </c>
      <c r="J21" s="15" t="s">
        <v>235</v>
      </c>
      <c r="L21" s="14" t="s">
        <v>234</v>
      </c>
      <c r="M21" s="14" t="s">
        <v>169</v>
      </c>
      <c r="N21" s="14">
        <v>20171008</v>
      </c>
    </row>
    <row r="22" spans="1:14">
      <c r="A22" s="14" t="s">
        <v>27</v>
      </c>
      <c r="B22" s="14">
        <v>0</v>
      </c>
      <c r="C22" s="15" t="s">
        <v>167</v>
      </c>
      <c r="D22" s="15">
        <v>21</v>
      </c>
      <c r="E22" s="15">
        <v>2.4900000000000002</v>
      </c>
      <c r="F22" s="15">
        <v>2.23</v>
      </c>
      <c r="G22" s="15">
        <v>12.7</v>
      </c>
      <c r="H22" s="15">
        <v>13.3</v>
      </c>
      <c r="I22" s="15">
        <v>4</v>
      </c>
      <c r="J22" s="15" t="s">
        <v>235</v>
      </c>
      <c r="L22" s="14" t="s">
        <v>234</v>
      </c>
      <c r="M22" s="14" t="s">
        <v>169</v>
      </c>
      <c r="N22" s="14">
        <v>20171008</v>
      </c>
    </row>
    <row r="23" spans="1:14">
      <c r="A23" s="14" t="s">
        <v>28</v>
      </c>
      <c r="B23" s="14">
        <v>0</v>
      </c>
      <c r="C23" s="15" t="s">
        <v>167</v>
      </c>
      <c r="D23" s="15">
        <v>19</v>
      </c>
      <c r="E23" s="15">
        <v>2.06</v>
      </c>
      <c r="F23" s="15">
        <v>2.2599999999999998</v>
      </c>
      <c r="G23" s="15">
        <v>6.5</v>
      </c>
      <c r="H23" s="15">
        <v>7.8</v>
      </c>
      <c r="I23" s="15">
        <v>3</v>
      </c>
      <c r="J23" s="15" t="s">
        <v>235</v>
      </c>
      <c r="L23" s="14" t="s">
        <v>234</v>
      </c>
      <c r="M23" s="14" t="s">
        <v>169</v>
      </c>
      <c r="N23" s="14">
        <v>20171008</v>
      </c>
    </row>
    <row r="24" spans="1:14">
      <c r="A24" s="14" t="s">
        <v>29</v>
      </c>
      <c r="B24" s="14">
        <v>0</v>
      </c>
      <c r="C24" s="15" t="s">
        <v>167</v>
      </c>
      <c r="D24" s="15">
        <v>22</v>
      </c>
      <c r="E24" s="15">
        <v>2.71</v>
      </c>
      <c r="F24" s="15">
        <v>2.52</v>
      </c>
      <c r="G24" s="15">
        <v>13</v>
      </c>
      <c r="H24" s="15">
        <v>13.5</v>
      </c>
      <c r="I24" s="15">
        <v>19</v>
      </c>
      <c r="J24" s="15" t="s">
        <v>235</v>
      </c>
      <c r="L24" s="14" t="s">
        <v>234</v>
      </c>
      <c r="M24" s="14" t="s">
        <v>169</v>
      </c>
      <c r="N24" s="14">
        <v>20171008</v>
      </c>
    </row>
    <row r="25" spans="1:14">
      <c r="A25" s="14" t="s">
        <v>30</v>
      </c>
      <c r="B25" s="14">
        <v>0</v>
      </c>
      <c r="C25" s="15" t="s">
        <v>167</v>
      </c>
      <c r="D25" s="15">
        <v>22</v>
      </c>
      <c r="E25" s="15">
        <v>2.83</v>
      </c>
      <c r="F25" s="15">
        <v>1.85</v>
      </c>
      <c r="G25" s="15">
        <v>12.1</v>
      </c>
      <c r="H25" s="15">
        <v>13.9</v>
      </c>
      <c r="I25" s="15">
        <v>9</v>
      </c>
      <c r="J25" s="15" t="s">
        <v>235</v>
      </c>
      <c r="L25" s="14" t="s">
        <v>234</v>
      </c>
      <c r="M25" s="14" t="s">
        <v>169</v>
      </c>
      <c r="N25" s="14">
        <v>20171008</v>
      </c>
    </row>
    <row r="26" spans="1:14">
      <c r="A26" s="14" t="s">
        <v>31</v>
      </c>
      <c r="B26" s="14">
        <v>0</v>
      </c>
      <c r="C26" s="15" t="s">
        <v>167</v>
      </c>
      <c r="D26" s="15">
        <v>19</v>
      </c>
      <c r="E26" s="15">
        <v>2.94</v>
      </c>
      <c r="F26" s="15">
        <v>3.18</v>
      </c>
      <c r="G26" s="15">
        <v>12.8</v>
      </c>
      <c r="H26" s="15">
        <v>13.7</v>
      </c>
      <c r="I26" s="15">
        <v>34</v>
      </c>
      <c r="J26" s="15" t="s">
        <v>235</v>
      </c>
      <c r="L26" s="14" t="s">
        <v>234</v>
      </c>
      <c r="M26" s="14" t="s">
        <v>169</v>
      </c>
      <c r="N26" s="14">
        <v>20171008</v>
      </c>
    </row>
    <row r="27" spans="1:14">
      <c r="A27" s="14" t="s">
        <v>32</v>
      </c>
      <c r="B27" s="14">
        <v>0</v>
      </c>
      <c r="C27" s="15" t="s">
        <v>167</v>
      </c>
      <c r="D27" s="15">
        <v>30</v>
      </c>
      <c r="E27" s="15">
        <v>2.12</v>
      </c>
      <c r="F27" s="15">
        <v>2.72</v>
      </c>
      <c r="G27" s="15">
        <v>10.5</v>
      </c>
      <c r="H27" s="15">
        <v>15</v>
      </c>
      <c r="I27" s="15">
        <v>41</v>
      </c>
      <c r="J27" s="15" t="s">
        <v>235</v>
      </c>
      <c r="L27" s="14" t="s">
        <v>234</v>
      </c>
      <c r="M27" s="14" t="s">
        <v>169</v>
      </c>
      <c r="N27" s="14">
        <v>20171008</v>
      </c>
    </row>
    <row r="28" spans="1:14">
      <c r="A28" s="14" t="s">
        <v>33</v>
      </c>
      <c r="B28" s="14">
        <v>1</v>
      </c>
      <c r="C28" s="15" t="s">
        <v>167</v>
      </c>
      <c r="D28" s="14">
        <v>18</v>
      </c>
      <c r="E28" s="14">
        <v>1.81</v>
      </c>
      <c r="F28" s="14">
        <v>1.96</v>
      </c>
      <c r="G28" s="14">
        <v>8.5</v>
      </c>
      <c r="H28" s="14">
        <v>9.5</v>
      </c>
      <c r="I28" s="14">
        <v>20</v>
      </c>
      <c r="J28" s="14">
        <v>1</v>
      </c>
      <c r="L28" s="14" t="s">
        <v>234</v>
      </c>
      <c r="M28" s="14" t="s">
        <v>169</v>
      </c>
      <c r="N28" s="14">
        <v>20171008</v>
      </c>
    </row>
    <row r="29" spans="1:14">
      <c r="A29" s="14" t="s">
        <v>34</v>
      </c>
      <c r="B29" s="14">
        <v>0</v>
      </c>
      <c r="C29" s="15" t="s">
        <v>167</v>
      </c>
      <c r="D29" s="15">
        <v>29</v>
      </c>
      <c r="E29" s="15">
        <v>1.94</v>
      </c>
      <c r="F29" s="15">
        <v>2.11</v>
      </c>
      <c r="G29" s="15">
        <v>9.6999999999999993</v>
      </c>
      <c r="H29" s="15">
        <v>10.199999999999999</v>
      </c>
      <c r="I29" s="15">
        <v>21</v>
      </c>
      <c r="J29" s="15" t="s">
        <v>235</v>
      </c>
      <c r="L29" s="14" t="s">
        <v>234</v>
      </c>
      <c r="M29" s="14" t="s">
        <v>169</v>
      </c>
      <c r="N29" s="14">
        <v>20171008</v>
      </c>
    </row>
    <row r="30" spans="1:14">
      <c r="A30" s="14" t="s">
        <v>35</v>
      </c>
      <c r="B30" s="14">
        <v>0</v>
      </c>
      <c r="C30" s="15" t="s">
        <v>167</v>
      </c>
      <c r="D30" s="15">
        <v>22</v>
      </c>
      <c r="E30" s="15">
        <v>1.96</v>
      </c>
      <c r="F30" s="15">
        <v>1.91</v>
      </c>
      <c r="G30" s="15">
        <v>9.1999999999999993</v>
      </c>
      <c r="H30" s="15">
        <v>11</v>
      </c>
      <c r="I30" s="15">
        <v>-10</v>
      </c>
      <c r="J30" s="15" t="s">
        <v>235</v>
      </c>
      <c r="L30" s="14" t="s">
        <v>234</v>
      </c>
      <c r="M30" s="14" t="s">
        <v>169</v>
      </c>
      <c r="N30" s="14">
        <v>20171008</v>
      </c>
    </row>
    <row r="31" spans="1:14">
      <c r="A31" s="14" t="s">
        <v>36</v>
      </c>
      <c r="B31" s="14">
        <v>0</v>
      </c>
      <c r="C31" s="15" t="s">
        <v>167</v>
      </c>
      <c r="D31" s="15">
        <v>23</v>
      </c>
      <c r="E31" s="15">
        <v>2.5099999999999998</v>
      </c>
      <c r="F31" s="15">
        <v>2.39</v>
      </c>
      <c r="G31" s="15">
        <v>11.6</v>
      </c>
      <c r="H31" s="15">
        <v>13</v>
      </c>
      <c r="I31" s="15">
        <v>20</v>
      </c>
      <c r="J31" s="15" t="s">
        <v>235</v>
      </c>
      <c r="L31" s="14" t="s">
        <v>234</v>
      </c>
      <c r="M31" s="14" t="s">
        <v>169</v>
      </c>
      <c r="N31" s="14">
        <v>20171008</v>
      </c>
    </row>
    <row r="32" spans="1:14">
      <c r="A32" s="14" t="s">
        <v>37</v>
      </c>
      <c r="B32" s="14">
        <v>0</v>
      </c>
      <c r="C32" s="15" t="s">
        <v>167</v>
      </c>
      <c r="D32" s="15">
        <v>23</v>
      </c>
      <c r="E32" s="15">
        <v>2.79</v>
      </c>
      <c r="F32" s="15">
        <v>3.24</v>
      </c>
      <c r="G32" s="15">
        <v>13.8</v>
      </c>
      <c r="H32" s="15">
        <v>15.3</v>
      </c>
      <c r="I32" s="15">
        <v>25</v>
      </c>
      <c r="J32" s="15" t="s">
        <v>235</v>
      </c>
      <c r="L32" s="14" t="s">
        <v>234</v>
      </c>
      <c r="M32" s="14" t="s">
        <v>169</v>
      </c>
      <c r="N32" s="14">
        <v>20171008</v>
      </c>
    </row>
    <row r="33" spans="1:14">
      <c r="A33" s="14" t="s">
        <v>38</v>
      </c>
      <c r="B33" s="14">
        <v>0</v>
      </c>
      <c r="C33" s="15" t="s">
        <v>167</v>
      </c>
      <c r="D33" s="15">
        <v>23</v>
      </c>
      <c r="E33" s="15">
        <v>2.59</v>
      </c>
      <c r="F33" s="15">
        <v>2.25</v>
      </c>
      <c r="G33" s="15">
        <v>14</v>
      </c>
      <c r="H33" s="15">
        <v>15</v>
      </c>
      <c r="I33" s="15">
        <v>32</v>
      </c>
      <c r="J33" s="15" t="s">
        <v>235</v>
      </c>
      <c r="L33" s="14" t="s">
        <v>234</v>
      </c>
      <c r="M33" s="14" t="s">
        <v>165</v>
      </c>
      <c r="N33" s="14">
        <v>20171008</v>
      </c>
    </row>
    <row r="34" spans="1:14">
      <c r="A34" s="14" t="s">
        <v>39</v>
      </c>
      <c r="B34" s="14">
        <v>0</v>
      </c>
      <c r="C34" s="15" t="s">
        <v>167</v>
      </c>
      <c r="D34" s="15">
        <v>18</v>
      </c>
      <c r="E34" s="15">
        <v>1.24</v>
      </c>
      <c r="F34" s="15">
        <v>1.45</v>
      </c>
      <c r="G34" s="15">
        <v>4.9000000000000004</v>
      </c>
      <c r="H34" s="15">
        <v>6.2</v>
      </c>
      <c r="I34" s="15">
        <v>8</v>
      </c>
      <c r="J34" s="15" t="s">
        <v>235</v>
      </c>
      <c r="L34" s="14" t="s">
        <v>234</v>
      </c>
      <c r="M34" s="14" t="s">
        <v>169</v>
      </c>
      <c r="N34" s="14">
        <v>20171008</v>
      </c>
    </row>
    <row r="35" spans="1:14">
      <c r="A35" s="14" t="s">
        <v>40</v>
      </c>
      <c r="B35" s="14">
        <v>0</v>
      </c>
      <c r="C35" s="15" t="s">
        <v>167</v>
      </c>
      <c r="D35" s="15">
        <v>20</v>
      </c>
      <c r="E35" s="15">
        <v>1.8</v>
      </c>
      <c r="F35" s="15">
        <v>1.76</v>
      </c>
      <c r="G35" s="15">
        <v>11</v>
      </c>
      <c r="H35" s="15">
        <v>12</v>
      </c>
      <c r="I35" s="15">
        <v>28</v>
      </c>
      <c r="J35" s="15" t="s">
        <v>235</v>
      </c>
      <c r="L35" s="14" t="s">
        <v>234</v>
      </c>
      <c r="M35" s="14" t="s">
        <v>165</v>
      </c>
      <c r="N35" s="14">
        <v>20171008</v>
      </c>
    </row>
    <row r="36" spans="1:14">
      <c r="A36" s="14" t="s">
        <v>41</v>
      </c>
      <c r="B36" s="14">
        <v>0</v>
      </c>
      <c r="C36" s="15" t="s">
        <v>167</v>
      </c>
      <c r="D36" s="15">
        <v>20</v>
      </c>
      <c r="E36" s="15">
        <v>2.31</v>
      </c>
      <c r="F36" s="15">
        <v>2.16</v>
      </c>
      <c r="G36" s="15">
        <v>10.5</v>
      </c>
      <c r="H36" s="15">
        <v>13.4</v>
      </c>
      <c r="I36" s="15">
        <v>-20</v>
      </c>
      <c r="J36" s="15" t="s">
        <v>235</v>
      </c>
      <c r="L36" s="14" t="s">
        <v>234</v>
      </c>
      <c r="M36" s="14" t="s">
        <v>168</v>
      </c>
      <c r="N36" s="14">
        <v>20171008</v>
      </c>
    </row>
    <row r="37" spans="1:14">
      <c r="A37" s="14" t="s">
        <v>240</v>
      </c>
      <c r="B37" s="14">
        <v>0</v>
      </c>
      <c r="C37" s="15" t="s">
        <v>167</v>
      </c>
      <c r="D37" s="15">
        <v>17</v>
      </c>
      <c r="E37" s="15">
        <v>2.7</v>
      </c>
      <c r="F37" s="15">
        <v>2.86</v>
      </c>
      <c r="G37" s="15">
        <v>18.5</v>
      </c>
      <c r="H37" s="15">
        <v>24</v>
      </c>
      <c r="I37" s="15">
        <v>40</v>
      </c>
      <c r="J37" s="15" t="s">
        <v>235</v>
      </c>
      <c r="L37" s="14" t="s">
        <v>234</v>
      </c>
      <c r="M37" s="14" t="s">
        <v>168</v>
      </c>
      <c r="N37" s="14">
        <v>20171008</v>
      </c>
    </row>
    <row r="38" spans="1:14">
      <c r="A38" s="14" t="s">
        <v>239</v>
      </c>
      <c r="B38" s="14">
        <v>0</v>
      </c>
      <c r="C38" s="15" t="s">
        <v>167</v>
      </c>
      <c r="D38" s="15">
        <v>18</v>
      </c>
      <c r="E38" s="15">
        <v>4.8</v>
      </c>
      <c r="F38" s="15">
        <v>4.0199999999999996</v>
      </c>
      <c r="G38" s="15">
        <v>24.8</v>
      </c>
      <c r="H38" s="15">
        <v>31.1</v>
      </c>
      <c r="I38" s="15">
        <v>32</v>
      </c>
      <c r="J38" s="15" t="s">
        <v>235</v>
      </c>
      <c r="L38" s="14" t="s">
        <v>234</v>
      </c>
      <c r="M38" s="14" t="s">
        <v>168</v>
      </c>
      <c r="N38" s="14">
        <v>20171008</v>
      </c>
    </row>
    <row r="39" spans="1:14">
      <c r="A39" s="14" t="s">
        <v>44</v>
      </c>
      <c r="B39" s="14">
        <v>1</v>
      </c>
      <c r="C39" s="15" t="s">
        <v>167</v>
      </c>
      <c r="D39" s="14">
        <v>18</v>
      </c>
      <c r="E39" s="14">
        <v>3.76</v>
      </c>
      <c r="F39" s="14">
        <v>3.41</v>
      </c>
      <c r="G39" s="14">
        <v>26</v>
      </c>
      <c r="H39" s="14">
        <v>27.5</v>
      </c>
      <c r="I39" s="14">
        <v>28</v>
      </c>
      <c r="J39" s="14">
        <v>9</v>
      </c>
      <c r="L39" s="14" t="s">
        <v>234</v>
      </c>
      <c r="M39" s="14" t="s">
        <v>168</v>
      </c>
      <c r="N39" s="14">
        <v>20171008</v>
      </c>
    </row>
    <row r="40" spans="1:14">
      <c r="A40" s="14" t="s">
        <v>45</v>
      </c>
      <c r="B40" s="14">
        <v>1</v>
      </c>
      <c r="C40" s="15" t="s">
        <v>167</v>
      </c>
      <c r="D40" s="14">
        <v>18</v>
      </c>
      <c r="E40" s="14">
        <v>3.41</v>
      </c>
      <c r="F40" s="14">
        <v>3.5</v>
      </c>
      <c r="G40" s="14">
        <v>19.5</v>
      </c>
      <c r="H40" s="14">
        <v>30</v>
      </c>
      <c r="I40" s="14">
        <v>30</v>
      </c>
      <c r="J40" s="14">
        <v>5</v>
      </c>
      <c r="L40" s="14" t="s">
        <v>234</v>
      </c>
      <c r="M40" s="14" t="s">
        <v>168</v>
      </c>
      <c r="N40" s="14">
        <v>20171008</v>
      </c>
    </row>
    <row r="41" spans="1:14">
      <c r="A41" s="14" t="s">
        <v>46</v>
      </c>
      <c r="B41" s="14">
        <v>1</v>
      </c>
      <c r="C41" s="15" t="s">
        <v>167</v>
      </c>
      <c r="D41" s="14">
        <v>16</v>
      </c>
      <c r="E41" s="14">
        <v>3.85</v>
      </c>
      <c r="F41" s="14">
        <v>3.91</v>
      </c>
      <c r="G41" s="14">
        <v>19.8</v>
      </c>
      <c r="H41" s="14">
        <v>27.7</v>
      </c>
      <c r="I41" s="14">
        <v>20</v>
      </c>
      <c r="J41" s="14">
        <v>9</v>
      </c>
      <c r="L41" s="14" t="s">
        <v>234</v>
      </c>
      <c r="M41" s="14" t="s">
        <v>168</v>
      </c>
      <c r="N41" s="14">
        <v>20171008</v>
      </c>
    </row>
    <row r="42" spans="1:14">
      <c r="A42" s="14" t="s">
        <v>47</v>
      </c>
      <c r="B42" s="14">
        <v>0</v>
      </c>
      <c r="C42" s="15" t="s">
        <v>167</v>
      </c>
      <c r="D42" s="15">
        <v>22</v>
      </c>
      <c r="E42" s="15">
        <v>3.2</v>
      </c>
      <c r="F42" s="15">
        <v>3.35</v>
      </c>
      <c r="G42" s="15">
        <v>18.2</v>
      </c>
      <c r="H42" s="15">
        <v>31</v>
      </c>
      <c r="I42" s="15">
        <v>30</v>
      </c>
      <c r="J42" s="15" t="s">
        <v>235</v>
      </c>
      <c r="L42" s="14" t="s">
        <v>234</v>
      </c>
      <c r="M42" s="14" t="s">
        <v>168</v>
      </c>
      <c r="N42" s="14">
        <v>20171008</v>
      </c>
    </row>
    <row r="43" spans="1:14">
      <c r="A43" s="14" t="s">
        <v>48</v>
      </c>
      <c r="B43" s="14">
        <v>0</v>
      </c>
      <c r="C43" s="15" t="s">
        <v>167</v>
      </c>
      <c r="D43" s="15">
        <v>18</v>
      </c>
      <c r="E43" s="15">
        <v>4.2</v>
      </c>
      <c r="F43" s="15">
        <v>4.4000000000000004</v>
      </c>
      <c r="G43" s="15">
        <v>22</v>
      </c>
      <c r="H43" s="15">
        <v>29.5</v>
      </c>
      <c r="I43" s="15">
        <v>30</v>
      </c>
      <c r="J43" s="15" t="s">
        <v>235</v>
      </c>
      <c r="L43" s="14" t="s">
        <v>234</v>
      </c>
      <c r="M43" s="14" t="s">
        <v>168</v>
      </c>
      <c r="N43" s="14">
        <v>20171008</v>
      </c>
    </row>
    <row r="44" spans="1:14">
      <c r="A44" s="14" t="s">
        <v>49</v>
      </c>
      <c r="B44" s="14">
        <v>0</v>
      </c>
      <c r="C44" s="15" t="s">
        <v>167</v>
      </c>
      <c r="D44" s="15">
        <v>20</v>
      </c>
      <c r="E44" s="15">
        <v>2.75</v>
      </c>
      <c r="F44" s="15">
        <v>2.63</v>
      </c>
      <c r="G44" s="15">
        <v>21.5</v>
      </c>
      <c r="H44" s="15">
        <v>27.1</v>
      </c>
      <c r="I44" s="15">
        <v>30</v>
      </c>
      <c r="J44" s="15" t="s">
        <v>235</v>
      </c>
      <c r="L44" s="14" t="s">
        <v>234</v>
      </c>
      <c r="M44" s="14" t="s">
        <v>168</v>
      </c>
      <c r="N44" s="14">
        <v>20171008</v>
      </c>
    </row>
    <row r="45" spans="1:14">
      <c r="A45" s="14" t="s">
        <v>50</v>
      </c>
      <c r="B45" s="14">
        <v>1</v>
      </c>
      <c r="C45" s="15" t="s">
        <v>167</v>
      </c>
      <c r="D45" s="14">
        <v>16</v>
      </c>
      <c r="E45" s="14">
        <v>3.81</v>
      </c>
      <c r="F45" s="14">
        <v>3.48</v>
      </c>
      <c r="G45" s="14">
        <v>33</v>
      </c>
      <c r="H45" s="14">
        <v>35.799999999999997</v>
      </c>
      <c r="I45" s="14">
        <v>12</v>
      </c>
      <c r="J45" s="14">
        <v>7</v>
      </c>
      <c r="L45" s="14" t="s">
        <v>234</v>
      </c>
      <c r="M45" s="14" t="s">
        <v>168</v>
      </c>
      <c r="N45" s="14">
        <v>20171008</v>
      </c>
    </row>
    <row r="46" spans="1:14">
      <c r="A46" s="14" t="s">
        <v>51</v>
      </c>
      <c r="B46" s="14">
        <v>0</v>
      </c>
      <c r="C46" s="15" t="s">
        <v>167</v>
      </c>
      <c r="D46" s="15">
        <v>19</v>
      </c>
      <c r="E46" s="15">
        <v>3.86</v>
      </c>
      <c r="F46" s="15">
        <v>3.92</v>
      </c>
      <c r="G46" s="15">
        <v>31</v>
      </c>
      <c r="H46" s="15">
        <v>36</v>
      </c>
      <c r="I46" s="15">
        <v>32</v>
      </c>
      <c r="J46" s="15" t="s">
        <v>235</v>
      </c>
      <c r="L46" s="14" t="s">
        <v>234</v>
      </c>
      <c r="M46" s="14" t="s">
        <v>168</v>
      </c>
      <c r="N46" s="14">
        <v>20171008</v>
      </c>
    </row>
    <row r="47" spans="1:14">
      <c r="A47" s="14" t="s">
        <v>52</v>
      </c>
      <c r="B47" s="14">
        <v>0</v>
      </c>
      <c r="C47" s="15" t="s">
        <v>167</v>
      </c>
      <c r="D47" s="15">
        <v>18</v>
      </c>
      <c r="E47" s="15">
        <v>3.04</v>
      </c>
      <c r="F47" s="15">
        <v>3.16</v>
      </c>
      <c r="G47" s="15">
        <v>23.7</v>
      </c>
      <c r="H47" s="15">
        <v>27</v>
      </c>
      <c r="I47" s="15">
        <v>30</v>
      </c>
      <c r="J47" s="15" t="s">
        <v>235</v>
      </c>
      <c r="L47" s="14" t="s">
        <v>234</v>
      </c>
      <c r="M47" s="14" t="s">
        <v>168</v>
      </c>
      <c r="N47" s="14">
        <v>20171008</v>
      </c>
    </row>
    <row r="48" spans="1:14">
      <c r="A48" s="14" t="s">
        <v>53</v>
      </c>
      <c r="B48" s="14">
        <v>0</v>
      </c>
      <c r="C48" s="15" t="s">
        <v>167</v>
      </c>
      <c r="D48" s="15">
        <v>18</v>
      </c>
      <c r="E48" s="15">
        <v>2.99</v>
      </c>
      <c r="F48" s="15">
        <v>2.81</v>
      </c>
      <c r="G48" s="15">
        <v>28</v>
      </c>
      <c r="H48" s="15">
        <v>40.200000000000003</v>
      </c>
      <c r="I48" s="15">
        <v>26</v>
      </c>
      <c r="J48" s="15" t="s">
        <v>235</v>
      </c>
      <c r="L48" s="14" t="s">
        <v>234</v>
      </c>
      <c r="M48" s="14" t="s">
        <v>168</v>
      </c>
      <c r="N48" s="14">
        <v>20171008</v>
      </c>
    </row>
    <row r="49" spans="1:14">
      <c r="A49" s="14" t="s">
        <v>54</v>
      </c>
      <c r="B49" s="14">
        <v>0</v>
      </c>
      <c r="C49" s="15" t="s">
        <v>167</v>
      </c>
      <c r="D49" s="15">
        <v>22</v>
      </c>
      <c r="E49" s="15">
        <v>2.81</v>
      </c>
      <c r="F49" s="15">
        <v>2.96</v>
      </c>
      <c r="G49" s="15">
        <v>24</v>
      </c>
      <c r="H49" s="15">
        <v>24.5</v>
      </c>
      <c r="I49" s="15">
        <v>26</v>
      </c>
      <c r="J49" s="15" t="s">
        <v>235</v>
      </c>
      <c r="L49" s="14" t="s">
        <v>234</v>
      </c>
      <c r="M49" s="14" t="s">
        <v>168</v>
      </c>
      <c r="N49" s="14">
        <v>20171008</v>
      </c>
    </row>
    <row r="50" spans="1:14">
      <c r="A50" s="14" t="s">
        <v>55</v>
      </c>
      <c r="B50" s="14">
        <v>0</v>
      </c>
      <c r="C50" s="15" t="s">
        <v>167</v>
      </c>
      <c r="D50" s="15">
        <v>18</v>
      </c>
      <c r="E50" s="15">
        <v>2.4500000000000002</v>
      </c>
      <c r="F50" s="15">
        <v>2.81</v>
      </c>
      <c r="G50" s="15">
        <v>22</v>
      </c>
      <c r="H50" s="15">
        <v>22.5</v>
      </c>
      <c r="I50" s="15">
        <v>20</v>
      </c>
      <c r="J50" s="15" t="s">
        <v>235</v>
      </c>
      <c r="L50" s="14" t="s">
        <v>234</v>
      </c>
      <c r="M50" s="14" t="s">
        <v>168</v>
      </c>
      <c r="N50" s="14">
        <v>20171008</v>
      </c>
    </row>
    <row r="51" spans="1:14">
      <c r="A51" s="14" t="s">
        <v>56</v>
      </c>
      <c r="B51" s="14">
        <v>0</v>
      </c>
      <c r="C51" s="15" t="s">
        <v>167</v>
      </c>
      <c r="D51" s="15">
        <v>20</v>
      </c>
      <c r="E51" s="15">
        <v>1.98</v>
      </c>
      <c r="F51" s="15">
        <v>2.52</v>
      </c>
      <c r="G51" s="15">
        <v>17</v>
      </c>
      <c r="H51" s="15">
        <v>22.9</v>
      </c>
      <c r="I51" s="15">
        <v>24</v>
      </c>
      <c r="J51" s="15" t="s">
        <v>235</v>
      </c>
      <c r="L51" s="14" t="s">
        <v>234</v>
      </c>
      <c r="M51" s="14" t="s">
        <v>168</v>
      </c>
      <c r="N51" s="14">
        <v>20171008</v>
      </c>
    </row>
    <row r="52" spans="1:14">
      <c r="A52" s="14" t="s">
        <v>57</v>
      </c>
      <c r="B52" s="14">
        <v>0</v>
      </c>
      <c r="C52" s="15" t="s">
        <v>167</v>
      </c>
      <c r="D52" s="15">
        <v>16</v>
      </c>
      <c r="E52" s="15">
        <v>1.88</v>
      </c>
      <c r="F52" s="15">
        <v>1.89</v>
      </c>
      <c r="G52" s="15">
        <v>20</v>
      </c>
      <c r="H52" s="15">
        <v>21</v>
      </c>
      <c r="I52" s="15">
        <v>0</v>
      </c>
      <c r="J52" s="15" t="s">
        <v>235</v>
      </c>
      <c r="L52" s="14" t="s">
        <v>234</v>
      </c>
      <c r="M52" s="14" t="s">
        <v>168</v>
      </c>
      <c r="N52" s="14">
        <v>20171008</v>
      </c>
    </row>
    <row r="53" spans="1:14">
      <c r="A53" s="14" t="s">
        <v>58</v>
      </c>
      <c r="B53" s="14">
        <v>0</v>
      </c>
      <c r="C53" s="15" t="s">
        <v>167</v>
      </c>
      <c r="D53" s="15">
        <v>12</v>
      </c>
      <c r="E53" s="15">
        <v>3.21</v>
      </c>
      <c r="F53" s="15">
        <v>2.99</v>
      </c>
      <c r="G53" s="15">
        <v>21.2</v>
      </c>
      <c r="H53" s="15">
        <v>23.4</v>
      </c>
      <c r="I53" s="15">
        <v>12</v>
      </c>
      <c r="J53" s="15" t="s">
        <v>235</v>
      </c>
      <c r="L53" s="14" t="s">
        <v>234</v>
      </c>
      <c r="M53" s="14" t="s">
        <v>168</v>
      </c>
      <c r="N53" s="14">
        <v>20171008</v>
      </c>
    </row>
    <row r="54" spans="1:14">
      <c r="A54" s="14" t="s">
        <v>59</v>
      </c>
      <c r="B54" s="14">
        <v>0</v>
      </c>
      <c r="C54" s="15" t="s">
        <v>167</v>
      </c>
      <c r="D54" s="15">
        <v>30</v>
      </c>
      <c r="E54" s="15">
        <v>1.95</v>
      </c>
      <c r="F54" s="15">
        <v>1.9</v>
      </c>
      <c r="G54" s="15">
        <v>15.2</v>
      </c>
      <c r="H54" s="15">
        <v>18</v>
      </c>
      <c r="I54" s="15">
        <v>18</v>
      </c>
      <c r="J54" s="15" t="s">
        <v>235</v>
      </c>
      <c r="L54" s="14" t="s">
        <v>234</v>
      </c>
      <c r="M54" s="14" t="s">
        <v>168</v>
      </c>
      <c r="N54" s="14">
        <v>20171008</v>
      </c>
    </row>
    <row r="55" spans="1:14">
      <c r="A55" s="14" t="s">
        <v>60</v>
      </c>
      <c r="B55" s="14">
        <v>0</v>
      </c>
      <c r="C55" s="15" t="s">
        <v>167</v>
      </c>
      <c r="D55" s="15">
        <v>20</v>
      </c>
      <c r="E55" s="15">
        <v>3.1</v>
      </c>
      <c r="F55" s="15">
        <v>2.99</v>
      </c>
      <c r="G55" s="15">
        <v>26</v>
      </c>
      <c r="H55" s="15">
        <v>27</v>
      </c>
      <c r="I55" s="15">
        <v>20</v>
      </c>
      <c r="J55" s="15" t="s">
        <v>235</v>
      </c>
      <c r="L55" s="14" t="s">
        <v>234</v>
      </c>
      <c r="M55" s="14" t="s">
        <v>168</v>
      </c>
      <c r="N55" s="14">
        <v>20171008</v>
      </c>
    </row>
    <row r="56" spans="1:14">
      <c r="A56" s="14" t="s">
        <v>61</v>
      </c>
      <c r="B56" s="14">
        <v>0</v>
      </c>
      <c r="C56" s="15" t="s">
        <v>167</v>
      </c>
      <c r="D56" s="15">
        <v>16</v>
      </c>
      <c r="E56" s="15">
        <v>5.04</v>
      </c>
      <c r="F56" s="15">
        <v>4.46</v>
      </c>
      <c r="G56" s="15">
        <v>27</v>
      </c>
      <c r="H56" s="15">
        <v>29</v>
      </c>
      <c r="I56" s="15">
        <v>-6</v>
      </c>
      <c r="J56" s="15" t="s">
        <v>235</v>
      </c>
      <c r="L56" s="14" t="s">
        <v>234</v>
      </c>
      <c r="M56" s="14" t="s">
        <v>168</v>
      </c>
      <c r="N56" s="14">
        <v>20171008</v>
      </c>
    </row>
    <row r="57" spans="1:14">
      <c r="A57" s="14" t="s">
        <v>62</v>
      </c>
      <c r="B57" s="14">
        <v>0</v>
      </c>
      <c r="C57" s="15" t="s">
        <v>167</v>
      </c>
      <c r="D57" s="15">
        <v>19</v>
      </c>
      <c r="E57" s="15">
        <v>4.18</v>
      </c>
      <c r="F57" s="15">
        <v>3.8</v>
      </c>
      <c r="G57" s="15">
        <v>22.5</v>
      </c>
      <c r="H57" s="15">
        <v>25</v>
      </c>
      <c r="I57" s="15">
        <v>18</v>
      </c>
      <c r="J57" s="15" t="s">
        <v>235</v>
      </c>
      <c r="L57" s="14" t="s">
        <v>234</v>
      </c>
      <c r="M57" s="14" t="s">
        <v>168</v>
      </c>
      <c r="N57" s="14">
        <v>20171008</v>
      </c>
    </row>
    <row r="58" spans="1:14">
      <c r="A58" s="14" t="s">
        <v>63</v>
      </c>
      <c r="B58" s="14">
        <v>0</v>
      </c>
      <c r="C58" s="15" t="s">
        <v>167</v>
      </c>
      <c r="D58" s="15">
        <v>20</v>
      </c>
      <c r="E58" s="15">
        <v>3.38</v>
      </c>
      <c r="F58" s="15">
        <v>3.53</v>
      </c>
      <c r="G58" s="15">
        <v>27.8</v>
      </c>
      <c r="H58" s="15">
        <v>33</v>
      </c>
      <c r="I58" s="15">
        <v>8</v>
      </c>
      <c r="J58" s="15" t="s">
        <v>235</v>
      </c>
      <c r="L58" s="14" t="s">
        <v>234</v>
      </c>
      <c r="M58" s="14" t="s">
        <v>168</v>
      </c>
      <c r="N58" s="14">
        <v>20171008</v>
      </c>
    </row>
    <row r="59" spans="1:14">
      <c r="A59" s="14" t="s">
        <v>64</v>
      </c>
      <c r="B59" s="14">
        <v>0</v>
      </c>
      <c r="C59" s="15" t="s">
        <v>167</v>
      </c>
      <c r="D59" s="15">
        <v>20</v>
      </c>
      <c r="E59" s="15">
        <v>2.79</v>
      </c>
      <c r="F59" s="15">
        <v>3.27</v>
      </c>
      <c r="G59" s="15">
        <v>29.7</v>
      </c>
      <c r="H59" s="15">
        <v>34.4</v>
      </c>
      <c r="I59" s="15">
        <v>4</v>
      </c>
      <c r="J59" s="15" t="s">
        <v>235</v>
      </c>
      <c r="L59" s="14" t="s">
        <v>234</v>
      </c>
      <c r="M59" s="14" t="s">
        <v>168</v>
      </c>
      <c r="N59" s="14">
        <v>20171008</v>
      </c>
    </row>
    <row r="60" spans="1:14">
      <c r="A60" s="14" t="s">
        <v>65</v>
      </c>
      <c r="B60" s="14">
        <v>0</v>
      </c>
      <c r="C60" s="15" t="s">
        <v>167</v>
      </c>
      <c r="D60" s="15">
        <v>18</v>
      </c>
      <c r="E60" s="15">
        <v>2.56</v>
      </c>
      <c r="F60" s="15">
        <v>2.85</v>
      </c>
      <c r="G60" s="15">
        <v>22</v>
      </c>
      <c r="H60" s="15">
        <v>26</v>
      </c>
      <c r="I60" s="15">
        <v>2</v>
      </c>
      <c r="J60" s="15" t="s">
        <v>235</v>
      </c>
      <c r="L60" s="14" t="s">
        <v>234</v>
      </c>
      <c r="M60" s="14" t="s">
        <v>168</v>
      </c>
      <c r="N60" s="14">
        <v>20171008</v>
      </c>
    </row>
    <row r="61" spans="1:14">
      <c r="A61" s="14" t="s">
        <v>66</v>
      </c>
      <c r="B61" s="14">
        <v>1</v>
      </c>
      <c r="C61" s="15" t="s">
        <v>167</v>
      </c>
      <c r="D61" s="14">
        <v>18</v>
      </c>
      <c r="E61" s="14">
        <v>3.57</v>
      </c>
      <c r="F61" s="14">
        <v>3.24</v>
      </c>
      <c r="G61" s="14">
        <v>27</v>
      </c>
      <c r="H61" s="14">
        <v>29.7</v>
      </c>
      <c r="I61" s="14">
        <v>10</v>
      </c>
      <c r="J61" s="14">
        <v>11</v>
      </c>
      <c r="L61" s="14" t="s">
        <v>234</v>
      </c>
      <c r="M61" s="14" t="s">
        <v>168</v>
      </c>
      <c r="N61" s="14">
        <v>20171008</v>
      </c>
    </row>
    <row r="62" spans="1:14">
      <c r="A62" s="14" t="s">
        <v>67</v>
      </c>
      <c r="B62" s="14">
        <v>0</v>
      </c>
      <c r="C62" s="15" t="s">
        <v>167</v>
      </c>
      <c r="D62" s="15">
        <v>20</v>
      </c>
      <c r="E62" s="15">
        <v>3.3</v>
      </c>
      <c r="F62" s="15">
        <v>3.1</v>
      </c>
      <c r="G62" s="15">
        <v>22</v>
      </c>
      <c r="H62" s="15">
        <v>24</v>
      </c>
      <c r="I62" s="15">
        <v>28</v>
      </c>
      <c r="J62" s="15" t="s">
        <v>235</v>
      </c>
      <c r="L62" s="14" t="s">
        <v>234</v>
      </c>
      <c r="M62" s="14" t="s">
        <v>238</v>
      </c>
      <c r="N62" s="14">
        <v>20171008</v>
      </c>
    </row>
    <row r="63" spans="1:14">
      <c r="A63" s="14" t="s">
        <v>68</v>
      </c>
      <c r="B63" s="14">
        <v>0</v>
      </c>
      <c r="C63" s="15" t="s">
        <v>167</v>
      </c>
      <c r="D63" s="15">
        <v>20</v>
      </c>
      <c r="E63" s="15">
        <v>2.13</v>
      </c>
      <c r="F63" s="15">
        <v>2.37</v>
      </c>
      <c r="G63" s="15">
        <v>17.399999999999999</v>
      </c>
      <c r="H63" s="15">
        <v>25</v>
      </c>
      <c r="I63" s="15">
        <v>24</v>
      </c>
      <c r="J63" s="15" t="s">
        <v>235</v>
      </c>
      <c r="L63" s="14" t="s">
        <v>234</v>
      </c>
      <c r="M63" s="14" t="s">
        <v>238</v>
      </c>
      <c r="N63" s="14">
        <v>20171008</v>
      </c>
    </row>
    <row r="64" spans="1:14">
      <c r="A64" s="14" t="s">
        <v>69</v>
      </c>
      <c r="B64" s="14">
        <v>0</v>
      </c>
      <c r="C64" s="15" t="s">
        <v>167</v>
      </c>
      <c r="D64" s="15">
        <v>14</v>
      </c>
      <c r="E64" s="15">
        <v>2.2200000000000002</v>
      </c>
      <c r="F64" s="15">
        <v>2.3199999999999998</v>
      </c>
      <c r="G64" s="15">
        <v>21.7</v>
      </c>
      <c r="H64" s="15">
        <v>29</v>
      </c>
      <c r="I64" s="15">
        <v>40</v>
      </c>
      <c r="J64" s="15" t="s">
        <v>235</v>
      </c>
      <c r="L64" s="14" t="s">
        <v>234</v>
      </c>
      <c r="M64" s="14" t="s">
        <v>238</v>
      </c>
      <c r="N64" s="14">
        <v>20171008</v>
      </c>
    </row>
    <row r="65" spans="1:14">
      <c r="A65" s="14" t="s">
        <v>70</v>
      </c>
      <c r="B65" s="14">
        <v>0</v>
      </c>
      <c r="C65" s="15" t="s">
        <v>167</v>
      </c>
      <c r="D65" s="15">
        <v>10</v>
      </c>
      <c r="E65" s="15">
        <v>2.99</v>
      </c>
      <c r="F65" s="15">
        <v>2.94</v>
      </c>
      <c r="G65" s="15">
        <v>21.3</v>
      </c>
      <c r="H65" s="15">
        <v>23.8</v>
      </c>
      <c r="I65" s="15">
        <v>12</v>
      </c>
      <c r="J65" s="15" t="s">
        <v>235</v>
      </c>
      <c r="L65" s="14" t="s">
        <v>234</v>
      </c>
      <c r="M65" s="14" t="s">
        <v>238</v>
      </c>
      <c r="N65" s="14">
        <v>20171008</v>
      </c>
    </row>
    <row r="66" spans="1:14">
      <c r="A66" s="14" t="s">
        <v>71</v>
      </c>
      <c r="B66" s="14">
        <v>0</v>
      </c>
      <c r="C66" s="15" t="s">
        <v>167</v>
      </c>
      <c r="D66" s="15">
        <v>28</v>
      </c>
      <c r="E66" s="15">
        <v>1.54</v>
      </c>
      <c r="F66" s="15">
        <v>1.77</v>
      </c>
      <c r="G66" s="15">
        <v>17.8</v>
      </c>
      <c r="H66" s="15">
        <v>18.399999999999999</v>
      </c>
      <c r="I66" s="15">
        <v>6</v>
      </c>
      <c r="J66" s="15" t="s">
        <v>235</v>
      </c>
      <c r="L66" s="14" t="s">
        <v>234</v>
      </c>
      <c r="M66" s="14" t="s">
        <v>238</v>
      </c>
      <c r="N66" s="14">
        <v>20171008</v>
      </c>
    </row>
    <row r="67" spans="1:14">
      <c r="A67" s="14" t="s">
        <v>72</v>
      </c>
      <c r="B67" s="14">
        <v>0</v>
      </c>
      <c r="C67" s="15" t="s">
        <v>167</v>
      </c>
      <c r="D67" s="15">
        <v>22</v>
      </c>
      <c r="E67" s="15">
        <v>2.19</v>
      </c>
      <c r="F67" s="15">
        <v>2.23</v>
      </c>
      <c r="G67" s="15">
        <v>21.7</v>
      </c>
      <c r="H67" s="15">
        <v>24</v>
      </c>
      <c r="I67" s="15">
        <v>24</v>
      </c>
      <c r="J67" s="15" t="s">
        <v>235</v>
      </c>
      <c r="L67" s="14" t="s">
        <v>234</v>
      </c>
      <c r="M67" s="14" t="s">
        <v>238</v>
      </c>
      <c r="N67" s="14">
        <v>20171008</v>
      </c>
    </row>
    <row r="68" spans="1:14">
      <c r="A68" s="14" t="s">
        <v>73</v>
      </c>
      <c r="B68" s="14">
        <v>0</v>
      </c>
      <c r="C68" s="15" t="s">
        <v>167</v>
      </c>
      <c r="D68" s="15">
        <v>24</v>
      </c>
      <c r="E68" s="15">
        <v>2.2200000000000002</v>
      </c>
      <c r="F68" s="15">
        <v>2.0099999999999998</v>
      </c>
      <c r="G68" s="15">
        <v>22.5</v>
      </c>
      <c r="H68" s="15">
        <v>23.5</v>
      </c>
      <c r="I68" s="15">
        <v>30</v>
      </c>
      <c r="J68" s="15" t="s">
        <v>235</v>
      </c>
      <c r="L68" s="14" t="s">
        <v>234</v>
      </c>
      <c r="M68" s="14" t="s">
        <v>238</v>
      </c>
      <c r="N68" s="14">
        <v>20171008</v>
      </c>
    </row>
    <row r="69" spans="1:14">
      <c r="A69" s="14" t="s">
        <v>74</v>
      </c>
      <c r="B69" s="14">
        <v>0</v>
      </c>
      <c r="C69" s="15" t="s">
        <v>167</v>
      </c>
      <c r="D69" s="15">
        <v>30</v>
      </c>
      <c r="E69" s="15">
        <v>3.71</v>
      </c>
      <c r="F69" s="15">
        <v>3.74</v>
      </c>
      <c r="G69" s="15">
        <v>28.5</v>
      </c>
      <c r="H69" s="15">
        <v>40</v>
      </c>
      <c r="I69" s="15">
        <v>26</v>
      </c>
      <c r="J69" s="15" t="s">
        <v>235</v>
      </c>
      <c r="L69" s="14" t="s">
        <v>234</v>
      </c>
      <c r="M69" s="14" t="s">
        <v>238</v>
      </c>
      <c r="N69" s="14">
        <v>20171008</v>
      </c>
    </row>
    <row r="70" spans="1:14">
      <c r="A70" s="14" t="s">
        <v>75</v>
      </c>
      <c r="B70" s="14">
        <v>0</v>
      </c>
      <c r="C70" s="15" t="s">
        <v>167</v>
      </c>
      <c r="D70" s="15">
        <v>14</v>
      </c>
      <c r="E70" s="15">
        <v>2.41</v>
      </c>
      <c r="F70" s="15">
        <v>2.65</v>
      </c>
      <c r="G70" s="15">
        <v>23</v>
      </c>
      <c r="H70" s="15">
        <v>22.8</v>
      </c>
      <c r="I70" s="15">
        <v>32</v>
      </c>
      <c r="J70" s="15" t="s">
        <v>235</v>
      </c>
      <c r="L70" s="14" t="s">
        <v>234</v>
      </c>
      <c r="M70" s="14" t="s">
        <v>238</v>
      </c>
      <c r="N70" s="14">
        <v>20171008</v>
      </c>
    </row>
    <row r="71" spans="1:14">
      <c r="A71" s="14" t="s">
        <v>76</v>
      </c>
      <c r="B71" s="14">
        <v>0</v>
      </c>
      <c r="C71" s="15" t="s">
        <v>167</v>
      </c>
      <c r="D71" s="15">
        <v>18</v>
      </c>
      <c r="E71" s="15">
        <v>3.63</v>
      </c>
      <c r="F71" s="15">
        <v>4.1399999999999997</v>
      </c>
      <c r="G71" s="15">
        <v>23</v>
      </c>
      <c r="H71" s="15">
        <v>24</v>
      </c>
      <c r="I71" s="15">
        <v>32</v>
      </c>
      <c r="J71" s="15" t="s">
        <v>235</v>
      </c>
      <c r="L71" s="14" t="s">
        <v>234</v>
      </c>
      <c r="M71" s="14" t="s">
        <v>165</v>
      </c>
      <c r="N71" s="14">
        <v>20171008</v>
      </c>
    </row>
    <row r="72" spans="1:14">
      <c r="A72" s="14" t="s">
        <v>237</v>
      </c>
      <c r="B72" s="14">
        <v>0</v>
      </c>
      <c r="C72" s="15" t="s">
        <v>167</v>
      </c>
      <c r="D72" s="15">
        <v>14</v>
      </c>
      <c r="E72" s="15">
        <v>6.18</v>
      </c>
      <c r="F72" s="15">
        <v>7.2</v>
      </c>
      <c r="G72" s="15">
        <v>51</v>
      </c>
      <c r="H72" s="15">
        <v>51</v>
      </c>
      <c r="I72" s="15">
        <v>12</v>
      </c>
      <c r="J72" s="15" t="s">
        <v>235</v>
      </c>
      <c r="L72" s="14" t="s">
        <v>234</v>
      </c>
      <c r="M72" s="14" t="s">
        <v>165</v>
      </c>
      <c r="N72" s="14">
        <v>20171008</v>
      </c>
    </row>
    <row r="73" spans="1:14">
      <c r="A73" s="14" t="s">
        <v>236</v>
      </c>
      <c r="B73" s="14">
        <v>1</v>
      </c>
      <c r="C73" s="15" t="s">
        <v>167</v>
      </c>
      <c r="D73" s="14">
        <v>14</v>
      </c>
      <c r="E73" s="14">
        <v>5.25</v>
      </c>
      <c r="F73" s="14">
        <v>5.28</v>
      </c>
      <c r="G73" s="14">
        <v>47</v>
      </c>
      <c r="H73" s="14">
        <v>55</v>
      </c>
      <c r="I73" s="14">
        <v>42</v>
      </c>
      <c r="J73" s="14">
        <v>7</v>
      </c>
      <c r="L73" s="14" t="s">
        <v>234</v>
      </c>
      <c r="M73" s="14" t="s">
        <v>165</v>
      </c>
      <c r="N73" s="14">
        <v>20171008</v>
      </c>
    </row>
    <row r="74" spans="1:14">
      <c r="A74" s="14" t="s">
        <v>79</v>
      </c>
      <c r="B74" s="14">
        <v>0</v>
      </c>
      <c r="C74" s="15" t="s">
        <v>167</v>
      </c>
      <c r="D74" s="15">
        <v>14</v>
      </c>
      <c r="E74" s="15">
        <v>8.24</v>
      </c>
      <c r="F74" s="15">
        <v>6.73</v>
      </c>
      <c r="G74" s="15">
        <v>48</v>
      </c>
      <c r="H74" s="15">
        <v>51</v>
      </c>
      <c r="I74" s="15">
        <v>36</v>
      </c>
      <c r="J74" s="15" t="s">
        <v>235</v>
      </c>
      <c r="L74" s="14" t="s">
        <v>234</v>
      </c>
      <c r="M74" s="14" t="s">
        <v>165</v>
      </c>
      <c r="N74" s="14">
        <v>20171008</v>
      </c>
    </row>
    <row r="75" spans="1:14">
      <c r="A75" s="14" t="s">
        <v>80</v>
      </c>
      <c r="B75" s="14">
        <v>0</v>
      </c>
      <c r="C75" s="15" t="s">
        <v>167</v>
      </c>
      <c r="D75" s="15">
        <v>14</v>
      </c>
      <c r="E75" s="15">
        <v>5.85</v>
      </c>
      <c r="F75" s="15">
        <v>5.3</v>
      </c>
      <c r="G75" s="15">
        <v>45</v>
      </c>
      <c r="H75" s="15">
        <v>49</v>
      </c>
      <c r="I75" s="15">
        <v>28</v>
      </c>
      <c r="J75" s="15" t="s">
        <v>235</v>
      </c>
      <c r="L75" s="14" t="s">
        <v>234</v>
      </c>
      <c r="M75" s="14" t="s">
        <v>165</v>
      </c>
      <c r="N75" s="14">
        <v>20171008</v>
      </c>
    </row>
    <row r="76" spans="1:14">
      <c r="A76" s="14" t="s">
        <v>81</v>
      </c>
      <c r="B76" s="14">
        <v>0</v>
      </c>
      <c r="C76" s="15" t="s">
        <v>167</v>
      </c>
      <c r="D76" s="15">
        <v>14</v>
      </c>
      <c r="E76" s="15">
        <v>10.94</v>
      </c>
      <c r="F76" s="15">
        <v>8.5399999999999991</v>
      </c>
      <c r="G76" s="15">
        <v>62</v>
      </c>
      <c r="H76" s="15">
        <v>74</v>
      </c>
      <c r="I76" s="15">
        <v>12</v>
      </c>
      <c r="J76" s="15" t="s">
        <v>235</v>
      </c>
      <c r="L76" s="14" t="s">
        <v>234</v>
      </c>
      <c r="M76" s="14" t="s">
        <v>165</v>
      </c>
      <c r="N76" s="14">
        <v>20171008</v>
      </c>
    </row>
    <row r="77" spans="1:14">
      <c r="A77" s="14" t="s">
        <v>82</v>
      </c>
      <c r="B77" s="14">
        <v>0</v>
      </c>
      <c r="C77" s="15" t="s">
        <v>167</v>
      </c>
      <c r="D77" s="15">
        <v>18</v>
      </c>
      <c r="E77" s="15">
        <v>8.39</v>
      </c>
      <c r="F77" s="15">
        <v>7.01</v>
      </c>
      <c r="G77" s="15">
        <v>64</v>
      </c>
      <c r="H77" s="15">
        <v>73</v>
      </c>
      <c r="I77" s="15">
        <v>21</v>
      </c>
      <c r="J77" s="15" t="s">
        <v>235</v>
      </c>
      <c r="L77" s="14" t="s">
        <v>234</v>
      </c>
      <c r="M77" s="14" t="s">
        <v>165</v>
      </c>
      <c r="N77" s="14">
        <v>20171008</v>
      </c>
    </row>
    <row r="78" spans="1:14">
      <c r="A78" s="14" t="s">
        <v>83</v>
      </c>
      <c r="B78" s="14">
        <v>0</v>
      </c>
      <c r="C78" s="15" t="s">
        <v>167</v>
      </c>
      <c r="D78" s="15">
        <v>18</v>
      </c>
      <c r="E78" s="15">
        <v>9.5</v>
      </c>
      <c r="F78" s="15">
        <v>9.31</v>
      </c>
      <c r="G78" s="15">
        <v>67</v>
      </c>
      <c r="H78" s="15">
        <v>70</v>
      </c>
      <c r="I78" s="15">
        <v>12</v>
      </c>
      <c r="J78" s="15" t="s">
        <v>235</v>
      </c>
      <c r="L78" s="14" t="s">
        <v>234</v>
      </c>
      <c r="M78" s="14" t="s">
        <v>165</v>
      </c>
      <c r="N78" s="14">
        <v>20171008</v>
      </c>
    </row>
    <row r="79" spans="1:14">
      <c r="A79" s="14" t="s">
        <v>84</v>
      </c>
      <c r="B79" s="14">
        <v>0</v>
      </c>
      <c r="C79" s="15" t="s">
        <v>167</v>
      </c>
      <c r="D79" s="15">
        <v>18</v>
      </c>
      <c r="E79" s="15">
        <v>6.99</v>
      </c>
      <c r="F79" s="15">
        <v>5.43</v>
      </c>
      <c r="G79" s="15">
        <v>50</v>
      </c>
      <c r="H79" s="15">
        <v>65</v>
      </c>
      <c r="I79" s="15">
        <v>29</v>
      </c>
      <c r="J79" s="15" t="s">
        <v>235</v>
      </c>
      <c r="L79" s="14" t="s">
        <v>234</v>
      </c>
      <c r="M79" s="14" t="s">
        <v>165</v>
      </c>
      <c r="N79" s="14">
        <v>20171008</v>
      </c>
    </row>
    <row r="80" spans="1:14">
      <c r="A80" s="14" t="s">
        <v>85</v>
      </c>
      <c r="B80" s="14">
        <v>0</v>
      </c>
      <c r="C80" s="15" t="s">
        <v>167</v>
      </c>
      <c r="D80" s="15">
        <v>18</v>
      </c>
      <c r="E80" s="15">
        <v>7.73</v>
      </c>
      <c r="F80" s="15">
        <v>7.17</v>
      </c>
      <c r="G80" s="15">
        <v>76</v>
      </c>
      <c r="H80" s="15">
        <v>80</v>
      </c>
      <c r="I80" s="15">
        <v>18</v>
      </c>
      <c r="J80" s="15" t="s">
        <v>235</v>
      </c>
      <c r="L80" s="14" t="s">
        <v>234</v>
      </c>
      <c r="M80" s="14" t="s">
        <v>165</v>
      </c>
      <c r="N80" s="14">
        <v>20171008</v>
      </c>
    </row>
    <row r="81" spans="1:14">
      <c r="A81" s="14" t="s">
        <v>86</v>
      </c>
      <c r="B81" s="14">
        <v>0</v>
      </c>
      <c r="C81" s="15" t="s">
        <v>167</v>
      </c>
      <c r="D81" s="15">
        <v>18</v>
      </c>
      <c r="E81" s="15">
        <v>8.15</v>
      </c>
      <c r="F81" s="15">
        <v>8.4700000000000006</v>
      </c>
      <c r="G81" s="15">
        <v>58</v>
      </c>
      <c r="H81" s="15">
        <v>71</v>
      </c>
      <c r="I81" s="15">
        <v>13</v>
      </c>
      <c r="J81" s="15" t="s">
        <v>235</v>
      </c>
      <c r="L81" s="14" t="s">
        <v>234</v>
      </c>
      <c r="M81" s="14" t="s">
        <v>165</v>
      </c>
      <c r="N81" s="14">
        <v>20171008</v>
      </c>
    </row>
    <row r="82" spans="1:14">
      <c r="A82" s="14" t="s">
        <v>87</v>
      </c>
      <c r="B82" s="14">
        <v>0</v>
      </c>
      <c r="C82" s="15" t="s">
        <v>167</v>
      </c>
      <c r="D82" s="15">
        <v>16</v>
      </c>
      <c r="E82" s="15">
        <v>5.08</v>
      </c>
      <c r="F82" s="15">
        <v>5.54</v>
      </c>
      <c r="G82" s="15">
        <v>56</v>
      </c>
      <c r="H82" s="15">
        <v>59</v>
      </c>
      <c r="I82" s="15">
        <v>21</v>
      </c>
      <c r="J82" s="15" t="s">
        <v>235</v>
      </c>
      <c r="L82" s="14" t="s">
        <v>234</v>
      </c>
      <c r="M82" s="14" t="s">
        <v>165</v>
      </c>
      <c r="N82" s="14">
        <v>20171008</v>
      </c>
    </row>
    <row r="83" spans="1:14">
      <c r="A83" s="14" t="s">
        <v>88</v>
      </c>
      <c r="B83" s="14">
        <v>0</v>
      </c>
      <c r="C83" s="15" t="s">
        <v>167</v>
      </c>
      <c r="D83" s="15">
        <v>18</v>
      </c>
      <c r="E83" s="15">
        <v>3.27</v>
      </c>
      <c r="F83" s="15">
        <v>3.15</v>
      </c>
      <c r="G83" s="15">
        <v>40</v>
      </c>
      <c r="H83" s="15">
        <v>43</v>
      </c>
      <c r="I83" s="15">
        <v>12</v>
      </c>
      <c r="J83" s="15" t="s">
        <v>235</v>
      </c>
      <c r="L83" s="14" t="s">
        <v>234</v>
      </c>
      <c r="M83" s="14" t="s">
        <v>165</v>
      </c>
      <c r="N83" s="14">
        <v>20171008</v>
      </c>
    </row>
    <row r="84" spans="1:14">
      <c r="A84" s="14" t="s">
        <v>89</v>
      </c>
      <c r="B84" s="14">
        <v>1</v>
      </c>
      <c r="C84" s="15" t="s">
        <v>167</v>
      </c>
      <c r="D84" s="14">
        <v>16</v>
      </c>
      <c r="E84" s="14">
        <v>5.05</v>
      </c>
      <c r="F84" s="14">
        <v>5.75</v>
      </c>
      <c r="G84" s="14">
        <v>51</v>
      </c>
      <c r="H84" s="14">
        <v>54</v>
      </c>
      <c r="I84" s="14">
        <v>20</v>
      </c>
      <c r="J84" s="14">
        <v>7</v>
      </c>
      <c r="L84" s="14" t="s">
        <v>234</v>
      </c>
      <c r="M84" s="14" t="s">
        <v>165</v>
      </c>
      <c r="N84" s="14">
        <v>20171008</v>
      </c>
    </row>
    <row r="85" spans="1:14">
      <c r="A85" s="14" t="s">
        <v>90</v>
      </c>
      <c r="B85" s="14">
        <v>0</v>
      </c>
      <c r="C85" s="15" t="s">
        <v>167</v>
      </c>
      <c r="D85" s="15">
        <v>16</v>
      </c>
      <c r="E85" s="15">
        <v>4.08</v>
      </c>
      <c r="F85" s="15">
        <v>4.12</v>
      </c>
      <c r="G85" s="15">
        <v>39</v>
      </c>
      <c r="H85" s="15">
        <v>48</v>
      </c>
      <c r="I85" s="15">
        <v>20</v>
      </c>
      <c r="J85" s="15" t="s">
        <v>235</v>
      </c>
      <c r="L85" s="14" t="s">
        <v>234</v>
      </c>
      <c r="M85" s="14" t="s">
        <v>165</v>
      </c>
      <c r="N85" s="14">
        <v>20171008</v>
      </c>
    </row>
    <row r="86" spans="1:14">
      <c r="A86" s="14" t="s">
        <v>91</v>
      </c>
      <c r="B86" s="14">
        <v>1</v>
      </c>
      <c r="C86" s="15" t="s">
        <v>167</v>
      </c>
      <c r="D86" s="14">
        <v>12</v>
      </c>
      <c r="E86" s="14">
        <v>4.67</v>
      </c>
      <c r="F86" s="14">
        <v>5.22</v>
      </c>
      <c r="G86" s="14">
        <v>33</v>
      </c>
      <c r="H86" s="14">
        <v>51</v>
      </c>
      <c r="I86" s="14">
        <v>40</v>
      </c>
      <c r="J86" s="14">
        <v>9</v>
      </c>
      <c r="L86" s="14" t="s">
        <v>234</v>
      </c>
      <c r="M86" s="14" t="s">
        <v>165</v>
      </c>
      <c r="N86" s="14">
        <v>20171008</v>
      </c>
    </row>
    <row r="87" spans="1:14">
      <c r="A87" s="14" t="s">
        <v>92</v>
      </c>
      <c r="B87" s="14">
        <v>0</v>
      </c>
      <c r="C87" s="15" t="s">
        <v>167</v>
      </c>
      <c r="D87" s="15">
        <v>17</v>
      </c>
      <c r="E87" s="15">
        <v>8.7799999999999994</v>
      </c>
      <c r="F87" s="15">
        <v>7.31</v>
      </c>
      <c r="G87" s="15">
        <v>72</v>
      </c>
      <c r="H87" s="15">
        <v>79</v>
      </c>
      <c r="I87" s="15">
        <v>28</v>
      </c>
      <c r="J87" s="15" t="s">
        <v>235</v>
      </c>
      <c r="L87" s="14" t="s">
        <v>234</v>
      </c>
      <c r="M87" s="14" t="s">
        <v>165</v>
      </c>
      <c r="N87" s="14">
        <v>20171008</v>
      </c>
    </row>
    <row r="88" spans="1:14">
      <c r="A88" s="14" t="s">
        <v>93</v>
      </c>
      <c r="B88" s="14">
        <v>0</v>
      </c>
      <c r="C88" s="15" t="s">
        <v>167</v>
      </c>
      <c r="D88" s="15">
        <v>18</v>
      </c>
      <c r="E88" s="15">
        <v>3.8</v>
      </c>
      <c r="F88" s="15">
        <v>4.0999999999999996</v>
      </c>
      <c r="G88" s="15">
        <v>33</v>
      </c>
      <c r="H88" s="15">
        <v>44</v>
      </c>
      <c r="I88" s="15">
        <v>21</v>
      </c>
      <c r="J88" s="15" t="s">
        <v>235</v>
      </c>
      <c r="L88" s="14" t="s">
        <v>234</v>
      </c>
      <c r="M88" s="14" t="s">
        <v>165</v>
      </c>
      <c r="N88" s="14">
        <v>20171008</v>
      </c>
    </row>
    <row r="89" spans="1:14">
      <c r="A89" s="14" t="s">
        <v>94</v>
      </c>
      <c r="B89" s="14">
        <v>0</v>
      </c>
      <c r="C89" s="15" t="s">
        <v>167</v>
      </c>
      <c r="D89" s="15">
        <v>20</v>
      </c>
      <c r="E89" s="15">
        <v>4.1900000000000004</v>
      </c>
      <c r="F89" s="15">
        <v>4.6399999999999997</v>
      </c>
      <c r="G89" s="15">
        <v>37</v>
      </c>
      <c r="H89" s="15">
        <v>42</v>
      </c>
      <c r="I89" s="15">
        <v>28</v>
      </c>
      <c r="J89" s="15" t="s">
        <v>235</v>
      </c>
      <c r="L89" s="14" t="s">
        <v>234</v>
      </c>
      <c r="M89" s="14" t="s">
        <v>165</v>
      </c>
      <c r="N89" s="14">
        <v>20171008</v>
      </c>
    </row>
    <row r="90" spans="1:14">
      <c r="A90" s="14" t="s">
        <v>95</v>
      </c>
      <c r="B90" s="14">
        <v>0</v>
      </c>
      <c r="C90" s="15" t="s">
        <v>167</v>
      </c>
      <c r="D90" s="15">
        <v>28</v>
      </c>
      <c r="E90" s="15">
        <v>4.58</v>
      </c>
      <c r="F90" s="15">
        <v>4.32</v>
      </c>
      <c r="G90" s="15">
        <v>55.7</v>
      </c>
      <c r="H90" s="15">
        <v>61.2</v>
      </c>
      <c r="I90" s="15">
        <v>12</v>
      </c>
      <c r="J90" s="15" t="s">
        <v>235</v>
      </c>
      <c r="L90" s="14" t="s">
        <v>234</v>
      </c>
      <c r="M90" s="14" t="s">
        <v>169</v>
      </c>
      <c r="N90" s="14">
        <v>20171008</v>
      </c>
    </row>
    <row r="91" spans="1:14">
      <c r="A91" s="14" t="s">
        <v>96</v>
      </c>
      <c r="B91" s="14">
        <v>0</v>
      </c>
      <c r="C91" s="15" t="s">
        <v>167</v>
      </c>
      <c r="D91" s="15">
        <v>20</v>
      </c>
      <c r="E91" s="15">
        <v>8.27</v>
      </c>
      <c r="F91" s="15">
        <v>7.87</v>
      </c>
      <c r="G91" s="15">
        <v>71</v>
      </c>
      <c r="H91" s="15">
        <v>77</v>
      </c>
      <c r="I91" s="15">
        <v>20</v>
      </c>
      <c r="J91" s="15" t="s">
        <v>235</v>
      </c>
      <c r="L91" s="14" t="s">
        <v>234</v>
      </c>
      <c r="M91" s="14" t="s">
        <v>165</v>
      </c>
      <c r="N91" s="14">
        <v>20171008</v>
      </c>
    </row>
    <row r="92" spans="1:14">
      <c r="A92" s="14" t="s">
        <v>97</v>
      </c>
      <c r="B92" s="14">
        <v>0</v>
      </c>
      <c r="C92" s="15" t="s">
        <v>167</v>
      </c>
      <c r="D92" s="15">
        <v>22</v>
      </c>
      <c r="E92" s="15">
        <v>3.86</v>
      </c>
      <c r="F92" s="15">
        <v>3.93</v>
      </c>
      <c r="G92" s="15">
        <v>40</v>
      </c>
      <c r="H92" s="15">
        <v>40</v>
      </c>
      <c r="I92" s="15">
        <v>32</v>
      </c>
      <c r="J92" s="15" t="s">
        <v>235</v>
      </c>
      <c r="L92" s="14" t="s">
        <v>234</v>
      </c>
      <c r="M92" s="14" t="s">
        <v>165</v>
      </c>
      <c r="N92" s="14">
        <v>20171008</v>
      </c>
    </row>
    <row r="93" spans="1:14">
      <c r="A93" s="14" t="s">
        <v>98</v>
      </c>
      <c r="B93" s="14">
        <v>0</v>
      </c>
      <c r="C93" s="15" t="s">
        <v>167</v>
      </c>
      <c r="D93" s="15">
        <v>22</v>
      </c>
      <c r="E93" s="15">
        <v>6.32</v>
      </c>
      <c r="F93" s="15">
        <v>4.2699999999999996</v>
      </c>
      <c r="G93" s="15">
        <v>40</v>
      </c>
      <c r="H93" s="15">
        <v>44</v>
      </c>
      <c r="I93" s="15">
        <v>14</v>
      </c>
      <c r="J93" s="15" t="s">
        <v>235</v>
      </c>
      <c r="L93" s="14" t="s">
        <v>234</v>
      </c>
      <c r="M93" s="14" t="s">
        <v>165</v>
      </c>
      <c r="N93" s="14">
        <v>20171008</v>
      </c>
    </row>
    <row r="94" spans="1:14">
      <c r="A94" s="14" t="s">
        <v>99</v>
      </c>
      <c r="B94" s="14">
        <v>0</v>
      </c>
      <c r="C94" s="15" t="s">
        <v>167</v>
      </c>
      <c r="D94" s="15">
        <v>22</v>
      </c>
      <c r="E94" s="15">
        <v>4.7</v>
      </c>
      <c r="F94" s="15">
        <v>5.46</v>
      </c>
      <c r="G94" s="15">
        <v>40</v>
      </c>
      <c r="H94" s="15">
        <v>45</v>
      </c>
      <c r="I94" s="15">
        <v>34</v>
      </c>
      <c r="J94" s="15" t="s">
        <v>235</v>
      </c>
      <c r="L94" s="14" t="s">
        <v>234</v>
      </c>
      <c r="M94" s="14" t="s">
        <v>165</v>
      </c>
      <c r="N94" s="14">
        <v>20171008</v>
      </c>
    </row>
    <row r="95" spans="1:14">
      <c r="A95" s="14" t="s">
        <v>100</v>
      </c>
      <c r="B95" s="14">
        <v>0</v>
      </c>
      <c r="C95" s="15" t="s">
        <v>167</v>
      </c>
      <c r="D95" s="15">
        <v>20</v>
      </c>
      <c r="E95" s="15">
        <v>10.68</v>
      </c>
      <c r="F95" s="15">
        <v>10.8</v>
      </c>
      <c r="G95" s="15">
        <v>68</v>
      </c>
      <c r="H95" s="15">
        <v>98</v>
      </c>
      <c r="I95" s="15">
        <v>81</v>
      </c>
      <c r="J95" s="15" t="s">
        <v>235</v>
      </c>
      <c r="L95" s="14" t="s">
        <v>234</v>
      </c>
      <c r="M95" s="14" t="s">
        <v>165</v>
      </c>
      <c r="N95" s="14">
        <v>20171008</v>
      </c>
    </row>
    <row r="96" spans="1:14">
      <c r="A96" s="14" t="s">
        <v>101</v>
      </c>
      <c r="B96" s="14">
        <v>0</v>
      </c>
      <c r="C96" s="15" t="s">
        <v>167</v>
      </c>
      <c r="D96" s="15">
        <v>20</v>
      </c>
      <c r="E96" s="15">
        <v>4.5199999999999996</v>
      </c>
      <c r="F96" s="15">
        <v>6.08</v>
      </c>
      <c r="G96" s="15">
        <v>40</v>
      </c>
      <c r="H96" s="15">
        <v>47</v>
      </c>
      <c r="I96" s="15">
        <v>20</v>
      </c>
      <c r="J96" s="15" t="s">
        <v>235</v>
      </c>
      <c r="L96" s="14" t="s">
        <v>234</v>
      </c>
      <c r="M96" s="14" t="s">
        <v>165</v>
      </c>
      <c r="N96" s="14">
        <v>20171008</v>
      </c>
    </row>
    <row r="97" spans="1:14">
      <c r="A97" s="14" t="s">
        <v>102</v>
      </c>
      <c r="B97" s="14">
        <v>0</v>
      </c>
      <c r="C97" s="15" t="s">
        <v>167</v>
      </c>
      <c r="D97" s="15">
        <v>20</v>
      </c>
      <c r="E97" s="15">
        <v>6.98</v>
      </c>
      <c r="F97" s="15">
        <v>6.09</v>
      </c>
      <c r="G97" s="15">
        <v>38</v>
      </c>
      <c r="H97" s="15">
        <v>46</v>
      </c>
      <c r="I97" s="15">
        <v>14</v>
      </c>
      <c r="J97" s="15" t="s">
        <v>235</v>
      </c>
      <c r="L97" s="14" t="s">
        <v>234</v>
      </c>
      <c r="M97" s="14" t="s">
        <v>165</v>
      </c>
      <c r="N97" s="14">
        <v>20171008</v>
      </c>
    </row>
    <row r="98" spans="1:14">
      <c r="A98" s="14" t="s">
        <v>103</v>
      </c>
      <c r="B98" s="14">
        <v>0</v>
      </c>
      <c r="C98" s="15" t="s">
        <v>167</v>
      </c>
      <c r="D98" s="15">
        <v>20</v>
      </c>
      <c r="E98" s="15">
        <v>8.14</v>
      </c>
      <c r="F98" s="15">
        <v>7.09</v>
      </c>
      <c r="G98" s="15">
        <v>47</v>
      </c>
      <c r="H98" s="15">
        <v>54</v>
      </c>
      <c r="I98" s="15">
        <v>34</v>
      </c>
      <c r="J98" s="15" t="s">
        <v>235</v>
      </c>
      <c r="L98" s="14" t="s">
        <v>234</v>
      </c>
      <c r="M98" s="14" t="s">
        <v>165</v>
      </c>
      <c r="N98" s="14">
        <v>20171008</v>
      </c>
    </row>
    <row r="99" spans="1:14">
      <c r="A99" s="14" t="s">
        <v>104</v>
      </c>
      <c r="B99" s="14">
        <v>1</v>
      </c>
      <c r="C99" s="15" t="s">
        <v>167</v>
      </c>
      <c r="D99" s="14">
        <v>18</v>
      </c>
      <c r="E99" s="14">
        <v>6.42</v>
      </c>
      <c r="F99" s="14">
        <v>6.28</v>
      </c>
      <c r="G99" s="14">
        <v>58</v>
      </c>
      <c r="H99" s="14">
        <v>73</v>
      </c>
      <c r="I99" s="14">
        <v>28</v>
      </c>
      <c r="J99" s="14">
        <v>7</v>
      </c>
      <c r="L99" s="14" t="s">
        <v>234</v>
      </c>
      <c r="M99" s="14" t="s">
        <v>165</v>
      </c>
      <c r="N99" s="14">
        <v>20171008</v>
      </c>
    </row>
    <row r="100" spans="1:14">
      <c r="A100" s="14" t="s">
        <v>105</v>
      </c>
      <c r="B100" s="14">
        <v>0</v>
      </c>
      <c r="C100" s="15" t="s">
        <v>167</v>
      </c>
      <c r="D100" s="15">
        <v>18</v>
      </c>
      <c r="E100" s="15">
        <v>6.08</v>
      </c>
      <c r="F100" s="15">
        <v>6.38</v>
      </c>
      <c r="G100" s="15">
        <v>44</v>
      </c>
      <c r="H100" s="15">
        <v>52</v>
      </c>
      <c r="I100" s="15">
        <v>24</v>
      </c>
      <c r="J100" s="15" t="s">
        <v>235</v>
      </c>
      <c r="L100" s="14" t="s">
        <v>234</v>
      </c>
      <c r="M100" s="14" t="s">
        <v>165</v>
      </c>
      <c r="N100" s="14">
        <v>20171008</v>
      </c>
    </row>
    <row r="101" spans="1:14">
      <c r="A101" s="14" t="s">
        <v>106</v>
      </c>
      <c r="B101" s="14">
        <v>1</v>
      </c>
      <c r="C101" s="15" t="s">
        <v>167</v>
      </c>
      <c r="D101" s="14">
        <v>20</v>
      </c>
      <c r="E101" s="14">
        <v>5.86</v>
      </c>
      <c r="F101" s="14">
        <v>5.36</v>
      </c>
      <c r="G101" s="14">
        <v>41</v>
      </c>
      <c r="H101" s="14">
        <v>43</v>
      </c>
      <c r="I101" s="14">
        <v>28</v>
      </c>
      <c r="J101" s="14">
        <v>5</v>
      </c>
      <c r="L101" s="14" t="s">
        <v>234</v>
      </c>
      <c r="M101" s="14" t="s">
        <v>165</v>
      </c>
      <c r="N101" s="14">
        <v>20171008</v>
      </c>
    </row>
    <row r="102" spans="1:14">
      <c r="A102" s="14" t="s">
        <v>107</v>
      </c>
      <c r="B102" s="14">
        <v>0</v>
      </c>
      <c r="C102" s="15" t="s">
        <v>167</v>
      </c>
      <c r="D102" s="15">
        <v>20</v>
      </c>
      <c r="E102" s="15">
        <v>4.09</v>
      </c>
      <c r="F102" s="15">
        <v>3.58</v>
      </c>
      <c r="G102" s="15">
        <v>40</v>
      </c>
      <c r="H102" s="15">
        <v>44</v>
      </c>
      <c r="I102" s="15">
        <v>22</v>
      </c>
      <c r="J102" s="15" t="s">
        <v>235</v>
      </c>
      <c r="L102" s="14" t="s">
        <v>234</v>
      </c>
      <c r="M102" s="14" t="s">
        <v>165</v>
      </c>
      <c r="N102" s="14">
        <v>20171008</v>
      </c>
    </row>
    <row r="103" spans="1:14">
      <c r="A103" s="14" t="s">
        <v>108</v>
      </c>
      <c r="B103" s="14">
        <v>0</v>
      </c>
      <c r="C103" s="15" t="s">
        <v>167</v>
      </c>
      <c r="D103" s="15">
        <v>18</v>
      </c>
      <c r="E103" s="15">
        <v>3.15</v>
      </c>
      <c r="F103" s="15">
        <v>3.1</v>
      </c>
      <c r="G103" s="15">
        <v>30</v>
      </c>
      <c r="H103" s="15">
        <v>35</v>
      </c>
      <c r="I103" s="15">
        <v>26</v>
      </c>
      <c r="J103" s="15" t="s">
        <v>235</v>
      </c>
      <c r="L103" s="14" t="s">
        <v>234</v>
      </c>
      <c r="M103" s="14" t="s">
        <v>165</v>
      </c>
      <c r="N103" s="14">
        <v>20171008</v>
      </c>
    </row>
    <row r="104" spans="1:14">
      <c r="A104" s="14" t="s">
        <v>109</v>
      </c>
      <c r="B104" s="14">
        <v>0</v>
      </c>
      <c r="C104" s="15" t="s">
        <v>167</v>
      </c>
      <c r="D104" s="15">
        <v>21</v>
      </c>
      <c r="E104" s="15">
        <v>6.77</v>
      </c>
      <c r="F104" s="15">
        <v>6.05</v>
      </c>
      <c r="G104" s="15">
        <v>44</v>
      </c>
      <c r="H104" s="15">
        <v>49</v>
      </c>
      <c r="I104" s="15">
        <v>14</v>
      </c>
      <c r="J104" s="15" t="s">
        <v>235</v>
      </c>
      <c r="L104" s="14" t="s">
        <v>234</v>
      </c>
      <c r="M104" s="14" t="s">
        <v>165</v>
      </c>
      <c r="N104" s="14">
        <v>20171008</v>
      </c>
    </row>
    <row r="105" spans="1:14">
      <c r="A105" s="14" t="s">
        <v>110</v>
      </c>
      <c r="B105" s="14">
        <v>0</v>
      </c>
      <c r="C105" s="15" t="s">
        <v>167</v>
      </c>
      <c r="D105" s="15">
        <v>14</v>
      </c>
      <c r="E105" s="15">
        <v>3.24</v>
      </c>
      <c r="F105" s="15">
        <v>3.15</v>
      </c>
      <c r="G105" s="15">
        <v>34</v>
      </c>
      <c r="H105" s="15">
        <v>36</v>
      </c>
      <c r="I105" s="15">
        <v>20</v>
      </c>
      <c r="J105" s="15" t="s">
        <v>235</v>
      </c>
      <c r="L105" s="14" t="s">
        <v>234</v>
      </c>
      <c r="M105" s="14" t="s">
        <v>165</v>
      </c>
      <c r="N105" s="14">
        <v>20171008</v>
      </c>
    </row>
    <row r="106" spans="1:14">
      <c r="A106" s="14" t="s">
        <v>111</v>
      </c>
      <c r="B106" s="14">
        <v>0</v>
      </c>
      <c r="C106" s="15" t="s">
        <v>167</v>
      </c>
      <c r="D106" s="15">
        <v>11</v>
      </c>
      <c r="E106" s="15">
        <v>4.29</v>
      </c>
      <c r="F106" s="15">
        <v>7.43</v>
      </c>
      <c r="G106" s="15">
        <v>60</v>
      </c>
      <c r="H106" s="15">
        <v>72</v>
      </c>
      <c r="I106" s="15">
        <v>30</v>
      </c>
      <c r="J106" s="15" t="s">
        <v>235</v>
      </c>
      <c r="L106" s="14" t="s">
        <v>234</v>
      </c>
      <c r="M106" s="14" t="s">
        <v>165</v>
      </c>
      <c r="N106" s="14">
        <v>20171008</v>
      </c>
    </row>
    <row r="107" spans="1:14">
      <c r="A107" s="14" t="s">
        <v>233</v>
      </c>
      <c r="B107" s="14">
        <v>1</v>
      </c>
      <c r="C107" s="15" t="s">
        <v>232</v>
      </c>
      <c r="D107" s="15">
        <v>27</v>
      </c>
      <c r="E107" s="15">
        <v>5.0599999999999996</v>
      </c>
      <c r="F107" s="15">
        <v>4.1500000000000004</v>
      </c>
      <c r="G107" s="15">
        <v>28</v>
      </c>
      <c r="H107" s="15">
        <v>33.5</v>
      </c>
      <c r="I107" s="15">
        <v>44</v>
      </c>
      <c r="J107" s="15">
        <v>13</v>
      </c>
      <c r="L107" s="14" t="s">
        <v>157</v>
      </c>
      <c r="M107" s="14" t="s">
        <v>148</v>
      </c>
      <c r="N107" s="15">
        <v>20171107</v>
      </c>
    </row>
    <row r="108" spans="1:14">
      <c r="A108" s="14" t="s">
        <v>231</v>
      </c>
      <c r="B108" s="14">
        <v>1</v>
      </c>
      <c r="C108" s="15" t="s">
        <v>230</v>
      </c>
      <c r="D108" s="15">
        <v>26</v>
      </c>
      <c r="E108" s="15">
        <v>5.16</v>
      </c>
      <c r="F108" s="15">
        <v>4.96</v>
      </c>
      <c r="G108" s="15">
        <v>23</v>
      </c>
      <c r="H108" s="15">
        <v>31</v>
      </c>
      <c r="I108" s="15">
        <v>41</v>
      </c>
      <c r="J108" s="15">
        <v>8</v>
      </c>
      <c r="L108" s="14" t="s">
        <v>157</v>
      </c>
      <c r="M108" s="14" t="s">
        <v>148</v>
      </c>
      <c r="N108" s="15">
        <v>20171107</v>
      </c>
    </row>
    <row r="109" spans="1:14">
      <c r="A109" s="14" t="s">
        <v>115</v>
      </c>
      <c r="B109" s="14">
        <v>1</v>
      </c>
      <c r="C109" s="15" t="s">
        <v>229</v>
      </c>
      <c r="D109" s="15">
        <v>34</v>
      </c>
      <c r="E109" s="15">
        <v>6.62</v>
      </c>
      <c r="F109" s="15">
        <v>6.57</v>
      </c>
      <c r="G109" s="15">
        <v>38</v>
      </c>
      <c r="H109" s="15">
        <v>50</v>
      </c>
      <c r="I109" s="15">
        <v>23</v>
      </c>
      <c r="J109" s="15">
        <v>11</v>
      </c>
      <c r="L109" s="14" t="s">
        <v>157</v>
      </c>
      <c r="M109" s="14" t="s">
        <v>148</v>
      </c>
      <c r="N109" s="15">
        <v>20171107</v>
      </c>
    </row>
    <row r="110" spans="1:14">
      <c r="A110" s="14" t="s">
        <v>116</v>
      </c>
      <c r="B110" s="14">
        <v>1</v>
      </c>
      <c r="C110" s="15" t="s">
        <v>228</v>
      </c>
      <c r="D110" s="15">
        <v>33</v>
      </c>
      <c r="E110" s="15">
        <v>6.9</v>
      </c>
      <c r="F110" s="15">
        <v>6.12</v>
      </c>
      <c r="G110" s="15">
        <v>53</v>
      </c>
      <c r="H110" s="15">
        <v>75.5</v>
      </c>
      <c r="I110" s="15">
        <v>8</v>
      </c>
      <c r="J110" s="15">
        <v>11</v>
      </c>
      <c r="K110" s="14" t="s">
        <v>160</v>
      </c>
      <c r="L110" s="14" t="s">
        <v>157</v>
      </c>
      <c r="M110" s="14" t="s">
        <v>148</v>
      </c>
      <c r="N110" s="15">
        <v>20171107</v>
      </c>
    </row>
    <row r="111" spans="1:14">
      <c r="A111" s="14" t="s">
        <v>118</v>
      </c>
      <c r="B111" s="14">
        <v>1</v>
      </c>
      <c r="C111" s="15" t="s">
        <v>227</v>
      </c>
      <c r="D111" s="15">
        <v>27</v>
      </c>
      <c r="E111" s="15">
        <v>4.8</v>
      </c>
      <c r="F111" s="15">
        <v>4.3099999999999996</v>
      </c>
      <c r="G111" s="15">
        <v>18</v>
      </c>
      <c r="H111" s="15">
        <v>28</v>
      </c>
      <c r="I111" s="15">
        <v>42</v>
      </c>
      <c r="J111" s="15">
        <v>6</v>
      </c>
      <c r="L111" s="14" t="s">
        <v>157</v>
      </c>
      <c r="M111" s="14" t="s">
        <v>148</v>
      </c>
      <c r="N111" s="15">
        <v>20171107</v>
      </c>
    </row>
    <row r="112" spans="1:14">
      <c r="A112" s="14" t="s">
        <v>226</v>
      </c>
      <c r="B112" s="14">
        <v>1</v>
      </c>
      <c r="C112" s="15" t="s">
        <v>223</v>
      </c>
      <c r="D112" s="15">
        <v>45</v>
      </c>
      <c r="E112" s="15">
        <v>7.66</v>
      </c>
      <c r="F112" s="15">
        <v>7.01</v>
      </c>
      <c r="G112" s="15">
        <v>39</v>
      </c>
      <c r="H112" s="15">
        <v>49</v>
      </c>
      <c r="I112" s="15">
        <v>7</v>
      </c>
      <c r="J112" s="15">
        <v>4</v>
      </c>
      <c r="L112" s="14" t="s">
        <v>149</v>
      </c>
      <c r="M112" s="14" t="s">
        <v>148</v>
      </c>
      <c r="N112" s="15">
        <v>20171107</v>
      </c>
    </row>
    <row r="113" spans="1:14">
      <c r="A113" s="14" t="s">
        <v>225</v>
      </c>
      <c r="B113" s="14">
        <v>1</v>
      </c>
      <c r="C113" s="15" t="s">
        <v>224</v>
      </c>
      <c r="D113" s="15">
        <v>40</v>
      </c>
      <c r="E113" s="15">
        <v>6.82</v>
      </c>
      <c r="F113" s="15">
        <v>6.41</v>
      </c>
      <c r="G113" s="15">
        <v>37</v>
      </c>
      <c r="H113" s="15">
        <v>43</v>
      </c>
      <c r="I113" s="15">
        <v>46</v>
      </c>
      <c r="J113" s="15">
        <v>9</v>
      </c>
      <c r="L113" s="14" t="s">
        <v>149</v>
      </c>
      <c r="M113" s="14" t="s">
        <v>148</v>
      </c>
      <c r="N113" s="15">
        <v>20171107</v>
      </c>
    </row>
    <row r="114" spans="1:14">
      <c r="A114" s="14" t="s">
        <v>122</v>
      </c>
      <c r="B114" s="14">
        <v>1</v>
      </c>
      <c r="C114" s="15" t="s">
        <v>223</v>
      </c>
      <c r="D114" s="15">
        <v>39</v>
      </c>
      <c r="E114" s="15">
        <v>6.43</v>
      </c>
      <c r="F114" s="15">
        <v>5.83</v>
      </c>
      <c r="G114" s="15">
        <v>46</v>
      </c>
      <c r="H114" s="15">
        <v>62</v>
      </c>
      <c r="I114" s="15">
        <v>35</v>
      </c>
      <c r="J114" s="15">
        <v>9</v>
      </c>
      <c r="L114" s="14" t="s">
        <v>149</v>
      </c>
      <c r="M114" s="14" t="s">
        <v>148</v>
      </c>
      <c r="N114" s="15">
        <v>20171107</v>
      </c>
    </row>
    <row r="115" spans="1:14">
      <c r="A115" s="14" t="s">
        <v>123</v>
      </c>
      <c r="B115" s="14">
        <v>1</v>
      </c>
      <c r="C115" s="15" t="s">
        <v>222</v>
      </c>
      <c r="D115" s="15">
        <v>30</v>
      </c>
      <c r="E115" s="15">
        <v>7.69</v>
      </c>
      <c r="F115" s="15">
        <v>7.94</v>
      </c>
      <c r="G115" s="15">
        <v>46</v>
      </c>
      <c r="H115" s="15">
        <v>51</v>
      </c>
      <c r="I115" s="15">
        <v>40</v>
      </c>
      <c r="J115" s="15">
        <v>4</v>
      </c>
      <c r="K115" s="14" t="s">
        <v>153</v>
      </c>
      <c r="L115" s="14" t="s">
        <v>149</v>
      </c>
      <c r="M115" s="14" t="s">
        <v>148</v>
      </c>
      <c r="N115" s="15">
        <v>20171107</v>
      </c>
    </row>
    <row r="116" spans="1:14">
      <c r="A116" s="14" t="s">
        <v>125</v>
      </c>
      <c r="B116" s="14">
        <v>1</v>
      </c>
      <c r="C116" s="15" t="s">
        <v>221</v>
      </c>
      <c r="D116" s="15">
        <v>44</v>
      </c>
      <c r="E116" s="15">
        <v>5.4</v>
      </c>
      <c r="F116" s="15">
        <v>5.72</v>
      </c>
      <c r="G116" s="15">
        <v>38</v>
      </c>
      <c r="H116" s="15">
        <v>53</v>
      </c>
      <c r="I116" s="15">
        <v>30</v>
      </c>
      <c r="J116" s="15">
        <v>4</v>
      </c>
      <c r="L116" s="14" t="s">
        <v>149</v>
      </c>
      <c r="M116" s="14" t="s">
        <v>148</v>
      </c>
      <c r="N116" s="15">
        <v>20171107</v>
      </c>
    </row>
    <row r="117" spans="1:14">
      <c r="A117" s="14" t="s">
        <v>220</v>
      </c>
    </row>
  </sheetData>
  <phoneticPr fontId="7"/>
  <printOptions horizontalCentered="1" gridLines="1"/>
  <pageMargins left="0.70866141732283472" right="0.70866141732283472" top="0.74803149606299213" bottom="0.74803149606299213" header="0.31496062992125984" footer="0.31496062992125984"/>
  <pageSetup paperSize="9" scale="65" fitToHeight="0" orientation="portrait" horizontalDpi="4294967293" r:id="rId1"/>
  <headerFooter>
    <oddHeader>&amp;C&amp;"ＭＳ Ｐゴシック,標準"&amp;K000000ブナ稚樹乾燥重量測定個体データ
&amp;R&amp;"Helvetica,標準"&amp;12&amp;K000000&amp;P&amp;"ヒラギノ角ゴシック W3,標準"／&amp;N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C287-3DDD-DC44-9F2B-344723B900A0}">
  <dimension ref="A1:BN26"/>
  <sheetViews>
    <sheetView zoomScaleNormal="100" workbookViewId="0">
      <pane xSplit="1" ySplit="1" topLeftCell="AK2" activePane="bottomRight" state="frozen"/>
      <selection activeCell="L569" sqref="L569"/>
      <selection pane="topRight" activeCell="L569" sqref="L569"/>
      <selection pane="bottomLeft" activeCell="L569" sqref="L569"/>
      <selection pane="bottomRight" activeCell="AY1" sqref="AY1:AY1048576"/>
    </sheetView>
  </sheetViews>
  <sheetFormatPr defaultColWidth="8.83203125" defaultRowHeight="14.5"/>
  <cols>
    <col min="1" max="1" width="6.5" style="22" customWidth="1"/>
    <col min="2" max="2" width="5.83203125" style="14" customWidth="1"/>
    <col min="3" max="3" width="7.33203125" style="22" customWidth="1"/>
    <col min="4" max="5" width="6.6640625" style="14" customWidth="1"/>
    <col min="6" max="6" width="8.33203125" style="22" customWidth="1"/>
    <col min="7" max="7" width="6.1640625" style="22" customWidth="1"/>
    <col min="8" max="8" width="5" style="14" customWidth="1"/>
    <col min="9" max="9" width="5.33203125" style="22" customWidth="1"/>
    <col min="10" max="10" width="7" style="22" customWidth="1"/>
    <col min="11" max="11" width="6.33203125" style="22" customWidth="1"/>
    <col min="12" max="12" width="8.33203125" style="22" customWidth="1"/>
    <col min="13" max="13" width="8.6640625" style="22" customWidth="1"/>
    <col min="14" max="14" width="7.33203125" style="14" customWidth="1"/>
    <col min="15" max="15" width="8.5" style="14" customWidth="1"/>
    <col min="16" max="16" width="7.1640625" style="14" customWidth="1"/>
    <col min="17" max="24" width="7.1640625" style="15" customWidth="1"/>
    <col min="25" max="26" width="8.33203125" style="14" customWidth="1"/>
    <col min="27" max="27" width="8.6640625" style="22" customWidth="1"/>
    <col min="28" max="28" width="8.33203125" style="28" customWidth="1"/>
    <col min="29" max="29" width="7.6640625" style="14" customWidth="1"/>
    <col min="30" max="37" width="7.6640625" style="15" customWidth="1"/>
    <col min="38" max="38" width="9.33203125" style="22" customWidth="1"/>
    <col min="39" max="39" width="7.83203125" style="14" customWidth="1"/>
    <col min="40" max="40" width="6.6640625" style="22" customWidth="1"/>
    <col min="41" max="41" width="9.33203125" style="15" customWidth="1"/>
    <col min="42" max="50" width="7.5" style="15" customWidth="1"/>
    <col min="51" max="52" width="7.6640625" style="14" customWidth="1"/>
    <col min="53" max="54" width="7.6640625" style="22" customWidth="1"/>
    <col min="55" max="55" width="5.1640625" style="22" customWidth="1"/>
    <col min="56" max="56" width="5.1640625" style="14" customWidth="1"/>
    <col min="57" max="57" width="5.1640625" style="22" customWidth="1"/>
    <col min="58" max="59" width="6.33203125" style="14" customWidth="1"/>
    <col min="60" max="61" width="6.33203125" style="22" customWidth="1"/>
    <col min="62" max="62" width="6" style="22" customWidth="1"/>
    <col min="63" max="63" width="11.33203125" style="14" customWidth="1"/>
    <col min="64" max="64" width="8" style="14" customWidth="1"/>
    <col min="65" max="65" width="14.83203125" style="14" customWidth="1"/>
    <col min="66" max="16384" width="8.83203125" style="14"/>
  </cols>
  <sheetData>
    <row r="1" spans="1:66" s="18" customFormat="1" ht="57" customHeight="1">
      <c r="A1" s="24" t="s">
        <v>219</v>
      </c>
      <c r="B1" s="18" t="s">
        <v>218</v>
      </c>
      <c r="C1" s="21" t="s">
        <v>217</v>
      </c>
      <c r="D1" s="19" t="s">
        <v>216</v>
      </c>
      <c r="E1" s="19" t="s">
        <v>215</v>
      </c>
      <c r="F1" s="21" t="s">
        <v>214</v>
      </c>
      <c r="G1" s="21" t="s">
        <v>213</v>
      </c>
      <c r="H1" s="18" t="s">
        <v>212</v>
      </c>
      <c r="I1" s="21" t="s">
        <v>211</v>
      </c>
      <c r="J1" s="21" t="s">
        <v>210</v>
      </c>
      <c r="K1" s="21" t="s">
        <v>209</v>
      </c>
      <c r="L1" s="21" t="s">
        <v>208</v>
      </c>
      <c r="M1" s="21" t="s">
        <v>207</v>
      </c>
      <c r="N1" s="18" t="s">
        <v>206</v>
      </c>
      <c r="O1" s="18" t="s">
        <v>205</v>
      </c>
      <c r="P1" s="18" t="s">
        <v>196</v>
      </c>
      <c r="Q1" s="20" t="s">
        <v>195</v>
      </c>
      <c r="R1" s="20" t="s">
        <v>194</v>
      </c>
      <c r="S1" s="20" t="s">
        <v>193</v>
      </c>
      <c r="T1" s="20" t="s">
        <v>192</v>
      </c>
      <c r="U1" s="20" t="s">
        <v>191</v>
      </c>
      <c r="V1" s="20" t="s">
        <v>190</v>
      </c>
      <c r="W1" s="20" t="s">
        <v>189</v>
      </c>
      <c r="X1" s="20" t="s">
        <v>188</v>
      </c>
      <c r="Y1" s="18" t="s">
        <v>204</v>
      </c>
      <c r="Z1" s="18" t="s">
        <v>203</v>
      </c>
      <c r="AA1" s="24" t="s">
        <v>202</v>
      </c>
      <c r="AB1" s="26" t="s">
        <v>201</v>
      </c>
      <c r="AC1" s="18" t="s">
        <v>196</v>
      </c>
      <c r="AD1" s="20" t="s">
        <v>195</v>
      </c>
      <c r="AE1" s="20" t="s">
        <v>194</v>
      </c>
      <c r="AF1" s="20" t="s">
        <v>193</v>
      </c>
      <c r="AG1" s="20" t="s">
        <v>192</v>
      </c>
      <c r="AH1" s="20" t="s">
        <v>191</v>
      </c>
      <c r="AI1" s="20" t="s">
        <v>190</v>
      </c>
      <c r="AJ1" s="20" t="s">
        <v>189</v>
      </c>
      <c r="AK1" s="20" t="s">
        <v>188</v>
      </c>
      <c r="AL1" s="24" t="s">
        <v>200</v>
      </c>
      <c r="AM1" s="18" t="s">
        <v>199</v>
      </c>
      <c r="AN1" s="24" t="s">
        <v>198</v>
      </c>
      <c r="AO1" s="20" t="s">
        <v>197</v>
      </c>
      <c r="AP1" s="20" t="s">
        <v>196</v>
      </c>
      <c r="AQ1" s="20" t="s">
        <v>195</v>
      </c>
      <c r="AR1" s="20" t="s">
        <v>194</v>
      </c>
      <c r="AS1" s="20" t="s">
        <v>193</v>
      </c>
      <c r="AT1" s="20" t="s">
        <v>192</v>
      </c>
      <c r="AU1" s="20" t="s">
        <v>191</v>
      </c>
      <c r="AV1" s="20" t="s">
        <v>190</v>
      </c>
      <c r="AW1" s="20" t="s">
        <v>189</v>
      </c>
      <c r="AX1" s="20" t="s">
        <v>188</v>
      </c>
      <c r="AY1" s="18" t="s">
        <v>187</v>
      </c>
      <c r="AZ1" s="18" t="s">
        <v>186</v>
      </c>
      <c r="BA1" s="24" t="s">
        <v>185</v>
      </c>
      <c r="BB1" s="24" t="s">
        <v>184</v>
      </c>
      <c r="BC1" s="21" t="s">
        <v>183</v>
      </c>
      <c r="BD1" s="19" t="s">
        <v>182</v>
      </c>
      <c r="BE1" s="24" t="s">
        <v>181</v>
      </c>
      <c r="BF1" s="19" t="s">
        <v>180</v>
      </c>
      <c r="BG1" s="19" t="s">
        <v>179</v>
      </c>
      <c r="BH1" s="21" t="s">
        <v>178</v>
      </c>
      <c r="BI1" s="21" t="s">
        <v>177</v>
      </c>
      <c r="BJ1" s="24" t="s">
        <v>176</v>
      </c>
      <c r="BK1" s="18" t="s">
        <v>175</v>
      </c>
      <c r="BL1" s="18" t="s">
        <v>174</v>
      </c>
      <c r="BM1" s="18" t="s">
        <v>173</v>
      </c>
      <c r="BN1" s="18" t="s">
        <v>172</v>
      </c>
    </row>
    <row r="2" spans="1:66">
      <c r="A2" s="22" t="s">
        <v>5</v>
      </c>
      <c r="B2" s="14" t="s">
        <v>167</v>
      </c>
      <c r="C2" s="22">
        <v>20</v>
      </c>
      <c r="D2" s="14">
        <v>2.09</v>
      </c>
      <c r="E2" s="14">
        <v>2.6</v>
      </c>
      <c r="F2" s="23">
        <f t="shared" ref="F2:F26" si="0">(D2+E2)/2</f>
        <v>2.3449999999999998</v>
      </c>
      <c r="G2" s="22">
        <v>11.5</v>
      </c>
      <c r="H2" s="14" t="s">
        <v>170</v>
      </c>
      <c r="I2" s="22">
        <v>29.6</v>
      </c>
      <c r="J2" s="22">
        <v>13.6</v>
      </c>
      <c r="K2" s="23">
        <f t="shared" ref="K2:K26" si="1">J2/G2</f>
        <v>1.182608695652174</v>
      </c>
      <c r="L2" s="22">
        <v>4.5</v>
      </c>
      <c r="M2" s="22">
        <v>11.8</v>
      </c>
      <c r="N2" s="14">
        <v>0.151</v>
      </c>
      <c r="O2" s="14">
        <v>6.8000000000000005E-2</v>
      </c>
      <c r="P2" s="14">
        <v>0.35399999999999998</v>
      </c>
      <c r="Q2" s="15" t="s">
        <v>150</v>
      </c>
      <c r="R2" s="15" t="s">
        <v>150</v>
      </c>
      <c r="S2" s="15" t="s">
        <v>150</v>
      </c>
      <c r="T2" s="15" t="s">
        <v>150</v>
      </c>
      <c r="U2" s="15" t="s">
        <v>150</v>
      </c>
      <c r="V2" s="15" t="s">
        <v>150</v>
      </c>
      <c r="W2" s="15" t="s">
        <v>150</v>
      </c>
      <c r="X2" s="15" t="s">
        <v>150</v>
      </c>
      <c r="Y2" s="14">
        <f>O2+P2</f>
        <v>0.42199999999999999</v>
      </c>
      <c r="Z2" s="14">
        <f t="shared" ref="Z2:Z26" si="2">N2+Y2</f>
        <v>0.57299999999999995</v>
      </c>
      <c r="AA2" s="25">
        <f t="shared" ref="AA2:AA26" si="3">N2*0.958</f>
        <v>0.14465799999999998</v>
      </c>
      <c r="AB2" s="27">
        <f t="shared" ref="AB2:AB26" si="4">O2*0.958</f>
        <v>6.5144000000000007E-2</v>
      </c>
      <c r="AC2" s="16">
        <f t="shared" ref="AC2:AC26" si="5">P2*0.958</f>
        <v>0.33913199999999999</v>
      </c>
      <c r="AD2" s="17" t="s">
        <v>150</v>
      </c>
      <c r="AE2" s="17" t="s">
        <v>150</v>
      </c>
      <c r="AF2" s="17" t="s">
        <v>150</v>
      </c>
      <c r="AG2" s="17" t="s">
        <v>150</v>
      </c>
      <c r="AH2" s="17" t="s">
        <v>150</v>
      </c>
      <c r="AI2" s="17" t="s">
        <v>150</v>
      </c>
      <c r="AJ2" s="17" t="s">
        <v>150</v>
      </c>
      <c r="AK2" s="17" t="s">
        <v>150</v>
      </c>
      <c r="AL2" s="25">
        <f t="shared" ref="AL2:AL26" si="6">Y2*0.958</f>
        <v>0.40427599999999997</v>
      </c>
      <c r="AM2" s="16">
        <f t="shared" ref="AM2:AM26" si="7">Z2*0.958</f>
        <v>0.54893399999999992</v>
      </c>
      <c r="AN2" s="25">
        <f t="shared" ref="AN2:AN26" si="8">AA2/AL2</f>
        <v>0.35781990521327012</v>
      </c>
      <c r="AO2" s="17"/>
      <c r="AP2" s="17">
        <v>0.23599999999999999</v>
      </c>
      <c r="AQ2" s="17" t="s">
        <v>150</v>
      </c>
      <c r="AR2" s="17" t="s">
        <v>150</v>
      </c>
      <c r="AS2" s="17" t="s">
        <v>150</v>
      </c>
      <c r="AT2" s="17" t="s">
        <v>150</v>
      </c>
      <c r="AU2" s="17" t="s">
        <v>150</v>
      </c>
      <c r="AV2" s="17" t="s">
        <v>150</v>
      </c>
      <c r="AW2" s="17" t="s">
        <v>150</v>
      </c>
      <c r="AX2" s="17" t="s">
        <v>150</v>
      </c>
      <c r="AY2" s="16">
        <v>0.23599999999999999</v>
      </c>
      <c r="AZ2" s="16">
        <f t="shared" ref="AZ2:AZ26" si="9">AY2*0.958</f>
        <v>0.22608799999999998</v>
      </c>
      <c r="BA2" s="25">
        <f t="shared" ref="BA2:BA26" si="10">AL2-AZ2</f>
        <v>0.17818799999999999</v>
      </c>
      <c r="BB2" s="25">
        <f>(BA2/AL2)*100</f>
        <v>44.075829383886258</v>
      </c>
      <c r="BC2" s="22">
        <v>4</v>
      </c>
      <c r="BD2" s="14">
        <v>5</v>
      </c>
      <c r="BE2" s="22">
        <v>4</v>
      </c>
      <c r="BF2" s="14">
        <v>2.02</v>
      </c>
      <c r="BG2" s="14">
        <v>2.0099999999999998</v>
      </c>
      <c r="BH2" s="23">
        <f t="shared" ref="BH2:BH26" si="11">(BF2+BG2)/2</f>
        <v>2.0149999999999997</v>
      </c>
      <c r="BI2" s="22">
        <v>5</v>
      </c>
      <c r="BJ2" s="22">
        <f t="shared" ref="BJ2:BJ26" si="12">BI2-BE2</f>
        <v>1</v>
      </c>
      <c r="BK2" s="14" t="s">
        <v>171</v>
      </c>
      <c r="BL2" s="14" t="s">
        <v>166</v>
      </c>
      <c r="BM2" s="14" t="s">
        <v>169</v>
      </c>
      <c r="BN2" s="14">
        <v>20171008</v>
      </c>
    </row>
    <row r="3" spans="1:66">
      <c r="A3" s="22" t="s">
        <v>8</v>
      </c>
      <c r="B3" s="14" t="s">
        <v>167</v>
      </c>
      <c r="C3" s="22">
        <v>26</v>
      </c>
      <c r="D3" s="14">
        <v>1.84</v>
      </c>
      <c r="E3" s="14">
        <v>2.1</v>
      </c>
      <c r="F3" s="23">
        <f t="shared" si="0"/>
        <v>1.9700000000000002</v>
      </c>
      <c r="G3" s="22">
        <v>12.8</v>
      </c>
      <c r="H3" s="14" t="s">
        <v>170</v>
      </c>
      <c r="I3" s="22">
        <v>31</v>
      </c>
      <c r="J3" s="22">
        <v>15.2</v>
      </c>
      <c r="K3" s="23">
        <f t="shared" si="1"/>
        <v>1.1874999999999998</v>
      </c>
      <c r="L3" s="22">
        <v>11.3</v>
      </c>
      <c r="M3" s="22">
        <v>7.8</v>
      </c>
      <c r="N3" s="14">
        <v>0.152</v>
      </c>
      <c r="O3" s="14">
        <v>0.21</v>
      </c>
      <c r="P3" s="14">
        <v>1.2E-2</v>
      </c>
      <c r="Q3" s="15">
        <v>8.9999999999999993E-3</v>
      </c>
      <c r="R3" s="15">
        <v>7.0000000000000001E-3</v>
      </c>
      <c r="S3" s="15">
        <v>1E-3</v>
      </c>
      <c r="T3" s="15" t="s">
        <v>150</v>
      </c>
      <c r="U3" s="15" t="s">
        <v>150</v>
      </c>
      <c r="V3" s="15" t="s">
        <v>150</v>
      </c>
      <c r="W3" s="15" t="s">
        <v>150</v>
      </c>
      <c r="X3" s="15" t="s">
        <v>150</v>
      </c>
      <c r="Y3" s="14">
        <f>O3+P3+Q3+R3+S3</f>
        <v>0.23900000000000002</v>
      </c>
      <c r="Z3" s="14">
        <f t="shared" si="2"/>
        <v>0.39100000000000001</v>
      </c>
      <c r="AA3" s="25">
        <f t="shared" si="3"/>
        <v>0.145616</v>
      </c>
      <c r="AB3" s="27">
        <f t="shared" si="4"/>
        <v>0.20118</v>
      </c>
      <c r="AC3" s="16">
        <f t="shared" si="5"/>
        <v>1.1495999999999999E-2</v>
      </c>
      <c r="AD3" s="17">
        <f>Q3*0.958</f>
        <v>8.6219999999999995E-3</v>
      </c>
      <c r="AE3" s="17">
        <f>R3*0.958</f>
        <v>6.7060000000000002E-3</v>
      </c>
      <c r="AF3" s="17">
        <f>S3*0.958</f>
        <v>9.5799999999999998E-4</v>
      </c>
      <c r="AG3" s="17" t="s">
        <v>150</v>
      </c>
      <c r="AH3" s="17" t="s">
        <v>150</v>
      </c>
      <c r="AI3" s="17" t="s">
        <v>150</v>
      </c>
      <c r="AJ3" s="17" t="s">
        <v>150</v>
      </c>
      <c r="AK3" s="17" t="s">
        <v>150</v>
      </c>
      <c r="AL3" s="25">
        <f t="shared" si="6"/>
        <v>0.228962</v>
      </c>
      <c r="AM3" s="16">
        <f t="shared" si="7"/>
        <v>0.37457800000000002</v>
      </c>
      <c r="AN3" s="25">
        <f t="shared" si="8"/>
        <v>0.63598326359832635</v>
      </c>
      <c r="AO3" s="17">
        <v>4.3999999999999997E-2</v>
      </c>
      <c r="AP3" s="17">
        <v>1.2E-2</v>
      </c>
      <c r="AQ3" s="17">
        <v>8.9999999999999993E-3</v>
      </c>
      <c r="AR3" s="17">
        <v>7.0000000000000001E-3</v>
      </c>
      <c r="AS3" s="17">
        <v>1E-3</v>
      </c>
      <c r="AT3" s="17" t="s">
        <v>150</v>
      </c>
      <c r="AU3" s="17" t="s">
        <v>150</v>
      </c>
      <c r="AV3" s="17" t="s">
        <v>150</v>
      </c>
      <c r="AW3" s="17" t="s">
        <v>150</v>
      </c>
      <c r="AX3" s="17" t="s">
        <v>150</v>
      </c>
      <c r="AY3" s="16">
        <v>7.2999999999999995E-2</v>
      </c>
      <c r="AZ3" s="16">
        <f t="shared" si="9"/>
        <v>6.9933999999999996E-2</v>
      </c>
      <c r="BA3" s="25">
        <f t="shared" si="10"/>
        <v>0.159028</v>
      </c>
      <c r="BB3" s="25">
        <f t="shared" ref="BB3:BB26" si="13">BA3/AL3*100</f>
        <v>69.456066945606693</v>
      </c>
      <c r="BC3" s="22">
        <v>-4</v>
      </c>
      <c r="BD3" s="14">
        <v>5</v>
      </c>
      <c r="BE3" s="22">
        <v>5</v>
      </c>
      <c r="BF3" s="14">
        <v>1.6</v>
      </c>
      <c r="BG3" s="14">
        <v>1.85</v>
      </c>
      <c r="BH3" s="23">
        <f t="shared" si="11"/>
        <v>1.7250000000000001</v>
      </c>
      <c r="BI3" s="22">
        <v>6</v>
      </c>
      <c r="BJ3" s="22">
        <f t="shared" si="12"/>
        <v>1</v>
      </c>
      <c r="BL3" s="14" t="s">
        <v>166</v>
      </c>
      <c r="BM3" s="14" t="s">
        <v>169</v>
      </c>
      <c r="BN3" s="14">
        <v>20171008</v>
      </c>
    </row>
    <row r="4" spans="1:66">
      <c r="A4" s="22" t="s">
        <v>10</v>
      </c>
      <c r="B4" s="14" t="s">
        <v>167</v>
      </c>
      <c r="C4" s="22">
        <v>10</v>
      </c>
      <c r="D4" s="14">
        <v>2.0699999999999998</v>
      </c>
      <c r="E4" s="14">
        <v>1.96</v>
      </c>
      <c r="F4" s="23">
        <f t="shared" si="0"/>
        <v>2.0149999999999997</v>
      </c>
      <c r="G4" s="22">
        <v>11.9</v>
      </c>
      <c r="H4" s="14" t="s">
        <v>170</v>
      </c>
      <c r="I4" s="22">
        <v>42.5</v>
      </c>
      <c r="J4" s="22">
        <v>14.4</v>
      </c>
      <c r="K4" s="23">
        <f t="shared" si="1"/>
        <v>1.2100840336134453</v>
      </c>
      <c r="L4" s="22">
        <v>7.5</v>
      </c>
      <c r="M4" s="22">
        <v>15</v>
      </c>
      <c r="N4" s="14">
        <v>0.123</v>
      </c>
      <c r="O4" s="14">
        <v>0.28199999999999997</v>
      </c>
      <c r="P4" s="14">
        <v>0.27300000000000002</v>
      </c>
      <c r="Q4" s="15">
        <v>0.22500000000000001</v>
      </c>
      <c r="R4" s="15" t="s">
        <v>150</v>
      </c>
      <c r="S4" s="15" t="s">
        <v>150</v>
      </c>
      <c r="T4" s="15" t="s">
        <v>150</v>
      </c>
      <c r="U4" s="15" t="s">
        <v>150</v>
      </c>
      <c r="V4" s="15" t="s">
        <v>150</v>
      </c>
      <c r="W4" s="15" t="s">
        <v>150</v>
      </c>
      <c r="X4" s="15" t="s">
        <v>150</v>
      </c>
      <c r="Y4" s="14">
        <f>O4+P4+Q4</f>
        <v>0.77999999999999992</v>
      </c>
      <c r="Z4" s="14">
        <f t="shared" si="2"/>
        <v>0.90299999999999991</v>
      </c>
      <c r="AA4" s="25">
        <f t="shared" si="3"/>
        <v>0.11783399999999999</v>
      </c>
      <c r="AB4" s="27">
        <f t="shared" si="4"/>
        <v>0.27015599999999995</v>
      </c>
      <c r="AC4" s="16">
        <f t="shared" si="5"/>
        <v>0.26153399999999999</v>
      </c>
      <c r="AD4" s="17">
        <f>Q4*0.958</f>
        <v>0.21554999999999999</v>
      </c>
      <c r="AE4" s="17" t="s">
        <v>150</v>
      </c>
      <c r="AF4" s="17" t="s">
        <v>150</v>
      </c>
      <c r="AG4" s="17" t="s">
        <v>150</v>
      </c>
      <c r="AH4" s="17" t="s">
        <v>150</v>
      </c>
      <c r="AI4" s="17" t="s">
        <v>150</v>
      </c>
      <c r="AJ4" s="17" t="s">
        <v>150</v>
      </c>
      <c r="AK4" s="17" t="s">
        <v>150</v>
      </c>
      <c r="AL4" s="25">
        <f t="shared" si="6"/>
        <v>0.7472399999999999</v>
      </c>
      <c r="AM4" s="16">
        <f t="shared" si="7"/>
        <v>0.8650739999999999</v>
      </c>
      <c r="AN4" s="25">
        <f t="shared" si="8"/>
        <v>0.15769230769230771</v>
      </c>
      <c r="AO4" s="17">
        <v>8.6999999999999994E-2</v>
      </c>
      <c r="AP4" s="17" t="s">
        <v>150</v>
      </c>
      <c r="AQ4" s="17" t="s">
        <v>150</v>
      </c>
      <c r="AR4" s="17" t="s">
        <v>150</v>
      </c>
      <c r="AS4" s="17" t="s">
        <v>150</v>
      </c>
      <c r="AT4" s="17" t="s">
        <v>150</v>
      </c>
      <c r="AU4" s="17" t="s">
        <v>150</v>
      </c>
      <c r="AV4" s="17" t="s">
        <v>150</v>
      </c>
      <c r="AW4" s="17" t="s">
        <v>150</v>
      </c>
      <c r="AX4" s="17" t="s">
        <v>150</v>
      </c>
      <c r="AY4" s="16">
        <v>8.6999999999999994E-2</v>
      </c>
      <c r="AZ4" s="16">
        <f t="shared" si="9"/>
        <v>8.334599999999999E-2</v>
      </c>
      <c r="BA4" s="25">
        <f t="shared" si="10"/>
        <v>0.66389399999999987</v>
      </c>
      <c r="BB4" s="25">
        <f t="shared" si="13"/>
        <v>88.84615384615384</v>
      </c>
      <c r="BC4" s="22">
        <v>12</v>
      </c>
      <c r="BD4" s="14">
        <v>9</v>
      </c>
      <c r="BE4" s="22">
        <v>7</v>
      </c>
      <c r="BF4" s="14">
        <v>2.2599999999999998</v>
      </c>
      <c r="BG4" s="14">
        <v>1.99</v>
      </c>
      <c r="BH4" s="23">
        <f t="shared" si="11"/>
        <v>2.125</v>
      </c>
      <c r="BI4" s="22">
        <v>13</v>
      </c>
      <c r="BJ4" s="22">
        <f t="shared" si="12"/>
        <v>6</v>
      </c>
      <c r="BL4" s="14" t="s">
        <v>166</v>
      </c>
      <c r="BM4" s="14" t="s">
        <v>169</v>
      </c>
      <c r="BN4" s="14">
        <v>20171008</v>
      </c>
    </row>
    <row r="5" spans="1:66">
      <c r="A5" s="22" t="s">
        <v>21</v>
      </c>
      <c r="B5" s="14" t="s">
        <v>167</v>
      </c>
      <c r="C5" s="22">
        <v>20</v>
      </c>
      <c r="D5" s="14">
        <v>2.38</v>
      </c>
      <c r="E5" s="14">
        <v>2.15</v>
      </c>
      <c r="F5" s="23">
        <f t="shared" si="0"/>
        <v>2.2649999999999997</v>
      </c>
      <c r="G5" s="22">
        <v>12</v>
      </c>
      <c r="H5" s="14" t="s">
        <v>170</v>
      </c>
      <c r="I5" s="22">
        <v>24.9</v>
      </c>
      <c r="J5" s="22">
        <v>13</v>
      </c>
      <c r="K5" s="23">
        <f t="shared" si="1"/>
        <v>1.0833333333333333</v>
      </c>
      <c r="L5" s="22">
        <v>9.6</v>
      </c>
      <c r="M5" s="22">
        <v>3</v>
      </c>
      <c r="N5" s="14">
        <v>0.193</v>
      </c>
      <c r="O5" s="14">
        <v>0.105</v>
      </c>
      <c r="P5" s="14">
        <v>8.3000000000000004E-2</v>
      </c>
      <c r="Q5" s="15">
        <v>6.0000000000000001E-3</v>
      </c>
      <c r="R5" s="15">
        <v>0.01</v>
      </c>
      <c r="S5" s="15" t="s">
        <v>150</v>
      </c>
      <c r="T5" s="15" t="s">
        <v>150</v>
      </c>
      <c r="U5" s="15" t="s">
        <v>150</v>
      </c>
      <c r="V5" s="15" t="s">
        <v>150</v>
      </c>
      <c r="W5" s="15" t="s">
        <v>150</v>
      </c>
      <c r="X5" s="15" t="s">
        <v>150</v>
      </c>
      <c r="Y5" s="14">
        <f>O5+P5+Q5+R5</f>
        <v>0.20400000000000001</v>
      </c>
      <c r="Z5" s="14">
        <f t="shared" si="2"/>
        <v>0.39700000000000002</v>
      </c>
      <c r="AA5" s="25">
        <f t="shared" si="3"/>
        <v>0.184894</v>
      </c>
      <c r="AB5" s="27">
        <f t="shared" si="4"/>
        <v>0.10059</v>
      </c>
      <c r="AC5" s="16">
        <f t="shared" si="5"/>
        <v>7.9514000000000001E-2</v>
      </c>
      <c r="AD5" s="17">
        <f>Q5*0.958</f>
        <v>5.7479999999999996E-3</v>
      </c>
      <c r="AE5" s="17">
        <f>R5*0.958</f>
        <v>9.58E-3</v>
      </c>
      <c r="AF5" s="17" t="s">
        <v>150</v>
      </c>
      <c r="AG5" s="17" t="s">
        <v>150</v>
      </c>
      <c r="AH5" s="17" t="s">
        <v>150</v>
      </c>
      <c r="AI5" s="17" t="s">
        <v>150</v>
      </c>
      <c r="AJ5" s="17" t="s">
        <v>150</v>
      </c>
      <c r="AK5" s="17" t="s">
        <v>150</v>
      </c>
      <c r="AL5" s="25">
        <f t="shared" si="6"/>
        <v>0.19543199999999999</v>
      </c>
      <c r="AM5" s="16">
        <f t="shared" si="7"/>
        <v>0.380326</v>
      </c>
      <c r="AN5" s="25">
        <f t="shared" si="8"/>
        <v>0.9460784313725491</v>
      </c>
      <c r="AO5" s="17"/>
      <c r="AP5" s="17">
        <v>4.3999999999999997E-2</v>
      </c>
      <c r="AQ5" s="17">
        <v>6.0000000000000001E-3</v>
      </c>
      <c r="AR5" s="17">
        <v>0.01</v>
      </c>
      <c r="AS5" s="17" t="s">
        <v>150</v>
      </c>
      <c r="AT5" s="17" t="s">
        <v>150</v>
      </c>
      <c r="AU5" s="17" t="s">
        <v>150</v>
      </c>
      <c r="AV5" s="17" t="s">
        <v>150</v>
      </c>
      <c r="AW5" s="17" t="s">
        <v>150</v>
      </c>
      <c r="AX5" s="17" t="s">
        <v>150</v>
      </c>
      <c r="AY5" s="16">
        <v>0.06</v>
      </c>
      <c r="AZ5" s="16">
        <f t="shared" si="9"/>
        <v>5.7479999999999996E-2</v>
      </c>
      <c r="BA5" s="25">
        <f t="shared" si="10"/>
        <v>0.13795199999999999</v>
      </c>
      <c r="BB5" s="25">
        <f t="shared" si="13"/>
        <v>70.588235294117638</v>
      </c>
      <c r="BC5" s="22">
        <v>12</v>
      </c>
      <c r="BD5" s="14">
        <v>1</v>
      </c>
      <c r="BE5" s="22">
        <v>3</v>
      </c>
      <c r="BF5" s="14">
        <v>1.52</v>
      </c>
      <c r="BG5" s="14">
        <v>1.52</v>
      </c>
      <c r="BH5" s="23">
        <f t="shared" si="11"/>
        <v>1.52</v>
      </c>
      <c r="BI5" s="22">
        <v>4</v>
      </c>
      <c r="BJ5" s="22">
        <f t="shared" si="12"/>
        <v>1</v>
      </c>
      <c r="BK5" s="14" t="s">
        <v>171</v>
      </c>
      <c r="BL5" s="14" t="s">
        <v>166</v>
      </c>
      <c r="BM5" s="14" t="s">
        <v>169</v>
      </c>
      <c r="BN5" s="14">
        <v>20171008</v>
      </c>
    </row>
    <row r="6" spans="1:66">
      <c r="A6" s="22" t="s">
        <v>33</v>
      </c>
      <c r="B6" s="14" t="s">
        <v>167</v>
      </c>
      <c r="C6" s="22">
        <v>18</v>
      </c>
      <c r="D6" s="14">
        <v>1.81</v>
      </c>
      <c r="E6" s="14">
        <v>1.96</v>
      </c>
      <c r="F6" s="23">
        <f t="shared" si="0"/>
        <v>1.885</v>
      </c>
      <c r="G6" s="22">
        <v>8.5</v>
      </c>
      <c r="H6" s="14" t="s">
        <v>170</v>
      </c>
      <c r="I6" s="22">
        <v>13.5</v>
      </c>
      <c r="J6" s="22">
        <v>9.5</v>
      </c>
      <c r="K6" s="23">
        <f t="shared" si="1"/>
        <v>1.1176470588235294</v>
      </c>
      <c r="L6" s="22">
        <v>4</v>
      </c>
      <c r="M6" s="22">
        <v>0.9</v>
      </c>
      <c r="N6" s="14">
        <v>6.7000000000000004E-2</v>
      </c>
      <c r="O6" s="14">
        <v>4.2000000000000003E-2</v>
      </c>
      <c r="P6" s="14">
        <v>1.2999999999999999E-2</v>
      </c>
      <c r="Q6" s="15" t="s">
        <v>150</v>
      </c>
      <c r="R6" s="15" t="s">
        <v>150</v>
      </c>
      <c r="S6" s="15" t="s">
        <v>150</v>
      </c>
      <c r="T6" s="15" t="s">
        <v>150</v>
      </c>
      <c r="U6" s="15" t="s">
        <v>150</v>
      </c>
      <c r="V6" s="15" t="s">
        <v>150</v>
      </c>
      <c r="W6" s="15" t="s">
        <v>150</v>
      </c>
      <c r="X6" s="15" t="s">
        <v>150</v>
      </c>
      <c r="Y6" s="14">
        <f>O6+P6</f>
        <v>5.5E-2</v>
      </c>
      <c r="Z6" s="14">
        <f t="shared" si="2"/>
        <v>0.122</v>
      </c>
      <c r="AA6" s="25">
        <f t="shared" si="3"/>
        <v>6.4186000000000007E-2</v>
      </c>
      <c r="AB6" s="27">
        <f t="shared" si="4"/>
        <v>4.0236000000000001E-2</v>
      </c>
      <c r="AC6" s="16">
        <f t="shared" si="5"/>
        <v>1.2454E-2</v>
      </c>
      <c r="AD6" s="17" t="s">
        <v>150</v>
      </c>
      <c r="AE6" s="17" t="s">
        <v>150</v>
      </c>
      <c r="AF6" s="17" t="s">
        <v>150</v>
      </c>
      <c r="AG6" s="17" t="s">
        <v>150</v>
      </c>
      <c r="AH6" s="17" t="s">
        <v>150</v>
      </c>
      <c r="AI6" s="17" t="s">
        <v>150</v>
      </c>
      <c r="AJ6" s="17" t="s">
        <v>150</v>
      </c>
      <c r="AK6" s="17" t="s">
        <v>150</v>
      </c>
      <c r="AL6" s="25">
        <f t="shared" si="6"/>
        <v>5.2690000000000001E-2</v>
      </c>
      <c r="AM6" s="16">
        <f t="shared" si="7"/>
        <v>0.11687599999999999</v>
      </c>
      <c r="AN6" s="25">
        <f t="shared" si="8"/>
        <v>1.2181818181818183</v>
      </c>
      <c r="AO6" s="17">
        <v>2.8000000000000001E-2</v>
      </c>
      <c r="AP6" s="17">
        <v>1.2999999999999999E-2</v>
      </c>
      <c r="AQ6" s="17" t="s">
        <v>150</v>
      </c>
      <c r="AR6" s="17" t="s">
        <v>150</v>
      </c>
      <c r="AS6" s="17" t="s">
        <v>150</v>
      </c>
      <c r="AT6" s="17" t="s">
        <v>150</v>
      </c>
      <c r="AU6" s="17" t="s">
        <v>150</v>
      </c>
      <c r="AV6" s="17" t="s">
        <v>150</v>
      </c>
      <c r="AW6" s="17" t="s">
        <v>150</v>
      </c>
      <c r="AX6" s="17" t="s">
        <v>150</v>
      </c>
      <c r="AY6" s="16">
        <v>4.1000000000000002E-2</v>
      </c>
      <c r="AZ6" s="16">
        <f t="shared" si="9"/>
        <v>3.9278E-2</v>
      </c>
      <c r="BA6" s="25">
        <f t="shared" si="10"/>
        <v>1.3412E-2</v>
      </c>
      <c r="BB6" s="25">
        <f t="shared" si="13"/>
        <v>25.454545454545457</v>
      </c>
      <c r="BC6" s="22">
        <v>20</v>
      </c>
      <c r="BD6" s="14">
        <v>1</v>
      </c>
      <c r="BE6" s="22">
        <v>2</v>
      </c>
      <c r="BF6" s="14">
        <v>1.2</v>
      </c>
      <c r="BG6" s="14">
        <v>1.44</v>
      </c>
      <c r="BH6" s="23">
        <f t="shared" si="11"/>
        <v>1.3199999999999998</v>
      </c>
      <c r="BI6" s="22">
        <v>3</v>
      </c>
      <c r="BJ6" s="22">
        <f t="shared" si="12"/>
        <v>1</v>
      </c>
      <c r="BL6" s="14" t="s">
        <v>166</v>
      </c>
      <c r="BM6" s="14" t="s">
        <v>169</v>
      </c>
      <c r="BN6" s="14">
        <v>20171008</v>
      </c>
    </row>
    <row r="7" spans="1:66">
      <c r="A7" s="22" t="s">
        <v>44</v>
      </c>
      <c r="B7" s="14" t="s">
        <v>167</v>
      </c>
      <c r="C7" s="22">
        <v>18</v>
      </c>
      <c r="D7" s="14">
        <v>3.76</v>
      </c>
      <c r="E7" s="14">
        <v>3.41</v>
      </c>
      <c r="F7" s="23">
        <f t="shared" si="0"/>
        <v>3.585</v>
      </c>
      <c r="G7" s="22">
        <v>26</v>
      </c>
      <c r="H7" s="14" t="s">
        <v>158</v>
      </c>
      <c r="I7" s="22">
        <v>54.9</v>
      </c>
      <c r="J7" s="22">
        <v>27.5</v>
      </c>
      <c r="K7" s="23">
        <f t="shared" si="1"/>
        <v>1.0576923076923077</v>
      </c>
      <c r="L7" s="22">
        <v>5.8</v>
      </c>
      <c r="M7" s="22">
        <v>21</v>
      </c>
      <c r="N7" s="14">
        <v>0.72699999999999998</v>
      </c>
      <c r="O7" s="14">
        <v>0.57099999999999995</v>
      </c>
      <c r="P7" s="14">
        <v>0.70299999999999996</v>
      </c>
      <c r="Q7" s="15">
        <v>0.497</v>
      </c>
      <c r="R7" s="15" t="s">
        <v>150</v>
      </c>
      <c r="S7" s="15" t="s">
        <v>150</v>
      </c>
      <c r="T7" s="15" t="s">
        <v>150</v>
      </c>
      <c r="U7" s="15" t="s">
        <v>150</v>
      </c>
      <c r="V7" s="15" t="s">
        <v>150</v>
      </c>
      <c r="W7" s="15" t="s">
        <v>150</v>
      </c>
      <c r="X7" s="15" t="s">
        <v>150</v>
      </c>
      <c r="Y7" s="14">
        <f>O7+P7+Q7</f>
        <v>1.7709999999999999</v>
      </c>
      <c r="Z7" s="14">
        <f t="shared" si="2"/>
        <v>2.4979999999999998</v>
      </c>
      <c r="AA7" s="25">
        <f t="shared" si="3"/>
        <v>0.69646599999999992</v>
      </c>
      <c r="AB7" s="27">
        <f t="shared" si="4"/>
        <v>0.54701799999999989</v>
      </c>
      <c r="AC7" s="16">
        <f t="shared" si="5"/>
        <v>0.67347399999999991</v>
      </c>
      <c r="AD7" s="17">
        <f>Q7*0.958</f>
        <v>0.47612599999999999</v>
      </c>
      <c r="AE7" s="17" t="s">
        <v>150</v>
      </c>
      <c r="AF7" s="17" t="s">
        <v>150</v>
      </c>
      <c r="AG7" s="17" t="s">
        <v>150</v>
      </c>
      <c r="AH7" s="17" t="s">
        <v>150</v>
      </c>
      <c r="AI7" s="17" t="s">
        <v>150</v>
      </c>
      <c r="AJ7" s="17" t="s">
        <v>150</v>
      </c>
      <c r="AK7" s="17" t="s">
        <v>150</v>
      </c>
      <c r="AL7" s="25">
        <f t="shared" si="6"/>
        <v>1.6966179999999997</v>
      </c>
      <c r="AM7" s="16">
        <f t="shared" si="7"/>
        <v>2.3930839999999995</v>
      </c>
      <c r="AN7" s="25">
        <f t="shared" si="8"/>
        <v>0.41050254093732358</v>
      </c>
      <c r="AO7" s="17">
        <v>0.14399999999999999</v>
      </c>
      <c r="AP7" s="17">
        <v>7.8E-2</v>
      </c>
      <c r="AQ7" s="17" t="s">
        <v>150</v>
      </c>
      <c r="AR7" s="17" t="s">
        <v>150</v>
      </c>
      <c r="AS7" s="17" t="s">
        <v>150</v>
      </c>
      <c r="AT7" s="17" t="s">
        <v>150</v>
      </c>
      <c r="AU7" s="17" t="s">
        <v>150</v>
      </c>
      <c r="AV7" s="17" t="s">
        <v>150</v>
      </c>
      <c r="AW7" s="17" t="s">
        <v>150</v>
      </c>
      <c r="AX7" s="17" t="s">
        <v>150</v>
      </c>
      <c r="AY7" s="16">
        <v>0.22199999999999998</v>
      </c>
      <c r="AZ7" s="16">
        <f t="shared" si="9"/>
        <v>0.21267599999999998</v>
      </c>
      <c r="BA7" s="25">
        <f t="shared" si="10"/>
        <v>1.4839419999999999</v>
      </c>
      <c r="BB7" s="25">
        <f t="shared" si="13"/>
        <v>87.464709203839647</v>
      </c>
      <c r="BC7" s="22">
        <v>28</v>
      </c>
      <c r="BD7" s="14">
        <v>9</v>
      </c>
      <c r="BE7" s="22">
        <v>10</v>
      </c>
      <c r="BF7" s="14">
        <v>2.8</v>
      </c>
      <c r="BG7" s="14">
        <v>3.24</v>
      </c>
      <c r="BH7" s="23">
        <f t="shared" si="11"/>
        <v>3.02</v>
      </c>
      <c r="BI7" s="22">
        <v>13</v>
      </c>
      <c r="BJ7" s="22">
        <f t="shared" si="12"/>
        <v>3</v>
      </c>
      <c r="BL7" s="14" t="s">
        <v>166</v>
      </c>
      <c r="BM7" s="14" t="s">
        <v>168</v>
      </c>
      <c r="BN7" s="14">
        <v>20171008</v>
      </c>
    </row>
    <row r="8" spans="1:66">
      <c r="A8" s="22" t="s">
        <v>45</v>
      </c>
      <c r="B8" s="14" t="s">
        <v>167</v>
      </c>
      <c r="C8" s="22">
        <v>18</v>
      </c>
      <c r="D8" s="14">
        <v>3.41</v>
      </c>
      <c r="E8" s="14">
        <v>3.5</v>
      </c>
      <c r="F8" s="23">
        <f t="shared" si="0"/>
        <v>3.4550000000000001</v>
      </c>
      <c r="G8" s="22">
        <v>19.5</v>
      </c>
      <c r="H8" s="14" t="s">
        <v>158</v>
      </c>
      <c r="I8" s="22">
        <v>52.3</v>
      </c>
      <c r="J8" s="22">
        <v>30</v>
      </c>
      <c r="K8" s="23">
        <f t="shared" si="1"/>
        <v>1.5384615384615385</v>
      </c>
      <c r="L8" s="22">
        <v>4.2</v>
      </c>
      <c r="M8" s="22">
        <v>18.8</v>
      </c>
      <c r="N8" s="14">
        <v>0.58799999999999997</v>
      </c>
      <c r="O8" s="14">
        <v>0.56999999999999995</v>
      </c>
      <c r="P8" s="14">
        <v>0.42199999999999999</v>
      </c>
      <c r="Q8" s="15" t="s">
        <v>150</v>
      </c>
      <c r="R8" s="15" t="s">
        <v>150</v>
      </c>
      <c r="S8" s="15" t="s">
        <v>150</v>
      </c>
      <c r="T8" s="15" t="s">
        <v>150</v>
      </c>
      <c r="U8" s="15" t="s">
        <v>150</v>
      </c>
      <c r="V8" s="15" t="s">
        <v>150</v>
      </c>
      <c r="W8" s="15" t="s">
        <v>150</v>
      </c>
      <c r="X8" s="15" t="s">
        <v>150</v>
      </c>
      <c r="Y8" s="14">
        <f>O8+P8</f>
        <v>0.99199999999999999</v>
      </c>
      <c r="Z8" s="14">
        <f t="shared" si="2"/>
        <v>1.58</v>
      </c>
      <c r="AA8" s="25">
        <f t="shared" si="3"/>
        <v>0.56330399999999992</v>
      </c>
      <c r="AB8" s="27">
        <f t="shared" si="4"/>
        <v>0.54605999999999988</v>
      </c>
      <c r="AC8" s="16">
        <f t="shared" si="5"/>
        <v>0.40427599999999997</v>
      </c>
      <c r="AD8" s="17" t="s">
        <v>150</v>
      </c>
      <c r="AE8" s="17" t="s">
        <v>150</v>
      </c>
      <c r="AF8" s="17" t="s">
        <v>150</v>
      </c>
      <c r="AG8" s="17" t="s">
        <v>150</v>
      </c>
      <c r="AH8" s="17" t="s">
        <v>150</v>
      </c>
      <c r="AI8" s="17" t="s">
        <v>150</v>
      </c>
      <c r="AJ8" s="17" t="s">
        <v>150</v>
      </c>
      <c r="AK8" s="17" t="s">
        <v>150</v>
      </c>
      <c r="AL8" s="25">
        <f t="shared" si="6"/>
        <v>0.95033599999999996</v>
      </c>
      <c r="AM8" s="16">
        <f t="shared" si="7"/>
        <v>1.5136400000000001</v>
      </c>
      <c r="AN8" s="25">
        <f t="shared" si="8"/>
        <v>0.59274193548387089</v>
      </c>
      <c r="AO8" s="17">
        <v>0.14599999999999999</v>
      </c>
      <c r="AP8" s="17" t="s">
        <v>150</v>
      </c>
      <c r="AQ8" s="17" t="s">
        <v>150</v>
      </c>
      <c r="AR8" s="17" t="s">
        <v>150</v>
      </c>
      <c r="AS8" s="17" t="s">
        <v>150</v>
      </c>
      <c r="AT8" s="17" t="s">
        <v>150</v>
      </c>
      <c r="AU8" s="17" t="s">
        <v>150</v>
      </c>
      <c r="AV8" s="17" t="s">
        <v>150</v>
      </c>
      <c r="AW8" s="17" t="s">
        <v>150</v>
      </c>
      <c r="AX8" s="17" t="s">
        <v>150</v>
      </c>
      <c r="AY8" s="16">
        <v>0.14599999999999999</v>
      </c>
      <c r="AZ8" s="16">
        <f t="shared" si="9"/>
        <v>0.13986799999999999</v>
      </c>
      <c r="BA8" s="25">
        <f t="shared" si="10"/>
        <v>0.81046799999999997</v>
      </c>
      <c r="BB8" s="25">
        <f t="shared" si="13"/>
        <v>85.282258064516128</v>
      </c>
      <c r="BC8" s="22">
        <v>30</v>
      </c>
      <c r="BD8" s="14">
        <v>5</v>
      </c>
      <c r="BE8" s="22">
        <v>6</v>
      </c>
      <c r="BF8" s="14">
        <v>2.04</v>
      </c>
      <c r="BG8" s="14">
        <v>2.0699999999999998</v>
      </c>
      <c r="BH8" s="23">
        <f t="shared" si="11"/>
        <v>2.0549999999999997</v>
      </c>
      <c r="BI8" s="22">
        <v>8</v>
      </c>
      <c r="BJ8" s="22">
        <f t="shared" si="12"/>
        <v>2</v>
      </c>
      <c r="BL8" s="14" t="s">
        <v>166</v>
      </c>
      <c r="BM8" s="14" t="s">
        <v>168</v>
      </c>
      <c r="BN8" s="14">
        <v>20171008</v>
      </c>
    </row>
    <row r="9" spans="1:66">
      <c r="A9" s="22" t="s">
        <v>46</v>
      </c>
      <c r="B9" s="14" t="s">
        <v>167</v>
      </c>
      <c r="C9" s="22">
        <v>16</v>
      </c>
      <c r="D9" s="14">
        <v>3.85</v>
      </c>
      <c r="E9" s="14">
        <v>3.91</v>
      </c>
      <c r="F9" s="23">
        <f t="shared" si="0"/>
        <v>3.88</v>
      </c>
      <c r="G9" s="22">
        <v>19.8</v>
      </c>
      <c r="H9" s="14" t="s">
        <v>158</v>
      </c>
      <c r="I9" s="22">
        <v>44.7</v>
      </c>
      <c r="J9" s="22">
        <v>27.7</v>
      </c>
      <c r="K9" s="23">
        <f t="shared" si="1"/>
        <v>1.398989898989899</v>
      </c>
      <c r="L9" s="22">
        <v>9.5</v>
      </c>
      <c r="M9" s="22">
        <v>10</v>
      </c>
      <c r="N9" s="14">
        <v>0.65600000000000003</v>
      </c>
      <c r="O9" s="14">
        <v>0.44900000000000001</v>
      </c>
      <c r="P9" s="14">
        <v>6.9000000000000006E-2</v>
      </c>
      <c r="Q9" s="15">
        <v>4.5999999999999999E-2</v>
      </c>
      <c r="R9" s="15">
        <v>4.0000000000000001E-3</v>
      </c>
      <c r="S9" s="15" t="s">
        <v>150</v>
      </c>
      <c r="T9" s="15" t="s">
        <v>150</v>
      </c>
      <c r="U9" s="15" t="s">
        <v>150</v>
      </c>
      <c r="V9" s="15" t="s">
        <v>150</v>
      </c>
      <c r="W9" s="15" t="s">
        <v>150</v>
      </c>
      <c r="X9" s="15" t="s">
        <v>150</v>
      </c>
      <c r="Y9" s="14">
        <f>O9+P9+Q9+R9</f>
        <v>0.56800000000000006</v>
      </c>
      <c r="Z9" s="14">
        <f t="shared" si="2"/>
        <v>1.2240000000000002</v>
      </c>
      <c r="AA9" s="25">
        <f t="shared" si="3"/>
        <v>0.62844800000000001</v>
      </c>
      <c r="AB9" s="27">
        <f t="shared" si="4"/>
        <v>0.43014199999999997</v>
      </c>
      <c r="AC9" s="16">
        <f t="shared" si="5"/>
        <v>6.6102000000000008E-2</v>
      </c>
      <c r="AD9" s="17">
        <f t="shared" ref="AD9:AD26" si="14">Q9*0.958</f>
        <v>4.4067999999999996E-2</v>
      </c>
      <c r="AE9" s="17">
        <f t="shared" ref="AE9:AE26" si="15">R9*0.958</f>
        <v>3.8319999999999999E-3</v>
      </c>
      <c r="AF9" s="17" t="s">
        <v>150</v>
      </c>
      <c r="AG9" s="17" t="s">
        <v>150</v>
      </c>
      <c r="AH9" s="17" t="s">
        <v>150</v>
      </c>
      <c r="AI9" s="17" t="s">
        <v>150</v>
      </c>
      <c r="AJ9" s="17" t="s">
        <v>150</v>
      </c>
      <c r="AK9" s="17" t="s">
        <v>150</v>
      </c>
      <c r="AL9" s="25">
        <f t="shared" si="6"/>
        <v>0.54414400000000007</v>
      </c>
      <c r="AM9" s="16">
        <f t="shared" si="7"/>
        <v>1.1725920000000001</v>
      </c>
      <c r="AN9" s="25">
        <f t="shared" si="8"/>
        <v>1.1549295774647885</v>
      </c>
      <c r="AO9" s="17">
        <v>8.3000000000000004E-2</v>
      </c>
      <c r="AP9" s="17">
        <v>6.9000000000000006E-2</v>
      </c>
      <c r="AQ9" s="17">
        <v>4.5999999999999999E-2</v>
      </c>
      <c r="AR9" s="17">
        <v>4.0000000000000001E-3</v>
      </c>
      <c r="AS9" s="17" t="s">
        <v>150</v>
      </c>
      <c r="AT9" s="17" t="s">
        <v>150</v>
      </c>
      <c r="AU9" s="17" t="s">
        <v>150</v>
      </c>
      <c r="AV9" s="17" t="s">
        <v>150</v>
      </c>
      <c r="AW9" s="17" t="s">
        <v>150</v>
      </c>
      <c r="AX9" s="17" t="s">
        <v>150</v>
      </c>
      <c r="AY9" s="16">
        <v>0.20200000000000001</v>
      </c>
      <c r="AZ9" s="16">
        <f t="shared" si="9"/>
        <v>0.19351599999999999</v>
      </c>
      <c r="BA9" s="25">
        <f t="shared" si="10"/>
        <v>0.35062800000000005</v>
      </c>
      <c r="BB9" s="25">
        <f t="shared" si="13"/>
        <v>64.436619718309856</v>
      </c>
      <c r="BC9" s="22">
        <v>20</v>
      </c>
      <c r="BD9" s="14">
        <v>9</v>
      </c>
      <c r="BE9" s="22">
        <v>8</v>
      </c>
      <c r="BF9" s="14">
        <v>2.63</v>
      </c>
      <c r="BG9" s="14">
        <v>2.65</v>
      </c>
      <c r="BH9" s="23">
        <f t="shared" si="11"/>
        <v>2.6399999999999997</v>
      </c>
      <c r="BI9" s="22">
        <v>11</v>
      </c>
      <c r="BJ9" s="22">
        <f t="shared" si="12"/>
        <v>3</v>
      </c>
      <c r="BL9" s="14" t="s">
        <v>166</v>
      </c>
      <c r="BM9" s="14" t="s">
        <v>168</v>
      </c>
      <c r="BN9" s="14">
        <v>20171008</v>
      </c>
    </row>
    <row r="10" spans="1:66">
      <c r="A10" s="22" t="s">
        <v>50</v>
      </c>
      <c r="B10" s="14" t="s">
        <v>167</v>
      </c>
      <c r="C10" s="22">
        <v>16</v>
      </c>
      <c r="D10" s="14">
        <v>3.81</v>
      </c>
      <c r="E10" s="14">
        <v>3.48</v>
      </c>
      <c r="F10" s="23">
        <f t="shared" si="0"/>
        <v>3.645</v>
      </c>
      <c r="G10" s="22">
        <v>29.9</v>
      </c>
      <c r="H10" s="14" t="s">
        <v>158</v>
      </c>
      <c r="I10" s="22">
        <v>70.400000000000006</v>
      </c>
      <c r="J10" s="22">
        <v>35.799999999999997</v>
      </c>
      <c r="K10" s="23">
        <f t="shared" si="1"/>
        <v>1.1973244147157189</v>
      </c>
      <c r="L10" s="22">
        <v>9</v>
      </c>
      <c r="M10" s="22">
        <v>13.4</v>
      </c>
      <c r="N10" s="14">
        <v>1.3069999999999999</v>
      </c>
      <c r="O10" s="14">
        <v>0.27200000000000002</v>
      </c>
      <c r="P10" s="14">
        <v>0.92500000000000004</v>
      </c>
      <c r="Q10" s="15">
        <v>0.58699999999999997</v>
      </c>
      <c r="R10" s="15">
        <v>0.02</v>
      </c>
      <c r="S10" s="15" t="s">
        <v>150</v>
      </c>
      <c r="T10" s="15" t="s">
        <v>150</v>
      </c>
      <c r="U10" s="15" t="s">
        <v>150</v>
      </c>
      <c r="V10" s="15" t="s">
        <v>150</v>
      </c>
      <c r="W10" s="15" t="s">
        <v>150</v>
      </c>
      <c r="X10" s="15" t="s">
        <v>150</v>
      </c>
      <c r="Y10" s="14">
        <f>O10+P10+Q10+R10</f>
        <v>1.804</v>
      </c>
      <c r="Z10" s="14">
        <f t="shared" si="2"/>
        <v>3.1109999999999998</v>
      </c>
      <c r="AA10" s="25">
        <f t="shared" si="3"/>
        <v>1.2521059999999999</v>
      </c>
      <c r="AB10" s="27">
        <f t="shared" si="4"/>
        <v>0.26057600000000003</v>
      </c>
      <c r="AC10" s="16">
        <f t="shared" si="5"/>
        <v>0.88614999999999999</v>
      </c>
      <c r="AD10" s="17">
        <f t="shared" si="14"/>
        <v>0.5623459999999999</v>
      </c>
      <c r="AE10" s="17">
        <f t="shared" si="15"/>
        <v>1.916E-2</v>
      </c>
      <c r="AF10" s="17" t="s">
        <v>150</v>
      </c>
      <c r="AG10" s="17" t="s">
        <v>150</v>
      </c>
      <c r="AH10" s="17" t="s">
        <v>150</v>
      </c>
      <c r="AI10" s="17" t="s">
        <v>150</v>
      </c>
      <c r="AJ10" s="17" t="s">
        <v>150</v>
      </c>
      <c r="AK10" s="17" t="s">
        <v>150</v>
      </c>
      <c r="AL10" s="25">
        <f t="shared" si="6"/>
        <v>1.728232</v>
      </c>
      <c r="AM10" s="16">
        <f t="shared" si="7"/>
        <v>2.9803379999999997</v>
      </c>
      <c r="AN10" s="25">
        <f t="shared" si="8"/>
        <v>0.7245011086474501</v>
      </c>
      <c r="AO10" s="17"/>
      <c r="AP10" s="17">
        <v>0.13600000000000001</v>
      </c>
      <c r="AQ10" s="17">
        <v>0.14399999999999999</v>
      </c>
      <c r="AR10" s="15">
        <v>0.02</v>
      </c>
      <c r="AS10" s="17" t="s">
        <v>150</v>
      </c>
      <c r="AT10" s="17" t="s">
        <v>150</v>
      </c>
      <c r="AU10" s="17" t="s">
        <v>150</v>
      </c>
      <c r="AV10" s="17" t="s">
        <v>150</v>
      </c>
      <c r="AW10" s="17" t="s">
        <v>150</v>
      </c>
      <c r="AX10" s="17" t="s">
        <v>150</v>
      </c>
      <c r="AY10" s="16">
        <v>0.30000000000000004</v>
      </c>
      <c r="AZ10" s="16">
        <f t="shared" si="9"/>
        <v>0.28740000000000004</v>
      </c>
      <c r="BA10" s="25">
        <f t="shared" si="10"/>
        <v>1.4408319999999999</v>
      </c>
      <c r="BB10" s="25">
        <f t="shared" si="13"/>
        <v>83.370288248337019</v>
      </c>
      <c r="BC10" s="22">
        <v>12</v>
      </c>
      <c r="BD10" s="14">
        <v>7</v>
      </c>
      <c r="BE10" s="22">
        <v>8</v>
      </c>
      <c r="BF10" s="14">
        <v>2.79</v>
      </c>
      <c r="BG10" s="14">
        <v>3.14</v>
      </c>
      <c r="BH10" s="23">
        <f t="shared" si="11"/>
        <v>2.9649999999999999</v>
      </c>
      <c r="BI10" s="22">
        <v>9</v>
      </c>
      <c r="BJ10" s="22">
        <f t="shared" si="12"/>
        <v>1</v>
      </c>
      <c r="BL10" s="14" t="s">
        <v>166</v>
      </c>
      <c r="BM10" s="14" t="s">
        <v>168</v>
      </c>
      <c r="BN10" s="14">
        <v>20171008</v>
      </c>
    </row>
    <row r="11" spans="1:66">
      <c r="A11" s="22" t="s">
        <v>66</v>
      </c>
      <c r="B11" s="14" t="s">
        <v>167</v>
      </c>
      <c r="C11" s="22">
        <v>18</v>
      </c>
      <c r="D11" s="14">
        <v>3.57</v>
      </c>
      <c r="E11" s="14">
        <v>3.24</v>
      </c>
      <c r="F11" s="23">
        <f t="shared" si="0"/>
        <v>3.4050000000000002</v>
      </c>
      <c r="G11" s="22">
        <v>27</v>
      </c>
      <c r="H11" s="14" t="s">
        <v>158</v>
      </c>
      <c r="I11" s="22">
        <v>53.8</v>
      </c>
      <c r="J11" s="22">
        <v>29.7</v>
      </c>
      <c r="K11" s="23">
        <f t="shared" si="1"/>
        <v>1.0999999999999999</v>
      </c>
      <c r="L11" s="22">
        <v>14.4</v>
      </c>
      <c r="M11" s="22">
        <v>8.6</v>
      </c>
      <c r="N11" s="14">
        <v>1.2030000000000001</v>
      </c>
      <c r="O11" s="14">
        <v>0.81200000000000006</v>
      </c>
      <c r="P11" s="14">
        <v>8.1000000000000003E-2</v>
      </c>
      <c r="Q11" s="15">
        <v>4.7E-2</v>
      </c>
      <c r="R11" s="15">
        <v>5.0000000000000001E-3</v>
      </c>
      <c r="S11" s="15">
        <v>4.0000000000000001E-3</v>
      </c>
      <c r="T11" s="15">
        <v>4.0000000000000001E-3</v>
      </c>
      <c r="U11" s="15" t="s">
        <v>150</v>
      </c>
      <c r="V11" s="15" t="s">
        <v>150</v>
      </c>
      <c r="W11" s="15" t="s">
        <v>150</v>
      </c>
      <c r="X11" s="15" t="s">
        <v>150</v>
      </c>
      <c r="Y11" s="14">
        <f>O11+P11+Q11+R11+S11+T11</f>
        <v>0.95300000000000007</v>
      </c>
      <c r="Z11" s="14">
        <f t="shared" si="2"/>
        <v>2.1560000000000001</v>
      </c>
      <c r="AA11" s="25">
        <f t="shared" si="3"/>
        <v>1.152474</v>
      </c>
      <c r="AB11" s="27">
        <f t="shared" si="4"/>
        <v>0.77789600000000003</v>
      </c>
      <c r="AC11" s="16">
        <f t="shared" si="5"/>
        <v>7.7598E-2</v>
      </c>
      <c r="AD11" s="17">
        <f t="shared" si="14"/>
        <v>4.5025999999999997E-2</v>
      </c>
      <c r="AE11" s="17">
        <f t="shared" si="15"/>
        <v>4.79E-3</v>
      </c>
      <c r="AF11" s="17">
        <f>S11*0.958</f>
        <v>3.8319999999999999E-3</v>
      </c>
      <c r="AG11" s="17">
        <f>T11*0.958</f>
        <v>3.8319999999999999E-3</v>
      </c>
      <c r="AH11" s="17" t="s">
        <v>150</v>
      </c>
      <c r="AI11" s="17" t="s">
        <v>150</v>
      </c>
      <c r="AJ11" s="17" t="s">
        <v>150</v>
      </c>
      <c r="AK11" s="17" t="s">
        <v>150</v>
      </c>
      <c r="AL11" s="25">
        <f t="shared" si="6"/>
        <v>0.91297400000000006</v>
      </c>
      <c r="AM11" s="16">
        <f t="shared" si="7"/>
        <v>2.065448</v>
      </c>
      <c r="AN11" s="25">
        <f t="shared" si="8"/>
        <v>1.2623294858342076</v>
      </c>
      <c r="AO11" s="17">
        <v>0.106</v>
      </c>
      <c r="AP11" s="15">
        <v>8.1000000000000003E-2</v>
      </c>
      <c r="AQ11" s="15">
        <v>4.7E-2</v>
      </c>
      <c r="AR11" s="15">
        <v>5.0000000000000001E-3</v>
      </c>
      <c r="AS11" s="15">
        <v>4.0000000000000001E-3</v>
      </c>
      <c r="AT11" s="15">
        <v>4.0000000000000001E-3</v>
      </c>
      <c r="AU11" s="17" t="s">
        <v>150</v>
      </c>
      <c r="AV11" s="17" t="s">
        <v>150</v>
      </c>
      <c r="AW11" s="17" t="s">
        <v>150</v>
      </c>
      <c r="AX11" s="17" t="s">
        <v>150</v>
      </c>
      <c r="AY11" s="16">
        <v>0.247</v>
      </c>
      <c r="AZ11" s="16">
        <f t="shared" si="9"/>
        <v>0.23662599999999998</v>
      </c>
      <c r="BA11" s="25">
        <f t="shared" si="10"/>
        <v>0.67634800000000006</v>
      </c>
      <c r="BB11" s="25">
        <f t="shared" si="13"/>
        <v>74.081846799580276</v>
      </c>
      <c r="BC11" s="22">
        <v>10</v>
      </c>
      <c r="BD11" s="14">
        <v>11</v>
      </c>
      <c r="BE11" s="22">
        <v>8</v>
      </c>
      <c r="BF11" s="14">
        <v>2.7</v>
      </c>
      <c r="BG11" s="14">
        <v>3.21</v>
      </c>
      <c r="BH11" s="23">
        <f t="shared" si="11"/>
        <v>2.9550000000000001</v>
      </c>
      <c r="BI11" s="22">
        <v>12</v>
      </c>
      <c r="BJ11" s="22">
        <f t="shared" si="12"/>
        <v>4</v>
      </c>
      <c r="BL11" s="14" t="s">
        <v>166</v>
      </c>
      <c r="BM11" s="14" t="s">
        <v>168</v>
      </c>
      <c r="BN11" s="14">
        <v>20171008</v>
      </c>
    </row>
    <row r="12" spans="1:66">
      <c r="A12" s="22" t="s">
        <v>78</v>
      </c>
      <c r="B12" s="14" t="s">
        <v>167</v>
      </c>
      <c r="C12" s="22">
        <v>14</v>
      </c>
      <c r="D12" s="14">
        <v>5.25</v>
      </c>
      <c r="E12" s="14">
        <v>5.28</v>
      </c>
      <c r="F12" s="23">
        <f t="shared" si="0"/>
        <v>5.2650000000000006</v>
      </c>
      <c r="G12" s="22">
        <v>47</v>
      </c>
      <c r="H12" s="14" t="s">
        <v>151</v>
      </c>
      <c r="I12" s="22">
        <v>81.7</v>
      </c>
      <c r="J12" s="22">
        <v>55</v>
      </c>
      <c r="K12" s="23">
        <f t="shared" si="1"/>
        <v>1.1702127659574468</v>
      </c>
      <c r="L12" s="22">
        <v>8.3000000000000007</v>
      </c>
      <c r="M12" s="22">
        <v>21.2</v>
      </c>
      <c r="N12" s="14">
        <v>3.9780000000000002</v>
      </c>
      <c r="O12" s="14">
        <v>2.2589999999999999</v>
      </c>
      <c r="P12" s="14">
        <v>1.6879999999999999</v>
      </c>
      <c r="Q12" s="15">
        <v>7.9000000000000001E-2</v>
      </c>
      <c r="R12" s="15">
        <v>3.0000000000000001E-3</v>
      </c>
      <c r="S12" s="15" t="s">
        <v>150</v>
      </c>
      <c r="T12" s="15" t="s">
        <v>150</v>
      </c>
      <c r="U12" s="15" t="s">
        <v>150</v>
      </c>
      <c r="V12" s="15" t="s">
        <v>150</v>
      </c>
      <c r="W12" s="15" t="s">
        <v>150</v>
      </c>
      <c r="X12" s="15" t="s">
        <v>150</v>
      </c>
      <c r="Y12" s="14">
        <f>O12+P12+Q12+R12</f>
        <v>4.0289999999999999</v>
      </c>
      <c r="Z12" s="14">
        <f t="shared" si="2"/>
        <v>8.0069999999999997</v>
      </c>
      <c r="AA12" s="25">
        <f t="shared" si="3"/>
        <v>3.810924</v>
      </c>
      <c r="AB12" s="27">
        <f t="shared" si="4"/>
        <v>2.1641219999999999</v>
      </c>
      <c r="AC12" s="16">
        <f t="shared" si="5"/>
        <v>1.6171039999999999</v>
      </c>
      <c r="AD12" s="17">
        <f t="shared" si="14"/>
        <v>7.5681999999999999E-2</v>
      </c>
      <c r="AE12" s="17">
        <f t="shared" si="15"/>
        <v>2.8739999999999998E-3</v>
      </c>
      <c r="AF12" s="17" t="s">
        <v>150</v>
      </c>
      <c r="AG12" s="17" t="s">
        <v>150</v>
      </c>
      <c r="AH12" s="17" t="s">
        <v>150</v>
      </c>
      <c r="AI12" s="17" t="s">
        <v>150</v>
      </c>
      <c r="AJ12" s="17" t="s">
        <v>150</v>
      </c>
      <c r="AK12" s="17" t="s">
        <v>150</v>
      </c>
      <c r="AL12" s="25">
        <f t="shared" si="6"/>
        <v>3.8597819999999996</v>
      </c>
      <c r="AM12" s="16">
        <f t="shared" si="7"/>
        <v>7.6707059999999991</v>
      </c>
      <c r="AN12" s="25">
        <f t="shared" si="8"/>
        <v>0.98734177215189878</v>
      </c>
      <c r="AO12" s="17">
        <v>0.42799999999999999</v>
      </c>
      <c r="AP12" s="17">
        <v>0.318</v>
      </c>
      <c r="AQ12" s="15">
        <v>7.9000000000000001E-2</v>
      </c>
      <c r="AR12" s="15">
        <v>3.0000000000000001E-3</v>
      </c>
      <c r="AS12" s="17" t="s">
        <v>150</v>
      </c>
      <c r="AT12" s="17" t="s">
        <v>150</v>
      </c>
      <c r="AU12" s="17" t="s">
        <v>150</v>
      </c>
      <c r="AV12" s="17" t="s">
        <v>150</v>
      </c>
      <c r="AW12" s="17" t="s">
        <v>150</v>
      </c>
      <c r="AX12" s="17" t="s">
        <v>150</v>
      </c>
      <c r="AY12" s="16">
        <v>0.82799999999999996</v>
      </c>
      <c r="AZ12" s="16">
        <f t="shared" si="9"/>
        <v>0.79322399999999993</v>
      </c>
      <c r="BA12" s="25">
        <f t="shared" si="10"/>
        <v>3.0665579999999997</v>
      </c>
      <c r="BB12" s="25">
        <f t="shared" si="13"/>
        <v>79.448994787788536</v>
      </c>
      <c r="BC12" s="22">
        <v>42</v>
      </c>
      <c r="BD12" s="14">
        <v>7</v>
      </c>
      <c r="BE12" s="22">
        <v>9</v>
      </c>
      <c r="BF12" s="14">
        <v>4.6900000000000004</v>
      </c>
      <c r="BG12" s="14">
        <v>5.33</v>
      </c>
      <c r="BH12" s="23">
        <f t="shared" si="11"/>
        <v>5.01</v>
      </c>
      <c r="BI12" s="22">
        <v>14</v>
      </c>
      <c r="BJ12" s="22">
        <f t="shared" si="12"/>
        <v>5</v>
      </c>
      <c r="BL12" s="14" t="s">
        <v>166</v>
      </c>
      <c r="BM12" s="14" t="s">
        <v>165</v>
      </c>
      <c r="BN12" s="14">
        <v>20171008</v>
      </c>
    </row>
    <row r="13" spans="1:66">
      <c r="A13" s="22" t="s">
        <v>89</v>
      </c>
      <c r="B13" s="14" t="s">
        <v>167</v>
      </c>
      <c r="C13" s="22">
        <v>16</v>
      </c>
      <c r="D13" s="14">
        <v>5.05</v>
      </c>
      <c r="E13" s="14">
        <v>5.75</v>
      </c>
      <c r="F13" s="23">
        <f t="shared" si="0"/>
        <v>5.4</v>
      </c>
      <c r="G13" s="22">
        <v>51</v>
      </c>
      <c r="H13" s="14" t="s">
        <v>151</v>
      </c>
      <c r="I13" s="22">
        <v>88.4</v>
      </c>
      <c r="J13" s="22">
        <v>54</v>
      </c>
      <c r="K13" s="23">
        <f t="shared" si="1"/>
        <v>1.0588235294117647</v>
      </c>
      <c r="L13" s="22">
        <v>15.8</v>
      </c>
      <c r="M13" s="22">
        <v>18.7</v>
      </c>
      <c r="N13" s="14">
        <v>3.1349999999999998</v>
      </c>
      <c r="O13" s="14">
        <v>0.35799999999999998</v>
      </c>
      <c r="P13" s="14">
        <v>0.58899999999999997</v>
      </c>
      <c r="Q13" s="15">
        <v>2.8239999999999998</v>
      </c>
      <c r="R13" s="15">
        <v>0.81399999999999995</v>
      </c>
      <c r="S13" s="15">
        <v>3.5999999999999997E-2</v>
      </c>
      <c r="T13" s="15">
        <v>0.03</v>
      </c>
      <c r="U13" s="15">
        <v>3.0000000000000001E-3</v>
      </c>
      <c r="V13" s="15" t="s">
        <v>150</v>
      </c>
      <c r="W13" s="15" t="s">
        <v>150</v>
      </c>
      <c r="X13" s="15" t="s">
        <v>150</v>
      </c>
      <c r="Y13" s="14">
        <f>O13+P13+Q13+R13+S13+T13+U13</f>
        <v>4.6539999999999999</v>
      </c>
      <c r="Z13" s="14">
        <f t="shared" si="2"/>
        <v>7.7889999999999997</v>
      </c>
      <c r="AA13" s="25">
        <f t="shared" si="3"/>
        <v>3.0033299999999996</v>
      </c>
      <c r="AB13" s="27">
        <f t="shared" si="4"/>
        <v>0.34296399999999999</v>
      </c>
      <c r="AC13" s="16">
        <f t="shared" si="5"/>
        <v>0.56426199999999993</v>
      </c>
      <c r="AD13" s="17">
        <f t="shared" si="14"/>
        <v>2.7053919999999998</v>
      </c>
      <c r="AE13" s="17">
        <f t="shared" si="15"/>
        <v>0.77981199999999995</v>
      </c>
      <c r="AF13" s="17">
        <f>S13*0.958</f>
        <v>3.4487999999999998E-2</v>
      </c>
      <c r="AG13" s="17">
        <f>T13*0.958</f>
        <v>2.8739999999999998E-2</v>
      </c>
      <c r="AH13" s="17">
        <f>U13*0.958</f>
        <v>2.8739999999999998E-3</v>
      </c>
      <c r="AI13" s="17" t="s">
        <v>150</v>
      </c>
      <c r="AJ13" s="17" t="s">
        <v>150</v>
      </c>
      <c r="AK13" s="17" t="s">
        <v>150</v>
      </c>
      <c r="AL13" s="25">
        <f t="shared" si="6"/>
        <v>4.4585319999999999</v>
      </c>
      <c r="AM13" s="16">
        <f t="shared" si="7"/>
        <v>7.4618619999999991</v>
      </c>
      <c r="AN13" s="25">
        <f t="shared" si="8"/>
        <v>0.67361409540180484</v>
      </c>
      <c r="AO13" s="17"/>
      <c r="AP13" s="17"/>
      <c r="AQ13" s="17">
        <v>0.38300000000000001</v>
      </c>
      <c r="AR13" s="17">
        <v>0.19900000000000001</v>
      </c>
      <c r="AS13" s="15">
        <v>3.5999999999999997E-2</v>
      </c>
      <c r="AT13" s="15">
        <v>0.03</v>
      </c>
      <c r="AU13" s="15">
        <v>3.0000000000000001E-3</v>
      </c>
      <c r="AV13" s="17" t="s">
        <v>150</v>
      </c>
      <c r="AW13" s="17" t="s">
        <v>150</v>
      </c>
      <c r="AX13" s="17" t="s">
        <v>150</v>
      </c>
      <c r="AY13" s="16">
        <v>0.65100000000000013</v>
      </c>
      <c r="AZ13" s="16">
        <f t="shared" si="9"/>
        <v>0.62365800000000016</v>
      </c>
      <c r="BA13" s="25">
        <f t="shared" si="10"/>
        <v>3.8348739999999997</v>
      </c>
      <c r="BB13" s="25">
        <f t="shared" si="13"/>
        <v>86.012032660077338</v>
      </c>
      <c r="BC13" s="22">
        <v>20</v>
      </c>
      <c r="BD13" s="14">
        <v>7</v>
      </c>
      <c r="BE13" s="22">
        <v>14</v>
      </c>
      <c r="BF13" s="14">
        <v>4.38</v>
      </c>
      <c r="BG13" s="14">
        <v>4.18</v>
      </c>
      <c r="BH13" s="23">
        <f t="shared" si="11"/>
        <v>4.2799999999999994</v>
      </c>
      <c r="BI13" s="22">
        <v>17</v>
      </c>
      <c r="BJ13" s="22">
        <f t="shared" si="12"/>
        <v>3</v>
      </c>
      <c r="BL13" s="14" t="s">
        <v>166</v>
      </c>
      <c r="BM13" s="14" t="s">
        <v>165</v>
      </c>
      <c r="BN13" s="14">
        <v>20171008</v>
      </c>
    </row>
    <row r="14" spans="1:66">
      <c r="A14" s="22" t="s">
        <v>91</v>
      </c>
      <c r="B14" s="14" t="s">
        <v>167</v>
      </c>
      <c r="C14" s="22">
        <v>12</v>
      </c>
      <c r="D14" s="14">
        <v>4.67</v>
      </c>
      <c r="E14" s="14">
        <v>5.22</v>
      </c>
      <c r="F14" s="23">
        <f t="shared" si="0"/>
        <v>4.9450000000000003</v>
      </c>
      <c r="G14" s="22">
        <v>33</v>
      </c>
      <c r="H14" s="14" t="s">
        <v>151</v>
      </c>
      <c r="I14" s="22">
        <v>83.8</v>
      </c>
      <c r="J14" s="22">
        <v>51</v>
      </c>
      <c r="K14" s="23">
        <f t="shared" si="1"/>
        <v>1.5454545454545454</v>
      </c>
      <c r="L14" s="22">
        <v>13.4</v>
      </c>
      <c r="M14" s="22">
        <v>19.2</v>
      </c>
      <c r="N14" s="14">
        <v>1.6519999999999999</v>
      </c>
      <c r="O14" s="14">
        <v>0.88800000000000001</v>
      </c>
      <c r="P14" s="14">
        <v>1.298</v>
      </c>
      <c r="Q14" s="15">
        <v>3.9E-2</v>
      </c>
      <c r="R14" s="15">
        <v>4.0000000000000001E-3</v>
      </c>
      <c r="S14" s="15">
        <v>4.0000000000000001E-3</v>
      </c>
      <c r="T14" s="15">
        <v>6.0000000000000001E-3</v>
      </c>
      <c r="U14" s="15" t="s">
        <v>150</v>
      </c>
      <c r="V14" s="15" t="s">
        <v>150</v>
      </c>
      <c r="W14" s="15" t="s">
        <v>150</v>
      </c>
      <c r="X14" s="15" t="s">
        <v>150</v>
      </c>
      <c r="Y14" s="14">
        <f>O14+P14+Q14+R14+S14+T14</f>
        <v>2.2389999999999999</v>
      </c>
      <c r="Z14" s="14">
        <f t="shared" si="2"/>
        <v>3.891</v>
      </c>
      <c r="AA14" s="25">
        <f t="shared" si="3"/>
        <v>1.5826159999999998</v>
      </c>
      <c r="AB14" s="27">
        <f t="shared" si="4"/>
        <v>0.85070400000000002</v>
      </c>
      <c r="AC14" s="16">
        <f t="shared" si="5"/>
        <v>1.243484</v>
      </c>
      <c r="AD14" s="17">
        <f t="shared" si="14"/>
        <v>3.7361999999999999E-2</v>
      </c>
      <c r="AE14" s="17">
        <f t="shared" si="15"/>
        <v>3.8319999999999999E-3</v>
      </c>
      <c r="AF14" s="17">
        <f>S14*0.958</f>
        <v>3.8319999999999999E-3</v>
      </c>
      <c r="AG14" s="17">
        <f>T14*0.958</f>
        <v>5.7479999999999996E-3</v>
      </c>
      <c r="AH14" s="17" t="s">
        <v>150</v>
      </c>
      <c r="AI14" s="17" t="s">
        <v>150</v>
      </c>
      <c r="AJ14" s="17" t="s">
        <v>150</v>
      </c>
      <c r="AK14" s="17" t="s">
        <v>150</v>
      </c>
      <c r="AL14" s="25">
        <f t="shared" si="6"/>
        <v>2.1449619999999996</v>
      </c>
      <c r="AM14" s="16">
        <f t="shared" si="7"/>
        <v>3.7275779999999998</v>
      </c>
      <c r="AN14" s="25">
        <f t="shared" si="8"/>
        <v>0.73782938811969634</v>
      </c>
      <c r="AO14" s="17">
        <v>0.214</v>
      </c>
      <c r="AP14" s="17">
        <v>0.14099999999999999</v>
      </c>
      <c r="AQ14" s="15">
        <v>3.9E-2</v>
      </c>
      <c r="AR14" s="15">
        <v>4.0000000000000001E-3</v>
      </c>
      <c r="AS14" s="15">
        <v>4.0000000000000001E-3</v>
      </c>
      <c r="AT14" s="15">
        <v>6.0000000000000001E-3</v>
      </c>
      <c r="AU14" s="17" t="s">
        <v>150</v>
      </c>
      <c r="AV14" s="17" t="s">
        <v>150</v>
      </c>
      <c r="AW14" s="17" t="s">
        <v>150</v>
      </c>
      <c r="AX14" s="17" t="s">
        <v>150</v>
      </c>
      <c r="AY14" s="16">
        <v>0.40799999999999997</v>
      </c>
      <c r="AZ14" s="16">
        <f t="shared" si="9"/>
        <v>0.39086399999999993</v>
      </c>
      <c r="BA14" s="25">
        <f t="shared" si="10"/>
        <v>1.7540979999999997</v>
      </c>
      <c r="BB14" s="25">
        <f t="shared" si="13"/>
        <v>81.777579276462703</v>
      </c>
      <c r="BC14" s="22">
        <v>40</v>
      </c>
      <c r="BD14" s="14">
        <v>9</v>
      </c>
      <c r="BE14" s="22">
        <v>10</v>
      </c>
      <c r="BF14" s="14">
        <v>4.18</v>
      </c>
      <c r="BG14" s="14">
        <v>3.83</v>
      </c>
      <c r="BH14" s="23">
        <f t="shared" si="11"/>
        <v>4.0049999999999999</v>
      </c>
      <c r="BI14" s="22">
        <v>13</v>
      </c>
      <c r="BJ14" s="22">
        <f t="shared" si="12"/>
        <v>3</v>
      </c>
      <c r="BL14" s="14" t="s">
        <v>166</v>
      </c>
      <c r="BM14" s="14" t="s">
        <v>165</v>
      </c>
      <c r="BN14" s="14">
        <v>20171008</v>
      </c>
    </row>
    <row r="15" spans="1:66">
      <c r="A15" s="22" t="s">
        <v>104</v>
      </c>
      <c r="B15" s="14" t="s">
        <v>167</v>
      </c>
      <c r="C15" s="22">
        <v>18</v>
      </c>
      <c r="D15" s="14">
        <v>6.42</v>
      </c>
      <c r="E15" s="14">
        <v>6.28</v>
      </c>
      <c r="F15" s="23">
        <f t="shared" si="0"/>
        <v>6.35</v>
      </c>
      <c r="G15" s="22">
        <v>58</v>
      </c>
      <c r="H15" s="14" t="s">
        <v>151</v>
      </c>
      <c r="I15" s="22">
        <v>105.4</v>
      </c>
      <c r="J15" s="22">
        <v>73</v>
      </c>
      <c r="K15" s="23">
        <f t="shared" si="1"/>
        <v>1.2586206896551724</v>
      </c>
      <c r="L15" s="22">
        <v>24.5</v>
      </c>
      <c r="M15" s="22">
        <v>2.2000000000000002</v>
      </c>
      <c r="N15" s="14">
        <v>7.0830000000000002</v>
      </c>
      <c r="O15" s="14">
        <v>0.95699999999999996</v>
      </c>
      <c r="P15" s="14">
        <v>1.603</v>
      </c>
      <c r="Q15" s="15">
        <v>0.38500000000000001</v>
      </c>
      <c r="R15" s="15">
        <v>0.28699999999999998</v>
      </c>
      <c r="S15" s="15">
        <v>0.10299999999999999</v>
      </c>
      <c r="T15" s="15">
        <v>1.6E-2</v>
      </c>
      <c r="U15" s="15">
        <v>8.9999999999999993E-3</v>
      </c>
      <c r="V15" s="15">
        <v>3.0000000000000001E-3</v>
      </c>
      <c r="W15" s="15">
        <v>3.0000000000000001E-3</v>
      </c>
      <c r="X15" s="15">
        <v>4.0000000000000001E-3</v>
      </c>
      <c r="Y15" s="14">
        <f>O15+P15+Q15+R15+S15+T15+U15+V15+W15+X15</f>
        <v>3.3700000000000006</v>
      </c>
      <c r="Z15" s="14">
        <f t="shared" si="2"/>
        <v>10.453000000000001</v>
      </c>
      <c r="AA15" s="25">
        <f t="shared" si="3"/>
        <v>6.785514</v>
      </c>
      <c r="AB15" s="27">
        <f t="shared" si="4"/>
        <v>0.9168059999999999</v>
      </c>
      <c r="AC15" s="16">
        <f t="shared" si="5"/>
        <v>1.535674</v>
      </c>
      <c r="AD15" s="17">
        <f t="shared" si="14"/>
        <v>0.36882999999999999</v>
      </c>
      <c r="AE15" s="17">
        <f t="shared" si="15"/>
        <v>0.27494599999999997</v>
      </c>
      <c r="AF15" s="17">
        <f>S15*0.958</f>
        <v>9.8673999999999984E-2</v>
      </c>
      <c r="AG15" s="17">
        <f>T15*0.958</f>
        <v>1.5328E-2</v>
      </c>
      <c r="AH15" s="17">
        <f>U15*0.958</f>
        <v>8.6219999999999995E-3</v>
      </c>
      <c r="AI15" s="17">
        <f>V15*0.958</f>
        <v>2.8739999999999998E-3</v>
      </c>
      <c r="AJ15" s="17">
        <f>W15*0.958</f>
        <v>2.8739999999999998E-3</v>
      </c>
      <c r="AK15" s="17">
        <f>X15*0.958</f>
        <v>3.8319999999999999E-3</v>
      </c>
      <c r="AL15" s="25">
        <f t="shared" si="6"/>
        <v>3.2284600000000006</v>
      </c>
      <c r="AM15" s="16">
        <f t="shared" si="7"/>
        <v>10.013974000000001</v>
      </c>
      <c r="AN15" s="25">
        <f t="shared" si="8"/>
        <v>2.1017804154302668</v>
      </c>
      <c r="AO15" s="17"/>
      <c r="AP15" s="17">
        <v>1.5680000000000001</v>
      </c>
      <c r="AQ15" s="15">
        <v>0.38500000000000001</v>
      </c>
      <c r="AR15" s="15">
        <v>0.28699999999999998</v>
      </c>
      <c r="AS15" s="15">
        <v>0.10299999999999999</v>
      </c>
      <c r="AT15" s="15">
        <v>1.6E-2</v>
      </c>
      <c r="AU15" s="15">
        <v>8.9999999999999993E-3</v>
      </c>
      <c r="AV15" s="15">
        <v>3.0000000000000001E-3</v>
      </c>
      <c r="AW15" s="15">
        <v>3.0000000000000001E-3</v>
      </c>
      <c r="AX15" s="15">
        <v>4.0000000000000001E-3</v>
      </c>
      <c r="AY15" s="16">
        <v>2.3780000000000006</v>
      </c>
      <c r="AZ15" s="16">
        <f t="shared" si="9"/>
        <v>2.2781240000000005</v>
      </c>
      <c r="BA15" s="25">
        <f t="shared" si="10"/>
        <v>0.95033600000000007</v>
      </c>
      <c r="BB15" s="25">
        <f t="shared" si="13"/>
        <v>29.436201780415427</v>
      </c>
      <c r="BC15" s="22">
        <v>28</v>
      </c>
      <c r="BD15" s="14">
        <v>7</v>
      </c>
      <c r="BE15" s="22">
        <v>9</v>
      </c>
      <c r="BF15" s="14">
        <v>6.63</v>
      </c>
      <c r="BG15" s="14">
        <v>6.64</v>
      </c>
      <c r="BH15" s="23">
        <f t="shared" si="11"/>
        <v>6.6349999999999998</v>
      </c>
      <c r="BI15" s="22">
        <v>12</v>
      </c>
      <c r="BJ15" s="22">
        <f t="shared" si="12"/>
        <v>3</v>
      </c>
      <c r="BL15" s="14" t="s">
        <v>166</v>
      </c>
      <c r="BM15" s="14" t="s">
        <v>165</v>
      </c>
      <c r="BN15" s="14">
        <v>20171008</v>
      </c>
    </row>
    <row r="16" spans="1:66">
      <c r="A16" s="22" t="s">
        <v>106</v>
      </c>
      <c r="B16" s="14" t="s">
        <v>167</v>
      </c>
      <c r="C16" s="22">
        <v>20</v>
      </c>
      <c r="D16" s="14">
        <v>5.86</v>
      </c>
      <c r="E16" s="14">
        <v>5.36</v>
      </c>
      <c r="F16" s="23">
        <f t="shared" si="0"/>
        <v>5.61</v>
      </c>
      <c r="G16" s="22">
        <v>41</v>
      </c>
      <c r="H16" s="14" t="s">
        <v>151</v>
      </c>
      <c r="I16" s="22">
        <v>87.4</v>
      </c>
      <c r="J16" s="22">
        <v>43</v>
      </c>
      <c r="K16" s="23">
        <f t="shared" si="1"/>
        <v>1.0487804878048781</v>
      </c>
      <c r="L16" s="22">
        <v>10.5</v>
      </c>
      <c r="M16" s="22">
        <v>22.5</v>
      </c>
      <c r="N16" s="14">
        <v>1.677</v>
      </c>
      <c r="O16" s="14">
        <v>0.62</v>
      </c>
      <c r="P16" s="14">
        <v>0.79700000000000004</v>
      </c>
      <c r="Q16" s="15">
        <v>1.246</v>
      </c>
      <c r="R16" s="15">
        <v>0.82599999999999996</v>
      </c>
      <c r="S16" s="15">
        <v>2.7E-2</v>
      </c>
      <c r="T16" s="15" t="s">
        <v>150</v>
      </c>
      <c r="U16" s="15" t="s">
        <v>150</v>
      </c>
      <c r="V16" s="15" t="s">
        <v>150</v>
      </c>
      <c r="W16" s="15" t="s">
        <v>150</v>
      </c>
      <c r="X16" s="15" t="s">
        <v>150</v>
      </c>
      <c r="Y16" s="14">
        <f>O16+P16+Q16+R16+S16</f>
        <v>3.5160000000000005</v>
      </c>
      <c r="Z16" s="14">
        <f t="shared" si="2"/>
        <v>5.1930000000000005</v>
      </c>
      <c r="AA16" s="25">
        <f t="shared" si="3"/>
        <v>1.6065659999999999</v>
      </c>
      <c r="AB16" s="27">
        <f t="shared" si="4"/>
        <v>0.59395999999999993</v>
      </c>
      <c r="AC16" s="16">
        <f t="shared" si="5"/>
        <v>0.76352600000000004</v>
      </c>
      <c r="AD16" s="17">
        <f t="shared" si="14"/>
        <v>1.193668</v>
      </c>
      <c r="AE16" s="17">
        <f t="shared" si="15"/>
        <v>0.7913079999999999</v>
      </c>
      <c r="AF16" s="17">
        <f t="shared" ref="AF16:AF26" si="16">S16*0.958</f>
        <v>2.5866E-2</v>
      </c>
      <c r="AG16" s="17" t="s">
        <v>150</v>
      </c>
      <c r="AH16" s="17" t="s">
        <v>150</v>
      </c>
      <c r="AI16" s="17" t="s">
        <v>150</v>
      </c>
      <c r="AJ16" s="17" t="s">
        <v>150</v>
      </c>
      <c r="AK16" s="17" t="s">
        <v>150</v>
      </c>
      <c r="AL16" s="25">
        <f t="shared" si="6"/>
        <v>3.3683280000000004</v>
      </c>
      <c r="AM16" s="16">
        <f t="shared" si="7"/>
        <v>4.9748939999999999</v>
      </c>
      <c r="AN16" s="25">
        <f t="shared" si="8"/>
        <v>0.47696245733788389</v>
      </c>
      <c r="AO16" s="17">
        <v>0.23799999999999999</v>
      </c>
      <c r="AP16" s="17">
        <v>0.16900000000000001</v>
      </c>
      <c r="AQ16" s="17">
        <v>6.4000000000000001E-2</v>
      </c>
      <c r="AR16" s="17">
        <v>3.7999999999999999E-2</v>
      </c>
      <c r="AS16" s="15">
        <v>2.7E-2</v>
      </c>
      <c r="AT16" s="17" t="s">
        <v>150</v>
      </c>
      <c r="AU16" s="17" t="s">
        <v>150</v>
      </c>
      <c r="AV16" s="17" t="s">
        <v>150</v>
      </c>
      <c r="AW16" s="17" t="s">
        <v>150</v>
      </c>
      <c r="AX16" s="17" t="s">
        <v>150</v>
      </c>
      <c r="AY16" s="16">
        <v>0.53600000000000003</v>
      </c>
      <c r="AZ16" s="16">
        <f t="shared" si="9"/>
        <v>0.51348800000000006</v>
      </c>
      <c r="BA16" s="25">
        <f t="shared" si="10"/>
        <v>2.8548400000000003</v>
      </c>
      <c r="BB16" s="25">
        <f t="shared" si="13"/>
        <v>84.755403868031848</v>
      </c>
      <c r="BC16" s="22">
        <v>28</v>
      </c>
      <c r="BD16" s="14">
        <v>5</v>
      </c>
      <c r="BE16" s="22">
        <v>8</v>
      </c>
      <c r="BF16" s="14">
        <v>2.78</v>
      </c>
      <c r="BG16" s="14">
        <v>3.18</v>
      </c>
      <c r="BH16" s="23">
        <f t="shared" si="11"/>
        <v>2.98</v>
      </c>
      <c r="BI16" s="22">
        <v>12</v>
      </c>
      <c r="BJ16" s="22">
        <f t="shared" si="12"/>
        <v>4</v>
      </c>
      <c r="BL16" s="14" t="s">
        <v>166</v>
      </c>
      <c r="BM16" s="14" t="s">
        <v>165</v>
      </c>
      <c r="BN16" s="14">
        <v>20171008</v>
      </c>
    </row>
    <row r="17" spans="1:66">
      <c r="A17" s="22" t="s">
        <v>112</v>
      </c>
      <c r="B17" s="14" t="s">
        <v>164</v>
      </c>
      <c r="C17" s="22">
        <v>27</v>
      </c>
      <c r="D17" s="14">
        <v>5.0599999999999996</v>
      </c>
      <c r="E17" s="14">
        <v>4.1500000000000004</v>
      </c>
      <c r="F17" s="23">
        <f t="shared" si="0"/>
        <v>4.6050000000000004</v>
      </c>
      <c r="G17" s="22">
        <v>28</v>
      </c>
      <c r="H17" s="14" t="s">
        <v>158</v>
      </c>
      <c r="I17" s="22">
        <v>75.5</v>
      </c>
      <c r="J17" s="22">
        <v>33.5</v>
      </c>
      <c r="K17" s="23">
        <f t="shared" si="1"/>
        <v>1.1964285714285714</v>
      </c>
      <c r="L17" s="22">
        <v>22.5</v>
      </c>
      <c r="M17" s="22">
        <v>32.5</v>
      </c>
      <c r="N17" s="14">
        <v>1.361</v>
      </c>
      <c r="O17" s="14">
        <v>0.34</v>
      </c>
      <c r="P17" s="14">
        <v>0.504</v>
      </c>
      <c r="Q17" s="15">
        <v>2.7669999999999999</v>
      </c>
      <c r="R17" s="15">
        <v>0.36499999999999999</v>
      </c>
      <c r="S17" s="15">
        <v>1.4999999999999999E-2</v>
      </c>
      <c r="T17" s="15">
        <v>2.5000000000000001E-2</v>
      </c>
      <c r="U17" s="15">
        <v>2.1999999999999999E-2</v>
      </c>
      <c r="V17" s="15">
        <v>2.7E-2</v>
      </c>
      <c r="W17" s="15">
        <v>2.7E-2</v>
      </c>
      <c r="X17" s="15" t="s">
        <v>150</v>
      </c>
      <c r="Y17" s="14">
        <f>O17+P17+Q17+R17+S17+T17+U17+V17+W17</f>
        <v>4.0920000000000005</v>
      </c>
      <c r="Z17" s="14">
        <f t="shared" si="2"/>
        <v>5.4530000000000003</v>
      </c>
      <c r="AA17" s="25">
        <f t="shared" si="3"/>
        <v>1.3038379999999998</v>
      </c>
      <c r="AB17" s="27">
        <f t="shared" si="4"/>
        <v>0.32572000000000001</v>
      </c>
      <c r="AC17" s="16">
        <f t="shared" si="5"/>
        <v>0.48283199999999998</v>
      </c>
      <c r="AD17" s="17">
        <f t="shared" si="14"/>
        <v>2.6507859999999996</v>
      </c>
      <c r="AE17" s="17">
        <f t="shared" si="15"/>
        <v>0.34966999999999998</v>
      </c>
      <c r="AF17" s="17">
        <f t="shared" si="16"/>
        <v>1.4369999999999999E-2</v>
      </c>
      <c r="AG17" s="17">
        <f>T17*0.958</f>
        <v>2.3949999999999999E-2</v>
      </c>
      <c r="AH17" s="17">
        <f>U17*0.958</f>
        <v>2.1075999999999998E-2</v>
      </c>
      <c r="AI17" s="17">
        <f>V17*0.958</f>
        <v>2.5866E-2</v>
      </c>
      <c r="AJ17" s="17">
        <f>W17*0.958</f>
        <v>2.5866E-2</v>
      </c>
      <c r="AK17" s="17" t="s">
        <v>150</v>
      </c>
      <c r="AL17" s="25">
        <f t="shared" si="6"/>
        <v>3.9201360000000003</v>
      </c>
      <c r="AM17" s="16">
        <f t="shared" si="7"/>
        <v>5.2239740000000001</v>
      </c>
      <c r="AN17" s="25">
        <f t="shared" si="8"/>
        <v>0.33260019550342124</v>
      </c>
      <c r="AO17" s="17"/>
      <c r="AP17" s="17"/>
      <c r="AQ17" s="17">
        <v>0.34699999999999998</v>
      </c>
      <c r="AR17" s="15">
        <v>0.36499999999999999</v>
      </c>
      <c r="AS17" s="15">
        <v>1.4999999999999999E-2</v>
      </c>
      <c r="AT17" s="15">
        <v>2.5000000000000001E-2</v>
      </c>
      <c r="AU17" s="15">
        <v>2.1999999999999999E-2</v>
      </c>
      <c r="AV17" s="15">
        <v>2.7E-2</v>
      </c>
      <c r="AW17" s="15">
        <v>2.7E-2</v>
      </c>
      <c r="AX17" s="17" t="s">
        <v>150</v>
      </c>
      <c r="AY17" s="16">
        <v>0.82800000000000007</v>
      </c>
      <c r="AZ17" s="16">
        <f t="shared" si="9"/>
        <v>0.79322400000000004</v>
      </c>
      <c r="BA17" s="25">
        <f t="shared" si="10"/>
        <v>3.1269120000000004</v>
      </c>
      <c r="BB17" s="25">
        <f t="shared" si="13"/>
        <v>79.765395894428153</v>
      </c>
      <c r="BC17" s="22">
        <v>44</v>
      </c>
      <c r="BD17" s="14">
        <v>13</v>
      </c>
      <c r="BE17" s="22">
        <v>6</v>
      </c>
      <c r="BF17" s="14">
        <v>5.24</v>
      </c>
      <c r="BG17" s="14">
        <v>5.29</v>
      </c>
      <c r="BH17" s="23">
        <f t="shared" si="11"/>
        <v>5.2650000000000006</v>
      </c>
      <c r="BI17" s="22">
        <v>9</v>
      </c>
      <c r="BJ17" s="22">
        <f t="shared" si="12"/>
        <v>3</v>
      </c>
      <c r="BL17" s="14" t="s">
        <v>157</v>
      </c>
      <c r="BM17" s="14" t="s">
        <v>148</v>
      </c>
      <c r="BN17" s="14">
        <v>20171107</v>
      </c>
    </row>
    <row r="18" spans="1:66">
      <c r="A18" s="22" t="s">
        <v>114</v>
      </c>
      <c r="B18" s="14" t="s">
        <v>163</v>
      </c>
      <c r="C18" s="22">
        <v>26</v>
      </c>
      <c r="D18" s="14">
        <v>5.16</v>
      </c>
      <c r="E18" s="14">
        <v>4.96</v>
      </c>
      <c r="F18" s="23">
        <f t="shared" si="0"/>
        <v>5.0600000000000005</v>
      </c>
      <c r="G18" s="22">
        <v>23</v>
      </c>
      <c r="H18" s="14" t="s">
        <v>158</v>
      </c>
      <c r="I18" s="22">
        <v>58</v>
      </c>
      <c r="J18" s="22">
        <v>31</v>
      </c>
      <c r="K18" s="23">
        <f t="shared" si="1"/>
        <v>1.3478260869565217</v>
      </c>
      <c r="L18" s="22">
        <v>12.4</v>
      </c>
      <c r="M18" s="22">
        <v>8.6</v>
      </c>
      <c r="N18" s="14">
        <v>1.4770000000000001</v>
      </c>
      <c r="O18" s="14">
        <v>1.2669999999999999</v>
      </c>
      <c r="P18" s="14">
        <v>0.32700000000000001</v>
      </c>
      <c r="Q18" s="15">
        <v>0.38200000000000001</v>
      </c>
      <c r="R18" s="15">
        <v>1.6E-2</v>
      </c>
      <c r="S18" s="15">
        <v>0.01</v>
      </c>
      <c r="T18" s="15" t="s">
        <v>150</v>
      </c>
      <c r="U18" s="15" t="s">
        <v>150</v>
      </c>
      <c r="V18" s="15" t="s">
        <v>150</v>
      </c>
      <c r="W18" s="15" t="s">
        <v>150</v>
      </c>
      <c r="X18" s="15" t="s">
        <v>150</v>
      </c>
      <c r="Y18" s="14">
        <f>O18+P18+Q18+R18+S18</f>
        <v>2.0019999999999998</v>
      </c>
      <c r="Z18" s="14">
        <f t="shared" si="2"/>
        <v>3.4790000000000001</v>
      </c>
      <c r="AA18" s="25">
        <f t="shared" si="3"/>
        <v>1.4149659999999999</v>
      </c>
      <c r="AB18" s="27">
        <f t="shared" si="4"/>
        <v>1.2137859999999998</v>
      </c>
      <c r="AC18" s="16">
        <f t="shared" si="5"/>
        <v>0.31326599999999999</v>
      </c>
      <c r="AD18" s="17">
        <f t="shared" si="14"/>
        <v>0.365956</v>
      </c>
      <c r="AE18" s="17">
        <f t="shared" si="15"/>
        <v>1.5328E-2</v>
      </c>
      <c r="AF18" s="17">
        <f t="shared" si="16"/>
        <v>9.58E-3</v>
      </c>
      <c r="AG18" s="17" t="s">
        <v>150</v>
      </c>
      <c r="AH18" s="17" t="s">
        <v>150</v>
      </c>
      <c r="AI18" s="17" t="s">
        <v>150</v>
      </c>
      <c r="AJ18" s="17" t="s">
        <v>150</v>
      </c>
      <c r="AK18" s="17" t="s">
        <v>150</v>
      </c>
      <c r="AL18" s="25">
        <f t="shared" si="6"/>
        <v>1.9179159999999997</v>
      </c>
      <c r="AM18" s="16">
        <f t="shared" si="7"/>
        <v>3.3328820000000001</v>
      </c>
      <c r="AN18" s="25">
        <f t="shared" si="8"/>
        <v>0.73776223776223782</v>
      </c>
      <c r="AO18" s="17"/>
      <c r="AP18" s="17">
        <v>0.245</v>
      </c>
      <c r="AQ18" s="15">
        <v>0.38200000000000001</v>
      </c>
      <c r="AR18" s="15">
        <v>1.6E-2</v>
      </c>
      <c r="AS18" s="15">
        <v>0.01</v>
      </c>
      <c r="AT18" s="17" t="s">
        <v>150</v>
      </c>
      <c r="AU18" s="17" t="s">
        <v>150</v>
      </c>
      <c r="AV18" s="17" t="s">
        <v>150</v>
      </c>
      <c r="AW18" s="17" t="s">
        <v>150</v>
      </c>
      <c r="AX18" s="17" t="s">
        <v>150</v>
      </c>
      <c r="AY18" s="16">
        <v>0.65300000000000002</v>
      </c>
      <c r="AZ18" s="16">
        <f t="shared" si="9"/>
        <v>0.62557399999999996</v>
      </c>
      <c r="BA18" s="25">
        <f t="shared" si="10"/>
        <v>1.2923419999999997</v>
      </c>
      <c r="BB18" s="25">
        <f t="shared" si="13"/>
        <v>67.382617382617369</v>
      </c>
      <c r="BC18" s="22">
        <v>41</v>
      </c>
      <c r="BD18" s="14">
        <v>8</v>
      </c>
      <c r="BE18" s="22">
        <v>7</v>
      </c>
      <c r="BF18" s="14">
        <v>3.58</v>
      </c>
      <c r="BG18" s="14">
        <v>3.79</v>
      </c>
      <c r="BH18" s="23">
        <f t="shared" si="11"/>
        <v>3.6850000000000001</v>
      </c>
      <c r="BI18" s="22">
        <v>10</v>
      </c>
      <c r="BJ18" s="22">
        <f t="shared" si="12"/>
        <v>3</v>
      </c>
      <c r="BL18" s="14" t="s">
        <v>157</v>
      </c>
      <c r="BM18" s="14" t="s">
        <v>148</v>
      </c>
      <c r="BN18" s="14">
        <v>20171107</v>
      </c>
    </row>
    <row r="19" spans="1:66">
      <c r="A19" s="22" t="s">
        <v>115</v>
      </c>
      <c r="B19" s="14" t="s">
        <v>162</v>
      </c>
      <c r="C19" s="22">
        <v>34</v>
      </c>
      <c r="D19" s="14">
        <v>6.62</v>
      </c>
      <c r="E19" s="14">
        <v>6.57</v>
      </c>
      <c r="F19" s="23">
        <f t="shared" si="0"/>
        <v>6.5950000000000006</v>
      </c>
      <c r="G19" s="22">
        <v>38</v>
      </c>
      <c r="H19" s="14" t="s">
        <v>151</v>
      </c>
      <c r="I19" s="22">
        <v>87</v>
      </c>
      <c r="J19" s="22">
        <v>50</v>
      </c>
      <c r="K19" s="23">
        <f t="shared" si="1"/>
        <v>1.3157894736842106</v>
      </c>
      <c r="L19" s="22">
        <v>12.2</v>
      </c>
      <c r="M19" s="22">
        <v>11.2</v>
      </c>
      <c r="N19" s="14">
        <v>3.73</v>
      </c>
      <c r="O19" s="14">
        <v>0.75800000000000001</v>
      </c>
      <c r="P19" s="14">
        <v>0.97899999999999998</v>
      </c>
      <c r="Q19" s="15">
        <v>2.468</v>
      </c>
      <c r="R19" s="15">
        <v>0.73399999999999999</v>
      </c>
      <c r="S19" s="15">
        <v>0.79400000000000004</v>
      </c>
      <c r="T19" s="15" t="s">
        <v>150</v>
      </c>
      <c r="U19" s="15" t="s">
        <v>150</v>
      </c>
      <c r="V19" s="15" t="s">
        <v>150</v>
      </c>
      <c r="W19" s="15" t="s">
        <v>150</v>
      </c>
      <c r="X19" s="15" t="s">
        <v>150</v>
      </c>
      <c r="Y19" s="14">
        <f>O19+P19+Q19+R19+S19</f>
        <v>5.7330000000000005</v>
      </c>
      <c r="Z19" s="14">
        <f t="shared" si="2"/>
        <v>9.463000000000001</v>
      </c>
      <c r="AA19" s="25">
        <f t="shared" si="3"/>
        <v>3.57334</v>
      </c>
      <c r="AB19" s="27">
        <f t="shared" si="4"/>
        <v>0.72616400000000003</v>
      </c>
      <c r="AC19" s="16">
        <f t="shared" si="5"/>
        <v>0.93788199999999999</v>
      </c>
      <c r="AD19" s="17">
        <f t="shared" si="14"/>
        <v>2.364344</v>
      </c>
      <c r="AE19" s="17">
        <f t="shared" si="15"/>
        <v>0.70317199999999991</v>
      </c>
      <c r="AF19" s="17">
        <f t="shared" si="16"/>
        <v>0.76065199999999999</v>
      </c>
      <c r="AG19" s="17" t="s">
        <v>150</v>
      </c>
      <c r="AH19" s="17" t="s">
        <v>150</v>
      </c>
      <c r="AI19" s="17" t="s">
        <v>150</v>
      </c>
      <c r="AJ19" s="17" t="s">
        <v>150</v>
      </c>
      <c r="AK19" s="17" t="s">
        <v>150</v>
      </c>
      <c r="AL19" s="25">
        <f t="shared" si="6"/>
        <v>5.4922140000000006</v>
      </c>
      <c r="AM19" s="16">
        <f t="shared" si="7"/>
        <v>9.0655540000000006</v>
      </c>
      <c r="AN19" s="25">
        <f t="shared" si="8"/>
        <v>0.65061922204779343</v>
      </c>
      <c r="AO19" s="17"/>
      <c r="AP19" s="17"/>
      <c r="AQ19" s="17">
        <v>1.4E-2</v>
      </c>
      <c r="AR19" s="17">
        <v>0.248</v>
      </c>
      <c r="AS19" s="15">
        <v>0.79400000000000004</v>
      </c>
      <c r="AT19" s="17" t="s">
        <v>150</v>
      </c>
      <c r="AU19" s="17" t="s">
        <v>150</v>
      </c>
      <c r="AV19" s="17" t="s">
        <v>150</v>
      </c>
      <c r="AW19" s="17" t="s">
        <v>150</v>
      </c>
      <c r="AX19" s="17" t="s">
        <v>150</v>
      </c>
      <c r="AY19" s="16">
        <v>1.056</v>
      </c>
      <c r="AZ19" s="16">
        <f t="shared" si="9"/>
        <v>1.0116480000000001</v>
      </c>
      <c r="BA19" s="25">
        <f t="shared" si="10"/>
        <v>4.4805660000000005</v>
      </c>
      <c r="BB19" s="25">
        <f t="shared" si="13"/>
        <v>81.580324437467297</v>
      </c>
      <c r="BC19" s="22">
        <v>23</v>
      </c>
      <c r="BD19" s="14">
        <v>11</v>
      </c>
      <c r="BE19" s="22">
        <v>17</v>
      </c>
      <c r="BF19" s="14">
        <v>4.55</v>
      </c>
      <c r="BG19" s="14">
        <v>4.99</v>
      </c>
      <c r="BH19" s="23">
        <f t="shared" si="11"/>
        <v>4.7699999999999996</v>
      </c>
      <c r="BI19" s="22">
        <v>20</v>
      </c>
      <c r="BJ19" s="22">
        <f t="shared" si="12"/>
        <v>3</v>
      </c>
      <c r="BL19" s="14" t="s">
        <v>157</v>
      </c>
      <c r="BM19" s="14" t="s">
        <v>148</v>
      </c>
      <c r="BN19" s="14">
        <v>20171107</v>
      </c>
    </row>
    <row r="20" spans="1:66">
      <c r="A20" s="22" t="s">
        <v>116</v>
      </c>
      <c r="B20" s="14" t="s">
        <v>161</v>
      </c>
      <c r="C20" s="22">
        <v>33</v>
      </c>
      <c r="D20" s="14">
        <v>6.9</v>
      </c>
      <c r="E20" s="14">
        <v>6.12</v>
      </c>
      <c r="F20" s="23">
        <f t="shared" si="0"/>
        <v>6.51</v>
      </c>
      <c r="G20" s="22">
        <v>53</v>
      </c>
      <c r="H20" s="14" t="s">
        <v>151</v>
      </c>
      <c r="I20" s="22">
        <v>115</v>
      </c>
      <c r="J20" s="22">
        <v>75.5</v>
      </c>
      <c r="K20" s="23">
        <f t="shared" si="1"/>
        <v>1.4245283018867925</v>
      </c>
      <c r="L20" s="22">
        <v>13</v>
      </c>
      <c r="M20" s="22">
        <v>18.5</v>
      </c>
      <c r="N20" s="14">
        <v>7.7240000000000002</v>
      </c>
      <c r="O20" s="14">
        <v>1.8109999999999999</v>
      </c>
      <c r="P20" s="14">
        <v>3.5470000000000002</v>
      </c>
      <c r="Q20" s="15">
        <v>1.079</v>
      </c>
      <c r="R20" s="15">
        <v>0.20100000000000001</v>
      </c>
      <c r="S20" s="15">
        <v>0.221</v>
      </c>
      <c r="T20" s="15">
        <v>3.0000000000000001E-3</v>
      </c>
      <c r="U20" s="15" t="s">
        <v>150</v>
      </c>
      <c r="V20" s="15" t="s">
        <v>150</v>
      </c>
      <c r="W20" s="15" t="s">
        <v>150</v>
      </c>
      <c r="X20" s="15" t="s">
        <v>150</v>
      </c>
      <c r="Y20" s="14">
        <f>O20+P20+Q20+R20+S20+T20</f>
        <v>6.8620000000000001</v>
      </c>
      <c r="Z20" s="14">
        <f t="shared" si="2"/>
        <v>14.586</v>
      </c>
      <c r="AA20" s="25">
        <f t="shared" si="3"/>
        <v>7.3995920000000002</v>
      </c>
      <c r="AB20" s="27">
        <f t="shared" si="4"/>
        <v>1.7349379999999999</v>
      </c>
      <c r="AC20" s="16">
        <f t="shared" si="5"/>
        <v>3.3980260000000002</v>
      </c>
      <c r="AD20" s="17">
        <f t="shared" si="14"/>
        <v>1.033682</v>
      </c>
      <c r="AE20" s="17">
        <f t="shared" si="15"/>
        <v>0.19255800000000001</v>
      </c>
      <c r="AF20" s="17">
        <f t="shared" si="16"/>
        <v>0.21171799999999999</v>
      </c>
      <c r="AG20" s="17">
        <f t="shared" ref="AG20:AG26" si="17">T20*0.958</f>
        <v>2.8739999999999998E-3</v>
      </c>
      <c r="AH20" s="17" t="s">
        <v>150</v>
      </c>
      <c r="AI20" s="17" t="s">
        <v>150</v>
      </c>
      <c r="AJ20" s="17" t="s">
        <v>150</v>
      </c>
      <c r="AK20" s="17" t="s">
        <v>150</v>
      </c>
      <c r="AL20" s="25">
        <f t="shared" si="6"/>
        <v>6.5737959999999998</v>
      </c>
      <c r="AM20" s="16">
        <f t="shared" si="7"/>
        <v>13.973388</v>
      </c>
      <c r="AN20" s="25">
        <f t="shared" si="8"/>
        <v>1.1256193529583212</v>
      </c>
      <c r="AO20" s="17">
        <v>0.121</v>
      </c>
      <c r="AP20" s="17">
        <v>0.51700000000000002</v>
      </c>
      <c r="AQ20" s="17">
        <v>0.44700000000000001</v>
      </c>
      <c r="AR20" s="15">
        <v>0.20100000000000001</v>
      </c>
      <c r="AS20" s="15">
        <v>0.221</v>
      </c>
      <c r="AT20" s="15">
        <v>3.0000000000000001E-3</v>
      </c>
      <c r="AU20" s="17" t="s">
        <v>150</v>
      </c>
      <c r="AV20" s="17" t="s">
        <v>150</v>
      </c>
      <c r="AW20" s="17" t="s">
        <v>150</v>
      </c>
      <c r="AX20" s="17" t="s">
        <v>150</v>
      </c>
      <c r="AY20" s="16">
        <v>1.51</v>
      </c>
      <c r="AZ20" s="16">
        <f t="shared" si="9"/>
        <v>1.44658</v>
      </c>
      <c r="BA20" s="25">
        <f t="shared" si="10"/>
        <v>5.1272159999999998</v>
      </c>
      <c r="BB20" s="25">
        <f t="shared" si="13"/>
        <v>77.994753716117742</v>
      </c>
      <c r="BC20" s="22">
        <v>8</v>
      </c>
      <c r="BD20" s="14">
        <v>11</v>
      </c>
      <c r="BE20" s="22">
        <v>14</v>
      </c>
      <c r="BF20" s="14">
        <v>6.28</v>
      </c>
      <c r="BG20" s="14">
        <v>5.16</v>
      </c>
      <c r="BH20" s="23">
        <f t="shared" si="11"/>
        <v>5.7200000000000006</v>
      </c>
      <c r="BI20" s="22">
        <v>19</v>
      </c>
      <c r="BJ20" s="22">
        <f t="shared" si="12"/>
        <v>5</v>
      </c>
      <c r="BK20" s="14" t="s">
        <v>160</v>
      </c>
      <c r="BL20" s="14" t="s">
        <v>157</v>
      </c>
      <c r="BM20" s="14" t="s">
        <v>148</v>
      </c>
      <c r="BN20" s="14">
        <v>20171107</v>
      </c>
    </row>
    <row r="21" spans="1:66">
      <c r="A21" s="22" t="s">
        <v>118</v>
      </c>
      <c r="B21" s="14" t="s">
        <v>159</v>
      </c>
      <c r="C21" s="22">
        <v>27</v>
      </c>
      <c r="D21" s="14">
        <v>4.8</v>
      </c>
      <c r="E21" s="14">
        <v>4.3099999999999996</v>
      </c>
      <c r="F21" s="23">
        <f t="shared" si="0"/>
        <v>4.5549999999999997</v>
      </c>
      <c r="G21" s="22">
        <v>18</v>
      </c>
      <c r="H21" s="14" t="s">
        <v>158</v>
      </c>
      <c r="I21" s="22">
        <v>61</v>
      </c>
      <c r="J21" s="22">
        <v>28</v>
      </c>
      <c r="K21" s="23">
        <f t="shared" si="1"/>
        <v>1.5555555555555556</v>
      </c>
      <c r="L21" s="22">
        <v>21.2</v>
      </c>
      <c r="M21" s="22">
        <v>14.7</v>
      </c>
      <c r="N21" s="14">
        <v>1.488</v>
      </c>
      <c r="O21" s="14">
        <v>0.97899999999999998</v>
      </c>
      <c r="P21" s="14">
        <v>1.556</v>
      </c>
      <c r="Q21" s="15">
        <v>0.443</v>
      </c>
      <c r="R21" s="15">
        <v>0.13600000000000001</v>
      </c>
      <c r="S21" s="15">
        <v>6.2E-2</v>
      </c>
      <c r="T21" s="15">
        <v>3.4000000000000002E-2</v>
      </c>
      <c r="U21" s="15">
        <v>1.2999999999999999E-2</v>
      </c>
      <c r="V21" s="15">
        <v>0.01</v>
      </c>
      <c r="W21" s="15">
        <v>4.0000000000000001E-3</v>
      </c>
      <c r="X21" s="15" t="s">
        <v>150</v>
      </c>
      <c r="Y21" s="14">
        <f>O21+P21+Q21+R21+S21+T21+U21+V21+W21</f>
        <v>3.2369999999999997</v>
      </c>
      <c r="Z21" s="14">
        <f t="shared" si="2"/>
        <v>4.7249999999999996</v>
      </c>
      <c r="AA21" s="25">
        <f t="shared" si="3"/>
        <v>1.4255039999999999</v>
      </c>
      <c r="AB21" s="27">
        <f t="shared" si="4"/>
        <v>0.93788199999999999</v>
      </c>
      <c r="AC21" s="16">
        <f t="shared" si="5"/>
        <v>1.490648</v>
      </c>
      <c r="AD21" s="17">
        <f t="shared" si="14"/>
        <v>0.42439399999999999</v>
      </c>
      <c r="AE21" s="17">
        <f t="shared" si="15"/>
        <v>0.13028800000000001</v>
      </c>
      <c r="AF21" s="17">
        <f t="shared" si="16"/>
        <v>5.9395999999999997E-2</v>
      </c>
      <c r="AG21" s="17">
        <f t="shared" si="17"/>
        <v>3.2572000000000004E-2</v>
      </c>
      <c r="AH21" s="17">
        <f>U21*0.958</f>
        <v>1.2454E-2</v>
      </c>
      <c r="AI21" s="17">
        <f>V21*0.958</f>
        <v>9.58E-3</v>
      </c>
      <c r="AJ21" s="17">
        <f>W21*0.958</f>
        <v>3.8319999999999999E-3</v>
      </c>
      <c r="AK21" s="17" t="s">
        <v>150</v>
      </c>
      <c r="AL21" s="25">
        <f t="shared" si="6"/>
        <v>3.1010459999999997</v>
      </c>
      <c r="AM21" s="16">
        <f t="shared" si="7"/>
        <v>4.5265499999999994</v>
      </c>
      <c r="AN21" s="25">
        <f t="shared" si="8"/>
        <v>0.45968489341983315</v>
      </c>
      <c r="AO21" s="17"/>
      <c r="AP21" s="17">
        <v>0.13900000000000001</v>
      </c>
      <c r="AQ21" s="15">
        <v>0.443</v>
      </c>
      <c r="AR21" s="15">
        <v>0.13600000000000001</v>
      </c>
      <c r="AS21" s="15">
        <v>6.2E-2</v>
      </c>
      <c r="AT21" s="15">
        <v>3.4000000000000002E-2</v>
      </c>
      <c r="AU21" s="15">
        <v>1.2999999999999999E-2</v>
      </c>
      <c r="AV21" s="15">
        <v>0.01</v>
      </c>
      <c r="AW21" s="15">
        <v>4.0000000000000001E-3</v>
      </c>
      <c r="AX21" s="17" t="s">
        <v>150</v>
      </c>
      <c r="AY21" s="16">
        <v>0.84100000000000008</v>
      </c>
      <c r="AZ21" s="16">
        <f t="shared" si="9"/>
        <v>0.80567800000000001</v>
      </c>
      <c r="BA21" s="25">
        <f t="shared" si="10"/>
        <v>2.2953679999999999</v>
      </c>
      <c r="BB21" s="25">
        <f t="shared" si="13"/>
        <v>74.019153537225819</v>
      </c>
      <c r="BC21" s="22">
        <v>42</v>
      </c>
      <c r="BD21" s="14">
        <v>6</v>
      </c>
      <c r="BE21" s="22">
        <v>11</v>
      </c>
      <c r="BF21" s="14">
        <v>4.6100000000000003</v>
      </c>
      <c r="BG21" s="14">
        <v>4.24</v>
      </c>
      <c r="BH21" s="23">
        <f t="shared" si="11"/>
        <v>4.4250000000000007</v>
      </c>
      <c r="BI21" s="22">
        <v>11</v>
      </c>
      <c r="BJ21" s="22">
        <f t="shared" si="12"/>
        <v>0</v>
      </c>
      <c r="BL21" s="14" t="s">
        <v>157</v>
      </c>
      <c r="BM21" s="14" t="s">
        <v>148</v>
      </c>
      <c r="BN21" s="14">
        <v>20171107</v>
      </c>
    </row>
    <row r="22" spans="1:66">
      <c r="A22" s="22" t="s">
        <v>119</v>
      </c>
      <c r="B22" s="14" t="s">
        <v>155</v>
      </c>
      <c r="C22" s="22">
        <v>45</v>
      </c>
      <c r="D22" s="14">
        <v>7.66</v>
      </c>
      <c r="E22" s="14">
        <v>7.01</v>
      </c>
      <c r="F22" s="23">
        <f t="shared" si="0"/>
        <v>7.335</v>
      </c>
      <c r="G22" s="22">
        <v>39</v>
      </c>
      <c r="H22" s="14" t="s">
        <v>151</v>
      </c>
      <c r="I22" s="22">
        <v>74</v>
      </c>
      <c r="J22" s="22">
        <v>49</v>
      </c>
      <c r="K22" s="23">
        <f t="shared" si="1"/>
        <v>1.2564102564102564</v>
      </c>
      <c r="L22" s="22">
        <v>13</v>
      </c>
      <c r="M22" s="22">
        <v>11.1</v>
      </c>
      <c r="N22" s="14">
        <v>6.2119999999999997</v>
      </c>
      <c r="O22" s="14">
        <v>0.80100000000000005</v>
      </c>
      <c r="P22" s="14">
        <v>3.282</v>
      </c>
      <c r="Q22" s="15">
        <v>0.373</v>
      </c>
      <c r="R22" s="15">
        <v>0.42899999999999999</v>
      </c>
      <c r="S22" s="15">
        <v>0.05</v>
      </c>
      <c r="T22" s="15">
        <v>2.7E-2</v>
      </c>
      <c r="U22" s="15" t="s">
        <v>150</v>
      </c>
      <c r="V22" s="15" t="s">
        <v>150</v>
      </c>
      <c r="W22" s="15" t="s">
        <v>150</v>
      </c>
      <c r="X22" s="15" t="s">
        <v>150</v>
      </c>
      <c r="Y22" s="14">
        <f>O22+P22+Q22+R22+S22+T22</f>
        <v>4.9620000000000006</v>
      </c>
      <c r="Z22" s="14">
        <f t="shared" si="2"/>
        <v>11.173999999999999</v>
      </c>
      <c r="AA22" s="25">
        <f t="shared" si="3"/>
        <v>5.9510959999999997</v>
      </c>
      <c r="AB22" s="27">
        <f t="shared" si="4"/>
        <v>0.76735799999999998</v>
      </c>
      <c r="AC22" s="16">
        <f t="shared" si="5"/>
        <v>3.1441559999999997</v>
      </c>
      <c r="AD22" s="17">
        <f t="shared" si="14"/>
        <v>0.35733399999999998</v>
      </c>
      <c r="AE22" s="17">
        <f t="shared" si="15"/>
        <v>0.41098199999999996</v>
      </c>
      <c r="AF22" s="17">
        <f t="shared" si="16"/>
        <v>4.7899999999999998E-2</v>
      </c>
      <c r="AG22" s="17">
        <f t="shared" si="17"/>
        <v>2.5866E-2</v>
      </c>
      <c r="AH22" s="17" t="s">
        <v>150</v>
      </c>
      <c r="AI22" s="17" t="s">
        <v>150</v>
      </c>
      <c r="AJ22" s="17" t="s">
        <v>150</v>
      </c>
      <c r="AK22" s="17" t="s">
        <v>150</v>
      </c>
      <c r="AL22" s="25">
        <f t="shared" si="6"/>
        <v>4.7535960000000008</v>
      </c>
      <c r="AM22" s="16">
        <f t="shared" si="7"/>
        <v>10.704692</v>
      </c>
      <c r="AN22" s="25">
        <f t="shared" si="8"/>
        <v>1.2519145505844416</v>
      </c>
      <c r="AO22" s="17"/>
      <c r="AP22" s="17">
        <v>2.2120000000000002</v>
      </c>
      <c r="AQ22" s="15">
        <v>0.373</v>
      </c>
      <c r="AR22" s="15">
        <v>0.42899999999999999</v>
      </c>
      <c r="AS22" s="15">
        <v>0.05</v>
      </c>
      <c r="AT22" s="15">
        <v>2.7E-2</v>
      </c>
      <c r="AU22" s="17" t="s">
        <v>150</v>
      </c>
      <c r="AV22" s="17" t="s">
        <v>150</v>
      </c>
      <c r="AW22" s="17" t="s">
        <v>150</v>
      </c>
      <c r="AX22" s="17" t="s">
        <v>150</v>
      </c>
      <c r="AY22" s="16">
        <v>3.0909999999999997</v>
      </c>
      <c r="AZ22" s="16">
        <f t="shared" si="9"/>
        <v>2.9611779999999994</v>
      </c>
      <c r="BA22" s="25">
        <f t="shared" si="10"/>
        <v>1.7924180000000014</v>
      </c>
      <c r="BB22" s="25">
        <f t="shared" si="13"/>
        <v>37.706569931479265</v>
      </c>
      <c r="BC22" s="22">
        <v>7</v>
      </c>
      <c r="BD22" s="14">
        <v>4</v>
      </c>
      <c r="BE22" s="22">
        <v>11</v>
      </c>
      <c r="BF22" s="14">
        <v>6.06</v>
      </c>
      <c r="BG22" s="14">
        <v>7.53</v>
      </c>
      <c r="BH22" s="23">
        <f t="shared" si="11"/>
        <v>6.7949999999999999</v>
      </c>
      <c r="BI22" s="22">
        <v>20</v>
      </c>
      <c r="BJ22" s="22">
        <f t="shared" si="12"/>
        <v>9</v>
      </c>
      <c r="BL22" s="14" t="s">
        <v>149</v>
      </c>
      <c r="BM22" s="14" t="s">
        <v>148</v>
      </c>
      <c r="BN22" s="14">
        <v>20171107</v>
      </c>
    </row>
    <row r="23" spans="1:66">
      <c r="A23" s="22" t="s">
        <v>121</v>
      </c>
      <c r="B23" s="14" t="s">
        <v>156</v>
      </c>
      <c r="C23" s="22">
        <v>40</v>
      </c>
      <c r="D23" s="14">
        <v>6.82</v>
      </c>
      <c r="E23" s="14">
        <v>6.41</v>
      </c>
      <c r="F23" s="23">
        <f t="shared" si="0"/>
        <v>6.6150000000000002</v>
      </c>
      <c r="G23" s="22">
        <v>37</v>
      </c>
      <c r="H23" s="14" t="s">
        <v>151</v>
      </c>
      <c r="I23" s="22">
        <v>94</v>
      </c>
      <c r="J23" s="22">
        <v>43</v>
      </c>
      <c r="K23" s="23">
        <f t="shared" si="1"/>
        <v>1.1621621621621621</v>
      </c>
      <c r="L23" s="22">
        <v>20</v>
      </c>
      <c r="M23" s="22">
        <v>26</v>
      </c>
      <c r="N23" s="14">
        <v>5.62</v>
      </c>
      <c r="O23" s="14">
        <v>0.95699999999999996</v>
      </c>
      <c r="P23" s="14">
        <v>3.8159999999999998</v>
      </c>
      <c r="Q23" s="15">
        <v>0.187</v>
      </c>
      <c r="R23" s="15">
        <v>0.156</v>
      </c>
      <c r="S23" s="15">
        <v>0.16900000000000001</v>
      </c>
      <c r="T23" s="15">
        <v>0.03</v>
      </c>
      <c r="U23" s="15">
        <v>2.5999999999999999E-2</v>
      </c>
      <c r="V23" s="15">
        <v>3.7999999999999999E-2</v>
      </c>
      <c r="W23" s="15" t="s">
        <v>150</v>
      </c>
      <c r="X23" s="15" t="s">
        <v>150</v>
      </c>
      <c r="Y23" s="14">
        <f>O23+P23+Q23+R23+S23+T23+U23+V23</f>
        <v>5.3789999999999996</v>
      </c>
      <c r="Z23" s="14">
        <f t="shared" si="2"/>
        <v>10.998999999999999</v>
      </c>
      <c r="AA23" s="25">
        <f t="shared" si="3"/>
        <v>5.3839600000000001</v>
      </c>
      <c r="AB23" s="27">
        <f t="shared" si="4"/>
        <v>0.9168059999999999</v>
      </c>
      <c r="AC23" s="16">
        <f t="shared" si="5"/>
        <v>3.6557279999999999</v>
      </c>
      <c r="AD23" s="17">
        <f t="shared" si="14"/>
        <v>0.179146</v>
      </c>
      <c r="AE23" s="17">
        <f t="shared" si="15"/>
        <v>0.149448</v>
      </c>
      <c r="AF23" s="17">
        <f t="shared" si="16"/>
        <v>0.16190200000000002</v>
      </c>
      <c r="AG23" s="17">
        <f t="shared" si="17"/>
        <v>2.8739999999999998E-2</v>
      </c>
      <c r="AH23" s="17">
        <f>U23*0.958</f>
        <v>2.4908E-2</v>
      </c>
      <c r="AI23" s="17">
        <f>V23*0.958</f>
        <v>3.6403999999999999E-2</v>
      </c>
      <c r="AJ23" s="17" t="s">
        <v>150</v>
      </c>
      <c r="AK23" s="17" t="s">
        <v>150</v>
      </c>
      <c r="AL23" s="25">
        <f t="shared" si="6"/>
        <v>5.1530819999999995</v>
      </c>
      <c r="AM23" s="16">
        <f t="shared" si="7"/>
        <v>10.537041999999998</v>
      </c>
      <c r="AN23" s="25">
        <f t="shared" si="8"/>
        <v>1.0448038668897566</v>
      </c>
      <c r="AO23" s="17"/>
      <c r="AP23" s="17">
        <v>0.14799999999999999</v>
      </c>
      <c r="AQ23" s="15">
        <v>0.187</v>
      </c>
      <c r="AR23" s="15">
        <v>0.156</v>
      </c>
      <c r="AS23" s="15">
        <v>0.16900000000000001</v>
      </c>
      <c r="AT23" s="15">
        <v>0.03</v>
      </c>
      <c r="AU23" s="15">
        <v>2.5999999999999999E-2</v>
      </c>
      <c r="AV23" s="15">
        <v>3.7999999999999999E-2</v>
      </c>
      <c r="AW23" s="17" t="s">
        <v>150</v>
      </c>
      <c r="AX23" s="17"/>
      <c r="AY23" s="16">
        <v>0.75400000000000011</v>
      </c>
      <c r="AZ23" s="16">
        <f t="shared" si="9"/>
        <v>0.72233200000000009</v>
      </c>
      <c r="BA23" s="25">
        <f t="shared" si="10"/>
        <v>4.4307499999999997</v>
      </c>
      <c r="BB23" s="25">
        <f t="shared" si="13"/>
        <v>85.982524632831385</v>
      </c>
      <c r="BC23" s="22">
        <v>46</v>
      </c>
      <c r="BD23" s="14">
        <v>9</v>
      </c>
      <c r="BE23" s="22">
        <v>11</v>
      </c>
      <c r="BF23" s="14">
        <v>5.07</v>
      </c>
      <c r="BG23" s="14">
        <v>4.24</v>
      </c>
      <c r="BH23" s="23">
        <f t="shared" si="11"/>
        <v>4.6550000000000002</v>
      </c>
      <c r="BI23" s="22">
        <v>13</v>
      </c>
      <c r="BJ23" s="22">
        <f t="shared" si="12"/>
        <v>2</v>
      </c>
      <c r="BL23" s="14" t="s">
        <v>149</v>
      </c>
      <c r="BM23" s="14" t="s">
        <v>148</v>
      </c>
      <c r="BN23" s="14">
        <v>20171107</v>
      </c>
    </row>
    <row r="24" spans="1:66">
      <c r="A24" s="22" t="s">
        <v>122</v>
      </c>
      <c r="B24" s="14" t="s">
        <v>155</v>
      </c>
      <c r="C24" s="22">
        <v>39</v>
      </c>
      <c r="D24" s="14">
        <v>6.43</v>
      </c>
      <c r="E24" s="14">
        <v>5.83</v>
      </c>
      <c r="F24" s="23">
        <f t="shared" si="0"/>
        <v>6.13</v>
      </c>
      <c r="G24" s="22">
        <v>46</v>
      </c>
      <c r="H24" s="14" t="s">
        <v>151</v>
      </c>
      <c r="I24" s="22">
        <v>108</v>
      </c>
      <c r="J24" s="22">
        <v>62</v>
      </c>
      <c r="K24" s="23">
        <f t="shared" si="1"/>
        <v>1.3478260869565217</v>
      </c>
      <c r="L24" s="22">
        <v>16</v>
      </c>
      <c r="M24" s="22">
        <v>27.3</v>
      </c>
      <c r="N24" s="14">
        <v>4.6390000000000002</v>
      </c>
      <c r="O24" s="14">
        <v>0.57499999999999996</v>
      </c>
      <c r="P24" s="14">
        <v>0.85799999999999998</v>
      </c>
      <c r="Q24" s="15">
        <v>0.85199999999999998</v>
      </c>
      <c r="R24" s="15">
        <v>2.3290000000000002</v>
      </c>
      <c r="S24" s="15">
        <v>0.35599999999999998</v>
      </c>
      <c r="T24" s="15">
        <v>3.5999999999999997E-2</v>
      </c>
      <c r="U24" s="15">
        <v>5.7000000000000002E-2</v>
      </c>
      <c r="V24" s="15" t="s">
        <v>150</v>
      </c>
      <c r="W24" s="15" t="s">
        <v>150</v>
      </c>
      <c r="X24" s="15" t="s">
        <v>150</v>
      </c>
      <c r="Y24" s="14">
        <f>O24+P24+Q24+R24+S24+T24+U24</f>
        <v>5.0629999999999997</v>
      </c>
      <c r="Z24" s="14">
        <f t="shared" si="2"/>
        <v>9.702</v>
      </c>
      <c r="AA24" s="25">
        <f t="shared" si="3"/>
        <v>4.4441620000000004</v>
      </c>
      <c r="AB24" s="27">
        <f t="shared" si="4"/>
        <v>0.55084999999999995</v>
      </c>
      <c r="AC24" s="16">
        <f t="shared" si="5"/>
        <v>0.82196399999999992</v>
      </c>
      <c r="AD24" s="17">
        <f t="shared" si="14"/>
        <v>0.81621599999999994</v>
      </c>
      <c r="AE24" s="17">
        <f t="shared" si="15"/>
        <v>2.231182</v>
      </c>
      <c r="AF24" s="17">
        <f t="shared" si="16"/>
        <v>0.34104799999999996</v>
      </c>
      <c r="AG24" s="17">
        <f t="shared" si="17"/>
        <v>3.4487999999999998E-2</v>
      </c>
      <c r="AH24" s="17">
        <f>U24*0.958</f>
        <v>5.4606000000000002E-2</v>
      </c>
      <c r="AI24" s="17" t="s">
        <v>150</v>
      </c>
      <c r="AJ24" s="17" t="s">
        <v>150</v>
      </c>
      <c r="AK24" s="17" t="s">
        <v>150</v>
      </c>
      <c r="AL24" s="25">
        <f t="shared" si="6"/>
        <v>4.8503539999999994</v>
      </c>
      <c r="AM24" s="16">
        <f t="shared" si="7"/>
        <v>9.2945159999999998</v>
      </c>
      <c r="AN24" s="25">
        <f t="shared" si="8"/>
        <v>0.91625518467311895</v>
      </c>
      <c r="AO24" s="17"/>
      <c r="AP24" s="17"/>
      <c r="AQ24" s="17"/>
      <c r="AR24" s="17">
        <v>0.13</v>
      </c>
      <c r="AS24" s="15">
        <v>0.35599999999999998</v>
      </c>
      <c r="AT24" s="15">
        <v>3.5999999999999997E-2</v>
      </c>
      <c r="AU24" s="15">
        <v>5.7000000000000002E-2</v>
      </c>
      <c r="AV24" s="17" t="s">
        <v>150</v>
      </c>
      <c r="AW24" s="17" t="s">
        <v>150</v>
      </c>
      <c r="AX24" s="17" t="s">
        <v>150</v>
      </c>
      <c r="AY24" s="16">
        <v>0.57900000000000007</v>
      </c>
      <c r="AZ24" s="16">
        <f t="shared" si="9"/>
        <v>0.55468200000000001</v>
      </c>
      <c r="BA24" s="25">
        <f t="shared" si="10"/>
        <v>4.2956719999999997</v>
      </c>
      <c r="BB24" s="25">
        <f t="shared" si="13"/>
        <v>88.564092435315033</v>
      </c>
      <c r="BC24" s="22">
        <v>35</v>
      </c>
      <c r="BD24" s="14">
        <v>9</v>
      </c>
      <c r="BE24" s="22">
        <v>12</v>
      </c>
      <c r="BF24" s="14">
        <v>3.5</v>
      </c>
      <c r="BG24" s="14">
        <v>3.51</v>
      </c>
      <c r="BH24" s="23">
        <f t="shared" si="11"/>
        <v>3.5049999999999999</v>
      </c>
      <c r="BI24" s="22">
        <v>16</v>
      </c>
      <c r="BJ24" s="22">
        <f t="shared" si="12"/>
        <v>4</v>
      </c>
      <c r="BL24" s="14" t="s">
        <v>149</v>
      </c>
      <c r="BM24" s="14" t="s">
        <v>148</v>
      </c>
      <c r="BN24" s="14">
        <v>20171107</v>
      </c>
    </row>
    <row r="25" spans="1:66">
      <c r="A25" s="22" t="s">
        <v>123</v>
      </c>
      <c r="B25" s="14" t="s">
        <v>154</v>
      </c>
      <c r="C25" s="22">
        <v>30</v>
      </c>
      <c r="D25" s="14">
        <v>7.69</v>
      </c>
      <c r="E25" s="14">
        <v>7.94</v>
      </c>
      <c r="F25" s="23">
        <f t="shared" si="0"/>
        <v>7.8150000000000004</v>
      </c>
      <c r="G25" s="22">
        <v>46</v>
      </c>
      <c r="H25" s="14" t="s">
        <v>151</v>
      </c>
      <c r="I25" s="22">
        <v>92</v>
      </c>
      <c r="J25" s="22">
        <v>51</v>
      </c>
      <c r="K25" s="23">
        <f t="shared" si="1"/>
        <v>1.1086956521739131</v>
      </c>
      <c r="L25" s="22">
        <v>16</v>
      </c>
      <c r="M25" s="22">
        <v>16</v>
      </c>
      <c r="N25" s="14">
        <v>7.1390000000000002</v>
      </c>
      <c r="O25" s="14">
        <v>4.2949999999999999</v>
      </c>
      <c r="P25" s="14">
        <v>1.2589999999999999</v>
      </c>
      <c r="Q25" s="15">
        <v>0.53700000000000003</v>
      </c>
      <c r="R25" s="15">
        <v>3.1E-2</v>
      </c>
      <c r="S25" s="15">
        <v>4.5999999999999999E-2</v>
      </c>
      <c r="T25" s="15">
        <v>1.6E-2</v>
      </c>
      <c r="U25" s="15">
        <v>2.9000000000000001E-2</v>
      </c>
      <c r="V25" s="15" t="s">
        <v>150</v>
      </c>
      <c r="W25" s="15" t="s">
        <v>150</v>
      </c>
      <c r="X25" s="15" t="s">
        <v>150</v>
      </c>
      <c r="Y25" s="14">
        <f>O25+P25+Q25+R25+S25+T25+U25</f>
        <v>6.2130000000000001</v>
      </c>
      <c r="Z25" s="14">
        <f t="shared" si="2"/>
        <v>13.352</v>
      </c>
      <c r="AA25" s="25">
        <f t="shared" si="3"/>
        <v>6.839162</v>
      </c>
      <c r="AB25" s="27">
        <f t="shared" si="4"/>
        <v>4.1146099999999999</v>
      </c>
      <c r="AC25" s="16">
        <f t="shared" si="5"/>
        <v>1.2061219999999999</v>
      </c>
      <c r="AD25" s="17">
        <f t="shared" si="14"/>
        <v>0.51444599999999996</v>
      </c>
      <c r="AE25" s="17">
        <f t="shared" si="15"/>
        <v>2.9697999999999999E-2</v>
      </c>
      <c r="AF25" s="17">
        <f t="shared" si="16"/>
        <v>4.4067999999999996E-2</v>
      </c>
      <c r="AG25" s="17">
        <f t="shared" si="17"/>
        <v>1.5328E-2</v>
      </c>
      <c r="AH25" s="17">
        <f>U25*0.958</f>
        <v>2.7782000000000001E-2</v>
      </c>
      <c r="AI25" s="17" t="s">
        <v>150</v>
      </c>
      <c r="AJ25" s="17" t="s">
        <v>150</v>
      </c>
      <c r="AK25" s="17" t="s">
        <v>150</v>
      </c>
      <c r="AL25" s="25">
        <f t="shared" si="6"/>
        <v>5.9520539999999995</v>
      </c>
      <c r="AM25" s="16">
        <f t="shared" si="7"/>
        <v>12.791216</v>
      </c>
      <c r="AN25" s="25">
        <f t="shared" si="8"/>
        <v>1.1490423305971351</v>
      </c>
      <c r="AO25" s="17">
        <v>0.36399999999999999</v>
      </c>
      <c r="AP25" s="17">
        <v>0.36</v>
      </c>
      <c r="AQ25" s="15">
        <v>0.53700000000000003</v>
      </c>
      <c r="AR25" s="15">
        <v>3.1E-2</v>
      </c>
      <c r="AS25" s="15">
        <v>4.5999999999999999E-2</v>
      </c>
      <c r="AT25" s="15">
        <v>1.6E-2</v>
      </c>
      <c r="AU25" s="15">
        <v>2.9000000000000001E-2</v>
      </c>
      <c r="AV25" s="17" t="s">
        <v>150</v>
      </c>
      <c r="AW25" s="17" t="s">
        <v>150</v>
      </c>
      <c r="AX25" s="17" t="s">
        <v>150</v>
      </c>
      <c r="AY25" s="16">
        <v>1.383</v>
      </c>
      <c r="AZ25" s="16">
        <f t="shared" si="9"/>
        <v>1.3249139999999999</v>
      </c>
      <c r="BA25" s="25">
        <f t="shared" si="10"/>
        <v>4.6271399999999998</v>
      </c>
      <c r="BB25" s="25">
        <f t="shared" si="13"/>
        <v>77.740222114920329</v>
      </c>
      <c r="BC25" s="22">
        <v>40</v>
      </c>
      <c r="BD25" s="14">
        <v>4</v>
      </c>
      <c r="BE25" s="22">
        <v>11</v>
      </c>
      <c r="BF25" s="14">
        <v>5.92</v>
      </c>
      <c r="BG25" s="14">
        <v>5.98</v>
      </c>
      <c r="BH25" s="23">
        <f t="shared" si="11"/>
        <v>5.95</v>
      </c>
      <c r="BI25" s="22">
        <v>16</v>
      </c>
      <c r="BJ25" s="22">
        <f t="shared" si="12"/>
        <v>5</v>
      </c>
      <c r="BK25" s="14" t="s">
        <v>153</v>
      </c>
      <c r="BL25" s="14" t="s">
        <v>149</v>
      </c>
      <c r="BM25" s="14" t="s">
        <v>148</v>
      </c>
      <c r="BN25" s="14">
        <v>20171107</v>
      </c>
    </row>
    <row r="26" spans="1:66">
      <c r="A26" s="22" t="s">
        <v>125</v>
      </c>
      <c r="B26" s="14" t="s">
        <v>152</v>
      </c>
      <c r="C26" s="22">
        <v>44</v>
      </c>
      <c r="D26" s="14">
        <v>5.4</v>
      </c>
      <c r="E26" s="14">
        <v>5.72</v>
      </c>
      <c r="F26" s="23">
        <f t="shared" si="0"/>
        <v>5.5600000000000005</v>
      </c>
      <c r="G26" s="22">
        <v>38</v>
      </c>
      <c r="H26" s="14" t="s">
        <v>151</v>
      </c>
      <c r="I26" s="22">
        <v>130</v>
      </c>
      <c r="J26" s="22">
        <v>53</v>
      </c>
      <c r="K26" s="23">
        <f t="shared" si="1"/>
        <v>1.3947368421052631</v>
      </c>
      <c r="L26" s="22">
        <v>18.2</v>
      </c>
      <c r="M26" s="22">
        <v>40.799999999999997</v>
      </c>
      <c r="N26" s="14">
        <v>7.0519999999999996</v>
      </c>
      <c r="O26" s="14">
        <v>0.75900000000000001</v>
      </c>
      <c r="P26" s="14">
        <v>0.7</v>
      </c>
      <c r="Q26" s="15">
        <v>1.0680000000000001</v>
      </c>
      <c r="R26" s="15">
        <v>0.81799999999999995</v>
      </c>
      <c r="S26" s="15">
        <v>1.1060000000000001</v>
      </c>
      <c r="T26" s="15">
        <v>1.9470000000000001</v>
      </c>
      <c r="U26" s="15">
        <v>4.4269999999999996</v>
      </c>
      <c r="V26" s="15">
        <v>2.4729999999999999</v>
      </c>
      <c r="W26" s="15" t="s">
        <v>150</v>
      </c>
      <c r="X26" s="15" t="s">
        <v>150</v>
      </c>
      <c r="Y26" s="14">
        <f>O26+P26+Q26+R26+S26+T26+U26+V26</f>
        <v>13.297999999999998</v>
      </c>
      <c r="Z26" s="14">
        <f t="shared" si="2"/>
        <v>20.349999999999998</v>
      </c>
      <c r="AA26" s="25">
        <f t="shared" si="3"/>
        <v>6.7558159999999994</v>
      </c>
      <c r="AB26" s="27">
        <f t="shared" si="4"/>
        <v>0.72712199999999994</v>
      </c>
      <c r="AC26" s="16">
        <f t="shared" si="5"/>
        <v>0.67059999999999997</v>
      </c>
      <c r="AD26" s="17">
        <f t="shared" si="14"/>
        <v>1.0231440000000001</v>
      </c>
      <c r="AE26" s="17">
        <f t="shared" si="15"/>
        <v>0.7836439999999999</v>
      </c>
      <c r="AF26" s="17">
        <f t="shared" si="16"/>
        <v>1.0595480000000002</v>
      </c>
      <c r="AG26" s="17">
        <f t="shared" si="17"/>
        <v>1.8652260000000001</v>
      </c>
      <c r="AH26" s="17">
        <f>U26*0.958</f>
        <v>4.2410659999999991</v>
      </c>
      <c r="AI26" s="17">
        <f>V26*0.958</f>
        <v>2.3691339999999999</v>
      </c>
      <c r="AJ26" s="17" t="s">
        <v>150</v>
      </c>
      <c r="AK26" s="17" t="s">
        <v>150</v>
      </c>
      <c r="AL26" s="25">
        <f t="shared" si="6"/>
        <v>12.739483999999997</v>
      </c>
      <c r="AM26" s="16">
        <f t="shared" si="7"/>
        <v>19.495299999999997</v>
      </c>
      <c r="AN26" s="25">
        <f t="shared" si="8"/>
        <v>0.53030530906903295</v>
      </c>
      <c r="AO26" s="17">
        <v>0.35599999999999998</v>
      </c>
      <c r="AP26" s="17">
        <v>0.221</v>
      </c>
      <c r="AQ26" s="17">
        <v>0.38700000000000001</v>
      </c>
      <c r="AR26" s="17" t="s">
        <v>150</v>
      </c>
      <c r="AS26" s="17" t="s">
        <v>150</v>
      </c>
      <c r="AT26" s="17" t="s">
        <v>150</v>
      </c>
      <c r="AU26" s="17" t="s">
        <v>150</v>
      </c>
      <c r="AV26" s="17" t="s">
        <v>150</v>
      </c>
      <c r="AW26" s="17" t="s">
        <v>150</v>
      </c>
      <c r="AX26" s="17" t="s">
        <v>150</v>
      </c>
      <c r="AY26" s="16">
        <v>0.96399999999999997</v>
      </c>
      <c r="AZ26" s="16">
        <f t="shared" si="9"/>
        <v>0.92351199999999989</v>
      </c>
      <c r="BA26" s="25">
        <f t="shared" si="10"/>
        <v>11.815971999999997</v>
      </c>
      <c r="BB26" s="25">
        <f t="shared" si="13"/>
        <v>92.750789592419906</v>
      </c>
      <c r="BC26" s="22">
        <v>30</v>
      </c>
      <c r="BD26" s="14">
        <v>4</v>
      </c>
      <c r="BE26" s="22">
        <v>10</v>
      </c>
      <c r="BF26" s="14">
        <v>3.6</v>
      </c>
      <c r="BG26" s="14">
        <v>3.48</v>
      </c>
      <c r="BH26" s="23">
        <f t="shared" si="11"/>
        <v>3.54</v>
      </c>
      <c r="BI26" s="22">
        <v>15</v>
      </c>
      <c r="BJ26" s="22">
        <f t="shared" si="12"/>
        <v>5</v>
      </c>
      <c r="BL26" s="14" t="s">
        <v>149</v>
      </c>
      <c r="BM26" s="14" t="s">
        <v>148</v>
      </c>
      <c r="BN26" s="14">
        <v>20171107</v>
      </c>
    </row>
  </sheetData>
  <phoneticPr fontId="7"/>
  <printOptions horizontalCentered="1" gridLines="1"/>
  <pageMargins left="0.70866141732283472" right="0.70866141732283472" top="0.74803149606299213" bottom="0.74803149606299213" header="0.31496062992125984" footer="0.31496062992125984"/>
  <pageSetup paperSize="9" fitToHeight="0" orientation="portrait" r:id="rId1"/>
  <headerFooter>
    <oddHeader>&amp;C&amp;"ＭＳ Ｐゴシック,標準"&amp;K000000ブナ稚樹乾燥重量測定個体データ
&amp;R&amp;"Helvetica,標準"&amp;12&amp;K000000&amp;P&amp;"ヒラギノ角ゴシック W3,標準"／&amp;N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15806-E2D6-4269-BEC0-26F80458478D}">
  <dimension ref="A1:T20"/>
  <sheetViews>
    <sheetView workbookViewId="0">
      <selection activeCell="K18" sqref="K18"/>
    </sheetView>
  </sheetViews>
  <sheetFormatPr defaultRowHeight="14"/>
  <sheetData>
    <row r="1" spans="1:20" ht="14.5">
      <c r="A1" s="36"/>
      <c r="B1" s="36" t="s">
        <v>2</v>
      </c>
      <c r="C1" s="36" t="s">
        <v>260</v>
      </c>
      <c r="D1" s="36" t="s">
        <v>261</v>
      </c>
      <c r="E1" s="36" t="s">
        <v>262</v>
      </c>
      <c r="F1" s="36" t="s">
        <v>263</v>
      </c>
      <c r="G1" s="36" t="s">
        <v>264</v>
      </c>
      <c r="H1" s="36" t="s">
        <v>265</v>
      </c>
      <c r="I1" s="36" t="s">
        <v>266</v>
      </c>
      <c r="J1" s="36" t="s">
        <v>267</v>
      </c>
      <c r="K1" s="36" t="s">
        <v>268</v>
      </c>
      <c r="L1" s="36" t="s">
        <v>257</v>
      </c>
      <c r="M1" s="36" t="s">
        <v>269</v>
      </c>
      <c r="N1" s="36" t="s">
        <v>270</v>
      </c>
      <c r="O1" s="36" t="s">
        <v>258</v>
      </c>
      <c r="P1" s="36" t="s">
        <v>271</v>
      </c>
      <c r="Q1" s="36" t="s">
        <v>272</v>
      </c>
      <c r="R1" s="36" t="s">
        <v>273</v>
      </c>
      <c r="S1" s="36" t="s">
        <v>274</v>
      </c>
      <c r="T1" s="36" t="s">
        <v>259</v>
      </c>
    </row>
    <row r="2" spans="1:20">
      <c r="A2" s="34" t="s">
        <v>2</v>
      </c>
      <c r="B2" s="34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0">
      <c r="A3" s="34" t="s">
        <v>260</v>
      </c>
      <c r="B3" s="34">
        <v>-0.83103795646194334</v>
      </c>
      <c r="C3" s="34">
        <v>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</row>
    <row r="4" spans="1:20">
      <c r="A4" s="34" t="s">
        <v>261</v>
      </c>
      <c r="B4" s="34">
        <v>-0.64756766691649559</v>
      </c>
      <c r="C4" s="34">
        <v>0.6012107405995275</v>
      </c>
      <c r="D4" s="34">
        <v>1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</row>
    <row r="5" spans="1:20">
      <c r="A5" s="34" t="s">
        <v>262</v>
      </c>
      <c r="B5" s="34">
        <v>-0.30628498679862604</v>
      </c>
      <c r="C5" s="34">
        <v>0.31789162912995428</v>
      </c>
      <c r="D5" s="34">
        <v>0.85445328915613739</v>
      </c>
      <c r="E5" s="34">
        <v>1</v>
      </c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</row>
    <row r="6" spans="1:20">
      <c r="A6" s="34" t="s">
        <v>263</v>
      </c>
      <c r="B6" s="34">
        <v>-0.51656938083276649</v>
      </c>
      <c r="C6" s="34">
        <v>0.50964499800004104</v>
      </c>
      <c r="D6" s="34">
        <v>0.83819463973727582</v>
      </c>
      <c r="E6" s="34">
        <v>0.88705605270552113</v>
      </c>
      <c r="F6" s="34">
        <v>1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</row>
    <row r="7" spans="1:20">
      <c r="A7" s="34" t="s">
        <v>264</v>
      </c>
      <c r="B7" s="34">
        <v>-0.38855281756447019</v>
      </c>
      <c r="C7" s="34">
        <v>0.37468916749537945</v>
      </c>
      <c r="D7" s="34">
        <v>0.85320678284575402</v>
      </c>
      <c r="E7" s="34">
        <v>0.96339520636912457</v>
      </c>
      <c r="F7" s="34">
        <v>0.92016413231438643</v>
      </c>
      <c r="G7" s="34">
        <v>1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</row>
    <row r="8" spans="1:20">
      <c r="A8" s="34" t="s">
        <v>265</v>
      </c>
      <c r="B8" s="34">
        <v>-0.3347075599593155</v>
      </c>
      <c r="C8" s="34">
        <v>0.17604954978801976</v>
      </c>
      <c r="D8" s="34">
        <v>0.15501248981365984</v>
      </c>
      <c r="E8" s="34">
        <v>-1.2819532382730033E-2</v>
      </c>
      <c r="F8" s="34">
        <v>0.23110594923596042</v>
      </c>
      <c r="G8" s="34">
        <v>0.23378803000983403</v>
      </c>
      <c r="H8" s="34">
        <v>1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</row>
    <row r="9" spans="1:20">
      <c r="A9" s="34" t="s">
        <v>266</v>
      </c>
      <c r="B9" s="34">
        <v>-0.55115829380147052</v>
      </c>
      <c r="C9" s="34">
        <v>0.44344796910101436</v>
      </c>
      <c r="D9" s="34">
        <v>0.58455630452854634</v>
      </c>
      <c r="E9" s="34">
        <v>0.52430373317432266</v>
      </c>
      <c r="F9" s="34">
        <v>0.62504805265737584</v>
      </c>
      <c r="G9" s="34">
        <v>0.53625224517503012</v>
      </c>
      <c r="H9" s="34">
        <v>0.16041240197483436</v>
      </c>
      <c r="I9" s="34">
        <v>1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</row>
    <row r="10" spans="1:20">
      <c r="A10" s="34" t="s">
        <v>267</v>
      </c>
      <c r="B10" s="34">
        <v>-0.394915743665462</v>
      </c>
      <c r="C10" s="34">
        <v>0.39567209411992182</v>
      </c>
      <c r="D10" s="34">
        <v>0.35487998903623541</v>
      </c>
      <c r="E10" s="34">
        <v>0.34302303075749208</v>
      </c>
      <c r="F10" s="34">
        <v>0.62905784865698744</v>
      </c>
      <c r="G10" s="34">
        <v>0.36161231061063998</v>
      </c>
      <c r="H10" s="34">
        <v>0.16064136263696124</v>
      </c>
      <c r="I10" s="34">
        <v>0.3064495844024252</v>
      </c>
      <c r="J10" s="34">
        <v>1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</row>
    <row r="11" spans="1:20">
      <c r="A11" s="34" t="s">
        <v>268</v>
      </c>
      <c r="B11" s="34">
        <v>-0.56876222764696316</v>
      </c>
      <c r="C11" s="34">
        <v>0.6451553119059521</v>
      </c>
      <c r="D11" s="34">
        <v>0.86347444485845704</v>
      </c>
      <c r="E11" s="34">
        <v>0.83496585280053659</v>
      </c>
      <c r="F11" s="34">
        <v>0.84543225622478213</v>
      </c>
      <c r="G11" s="34">
        <v>0.85664986736576187</v>
      </c>
      <c r="H11" s="34">
        <v>0.12027609793303026</v>
      </c>
      <c r="I11" s="34">
        <v>0.56558116422724947</v>
      </c>
      <c r="J11" s="34">
        <v>0.32472136170499771</v>
      </c>
      <c r="K11" s="34">
        <v>1</v>
      </c>
      <c r="L11" s="34"/>
      <c r="M11" s="34"/>
      <c r="N11" s="34"/>
      <c r="O11" s="34"/>
      <c r="P11" s="34"/>
      <c r="Q11" s="34"/>
      <c r="R11" s="34"/>
      <c r="S11" s="34"/>
      <c r="T11" s="34"/>
    </row>
    <row r="12" spans="1:20">
      <c r="A12" s="34" t="s">
        <v>257</v>
      </c>
      <c r="B12" s="34">
        <v>-0.59063928710188673</v>
      </c>
      <c r="C12" s="34">
        <v>0.63914342476203101</v>
      </c>
      <c r="D12" s="34">
        <v>0.59226916941924301</v>
      </c>
      <c r="E12" s="34">
        <v>0.54844627137633739</v>
      </c>
      <c r="F12" s="34">
        <v>0.80559259727103627</v>
      </c>
      <c r="G12" s="34">
        <v>0.58151651410529814</v>
      </c>
      <c r="H12" s="34">
        <v>0.17025381586664404</v>
      </c>
      <c r="I12" s="34">
        <v>0.44480703502664692</v>
      </c>
      <c r="J12" s="34">
        <v>0.76166314418238179</v>
      </c>
      <c r="K12" s="34">
        <v>0.68859237314150357</v>
      </c>
      <c r="L12" s="34">
        <v>1</v>
      </c>
      <c r="M12" s="34"/>
      <c r="N12" s="34"/>
      <c r="O12" s="34"/>
      <c r="P12" s="34"/>
      <c r="Q12" s="34"/>
      <c r="R12" s="34"/>
      <c r="S12" s="34"/>
      <c r="T12" s="34"/>
    </row>
    <row r="13" spans="1:20">
      <c r="A13" s="34" t="s">
        <v>269</v>
      </c>
      <c r="B13" s="34">
        <v>-0.48972871318514988</v>
      </c>
      <c r="C13" s="34">
        <v>0.53558283296144704</v>
      </c>
      <c r="D13" s="34">
        <v>0.7623729077426874</v>
      </c>
      <c r="E13" s="34">
        <v>0.65237842065565044</v>
      </c>
      <c r="F13" s="34">
        <v>0.55905094001758548</v>
      </c>
      <c r="G13" s="34">
        <v>0.66766944985922516</v>
      </c>
      <c r="H13" s="34">
        <v>0.11982442108488348</v>
      </c>
      <c r="I13" s="34">
        <v>0.51878508002259682</v>
      </c>
      <c r="J13" s="34">
        <v>8.2486152345413177E-3</v>
      </c>
      <c r="K13" s="34">
        <v>0.7866569915777778</v>
      </c>
      <c r="L13" s="34">
        <v>0.29340728041205044</v>
      </c>
      <c r="M13" s="34">
        <v>1</v>
      </c>
      <c r="N13" s="34"/>
      <c r="O13" s="34"/>
      <c r="P13" s="34"/>
      <c r="Q13" s="34"/>
      <c r="R13" s="34"/>
      <c r="S13" s="34"/>
      <c r="T13" s="34"/>
    </row>
    <row r="14" spans="1:20">
      <c r="A14" s="34" t="s">
        <v>270</v>
      </c>
      <c r="B14" s="34">
        <v>2.7199408798838948E-2</v>
      </c>
      <c r="C14" s="34">
        <v>9.8622887335076223E-2</v>
      </c>
      <c r="D14" s="34">
        <v>0.36868338096453462</v>
      </c>
      <c r="E14" s="34">
        <v>0.44775951584050272</v>
      </c>
      <c r="F14" s="34">
        <v>0.20418130771702153</v>
      </c>
      <c r="G14" s="34">
        <v>0.44442554335920803</v>
      </c>
      <c r="H14" s="34">
        <v>-4.9960120499624859E-2</v>
      </c>
      <c r="I14" s="34">
        <v>0.29977677303547517</v>
      </c>
      <c r="J14" s="34">
        <v>-0.45183292548730364</v>
      </c>
      <c r="K14" s="34">
        <v>0.50808929104806189</v>
      </c>
      <c r="L14" s="34">
        <v>-0.10623133530108646</v>
      </c>
      <c r="M14" s="34">
        <v>0.53125174468095548</v>
      </c>
      <c r="N14" s="34">
        <v>1</v>
      </c>
      <c r="O14" s="34"/>
      <c r="P14" s="34"/>
      <c r="Q14" s="34"/>
      <c r="R14" s="34"/>
      <c r="S14" s="34"/>
      <c r="T14" s="34"/>
    </row>
    <row r="15" spans="1:20">
      <c r="A15" s="34" t="s">
        <v>258</v>
      </c>
      <c r="B15" s="34">
        <v>-0.16016318613579136</v>
      </c>
      <c r="C15" s="34">
        <v>4.5986950488812267E-2</v>
      </c>
      <c r="D15" s="34">
        <v>0.12567494126511788</v>
      </c>
      <c r="E15" s="34">
        <v>0.15960238265095331</v>
      </c>
      <c r="F15" s="34">
        <v>0.37430566595057091</v>
      </c>
      <c r="G15" s="34">
        <v>0.15574751180877472</v>
      </c>
      <c r="H15" s="34">
        <v>9.9400127117200018E-2</v>
      </c>
      <c r="I15" s="34">
        <v>6.9875532113250594E-2</v>
      </c>
      <c r="J15" s="34">
        <v>0.67856791627885316</v>
      </c>
      <c r="K15" s="34">
        <v>3.3230147220408789E-3</v>
      </c>
      <c r="L15" s="34">
        <v>0.46949805375874459</v>
      </c>
      <c r="M15" s="34">
        <v>-0.36529266819894424</v>
      </c>
      <c r="N15" s="34">
        <v>-0.57226631255467519</v>
      </c>
      <c r="O15" s="34">
        <v>1</v>
      </c>
      <c r="P15" s="34"/>
      <c r="Q15" s="34"/>
      <c r="R15" s="34"/>
      <c r="S15" s="34"/>
      <c r="T15" s="34"/>
    </row>
    <row r="16" spans="1:20">
      <c r="A16" s="34" t="s">
        <v>271</v>
      </c>
      <c r="B16" s="34">
        <v>-0.39769416198403817</v>
      </c>
      <c r="C16" s="34">
        <v>0.11596924655597957</v>
      </c>
      <c r="D16" s="34">
        <v>0.45797874838220642</v>
      </c>
      <c r="E16" s="34">
        <v>0.30059434279799252</v>
      </c>
      <c r="F16" s="34">
        <v>0.4175256562319129</v>
      </c>
      <c r="G16" s="34">
        <v>0.31215300667399976</v>
      </c>
      <c r="H16" s="34">
        <v>0.24613612598121343</v>
      </c>
      <c r="I16" s="34">
        <v>0.44220977345059348</v>
      </c>
      <c r="J16" s="34">
        <v>0.48246059493838162</v>
      </c>
      <c r="K16" s="34">
        <v>0.22852925392301335</v>
      </c>
      <c r="L16" s="34">
        <v>0.34373798401366229</v>
      </c>
      <c r="M16" s="34">
        <v>7.3119096592524885E-2</v>
      </c>
      <c r="N16" s="34">
        <v>-3.0475131915229041E-2</v>
      </c>
      <c r="O16" s="34">
        <v>0.31377651363010323</v>
      </c>
      <c r="P16" s="34">
        <v>1</v>
      </c>
      <c r="Q16" s="34"/>
      <c r="R16" s="34"/>
      <c r="S16" s="34"/>
      <c r="T16" s="34"/>
    </row>
    <row r="17" spans="1:20">
      <c r="A17" s="34" t="s">
        <v>272</v>
      </c>
      <c r="B17" s="34">
        <v>-0.51029590509286904</v>
      </c>
      <c r="C17" s="34">
        <v>0.42614851631274459</v>
      </c>
      <c r="D17" s="34">
        <v>0.76992041013767454</v>
      </c>
      <c r="E17" s="34">
        <v>0.72451202748709032</v>
      </c>
      <c r="F17" s="34">
        <v>0.74077825591014668</v>
      </c>
      <c r="G17" s="34">
        <v>0.74775074227668437</v>
      </c>
      <c r="H17" s="34">
        <v>0.23355928445108232</v>
      </c>
      <c r="I17" s="34">
        <v>0.41948199057232927</v>
      </c>
      <c r="J17" s="34">
        <v>0.33808328338136784</v>
      </c>
      <c r="K17" s="34">
        <v>0.63991671068607614</v>
      </c>
      <c r="L17" s="34">
        <v>0.5637157383668937</v>
      </c>
      <c r="M17" s="34">
        <v>0.47938337251557434</v>
      </c>
      <c r="N17" s="34">
        <v>8.5960891028549091E-2</v>
      </c>
      <c r="O17" s="34">
        <v>0.39553861642161253</v>
      </c>
      <c r="P17" s="34">
        <v>0.23193920277837202</v>
      </c>
      <c r="Q17" s="34">
        <v>1</v>
      </c>
      <c r="R17" s="34"/>
      <c r="S17" s="34"/>
      <c r="T17" s="34"/>
    </row>
    <row r="18" spans="1:20">
      <c r="A18" s="34" t="s">
        <v>273</v>
      </c>
      <c r="B18" s="34">
        <v>-0.57064213125570973</v>
      </c>
      <c r="C18" s="34">
        <v>0.43932313415166391</v>
      </c>
      <c r="D18" s="34">
        <v>0.8717149369108792</v>
      </c>
      <c r="E18" s="34">
        <v>0.78570343662892872</v>
      </c>
      <c r="F18" s="34">
        <v>0.70370409272693024</v>
      </c>
      <c r="G18" s="34">
        <v>0.78683348512014095</v>
      </c>
      <c r="H18" s="34">
        <v>0.13511210961095299</v>
      </c>
      <c r="I18" s="34">
        <v>0.66525940371783476</v>
      </c>
      <c r="J18" s="34">
        <v>0.20242296217748884</v>
      </c>
      <c r="K18" s="34">
        <v>0.80124175307054735</v>
      </c>
      <c r="L18" s="34">
        <v>0.39073409778880291</v>
      </c>
      <c r="M18" s="34">
        <v>0.88392216844523008</v>
      </c>
      <c r="N18" s="34">
        <v>0.43369100680623507</v>
      </c>
      <c r="O18" s="34">
        <v>-8.3005053472864535E-2</v>
      </c>
      <c r="P18" s="34">
        <v>0.36743124236475905</v>
      </c>
      <c r="Q18" s="34">
        <v>0.65395071626310497</v>
      </c>
      <c r="R18" s="34">
        <v>1</v>
      </c>
      <c r="S18" s="34"/>
      <c r="T18" s="34"/>
    </row>
    <row r="19" spans="1:20">
      <c r="A19" s="34" t="s">
        <v>274</v>
      </c>
      <c r="B19" s="34">
        <v>-0.50059254518911589</v>
      </c>
      <c r="C19" s="34">
        <v>0.46344956448372265</v>
      </c>
      <c r="D19" s="34">
        <v>0.80544933392398455</v>
      </c>
      <c r="E19" s="34">
        <v>0.75388231053896559</v>
      </c>
      <c r="F19" s="34">
        <v>0.75042406743722867</v>
      </c>
      <c r="G19" s="34">
        <v>0.76560972955471662</v>
      </c>
      <c r="H19" s="34">
        <v>0.15963511718104392</v>
      </c>
      <c r="I19" s="34">
        <v>0.35536387473461201</v>
      </c>
      <c r="J19" s="34">
        <v>0.36987264414732324</v>
      </c>
      <c r="K19" s="34">
        <v>0.71643153971325169</v>
      </c>
      <c r="L19" s="34">
        <v>0.57175337164315143</v>
      </c>
      <c r="M19" s="34">
        <v>0.61832357143138794</v>
      </c>
      <c r="N19" s="34">
        <v>0.13627185505030309</v>
      </c>
      <c r="O19" s="34">
        <v>0.32416867041529118</v>
      </c>
      <c r="P19" s="34">
        <v>0.1611825416866636</v>
      </c>
      <c r="Q19" s="34">
        <v>0.92014658367073332</v>
      </c>
      <c r="R19" s="34">
        <v>0.71586253311667503</v>
      </c>
      <c r="S19" s="34">
        <v>1</v>
      </c>
      <c r="T19" s="34"/>
    </row>
    <row r="20" spans="1:20" ht="14.5" thickBot="1">
      <c r="A20" s="35" t="s">
        <v>259</v>
      </c>
      <c r="B20" s="35">
        <v>-0.27087081961014442</v>
      </c>
      <c r="C20" s="35">
        <v>0.33309406130401947</v>
      </c>
      <c r="D20" s="35">
        <v>0.5267891112754628</v>
      </c>
      <c r="E20" s="35">
        <v>0.48615462283281191</v>
      </c>
      <c r="F20" s="35">
        <v>0.44908227118683003</v>
      </c>
      <c r="G20" s="35">
        <v>0.47243070033601403</v>
      </c>
      <c r="H20" s="35">
        <v>-3.9599057555925514E-2</v>
      </c>
      <c r="I20" s="35">
        <v>9.0498771333422254E-2</v>
      </c>
      <c r="J20" s="35">
        <v>0.26943034276034844</v>
      </c>
      <c r="K20" s="35">
        <v>0.54844995657459128</v>
      </c>
      <c r="L20" s="35">
        <v>0.34338336311335516</v>
      </c>
      <c r="M20" s="35">
        <v>0.60301086282593641</v>
      </c>
      <c r="N20" s="35">
        <v>0.16791772960187273</v>
      </c>
      <c r="O20" s="35">
        <v>5.9645475525651033E-2</v>
      </c>
      <c r="P20" s="35">
        <v>-3.3074682481904372E-2</v>
      </c>
      <c r="Q20" s="35">
        <v>0.3875875381604294</v>
      </c>
      <c r="R20" s="35">
        <v>0.52214958870206141</v>
      </c>
      <c r="S20" s="35">
        <v>0.71760322506563579</v>
      </c>
      <c r="T20" s="35">
        <v>1</v>
      </c>
    </row>
  </sheetData>
  <conditionalFormatting sqref="A1:XFD1048576">
    <cfRule type="cellIs" dxfId="0" priority="1" operator="greaterThan">
      <formula>0.7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5C54-DD33-3943-AB31-0243CB0678DA}">
  <dimension ref="A1:V26"/>
  <sheetViews>
    <sheetView tabSelected="1" zoomScale="60" zoomScaleNormal="60" workbookViewId="0">
      <selection activeCell="K2" sqref="K2"/>
    </sheetView>
  </sheetViews>
  <sheetFormatPr defaultColWidth="10.83203125" defaultRowHeight="14.5"/>
  <cols>
    <col min="1" max="1" width="10.83203125" style="29"/>
    <col min="2" max="2" width="6.5" style="28" customWidth="1"/>
    <col min="3" max="3" width="10.83203125" style="29"/>
    <col min="4" max="4" width="7.33203125" style="28" customWidth="1"/>
    <col min="5" max="5" width="8.33203125" style="28" customWidth="1"/>
    <col min="6" max="6" width="6.1640625" style="28" customWidth="1"/>
    <col min="7" max="7" width="5.33203125" style="28" customWidth="1"/>
    <col min="8" max="8" width="7" style="28" customWidth="1"/>
    <col min="9" max="9" width="6.33203125" style="28" customWidth="1"/>
    <col min="10" max="10" width="8.33203125" style="28" customWidth="1"/>
    <col min="11" max="12" width="8.6640625" style="28" customWidth="1"/>
    <col min="13" max="13" width="7.6640625" style="28" customWidth="1"/>
    <col min="14" max="14" width="7.6640625" style="14" customWidth="1"/>
    <col min="15" max="15" width="6.6640625" style="28" customWidth="1"/>
    <col min="16" max="16" width="7.6640625" style="28" customWidth="1"/>
    <col min="17" max="17" width="10.83203125" style="29"/>
    <col min="18" max="18" width="5.1640625" style="28" customWidth="1"/>
    <col min="19" max="20" width="6.33203125" style="28" customWidth="1"/>
    <col min="21" max="21" width="6" style="28" customWidth="1"/>
    <col min="22" max="22" width="7.6640625" style="14" customWidth="1"/>
    <col min="23" max="16384" width="10.83203125" style="29"/>
  </cols>
  <sheetData>
    <row r="1" spans="1:22" ht="53" customHeight="1">
      <c r="A1" s="33" t="s">
        <v>130</v>
      </c>
      <c r="B1" s="33" t="s">
        <v>244</v>
      </c>
      <c r="C1" s="30" t="s">
        <v>2</v>
      </c>
      <c r="D1" s="33" t="s">
        <v>245</v>
      </c>
      <c r="E1" s="33" t="s">
        <v>246</v>
      </c>
      <c r="F1" s="33" t="s">
        <v>247</v>
      </c>
      <c r="G1" s="33" t="s">
        <v>248</v>
      </c>
      <c r="H1" s="33" t="s">
        <v>249</v>
      </c>
      <c r="I1" s="33" t="s">
        <v>275</v>
      </c>
      <c r="J1" s="38" t="s">
        <v>278</v>
      </c>
      <c r="K1" s="38" t="s">
        <v>279</v>
      </c>
      <c r="L1" s="33" t="s">
        <v>250</v>
      </c>
      <c r="M1" s="33" t="s">
        <v>257</v>
      </c>
      <c r="N1" s="37" t="s">
        <v>269</v>
      </c>
      <c r="O1" s="33" t="s">
        <v>276</v>
      </c>
      <c r="P1" s="33" t="s">
        <v>277</v>
      </c>
      <c r="Q1" s="33" t="s">
        <v>251</v>
      </c>
      <c r="R1" s="33" t="s">
        <v>252</v>
      </c>
      <c r="S1" s="33" t="s">
        <v>253</v>
      </c>
      <c r="T1" s="33" t="s">
        <v>254</v>
      </c>
      <c r="U1" s="33" t="s">
        <v>259</v>
      </c>
      <c r="V1" s="18"/>
    </row>
    <row r="2" spans="1:22">
      <c r="A2" s="29" t="s">
        <v>131</v>
      </c>
      <c r="B2" s="28" t="s">
        <v>5</v>
      </c>
      <c r="C2" s="31">
        <v>292</v>
      </c>
      <c r="D2" s="28">
        <v>20</v>
      </c>
      <c r="E2" s="32">
        <v>2.3449999999999998</v>
      </c>
      <c r="F2" s="28">
        <v>11.5</v>
      </c>
      <c r="G2" s="28">
        <v>29.6</v>
      </c>
      <c r="H2" s="28">
        <v>13.6</v>
      </c>
      <c r="I2" s="32">
        <v>1.182608695652174</v>
      </c>
      <c r="J2" s="28">
        <v>4.5</v>
      </c>
      <c r="K2" s="28">
        <v>11.8</v>
      </c>
      <c r="L2" s="27">
        <v>0.14465799999999998</v>
      </c>
      <c r="M2" s="27">
        <v>0.17818799999999999</v>
      </c>
      <c r="N2" s="16">
        <v>0.23599999999999999</v>
      </c>
      <c r="O2" s="27">
        <v>0.35781990521327012</v>
      </c>
      <c r="P2" s="27">
        <v>44.075829383886258</v>
      </c>
      <c r="Q2" s="29">
        <v>4</v>
      </c>
      <c r="R2" s="28">
        <v>4</v>
      </c>
      <c r="S2" s="32">
        <v>2.0149999999999997</v>
      </c>
      <c r="T2" s="28">
        <v>5</v>
      </c>
      <c r="U2" s="28">
        <v>1</v>
      </c>
      <c r="V2" s="16"/>
    </row>
    <row r="3" spans="1:22">
      <c r="A3" s="29" t="s">
        <v>131</v>
      </c>
      <c r="B3" s="28" t="s">
        <v>8</v>
      </c>
      <c r="C3" s="31">
        <v>292</v>
      </c>
      <c r="D3" s="28">
        <v>26</v>
      </c>
      <c r="E3" s="32">
        <v>1.9700000000000002</v>
      </c>
      <c r="F3" s="28">
        <v>12.8</v>
      </c>
      <c r="G3" s="28">
        <v>31</v>
      </c>
      <c r="H3" s="28">
        <v>15.2</v>
      </c>
      <c r="I3" s="32">
        <v>1.1874999999999998</v>
      </c>
      <c r="J3" s="28">
        <v>11.3</v>
      </c>
      <c r="K3" s="28">
        <v>7.8</v>
      </c>
      <c r="L3" s="27">
        <v>0.145616</v>
      </c>
      <c r="M3" s="27">
        <v>0.159028</v>
      </c>
      <c r="N3" s="16">
        <v>7.2999999999999995E-2</v>
      </c>
      <c r="O3" s="27">
        <v>0.63598326359832635</v>
      </c>
      <c r="P3" s="27">
        <v>69.456066945606693</v>
      </c>
      <c r="Q3" s="29">
        <v>-4</v>
      </c>
      <c r="R3" s="28">
        <v>5</v>
      </c>
      <c r="S3" s="32">
        <v>1.7250000000000001</v>
      </c>
      <c r="T3" s="28">
        <v>6</v>
      </c>
      <c r="U3" s="28">
        <v>1</v>
      </c>
      <c r="V3" s="16"/>
    </row>
    <row r="4" spans="1:22">
      <c r="A4" s="29" t="s">
        <v>131</v>
      </c>
      <c r="B4" s="28" t="s">
        <v>10</v>
      </c>
      <c r="C4" s="31">
        <v>292</v>
      </c>
      <c r="D4" s="28">
        <v>10</v>
      </c>
      <c r="E4" s="32">
        <v>2.0149999999999997</v>
      </c>
      <c r="F4" s="28">
        <v>11.9</v>
      </c>
      <c r="G4" s="28">
        <v>42.5</v>
      </c>
      <c r="H4" s="28">
        <v>14.4</v>
      </c>
      <c r="I4" s="32">
        <v>1.2100840336134453</v>
      </c>
      <c r="J4" s="28">
        <v>7.5</v>
      </c>
      <c r="K4" s="28">
        <v>15</v>
      </c>
      <c r="L4" s="27">
        <v>0.11783399999999999</v>
      </c>
      <c r="M4" s="27">
        <v>0.66389399999999987</v>
      </c>
      <c r="N4" s="16">
        <v>8.6999999999999994E-2</v>
      </c>
      <c r="O4" s="27">
        <v>0.15769230769230771</v>
      </c>
      <c r="P4" s="27">
        <v>88.84615384615384</v>
      </c>
      <c r="Q4" s="29">
        <v>12</v>
      </c>
      <c r="R4" s="28">
        <v>7</v>
      </c>
      <c r="S4" s="32">
        <v>2.125</v>
      </c>
      <c r="T4" s="28">
        <v>13</v>
      </c>
      <c r="U4" s="28">
        <v>6</v>
      </c>
      <c r="V4" s="16"/>
    </row>
    <row r="5" spans="1:22">
      <c r="A5" s="29" t="s">
        <v>131</v>
      </c>
      <c r="B5" s="28" t="s">
        <v>21</v>
      </c>
      <c r="C5" s="31">
        <v>292</v>
      </c>
      <c r="D5" s="28">
        <v>20</v>
      </c>
      <c r="E5" s="32">
        <v>2.2649999999999997</v>
      </c>
      <c r="F5" s="28">
        <v>12</v>
      </c>
      <c r="G5" s="28">
        <v>24.9</v>
      </c>
      <c r="H5" s="28">
        <v>13</v>
      </c>
      <c r="I5" s="32">
        <v>1.0833333333333333</v>
      </c>
      <c r="J5" s="28">
        <v>9.6</v>
      </c>
      <c r="K5" s="28">
        <v>3</v>
      </c>
      <c r="L5" s="27">
        <v>0.184894</v>
      </c>
      <c r="M5" s="27">
        <v>0.13795199999999999</v>
      </c>
      <c r="N5" s="16">
        <v>0.06</v>
      </c>
      <c r="O5" s="27">
        <v>0.9460784313725491</v>
      </c>
      <c r="P5" s="27">
        <v>70.588235294117638</v>
      </c>
      <c r="Q5" s="29">
        <v>12</v>
      </c>
      <c r="R5" s="28">
        <v>3</v>
      </c>
      <c r="S5" s="32">
        <v>1.52</v>
      </c>
      <c r="T5" s="28">
        <v>4</v>
      </c>
      <c r="U5" s="28">
        <v>1</v>
      </c>
      <c r="V5" s="16"/>
    </row>
    <row r="6" spans="1:22">
      <c r="A6" s="29" t="s">
        <v>131</v>
      </c>
      <c r="B6" s="28" t="s">
        <v>33</v>
      </c>
      <c r="C6" s="31">
        <v>292</v>
      </c>
      <c r="D6" s="28">
        <v>18</v>
      </c>
      <c r="E6" s="32">
        <v>1.885</v>
      </c>
      <c r="F6" s="28">
        <v>8.5</v>
      </c>
      <c r="G6" s="28">
        <v>13.5</v>
      </c>
      <c r="H6" s="28">
        <v>9.5</v>
      </c>
      <c r="I6" s="32">
        <v>1.1176470588235294</v>
      </c>
      <c r="J6" s="28">
        <v>4</v>
      </c>
      <c r="K6" s="28">
        <v>0.9</v>
      </c>
      <c r="L6" s="27">
        <v>6.4186000000000007E-2</v>
      </c>
      <c r="M6" s="27">
        <v>1.3412E-2</v>
      </c>
      <c r="N6" s="16">
        <v>4.1000000000000002E-2</v>
      </c>
      <c r="O6" s="27">
        <v>1.2181818181818183</v>
      </c>
      <c r="P6" s="27">
        <v>25.454545454545457</v>
      </c>
      <c r="Q6" s="29">
        <v>20</v>
      </c>
      <c r="R6" s="28">
        <v>2</v>
      </c>
      <c r="S6" s="32">
        <v>1.3199999999999998</v>
      </c>
      <c r="T6" s="28">
        <v>3</v>
      </c>
      <c r="U6" s="28">
        <v>1</v>
      </c>
      <c r="V6" s="16"/>
    </row>
    <row r="7" spans="1:22">
      <c r="A7" s="29" t="s">
        <v>131</v>
      </c>
      <c r="B7" s="28" t="s">
        <v>44</v>
      </c>
      <c r="C7" s="31">
        <v>292</v>
      </c>
      <c r="D7" s="28">
        <v>18</v>
      </c>
      <c r="E7" s="32">
        <v>3.585</v>
      </c>
      <c r="F7" s="28">
        <v>26</v>
      </c>
      <c r="G7" s="28">
        <v>54.9</v>
      </c>
      <c r="H7" s="28">
        <v>27.5</v>
      </c>
      <c r="I7" s="32">
        <v>1.0576923076923077</v>
      </c>
      <c r="J7" s="28">
        <v>5.8</v>
      </c>
      <c r="K7" s="28">
        <v>21</v>
      </c>
      <c r="L7" s="27">
        <v>0.69646599999999992</v>
      </c>
      <c r="M7" s="27">
        <v>1.4839419999999999</v>
      </c>
      <c r="N7" s="16">
        <v>0.22199999999999998</v>
      </c>
      <c r="O7" s="27">
        <v>0.41050254093732358</v>
      </c>
      <c r="P7" s="27">
        <v>87.464709203839647</v>
      </c>
      <c r="Q7" s="29">
        <v>28</v>
      </c>
      <c r="R7" s="28">
        <v>10</v>
      </c>
      <c r="S7" s="32">
        <v>3.02</v>
      </c>
      <c r="T7" s="28">
        <v>13</v>
      </c>
      <c r="U7" s="28">
        <v>3</v>
      </c>
      <c r="V7" s="16"/>
    </row>
    <row r="8" spans="1:22">
      <c r="A8" s="29" t="s">
        <v>131</v>
      </c>
      <c r="B8" s="28" t="s">
        <v>45</v>
      </c>
      <c r="C8" s="31">
        <v>292</v>
      </c>
      <c r="D8" s="28">
        <v>18</v>
      </c>
      <c r="E8" s="32">
        <v>3.4550000000000001</v>
      </c>
      <c r="F8" s="28">
        <v>19.5</v>
      </c>
      <c r="G8" s="28">
        <v>52.3</v>
      </c>
      <c r="H8" s="28">
        <v>30</v>
      </c>
      <c r="I8" s="32">
        <v>1.5384615384615385</v>
      </c>
      <c r="J8" s="28">
        <v>4.2</v>
      </c>
      <c r="K8" s="28">
        <v>18.8</v>
      </c>
      <c r="L8" s="27">
        <v>0.56330399999999992</v>
      </c>
      <c r="M8" s="27">
        <v>0.81046799999999997</v>
      </c>
      <c r="N8" s="16">
        <v>0.14599999999999999</v>
      </c>
      <c r="O8" s="27">
        <v>0.59274193548387089</v>
      </c>
      <c r="P8" s="27">
        <v>85.282258064516128</v>
      </c>
      <c r="Q8" s="29">
        <v>30</v>
      </c>
      <c r="R8" s="28">
        <v>6</v>
      </c>
      <c r="S8" s="32">
        <v>2.0549999999999997</v>
      </c>
      <c r="T8" s="28">
        <v>8</v>
      </c>
      <c r="U8" s="28">
        <v>2</v>
      </c>
      <c r="V8" s="16"/>
    </row>
    <row r="9" spans="1:22">
      <c r="A9" s="29" t="s">
        <v>131</v>
      </c>
      <c r="B9" s="28" t="s">
        <v>46</v>
      </c>
      <c r="C9" s="31">
        <v>292</v>
      </c>
      <c r="D9" s="28">
        <v>16</v>
      </c>
      <c r="E9" s="32">
        <v>3.88</v>
      </c>
      <c r="F9" s="28">
        <v>19.8</v>
      </c>
      <c r="G9" s="28">
        <v>44.7</v>
      </c>
      <c r="H9" s="28">
        <v>27.7</v>
      </c>
      <c r="I9" s="32">
        <v>1.398989898989899</v>
      </c>
      <c r="J9" s="28">
        <v>9.5</v>
      </c>
      <c r="K9" s="28">
        <v>10</v>
      </c>
      <c r="L9" s="27">
        <v>0.62844800000000001</v>
      </c>
      <c r="M9" s="27">
        <v>0.35062800000000005</v>
      </c>
      <c r="N9" s="16">
        <v>0.20200000000000001</v>
      </c>
      <c r="O9" s="27">
        <v>1.1549295774647885</v>
      </c>
      <c r="P9" s="27">
        <v>64.436619718309856</v>
      </c>
      <c r="Q9" s="29">
        <v>20</v>
      </c>
      <c r="R9" s="28">
        <v>8</v>
      </c>
      <c r="S9" s="32">
        <v>2.6399999999999997</v>
      </c>
      <c r="T9" s="28">
        <v>11</v>
      </c>
      <c r="U9" s="28">
        <v>3</v>
      </c>
      <c r="V9" s="16"/>
    </row>
    <row r="10" spans="1:22">
      <c r="A10" s="29" t="s">
        <v>131</v>
      </c>
      <c r="B10" s="28" t="s">
        <v>50</v>
      </c>
      <c r="C10" s="31">
        <v>292</v>
      </c>
      <c r="D10" s="28">
        <v>16</v>
      </c>
      <c r="E10" s="32">
        <v>3.645</v>
      </c>
      <c r="F10" s="28">
        <v>29.9</v>
      </c>
      <c r="G10" s="28">
        <v>70.400000000000006</v>
      </c>
      <c r="H10" s="28">
        <v>35.799999999999997</v>
      </c>
      <c r="I10" s="32">
        <v>1.1973244147157189</v>
      </c>
      <c r="J10" s="28">
        <v>9</v>
      </c>
      <c r="K10" s="28">
        <v>13.4</v>
      </c>
      <c r="L10" s="27">
        <v>1.2521059999999999</v>
      </c>
      <c r="M10" s="27">
        <v>1.4408319999999999</v>
      </c>
      <c r="N10" s="16">
        <v>0.30000000000000004</v>
      </c>
      <c r="O10" s="27">
        <v>0.7245011086474501</v>
      </c>
      <c r="P10" s="27">
        <v>83.370288248337019</v>
      </c>
      <c r="Q10" s="29">
        <v>12</v>
      </c>
      <c r="R10" s="28">
        <v>8</v>
      </c>
      <c r="S10" s="32">
        <v>2.9649999999999999</v>
      </c>
      <c r="T10" s="28">
        <v>9</v>
      </c>
      <c r="U10" s="28">
        <v>1</v>
      </c>
      <c r="V10" s="16"/>
    </row>
    <row r="11" spans="1:22">
      <c r="A11" s="29" t="s">
        <v>131</v>
      </c>
      <c r="B11" s="28" t="s">
        <v>66</v>
      </c>
      <c r="C11" s="31">
        <v>292</v>
      </c>
      <c r="D11" s="28">
        <v>18</v>
      </c>
      <c r="E11" s="32">
        <v>3.4050000000000002</v>
      </c>
      <c r="F11" s="28">
        <v>27</v>
      </c>
      <c r="G11" s="28">
        <v>53.8</v>
      </c>
      <c r="H11" s="28">
        <v>29.7</v>
      </c>
      <c r="I11" s="32">
        <v>1.0999999999999999</v>
      </c>
      <c r="J11" s="28">
        <v>14.4</v>
      </c>
      <c r="K11" s="28">
        <v>8.6</v>
      </c>
      <c r="L11" s="27">
        <v>1.152474</v>
      </c>
      <c r="M11" s="27">
        <v>0.67634800000000006</v>
      </c>
      <c r="N11" s="16">
        <v>0.247</v>
      </c>
      <c r="O11" s="27">
        <v>1.2623294858342076</v>
      </c>
      <c r="P11" s="27">
        <v>74.081846799580276</v>
      </c>
      <c r="Q11" s="29">
        <v>10</v>
      </c>
      <c r="R11" s="28">
        <v>8</v>
      </c>
      <c r="S11" s="32">
        <v>2.9550000000000001</v>
      </c>
      <c r="T11" s="28">
        <v>12</v>
      </c>
      <c r="U11" s="28">
        <v>4</v>
      </c>
      <c r="V11" s="16"/>
    </row>
    <row r="12" spans="1:22">
      <c r="A12" s="29" t="s">
        <v>131</v>
      </c>
      <c r="B12" s="28" t="s">
        <v>78</v>
      </c>
      <c r="C12" s="31">
        <v>292</v>
      </c>
      <c r="D12" s="28">
        <v>14</v>
      </c>
      <c r="E12" s="32">
        <v>5.2650000000000006</v>
      </c>
      <c r="F12" s="28">
        <v>47</v>
      </c>
      <c r="G12" s="28">
        <v>81.7</v>
      </c>
      <c r="H12" s="28">
        <v>55</v>
      </c>
      <c r="I12" s="32">
        <v>1.1702127659574468</v>
      </c>
      <c r="J12" s="28">
        <v>8.3000000000000007</v>
      </c>
      <c r="K12" s="28">
        <v>21.2</v>
      </c>
      <c r="L12" s="27">
        <v>3.810924</v>
      </c>
      <c r="M12" s="27">
        <v>3.0665579999999997</v>
      </c>
      <c r="N12" s="16">
        <v>0.82799999999999996</v>
      </c>
      <c r="O12" s="27">
        <v>0.98734177215189878</v>
      </c>
      <c r="P12" s="27">
        <v>79.448994787788536</v>
      </c>
      <c r="Q12" s="29">
        <v>42</v>
      </c>
      <c r="R12" s="28">
        <v>9</v>
      </c>
      <c r="S12" s="32">
        <v>5.01</v>
      </c>
      <c r="T12" s="28">
        <v>14</v>
      </c>
      <c r="U12" s="28">
        <v>5</v>
      </c>
      <c r="V12" s="16"/>
    </row>
    <row r="13" spans="1:22">
      <c r="A13" s="29" t="s">
        <v>131</v>
      </c>
      <c r="B13" s="28" t="s">
        <v>89</v>
      </c>
      <c r="C13" s="31">
        <v>292</v>
      </c>
      <c r="D13" s="28">
        <v>16</v>
      </c>
      <c r="E13" s="32">
        <v>5.4</v>
      </c>
      <c r="F13" s="28">
        <v>51</v>
      </c>
      <c r="G13" s="28">
        <v>88.4</v>
      </c>
      <c r="H13" s="28">
        <v>54</v>
      </c>
      <c r="I13" s="32">
        <v>1.0588235294117647</v>
      </c>
      <c r="J13" s="28">
        <v>15.8</v>
      </c>
      <c r="K13" s="28">
        <v>18.7</v>
      </c>
      <c r="L13" s="27">
        <v>3.0033299999999996</v>
      </c>
      <c r="M13" s="27">
        <v>3.8348739999999997</v>
      </c>
      <c r="N13" s="16">
        <v>0.65100000000000013</v>
      </c>
      <c r="O13" s="27">
        <v>0.67361409540180484</v>
      </c>
      <c r="P13" s="27">
        <v>86.012032660077338</v>
      </c>
      <c r="Q13" s="29">
        <v>20</v>
      </c>
      <c r="R13" s="28">
        <v>14</v>
      </c>
      <c r="S13" s="32">
        <v>4.2799999999999994</v>
      </c>
      <c r="T13" s="28">
        <v>17</v>
      </c>
      <c r="U13" s="28">
        <v>3</v>
      </c>
      <c r="V13" s="16"/>
    </row>
    <row r="14" spans="1:22">
      <c r="A14" s="29" t="s">
        <v>131</v>
      </c>
      <c r="B14" s="28" t="s">
        <v>91</v>
      </c>
      <c r="C14" s="31">
        <v>292</v>
      </c>
      <c r="D14" s="28">
        <v>12</v>
      </c>
      <c r="E14" s="32">
        <v>4.9450000000000003</v>
      </c>
      <c r="F14" s="28">
        <v>33</v>
      </c>
      <c r="G14" s="28">
        <v>83.8</v>
      </c>
      <c r="H14" s="28">
        <v>51</v>
      </c>
      <c r="I14" s="32">
        <v>1.5454545454545454</v>
      </c>
      <c r="J14" s="28">
        <v>13.4</v>
      </c>
      <c r="K14" s="28">
        <v>19.2</v>
      </c>
      <c r="L14" s="27">
        <v>1.5826159999999998</v>
      </c>
      <c r="M14" s="27">
        <v>1.7540979999999997</v>
      </c>
      <c r="N14" s="16">
        <v>0.40799999999999997</v>
      </c>
      <c r="O14" s="27">
        <v>0.73782938811969634</v>
      </c>
      <c r="P14" s="27">
        <v>81.777579276462703</v>
      </c>
      <c r="Q14" s="29">
        <v>40</v>
      </c>
      <c r="R14" s="28">
        <v>10</v>
      </c>
      <c r="S14" s="32">
        <v>4.0049999999999999</v>
      </c>
      <c r="T14" s="28">
        <v>13</v>
      </c>
      <c r="U14" s="28">
        <v>3</v>
      </c>
      <c r="V14" s="16"/>
    </row>
    <row r="15" spans="1:22">
      <c r="A15" s="29" t="s">
        <v>131</v>
      </c>
      <c r="B15" s="28" t="s">
        <v>104</v>
      </c>
      <c r="C15" s="31">
        <v>292</v>
      </c>
      <c r="D15" s="28">
        <v>18</v>
      </c>
      <c r="E15" s="32">
        <v>6.35</v>
      </c>
      <c r="F15" s="28">
        <v>58</v>
      </c>
      <c r="G15" s="28">
        <v>105.4</v>
      </c>
      <c r="H15" s="28">
        <v>73</v>
      </c>
      <c r="I15" s="32">
        <v>1.2586206896551724</v>
      </c>
      <c r="J15" s="28">
        <v>24.5</v>
      </c>
      <c r="K15" s="28">
        <v>2.2000000000000002</v>
      </c>
      <c r="L15" s="27">
        <v>6.785514</v>
      </c>
      <c r="M15" s="27">
        <v>0.95033600000000007</v>
      </c>
      <c r="N15" s="16">
        <v>2.3780000000000006</v>
      </c>
      <c r="O15" s="27">
        <v>2.1017804154302668</v>
      </c>
      <c r="P15" s="27">
        <v>29.436201780415427</v>
      </c>
      <c r="Q15" s="29">
        <v>28</v>
      </c>
      <c r="R15" s="28">
        <v>9</v>
      </c>
      <c r="S15" s="32">
        <v>6.6349999999999998</v>
      </c>
      <c r="T15" s="28">
        <v>12</v>
      </c>
      <c r="U15" s="28">
        <v>3</v>
      </c>
      <c r="V15" s="16"/>
    </row>
    <row r="16" spans="1:22">
      <c r="A16" s="29" t="s">
        <v>131</v>
      </c>
      <c r="B16" s="28" t="s">
        <v>106</v>
      </c>
      <c r="C16" s="31">
        <v>292</v>
      </c>
      <c r="D16" s="28">
        <v>20</v>
      </c>
      <c r="E16" s="32">
        <v>5.61</v>
      </c>
      <c r="F16" s="28">
        <v>41</v>
      </c>
      <c r="G16" s="28">
        <v>87.4</v>
      </c>
      <c r="H16" s="28">
        <v>43</v>
      </c>
      <c r="I16" s="32">
        <v>1.0487804878048781</v>
      </c>
      <c r="J16" s="28">
        <v>10.5</v>
      </c>
      <c r="K16" s="28">
        <v>22.5</v>
      </c>
      <c r="L16" s="27">
        <v>1.6065659999999999</v>
      </c>
      <c r="M16" s="27">
        <v>2.8548400000000003</v>
      </c>
      <c r="N16" s="16">
        <v>0.53600000000000003</v>
      </c>
      <c r="O16" s="27">
        <v>0.47696245733788389</v>
      </c>
      <c r="P16" s="27">
        <v>84.755403868031848</v>
      </c>
      <c r="Q16" s="29">
        <v>28</v>
      </c>
      <c r="R16" s="28">
        <v>8</v>
      </c>
      <c r="S16" s="32">
        <v>2.98</v>
      </c>
      <c r="T16" s="28">
        <v>12</v>
      </c>
      <c r="U16" s="28">
        <v>4</v>
      </c>
      <c r="V16" s="16"/>
    </row>
    <row r="17" spans="1:22">
      <c r="A17" s="29" t="s">
        <v>132</v>
      </c>
      <c r="B17" s="28" t="s">
        <v>112</v>
      </c>
      <c r="C17" s="31">
        <v>52</v>
      </c>
      <c r="D17" s="28">
        <v>27</v>
      </c>
      <c r="E17" s="32">
        <v>4.6050000000000004</v>
      </c>
      <c r="F17" s="28">
        <v>28</v>
      </c>
      <c r="G17" s="28">
        <v>75.5</v>
      </c>
      <c r="H17" s="28">
        <v>33.5</v>
      </c>
      <c r="I17" s="32">
        <v>1.1964285714285714</v>
      </c>
      <c r="J17" s="28">
        <v>22.5</v>
      </c>
      <c r="K17" s="28">
        <v>32.5</v>
      </c>
      <c r="L17" s="27">
        <v>1.3038379999999998</v>
      </c>
      <c r="M17" s="27">
        <v>3.1269120000000004</v>
      </c>
      <c r="N17" s="16">
        <v>0.82800000000000007</v>
      </c>
      <c r="O17" s="27">
        <v>0.33260019550342124</v>
      </c>
      <c r="P17" s="27">
        <v>79.765395894428153</v>
      </c>
      <c r="Q17" s="29">
        <v>44</v>
      </c>
      <c r="R17" s="28">
        <v>6</v>
      </c>
      <c r="S17" s="32">
        <v>5.2650000000000006</v>
      </c>
      <c r="T17" s="28">
        <v>9</v>
      </c>
      <c r="U17" s="28">
        <v>3</v>
      </c>
      <c r="V17" s="16"/>
    </row>
    <row r="18" spans="1:22">
      <c r="A18" s="29" t="s">
        <v>132</v>
      </c>
      <c r="B18" s="28" t="s">
        <v>114</v>
      </c>
      <c r="C18" s="31">
        <v>52</v>
      </c>
      <c r="D18" s="28">
        <v>26</v>
      </c>
      <c r="E18" s="32">
        <v>5.0600000000000005</v>
      </c>
      <c r="F18" s="28">
        <v>23</v>
      </c>
      <c r="G18" s="28">
        <v>58</v>
      </c>
      <c r="H18" s="28">
        <v>31</v>
      </c>
      <c r="I18" s="32">
        <v>1.3478260869565217</v>
      </c>
      <c r="J18" s="28">
        <v>12.4</v>
      </c>
      <c r="K18" s="28">
        <v>8.6</v>
      </c>
      <c r="L18" s="27">
        <v>1.4149659999999999</v>
      </c>
      <c r="M18" s="27">
        <v>1.2923419999999997</v>
      </c>
      <c r="N18" s="16">
        <v>0.65300000000000002</v>
      </c>
      <c r="O18" s="27">
        <v>0.73776223776223782</v>
      </c>
      <c r="P18" s="27">
        <v>67.382617382617369</v>
      </c>
      <c r="Q18" s="29">
        <v>41</v>
      </c>
      <c r="R18" s="28">
        <v>7</v>
      </c>
      <c r="S18" s="32">
        <v>3.6850000000000001</v>
      </c>
      <c r="T18" s="28">
        <v>10</v>
      </c>
      <c r="U18" s="28">
        <v>3</v>
      </c>
      <c r="V18" s="16"/>
    </row>
    <row r="19" spans="1:22">
      <c r="A19" s="29" t="s">
        <v>132</v>
      </c>
      <c r="B19" s="28" t="s">
        <v>115</v>
      </c>
      <c r="C19" s="31">
        <v>52</v>
      </c>
      <c r="D19" s="28">
        <v>34</v>
      </c>
      <c r="E19" s="32">
        <v>6.5950000000000006</v>
      </c>
      <c r="F19" s="28">
        <v>38</v>
      </c>
      <c r="G19" s="28">
        <v>87</v>
      </c>
      <c r="H19" s="28">
        <v>50</v>
      </c>
      <c r="I19" s="32">
        <v>1.3157894736842106</v>
      </c>
      <c r="J19" s="28">
        <v>12.2</v>
      </c>
      <c r="K19" s="28">
        <v>11.2</v>
      </c>
      <c r="L19" s="27">
        <v>3.57334</v>
      </c>
      <c r="M19" s="27">
        <v>4.4805660000000005</v>
      </c>
      <c r="N19" s="16">
        <v>1.056</v>
      </c>
      <c r="O19" s="27">
        <v>0.65061922204779343</v>
      </c>
      <c r="P19" s="27">
        <v>81.580324437467297</v>
      </c>
      <c r="Q19" s="29">
        <v>23</v>
      </c>
      <c r="R19" s="28">
        <v>17</v>
      </c>
      <c r="S19" s="32">
        <v>4.7699999999999996</v>
      </c>
      <c r="T19" s="28">
        <v>20</v>
      </c>
      <c r="U19" s="28">
        <v>3</v>
      </c>
      <c r="V19" s="16"/>
    </row>
    <row r="20" spans="1:22">
      <c r="A20" s="29" t="s">
        <v>132</v>
      </c>
      <c r="B20" s="28" t="s">
        <v>116</v>
      </c>
      <c r="C20" s="31">
        <v>52</v>
      </c>
      <c r="D20" s="28">
        <v>33</v>
      </c>
      <c r="E20" s="32">
        <v>6.51</v>
      </c>
      <c r="F20" s="28">
        <v>53</v>
      </c>
      <c r="G20" s="28">
        <v>115</v>
      </c>
      <c r="H20" s="28">
        <v>75.5</v>
      </c>
      <c r="I20" s="32">
        <v>1.4245283018867925</v>
      </c>
      <c r="J20" s="28">
        <v>13</v>
      </c>
      <c r="K20" s="28">
        <v>18.5</v>
      </c>
      <c r="L20" s="27">
        <v>7.3995920000000002</v>
      </c>
      <c r="M20" s="27">
        <v>5.1272159999999998</v>
      </c>
      <c r="N20" s="16">
        <v>1.51</v>
      </c>
      <c r="O20" s="27">
        <v>1.1256193529583212</v>
      </c>
      <c r="P20" s="27">
        <v>77.994753716117742</v>
      </c>
      <c r="Q20" s="29">
        <v>8</v>
      </c>
      <c r="R20" s="28">
        <v>14</v>
      </c>
      <c r="S20" s="32">
        <v>5.7200000000000006</v>
      </c>
      <c r="T20" s="28">
        <v>19</v>
      </c>
      <c r="U20" s="28">
        <v>5</v>
      </c>
      <c r="V20" s="16"/>
    </row>
    <row r="21" spans="1:22">
      <c r="A21" s="29" t="s">
        <v>132</v>
      </c>
      <c r="B21" s="28" t="s">
        <v>118</v>
      </c>
      <c r="C21" s="31">
        <v>52</v>
      </c>
      <c r="D21" s="28">
        <v>27</v>
      </c>
      <c r="E21" s="32">
        <v>4.5549999999999997</v>
      </c>
      <c r="F21" s="28">
        <v>18</v>
      </c>
      <c r="G21" s="28">
        <v>61</v>
      </c>
      <c r="H21" s="28">
        <v>28</v>
      </c>
      <c r="I21" s="32">
        <v>1.5555555555555556</v>
      </c>
      <c r="J21" s="28">
        <v>21.2</v>
      </c>
      <c r="K21" s="28">
        <v>14.7</v>
      </c>
      <c r="L21" s="27">
        <v>1.4255039999999999</v>
      </c>
      <c r="M21" s="27">
        <v>2.2953679999999999</v>
      </c>
      <c r="N21" s="16">
        <v>0.84100000000000008</v>
      </c>
      <c r="O21" s="27">
        <v>0.45968489341983315</v>
      </c>
      <c r="P21" s="27">
        <v>74.019153537225819</v>
      </c>
      <c r="Q21" s="29">
        <v>42</v>
      </c>
      <c r="R21" s="28">
        <v>11</v>
      </c>
      <c r="S21" s="32">
        <v>4.4250000000000007</v>
      </c>
      <c r="T21" s="28">
        <v>11</v>
      </c>
      <c r="U21" s="28">
        <v>0</v>
      </c>
      <c r="V21" s="16"/>
    </row>
    <row r="22" spans="1:22">
      <c r="A22" s="29" t="s">
        <v>255</v>
      </c>
      <c r="B22" s="28" t="s">
        <v>119</v>
      </c>
      <c r="C22" s="31">
        <v>75</v>
      </c>
      <c r="D22" s="28">
        <v>45</v>
      </c>
      <c r="E22" s="32">
        <v>7.335</v>
      </c>
      <c r="F22" s="28">
        <v>39</v>
      </c>
      <c r="G22" s="28">
        <v>74</v>
      </c>
      <c r="H22" s="28">
        <v>49</v>
      </c>
      <c r="I22" s="32">
        <v>1.2564102564102564</v>
      </c>
      <c r="J22" s="28">
        <v>13</v>
      </c>
      <c r="K22" s="28">
        <v>11.1</v>
      </c>
      <c r="L22" s="27">
        <v>5.9510959999999997</v>
      </c>
      <c r="M22" s="27">
        <v>1.7924180000000014</v>
      </c>
      <c r="N22" s="16">
        <v>3.0909999999999997</v>
      </c>
      <c r="O22" s="27">
        <v>1.2519145505844416</v>
      </c>
      <c r="P22" s="27">
        <v>37.706569931479265</v>
      </c>
      <c r="Q22" s="29">
        <v>7</v>
      </c>
      <c r="R22" s="28">
        <v>11</v>
      </c>
      <c r="S22" s="32">
        <v>6.7949999999999999</v>
      </c>
      <c r="T22" s="28">
        <v>20</v>
      </c>
      <c r="U22" s="28">
        <v>9</v>
      </c>
      <c r="V22" s="16"/>
    </row>
    <row r="23" spans="1:22">
      <c r="A23" s="29" t="s">
        <v>255</v>
      </c>
      <c r="B23" s="28" t="s">
        <v>121</v>
      </c>
      <c r="C23" s="31">
        <v>75</v>
      </c>
      <c r="D23" s="28">
        <v>40</v>
      </c>
      <c r="E23" s="32">
        <v>6.6150000000000002</v>
      </c>
      <c r="F23" s="28">
        <v>37</v>
      </c>
      <c r="G23" s="28">
        <v>94</v>
      </c>
      <c r="H23" s="28">
        <v>43</v>
      </c>
      <c r="I23" s="32">
        <v>1.1621621621621621</v>
      </c>
      <c r="J23" s="28">
        <v>20</v>
      </c>
      <c r="K23" s="28">
        <v>26</v>
      </c>
      <c r="L23" s="27">
        <v>5.3839600000000001</v>
      </c>
      <c r="M23" s="27">
        <v>4.4307499999999997</v>
      </c>
      <c r="N23" s="16">
        <v>0.75400000000000011</v>
      </c>
      <c r="O23" s="27">
        <v>1.0448038668897566</v>
      </c>
      <c r="P23" s="27">
        <v>85.982524632831385</v>
      </c>
      <c r="Q23" s="29">
        <v>46</v>
      </c>
      <c r="R23" s="28">
        <v>11</v>
      </c>
      <c r="S23" s="32">
        <v>4.6550000000000002</v>
      </c>
      <c r="T23" s="28">
        <v>13</v>
      </c>
      <c r="U23" s="28">
        <v>2</v>
      </c>
      <c r="V23" s="16"/>
    </row>
    <row r="24" spans="1:22">
      <c r="A24" s="29" t="s">
        <v>255</v>
      </c>
      <c r="B24" s="28" t="s">
        <v>122</v>
      </c>
      <c r="C24" s="31">
        <v>75</v>
      </c>
      <c r="D24" s="28">
        <v>39</v>
      </c>
      <c r="E24" s="32">
        <v>6.13</v>
      </c>
      <c r="F24" s="28">
        <v>46</v>
      </c>
      <c r="G24" s="28">
        <v>108</v>
      </c>
      <c r="H24" s="28">
        <v>62</v>
      </c>
      <c r="I24" s="32">
        <v>1.3478260869565217</v>
      </c>
      <c r="J24" s="28">
        <v>16</v>
      </c>
      <c r="K24" s="28">
        <v>27.3</v>
      </c>
      <c r="L24" s="27">
        <v>4.4441620000000004</v>
      </c>
      <c r="M24" s="27">
        <v>4.2956719999999997</v>
      </c>
      <c r="N24" s="16">
        <v>0.57900000000000007</v>
      </c>
      <c r="O24" s="27">
        <v>0.91625518467311895</v>
      </c>
      <c r="P24" s="27">
        <v>88.564092435315033</v>
      </c>
      <c r="Q24" s="29">
        <v>35</v>
      </c>
      <c r="R24" s="28">
        <v>12</v>
      </c>
      <c r="S24" s="32">
        <v>3.5049999999999999</v>
      </c>
      <c r="T24" s="28">
        <v>16</v>
      </c>
      <c r="U24" s="28">
        <v>4</v>
      </c>
      <c r="V24" s="16"/>
    </row>
    <row r="25" spans="1:22">
      <c r="A25" s="29" t="s">
        <v>255</v>
      </c>
      <c r="B25" s="28" t="s">
        <v>123</v>
      </c>
      <c r="C25" s="31">
        <v>75</v>
      </c>
      <c r="D25" s="28">
        <v>30</v>
      </c>
      <c r="E25" s="32">
        <v>7.8150000000000004</v>
      </c>
      <c r="F25" s="28">
        <v>46</v>
      </c>
      <c r="G25" s="28">
        <v>92</v>
      </c>
      <c r="H25" s="28">
        <v>51</v>
      </c>
      <c r="I25" s="32">
        <v>1.1086956521739131</v>
      </c>
      <c r="J25" s="28">
        <v>16</v>
      </c>
      <c r="K25" s="28">
        <v>16</v>
      </c>
      <c r="L25" s="27">
        <v>6.839162</v>
      </c>
      <c r="M25" s="27">
        <v>4.6271399999999998</v>
      </c>
      <c r="N25" s="16">
        <v>1.383</v>
      </c>
      <c r="O25" s="27">
        <v>1.1490423305971351</v>
      </c>
      <c r="P25" s="27">
        <v>77.740222114920329</v>
      </c>
      <c r="Q25" s="29">
        <v>40</v>
      </c>
      <c r="R25" s="28">
        <v>11</v>
      </c>
      <c r="S25" s="32">
        <v>5.95</v>
      </c>
      <c r="T25" s="28">
        <v>16</v>
      </c>
      <c r="U25" s="28">
        <v>5</v>
      </c>
      <c r="V25" s="16"/>
    </row>
    <row r="26" spans="1:22">
      <c r="A26" s="29" t="s">
        <v>255</v>
      </c>
      <c r="B26" s="28" t="s">
        <v>125</v>
      </c>
      <c r="C26" s="31">
        <v>75</v>
      </c>
      <c r="D26" s="28">
        <v>44</v>
      </c>
      <c r="E26" s="32">
        <v>5.5600000000000005</v>
      </c>
      <c r="F26" s="28">
        <v>38</v>
      </c>
      <c r="G26" s="28">
        <v>130</v>
      </c>
      <c r="H26" s="28">
        <v>53</v>
      </c>
      <c r="I26" s="32">
        <v>1.3947368421052631</v>
      </c>
      <c r="J26" s="28">
        <v>18.2</v>
      </c>
      <c r="K26" s="28">
        <v>40.799999999999997</v>
      </c>
      <c r="L26" s="27">
        <v>6.7558159999999994</v>
      </c>
      <c r="M26" s="27">
        <v>11.815971999999997</v>
      </c>
      <c r="N26" s="16">
        <v>0.96399999999999997</v>
      </c>
      <c r="O26" s="27">
        <v>0.53030530906903295</v>
      </c>
      <c r="P26" s="27">
        <v>92.750789592419906</v>
      </c>
      <c r="Q26" s="29">
        <v>30</v>
      </c>
      <c r="R26" s="28">
        <v>10</v>
      </c>
      <c r="S26" s="32">
        <v>3.54</v>
      </c>
      <c r="T26" s="28">
        <v>15</v>
      </c>
      <c r="U26" s="28">
        <v>5</v>
      </c>
      <c r="V26" s="16"/>
    </row>
  </sheetData>
  <phoneticPr fontId="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ADCE-B88B-5048-A24C-095A29C12031}">
  <dimension ref="A2:B5"/>
  <sheetViews>
    <sheetView workbookViewId="0">
      <selection activeCell="B6" sqref="B6"/>
    </sheetView>
  </sheetViews>
  <sheetFormatPr defaultColWidth="10.6640625" defaultRowHeight="14"/>
  <sheetData>
    <row r="2" spans="1:2">
      <c r="A2" s="11" t="s">
        <v>129</v>
      </c>
    </row>
    <row r="4" spans="1:2">
      <c r="A4" s="11" t="s">
        <v>134</v>
      </c>
    </row>
    <row r="5" spans="1:2">
      <c r="A5" s="13">
        <v>44704</v>
      </c>
      <c r="B5" s="11" t="s">
        <v>256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aboveground_data</vt:lpstr>
      <vt:lpstr>underground_data</vt:lpstr>
      <vt:lpstr>ブナ稚樹地上部　生データ</vt:lpstr>
      <vt:lpstr>ブナ稚樹採取個体　生データ</vt:lpstr>
      <vt:lpstr>Sheet2</vt:lpstr>
      <vt:lpstr>R_sampled seedling</vt:lpstr>
      <vt:lpstr>read me</vt:lpstr>
      <vt:lpstr>ブナ稚樹地上部　生データ!Print_Titles</vt:lpstr>
      <vt:lpstr>ブナ稚樹採取個体　生データ!Print_Titles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Yutaro Shimizu</cp:lastModifiedBy>
  <dcterms:created xsi:type="dcterms:W3CDTF">2006-09-16T00:00:00Z</dcterms:created>
  <dcterms:modified xsi:type="dcterms:W3CDTF">2022-08-15T18:49:31Z</dcterms:modified>
</cp:coreProperties>
</file>