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tot\Desktop\プロダクト\"/>
    </mc:Choice>
  </mc:AlternateContent>
  <xr:revisionPtr revIDLastSave="0" documentId="13_ncr:1_{13F33599-AAEC-4ED3-B6EC-CDA75A4B9ABE}" xr6:coauthVersionLast="47" xr6:coauthVersionMax="47" xr10:uidLastSave="{00000000-0000-0000-0000-000000000000}"/>
  <bookViews>
    <workbookView xWindow="9780" yWindow="397" windowWidth="9397" windowHeight="12518" xr2:uid="{AD726052-2827-4B84-9D99-5933941F305D}"/>
  </bookViews>
  <sheets>
    <sheet name="FW" sheetId="1" r:id="rId1"/>
    <sheet name="FWベクトル" sheetId="5" r:id="rId2"/>
    <sheet name="MF" sheetId="2" r:id="rId3"/>
    <sheet name="MFベクトル" sheetId="6" r:id="rId4"/>
    <sheet name="DF" sheetId="3" r:id="rId5"/>
    <sheet name="DFベクトル" sheetId="7" r:id="rId6"/>
    <sheet name="GK" sheetId="4" r:id="rId7"/>
    <sheet name="GKベクトル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4" i="1" l="1"/>
  <c r="BD5" i="1"/>
  <c r="BD6" i="1"/>
  <c r="BD7" i="1"/>
  <c r="BD3" i="1"/>
  <c r="BC4" i="1"/>
  <c r="BC5" i="1"/>
  <c r="BC6" i="1"/>
  <c r="BC7" i="1"/>
  <c r="BC3" i="1"/>
  <c r="AG3" i="1"/>
  <c r="BB4" i="1"/>
  <c r="BB5" i="1"/>
  <c r="BB6" i="1"/>
  <c r="BB7" i="1"/>
  <c r="BB3" i="1"/>
  <c r="AV4" i="1"/>
  <c r="AV5" i="1"/>
  <c r="AV6" i="1"/>
  <c r="AV7" i="1"/>
  <c r="AV3" i="1"/>
  <c r="AU4" i="1"/>
  <c r="AU5" i="1"/>
  <c r="AU6" i="1"/>
  <c r="AU7" i="1"/>
  <c r="AU3" i="1"/>
  <c r="AT4" i="1"/>
  <c r="AT5" i="1"/>
  <c r="AT6" i="1"/>
  <c r="AT7" i="1"/>
  <c r="AT3" i="1"/>
  <c r="AR4" i="1"/>
  <c r="AR5" i="1"/>
  <c r="AR6" i="1"/>
  <c r="AR7" i="1"/>
  <c r="AR3" i="1"/>
  <c r="AQ4" i="1"/>
  <c r="AQ5" i="1"/>
  <c r="AQ6" i="1"/>
  <c r="AQ7" i="1"/>
  <c r="AQ3" i="1"/>
  <c r="AB3" i="1"/>
  <c r="AP4" i="1"/>
  <c r="AP5" i="1"/>
  <c r="AP6" i="1"/>
  <c r="AP7" i="1"/>
  <c r="AP3" i="1"/>
  <c r="AF3" i="1"/>
  <c r="AL4" i="1"/>
  <c r="AL5" i="1"/>
  <c r="AL6" i="1"/>
  <c r="AL7" i="1"/>
  <c r="AL3" i="1"/>
  <c r="AK4" i="1"/>
  <c r="AK5" i="1"/>
  <c r="AK6" i="1"/>
  <c r="AK7" i="1"/>
  <c r="AK3" i="1"/>
  <c r="Z3" i="1"/>
  <c r="AF4" i="1"/>
  <c r="AF5" i="1"/>
  <c r="AF6" i="1"/>
  <c r="AF7" i="1"/>
  <c r="AG4" i="1"/>
  <c r="AG5" i="1"/>
  <c r="AG6" i="1"/>
  <c r="AG7" i="1"/>
  <c r="AH4" i="1"/>
  <c r="AH5" i="1"/>
  <c r="AH6" i="1"/>
  <c r="AH7" i="1"/>
  <c r="AI4" i="1"/>
  <c r="AI5" i="1"/>
  <c r="AI6" i="1"/>
  <c r="AI7" i="1"/>
  <c r="AI3" i="1"/>
  <c r="AH3" i="1"/>
  <c r="V3" i="1"/>
  <c r="AB4" i="1"/>
  <c r="AB5" i="1"/>
  <c r="AB6" i="1"/>
  <c r="AB7" i="1"/>
  <c r="AA4" i="1"/>
  <c r="AA5" i="1"/>
  <c r="AA6" i="1"/>
  <c r="AA7" i="1"/>
  <c r="AA3" i="1"/>
  <c r="Z4" i="1"/>
  <c r="Z5" i="1"/>
  <c r="Z6" i="1"/>
  <c r="Z7" i="1"/>
  <c r="W4" i="1"/>
  <c r="W5" i="1"/>
  <c r="W6" i="1"/>
  <c r="W7" i="1"/>
  <c r="W3" i="1"/>
  <c r="X4" i="1"/>
  <c r="X5" i="1"/>
  <c r="X6" i="1"/>
  <c r="X7" i="1"/>
  <c r="X3" i="1"/>
  <c r="V4" i="1"/>
  <c r="V5" i="1"/>
  <c r="V6" i="1"/>
  <c r="V7" i="1"/>
  <c r="AS3" i="1" l="1"/>
  <c r="AW5" i="1"/>
  <c r="AS5" i="1"/>
  <c r="AW7" i="1"/>
  <c r="AW4" i="1"/>
  <c r="AW3" i="1"/>
  <c r="AW6" i="1"/>
  <c r="AS4" i="1"/>
  <c r="AX4" i="1" s="1"/>
  <c r="D3" i="5" s="1"/>
  <c r="AS6" i="1"/>
  <c r="AS7" i="1"/>
  <c r="AM4" i="1"/>
  <c r="AM3" i="1"/>
  <c r="AM5" i="1"/>
  <c r="AJ7" i="1"/>
  <c r="AM7" i="1"/>
  <c r="AC3" i="1"/>
  <c r="AJ6" i="1"/>
  <c r="AJ5" i="1"/>
  <c r="AJ3" i="1"/>
  <c r="AJ4" i="1"/>
  <c r="Y7" i="1"/>
  <c r="Y4" i="1"/>
  <c r="Y6" i="1"/>
  <c r="AC7" i="1"/>
  <c r="AM6" i="1"/>
  <c r="AC6" i="1"/>
  <c r="AC5" i="1"/>
  <c r="AC4" i="1"/>
  <c r="Y3" i="1"/>
  <c r="Y5" i="1"/>
  <c r="AX3" i="1" l="1"/>
  <c r="D2" i="5" s="1"/>
  <c r="AX5" i="1"/>
  <c r="D4" i="5" s="1"/>
  <c r="AX7" i="1"/>
  <c r="D6" i="5" s="1"/>
  <c r="AN5" i="1"/>
  <c r="C4" i="7" s="1"/>
  <c r="AX6" i="1"/>
  <c r="D5" i="5" s="1"/>
  <c r="AN7" i="1"/>
  <c r="C6" i="8" s="1"/>
  <c r="AN4" i="1"/>
  <c r="C3" i="7" s="1"/>
  <c r="AN3" i="1"/>
  <c r="C2" i="6" s="1"/>
  <c r="AD3" i="1"/>
  <c r="B2" i="8" s="1"/>
  <c r="AN6" i="1"/>
  <c r="C5" i="5" s="1"/>
  <c r="AD7" i="1"/>
  <c r="B6" i="5" s="1"/>
  <c r="AD5" i="1"/>
  <c r="B4" i="8" s="1"/>
  <c r="B4" i="6"/>
  <c r="B4" i="7"/>
  <c r="AD4" i="1"/>
  <c r="AD6" i="1"/>
  <c r="C6" i="6" l="1"/>
  <c r="C6" i="7"/>
  <c r="C6" i="5"/>
  <c r="C3" i="5"/>
  <c r="C3" i="8"/>
  <c r="C4" i="8"/>
  <c r="C3" i="6"/>
  <c r="C2" i="7"/>
  <c r="C2" i="5"/>
  <c r="C5" i="7"/>
  <c r="C5" i="8"/>
  <c r="C4" i="5"/>
  <c r="C4" i="6"/>
  <c r="C2" i="8"/>
  <c r="C5" i="6"/>
  <c r="B2" i="6"/>
  <c r="B2" i="5"/>
  <c r="B2" i="7"/>
  <c r="B6" i="7"/>
  <c r="B6" i="6"/>
  <c r="B6" i="8"/>
  <c r="B4" i="5"/>
  <c r="B5" i="8"/>
  <c r="B5" i="7"/>
  <c r="B5" i="5"/>
  <c r="B5" i="6"/>
  <c r="B3" i="7"/>
  <c r="B3" i="6"/>
  <c r="B3" i="5"/>
  <c r="B3" i="8"/>
</calcChain>
</file>

<file path=xl/sharedStrings.xml><?xml version="1.0" encoding="utf-8"?>
<sst xmlns="http://schemas.openxmlformats.org/spreadsheetml/2006/main" count="255" uniqueCount="166">
  <si>
    <t>FW</t>
    <phoneticPr fontId="2"/>
  </si>
  <si>
    <t>MF</t>
    <phoneticPr fontId="2"/>
  </si>
  <si>
    <t>DF</t>
    <phoneticPr fontId="2"/>
  </si>
  <si>
    <t>GK</t>
    <phoneticPr fontId="2"/>
  </si>
  <si>
    <t>モハメド・サラー</t>
    <phoneticPr fontId="2"/>
  </si>
  <si>
    <t>ディオゴ・ジョタ</t>
    <phoneticPr fontId="2"/>
  </si>
  <si>
    <t>コーディ・ガクポ</t>
    <phoneticPr fontId="2"/>
  </si>
  <si>
    <t>ルイス・ディアス</t>
    <phoneticPr fontId="2"/>
  </si>
  <si>
    <t>ダルウィン・ヌネス</t>
    <phoneticPr fontId="2"/>
  </si>
  <si>
    <t>身長</t>
    <rPh sb="0" eb="2">
      <t>シンチョウ</t>
    </rPh>
    <phoneticPr fontId="2"/>
  </si>
  <si>
    <t>年齢</t>
    <rPh sb="0" eb="2">
      <t>ネンレイ</t>
    </rPh>
    <phoneticPr fontId="2"/>
  </si>
  <si>
    <t>出場時間</t>
    <rPh sb="0" eb="2">
      <t>シュツジョウ</t>
    </rPh>
    <rPh sb="2" eb="4">
      <t>ジカン</t>
    </rPh>
    <phoneticPr fontId="2"/>
  </si>
  <si>
    <t>ゴール数</t>
    <rPh sb="3" eb="4">
      <t>スウ</t>
    </rPh>
    <phoneticPr fontId="2"/>
  </si>
  <si>
    <t>シュート数</t>
    <rPh sb="4" eb="5">
      <t>スウ</t>
    </rPh>
    <phoneticPr fontId="2"/>
  </si>
  <si>
    <t>アシスト数</t>
    <rPh sb="4" eb="5">
      <t>スウ</t>
    </rPh>
    <phoneticPr fontId="2"/>
  </si>
  <si>
    <t>パス精度</t>
    <rPh sb="2" eb="4">
      <t>セイド</t>
    </rPh>
    <phoneticPr fontId="2"/>
  </si>
  <si>
    <t>チャンスメイク数</t>
    <rPh sb="7" eb="8">
      <t>スウ</t>
    </rPh>
    <phoneticPr fontId="2"/>
  </si>
  <si>
    <t>ドリブル成功数</t>
    <rPh sb="4" eb="6">
      <t>セイコウ</t>
    </rPh>
    <rPh sb="6" eb="7">
      <t>スウ</t>
    </rPh>
    <phoneticPr fontId="2"/>
  </si>
  <si>
    <t>タッチ数</t>
    <rPh sb="3" eb="4">
      <t>スウ</t>
    </rPh>
    <phoneticPr fontId="2"/>
  </si>
  <si>
    <t>タックル成功数</t>
    <rPh sb="4" eb="6">
      <t>セイコウ</t>
    </rPh>
    <rPh sb="6" eb="7">
      <t>スウ</t>
    </rPh>
    <phoneticPr fontId="2"/>
  </si>
  <si>
    <t>デュエル勝利数</t>
    <rPh sb="4" eb="6">
      <t>ショウリ</t>
    </rPh>
    <rPh sb="6" eb="7">
      <t>スウ</t>
    </rPh>
    <phoneticPr fontId="2"/>
  </si>
  <si>
    <t>イエローカード</t>
    <phoneticPr fontId="2"/>
  </si>
  <si>
    <t>レッドカード</t>
    <phoneticPr fontId="2"/>
  </si>
  <si>
    <t>遠藤航</t>
    <rPh sb="0" eb="2">
      <t>エンドウ</t>
    </rPh>
    <rPh sb="2" eb="3">
      <t>ワタル</t>
    </rPh>
    <phoneticPr fontId="2"/>
  </si>
  <si>
    <t>アレクシス・マクアリスター</t>
    <phoneticPr fontId="2"/>
  </si>
  <si>
    <t>ドミニク・ソボスライ</t>
    <phoneticPr fontId="2"/>
  </si>
  <si>
    <t>カーティス・ジョーンズ</t>
    <phoneticPr fontId="2"/>
  </si>
  <si>
    <t>ライアン・フラーフェンベルク</t>
    <phoneticPr fontId="2"/>
  </si>
  <si>
    <t>ハーヴィー・エリオット</t>
    <phoneticPr fontId="2"/>
  </si>
  <si>
    <t>フィルジル・ファンダイク</t>
    <phoneticPr fontId="2"/>
  </si>
  <si>
    <t>アンドリュー・ロバートソン</t>
    <phoneticPr fontId="2"/>
  </si>
  <si>
    <t>ジョー・ゴメス</t>
    <phoneticPr fontId="2"/>
  </si>
  <si>
    <t>ツミカス</t>
    <phoneticPr fontId="2"/>
  </si>
  <si>
    <t>トレント・アレクサンダーアーノルド</t>
    <phoneticPr fontId="2"/>
  </si>
  <si>
    <t>イブラヒム・コナテ</t>
    <phoneticPr fontId="2"/>
  </si>
  <si>
    <t>ジャレル・クアンサー</t>
    <phoneticPr fontId="2"/>
  </si>
  <si>
    <t>コナー・ブラッドリー</t>
    <phoneticPr fontId="2"/>
  </si>
  <si>
    <t>アリソン・ベッカー</t>
    <phoneticPr fontId="2"/>
  </si>
  <si>
    <t>クィービーン・ケレハー</t>
    <phoneticPr fontId="2"/>
  </si>
  <si>
    <t>power_score</t>
    <phoneticPr fontId="2"/>
  </si>
  <si>
    <t>タックル正規化</t>
    <rPh sb="4" eb="7">
      <t>セイキカ</t>
    </rPh>
    <phoneticPr fontId="2"/>
  </si>
  <si>
    <t>デュエル正規化</t>
    <rPh sb="4" eb="7">
      <t>セイキカ</t>
    </rPh>
    <phoneticPr fontId="2"/>
  </si>
  <si>
    <t>空中正規化</t>
    <rPh sb="0" eb="2">
      <t>クウチュウ</t>
    </rPh>
    <rPh sb="2" eb="5">
      <t>セイキカ</t>
    </rPh>
    <phoneticPr fontId="2"/>
  </si>
  <si>
    <t>チャンス正規化</t>
    <rPh sb="4" eb="7">
      <t>セイキカ</t>
    </rPh>
    <phoneticPr fontId="2"/>
  </si>
  <si>
    <t>パス精度正規化</t>
    <rPh sb="2" eb="4">
      <t>セイド</t>
    </rPh>
    <rPh sb="4" eb="7">
      <t>セイキカ</t>
    </rPh>
    <phoneticPr fontId="2"/>
  </si>
  <si>
    <t>ドリブル正規化</t>
    <rPh sb="4" eb="7">
      <t>セイキカ</t>
    </rPh>
    <phoneticPr fontId="2"/>
  </si>
  <si>
    <t>tech_score</t>
    <phoneticPr fontId="2"/>
  </si>
  <si>
    <t>powerbias</t>
    <phoneticPr fontId="2"/>
  </si>
  <si>
    <t>ファウル正規化</t>
    <rPh sb="4" eb="7">
      <t>セイキカ</t>
    </rPh>
    <phoneticPr fontId="2"/>
  </si>
  <si>
    <t>シュートブロック</t>
    <phoneticPr fontId="2"/>
  </si>
  <si>
    <t>ファウル</t>
    <phoneticPr fontId="2"/>
  </si>
  <si>
    <t>空中戦勝利数</t>
    <phoneticPr fontId="2"/>
  </si>
  <si>
    <t>ラスト３分の１</t>
    <rPh sb="4" eb="5">
      <t>ブン</t>
    </rPh>
    <phoneticPr fontId="2"/>
  </si>
  <si>
    <t>イエロー正規化</t>
    <rPh sb="4" eb="7">
      <t>セイキカ</t>
    </rPh>
    <phoneticPr fontId="2"/>
  </si>
  <si>
    <t>passion_score</t>
    <phoneticPr fontId="2"/>
  </si>
  <si>
    <t>ラスト正規化</t>
    <rPh sb="3" eb="6">
      <t>セイキカ</t>
    </rPh>
    <phoneticPr fontId="2"/>
  </si>
  <si>
    <t>calm_score</t>
    <phoneticPr fontId="2"/>
  </si>
  <si>
    <t>passionbias</t>
    <phoneticPr fontId="2"/>
  </si>
  <si>
    <t>名前</t>
    <rPh sb="0" eb="2">
      <t>ナマエ</t>
    </rPh>
    <phoneticPr fontId="2"/>
  </si>
  <si>
    <t>パワー型</t>
    <rPh sb="3" eb="4">
      <t>ガタ</t>
    </rPh>
    <phoneticPr fontId="2"/>
  </si>
  <si>
    <t>熱血度</t>
    <rPh sb="0" eb="2">
      <t>ネッケツ</t>
    </rPh>
    <rPh sb="2" eb="3">
      <t>ド</t>
    </rPh>
    <phoneticPr fontId="2"/>
  </si>
  <si>
    <t>自分で行く</t>
    <rPh sb="0" eb="2">
      <t>ジブン</t>
    </rPh>
    <rPh sb="3" eb="4">
      <t>イ</t>
    </rPh>
    <phoneticPr fontId="2"/>
  </si>
  <si>
    <t>カリスマ性</t>
    <rPh sb="4" eb="5">
      <t>セイ</t>
    </rPh>
    <phoneticPr fontId="2"/>
  </si>
  <si>
    <t>リーダーシップ</t>
    <phoneticPr fontId="2"/>
  </si>
  <si>
    <t>ごつい</t>
    <phoneticPr fontId="2"/>
  </si>
  <si>
    <t>真面目</t>
    <rPh sb="0" eb="3">
      <t>マジメ</t>
    </rPh>
    <phoneticPr fontId="2"/>
  </si>
  <si>
    <t>シュート正規化</t>
    <rPh sb="4" eb="7">
      <t>セイキカ</t>
    </rPh>
    <phoneticPr fontId="2"/>
  </si>
  <si>
    <t>ゴール正規化</t>
    <rPh sb="3" eb="6">
      <t>セイキカ</t>
    </rPh>
    <phoneticPr fontId="2"/>
  </si>
  <si>
    <t>self_score</t>
    <phoneticPr fontId="2"/>
  </si>
  <si>
    <t>チャンスメイク正規化</t>
    <rPh sb="7" eb="10">
      <t>セイキカ</t>
    </rPh>
    <phoneticPr fontId="2"/>
  </si>
  <si>
    <t>アシスト正規化</t>
    <rPh sb="4" eb="7">
      <t>セイキカ</t>
    </rPh>
    <phoneticPr fontId="2"/>
  </si>
  <si>
    <t>パス正規化</t>
    <rPh sb="2" eb="5">
      <t>セイキカ</t>
    </rPh>
    <phoneticPr fontId="2"/>
  </si>
  <si>
    <t>ally_score</t>
    <phoneticPr fontId="2"/>
  </si>
  <si>
    <t>selfish_bias</t>
    <phoneticPr fontId="2"/>
  </si>
  <si>
    <t>muscle_bias</t>
    <phoneticPr fontId="2"/>
  </si>
  <si>
    <t>空中正規化</t>
    <rPh sb="2" eb="5">
      <t>セイキカ</t>
    </rPh>
    <phoneticPr fontId="2"/>
  </si>
  <si>
    <t>体重</t>
    <rPh sb="0" eb="2">
      <t>タイジュウ</t>
    </rPh>
    <phoneticPr fontId="2"/>
  </si>
  <si>
    <t>出場時間正規化</t>
    <rPh sb="0" eb="2">
      <t>シュツジョウ</t>
    </rPh>
    <rPh sb="2" eb="4">
      <t>ジカン</t>
    </rPh>
    <rPh sb="4" eb="7">
      <t>セイキカ</t>
    </rPh>
    <phoneticPr fontId="2"/>
  </si>
  <si>
    <t>カリスマ</t>
    <phoneticPr fontId="2"/>
  </si>
  <si>
    <t>キャプテン歴あり</t>
    <rPh sb="5" eb="6">
      <t>レキ</t>
    </rPh>
    <phoneticPr fontId="2"/>
  </si>
  <si>
    <t>代表歴</t>
    <rPh sb="0" eb="2">
      <t>ダイヒョウ</t>
    </rPh>
    <rPh sb="2" eb="3">
      <t>レキ</t>
    </rPh>
    <phoneticPr fontId="2"/>
  </si>
  <si>
    <t>charisma_bias</t>
    <phoneticPr fontId="2"/>
  </si>
  <si>
    <t>ラヒーム・スターリング</t>
    <phoneticPr fontId="2"/>
  </si>
  <si>
    <t>レアンドロ・トロサール</t>
    <phoneticPr fontId="2"/>
  </si>
  <si>
    <t>ガブリエル・ジェズス</t>
    <phoneticPr fontId="2"/>
  </si>
  <si>
    <t>カイ・ハヴァーツ</t>
    <phoneticPr fontId="2"/>
  </si>
  <si>
    <t>ブカヨ・サカ</t>
    <phoneticPr fontId="2"/>
  </si>
  <si>
    <t>ガブリエル・マルティネッリ</t>
    <phoneticPr fontId="2"/>
  </si>
  <si>
    <t>イーサン・ヌワネリ</t>
    <phoneticPr fontId="2"/>
  </si>
  <si>
    <t>ジョルジーニョ</t>
    <phoneticPr fontId="2"/>
  </si>
  <si>
    <t>トーマス・パーティ</t>
    <phoneticPr fontId="2"/>
  </si>
  <si>
    <t>マーティン・ウーデゴール</t>
    <phoneticPr fontId="2"/>
  </si>
  <si>
    <t>ミケル・メリーノ</t>
    <phoneticPr fontId="2"/>
  </si>
  <si>
    <t>デクラン・ライス</t>
    <phoneticPr fontId="2"/>
  </si>
  <si>
    <t>ジンチェンコ</t>
    <phoneticPr fontId="2"/>
  </si>
  <si>
    <t>ベン・ホワイト</t>
    <phoneticPr fontId="2"/>
  </si>
  <si>
    <t>ガブリエル・マガリャンイス</t>
    <phoneticPr fontId="2"/>
  </si>
  <si>
    <t>ユリエン・ティンバー</t>
    <phoneticPr fontId="2"/>
  </si>
  <si>
    <t>ウィリアム・サリバ</t>
    <phoneticPr fontId="2"/>
  </si>
  <si>
    <t>ヤコブ・キヴィオル</t>
    <phoneticPr fontId="2"/>
  </si>
  <si>
    <t>リカルド・カラフィオーリ</t>
    <phoneticPr fontId="2"/>
  </si>
  <si>
    <t>ルイス・スケリー</t>
    <phoneticPr fontId="2"/>
  </si>
  <si>
    <t>ダヴィド・ラヤ</t>
    <phoneticPr fontId="2"/>
  </si>
  <si>
    <t>ニック・ポープ</t>
    <phoneticPr fontId="2"/>
  </si>
  <si>
    <t>ステファン・オルテガ</t>
    <phoneticPr fontId="2"/>
  </si>
  <si>
    <t>エデルソン</t>
    <phoneticPr fontId="2"/>
  </si>
  <si>
    <t>ロベルト・サンチェス</t>
    <phoneticPr fontId="2"/>
  </si>
  <si>
    <t>マット・セルス</t>
    <phoneticPr fontId="2"/>
  </si>
  <si>
    <t>エミリアーノ・マルティネス</t>
    <phoneticPr fontId="2"/>
  </si>
  <si>
    <t>ベルント・レノ</t>
    <phoneticPr fontId="2"/>
  </si>
  <si>
    <t>バート・フェルブルッヘン</t>
    <phoneticPr fontId="2"/>
  </si>
  <si>
    <t>ケパ</t>
    <phoneticPr fontId="2"/>
  </si>
  <si>
    <t>マーク・フレッケン</t>
    <phoneticPr fontId="2"/>
  </si>
  <si>
    <t>ディーン・ヘンダーソン</t>
    <phoneticPr fontId="2"/>
  </si>
  <si>
    <t>ジョゼ・サー</t>
    <phoneticPr fontId="2"/>
  </si>
  <si>
    <t>ジョーダン・ピックフォード</t>
    <phoneticPr fontId="2"/>
  </si>
  <si>
    <t>アンドレ・オナナ</t>
    <phoneticPr fontId="2"/>
  </si>
  <si>
    <t>グリエルモ・ヴィカーリオ</t>
    <phoneticPr fontId="2"/>
  </si>
  <si>
    <t>アルフォンソ・アレオラ</t>
    <phoneticPr fontId="2"/>
  </si>
  <si>
    <t>アレックス・パーマー</t>
    <phoneticPr fontId="2"/>
  </si>
  <si>
    <t>マッド・ハーマンセン</t>
    <phoneticPr fontId="2"/>
  </si>
  <si>
    <t>アーロン・ラムズデール</t>
    <phoneticPr fontId="2"/>
  </si>
  <si>
    <t>カラム・ウィルソン</t>
    <phoneticPr fontId="2"/>
  </si>
  <si>
    <t>アレクサンデル・イサク</t>
    <phoneticPr fontId="2"/>
  </si>
  <si>
    <t>ハーヴィー・バーンズ</t>
    <phoneticPr fontId="2"/>
  </si>
  <si>
    <t>アンソニー・ゴードン</t>
    <phoneticPr fontId="2"/>
  </si>
  <si>
    <t>ジョウェリントン</t>
    <phoneticPr fontId="2"/>
  </si>
  <si>
    <t>ロングスタッフ</t>
    <phoneticPr fontId="2"/>
  </si>
  <si>
    <t>ブルーノ・ギマランイス</t>
    <phoneticPr fontId="2"/>
  </si>
  <si>
    <t>ジョセフ・ウィロック</t>
    <phoneticPr fontId="2"/>
  </si>
  <si>
    <t>サンドロ・トナーリ</t>
    <phoneticPr fontId="2"/>
  </si>
  <si>
    <t>ボトマン</t>
    <phoneticPr fontId="2"/>
  </si>
  <si>
    <t>リブラメント</t>
    <phoneticPr fontId="2"/>
  </si>
  <si>
    <t>ダン・バーン</t>
    <phoneticPr fontId="2"/>
  </si>
  <si>
    <t>ファビアン・シェアー</t>
    <phoneticPr fontId="2"/>
  </si>
  <si>
    <t>キーラン・トリッピアー</t>
    <phoneticPr fontId="2"/>
  </si>
  <si>
    <t>ジャマール・ラッセルズ</t>
    <phoneticPr fontId="2"/>
  </si>
  <si>
    <t>ルイス・ホール</t>
    <phoneticPr fontId="2"/>
  </si>
  <si>
    <t>ジョン・ストーンズ</t>
    <phoneticPr fontId="2"/>
  </si>
  <si>
    <t>ナタン・アケ</t>
    <phoneticPr fontId="2"/>
  </si>
  <si>
    <t>マヌエル・アカンジ</t>
    <phoneticPr fontId="2"/>
  </si>
  <si>
    <t>ルベン・ディアス</t>
    <phoneticPr fontId="2"/>
  </si>
  <si>
    <t>マテウス・ヌネス</t>
    <phoneticPr fontId="2"/>
  </si>
  <si>
    <t>ヨシュコ・グヴァルディオル</t>
    <phoneticPr fontId="2"/>
  </si>
  <si>
    <t>リコ・ルイス</t>
    <phoneticPr fontId="2"/>
  </si>
  <si>
    <t>アブデュコディル・クサノフ</t>
    <phoneticPr fontId="2"/>
  </si>
  <si>
    <t>ケヴィン・デブライネ</t>
    <phoneticPr fontId="2"/>
  </si>
  <si>
    <t>イルカイ・ギュンドアン</t>
    <phoneticPr fontId="2"/>
  </si>
  <si>
    <t>マテオ・コバチッチ</t>
    <phoneticPr fontId="2"/>
  </si>
  <si>
    <t>ベルナルド・シルバ</t>
    <phoneticPr fontId="2"/>
  </si>
  <si>
    <t>ロドリ</t>
    <phoneticPr fontId="2"/>
  </si>
  <si>
    <t>ジェームズ・マカティ</t>
    <phoneticPr fontId="2"/>
  </si>
  <si>
    <t>ニコ・ゴンザレス</t>
    <phoneticPr fontId="2"/>
  </si>
  <si>
    <t>ニコ・オライリー</t>
    <phoneticPr fontId="2"/>
  </si>
  <si>
    <t>ジャック・グリーリッシュ</t>
    <phoneticPr fontId="2"/>
  </si>
  <si>
    <t>アーリング・ハーランド</t>
    <phoneticPr fontId="2"/>
  </si>
  <si>
    <t>フィル・フォーデン</t>
    <phoneticPr fontId="2"/>
  </si>
  <si>
    <t>オマル・マルムシュ</t>
    <phoneticPr fontId="2"/>
  </si>
  <si>
    <t>ジェレミ・ドク</t>
    <phoneticPr fontId="2"/>
  </si>
  <si>
    <t>サヴィーニョ</t>
    <phoneticPr fontId="2"/>
  </si>
  <si>
    <t>身長</t>
    <rPh sb="0" eb="2">
      <t>シンチョウ</t>
    </rPh>
    <phoneticPr fontId="2"/>
  </si>
  <si>
    <t>年齢</t>
    <rPh sb="0" eb="2">
      <t>ネンレイ</t>
    </rPh>
    <phoneticPr fontId="2"/>
  </si>
  <si>
    <t>ジェイコブ・マーフィー</t>
    <phoneticPr fontId="2"/>
  </si>
  <si>
    <t>クリストファー・エンクンク</t>
    <phoneticPr fontId="2"/>
  </si>
  <si>
    <t>ペドロ・ネト</t>
    <phoneticPr fontId="2"/>
  </si>
  <si>
    <t>ムィハーイロ・ムドリク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</si>
</sst>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84E96-539F-4859-B64B-902809C385D2}">
  <dimension ref="A1:BL28"/>
  <sheetViews>
    <sheetView tabSelected="1" workbookViewId="0">
      <selection activeCell="U25" sqref="U25"/>
    </sheetView>
  </sheetViews>
  <sheetFormatPr defaultRowHeight="17.649999999999999" x14ac:dyDescent="0.7"/>
  <cols>
    <col min="1" max="1" width="19.5" bestFit="1" customWidth="1"/>
    <col min="3" max="4" width="4.625" bestFit="1" customWidth="1"/>
    <col min="5" max="5" width="8.25" bestFit="1" customWidth="1"/>
    <col min="6" max="6" width="8.1875" bestFit="1" customWidth="1"/>
    <col min="7" max="8" width="10.0625" bestFit="1" customWidth="1"/>
    <col min="9" max="9" width="8.25" bestFit="1" customWidth="1"/>
    <col min="10" max="10" width="15.8125" bestFit="1" customWidth="1"/>
    <col min="11" max="11" width="13.6875" bestFit="1" customWidth="1"/>
    <col min="12" max="12" width="8.25" bestFit="1" customWidth="1"/>
    <col min="13" max="14" width="13.75" bestFit="1" customWidth="1"/>
    <col min="15" max="15" width="12" bestFit="1" customWidth="1"/>
    <col min="16" max="18" width="12" customWidth="1"/>
    <col min="19" max="19" width="13.875" bestFit="1" customWidth="1"/>
    <col min="20" max="20" width="12" bestFit="1" customWidth="1"/>
  </cols>
  <sheetData>
    <row r="1" spans="1:64" x14ac:dyDescent="0.7">
      <c r="A1" t="s">
        <v>0</v>
      </c>
      <c r="BG1" t="s">
        <v>78</v>
      </c>
    </row>
    <row r="2" spans="1:64" x14ac:dyDescent="0.7"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51</v>
      </c>
      <c r="P2" t="s">
        <v>49</v>
      </c>
      <c r="Q2" t="s">
        <v>50</v>
      </c>
      <c r="R2" t="s">
        <v>52</v>
      </c>
      <c r="S2" t="s">
        <v>21</v>
      </c>
      <c r="T2" t="s">
        <v>22</v>
      </c>
      <c r="V2" t="s">
        <v>40</v>
      </c>
      <c r="W2" t="s">
        <v>41</v>
      </c>
      <c r="X2" t="s">
        <v>42</v>
      </c>
      <c r="Y2" t="s">
        <v>39</v>
      </c>
      <c r="Z2" t="s">
        <v>44</v>
      </c>
      <c r="AA2" t="s">
        <v>43</v>
      </c>
      <c r="AB2" t="s">
        <v>45</v>
      </c>
      <c r="AC2" t="s">
        <v>46</v>
      </c>
      <c r="AD2" t="s">
        <v>47</v>
      </c>
      <c r="AF2" t="s">
        <v>48</v>
      </c>
      <c r="AG2" t="s">
        <v>40</v>
      </c>
      <c r="AH2" t="s">
        <v>49</v>
      </c>
      <c r="AI2" t="s">
        <v>53</v>
      </c>
      <c r="AJ2" t="s">
        <v>54</v>
      </c>
      <c r="AK2" t="s">
        <v>44</v>
      </c>
      <c r="AL2" t="s">
        <v>55</v>
      </c>
      <c r="AM2" t="s">
        <v>56</v>
      </c>
      <c r="AN2" t="s">
        <v>57</v>
      </c>
      <c r="AP2" t="s">
        <v>66</v>
      </c>
      <c r="AQ2" t="s">
        <v>45</v>
      </c>
      <c r="AR2" t="s">
        <v>67</v>
      </c>
      <c r="AS2" t="s">
        <v>68</v>
      </c>
      <c r="AT2" t="s">
        <v>69</v>
      </c>
      <c r="AU2" t="s">
        <v>70</v>
      </c>
      <c r="AV2" t="s">
        <v>71</v>
      </c>
      <c r="AW2" t="s">
        <v>72</v>
      </c>
      <c r="AX2" t="s">
        <v>73</v>
      </c>
      <c r="AZ2" t="s">
        <v>9</v>
      </c>
      <c r="BA2" t="s">
        <v>76</v>
      </c>
      <c r="BB2" t="s">
        <v>41</v>
      </c>
      <c r="BC2" t="s">
        <v>40</v>
      </c>
      <c r="BD2" t="s">
        <v>75</v>
      </c>
      <c r="BE2" t="s">
        <v>74</v>
      </c>
      <c r="BG2" t="s">
        <v>77</v>
      </c>
      <c r="BH2" t="s">
        <v>79</v>
      </c>
      <c r="BI2" t="s">
        <v>80</v>
      </c>
      <c r="BJ2" t="s">
        <v>67</v>
      </c>
      <c r="BK2" t="s">
        <v>70</v>
      </c>
      <c r="BL2" t="s">
        <v>81</v>
      </c>
    </row>
    <row r="3" spans="1:64" x14ac:dyDescent="0.7">
      <c r="A3" t="s">
        <v>4</v>
      </c>
      <c r="C3">
        <v>175</v>
      </c>
      <c r="D3">
        <v>32</v>
      </c>
      <c r="E3">
        <v>2837</v>
      </c>
      <c r="F3">
        <v>0.86</v>
      </c>
      <c r="G3">
        <v>3.46</v>
      </c>
      <c r="H3">
        <v>0.56999999999999995</v>
      </c>
      <c r="I3">
        <v>74.3</v>
      </c>
      <c r="J3">
        <v>2.35</v>
      </c>
      <c r="K3">
        <v>1.65</v>
      </c>
      <c r="L3">
        <v>50.54</v>
      </c>
      <c r="M3">
        <v>0.35</v>
      </c>
      <c r="N3">
        <v>3.62</v>
      </c>
      <c r="O3">
        <v>0.28999999999999998</v>
      </c>
      <c r="P3">
        <v>0.65</v>
      </c>
      <c r="Q3">
        <v>0.68</v>
      </c>
      <c r="R3">
        <v>0.61</v>
      </c>
      <c r="S3">
        <v>0.03</v>
      </c>
      <c r="T3">
        <v>0</v>
      </c>
      <c r="V3">
        <f>((M3-$M$3)/($M$7-$M$3))*100</f>
        <v>0</v>
      </c>
      <c r="W3">
        <f>((N3-$N$3)/($N$6-$N$3))*100</f>
        <v>0</v>
      </c>
      <c r="X3">
        <f>((O3-$O$3)/($O$4-$O$3))*100</f>
        <v>0</v>
      </c>
      <c r="Y3">
        <f>V3*0.3+W3*0.4+X3*0.4</f>
        <v>0</v>
      </c>
      <c r="Z3">
        <f>((I3-$I$4)/($I$6-$I$4))*100</f>
        <v>24.840764331210156</v>
      </c>
      <c r="AA3">
        <f>((J3-$J$7)/($J$3-$J$7))*100</f>
        <v>100</v>
      </c>
      <c r="AB3">
        <f>((K3-$K$7)/($K$6-$K$7))*100</f>
        <v>65.957446808510639</v>
      </c>
      <c r="AC3">
        <f>Z3*0.4+AA3*0.4+AB3*0.3</f>
        <v>69.723539775037253</v>
      </c>
      <c r="AD3">
        <f>(Y3+(100-AC3))/2</f>
        <v>15.138230112481374</v>
      </c>
      <c r="AF3">
        <f>((Q3-$Q$3)/($Q$7-$Q$3))*100</f>
        <v>0</v>
      </c>
      <c r="AG3">
        <f>((M3-$M$3)/($M$7-$M$3))*100</f>
        <v>0</v>
      </c>
      <c r="AH3">
        <f>((P3-$P$7)/($P$4-$P$7))*100</f>
        <v>31.249999999999993</v>
      </c>
      <c r="AI3">
        <f>((S3-$S$3)/($S$7-$S$3))*100</f>
        <v>0</v>
      </c>
      <c r="AJ3">
        <f>(AF3+AG3+AH3+AI3)/4</f>
        <v>7.8124999999999982</v>
      </c>
      <c r="AK3">
        <f>((I3-$I$4)/($I$6-$I$4))*100</f>
        <v>24.840764331210156</v>
      </c>
      <c r="AL3">
        <f>((R3-$R$5)/($R$6-$R$5))*100</f>
        <v>12.000000000000011</v>
      </c>
      <c r="AM3">
        <f>AK3*0.6+AL3*0.4</f>
        <v>19.704458598726099</v>
      </c>
      <c r="AN3">
        <f>(AJ3+(100-AM3))/2</f>
        <v>44.054020700636954</v>
      </c>
      <c r="AP3">
        <f>((G3-$G$6)/($G$4-$G$6))*100</f>
        <v>71.818181818181813</v>
      </c>
      <c r="AQ3">
        <f>((K3-$K$7)/($K$6-$K$7))*100</f>
        <v>65.957446808510639</v>
      </c>
      <c r="AR3">
        <f>((F3-$F$7)/($F$3-$F$7))*100</f>
        <v>100</v>
      </c>
      <c r="AS3">
        <f>(AP3+AQ3+AR3)/3</f>
        <v>79.258542875564146</v>
      </c>
      <c r="AT3">
        <f>((J3-$J$7)/($J$3-$J$7))*100</f>
        <v>100</v>
      </c>
      <c r="AU3">
        <f>((H3-$H$5)/($H$3-$H$5))*100</f>
        <v>100</v>
      </c>
      <c r="AV3">
        <f>((I3-$I$4)/($I$6-$I$4))*100</f>
        <v>24.840764331210156</v>
      </c>
      <c r="AW3">
        <f>(AT3+AU3+AV3)/3</f>
        <v>74.946921443736713</v>
      </c>
      <c r="AX3">
        <f>(AS3+(100-AW3))/2</f>
        <v>52.155810715913717</v>
      </c>
      <c r="AZ3">
        <v>175</v>
      </c>
      <c r="BB3">
        <f>((N3-$N$3)/($N$6-$N$3))*100</f>
        <v>0</v>
      </c>
      <c r="BC3">
        <f>((M3-$M$3)/($M$7-$M$3))*100</f>
        <v>0</v>
      </c>
      <c r="BD3">
        <f>((O3-$O$3)/($O$4-$O$3))*100</f>
        <v>0</v>
      </c>
    </row>
    <row r="4" spans="1:64" x14ac:dyDescent="0.7">
      <c r="A4" t="s">
        <v>5</v>
      </c>
      <c r="C4">
        <v>178</v>
      </c>
      <c r="D4">
        <v>28</v>
      </c>
      <c r="E4">
        <v>1075</v>
      </c>
      <c r="F4">
        <v>0.5</v>
      </c>
      <c r="G4">
        <v>3.77</v>
      </c>
      <c r="H4">
        <v>0.25</v>
      </c>
      <c r="I4">
        <v>70.400000000000006</v>
      </c>
      <c r="J4">
        <v>0.92</v>
      </c>
      <c r="K4">
        <v>0.92</v>
      </c>
      <c r="L4">
        <v>40.520000000000003</v>
      </c>
      <c r="M4">
        <v>0.59</v>
      </c>
      <c r="N4">
        <v>4.7699999999999996</v>
      </c>
      <c r="O4">
        <v>1.76</v>
      </c>
      <c r="P4">
        <v>1.0900000000000001</v>
      </c>
      <c r="Q4">
        <v>1.51</v>
      </c>
      <c r="R4">
        <v>0.75</v>
      </c>
      <c r="S4">
        <v>0.17</v>
      </c>
      <c r="T4">
        <v>0</v>
      </c>
      <c r="V4">
        <f>((M4-$M$3)/($M$7-$M$3))*100</f>
        <v>24</v>
      </c>
      <c r="W4">
        <f>((N4-$N$3)/($N$6-$N$3))*100</f>
        <v>72.327044025157207</v>
      </c>
      <c r="X4">
        <f t="shared" ref="X4:X7" si="0">((O4-$O$3)/($O$4-$O$3))*100</f>
        <v>100</v>
      </c>
      <c r="Y4">
        <f>V4*0.3+W4*0.4+X4*0.4</f>
        <v>76.130817610062877</v>
      </c>
      <c r="Z4">
        <f>((I4-$I$4)/($I$6-$I$4))*100</f>
        <v>0</v>
      </c>
      <c r="AA4">
        <f>((J4-$J$7)/($J$3-$J$7))*100</f>
        <v>7.1428571428571423</v>
      </c>
      <c r="AB4">
        <f>((K4-$K$7)/($K$6-$K$7))*100</f>
        <v>14.184397163120574</v>
      </c>
      <c r="AC4">
        <f>Z4*0.4+AA4*0.4+AB4*0.3</f>
        <v>7.1124620060790296</v>
      </c>
      <c r="AD4">
        <f>(Y4+(100-AC4))/2</f>
        <v>84.509177801991925</v>
      </c>
      <c r="AF4">
        <f>((Q4-$Q$3)/($Q$7-$Q$3))*100</f>
        <v>50.000000000000014</v>
      </c>
      <c r="AG4">
        <f>((M4-$M$3)/($M$7-$M$3))*100</f>
        <v>24</v>
      </c>
      <c r="AH4">
        <f>((P4-$P$7)/($P$4-$P$7))*100</f>
        <v>100</v>
      </c>
      <c r="AI4">
        <f>((S4-$S$3)/($S$7-$S$3))*100</f>
        <v>20.289855072463773</v>
      </c>
      <c r="AJ4">
        <f>(AF4+AG4+AH4+AI4)/4</f>
        <v>48.572463768115945</v>
      </c>
      <c r="AK4">
        <f>((I4-$I$4)/($I$6-$I$4))*100</f>
        <v>0</v>
      </c>
      <c r="AL4">
        <f>((R4-$R$5)/($R$6-$R$5))*100</f>
        <v>68.000000000000014</v>
      </c>
      <c r="AM4">
        <f t="shared" ref="AM4:AM7" si="1">AK4*0.6+AL4*0.4</f>
        <v>27.200000000000006</v>
      </c>
      <c r="AN4">
        <f>(AJ4+(100-AM4))/2</f>
        <v>60.686231884057975</v>
      </c>
      <c r="AP4">
        <f t="shared" ref="AP4:AP7" si="2">((G4-$G$6)/($G$4-$G$6))*100</f>
        <v>100</v>
      </c>
      <c r="AQ4">
        <f t="shared" ref="AQ4:AQ7" si="3">((K4-$K$7)/($K$6-$K$7))*100</f>
        <v>14.184397163120574</v>
      </c>
      <c r="AR4">
        <f t="shared" ref="AR4:AR7" si="4">((F4-$F$7)/($F$3-$F$7))*100</f>
        <v>12.195121951219511</v>
      </c>
      <c r="AS4">
        <f t="shared" ref="AS4:AS7" si="5">(AP4+AQ4+AR4)/3</f>
        <v>42.126506371446695</v>
      </c>
      <c r="AT4">
        <f t="shared" ref="AT4:AT7" si="6">((J4-$J$7)/($J$3-$J$7))*100</f>
        <v>7.1428571428571423</v>
      </c>
      <c r="AU4">
        <f t="shared" ref="AU4:AU7" si="7">((H4-$H$5)/($H$3-$H$5))*100</f>
        <v>20</v>
      </c>
      <c r="AV4">
        <f t="shared" ref="AV4:AV7" si="8">((I4-$I$4)/($I$6-$I$4))*100</f>
        <v>0</v>
      </c>
      <c r="AW4">
        <f t="shared" ref="AW4:AW7" si="9">(AT4+AU4+AV4)/3</f>
        <v>9.0476190476190474</v>
      </c>
      <c r="AX4">
        <f t="shared" ref="AX4:AX7" si="10">(AS4+(100-AW4))/2</f>
        <v>66.539443661913822</v>
      </c>
      <c r="AZ4">
        <v>178</v>
      </c>
      <c r="BB4">
        <f t="shared" ref="BB4:BB7" si="11">((N4-$N$3)/($N$6-$N$3))*100</f>
        <v>72.327044025157207</v>
      </c>
      <c r="BC4">
        <f t="shared" ref="BC4:BC7" si="12">((M4-$M$3)/($M$7-$M$3))*100</f>
        <v>24</v>
      </c>
      <c r="BD4">
        <f t="shared" ref="BD4:BD7" si="13">((O4-$O$3)/($O$4-$O$3))*100</f>
        <v>100</v>
      </c>
    </row>
    <row r="5" spans="1:64" x14ac:dyDescent="0.7">
      <c r="A5" t="s">
        <v>6</v>
      </c>
      <c r="C5">
        <v>193</v>
      </c>
      <c r="D5">
        <v>25</v>
      </c>
      <c r="E5">
        <v>1561</v>
      </c>
      <c r="F5">
        <v>0.46</v>
      </c>
      <c r="G5">
        <v>2.71</v>
      </c>
      <c r="H5">
        <v>0.17</v>
      </c>
      <c r="I5">
        <v>84.5</v>
      </c>
      <c r="J5">
        <v>1.84</v>
      </c>
      <c r="K5">
        <v>1.56</v>
      </c>
      <c r="L5">
        <v>45.55</v>
      </c>
      <c r="M5">
        <v>0.69</v>
      </c>
      <c r="N5">
        <v>4.96</v>
      </c>
      <c r="O5">
        <v>0.86</v>
      </c>
      <c r="P5">
        <v>0.52</v>
      </c>
      <c r="Q5">
        <v>0.92</v>
      </c>
      <c r="R5">
        <v>0.57999999999999996</v>
      </c>
      <c r="S5">
        <v>0.23</v>
      </c>
      <c r="T5">
        <v>0</v>
      </c>
      <c r="V5">
        <f>((M5-$M$3)/($M$7-$M$3))*100</f>
        <v>34</v>
      </c>
      <c r="W5">
        <f>((N5-$N$3)/($N$6-$N$3))*100</f>
        <v>84.276729559748432</v>
      </c>
      <c r="X5">
        <f t="shared" si="0"/>
        <v>38.775510204081634</v>
      </c>
      <c r="Y5">
        <f>V5*0.3+W5*0.4+X5*0.4</f>
        <v>59.420895905532021</v>
      </c>
      <c r="Z5">
        <f>((I5-$I$4)/($I$6-$I$4))*100</f>
        <v>89.80891719745226</v>
      </c>
      <c r="AA5">
        <f>((J5-$J$7)/($J$3-$J$7))*100</f>
        <v>66.883116883116884</v>
      </c>
      <c r="AB5">
        <f>((K5-$K$7)/($K$6-$K$7))*100</f>
        <v>59.574468085106389</v>
      </c>
      <c r="AC5">
        <f>Z5*0.4+AA5*0.4+AB5*0.3</f>
        <v>80.54915405775958</v>
      </c>
      <c r="AD5">
        <f>(Y5+(100-AC5))/2</f>
        <v>39.43587092388622</v>
      </c>
      <c r="AF5">
        <f>((Q5-$Q$3)/($Q$7-$Q$3))*100</f>
        <v>14.457831325301207</v>
      </c>
      <c r="AG5">
        <f>((M5-$M$3)/($M$7-$M$3))*100</f>
        <v>34</v>
      </c>
      <c r="AH5">
        <f>((P5-$P$7)/($P$4-$P$7))*100</f>
        <v>10.937499999999998</v>
      </c>
      <c r="AI5">
        <f>((S5-$S$3)/($S$7-$S$3))*100</f>
        <v>28.98550724637682</v>
      </c>
      <c r="AJ5">
        <f>(AF5+AG5+AH5+AI5)/4</f>
        <v>22.095209642919507</v>
      </c>
      <c r="AK5">
        <f>((I5-$I$4)/($I$6-$I$4))*100</f>
        <v>89.80891719745226</v>
      </c>
      <c r="AL5">
        <f>((R5-$R$5)/($R$6-$R$5))*100</f>
        <v>0</v>
      </c>
      <c r="AM5">
        <f t="shared" si="1"/>
        <v>53.885350318471353</v>
      </c>
      <c r="AN5">
        <f>(AJ5+(100-AM5))/2</f>
        <v>34.10492966222408</v>
      </c>
      <c r="AP5">
        <f t="shared" si="2"/>
        <v>3.6363636363636389</v>
      </c>
      <c r="AQ5">
        <f t="shared" si="3"/>
        <v>59.574468085106389</v>
      </c>
      <c r="AR5">
        <f t="shared" si="4"/>
        <v>2.4390243902439046</v>
      </c>
      <c r="AS5">
        <f t="shared" si="5"/>
        <v>21.883285370571311</v>
      </c>
      <c r="AT5">
        <f t="shared" si="6"/>
        <v>66.883116883116884</v>
      </c>
      <c r="AU5">
        <f t="shared" si="7"/>
        <v>0</v>
      </c>
      <c r="AV5">
        <f t="shared" si="8"/>
        <v>89.80891719745226</v>
      </c>
      <c r="AW5">
        <f t="shared" si="9"/>
        <v>52.230678026856388</v>
      </c>
      <c r="AX5">
        <f t="shared" si="10"/>
        <v>34.82630367185746</v>
      </c>
      <c r="AZ5">
        <v>193</v>
      </c>
      <c r="BB5">
        <f t="shared" si="11"/>
        <v>84.276729559748432</v>
      </c>
      <c r="BC5">
        <f t="shared" si="12"/>
        <v>34</v>
      </c>
      <c r="BD5">
        <f t="shared" si="13"/>
        <v>38.775510204081634</v>
      </c>
    </row>
    <row r="6" spans="1:64" x14ac:dyDescent="0.7">
      <c r="A6" t="s">
        <v>7</v>
      </c>
      <c r="C6">
        <v>180</v>
      </c>
      <c r="D6">
        <v>28</v>
      </c>
      <c r="E6">
        <v>2159</v>
      </c>
      <c r="F6">
        <v>0.46</v>
      </c>
      <c r="G6">
        <v>2.67</v>
      </c>
      <c r="H6">
        <v>0.21</v>
      </c>
      <c r="I6">
        <v>86.1</v>
      </c>
      <c r="J6">
        <v>2.21</v>
      </c>
      <c r="K6">
        <v>2.13</v>
      </c>
      <c r="L6">
        <v>50.27</v>
      </c>
      <c r="M6">
        <v>0.88</v>
      </c>
      <c r="N6">
        <v>5.21</v>
      </c>
      <c r="O6">
        <v>0.54</v>
      </c>
      <c r="P6">
        <v>0.88</v>
      </c>
      <c r="Q6">
        <v>1.92</v>
      </c>
      <c r="R6">
        <v>0.83</v>
      </c>
      <c r="S6">
        <v>0.08</v>
      </c>
      <c r="T6">
        <v>0</v>
      </c>
      <c r="V6">
        <f>((M6-$M$3)/($M$7-$M$3))*100</f>
        <v>53</v>
      </c>
      <c r="W6">
        <f>((N6-$N$3)/($N$6-$N$3))*100</f>
        <v>100</v>
      </c>
      <c r="X6">
        <f t="shared" si="0"/>
        <v>17.006802721088441</v>
      </c>
      <c r="Y6">
        <f>V6*0.3+W6*0.4+X6*0.4</f>
        <v>62.702721088435375</v>
      </c>
      <c r="Z6">
        <f>((I6-$I$4)/($I$6-$I$4))*100</f>
        <v>100</v>
      </c>
      <c r="AA6">
        <f>((J6-$J$7)/($J$3-$J$7))*100</f>
        <v>90.909090909090907</v>
      </c>
      <c r="AB6">
        <f>((K6-$K$7)/($K$6-$K$7))*100</f>
        <v>100</v>
      </c>
      <c r="AC6">
        <f>Z6*0.4+AA6*0.4+AB6*0.3</f>
        <v>106.36363636363637</v>
      </c>
      <c r="AD6">
        <f>(Y6+(100-AC6))/2</f>
        <v>28.1695423623995</v>
      </c>
      <c r="AF6">
        <f>((Q6-$Q$3)/($Q$7-$Q$3))*100</f>
        <v>74.698795180722882</v>
      </c>
      <c r="AG6">
        <f>((M6-$M$3)/($M$7-$M$3))*100</f>
        <v>53</v>
      </c>
      <c r="AH6">
        <f>((P6-$P$7)/($P$4-$P$7))*100</f>
        <v>67.187499999999986</v>
      </c>
      <c r="AI6">
        <f>((S6-$S$3)/($S$7-$S$3))*100</f>
        <v>7.2463768115942049</v>
      </c>
      <c r="AJ6">
        <f>(AF6+AG6+AH6+AI6)/4</f>
        <v>50.533167998079271</v>
      </c>
      <c r="AK6">
        <f>((I6-$I$4)/($I$6-$I$4))*100</f>
        <v>100</v>
      </c>
      <c r="AL6">
        <f>((R6-$R$5)/($R$6-$R$5))*100</f>
        <v>100</v>
      </c>
      <c r="AM6">
        <f t="shared" si="1"/>
        <v>100</v>
      </c>
      <c r="AN6">
        <f>(AJ6+(100-AM6))/2</f>
        <v>25.266583999039636</v>
      </c>
      <c r="AP6">
        <f t="shared" si="2"/>
        <v>0</v>
      </c>
      <c r="AQ6">
        <f t="shared" si="3"/>
        <v>100</v>
      </c>
      <c r="AR6">
        <f t="shared" si="4"/>
        <v>2.4390243902439046</v>
      </c>
      <c r="AS6">
        <f t="shared" si="5"/>
        <v>34.146341463414636</v>
      </c>
      <c r="AT6">
        <f t="shared" si="6"/>
        <v>90.909090909090907</v>
      </c>
      <c r="AU6">
        <f t="shared" si="7"/>
        <v>9.9999999999999982</v>
      </c>
      <c r="AV6">
        <f t="shared" si="8"/>
        <v>100</v>
      </c>
      <c r="AW6">
        <f t="shared" si="9"/>
        <v>66.969696969696969</v>
      </c>
      <c r="AX6">
        <f t="shared" si="10"/>
        <v>33.588322246858837</v>
      </c>
      <c r="AZ6">
        <v>180</v>
      </c>
      <c r="BB6">
        <f t="shared" si="11"/>
        <v>100</v>
      </c>
      <c r="BC6">
        <f t="shared" si="12"/>
        <v>53</v>
      </c>
      <c r="BD6">
        <f t="shared" si="13"/>
        <v>17.006802721088441</v>
      </c>
    </row>
    <row r="7" spans="1:64" x14ac:dyDescent="0.7">
      <c r="A7" t="s">
        <v>8</v>
      </c>
      <c r="C7">
        <v>187</v>
      </c>
      <c r="D7">
        <v>25</v>
      </c>
      <c r="E7">
        <v>1000</v>
      </c>
      <c r="F7">
        <v>0.45</v>
      </c>
      <c r="G7">
        <v>2.79</v>
      </c>
      <c r="H7">
        <v>0.18</v>
      </c>
      <c r="I7">
        <v>71</v>
      </c>
      <c r="J7">
        <v>0.81</v>
      </c>
      <c r="K7">
        <v>0.72</v>
      </c>
      <c r="L7">
        <v>32.94</v>
      </c>
      <c r="M7">
        <v>1.35</v>
      </c>
      <c r="N7">
        <v>4.95</v>
      </c>
      <c r="O7">
        <v>1.35</v>
      </c>
      <c r="P7">
        <v>0.45</v>
      </c>
      <c r="Q7">
        <v>2.34</v>
      </c>
      <c r="R7">
        <v>0.72</v>
      </c>
      <c r="S7">
        <v>0.72</v>
      </c>
      <c r="T7">
        <v>0</v>
      </c>
      <c r="V7">
        <f>((M7-$M$3)/($M$7-$M$3))*100</f>
        <v>100</v>
      </c>
      <c r="W7">
        <f>((N7-$N$3)/($N$6-$N$3))*100</f>
        <v>83.647798742138377</v>
      </c>
      <c r="X7">
        <f t="shared" si="0"/>
        <v>72.10884353741497</v>
      </c>
      <c r="Y7">
        <f>V7*0.3+W7*0.4+X7*0.4</f>
        <v>92.302656911821344</v>
      </c>
      <c r="Z7">
        <f>((I7-$I$4)/($I$6-$I$4))*100</f>
        <v>3.8216560509553807</v>
      </c>
      <c r="AA7">
        <f>((J7-$J$7)/($J$3-$J$7))*100</f>
        <v>0</v>
      </c>
      <c r="AB7">
        <f>((K7-$K$7)/($K$6-$K$7))*100</f>
        <v>0</v>
      </c>
      <c r="AC7">
        <f>Z7*0.4+AA7*0.4+AB7*0.3</f>
        <v>1.5286624203821524</v>
      </c>
      <c r="AD7">
        <f>(Y7+(100-AC7))/2</f>
        <v>95.386997245719598</v>
      </c>
      <c r="AF7">
        <f>((Q7-$Q$3)/($Q$7-$Q$3))*100</f>
        <v>100</v>
      </c>
      <c r="AG7">
        <f>((M7-$M$3)/($M$7-$M$3))*100</f>
        <v>100</v>
      </c>
      <c r="AH7">
        <f>((P7-$P$7)/($P$4-$P$7))*100</f>
        <v>0</v>
      </c>
      <c r="AI7">
        <f>((S7-$S$3)/($S$7-$S$3))*100</f>
        <v>100</v>
      </c>
      <c r="AJ7">
        <f>(AF7+AG7+AH7+AI7)/4</f>
        <v>75</v>
      </c>
      <c r="AK7">
        <f>((I7-$I$4)/($I$6-$I$4))*100</f>
        <v>3.8216560509553807</v>
      </c>
      <c r="AL7">
        <f>((R7-$R$5)/($R$6-$R$5))*100</f>
        <v>56.000000000000007</v>
      </c>
      <c r="AM7">
        <f t="shared" si="1"/>
        <v>24.692993630573234</v>
      </c>
      <c r="AN7">
        <f>(AJ7+(100-AM7))/2</f>
        <v>75.153503184713387</v>
      </c>
      <c r="AP7">
        <f t="shared" si="2"/>
        <v>10.909090909090919</v>
      </c>
      <c r="AQ7">
        <f t="shared" si="3"/>
        <v>0</v>
      </c>
      <c r="AR7">
        <f t="shared" si="4"/>
        <v>0</v>
      </c>
      <c r="AS7">
        <f t="shared" si="5"/>
        <v>3.6363636363636398</v>
      </c>
      <c r="AT7">
        <f t="shared" si="6"/>
        <v>0</v>
      </c>
      <c r="AU7">
        <f t="shared" si="7"/>
        <v>2.499999999999996</v>
      </c>
      <c r="AV7">
        <f t="shared" si="8"/>
        <v>3.8216560509553807</v>
      </c>
      <c r="AW7">
        <f t="shared" si="9"/>
        <v>2.1072186836517921</v>
      </c>
      <c r="AX7">
        <f t="shared" si="10"/>
        <v>50.764572476355923</v>
      </c>
      <c r="AZ7">
        <v>187</v>
      </c>
      <c r="BB7">
        <f t="shared" si="11"/>
        <v>83.647798742138377</v>
      </c>
      <c r="BC7">
        <f t="shared" si="12"/>
        <v>100</v>
      </c>
      <c r="BD7">
        <f t="shared" si="13"/>
        <v>72.10884353741497</v>
      </c>
    </row>
    <row r="8" spans="1:64" x14ac:dyDescent="0.7">
      <c r="A8" t="s">
        <v>82</v>
      </c>
      <c r="C8">
        <v>170</v>
      </c>
      <c r="D8">
        <v>30</v>
      </c>
    </row>
    <row r="9" spans="1:64" x14ac:dyDescent="0.7">
      <c r="A9" t="s">
        <v>83</v>
      </c>
      <c r="C9">
        <v>175</v>
      </c>
      <c r="D9">
        <v>30</v>
      </c>
    </row>
    <row r="10" spans="1:64" x14ac:dyDescent="0.7">
      <c r="A10" t="s">
        <v>84</v>
      </c>
      <c r="C10">
        <v>175</v>
      </c>
      <c r="D10">
        <v>28</v>
      </c>
    </row>
    <row r="11" spans="1:64" x14ac:dyDescent="0.7">
      <c r="A11" s="1" t="s">
        <v>85</v>
      </c>
      <c r="C11">
        <v>193</v>
      </c>
      <c r="D11">
        <v>25</v>
      </c>
    </row>
    <row r="12" spans="1:64" x14ac:dyDescent="0.7">
      <c r="A12" s="1" t="s">
        <v>86</v>
      </c>
      <c r="C12">
        <v>178</v>
      </c>
      <c r="D12">
        <v>23</v>
      </c>
    </row>
    <row r="13" spans="1:64" x14ac:dyDescent="0.7">
      <c r="A13" s="1" t="s">
        <v>87</v>
      </c>
      <c r="C13">
        <v>180</v>
      </c>
      <c r="D13">
        <v>23</v>
      </c>
    </row>
    <row r="14" spans="1:64" x14ac:dyDescent="0.7">
      <c r="A14" s="1" t="s">
        <v>88</v>
      </c>
      <c r="C14">
        <v>176</v>
      </c>
      <c r="D14">
        <v>18</v>
      </c>
    </row>
    <row r="15" spans="1:64" x14ac:dyDescent="0.7">
      <c r="A15" s="1" t="s">
        <v>122</v>
      </c>
      <c r="C15">
        <v>180</v>
      </c>
      <c r="D15">
        <v>33</v>
      </c>
    </row>
    <row r="16" spans="1:64" x14ac:dyDescent="0.7">
      <c r="A16" s="1" t="s">
        <v>162</v>
      </c>
      <c r="C16">
        <v>179</v>
      </c>
      <c r="D16">
        <v>30</v>
      </c>
    </row>
    <row r="17" spans="1:20" x14ac:dyDescent="0.7">
      <c r="A17" s="2" t="s">
        <v>123</v>
      </c>
      <c r="C17">
        <v>192</v>
      </c>
      <c r="D17">
        <v>25</v>
      </c>
    </row>
    <row r="18" spans="1:20" x14ac:dyDescent="0.7">
      <c r="A18" s="1" t="s">
        <v>124</v>
      </c>
      <c r="C18">
        <v>174</v>
      </c>
      <c r="D18">
        <v>27</v>
      </c>
    </row>
    <row r="19" spans="1:20" x14ac:dyDescent="0.7">
      <c r="A19" s="1" t="s">
        <v>125</v>
      </c>
      <c r="C19">
        <v>182</v>
      </c>
      <c r="D19">
        <v>24</v>
      </c>
    </row>
    <row r="20" spans="1:20" x14ac:dyDescent="0.7">
      <c r="A20" s="1" t="s">
        <v>154</v>
      </c>
      <c r="E20">
        <v>714</v>
      </c>
      <c r="F20">
        <v>0.13</v>
      </c>
      <c r="G20">
        <v>1.89</v>
      </c>
      <c r="H20">
        <v>0.13</v>
      </c>
      <c r="I20">
        <v>91</v>
      </c>
      <c r="J20">
        <v>3.03</v>
      </c>
      <c r="K20">
        <v>1.64</v>
      </c>
      <c r="L20">
        <v>71.599999999999994</v>
      </c>
      <c r="M20">
        <v>0.63</v>
      </c>
      <c r="N20">
        <v>6.05</v>
      </c>
      <c r="O20">
        <v>0.13</v>
      </c>
      <c r="P20">
        <v>0.76</v>
      </c>
      <c r="Q20">
        <v>0.63</v>
      </c>
      <c r="R20">
        <v>0.88</v>
      </c>
      <c r="S20">
        <v>0.38</v>
      </c>
      <c r="T20">
        <v>0</v>
      </c>
    </row>
    <row r="21" spans="1:20" x14ac:dyDescent="0.7">
      <c r="A21" s="1" t="s">
        <v>155</v>
      </c>
      <c r="E21">
        <v>2483</v>
      </c>
      <c r="F21">
        <v>0.76</v>
      </c>
      <c r="G21">
        <v>3.7</v>
      </c>
      <c r="H21">
        <v>0.11</v>
      </c>
      <c r="I21">
        <v>66.400000000000006</v>
      </c>
      <c r="J21">
        <v>0.94</v>
      </c>
      <c r="K21">
        <v>0.4</v>
      </c>
      <c r="L21">
        <v>22.84</v>
      </c>
      <c r="M21">
        <v>0.18</v>
      </c>
      <c r="N21">
        <v>2.94</v>
      </c>
      <c r="O21">
        <v>1.78</v>
      </c>
      <c r="P21">
        <v>0.54</v>
      </c>
      <c r="Q21">
        <v>0.8</v>
      </c>
      <c r="R21">
        <v>0.47</v>
      </c>
      <c r="S21">
        <v>7.0000000000000007E-2</v>
      </c>
      <c r="T21">
        <v>0</v>
      </c>
    </row>
    <row r="22" spans="1:20" x14ac:dyDescent="0.7">
      <c r="A22" s="1" t="s">
        <v>156</v>
      </c>
      <c r="E22">
        <v>1695</v>
      </c>
      <c r="F22">
        <v>0.37</v>
      </c>
      <c r="G22">
        <v>2.76</v>
      </c>
      <c r="H22">
        <v>0.11</v>
      </c>
      <c r="I22">
        <v>88.4</v>
      </c>
      <c r="J22">
        <v>2.23</v>
      </c>
      <c r="K22">
        <v>0.69</v>
      </c>
      <c r="L22">
        <v>61.01</v>
      </c>
      <c r="M22">
        <v>0.27</v>
      </c>
      <c r="N22">
        <v>3.19</v>
      </c>
      <c r="O22">
        <v>0.16</v>
      </c>
      <c r="P22">
        <v>0.9</v>
      </c>
      <c r="Q22">
        <v>0.27</v>
      </c>
      <c r="R22">
        <v>0.64</v>
      </c>
      <c r="S22">
        <v>0.11</v>
      </c>
      <c r="T22">
        <v>0</v>
      </c>
    </row>
    <row r="23" spans="1:20" x14ac:dyDescent="0.7">
      <c r="A23" s="1" t="s">
        <v>157</v>
      </c>
      <c r="E23">
        <v>1005</v>
      </c>
      <c r="F23">
        <v>0.54</v>
      </c>
      <c r="G23">
        <v>3.4</v>
      </c>
      <c r="H23">
        <v>0</v>
      </c>
      <c r="I23">
        <v>82.8</v>
      </c>
      <c r="J23">
        <v>1.1599999999999999</v>
      </c>
      <c r="K23">
        <v>1.43</v>
      </c>
      <c r="L23">
        <v>42.19</v>
      </c>
      <c r="M23">
        <v>0.54</v>
      </c>
      <c r="N23">
        <v>4.3899999999999997</v>
      </c>
      <c r="O23">
        <v>0.45</v>
      </c>
      <c r="P23">
        <v>0.9</v>
      </c>
      <c r="Q23">
        <v>1.1599999999999999</v>
      </c>
      <c r="R23">
        <v>0.9</v>
      </c>
      <c r="S23">
        <v>0</v>
      </c>
      <c r="T23">
        <v>0</v>
      </c>
    </row>
    <row r="24" spans="1:20" x14ac:dyDescent="0.7">
      <c r="A24" s="1" t="s">
        <v>158</v>
      </c>
      <c r="E24">
        <v>1393</v>
      </c>
      <c r="F24">
        <v>0.19</v>
      </c>
      <c r="G24">
        <v>1.55</v>
      </c>
      <c r="H24">
        <v>0.39</v>
      </c>
      <c r="I24">
        <v>84.2</v>
      </c>
      <c r="J24">
        <v>1.81</v>
      </c>
      <c r="K24">
        <v>6.59</v>
      </c>
      <c r="L24">
        <v>72.099999999999994</v>
      </c>
      <c r="M24">
        <v>1.23</v>
      </c>
      <c r="N24">
        <v>10.4</v>
      </c>
      <c r="O24">
        <v>0.15</v>
      </c>
      <c r="P24">
        <v>0.57999999999999996</v>
      </c>
      <c r="Q24">
        <v>0.45</v>
      </c>
      <c r="R24">
        <v>0.71</v>
      </c>
      <c r="S24">
        <v>0.06</v>
      </c>
      <c r="T24">
        <v>0</v>
      </c>
    </row>
    <row r="25" spans="1:20" x14ac:dyDescent="0.7">
      <c r="A25" s="1" t="s">
        <v>159</v>
      </c>
      <c r="E25">
        <v>1740</v>
      </c>
      <c r="F25">
        <v>0.05</v>
      </c>
      <c r="G25">
        <v>2.79</v>
      </c>
      <c r="H25">
        <v>0.41</v>
      </c>
      <c r="I25">
        <v>87.1</v>
      </c>
      <c r="J25">
        <v>2.2799999999999998</v>
      </c>
      <c r="K25">
        <v>2.64</v>
      </c>
      <c r="L25">
        <v>61.03</v>
      </c>
      <c r="M25">
        <v>0.83</v>
      </c>
      <c r="N25">
        <v>5.22</v>
      </c>
      <c r="O25">
        <v>0.05</v>
      </c>
      <c r="P25">
        <v>0.93</v>
      </c>
      <c r="Q25">
        <v>0.88</v>
      </c>
      <c r="R25">
        <v>0.98</v>
      </c>
      <c r="S25">
        <v>0.16</v>
      </c>
      <c r="T25">
        <v>0</v>
      </c>
    </row>
    <row r="26" spans="1:20" x14ac:dyDescent="0.7">
      <c r="A26" s="1" t="s">
        <v>163</v>
      </c>
    </row>
    <row r="27" spans="1:20" x14ac:dyDescent="0.7">
      <c r="A27" s="1" t="s">
        <v>164</v>
      </c>
    </row>
    <row r="28" spans="1:20" x14ac:dyDescent="0.7">
      <c r="A28" s="1" t="s">
        <v>165</v>
      </c>
    </row>
  </sheetData>
  <phoneticPr fontId="2"/>
  <pageMargins left="0.7" right="0.7" top="0.75" bottom="0.75" header="0.3" footer="0.3"/>
  <ignoredErrors>
    <ignoredError sqref="AQ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F8984-CBD3-4045-B343-6D6BDB36E6C0}">
  <dimension ref="A1:H6"/>
  <sheetViews>
    <sheetView workbookViewId="0">
      <selection activeCell="J1" sqref="J1"/>
    </sheetView>
  </sheetViews>
  <sheetFormatPr defaultRowHeight="17.649999999999999" x14ac:dyDescent="0.7"/>
  <cols>
    <col min="1" max="1" width="17.4375" bestFit="1" customWidth="1"/>
  </cols>
  <sheetData>
    <row r="1" spans="1:8" x14ac:dyDescent="0.7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65</v>
      </c>
      <c r="H1" t="s">
        <v>64</v>
      </c>
    </row>
    <row r="2" spans="1:8" x14ac:dyDescent="0.7">
      <c r="A2" t="s">
        <v>4</v>
      </c>
      <c r="B2">
        <f>FW!AD3</f>
        <v>15.138230112481374</v>
      </c>
      <c r="C2">
        <f>FW!AN3</f>
        <v>44.054020700636954</v>
      </c>
      <c r="D2">
        <f>FW!AX3</f>
        <v>52.155810715913717</v>
      </c>
      <c r="E2">
        <v>0</v>
      </c>
      <c r="F2">
        <v>0</v>
      </c>
      <c r="G2">
        <v>0</v>
      </c>
      <c r="H2">
        <v>0</v>
      </c>
    </row>
    <row r="3" spans="1:8" x14ac:dyDescent="0.7">
      <c r="A3" t="s">
        <v>5</v>
      </c>
      <c r="B3">
        <f>FW!AD4</f>
        <v>84.509177801991925</v>
      </c>
      <c r="C3">
        <f>FW!AN4</f>
        <v>60.686231884057975</v>
      </c>
      <c r="D3">
        <f>FW!AX4</f>
        <v>66.539443661913822</v>
      </c>
      <c r="E3">
        <v>0</v>
      </c>
      <c r="F3">
        <v>0</v>
      </c>
      <c r="G3">
        <v>0</v>
      </c>
      <c r="H3">
        <v>0</v>
      </c>
    </row>
    <row r="4" spans="1:8" x14ac:dyDescent="0.7">
      <c r="A4" t="s">
        <v>6</v>
      </c>
      <c r="B4">
        <f>FW!AD5</f>
        <v>39.43587092388622</v>
      </c>
      <c r="C4">
        <f>FW!AN5</f>
        <v>34.10492966222408</v>
      </c>
      <c r="D4">
        <f>FW!AX5</f>
        <v>34.82630367185746</v>
      </c>
      <c r="E4">
        <v>0</v>
      </c>
      <c r="F4">
        <v>0</v>
      </c>
      <c r="G4">
        <v>0</v>
      </c>
      <c r="H4">
        <v>0</v>
      </c>
    </row>
    <row r="5" spans="1:8" x14ac:dyDescent="0.7">
      <c r="A5" t="s">
        <v>7</v>
      </c>
      <c r="B5">
        <f>FW!AD6</f>
        <v>28.1695423623995</v>
      </c>
      <c r="C5">
        <f>FW!AN6</f>
        <v>25.266583999039636</v>
      </c>
      <c r="D5">
        <f>FW!AX6</f>
        <v>33.588322246858837</v>
      </c>
      <c r="E5">
        <v>0</v>
      </c>
      <c r="F5">
        <v>0</v>
      </c>
      <c r="G5">
        <v>0</v>
      </c>
      <c r="H5">
        <v>0</v>
      </c>
    </row>
    <row r="6" spans="1:8" x14ac:dyDescent="0.7">
      <c r="A6" t="s">
        <v>8</v>
      </c>
      <c r="B6">
        <f>FW!AD7</f>
        <v>95.386997245719598</v>
      </c>
      <c r="C6">
        <f>FW!AN7</f>
        <v>75.153503184713387</v>
      </c>
      <c r="D6">
        <f>FW!AX7</f>
        <v>50.764572476355923</v>
      </c>
      <c r="E6">
        <v>0</v>
      </c>
      <c r="F6">
        <v>0</v>
      </c>
      <c r="G6">
        <v>0</v>
      </c>
      <c r="H6">
        <v>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54772-4600-4EE5-871D-99746682394B}">
  <dimension ref="A1:T26"/>
  <sheetViews>
    <sheetView topLeftCell="A8" workbookViewId="0">
      <selection activeCell="C29" sqref="C29"/>
    </sheetView>
  </sheetViews>
  <sheetFormatPr defaultRowHeight="17.649999999999999" x14ac:dyDescent="0.7"/>
  <sheetData>
    <row r="1" spans="1:20" x14ac:dyDescent="0.7">
      <c r="A1" t="s">
        <v>1</v>
      </c>
    </row>
    <row r="2" spans="1:20" x14ac:dyDescent="0.7"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51</v>
      </c>
      <c r="P2" t="s">
        <v>49</v>
      </c>
      <c r="Q2" t="s">
        <v>50</v>
      </c>
      <c r="R2" t="s">
        <v>52</v>
      </c>
      <c r="S2" t="s">
        <v>21</v>
      </c>
      <c r="T2" t="s">
        <v>22</v>
      </c>
    </row>
    <row r="3" spans="1:20" x14ac:dyDescent="0.7">
      <c r="A3" t="s">
        <v>23</v>
      </c>
      <c r="C3">
        <v>178</v>
      </c>
      <c r="D3">
        <v>32</v>
      </c>
    </row>
    <row r="4" spans="1:20" x14ac:dyDescent="0.7">
      <c r="A4" t="s">
        <v>24</v>
      </c>
      <c r="C4">
        <v>174</v>
      </c>
      <c r="D4">
        <v>26</v>
      </c>
    </row>
    <row r="5" spans="1:20" x14ac:dyDescent="0.7">
      <c r="A5" t="s">
        <v>25</v>
      </c>
      <c r="C5">
        <v>185</v>
      </c>
      <c r="D5">
        <v>24</v>
      </c>
    </row>
    <row r="6" spans="1:20" x14ac:dyDescent="0.7">
      <c r="A6" t="s">
        <v>26</v>
      </c>
      <c r="C6">
        <v>182</v>
      </c>
      <c r="D6">
        <v>24</v>
      </c>
    </row>
    <row r="7" spans="1:20" x14ac:dyDescent="0.7">
      <c r="A7" t="s">
        <v>27</v>
      </c>
      <c r="C7">
        <v>190</v>
      </c>
      <c r="D7">
        <v>22</v>
      </c>
    </row>
    <row r="8" spans="1:20" x14ac:dyDescent="0.7">
      <c r="A8" t="s">
        <v>28</v>
      </c>
      <c r="C8">
        <v>170</v>
      </c>
      <c r="D8">
        <v>22</v>
      </c>
    </row>
    <row r="9" spans="1:20" x14ac:dyDescent="0.7">
      <c r="A9" t="s">
        <v>89</v>
      </c>
      <c r="C9">
        <v>180</v>
      </c>
      <c r="D9">
        <v>33</v>
      </c>
    </row>
    <row r="10" spans="1:20" x14ac:dyDescent="0.7">
      <c r="A10" t="s">
        <v>90</v>
      </c>
      <c r="C10">
        <v>185</v>
      </c>
      <c r="D10">
        <v>31</v>
      </c>
    </row>
    <row r="11" spans="1:20" x14ac:dyDescent="0.7">
      <c r="A11" t="s">
        <v>91</v>
      </c>
      <c r="C11">
        <v>176</v>
      </c>
      <c r="D11">
        <v>26</v>
      </c>
    </row>
    <row r="12" spans="1:20" x14ac:dyDescent="0.7">
      <c r="A12" t="s">
        <v>92</v>
      </c>
      <c r="C12">
        <v>187</v>
      </c>
      <c r="D12">
        <v>28</v>
      </c>
    </row>
    <row r="13" spans="1:20" x14ac:dyDescent="0.7">
      <c r="A13" t="s">
        <v>93</v>
      </c>
      <c r="C13">
        <v>185</v>
      </c>
      <c r="D13">
        <v>26</v>
      </c>
    </row>
    <row r="14" spans="1:20" x14ac:dyDescent="0.7">
      <c r="A14" t="s">
        <v>126</v>
      </c>
      <c r="C14">
        <v>186</v>
      </c>
      <c r="D14">
        <v>28</v>
      </c>
    </row>
    <row r="15" spans="1:20" x14ac:dyDescent="0.7">
      <c r="A15" t="s">
        <v>127</v>
      </c>
      <c r="C15">
        <v>181</v>
      </c>
      <c r="D15">
        <v>27</v>
      </c>
    </row>
    <row r="16" spans="1:20" x14ac:dyDescent="0.7">
      <c r="A16" t="s">
        <v>128</v>
      </c>
      <c r="C16">
        <v>182</v>
      </c>
      <c r="D16">
        <v>27</v>
      </c>
    </row>
    <row r="17" spans="1:4" x14ac:dyDescent="0.7">
      <c r="A17" t="s">
        <v>129</v>
      </c>
      <c r="C17">
        <v>186</v>
      </c>
      <c r="D17">
        <v>25</v>
      </c>
    </row>
    <row r="18" spans="1:4" x14ac:dyDescent="0.7">
      <c r="A18" t="s">
        <v>130</v>
      </c>
      <c r="C18">
        <v>182</v>
      </c>
      <c r="D18">
        <v>24</v>
      </c>
    </row>
    <row r="19" spans="1:4" x14ac:dyDescent="0.7">
      <c r="A19" t="s">
        <v>146</v>
      </c>
      <c r="C19">
        <v>181</v>
      </c>
      <c r="D19">
        <v>33</v>
      </c>
    </row>
    <row r="20" spans="1:4" x14ac:dyDescent="0.7">
      <c r="A20" t="s">
        <v>147</v>
      </c>
      <c r="C20">
        <v>180</v>
      </c>
      <c r="D20">
        <v>34</v>
      </c>
    </row>
    <row r="21" spans="1:4" x14ac:dyDescent="0.7">
      <c r="A21" t="s">
        <v>148</v>
      </c>
      <c r="C21">
        <v>178</v>
      </c>
      <c r="D21">
        <v>30</v>
      </c>
    </row>
    <row r="22" spans="1:4" x14ac:dyDescent="0.7">
      <c r="A22" t="s">
        <v>149</v>
      </c>
      <c r="C22">
        <v>173</v>
      </c>
      <c r="D22">
        <v>30</v>
      </c>
    </row>
    <row r="23" spans="1:4" x14ac:dyDescent="0.7">
      <c r="A23" t="s">
        <v>150</v>
      </c>
      <c r="C23">
        <v>190</v>
      </c>
      <c r="D23">
        <v>38</v>
      </c>
    </row>
    <row r="24" spans="1:4" x14ac:dyDescent="0.7">
      <c r="A24" t="s">
        <v>151</v>
      </c>
      <c r="C24">
        <v>180</v>
      </c>
      <c r="D24">
        <v>22</v>
      </c>
    </row>
    <row r="25" spans="1:4" x14ac:dyDescent="0.7">
      <c r="A25" t="s">
        <v>152</v>
      </c>
      <c r="C25">
        <v>188</v>
      </c>
      <c r="D25">
        <v>23</v>
      </c>
    </row>
    <row r="26" spans="1:4" x14ac:dyDescent="0.7">
      <c r="A26" t="s">
        <v>153</v>
      </c>
      <c r="C26">
        <v>193</v>
      </c>
      <c r="D26">
        <v>20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AB7A-1139-41B2-BA66-C517DA85BFF9}">
  <dimension ref="A1:H6"/>
  <sheetViews>
    <sheetView workbookViewId="0">
      <selection sqref="A1:H6"/>
    </sheetView>
  </sheetViews>
  <sheetFormatPr defaultRowHeight="17.649999999999999" x14ac:dyDescent="0.7"/>
  <sheetData>
    <row r="1" spans="1:8" x14ac:dyDescent="0.7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65</v>
      </c>
      <c r="H1" t="s">
        <v>64</v>
      </c>
    </row>
    <row r="2" spans="1:8" x14ac:dyDescent="0.7">
      <c r="A2" t="s">
        <v>4</v>
      </c>
      <c r="B2">
        <f>FW!AD3</f>
        <v>15.138230112481374</v>
      </c>
      <c r="C2">
        <f>FW!AN3</f>
        <v>44.054020700636954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7">
      <c r="A3" t="s">
        <v>5</v>
      </c>
      <c r="B3">
        <f>FW!AD4</f>
        <v>84.509177801991925</v>
      </c>
      <c r="C3">
        <f>FW!AN4</f>
        <v>60.686231884057975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7">
      <c r="A4" t="s">
        <v>6</v>
      </c>
      <c r="B4">
        <f>FW!AD5</f>
        <v>39.43587092388622</v>
      </c>
      <c r="C4">
        <f>FW!AN5</f>
        <v>34.10492966222408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7">
      <c r="A5" t="s">
        <v>7</v>
      </c>
      <c r="B5">
        <f>FW!AD6</f>
        <v>28.1695423623995</v>
      </c>
      <c r="C5">
        <f>FW!AN6</f>
        <v>25.266583999039636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7">
      <c r="A6" t="s">
        <v>8</v>
      </c>
      <c r="B6">
        <f>FW!AD7</f>
        <v>95.386997245719598</v>
      </c>
      <c r="C6">
        <f>FW!AN7</f>
        <v>75.153503184713387</v>
      </c>
      <c r="D6">
        <v>0</v>
      </c>
      <c r="E6">
        <v>0</v>
      </c>
      <c r="F6">
        <v>0</v>
      </c>
      <c r="G6">
        <v>0</v>
      </c>
      <c r="H6">
        <v>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951D-F37D-4BC4-B522-1F00659A9B6B}">
  <dimension ref="A1:T33"/>
  <sheetViews>
    <sheetView topLeftCell="A14" workbookViewId="0">
      <selection activeCell="C34" sqref="C34"/>
    </sheetView>
  </sheetViews>
  <sheetFormatPr defaultRowHeight="17.649999999999999" x14ac:dyDescent="0.7"/>
  <sheetData>
    <row r="1" spans="1:20" x14ac:dyDescent="0.7">
      <c r="A1" t="s">
        <v>2</v>
      </c>
    </row>
    <row r="2" spans="1:20" x14ac:dyDescent="0.7"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51</v>
      </c>
      <c r="P2" t="s">
        <v>49</v>
      </c>
      <c r="Q2" t="s">
        <v>50</v>
      </c>
      <c r="R2" t="s">
        <v>52</v>
      </c>
      <c r="S2" t="s">
        <v>21</v>
      </c>
      <c r="T2" t="s">
        <v>22</v>
      </c>
    </row>
    <row r="3" spans="1:20" x14ac:dyDescent="0.7">
      <c r="A3" t="s">
        <v>29</v>
      </c>
      <c r="C3">
        <v>193</v>
      </c>
      <c r="D3">
        <v>33</v>
      </c>
    </row>
    <row r="4" spans="1:20" x14ac:dyDescent="0.7">
      <c r="A4" t="s">
        <v>30</v>
      </c>
      <c r="C4">
        <v>178</v>
      </c>
      <c r="D4">
        <v>31</v>
      </c>
    </row>
    <row r="5" spans="1:20" x14ac:dyDescent="0.7">
      <c r="A5" t="s">
        <v>31</v>
      </c>
      <c r="C5">
        <v>191</v>
      </c>
      <c r="D5">
        <v>27</v>
      </c>
    </row>
    <row r="6" spans="1:20" x14ac:dyDescent="0.7">
      <c r="A6" t="s">
        <v>32</v>
      </c>
      <c r="C6">
        <v>179</v>
      </c>
      <c r="D6">
        <v>28</v>
      </c>
    </row>
    <row r="7" spans="1:20" x14ac:dyDescent="0.7">
      <c r="A7" t="s">
        <v>33</v>
      </c>
      <c r="C7">
        <v>180</v>
      </c>
      <c r="D7">
        <v>26</v>
      </c>
    </row>
    <row r="8" spans="1:20" x14ac:dyDescent="0.7">
      <c r="A8" t="s">
        <v>34</v>
      </c>
      <c r="C8">
        <v>192</v>
      </c>
      <c r="D8">
        <v>25</v>
      </c>
    </row>
    <row r="9" spans="1:20" x14ac:dyDescent="0.7">
      <c r="A9" t="s">
        <v>35</v>
      </c>
      <c r="C9">
        <v>190</v>
      </c>
      <c r="D9">
        <v>22</v>
      </c>
    </row>
    <row r="10" spans="1:20" x14ac:dyDescent="0.7">
      <c r="A10" t="s">
        <v>36</v>
      </c>
      <c r="C10">
        <v>181</v>
      </c>
      <c r="D10">
        <v>21</v>
      </c>
    </row>
    <row r="11" spans="1:20" x14ac:dyDescent="0.7">
      <c r="A11" t="s">
        <v>94</v>
      </c>
      <c r="C11">
        <v>175</v>
      </c>
      <c r="D11">
        <v>28</v>
      </c>
    </row>
    <row r="12" spans="1:20" x14ac:dyDescent="0.7">
      <c r="A12" t="s">
        <v>95</v>
      </c>
      <c r="C12">
        <v>186</v>
      </c>
      <c r="D12">
        <v>27</v>
      </c>
    </row>
    <row r="13" spans="1:20" x14ac:dyDescent="0.7">
      <c r="A13" t="s">
        <v>96</v>
      </c>
      <c r="C13">
        <v>190</v>
      </c>
      <c r="D13">
        <v>27</v>
      </c>
    </row>
    <row r="14" spans="1:20" x14ac:dyDescent="0.7">
      <c r="A14" t="s">
        <v>97</v>
      </c>
      <c r="C14">
        <v>179</v>
      </c>
      <c r="D14">
        <v>23</v>
      </c>
    </row>
    <row r="15" spans="1:20" x14ac:dyDescent="0.7">
      <c r="A15" t="s">
        <v>98</v>
      </c>
      <c r="C15">
        <v>193</v>
      </c>
      <c r="D15">
        <v>24</v>
      </c>
    </row>
    <row r="16" spans="1:20" x14ac:dyDescent="0.7">
      <c r="A16" t="s">
        <v>99</v>
      </c>
      <c r="C16">
        <v>189</v>
      </c>
      <c r="D16">
        <v>25</v>
      </c>
    </row>
    <row r="17" spans="1:4" x14ac:dyDescent="0.7">
      <c r="A17" t="s">
        <v>100</v>
      </c>
      <c r="C17">
        <v>188</v>
      </c>
      <c r="D17">
        <v>22</v>
      </c>
    </row>
    <row r="18" spans="1:4" x14ac:dyDescent="0.7">
      <c r="A18" t="s">
        <v>101</v>
      </c>
      <c r="C18">
        <v>178</v>
      </c>
      <c r="D18">
        <v>18</v>
      </c>
    </row>
    <row r="19" spans="1:4" x14ac:dyDescent="0.7">
      <c r="A19" t="s">
        <v>133</v>
      </c>
      <c r="C19">
        <v>201</v>
      </c>
      <c r="D19">
        <v>32</v>
      </c>
    </row>
    <row r="20" spans="1:4" x14ac:dyDescent="0.7">
      <c r="A20" t="s">
        <v>134</v>
      </c>
      <c r="C20">
        <v>188</v>
      </c>
      <c r="D20">
        <v>33</v>
      </c>
    </row>
    <row r="21" spans="1:4" x14ac:dyDescent="0.7">
      <c r="A21" t="s">
        <v>135</v>
      </c>
      <c r="C21">
        <v>178</v>
      </c>
      <c r="D21">
        <v>34</v>
      </c>
    </row>
    <row r="22" spans="1:4" x14ac:dyDescent="0.7">
      <c r="A22" t="s">
        <v>136</v>
      </c>
      <c r="C22">
        <v>188</v>
      </c>
      <c r="D22">
        <v>31</v>
      </c>
    </row>
    <row r="23" spans="1:4" x14ac:dyDescent="0.7">
      <c r="A23" t="s">
        <v>131</v>
      </c>
      <c r="C23">
        <v>193</v>
      </c>
      <c r="D23">
        <v>25</v>
      </c>
    </row>
    <row r="24" spans="1:4" x14ac:dyDescent="0.7">
      <c r="A24" t="s">
        <v>132</v>
      </c>
      <c r="C24">
        <v>182</v>
      </c>
      <c r="D24">
        <v>22</v>
      </c>
    </row>
    <row r="25" spans="1:4" x14ac:dyDescent="0.7">
      <c r="A25" t="s">
        <v>137</v>
      </c>
      <c r="C25">
        <v>179</v>
      </c>
      <c r="D25">
        <v>20</v>
      </c>
    </row>
    <row r="26" spans="1:4" x14ac:dyDescent="0.7">
      <c r="A26" t="s">
        <v>138</v>
      </c>
      <c r="C26">
        <v>188</v>
      </c>
      <c r="D26">
        <v>30</v>
      </c>
    </row>
    <row r="27" spans="1:4" x14ac:dyDescent="0.7">
      <c r="A27" t="s">
        <v>139</v>
      </c>
      <c r="C27">
        <v>180</v>
      </c>
      <c r="D27">
        <v>30</v>
      </c>
    </row>
    <row r="28" spans="1:4" x14ac:dyDescent="0.7">
      <c r="A28" t="s">
        <v>140</v>
      </c>
      <c r="C28">
        <v>186</v>
      </c>
      <c r="D28">
        <v>29</v>
      </c>
    </row>
    <row r="29" spans="1:4" x14ac:dyDescent="0.7">
      <c r="A29" t="s">
        <v>141</v>
      </c>
      <c r="C29">
        <v>187</v>
      </c>
      <c r="D29">
        <v>27</v>
      </c>
    </row>
    <row r="30" spans="1:4" x14ac:dyDescent="0.7">
      <c r="A30" t="s">
        <v>142</v>
      </c>
      <c r="C30">
        <v>183</v>
      </c>
      <c r="D30">
        <v>26</v>
      </c>
    </row>
    <row r="31" spans="1:4" x14ac:dyDescent="0.7">
      <c r="A31" t="s">
        <v>143</v>
      </c>
      <c r="C31">
        <v>185</v>
      </c>
      <c r="D31">
        <v>23</v>
      </c>
    </row>
    <row r="32" spans="1:4" x14ac:dyDescent="0.7">
      <c r="A32" t="s">
        <v>144</v>
      </c>
      <c r="C32">
        <v>169</v>
      </c>
      <c r="D32">
        <v>20</v>
      </c>
    </row>
    <row r="33" spans="1:4" x14ac:dyDescent="0.7">
      <c r="A33" t="s">
        <v>145</v>
      </c>
      <c r="C33">
        <v>186</v>
      </c>
      <c r="D33">
        <v>21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E54B-DC99-4B9A-8099-425E6176F318}">
  <dimension ref="A1:H6"/>
  <sheetViews>
    <sheetView workbookViewId="0">
      <selection sqref="A1:H6"/>
    </sheetView>
  </sheetViews>
  <sheetFormatPr defaultRowHeight="17.649999999999999" x14ac:dyDescent="0.7"/>
  <sheetData>
    <row r="1" spans="1:8" x14ac:dyDescent="0.7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65</v>
      </c>
      <c r="H1" t="s">
        <v>64</v>
      </c>
    </row>
    <row r="2" spans="1:8" x14ac:dyDescent="0.7">
      <c r="A2" t="s">
        <v>4</v>
      </c>
      <c r="B2">
        <f>FW!AD3</f>
        <v>15.138230112481374</v>
      </c>
      <c r="C2">
        <f>FW!AN3</f>
        <v>44.054020700636954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7">
      <c r="A3" t="s">
        <v>5</v>
      </c>
      <c r="B3">
        <f>FW!AD4</f>
        <v>84.509177801991925</v>
      </c>
      <c r="C3">
        <f>FW!AN4</f>
        <v>60.686231884057975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7">
      <c r="A4" t="s">
        <v>6</v>
      </c>
      <c r="B4">
        <f>FW!AD5</f>
        <v>39.43587092388622</v>
      </c>
      <c r="C4">
        <f>FW!AN5</f>
        <v>34.10492966222408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7">
      <c r="A5" t="s">
        <v>7</v>
      </c>
      <c r="B5">
        <f>FW!AD6</f>
        <v>28.1695423623995</v>
      </c>
      <c r="C5">
        <f>FW!AN6</f>
        <v>25.266583999039636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7">
      <c r="A6" t="s">
        <v>8</v>
      </c>
      <c r="B6">
        <f>FW!AD7</f>
        <v>95.386997245719598</v>
      </c>
      <c r="C6">
        <f>FW!AN7</f>
        <v>75.153503184713387</v>
      </c>
      <c r="D6">
        <v>0</v>
      </c>
      <c r="E6">
        <v>0</v>
      </c>
      <c r="F6">
        <v>0</v>
      </c>
      <c r="G6">
        <v>0</v>
      </c>
      <c r="H6">
        <v>0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B688B-8B70-41DF-A24D-62D3B8F9C959}">
  <dimension ref="A1:E24"/>
  <sheetViews>
    <sheetView topLeftCell="B3" workbookViewId="0">
      <selection activeCell="E9" sqref="E9"/>
    </sheetView>
  </sheetViews>
  <sheetFormatPr defaultRowHeight="17.649999999999999" x14ac:dyDescent="0.7"/>
  <sheetData>
    <row r="1" spans="1:5" x14ac:dyDescent="0.7">
      <c r="A1" t="s">
        <v>3</v>
      </c>
    </row>
    <row r="2" spans="1:5" x14ac:dyDescent="0.7">
      <c r="D2" t="s">
        <v>160</v>
      </c>
      <c r="E2" t="s">
        <v>161</v>
      </c>
    </row>
    <row r="3" spans="1:5" x14ac:dyDescent="0.7">
      <c r="A3" t="s">
        <v>37</v>
      </c>
      <c r="D3">
        <v>193</v>
      </c>
      <c r="E3">
        <v>32</v>
      </c>
    </row>
    <row r="4" spans="1:5" x14ac:dyDescent="0.7">
      <c r="A4" t="s">
        <v>38</v>
      </c>
      <c r="D4">
        <v>188</v>
      </c>
      <c r="E4">
        <v>26</v>
      </c>
    </row>
    <row r="5" spans="1:5" x14ac:dyDescent="0.7">
      <c r="A5" t="s">
        <v>102</v>
      </c>
      <c r="D5">
        <v>183</v>
      </c>
      <c r="E5">
        <v>29</v>
      </c>
    </row>
    <row r="6" spans="1:5" x14ac:dyDescent="0.7">
      <c r="A6" t="s">
        <v>103</v>
      </c>
      <c r="D6">
        <v>191</v>
      </c>
      <c r="E6">
        <v>33</v>
      </c>
    </row>
    <row r="7" spans="1:5" x14ac:dyDescent="0.7">
      <c r="A7" t="s">
        <v>104</v>
      </c>
      <c r="D7">
        <v>183</v>
      </c>
      <c r="E7">
        <v>32</v>
      </c>
    </row>
    <row r="8" spans="1:5" x14ac:dyDescent="0.7">
      <c r="A8" t="s">
        <v>105</v>
      </c>
      <c r="D8">
        <v>188</v>
      </c>
      <c r="E8">
        <v>31</v>
      </c>
    </row>
    <row r="9" spans="1:5" x14ac:dyDescent="0.7">
      <c r="A9" t="s">
        <v>106</v>
      </c>
    </row>
    <row r="10" spans="1:5" x14ac:dyDescent="0.7">
      <c r="A10" t="s">
        <v>107</v>
      </c>
    </row>
    <row r="11" spans="1:5" x14ac:dyDescent="0.7">
      <c r="A11" t="s">
        <v>108</v>
      </c>
    </row>
    <row r="12" spans="1:5" x14ac:dyDescent="0.7">
      <c r="A12" t="s">
        <v>109</v>
      </c>
    </row>
    <row r="13" spans="1:5" x14ac:dyDescent="0.7">
      <c r="A13" t="s">
        <v>110</v>
      </c>
    </row>
    <row r="14" spans="1:5" x14ac:dyDescent="0.7">
      <c r="A14" t="s">
        <v>111</v>
      </c>
    </row>
    <row r="15" spans="1:5" x14ac:dyDescent="0.7">
      <c r="A15" t="s">
        <v>112</v>
      </c>
    </row>
    <row r="16" spans="1:5" x14ac:dyDescent="0.7">
      <c r="A16" t="s">
        <v>113</v>
      </c>
    </row>
    <row r="17" spans="1:1" x14ac:dyDescent="0.7">
      <c r="A17" t="s">
        <v>114</v>
      </c>
    </row>
    <row r="18" spans="1:1" x14ac:dyDescent="0.7">
      <c r="A18" t="s">
        <v>115</v>
      </c>
    </row>
    <row r="19" spans="1:1" x14ac:dyDescent="0.7">
      <c r="A19" t="s">
        <v>116</v>
      </c>
    </row>
    <row r="20" spans="1:1" x14ac:dyDescent="0.7">
      <c r="A20" t="s">
        <v>117</v>
      </c>
    </row>
    <row r="21" spans="1:1" x14ac:dyDescent="0.7">
      <c r="A21" t="s">
        <v>118</v>
      </c>
    </row>
    <row r="22" spans="1:1" x14ac:dyDescent="0.7">
      <c r="A22" t="s">
        <v>119</v>
      </c>
    </row>
    <row r="23" spans="1:1" x14ac:dyDescent="0.7">
      <c r="A23" t="s">
        <v>120</v>
      </c>
    </row>
    <row r="24" spans="1:1" x14ac:dyDescent="0.7">
      <c r="A24" t="s">
        <v>121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D49C-36E2-4E64-A625-334D68D7B34B}">
  <dimension ref="A1:H6"/>
  <sheetViews>
    <sheetView workbookViewId="0">
      <selection activeCell="D13" sqref="D13"/>
    </sheetView>
  </sheetViews>
  <sheetFormatPr defaultRowHeight="17.649999999999999" x14ac:dyDescent="0.7"/>
  <sheetData>
    <row r="1" spans="1:8" x14ac:dyDescent="0.7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65</v>
      </c>
      <c r="H1" t="s">
        <v>64</v>
      </c>
    </row>
    <row r="2" spans="1:8" x14ac:dyDescent="0.7">
      <c r="A2" t="s">
        <v>4</v>
      </c>
      <c r="B2">
        <f>FW!AD3</f>
        <v>15.138230112481374</v>
      </c>
      <c r="C2">
        <f>FW!AN3</f>
        <v>44.054020700636954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7">
      <c r="A3" t="s">
        <v>5</v>
      </c>
      <c r="B3">
        <f>FW!AD4</f>
        <v>84.509177801991925</v>
      </c>
      <c r="C3">
        <f>FW!AN4</f>
        <v>60.686231884057975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7">
      <c r="A4" t="s">
        <v>6</v>
      </c>
      <c r="B4">
        <f>FW!AD5</f>
        <v>39.43587092388622</v>
      </c>
      <c r="C4">
        <f>FW!AN5</f>
        <v>34.10492966222408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7">
      <c r="A5" t="s">
        <v>7</v>
      </c>
      <c r="B5">
        <f>FW!AD6</f>
        <v>28.1695423623995</v>
      </c>
      <c r="C5">
        <f>FW!AN6</f>
        <v>25.266583999039636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7">
      <c r="A6" t="s">
        <v>8</v>
      </c>
      <c r="B6">
        <f>FW!AD7</f>
        <v>95.386997245719598</v>
      </c>
      <c r="C6">
        <f>FW!AN7</f>
        <v>75.153503184713387</v>
      </c>
      <c r="D6">
        <v>0</v>
      </c>
      <c r="E6">
        <v>0</v>
      </c>
      <c r="F6">
        <v>0</v>
      </c>
      <c r="G6">
        <v>0</v>
      </c>
      <c r="H6">
        <v>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FW</vt:lpstr>
      <vt:lpstr>FWベクトル</vt:lpstr>
      <vt:lpstr>MF</vt:lpstr>
      <vt:lpstr>MFベクトル</vt:lpstr>
      <vt:lpstr>DF</vt:lpstr>
      <vt:lpstr>DFベクトル</vt:lpstr>
      <vt:lpstr>GK</vt:lpstr>
      <vt:lpstr>GKベクトル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yuto.tomiya@keio.jp</dc:creator>
  <cp:lastModifiedBy>yuto.tomiya@keio.jp</cp:lastModifiedBy>
  <dcterms:created xsi:type="dcterms:W3CDTF">2025-04-20T15:25:43Z</dcterms:created>
  <dcterms:modified xsi:type="dcterms:W3CDTF">2025-05-08T07:05:12Z</dcterms:modified>
</cp:coreProperties>
</file>