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ojtd001\Desktop\neziki20211116\"/>
    </mc:Choice>
  </mc:AlternateContent>
  <xr:revisionPtr revIDLastSave="0" documentId="13_ncr:1_{A0BE953B-7CA3-436C-9FFF-F02A41B1B576}" xr6:coauthVersionLast="47" xr6:coauthVersionMax="47" xr10:uidLastSave="{00000000-0000-0000-0000-000000000000}"/>
  <bookViews>
    <workbookView xWindow="-120" yWindow="-120" windowWidth="29040" windowHeight="15840" tabRatio="500" firstSheet="5" activeTab="8" xr2:uid="{00000000-000D-0000-FFFF-FFFF00000000}"/>
  </bookViews>
  <sheets>
    <sheet name="メモ" sheetId="15" r:id="rId1"/>
    <sheet name="テーブル_メモ" sheetId="1" r:id="rId2"/>
    <sheet name="ステ計_メモ" sheetId="2" r:id="rId3"/>
    <sheet name="ダメ計_メモ" sheetId="3" r:id="rId4"/>
    <sheet name="xml_table1" sheetId="4" r:id="rId5"/>
    <sheet name="xml_table2" sheetId="5" r:id="rId6"/>
    <sheet name="xml_table3" sheetId="6" r:id="rId7"/>
    <sheet name="xml_table4" sheetId="7" r:id="rId8"/>
    <sheet name="xml_table5" sheetId="8" r:id="rId9"/>
    <sheet name="作業用" sheetId="9" r:id="rId10"/>
    <sheet name="pokemon_status" sheetId="10" r:id="rId11"/>
    <sheet name="pokemon_waza" sheetId="11" r:id="rId12"/>
    <sheet name="pokemon_tokusei" sheetId="12" r:id="rId13"/>
    <sheet name="pokemonn_dougu" sheetId="13" r:id="rId14"/>
  </sheets>
  <definedNames>
    <definedName name="_xlnm._FilterDatabase" localSheetId="10" hidden="1">pokemon_status!$A$1:$N$1</definedName>
    <definedName name="_xlnm._FilterDatabase" localSheetId="4">xml_table1!$A$1:$AA$1</definedName>
    <definedName name="_xlnm._FilterDatabase" localSheetId="7" hidden="1">xml_table4!$H$2:$H$127</definedName>
    <definedName name="_xlnm._FilterDatabase" localSheetId="9" hidden="1">作業用!$J$1:$M$17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K151" i="8"/>
  <c r="K2"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H127" i="7"/>
  <c r="H2"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56" i="5"/>
  <c r="Y56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248" i="4"/>
  <c r="Z249"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Z278" i="4"/>
  <c r="Z279" i="4"/>
  <c r="Z280" i="4"/>
  <c r="Z281" i="4"/>
  <c r="Z282" i="4"/>
  <c r="Z283" i="4"/>
  <c r="Z284" i="4"/>
  <c r="Z285" i="4"/>
  <c r="Z286" i="4"/>
  <c r="Z287" i="4"/>
  <c r="Z288" i="4"/>
  <c r="Z289" i="4"/>
  <c r="Z290" i="4"/>
  <c r="Z291" i="4"/>
  <c r="Z292" i="4"/>
  <c r="Z293" i="4"/>
  <c r="Z294" i="4"/>
  <c r="Z295" i="4"/>
  <c r="Z296" i="4"/>
  <c r="Z297" i="4"/>
  <c r="Z298" i="4"/>
  <c r="Z299" i="4"/>
  <c r="Z300" i="4"/>
  <c r="Z301" i="4"/>
  <c r="Z302" i="4"/>
  <c r="Z303" i="4"/>
  <c r="Z304" i="4"/>
  <c r="Z305" i="4"/>
  <c r="Z306" i="4"/>
  <c r="Z307" i="4"/>
  <c r="Z308" i="4"/>
  <c r="Z309" i="4"/>
  <c r="Z310" i="4"/>
  <c r="Z311" i="4"/>
  <c r="Z312" i="4"/>
  <c r="Z313" i="4"/>
  <c r="Z314" i="4"/>
  <c r="Z315" i="4"/>
  <c r="Z316" i="4"/>
  <c r="Z317" i="4"/>
  <c r="Z318" i="4"/>
  <c r="Z319" i="4"/>
  <c r="Z320" i="4"/>
  <c r="Z321" i="4"/>
  <c r="Z322" i="4"/>
  <c r="Z323" i="4"/>
  <c r="Z324" i="4"/>
  <c r="Z325" i="4"/>
  <c r="Z326" i="4"/>
  <c r="Z327" i="4"/>
  <c r="Z328" i="4"/>
  <c r="Z329" i="4"/>
  <c r="Z330" i="4"/>
  <c r="Z331" i="4"/>
  <c r="Z332" i="4"/>
  <c r="Z333" i="4"/>
  <c r="Z334" i="4"/>
  <c r="Z335" i="4"/>
  <c r="Z336" i="4"/>
  <c r="Z337" i="4"/>
  <c r="Z338" i="4"/>
  <c r="Z339" i="4"/>
  <c r="Z340" i="4"/>
  <c r="Z341" i="4"/>
  <c r="Z342" i="4"/>
  <c r="Z343" i="4"/>
  <c r="Z344" i="4"/>
  <c r="Z345" i="4"/>
  <c r="Z346" i="4"/>
  <c r="Z347" i="4"/>
  <c r="Z348" i="4"/>
  <c r="Z349" i="4"/>
  <c r="Z350" i="4"/>
  <c r="Z351" i="4"/>
  <c r="Z352" i="4"/>
  <c r="Z353" i="4"/>
  <c r="Z354" i="4"/>
  <c r="Z355" i="4"/>
  <c r="Z356" i="4"/>
  <c r="Z357" i="4"/>
  <c r="Z358" i="4"/>
  <c r="Z359" i="4"/>
  <c r="Z360" i="4"/>
  <c r="Z361" i="4"/>
  <c r="Z362" i="4"/>
  <c r="Z363" i="4"/>
  <c r="Z364" i="4"/>
  <c r="Z365" i="4"/>
  <c r="Z366" i="4"/>
  <c r="Z367" i="4"/>
  <c r="Z368" i="4"/>
  <c r="Z369" i="4"/>
  <c r="Z370" i="4"/>
  <c r="Z371" i="4"/>
  <c r="Z372" i="4"/>
  <c r="Z373" i="4"/>
  <c r="Z374" i="4"/>
  <c r="Z375" i="4"/>
  <c r="Z376" i="4"/>
  <c r="Z377" i="4"/>
  <c r="Z378" i="4"/>
  <c r="Z379" i="4"/>
  <c r="Z380" i="4"/>
  <c r="Z381" i="4"/>
  <c r="Z382" i="4"/>
  <c r="Z383" i="4"/>
  <c r="Z384" i="4"/>
  <c r="Z385" i="4"/>
  <c r="Z386" i="4"/>
  <c r="Z387" i="4"/>
  <c r="Z388" i="4"/>
  <c r="Z389" i="4"/>
  <c r="Z390" i="4"/>
  <c r="Z391" i="4"/>
  <c r="Z392" i="4"/>
  <c r="Z393" i="4"/>
  <c r="Z394" i="4"/>
  <c r="Z395" i="4"/>
  <c r="Z396" i="4"/>
  <c r="Z397" i="4"/>
  <c r="Z398" i="4"/>
  <c r="Z399" i="4"/>
  <c r="Z400" i="4"/>
  <c r="Z401" i="4"/>
  <c r="Z402" i="4"/>
  <c r="Z403" i="4"/>
  <c r="Z404" i="4"/>
  <c r="Z405" i="4"/>
  <c r="Z406" i="4"/>
  <c r="Z407" i="4"/>
  <c r="Z408" i="4"/>
  <c r="Z409" i="4"/>
  <c r="Z410" i="4"/>
  <c r="Z411" i="4"/>
  <c r="Z412" i="4"/>
  <c r="Z413" i="4"/>
  <c r="Z414" i="4"/>
  <c r="Z415" i="4"/>
  <c r="Z416" i="4"/>
  <c r="Z417" i="4"/>
  <c r="Z418" i="4"/>
  <c r="Z419" i="4"/>
  <c r="Z420" i="4"/>
  <c r="Z421" i="4"/>
  <c r="Z422" i="4"/>
  <c r="Z423" i="4"/>
  <c r="Z424" i="4"/>
  <c r="Z425" i="4"/>
  <c r="Z426" i="4"/>
  <c r="Z427" i="4"/>
  <c r="Z428" i="4"/>
  <c r="Z429" i="4"/>
  <c r="Z430" i="4"/>
  <c r="Z431" i="4"/>
  <c r="Z432" i="4"/>
  <c r="Z433" i="4"/>
  <c r="Z434" i="4"/>
  <c r="Z435" i="4"/>
  <c r="Z436" i="4"/>
  <c r="Z437" i="4"/>
  <c r="Z438" i="4"/>
  <c r="Z439" i="4"/>
  <c r="Z440" i="4"/>
  <c r="Z441" i="4"/>
  <c r="Z442" i="4"/>
  <c r="Z443" i="4"/>
  <c r="Z444" i="4"/>
  <c r="Z445" i="4"/>
  <c r="Z446" i="4"/>
  <c r="Z447" i="4"/>
  <c r="Z448" i="4"/>
  <c r="Z449" i="4"/>
  <c r="Z450" i="4"/>
  <c r="Z451" i="4"/>
  <c r="Z452" i="4"/>
  <c r="Z453" i="4"/>
  <c r="Z454" i="4"/>
  <c r="Z455" i="4"/>
  <c r="Z456" i="4"/>
  <c r="Z457" i="4"/>
  <c r="Z458" i="4"/>
  <c r="Z459" i="4"/>
  <c r="Z460" i="4"/>
  <c r="Z461" i="4"/>
  <c r="Z462" i="4"/>
  <c r="Z463" i="4"/>
  <c r="Z464" i="4"/>
  <c r="Z465" i="4"/>
  <c r="Z466" i="4"/>
  <c r="Z467" i="4"/>
  <c r="Z468" i="4"/>
  <c r="Z469" i="4"/>
  <c r="Z470" i="4"/>
  <c r="Z471" i="4"/>
  <c r="Z472" i="4"/>
  <c r="Z473" i="4"/>
  <c r="Z474" i="4"/>
  <c r="Z475" i="4"/>
  <c r="Z476" i="4"/>
  <c r="Z477" i="4"/>
  <c r="Z478" i="4"/>
  <c r="Z479" i="4"/>
  <c r="Z480" i="4"/>
  <c r="Z481" i="4"/>
  <c r="Z482" i="4"/>
  <c r="Z483" i="4"/>
  <c r="Z484" i="4"/>
  <c r="Z485" i="4"/>
  <c r="Z486" i="4"/>
  <c r="Z487" i="4"/>
  <c r="Z488" i="4"/>
  <c r="Z489" i="4"/>
  <c r="Z490" i="4"/>
  <c r="Z491" i="4"/>
  <c r="Z492" i="4"/>
  <c r="Z493" i="4"/>
  <c r="Z494" i="4"/>
  <c r="Z495" i="4"/>
  <c r="Z496" i="4"/>
  <c r="Z497" i="4"/>
  <c r="Z498" i="4"/>
  <c r="Z499" i="4"/>
  <c r="Z500" i="4"/>
  <c r="Z501" i="4"/>
  <c r="Z502" i="4"/>
  <c r="Z503" i="4"/>
  <c r="Z504" i="4"/>
  <c r="Z505" i="4"/>
  <c r="Z506" i="4"/>
  <c r="Z507" i="4"/>
  <c r="Z508" i="4"/>
  <c r="Z509" i="4"/>
  <c r="Z510" i="4"/>
  <c r="Z511" i="4"/>
  <c r="Z512" i="4"/>
  <c r="Z513" i="4"/>
  <c r="Z514" i="4"/>
  <c r="Z515" i="4"/>
  <c r="Z516" i="4"/>
  <c r="Z517" i="4"/>
  <c r="Z518" i="4"/>
  <c r="Z519" i="4"/>
  <c r="Z520" i="4"/>
  <c r="Z521" i="4"/>
  <c r="Z522" i="4"/>
  <c r="Z523" i="4"/>
  <c r="Z524" i="4"/>
  <c r="Z525" i="4"/>
  <c r="Z526" i="4"/>
  <c r="Z527" i="4"/>
  <c r="Z528" i="4"/>
  <c r="Z529" i="4"/>
  <c r="Z530" i="4"/>
  <c r="Z531" i="4"/>
  <c r="Z532" i="4"/>
  <c r="Z533" i="4"/>
  <c r="Z534" i="4"/>
  <c r="Z535" i="4"/>
  <c r="Z536" i="4"/>
  <c r="Z537" i="4"/>
  <c r="Z538" i="4"/>
  <c r="Z539" i="4"/>
  <c r="Z540" i="4"/>
  <c r="Z541" i="4"/>
  <c r="Z542" i="4"/>
  <c r="Z543" i="4"/>
  <c r="Z544" i="4"/>
  <c r="Z545" i="4"/>
  <c r="Z546" i="4"/>
  <c r="Z547" i="4"/>
  <c r="Z548" i="4"/>
  <c r="Z549" i="4"/>
  <c r="Z550" i="4"/>
  <c r="Z551" i="4"/>
  <c r="Z552" i="4"/>
  <c r="Z553" i="4"/>
  <c r="Z554" i="4"/>
  <c r="Z555" i="4"/>
  <c r="Z556" i="4"/>
  <c r="Z557" i="4"/>
  <c r="Z558" i="4"/>
  <c r="Z559" i="4"/>
  <c r="Z560" i="4"/>
  <c r="Z561" i="4"/>
  <c r="Z562" i="4"/>
  <c r="Z563" i="4"/>
  <c r="Z564" i="4"/>
  <c r="Z565" i="4"/>
  <c r="Z566" i="4"/>
  <c r="Z567" i="4"/>
  <c r="Z568" i="4"/>
  <c r="Z569" i="4"/>
  <c r="Z570" i="4"/>
  <c r="Z571" i="4"/>
  <c r="Z572" i="4"/>
  <c r="Z573" i="4"/>
  <c r="Z574" i="4"/>
  <c r="Z575" i="4"/>
  <c r="Z576" i="4"/>
  <c r="Z577" i="4"/>
  <c r="Z578" i="4"/>
  <c r="Z579" i="4"/>
  <c r="Z580" i="4"/>
  <c r="Z581" i="4"/>
  <c r="Z582" i="4"/>
  <c r="Z583" i="4"/>
  <c r="Z584" i="4"/>
  <c r="Z585" i="4"/>
  <c r="Z586" i="4"/>
  <c r="Z587" i="4"/>
  <c r="Z588" i="4"/>
  <c r="Z589" i="4"/>
  <c r="Z590" i="4"/>
  <c r="Z591" i="4"/>
  <c r="Z592" i="4"/>
  <c r="Z593" i="4"/>
  <c r="Z594" i="4"/>
  <c r="Z595" i="4"/>
  <c r="Z596" i="4"/>
  <c r="Z597" i="4"/>
  <c r="Z598" i="4"/>
  <c r="Z599" i="4"/>
  <c r="Z600" i="4"/>
  <c r="Z3" i="4"/>
  <c r="Z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E2" i="6"/>
  <c r="I2" i="6" s="1"/>
  <c r="E3" i="6"/>
  <c r="I3" i="6" s="1"/>
  <c r="E4" i="6"/>
  <c r="E5" i="6"/>
  <c r="I5" i="6" s="1"/>
  <c r="E6" i="6"/>
  <c r="E7" i="6"/>
  <c r="I7" i="6" s="1"/>
  <c r="E8" i="6"/>
  <c r="I8" i="6" s="1"/>
  <c r="E9" i="6"/>
  <c r="I9" i="6" s="1"/>
  <c r="E10" i="6"/>
  <c r="I10" i="6" s="1"/>
  <c r="E11" i="6"/>
  <c r="I11" i="6" s="1"/>
  <c r="E12" i="6"/>
  <c r="I12" i="6" s="1"/>
  <c r="E13" i="6"/>
  <c r="E14" i="6"/>
  <c r="I14" i="6" s="1"/>
  <c r="E15" i="6"/>
  <c r="I15" i="6" s="1"/>
  <c r="E16" i="6"/>
  <c r="E17" i="6"/>
  <c r="I17" i="6" s="1"/>
  <c r="E18" i="6"/>
  <c r="E19" i="6"/>
  <c r="I19" i="6" s="1"/>
  <c r="E20" i="6"/>
  <c r="I20" i="6" s="1"/>
  <c r="E21" i="6"/>
  <c r="I21" i="6" s="1"/>
  <c r="E22" i="6"/>
  <c r="I22" i="6" s="1"/>
  <c r="E23" i="6"/>
  <c r="I23" i="6" s="1"/>
  <c r="E24" i="6"/>
  <c r="I24" i="6" s="1"/>
  <c r="E25" i="6"/>
  <c r="E26" i="6"/>
  <c r="I26" i="6" s="1"/>
  <c r="E27" i="6"/>
  <c r="I27" i="6" s="1"/>
  <c r="E28" i="6"/>
  <c r="E29" i="6"/>
  <c r="I29" i="6" s="1"/>
  <c r="E30" i="6"/>
  <c r="E31" i="6"/>
  <c r="I31" i="6" s="1"/>
  <c r="E32" i="6"/>
  <c r="I32" i="6" s="1"/>
  <c r="E33" i="6"/>
  <c r="I33" i="6" s="1"/>
  <c r="E34" i="6"/>
  <c r="I34" i="6" s="1"/>
  <c r="E35" i="6"/>
  <c r="I35" i="6" s="1"/>
  <c r="E36" i="6"/>
  <c r="I36" i="6" s="1"/>
  <c r="E37" i="6"/>
  <c r="E38" i="6"/>
  <c r="I38" i="6" s="1"/>
  <c r="E39" i="6"/>
  <c r="I39" i="6" s="1"/>
  <c r="E40" i="6"/>
  <c r="E41" i="6"/>
  <c r="I41" i="6" s="1"/>
  <c r="E42" i="6"/>
  <c r="E43" i="6"/>
  <c r="I43" i="6" s="1"/>
  <c r="E44" i="6"/>
  <c r="I44" i="6" s="1"/>
  <c r="E45" i="6"/>
  <c r="I45" i="6" s="1"/>
  <c r="E46" i="6"/>
  <c r="I46" i="6" s="1"/>
  <c r="E47" i="6"/>
  <c r="I47" i="6" s="1"/>
  <c r="E48" i="6"/>
  <c r="I48" i="6" s="1"/>
  <c r="E49" i="6"/>
  <c r="E50" i="6"/>
  <c r="I50" i="6" s="1"/>
  <c r="E51" i="6"/>
  <c r="I51" i="6" s="1"/>
  <c r="E52" i="6"/>
  <c r="E53" i="6"/>
  <c r="I53" i="6" s="1"/>
  <c r="E54" i="6"/>
  <c r="E55" i="6"/>
  <c r="I55" i="6" s="1"/>
  <c r="E56" i="6"/>
  <c r="I56" i="6" s="1"/>
  <c r="E57" i="6"/>
  <c r="I57" i="6" s="1"/>
  <c r="E58" i="6"/>
  <c r="I58" i="6" s="1"/>
  <c r="E59" i="6"/>
  <c r="I59" i="6" s="1"/>
  <c r="E60" i="6"/>
  <c r="I60" i="6" s="1"/>
  <c r="E61" i="6"/>
  <c r="E62" i="6"/>
  <c r="I62" i="6" s="1"/>
  <c r="E63" i="6"/>
  <c r="I63" i="6" s="1"/>
  <c r="E64" i="6"/>
  <c r="E65" i="6"/>
  <c r="I65" i="6" s="1"/>
  <c r="E66" i="6"/>
  <c r="E67" i="6"/>
  <c r="I67" i="6" s="1"/>
  <c r="E68" i="6"/>
  <c r="I68" i="6" s="1"/>
  <c r="E69" i="6"/>
  <c r="I69" i="6" s="1"/>
  <c r="E70" i="6"/>
  <c r="I70" i="6" s="1"/>
  <c r="E71" i="6"/>
  <c r="I71" i="6" s="1"/>
  <c r="E72" i="6"/>
  <c r="I72" i="6" s="1"/>
  <c r="E73" i="6"/>
  <c r="E74" i="6"/>
  <c r="I74" i="6" s="1"/>
  <c r="E75" i="6"/>
  <c r="I75" i="6" s="1"/>
  <c r="E76" i="6"/>
  <c r="E77" i="6"/>
  <c r="I77" i="6" s="1"/>
  <c r="E78" i="6"/>
  <c r="E79" i="6"/>
  <c r="I79" i="6" s="1"/>
  <c r="E80" i="6"/>
  <c r="I80" i="6" s="1"/>
  <c r="E81" i="6"/>
  <c r="I81" i="6" s="1"/>
  <c r="E82" i="6"/>
  <c r="I82" i="6" s="1"/>
  <c r="E83" i="6"/>
  <c r="I83" i="6" s="1"/>
  <c r="E84" i="6"/>
  <c r="I84" i="6" s="1"/>
  <c r="E85" i="6"/>
  <c r="E86" i="6"/>
  <c r="I86" i="6" s="1"/>
  <c r="E87" i="6"/>
  <c r="I87" i="6" s="1"/>
  <c r="E88" i="6"/>
  <c r="E89" i="6"/>
  <c r="I89" i="6" s="1"/>
  <c r="E90" i="6"/>
  <c r="E91" i="6"/>
  <c r="I91" i="6" s="1"/>
  <c r="E92" i="6"/>
  <c r="I92" i="6" s="1"/>
  <c r="E93" i="6"/>
  <c r="I93" i="6" s="1"/>
  <c r="E94" i="6"/>
  <c r="I94" i="6" s="1"/>
  <c r="E95" i="6"/>
  <c r="I95" i="6" s="1"/>
  <c r="E96" i="6"/>
  <c r="I96" i="6" s="1"/>
  <c r="E97" i="6"/>
  <c r="E98" i="6"/>
  <c r="I98" i="6" s="1"/>
  <c r="E99" i="6"/>
  <c r="I99" i="6" s="1"/>
  <c r="E100" i="6"/>
  <c r="E101" i="6"/>
  <c r="I101" i="6" s="1"/>
  <c r="E102" i="6"/>
  <c r="E103" i="6"/>
  <c r="I103" i="6" s="1"/>
  <c r="E104" i="6"/>
  <c r="I104" i="6" s="1"/>
  <c r="E105" i="6"/>
  <c r="I105" i="6" s="1"/>
  <c r="E106" i="6"/>
  <c r="I106" i="6" s="1"/>
  <c r="E107" i="6"/>
  <c r="I107" i="6" s="1"/>
  <c r="E108" i="6"/>
  <c r="I108" i="6" s="1"/>
  <c r="E109" i="6"/>
  <c r="E110" i="6"/>
  <c r="I110" i="6" s="1"/>
  <c r="E111" i="6"/>
  <c r="I111" i="6" s="1"/>
  <c r="E112" i="6"/>
  <c r="E113" i="6"/>
  <c r="I113" i="6" s="1"/>
  <c r="E114" i="6"/>
  <c r="E115" i="6"/>
  <c r="I115" i="6" s="1"/>
  <c r="E116" i="6"/>
  <c r="I116" i="6" s="1"/>
  <c r="E117" i="6"/>
  <c r="I117" i="6" s="1"/>
  <c r="E118" i="6"/>
  <c r="I118" i="6" s="1"/>
  <c r="E119" i="6"/>
  <c r="I119" i="6" s="1"/>
  <c r="E120" i="6"/>
  <c r="I120" i="6" s="1"/>
  <c r="E121" i="6"/>
  <c r="E122" i="6"/>
  <c r="I122" i="6" s="1"/>
  <c r="E123" i="6"/>
  <c r="I123" i="6" s="1"/>
  <c r="E124" i="6"/>
  <c r="E125" i="6"/>
  <c r="I125" i="6" s="1"/>
  <c r="E126" i="6"/>
  <c r="E127" i="6"/>
  <c r="I127" i="6" s="1"/>
  <c r="E128" i="6"/>
  <c r="I128" i="6" s="1"/>
  <c r="E129" i="6"/>
  <c r="I129" i="6" s="1"/>
  <c r="E130" i="6"/>
  <c r="I130" i="6" s="1"/>
  <c r="E131" i="6"/>
  <c r="I131" i="6" s="1"/>
  <c r="E132" i="6"/>
  <c r="I132" i="6" s="1"/>
  <c r="E133" i="6"/>
  <c r="E134" i="6"/>
  <c r="I134" i="6" s="1"/>
  <c r="E135" i="6"/>
  <c r="I135" i="6" s="1"/>
  <c r="E136" i="6"/>
  <c r="E137" i="6"/>
  <c r="I137" i="6" s="1"/>
  <c r="E138" i="6"/>
  <c r="E139" i="6"/>
  <c r="I139" i="6" s="1"/>
  <c r="E140" i="6"/>
  <c r="I140" i="6" s="1"/>
  <c r="E141" i="6"/>
  <c r="I141" i="6" s="1"/>
  <c r="E142" i="6"/>
  <c r="I142" i="6" s="1"/>
  <c r="E143" i="6"/>
  <c r="I143" i="6" s="1"/>
  <c r="E144" i="6"/>
  <c r="I144" i="6" s="1"/>
  <c r="E145" i="6"/>
  <c r="E146" i="6"/>
  <c r="I146" i="6" s="1"/>
  <c r="E147" i="6"/>
  <c r="I147" i="6" s="1"/>
  <c r="E148" i="6"/>
  <c r="E149" i="6"/>
  <c r="I149" i="6" s="1"/>
  <c r="E150" i="6"/>
  <c r="E151" i="6"/>
  <c r="I151" i="6" s="1"/>
  <c r="E152" i="6"/>
  <c r="I152" i="6" s="1"/>
  <c r="E153" i="6"/>
  <c r="I153" i="6" s="1"/>
  <c r="E154" i="6"/>
  <c r="I154" i="6" s="1"/>
  <c r="E155" i="6"/>
  <c r="I155" i="6" s="1"/>
  <c r="E156" i="6"/>
  <c r="I156" i="6" s="1"/>
  <c r="E157" i="6"/>
  <c r="E158" i="6"/>
  <c r="I158" i="6" s="1"/>
  <c r="E159" i="6"/>
  <c r="I159" i="6" s="1"/>
  <c r="E160" i="6"/>
  <c r="E161" i="6"/>
  <c r="I161" i="6" s="1"/>
  <c r="E162" i="6"/>
  <c r="E163" i="6"/>
  <c r="I163" i="6" s="1"/>
  <c r="E164" i="6"/>
  <c r="I164" i="6" s="1"/>
  <c r="E165" i="6"/>
  <c r="I165" i="6" s="1"/>
  <c r="E166" i="6"/>
  <c r="I166" i="6" s="1"/>
  <c r="E167" i="6"/>
  <c r="I167" i="6" s="1"/>
  <c r="E168" i="6"/>
  <c r="I168" i="6" s="1"/>
  <c r="E169" i="6"/>
  <c r="E170" i="6"/>
  <c r="I170" i="6" s="1"/>
  <c r="E171" i="6"/>
  <c r="I171" i="6" s="1"/>
  <c r="E172" i="6"/>
  <c r="E173" i="6"/>
  <c r="I173" i="6" s="1"/>
  <c r="E174" i="6"/>
  <c r="E175" i="6"/>
  <c r="I175" i="6" s="1"/>
  <c r="E176" i="6"/>
  <c r="I176" i="6" s="1"/>
  <c r="E177" i="6"/>
  <c r="I177" i="6" s="1"/>
  <c r="E178" i="6"/>
  <c r="I178" i="6" s="1"/>
  <c r="E179" i="6"/>
  <c r="I179" i="6" s="1"/>
  <c r="E180" i="6"/>
  <c r="I180" i="6" s="1"/>
  <c r="E181" i="6"/>
  <c r="E182" i="6"/>
  <c r="I182" i="6" s="1"/>
  <c r="E183" i="6"/>
  <c r="I183" i="6" s="1"/>
  <c r="E184" i="6"/>
  <c r="E185" i="6"/>
  <c r="I185" i="6" s="1"/>
  <c r="E186" i="6"/>
  <c r="E187" i="6"/>
  <c r="I187" i="6" s="1"/>
  <c r="E188" i="6"/>
  <c r="I188" i="6" s="1"/>
  <c r="E189" i="6"/>
  <c r="I189" i="6" s="1"/>
  <c r="E190" i="6"/>
  <c r="I190" i="6" s="1"/>
  <c r="E191" i="6"/>
  <c r="I191" i="6" s="1"/>
  <c r="E192" i="6"/>
  <c r="I192" i="6" s="1"/>
  <c r="E193" i="6"/>
  <c r="E194" i="6"/>
  <c r="I194" i="6" s="1"/>
  <c r="E195" i="6"/>
  <c r="I195" i="6" s="1"/>
  <c r="E196" i="6"/>
  <c r="E197" i="6"/>
  <c r="I197" i="6" s="1"/>
  <c r="E198" i="6"/>
  <c r="E199" i="6"/>
  <c r="I199" i="6" s="1"/>
  <c r="E200" i="6"/>
  <c r="I200" i="6" s="1"/>
  <c r="E201" i="6"/>
  <c r="I201" i="6" s="1"/>
  <c r="E202" i="6"/>
  <c r="I202" i="6" s="1"/>
  <c r="E203" i="6"/>
  <c r="I203" i="6" s="1"/>
  <c r="E204" i="6"/>
  <c r="I204" i="6" s="1"/>
  <c r="E205" i="6"/>
  <c r="E206" i="6"/>
  <c r="I206" i="6" s="1"/>
  <c r="E207" i="6"/>
  <c r="I207" i="6" s="1"/>
  <c r="E208" i="6"/>
  <c r="E209" i="6"/>
  <c r="I209" i="6" s="1"/>
  <c r="E210" i="6"/>
  <c r="E211" i="6"/>
  <c r="I211" i="6" s="1"/>
  <c r="E212" i="6"/>
  <c r="I212" i="6" s="1"/>
  <c r="E213" i="6"/>
  <c r="I213" i="6" s="1"/>
  <c r="E214" i="6"/>
  <c r="I214" i="6" s="1"/>
  <c r="E215" i="6"/>
  <c r="I215" i="6" s="1"/>
  <c r="E216" i="6"/>
  <c r="I216" i="6" s="1"/>
  <c r="E217" i="6"/>
  <c r="E218" i="6"/>
  <c r="I218" i="6" s="1"/>
  <c r="E219" i="6"/>
  <c r="I219" i="6" s="1"/>
  <c r="E220" i="6"/>
  <c r="E221" i="6"/>
  <c r="I221" i="6" s="1"/>
  <c r="E222" i="6"/>
  <c r="E223" i="6"/>
  <c r="I223" i="6" s="1"/>
  <c r="E224" i="6"/>
  <c r="I224" i="6" s="1"/>
  <c r="E225" i="6"/>
  <c r="I225" i="6" s="1"/>
  <c r="E226" i="6"/>
  <c r="I226" i="6" s="1"/>
  <c r="E227" i="6"/>
  <c r="I227" i="6" s="1"/>
  <c r="E228" i="6"/>
  <c r="I228" i="6" s="1"/>
  <c r="E229" i="6"/>
  <c r="E230" i="6"/>
  <c r="I230" i="6" s="1"/>
  <c r="E231" i="6"/>
  <c r="I231" i="6" s="1"/>
  <c r="E232" i="6"/>
  <c r="E233" i="6"/>
  <c r="I233" i="6" s="1"/>
  <c r="E234" i="6"/>
  <c r="E235" i="6"/>
  <c r="I235" i="6" s="1"/>
  <c r="E236" i="6"/>
  <c r="I236" i="6" s="1"/>
  <c r="E237" i="6"/>
  <c r="I237" i="6" s="1"/>
  <c r="E238" i="6"/>
  <c r="I238" i="6" s="1"/>
  <c r="E239" i="6"/>
  <c r="I239" i="6" s="1"/>
  <c r="E240" i="6"/>
  <c r="I240" i="6" s="1"/>
  <c r="E241" i="6"/>
  <c r="E242" i="6"/>
  <c r="I242" i="6" s="1"/>
  <c r="E243" i="6"/>
  <c r="I243" i="6" s="1"/>
  <c r="E244" i="6"/>
  <c r="E245" i="6"/>
  <c r="I245" i="6" s="1"/>
  <c r="E246" i="6"/>
  <c r="E247" i="6"/>
  <c r="I247" i="6" s="1"/>
  <c r="E248" i="6"/>
  <c r="I248" i="6" s="1"/>
  <c r="E249" i="6"/>
  <c r="I249" i="6" s="1"/>
  <c r="E250" i="6"/>
  <c r="E251" i="6"/>
  <c r="I251" i="6" s="1"/>
  <c r="E252" i="6"/>
  <c r="I252" i="6" s="1"/>
  <c r="E253" i="6"/>
  <c r="E254" i="6"/>
  <c r="E255" i="6"/>
  <c r="I255" i="6" s="1"/>
  <c r="E256" i="6"/>
  <c r="E257" i="6"/>
  <c r="I257" i="6" s="1"/>
  <c r="E258" i="6"/>
  <c r="E259" i="6"/>
  <c r="E260" i="6"/>
  <c r="I260" i="6" s="1"/>
  <c r="E261" i="6"/>
  <c r="E262" i="6"/>
  <c r="E263" i="6"/>
  <c r="I263" i="6" s="1"/>
  <c r="E264" i="6"/>
  <c r="E265" i="6"/>
  <c r="E266" i="6"/>
  <c r="E267" i="6"/>
  <c r="I267" i="6" s="1"/>
  <c r="E268" i="6"/>
  <c r="E269" i="6"/>
  <c r="E270" i="6"/>
  <c r="E271" i="6"/>
  <c r="E272" i="6"/>
  <c r="I151" i="8"/>
  <c r="H151" i="8"/>
  <c r="G151" i="8"/>
  <c r="F151" i="8"/>
  <c r="E151" i="8"/>
  <c r="D151" i="8"/>
  <c r="I150" i="8"/>
  <c r="H150" i="8"/>
  <c r="G150" i="8"/>
  <c r="F150" i="8"/>
  <c r="E150" i="8"/>
  <c r="D150" i="8"/>
  <c r="I149" i="8"/>
  <c r="H149" i="8"/>
  <c r="G149" i="8"/>
  <c r="F149" i="8"/>
  <c r="E149" i="8"/>
  <c r="D149" i="8"/>
  <c r="I148" i="8"/>
  <c r="H148" i="8"/>
  <c r="G148" i="8"/>
  <c r="F148" i="8"/>
  <c r="E148" i="8"/>
  <c r="D148" i="8"/>
  <c r="I147" i="8"/>
  <c r="H147" i="8"/>
  <c r="G147" i="8"/>
  <c r="F147" i="8"/>
  <c r="E147" i="8"/>
  <c r="D147" i="8"/>
  <c r="I146" i="8"/>
  <c r="H146" i="8"/>
  <c r="G146" i="8"/>
  <c r="F146" i="8"/>
  <c r="E146" i="8"/>
  <c r="D146" i="8"/>
  <c r="I145" i="8"/>
  <c r="H145" i="8"/>
  <c r="G145" i="8"/>
  <c r="F145" i="8"/>
  <c r="E145" i="8"/>
  <c r="D145" i="8"/>
  <c r="I144" i="8"/>
  <c r="H144" i="8"/>
  <c r="G144" i="8"/>
  <c r="F144" i="8"/>
  <c r="E144" i="8"/>
  <c r="D144" i="8"/>
  <c r="I143" i="8"/>
  <c r="H143" i="8"/>
  <c r="G143" i="8"/>
  <c r="F143" i="8"/>
  <c r="E143" i="8"/>
  <c r="D143" i="8"/>
  <c r="I142" i="8"/>
  <c r="H142" i="8"/>
  <c r="G142" i="8"/>
  <c r="F142" i="8"/>
  <c r="E142" i="8"/>
  <c r="D142" i="8"/>
  <c r="I141" i="8"/>
  <c r="H141" i="8"/>
  <c r="G141" i="8"/>
  <c r="F141" i="8"/>
  <c r="E141" i="8"/>
  <c r="D141" i="8"/>
  <c r="I140" i="8"/>
  <c r="H140" i="8"/>
  <c r="G140" i="8"/>
  <c r="F140" i="8"/>
  <c r="E140" i="8"/>
  <c r="D140" i="8"/>
  <c r="I139" i="8"/>
  <c r="H139" i="8"/>
  <c r="G139" i="8"/>
  <c r="F139" i="8"/>
  <c r="E139" i="8"/>
  <c r="D139" i="8"/>
  <c r="I138" i="8"/>
  <c r="H138" i="8"/>
  <c r="G138" i="8"/>
  <c r="F138" i="8"/>
  <c r="E138" i="8"/>
  <c r="D138" i="8"/>
  <c r="I137" i="8"/>
  <c r="H137" i="8"/>
  <c r="G137" i="8"/>
  <c r="F137" i="8"/>
  <c r="E137" i="8"/>
  <c r="D137" i="8"/>
  <c r="I136" i="8"/>
  <c r="H136" i="8"/>
  <c r="G136" i="8"/>
  <c r="F136" i="8"/>
  <c r="E136" i="8"/>
  <c r="D136" i="8"/>
  <c r="I135" i="8"/>
  <c r="H135" i="8"/>
  <c r="G135" i="8"/>
  <c r="F135" i="8"/>
  <c r="E135" i="8"/>
  <c r="D135" i="8"/>
  <c r="I134" i="8"/>
  <c r="H134" i="8"/>
  <c r="G134" i="8"/>
  <c r="F134" i="8"/>
  <c r="E134" i="8"/>
  <c r="D134" i="8"/>
  <c r="I133" i="8"/>
  <c r="H133" i="8"/>
  <c r="G133" i="8"/>
  <c r="F133" i="8"/>
  <c r="E133" i="8"/>
  <c r="D133" i="8"/>
  <c r="I132" i="8"/>
  <c r="H132" i="8"/>
  <c r="G132" i="8"/>
  <c r="F132" i="8"/>
  <c r="E132" i="8"/>
  <c r="D132" i="8"/>
  <c r="I131" i="8"/>
  <c r="H131" i="8"/>
  <c r="G131" i="8"/>
  <c r="F131" i="8"/>
  <c r="E131" i="8"/>
  <c r="D131" i="8"/>
  <c r="I130" i="8"/>
  <c r="H130" i="8"/>
  <c r="G130" i="8"/>
  <c r="F130" i="8"/>
  <c r="E130" i="8"/>
  <c r="D130" i="8"/>
  <c r="I129" i="8"/>
  <c r="H129" i="8"/>
  <c r="G129" i="8"/>
  <c r="F129" i="8"/>
  <c r="E129" i="8"/>
  <c r="D129" i="8"/>
  <c r="I128" i="8"/>
  <c r="H128" i="8"/>
  <c r="G128" i="8"/>
  <c r="F128" i="8"/>
  <c r="E128" i="8"/>
  <c r="D128" i="8"/>
  <c r="I127" i="8"/>
  <c r="H127" i="8"/>
  <c r="G127" i="8"/>
  <c r="F127" i="8"/>
  <c r="E127" i="8"/>
  <c r="D127" i="8"/>
  <c r="I126" i="8"/>
  <c r="H126" i="8"/>
  <c r="G126" i="8"/>
  <c r="F126" i="8"/>
  <c r="E126" i="8"/>
  <c r="D126" i="8"/>
  <c r="I125" i="8"/>
  <c r="H125" i="8"/>
  <c r="G125" i="8"/>
  <c r="F125" i="8"/>
  <c r="E125" i="8"/>
  <c r="D125" i="8"/>
  <c r="I124" i="8"/>
  <c r="H124" i="8"/>
  <c r="G124" i="8"/>
  <c r="F124" i="8"/>
  <c r="E124" i="8"/>
  <c r="D124" i="8"/>
  <c r="I123" i="8"/>
  <c r="H123" i="8"/>
  <c r="G123" i="8"/>
  <c r="F123" i="8"/>
  <c r="E123" i="8"/>
  <c r="D123" i="8"/>
  <c r="I122" i="8"/>
  <c r="H122" i="8"/>
  <c r="G122" i="8"/>
  <c r="F122" i="8"/>
  <c r="E122" i="8"/>
  <c r="D122" i="8"/>
  <c r="I121" i="8"/>
  <c r="H121" i="8"/>
  <c r="G121" i="8"/>
  <c r="F121" i="8"/>
  <c r="E121" i="8"/>
  <c r="D121" i="8"/>
  <c r="I120" i="8"/>
  <c r="H120" i="8"/>
  <c r="G120" i="8"/>
  <c r="F120" i="8"/>
  <c r="E120" i="8"/>
  <c r="D120" i="8"/>
  <c r="I119" i="8"/>
  <c r="H119" i="8"/>
  <c r="G119" i="8"/>
  <c r="F119" i="8"/>
  <c r="E119" i="8"/>
  <c r="D119" i="8"/>
  <c r="I118" i="8"/>
  <c r="H118" i="8"/>
  <c r="G118" i="8"/>
  <c r="F118" i="8"/>
  <c r="E118" i="8"/>
  <c r="D118" i="8"/>
  <c r="I117" i="8"/>
  <c r="H117" i="8"/>
  <c r="G117" i="8"/>
  <c r="F117" i="8"/>
  <c r="E117" i="8"/>
  <c r="D117" i="8"/>
  <c r="I116" i="8"/>
  <c r="H116" i="8"/>
  <c r="G116" i="8"/>
  <c r="F116" i="8"/>
  <c r="E116" i="8"/>
  <c r="D116" i="8"/>
  <c r="I115" i="8"/>
  <c r="H115" i="8"/>
  <c r="G115" i="8"/>
  <c r="F115" i="8"/>
  <c r="E115" i="8"/>
  <c r="D115" i="8"/>
  <c r="I114" i="8"/>
  <c r="H114" i="8"/>
  <c r="G114" i="8"/>
  <c r="F114" i="8"/>
  <c r="E114" i="8"/>
  <c r="D114" i="8"/>
  <c r="I113" i="8"/>
  <c r="H113" i="8"/>
  <c r="G113" i="8"/>
  <c r="F113" i="8"/>
  <c r="E113" i="8"/>
  <c r="D113" i="8"/>
  <c r="I112" i="8"/>
  <c r="H112" i="8"/>
  <c r="G112" i="8"/>
  <c r="F112" i="8"/>
  <c r="E112" i="8"/>
  <c r="D112" i="8"/>
  <c r="I111" i="8"/>
  <c r="H111" i="8"/>
  <c r="G111" i="8"/>
  <c r="F111" i="8"/>
  <c r="E111" i="8"/>
  <c r="D111" i="8"/>
  <c r="I110" i="8"/>
  <c r="H110" i="8"/>
  <c r="G110" i="8"/>
  <c r="F110" i="8"/>
  <c r="E110" i="8"/>
  <c r="D110" i="8"/>
  <c r="I109" i="8"/>
  <c r="H109" i="8"/>
  <c r="G109" i="8"/>
  <c r="F109" i="8"/>
  <c r="E109" i="8"/>
  <c r="D109" i="8"/>
  <c r="I108" i="8"/>
  <c r="H108" i="8"/>
  <c r="G108" i="8"/>
  <c r="F108" i="8"/>
  <c r="E108" i="8"/>
  <c r="D108" i="8"/>
  <c r="I107" i="8"/>
  <c r="H107" i="8"/>
  <c r="G107" i="8"/>
  <c r="F107" i="8"/>
  <c r="E107" i="8"/>
  <c r="D107" i="8"/>
  <c r="I106" i="8"/>
  <c r="H106" i="8"/>
  <c r="G106" i="8"/>
  <c r="F106" i="8"/>
  <c r="E106" i="8"/>
  <c r="D106" i="8"/>
  <c r="I105" i="8"/>
  <c r="H105" i="8"/>
  <c r="G105" i="8"/>
  <c r="F105" i="8"/>
  <c r="E105" i="8"/>
  <c r="D105" i="8"/>
  <c r="I104" i="8"/>
  <c r="H104" i="8"/>
  <c r="G104" i="8"/>
  <c r="F104" i="8"/>
  <c r="E104" i="8"/>
  <c r="D104" i="8"/>
  <c r="I103" i="8"/>
  <c r="H103" i="8"/>
  <c r="G103" i="8"/>
  <c r="F103" i="8"/>
  <c r="E103" i="8"/>
  <c r="D103" i="8"/>
  <c r="I102" i="8"/>
  <c r="H102" i="8"/>
  <c r="G102" i="8"/>
  <c r="F102" i="8"/>
  <c r="E102" i="8"/>
  <c r="D102" i="8"/>
  <c r="I101" i="8"/>
  <c r="H101" i="8"/>
  <c r="G101" i="8"/>
  <c r="F101" i="8"/>
  <c r="E101" i="8"/>
  <c r="D101" i="8"/>
  <c r="I100" i="8"/>
  <c r="H100" i="8"/>
  <c r="G100" i="8"/>
  <c r="F100" i="8"/>
  <c r="E100" i="8"/>
  <c r="D100" i="8"/>
  <c r="I99" i="8"/>
  <c r="H99" i="8"/>
  <c r="G99" i="8"/>
  <c r="F99" i="8"/>
  <c r="E99" i="8"/>
  <c r="D99" i="8"/>
  <c r="I98" i="8"/>
  <c r="H98" i="8"/>
  <c r="G98" i="8"/>
  <c r="F98" i="8"/>
  <c r="E98" i="8"/>
  <c r="D98" i="8"/>
  <c r="I97" i="8"/>
  <c r="H97" i="8"/>
  <c r="G97" i="8"/>
  <c r="F97" i="8"/>
  <c r="E97" i="8"/>
  <c r="D97" i="8"/>
  <c r="I96" i="8"/>
  <c r="H96" i="8"/>
  <c r="G96" i="8"/>
  <c r="F96" i="8"/>
  <c r="E96" i="8"/>
  <c r="D96" i="8"/>
  <c r="I95" i="8"/>
  <c r="H95" i="8"/>
  <c r="G95" i="8"/>
  <c r="F95" i="8"/>
  <c r="E95" i="8"/>
  <c r="D95" i="8"/>
  <c r="I94" i="8"/>
  <c r="H94" i="8"/>
  <c r="G94" i="8"/>
  <c r="F94" i="8"/>
  <c r="E94" i="8"/>
  <c r="D94" i="8"/>
  <c r="I93" i="8"/>
  <c r="H93" i="8"/>
  <c r="G93" i="8"/>
  <c r="F93" i="8"/>
  <c r="E93" i="8"/>
  <c r="D93" i="8"/>
  <c r="I92" i="8"/>
  <c r="H92" i="8"/>
  <c r="G92" i="8"/>
  <c r="F92" i="8"/>
  <c r="E92" i="8"/>
  <c r="D92" i="8"/>
  <c r="I91" i="8"/>
  <c r="H91" i="8"/>
  <c r="G91" i="8"/>
  <c r="F91" i="8"/>
  <c r="E91" i="8"/>
  <c r="D91" i="8"/>
  <c r="I90" i="8"/>
  <c r="H90" i="8"/>
  <c r="G90" i="8"/>
  <c r="F90" i="8"/>
  <c r="E90" i="8"/>
  <c r="D90" i="8"/>
  <c r="I89" i="8"/>
  <c r="H89" i="8"/>
  <c r="G89" i="8"/>
  <c r="F89" i="8"/>
  <c r="E89" i="8"/>
  <c r="D89" i="8"/>
  <c r="I88" i="8"/>
  <c r="H88" i="8"/>
  <c r="G88" i="8"/>
  <c r="F88" i="8"/>
  <c r="E88" i="8"/>
  <c r="D88" i="8"/>
  <c r="I87" i="8"/>
  <c r="H87" i="8"/>
  <c r="G87" i="8"/>
  <c r="F87" i="8"/>
  <c r="E87" i="8"/>
  <c r="D87" i="8"/>
  <c r="I86" i="8"/>
  <c r="H86" i="8"/>
  <c r="G86" i="8"/>
  <c r="F86" i="8"/>
  <c r="E86" i="8"/>
  <c r="D86" i="8"/>
  <c r="I85" i="8"/>
  <c r="H85" i="8"/>
  <c r="G85" i="8"/>
  <c r="F85" i="8"/>
  <c r="E85" i="8"/>
  <c r="D85" i="8"/>
  <c r="I84" i="8"/>
  <c r="H84" i="8"/>
  <c r="G84" i="8"/>
  <c r="F84" i="8"/>
  <c r="E84" i="8"/>
  <c r="D84" i="8"/>
  <c r="I83" i="8"/>
  <c r="H83" i="8"/>
  <c r="G83" i="8"/>
  <c r="F83" i="8"/>
  <c r="E83" i="8"/>
  <c r="D83" i="8"/>
  <c r="I82" i="8"/>
  <c r="H82" i="8"/>
  <c r="G82" i="8"/>
  <c r="F82" i="8"/>
  <c r="E82" i="8"/>
  <c r="D82" i="8"/>
  <c r="I81" i="8"/>
  <c r="H81" i="8"/>
  <c r="G81" i="8"/>
  <c r="F81" i="8"/>
  <c r="E81" i="8"/>
  <c r="D81" i="8"/>
  <c r="I80" i="8"/>
  <c r="H80" i="8"/>
  <c r="G80" i="8"/>
  <c r="F80" i="8"/>
  <c r="E80" i="8"/>
  <c r="D80" i="8"/>
  <c r="I79" i="8"/>
  <c r="H79" i="8"/>
  <c r="G79" i="8"/>
  <c r="F79" i="8"/>
  <c r="E79" i="8"/>
  <c r="D79" i="8"/>
  <c r="I78" i="8"/>
  <c r="H78" i="8"/>
  <c r="G78" i="8"/>
  <c r="F78" i="8"/>
  <c r="E78" i="8"/>
  <c r="D78" i="8"/>
  <c r="I77" i="8"/>
  <c r="H77" i="8"/>
  <c r="G77" i="8"/>
  <c r="F77" i="8"/>
  <c r="E77" i="8"/>
  <c r="D77" i="8"/>
  <c r="I76" i="8"/>
  <c r="H76" i="8"/>
  <c r="G76" i="8"/>
  <c r="F76" i="8"/>
  <c r="E76" i="8"/>
  <c r="D76" i="8"/>
  <c r="I75" i="8"/>
  <c r="H75" i="8"/>
  <c r="G75" i="8"/>
  <c r="F75" i="8"/>
  <c r="E75" i="8"/>
  <c r="D75" i="8"/>
  <c r="I74" i="8"/>
  <c r="H74" i="8"/>
  <c r="G74" i="8"/>
  <c r="F74" i="8"/>
  <c r="E74" i="8"/>
  <c r="D74" i="8"/>
  <c r="I73" i="8"/>
  <c r="H73" i="8"/>
  <c r="G73" i="8"/>
  <c r="F73" i="8"/>
  <c r="E73" i="8"/>
  <c r="D73" i="8"/>
  <c r="I72" i="8"/>
  <c r="H72" i="8"/>
  <c r="G72" i="8"/>
  <c r="F72" i="8"/>
  <c r="E72" i="8"/>
  <c r="D72" i="8"/>
  <c r="I71" i="8"/>
  <c r="H71" i="8"/>
  <c r="G71" i="8"/>
  <c r="F71" i="8"/>
  <c r="E71" i="8"/>
  <c r="D71" i="8"/>
  <c r="I70" i="8"/>
  <c r="H70" i="8"/>
  <c r="G70" i="8"/>
  <c r="F70" i="8"/>
  <c r="E70" i="8"/>
  <c r="D70" i="8"/>
  <c r="I69" i="8"/>
  <c r="H69" i="8"/>
  <c r="G69" i="8"/>
  <c r="F69" i="8"/>
  <c r="E69" i="8"/>
  <c r="D69" i="8"/>
  <c r="I68" i="8"/>
  <c r="H68" i="8"/>
  <c r="G68" i="8"/>
  <c r="F68" i="8"/>
  <c r="E68" i="8"/>
  <c r="D68" i="8"/>
  <c r="I67" i="8"/>
  <c r="H67" i="8"/>
  <c r="G67" i="8"/>
  <c r="F67" i="8"/>
  <c r="E67" i="8"/>
  <c r="D67" i="8"/>
  <c r="I66" i="8"/>
  <c r="H66" i="8"/>
  <c r="G66" i="8"/>
  <c r="F66" i="8"/>
  <c r="E66" i="8"/>
  <c r="D66" i="8"/>
  <c r="I65" i="8"/>
  <c r="H65" i="8"/>
  <c r="G65" i="8"/>
  <c r="F65" i="8"/>
  <c r="E65" i="8"/>
  <c r="D65" i="8"/>
  <c r="I64" i="8"/>
  <c r="H64" i="8"/>
  <c r="G64" i="8"/>
  <c r="F64" i="8"/>
  <c r="E64" i="8"/>
  <c r="D64" i="8"/>
  <c r="I63" i="8"/>
  <c r="H63" i="8"/>
  <c r="G63" i="8"/>
  <c r="F63" i="8"/>
  <c r="E63" i="8"/>
  <c r="D63" i="8"/>
  <c r="I62" i="8"/>
  <c r="H62" i="8"/>
  <c r="G62" i="8"/>
  <c r="F62" i="8"/>
  <c r="E62" i="8"/>
  <c r="D62" i="8"/>
  <c r="I61" i="8"/>
  <c r="H61" i="8"/>
  <c r="G61" i="8"/>
  <c r="F61" i="8"/>
  <c r="E61" i="8"/>
  <c r="D61" i="8"/>
  <c r="I60" i="8"/>
  <c r="H60" i="8"/>
  <c r="G60" i="8"/>
  <c r="F60" i="8"/>
  <c r="E60" i="8"/>
  <c r="D60" i="8"/>
  <c r="I59" i="8"/>
  <c r="H59" i="8"/>
  <c r="G59" i="8"/>
  <c r="F59" i="8"/>
  <c r="E59" i="8"/>
  <c r="D59" i="8"/>
  <c r="I58" i="8"/>
  <c r="H58" i="8"/>
  <c r="G58" i="8"/>
  <c r="F58" i="8"/>
  <c r="E58" i="8"/>
  <c r="D58" i="8"/>
  <c r="I57" i="8"/>
  <c r="H57" i="8"/>
  <c r="G57" i="8"/>
  <c r="F57" i="8"/>
  <c r="E57" i="8"/>
  <c r="D57" i="8"/>
  <c r="I56" i="8"/>
  <c r="H56" i="8"/>
  <c r="G56" i="8"/>
  <c r="F56" i="8"/>
  <c r="E56" i="8"/>
  <c r="D56" i="8"/>
  <c r="I55" i="8"/>
  <c r="H55" i="8"/>
  <c r="G55" i="8"/>
  <c r="F55" i="8"/>
  <c r="E55" i="8"/>
  <c r="D55" i="8"/>
  <c r="I54" i="8"/>
  <c r="H54" i="8"/>
  <c r="G54" i="8"/>
  <c r="F54" i="8"/>
  <c r="E54" i="8"/>
  <c r="D54" i="8"/>
  <c r="I53" i="8"/>
  <c r="H53" i="8"/>
  <c r="G53" i="8"/>
  <c r="F53" i="8"/>
  <c r="E53" i="8"/>
  <c r="D53" i="8"/>
  <c r="I52" i="8"/>
  <c r="H52" i="8"/>
  <c r="G52" i="8"/>
  <c r="F52" i="8"/>
  <c r="E52" i="8"/>
  <c r="D52" i="8"/>
  <c r="I51" i="8"/>
  <c r="H51" i="8"/>
  <c r="G51" i="8"/>
  <c r="F51" i="8"/>
  <c r="E51" i="8"/>
  <c r="D51" i="8"/>
  <c r="I50" i="8"/>
  <c r="H50" i="8"/>
  <c r="G50" i="8"/>
  <c r="F50" i="8"/>
  <c r="E50" i="8"/>
  <c r="D50" i="8"/>
  <c r="I49" i="8"/>
  <c r="H49" i="8"/>
  <c r="G49" i="8"/>
  <c r="F49" i="8"/>
  <c r="E49" i="8"/>
  <c r="D49" i="8"/>
  <c r="I48" i="8"/>
  <c r="H48" i="8"/>
  <c r="G48" i="8"/>
  <c r="F48" i="8"/>
  <c r="E48" i="8"/>
  <c r="D48" i="8"/>
  <c r="I47" i="8"/>
  <c r="H47" i="8"/>
  <c r="G47" i="8"/>
  <c r="F47" i="8"/>
  <c r="E47" i="8"/>
  <c r="D47" i="8"/>
  <c r="I46" i="8"/>
  <c r="H46" i="8"/>
  <c r="G46" i="8"/>
  <c r="F46" i="8"/>
  <c r="E46" i="8"/>
  <c r="D46" i="8"/>
  <c r="I45" i="8"/>
  <c r="H45" i="8"/>
  <c r="G45" i="8"/>
  <c r="F45" i="8"/>
  <c r="E45" i="8"/>
  <c r="D45" i="8"/>
  <c r="I44" i="8"/>
  <c r="H44" i="8"/>
  <c r="G44" i="8"/>
  <c r="F44" i="8"/>
  <c r="E44" i="8"/>
  <c r="D44" i="8"/>
  <c r="I43" i="8"/>
  <c r="H43" i="8"/>
  <c r="G43" i="8"/>
  <c r="F43" i="8"/>
  <c r="E43" i="8"/>
  <c r="D43" i="8"/>
  <c r="I42" i="8"/>
  <c r="H42" i="8"/>
  <c r="G42" i="8"/>
  <c r="F42" i="8"/>
  <c r="E42" i="8"/>
  <c r="D42" i="8"/>
  <c r="I41" i="8"/>
  <c r="H41" i="8"/>
  <c r="G41" i="8"/>
  <c r="F41" i="8"/>
  <c r="E41" i="8"/>
  <c r="D41" i="8"/>
  <c r="I40" i="8"/>
  <c r="H40" i="8"/>
  <c r="G40" i="8"/>
  <c r="F40" i="8"/>
  <c r="E40" i="8"/>
  <c r="D40" i="8"/>
  <c r="I39" i="8"/>
  <c r="H39" i="8"/>
  <c r="G39" i="8"/>
  <c r="F39" i="8"/>
  <c r="E39" i="8"/>
  <c r="D39" i="8"/>
  <c r="I38" i="8"/>
  <c r="H38" i="8"/>
  <c r="G38" i="8"/>
  <c r="F38" i="8"/>
  <c r="E38" i="8"/>
  <c r="D38" i="8"/>
  <c r="I37" i="8"/>
  <c r="H37" i="8"/>
  <c r="G37" i="8"/>
  <c r="F37" i="8"/>
  <c r="E37" i="8"/>
  <c r="D37" i="8"/>
  <c r="I36" i="8"/>
  <c r="H36" i="8"/>
  <c r="G36" i="8"/>
  <c r="F36" i="8"/>
  <c r="E36" i="8"/>
  <c r="D36" i="8"/>
  <c r="I35" i="8"/>
  <c r="H35" i="8"/>
  <c r="G35" i="8"/>
  <c r="F35" i="8"/>
  <c r="E35" i="8"/>
  <c r="D35" i="8"/>
  <c r="I34" i="8"/>
  <c r="H34" i="8"/>
  <c r="G34" i="8"/>
  <c r="F34" i="8"/>
  <c r="E34" i="8"/>
  <c r="D34" i="8"/>
  <c r="I33" i="8"/>
  <c r="H33" i="8"/>
  <c r="G33" i="8"/>
  <c r="F33" i="8"/>
  <c r="E33" i="8"/>
  <c r="D33" i="8"/>
  <c r="I32" i="8"/>
  <c r="H32" i="8"/>
  <c r="G32" i="8"/>
  <c r="F32" i="8"/>
  <c r="E32" i="8"/>
  <c r="D32" i="8"/>
  <c r="I31" i="8"/>
  <c r="H31" i="8"/>
  <c r="G31" i="8"/>
  <c r="F31" i="8"/>
  <c r="E31" i="8"/>
  <c r="D31" i="8"/>
  <c r="I30" i="8"/>
  <c r="H30" i="8"/>
  <c r="G30" i="8"/>
  <c r="F30" i="8"/>
  <c r="E30" i="8"/>
  <c r="D30" i="8"/>
  <c r="I29" i="8"/>
  <c r="H29" i="8"/>
  <c r="G29" i="8"/>
  <c r="F29" i="8"/>
  <c r="E29" i="8"/>
  <c r="D29" i="8"/>
  <c r="I28" i="8"/>
  <c r="H28" i="8"/>
  <c r="G28" i="8"/>
  <c r="F28" i="8"/>
  <c r="E28" i="8"/>
  <c r="D28" i="8"/>
  <c r="I27" i="8"/>
  <c r="H27" i="8"/>
  <c r="G27" i="8"/>
  <c r="F27" i="8"/>
  <c r="E27" i="8"/>
  <c r="D27" i="8"/>
  <c r="I26" i="8"/>
  <c r="H26" i="8"/>
  <c r="G26" i="8"/>
  <c r="F26" i="8"/>
  <c r="E26" i="8"/>
  <c r="D26" i="8"/>
  <c r="I25" i="8"/>
  <c r="H25" i="8"/>
  <c r="G25" i="8"/>
  <c r="F25" i="8"/>
  <c r="E25" i="8"/>
  <c r="D25" i="8"/>
  <c r="I24" i="8"/>
  <c r="H24" i="8"/>
  <c r="G24" i="8"/>
  <c r="F24" i="8"/>
  <c r="E24" i="8"/>
  <c r="D24" i="8"/>
  <c r="I23" i="8"/>
  <c r="H23" i="8"/>
  <c r="G23" i="8"/>
  <c r="F23" i="8"/>
  <c r="E23" i="8"/>
  <c r="D23" i="8"/>
  <c r="I22" i="8"/>
  <c r="H22" i="8"/>
  <c r="G22" i="8"/>
  <c r="F22" i="8"/>
  <c r="E22" i="8"/>
  <c r="D22" i="8"/>
  <c r="I21" i="8"/>
  <c r="H21" i="8"/>
  <c r="G21" i="8"/>
  <c r="F21" i="8"/>
  <c r="E21" i="8"/>
  <c r="D21" i="8"/>
  <c r="I20" i="8"/>
  <c r="H20" i="8"/>
  <c r="G20" i="8"/>
  <c r="F20" i="8"/>
  <c r="E20" i="8"/>
  <c r="D20" i="8"/>
  <c r="I19" i="8"/>
  <c r="H19" i="8"/>
  <c r="G19" i="8"/>
  <c r="F19" i="8"/>
  <c r="E19" i="8"/>
  <c r="D19" i="8"/>
  <c r="I18" i="8"/>
  <c r="H18" i="8"/>
  <c r="G18" i="8"/>
  <c r="F18" i="8"/>
  <c r="E18" i="8"/>
  <c r="D18" i="8"/>
  <c r="I17" i="8"/>
  <c r="H17" i="8"/>
  <c r="G17" i="8"/>
  <c r="F17" i="8"/>
  <c r="E17" i="8"/>
  <c r="D17" i="8"/>
  <c r="I16" i="8"/>
  <c r="H16" i="8"/>
  <c r="G16" i="8"/>
  <c r="F16" i="8"/>
  <c r="E16" i="8"/>
  <c r="D16" i="8"/>
  <c r="I15" i="8"/>
  <c r="H15" i="8"/>
  <c r="G15" i="8"/>
  <c r="F15" i="8"/>
  <c r="E15" i="8"/>
  <c r="D15" i="8"/>
  <c r="I14" i="8"/>
  <c r="H14" i="8"/>
  <c r="G14" i="8"/>
  <c r="F14" i="8"/>
  <c r="E14" i="8"/>
  <c r="D14" i="8"/>
  <c r="I13" i="8"/>
  <c r="H13" i="8"/>
  <c r="G13" i="8"/>
  <c r="F13" i="8"/>
  <c r="E13" i="8"/>
  <c r="D13" i="8"/>
  <c r="I12" i="8"/>
  <c r="H12" i="8"/>
  <c r="G12" i="8"/>
  <c r="F12" i="8"/>
  <c r="E12" i="8"/>
  <c r="D12" i="8"/>
  <c r="I11" i="8"/>
  <c r="H11" i="8"/>
  <c r="G11" i="8"/>
  <c r="F11" i="8"/>
  <c r="E11" i="8"/>
  <c r="D11" i="8"/>
  <c r="I10" i="8"/>
  <c r="H10" i="8"/>
  <c r="G10" i="8"/>
  <c r="F10" i="8"/>
  <c r="E10" i="8"/>
  <c r="D10" i="8"/>
  <c r="I9" i="8"/>
  <c r="H9" i="8"/>
  <c r="G9" i="8"/>
  <c r="F9" i="8"/>
  <c r="E9" i="8"/>
  <c r="D9" i="8"/>
  <c r="I8" i="8"/>
  <c r="H8" i="8"/>
  <c r="G8" i="8"/>
  <c r="F8" i="8"/>
  <c r="E8" i="8"/>
  <c r="D8" i="8"/>
  <c r="I7" i="8"/>
  <c r="H7" i="8"/>
  <c r="G7" i="8"/>
  <c r="F7" i="8"/>
  <c r="E7" i="8"/>
  <c r="D7" i="8"/>
  <c r="I6" i="8"/>
  <c r="H6" i="8"/>
  <c r="G6" i="8"/>
  <c r="F6" i="8"/>
  <c r="E6" i="8"/>
  <c r="D6" i="8"/>
  <c r="I5" i="8"/>
  <c r="H5" i="8"/>
  <c r="G5" i="8"/>
  <c r="F5" i="8"/>
  <c r="E5" i="8"/>
  <c r="D5" i="8"/>
  <c r="I4" i="8"/>
  <c r="H4" i="8"/>
  <c r="G4" i="8"/>
  <c r="F4" i="8"/>
  <c r="E4" i="8"/>
  <c r="D4" i="8"/>
  <c r="I3" i="8"/>
  <c r="H3" i="8"/>
  <c r="G3" i="8"/>
  <c r="F3" i="8"/>
  <c r="E3" i="8"/>
  <c r="D3" i="8"/>
  <c r="I2" i="8"/>
  <c r="H2" i="8"/>
  <c r="G2" i="8"/>
  <c r="F2" i="8"/>
  <c r="E2" i="8"/>
  <c r="D2" i="8"/>
  <c r="S601" i="4"/>
  <c r="Z601" i="4" s="1"/>
  <c r="Q601" i="4"/>
  <c r="O601" i="4"/>
  <c r="M601" i="4"/>
  <c r="K601" i="4"/>
  <c r="I601" i="4"/>
  <c r="F601" i="4"/>
  <c r="G601" i="4" s="1"/>
  <c r="B601" i="4"/>
  <c r="Y601" i="4" s="1"/>
  <c r="S600" i="4"/>
  <c r="Q600" i="4"/>
  <c r="O600" i="4"/>
  <c r="M600" i="4"/>
  <c r="K600" i="4"/>
  <c r="I600" i="4"/>
  <c r="F600" i="4"/>
  <c r="G600" i="4" s="1"/>
  <c r="B600" i="4"/>
  <c r="Y600" i="4" s="1"/>
  <c r="S599" i="4"/>
  <c r="Q599" i="4"/>
  <c r="O599" i="4"/>
  <c r="M599" i="4"/>
  <c r="K599" i="4"/>
  <c r="I599" i="4"/>
  <c r="F599" i="4"/>
  <c r="G599" i="4" s="1"/>
  <c r="B599" i="4"/>
  <c r="Y599" i="4" s="1"/>
  <c r="S598" i="4"/>
  <c r="Q598" i="4"/>
  <c r="O598" i="4"/>
  <c r="M598" i="4"/>
  <c r="K598" i="4"/>
  <c r="I598" i="4"/>
  <c r="F598" i="4"/>
  <c r="G598" i="4" s="1"/>
  <c r="B598" i="4"/>
  <c r="Y598" i="4" s="1"/>
  <c r="S597" i="4"/>
  <c r="Q597" i="4"/>
  <c r="O597" i="4"/>
  <c r="M597" i="4"/>
  <c r="K597" i="4"/>
  <c r="I597" i="4"/>
  <c r="F597" i="4"/>
  <c r="G597" i="4" s="1"/>
  <c r="B597" i="4"/>
  <c r="Y597" i="4" s="1"/>
  <c r="S596" i="4"/>
  <c r="Q596" i="4"/>
  <c r="O596" i="4"/>
  <c r="M596" i="4"/>
  <c r="K596" i="4"/>
  <c r="I596" i="4"/>
  <c r="F596" i="4"/>
  <c r="G596" i="4" s="1"/>
  <c r="B596" i="4"/>
  <c r="Y596" i="4" s="1"/>
  <c r="S595" i="4"/>
  <c r="Q595" i="4"/>
  <c r="O595" i="4"/>
  <c r="M595" i="4"/>
  <c r="K595" i="4"/>
  <c r="I595" i="4"/>
  <c r="F595" i="4"/>
  <c r="G595" i="4" s="1"/>
  <c r="B595" i="4"/>
  <c r="Y595" i="4" s="1"/>
  <c r="S594" i="4"/>
  <c r="Q594" i="4"/>
  <c r="O594" i="4"/>
  <c r="M594" i="4"/>
  <c r="K594" i="4"/>
  <c r="I594" i="4"/>
  <c r="G594" i="4"/>
  <c r="F594" i="4"/>
  <c r="B594" i="4"/>
  <c r="Y594" i="4" s="1"/>
  <c r="S593" i="4"/>
  <c r="Q593" i="4"/>
  <c r="O593" i="4"/>
  <c r="M593" i="4"/>
  <c r="K593" i="4"/>
  <c r="I593" i="4"/>
  <c r="F593" i="4"/>
  <c r="B593" i="4"/>
  <c r="Y593" i="4" s="1"/>
  <c r="S592" i="4"/>
  <c r="Q592" i="4"/>
  <c r="O592" i="4"/>
  <c r="M592" i="4"/>
  <c r="K592" i="4"/>
  <c r="I592" i="4"/>
  <c r="F592" i="4"/>
  <c r="G592" i="4" s="1"/>
  <c r="B592" i="4"/>
  <c r="Y592" i="4" s="1"/>
  <c r="S591" i="4"/>
  <c r="Q591" i="4"/>
  <c r="O591" i="4"/>
  <c r="M591" i="4"/>
  <c r="K591" i="4"/>
  <c r="I591" i="4"/>
  <c r="F591" i="4"/>
  <c r="G591" i="4" s="1"/>
  <c r="B591" i="4"/>
  <c r="Y591" i="4" s="1"/>
  <c r="S590" i="4"/>
  <c r="Q590" i="4"/>
  <c r="O590" i="4"/>
  <c r="M590" i="4"/>
  <c r="K590" i="4"/>
  <c r="I590" i="4"/>
  <c r="F590" i="4"/>
  <c r="G590" i="4" s="1"/>
  <c r="B590" i="4"/>
  <c r="Y590" i="4" s="1"/>
  <c r="S589" i="4"/>
  <c r="Q589" i="4"/>
  <c r="O589" i="4"/>
  <c r="M589" i="4"/>
  <c r="K589" i="4"/>
  <c r="I589" i="4"/>
  <c r="F589" i="4"/>
  <c r="G589" i="4" s="1"/>
  <c r="B589" i="4"/>
  <c r="Y589" i="4" s="1"/>
  <c r="S588" i="4"/>
  <c r="Q588" i="4"/>
  <c r="O588" i="4"/>
  <c r="M588" i="4"/>
  <c r="K588" i="4"/>
  <c r="I588" i="4"/>
  <c r="F588" i="4"/>
  <c r="G588" i="4" s="1"/>
  <c r="B588" i="4"/>
  <c r="Y588" i="4" s="1"/>
  <c r="S587" i="4"/>
  <c r="Q587" i="4"/>
  <c r="O587" i="4"/>
  <c r="M587" i="4"/>
  <c r="K587" i="4"/>
  <c r="I587" i="4"/>
  <c r="F587" i="4"/>
  <c r="G587" i="4" s="1"/>
  <c r="B587" i="4"/>
  <c r="Y587" i="4" s="1"/>
  <c r="S586" i="4"/>
  <c r="Q586" i="4"/>
  <c r="O586" i="4"/>
  <c r="M586" i="4"/>
  <c r="K586" i="4"/>
  <c r="I586" i="4"/>
  <c r="F586" i="4"/>
  <c r="G586" i="4" s="1"/>
  <c r="B586" i="4"/>
  <c r="Y586" i="4" s="1"/>
  <c r="S585" i="4"/>
  <c r="Q585" i="4"/>
  <c r="O585" i="4"/>
  <c r="M585" i="4"/>
  <c r="K585" i="4"/>
  <c r="I585" i="4"/>
  <c r="F585" i="4"/>
  <c r="G585" i="4" s="1"/>
  <c r="B585" i="4"/>
  <c r="Y585" i="4" s="1"/>
  <c r="S584" i="4"/>
  <c r="Q584" i="4"/>
  <c r="O584" i="4"/>
  <c r="M584" i="4"/>
  <c r="K584" i="4"/>
  <c r="I584" i="4"/>
  <c r="F584" i="4"/>
  <c r="G584" i="4" s="1"/>
  <c r="B584" i="4"/>
  <c r="Y584" i="4" s="1"/>
  <c r="S583" i="4"/>
  <c r="Q583" i="4"/>
  <c r="O583" i="4"/>
  <c r="M583" i="4"/>
  <c r="K583" i="4"/>
  <c r="I583" i="4"/>
  <c r="F583" i="4"/>
  <c r="G583" i="4" s="1"/>
  <c r="B583" i="4"/>
  <c r="Y583" i="4" s="1"/>
  <c r="S582" i="4"/>
  <c r="Q582" i="4"/>
  <c r="O582" i="4"/>
  <c r="M582" i="4"/>
  <c r="K582" i="4"/>
  <c r="I582" i="4"/>
  <c r="F582" i="4"/>
  <c r="B582" i="4"/>
  <c r="Y582" i="4" s="1"/>
  <c r="S581" i="4"/>
  <c r="Q581" i="4"/>
  <c r="O581" i="4"/>
  <c r="M581" i="4"/>
  <c r="K581" i="4"/>
  <c r="I581" i="4"/>
  <c r="F581" i="4"/>
  <c r="G581" i="4" s="1"/>
  <c r="B581" i="4"/>
  <c r="Y581" i="4" s="1"/>
  <c r="S580" i="4"/>
  <c r="Q580" i="4"/>
  <c r="O580" i="4"/>
  <c r="M580" i="4"/>
  <c r="K580" i="4"/>
  <c r="I580" i="4"/>
  <c r="F580" i="4"/>
  <c r="G580" i="4" s="1"/>
  <c r="B580" i="4"/>
  <c r="Y580" i="4" s="1"/>
  <c r="S579" i="4"/>
  <c r="Q579" i="4"/>
  <c r="O579" i="4"/>
  <c r="M579" i="4"/>
  <c r="K579" i="4"/>
  <c r="I579" i="4"/>
  <c r="F579" i="4"/>
  <c r="G579" i="4" s="1"/>
  <c r="B579" i="4"/>
  <c r="Y579" i="4" s="1"/>
  <c r="S578" i="4"/>
  <c r="Q578" i="4"/>
  <c r="O578" i="4"/>
  <c r="M578" i="4"/>
  <c r="K578" i="4"/>
  <c r="I578" i="4"/>
  <c r="F578" i="4"/>
  <c r="G578" i="4" s="1"/>
  <c r="B578" i="4"/>
  <c r="Y578" i="4" s="1"/>
  <c r="S577" i="4"/>
  <c r="Q577" i="4"/>
  <c r="O577" i="4"/>
  <c r="M577" i="4"/>
  <c r="K577" i="4"/>
  <c r="I577" i="4"/>
  <c r="F577" i="4"/>
  <c r="G577" i="4" s="1"/>
  <c r="B577" i="4"/>
  <c r="Y577" i="4" s="1"/>
  <c r="S576" i="4"/>
  <c r="Q576" i="4"/>
  <c r="O576" i="4"/>
  <c r="M576" i="4"/>
  <c r="K576" i="4"/>
  <c r="I576" i="4"/>
  <c r="F576" i="4"/>
  <c r="G576" i="4" s="1"/>
  <c r="B576" i="4"/>
  <c r="Y576" i="4" s="1"/>
  <c r="S575" i="4"/>
  <c r="Q575" i="4"/>
  <c r="O575" i="4"/>
  <c r="M575" i="4"/>
  <c r="K575" i="4"/>
  <c r="I575" i="4"/>
  <c r="F575" i="4"/>
  <c r="G575" i="4" s="1"/>
  <c r="B575" i="4"/>
  <c r="Y575" i="4" s="1"/>
  <c r="S574" i="4"/>
  <c r="Q574" i="4"/>
  <c r="O574" i="4"/>
  <c r="M574" i="4"/>
  <c r="K574" i="4"/>
  <c r="I574" i="4"/>
  <c r="F574" i="4"/>
  <c r="G574" i="4" s="1"/>
  <c r="B574" i="4"/>
  <c r="Y574" i="4" s="1"/>
  <c r="S573" i="4"/>
  <c r="Q573" i="4"/>
  <c r="O573" i="4"/>
  <c r="M573" i="4"/>
  <c r="K573" i="4"/>
  <c r="I573" i="4"/>
  <c r="F573" i="4"/>
  <c r="G573" i="4" s="1"/>
  <c r="B573" i="4"/>
  <c r="Y573" i="4" s="1"/>
  <c r="S572" i="4"/>
  <c r="Q572" i="4"/>
  <c r="O572" i="4"/>
  <c r="M572" i="4"/>
  <c r="K572" i="4"/>
  <c r="I572" i="4"/>
  <c r="F572" i="4"/>
  <c r="G572" i="4" s="1"/>
  <c r="B572" i="4"/>
  <c r="Y572" i="4" s="1"/>
  <c r="S571" i="4"/>
  <c r="Q571" i="4"/>
  <c r="O571" i="4"/>
  <c r="M571" i="4"/>
  <c r="K571" i="4"/>
  <c r="I571" i="4"/>
  <c r="F571" i="4"/>
  <c r="G571" i="4" s="1"/>
  <c r="B571" i="4"/>
  <c r="Y571" i="4" s="1"/>
  <c r="S570" i="4"/>
  <c r="Q570" i="4"/>
  <c r="O570" i="4"/>
  <c r="M570" i="4"/>
  <c r="K570" i="4"/>
  <c r="I570" i="4"/>
  <c r="F570" i="4"/>
  <c r="G570" i="4" s="1"/>
  <c r="B570" i="4"/>
  <c r="Y570" i="4" s="1"/>
  <c r="S569" i="4"/>
  <c r="Q569" i="4"/>
  <c r="O569" i="4"/>
  <c r="M569" i="4"/>
  <c r="K569" i="4"/>
  <c r="I569" i="4"/>
  <c r="F569" i="4"/>
  <c r="G569" i="4" s="1"/>
  <c r="B569" i="4"/>
  <c r="Y569" i="4" s="1"/>
  <c r="S568" i="4"/>
  <c r="Q568" i="4"/>
  <c r="O568" i="4"/>
  <c r="M568" i="4"/>
  <c r="K568" i="4"/>
  <c r="I568" i="4"/>
  <c r="G568" i="4"/>
  <c r="F568" i="4"/>
  <c r="B568" i="4"/>
  <c r="Y568" i="4" s="1"/>
  <c r="S567" i="4"/>
  <c r="Q567" i="4"/>
  <c r="O567" i="4"/>
  <c r="M567" i="4"/>
  <c r="K567" i="4"/>
  <c r="I567" i="4"/>
  <c r="F567" i="4"/>
  <c r="G567" i="4" s="1"/>
  <c r="B567" i="4"/>
  <c r="Y567" i="4" s="1"/>
  <c r="S566" i="4"/>
  <c r="Q566" i="4"/>
  <c r="O566" i="4"/>
  <c r="M566" i="4"/>
  <c r="K566" i="4"/>
  <c r="I566" i="4"/>
  <c r="F566" i="4"/>
  <c r="G566" i="4" s="1"/>
  <c r="B566" i="4"/>
  <c r="Y566" i="4" s="1"/>
  <c r="S565" i="4"/>
  <c r="Q565" i="4"/>
  <c r="O565" i="4"/>
  <c r="M565" i="4"/>
  <c r="K565" i="4"/>
  <c r="I565" i="4"/>
  <c r="F565" i="4"/>
  <c r="G565" i="4" s="1"/>
  <c r="B565" i="4"/>
  <c r="Y565" i="4" s="1"/>
  <c r="S564" i="4"/>
  <c r="Q564" i="4"/>
  <c r="O564" i="4"/>
  <c r="M564" i="4"/>
  <c r="K564" i="4"/>
  <c r="I564" i="4"/>
  <c r="F564" i="4"/>
  <c r="G564" i="4" s="1"/>
  <c r="B564" i="4"/>
  <c r="Y564" i="4" s="1"/>
  <c r="S563" i="4"/>
  <c r="Q563" i="4"/>
  <c r="O563" i="4"/>
  <c r="M563" i="4"/>
  <c r="K563" i="4"/>
  <c r="I563" i="4"/>
  <c r="F563" i="4"/>
  <c r="G563" i="4" s="1"/>
  <c r="B563" i="4"/>
  <c r="S562" i="4"/>
  <c r="Q562" i="4"/>
  <c r="O562" i="4"/>
  <c r="M562" i="4"/>
  <c r="K562" i="4"/>
  <c r="I562" i="4"/>
  <c r="F562" i="4"/>
  <c r="G562" i="4" s="1"/>
  <c r="B562" i="4"/>
  <c r="Y562" i="4" s="1"/>
  <c r="S561" i="4"/>
  <c r="Q561" i="4"/>
  <c r="O561" i="4"/>
  <c r="M561" i="4"/>
  <c r="K561" i="4"/>
  <c r="I561" i="4"/>
  <c r="F561" i="4"/>
  <c r="G561" i="4" s="1"/>
  <c r="B561" i="4"/>
  <c r="Y561" i="4" s="1"/>
  <c r="S560" i="4"/>
  <c r="Q560" i="4"/>
  <c r="O560" i="4"/>
  <c r="M560" i="4"/>
  <c r="K560" i="4"/>
  <c r="I560" i="4"/>
  <c r="F560" i="4"/>
  <c r="G560" i="4" s="1"/>
  <c r="B560" i="4"/>
  <c r="Y560" i="4" s="1"/>
  <c r="S559" i="4"/>
  <c r="Q559" i="4"/>
  <c r="O559" i="4"/>
  <c r="M559" i="4"/>
  <c r="K559" i="4"/>
  <c r="I559" i="4"/>
  <c r="F559" i="4"/>
  <c r="G559" i="4" s="1"/>
  <c r="B559" i="4"/>
  <c r="Y559" i="4" s="1"/>
  <c r="S558" i="4"/>
  <c r="Q558" i="4"/>
  <c r="O558" i="4"/>
  <c r="M558" i="4"/>
  <c r="K558" i="4"/>
  <c r="I558" i="4"/>
  <c r="F558" i="4"/>
  <c r="G558" i="4" s="1"/>
  <c r="B558" i="4"/>
  <c r="Y558" i="4" s="1"/>
  <c r="S557" i="4"/>
  <c r="Q557" i="4"/>
  <c r="O557" i="4"/>
  <c r="M557" i="4"/>
  <c r="K557" i="4"/>
  <c r="I557" i="4"/>
  <c r="F557" i="4"/>
  <c r="G557" i="4" s="1"/>
  <c r="B557" i="4"/>
  <c r="Y557" i="4" s="1"/>
  <c r="S556" i="4"/>
  <c r="Q556" i="4"/>
  <c r="O556" i="4"/>
  <c r="M556" i="4"/>
  <c r="K556" i="4"/>
  <c r="I556" i="4"/>
  <c r="F556" i="4"/>
  <c r="G556" i="4" s="1"/>
  <c r="B556" i="4"/>
  <c r="Y556" i="4" s="1"/>
  <c r="S555" i="4"/>
  <c r="Q555" i="4"/>
  <c r="O555" i="4"/>
  <c r="M555" i="4"/>
  <c r="K555" i="4"/>
  <c r="I555" i="4"/>
  <c r="F555" i="4"/>
  <c r="G555" i="4" s="1"/>
  <c r="B555" i="4"/>
  <c r="Y555" i="4" s="1"/>
  <c r="S554" i="4"/>
  <c r="Q554" i="4"/>
  <c r="O554" i="4"/>
  <c r="M554" i="4"/>
  <c r="K554" i="4"/>
  <c r="I554" i="4"/>
  <c r="F554" i="4"/>
  <c r="G554" i="4" s="1"/>
  <c r="B554" i="4"/>
  <c r="Y554" i="4" s="1"/>
  <c r="S553" i="4"/>
  <c r="Q553" i="4"/>
  <c r="O553" i="4"/>
  <c r="M553" i="4"/>
  <c r="K553" i="4"/>
  <c r="I553" i="4"/>
  <c r="F553" i="4"/>
  <c r="B553" i="4"/>
  <c r="Y553" i="4" s="1"/>
  <c r="S552" i="4"/>
  <c r="Q552" i="4"/>
  <c r="O552" i="4"/>
  <c r="M552" i="4"/>
  <c r="K552" i="4"/>
  <c r="I552" i="4"/>
  <c r="F552" i="4"/>
  <c r="G552" i="4" s="1"/>
  <c r="B552" i="4"/>
  <c r="Y552" i="4" s="1"/>
  <c r="S551" i="4"/>
  <c r="Q551" i="4"/>
  <c r="O551" i="4"/>
  <c r="M551" i="4"/>
  <c r="K551" i="4"/>
  <c r="I551" i="4"/>
  <c r="F551" i="4"/>
  <c r="G551" i="4" s="1"/>
  <c r="B551" i="4"/>
  <c r="Y551" i="4" s="1"/>
  <c r="S550" i="4"/>
  <c r="Q550" i="4"/>
  <c r="O550" i="4"/>
  <c r="M550" i="4"/>
  <c r="K550" i="4"/>
  <c r="I550" i="4"/>
  <c r="G550" i="4"/>
  <c r="F550" i="4"/>
  <c r="B550" i="4"/>
  <c r="Y550" i="4" s="1"/>
  <c r="S549" i="4"/>
  <c r="Q549" i="4"/>
  <c r="O549" i="4"/>
  <c r="M549" i="4"/>
  <c r="K549" i="4"/>
  <c r="I549" i="4"/>
  <c r="F549" i="4"/>
  <c r="G549" i="4" s="1"/>
  <c r="B549" i="4"/>
  <c r="Y549" i="4" s="1"/>
  <c r="S548" i="4"/>
  <c r="Q548" i="4"/>
  <c r="O548" i="4"/>
  <c r="M548" i="4"/>
  <c r="K548" i="4"/>
  <c r="I548" i="4"/>
  <c r="F548" i="4"/>
  <c r="G548" i="4" s="1"/>
  <c r="B548" i="4"/>
  <c r="Y548" i="4" s="1"/>
  <c r="S547" i="4"/>
  <c r="Q547" i="4"/>
  <c r="O547" i="4"/>
  <c r="M547" i="4"/>
  <c r="K547" i="4"/>
  <c r="I547" i="4"/>
  <c r="F547" i="4"/>
  <c r="G547" i="4" s="1"/>
  <c r="B547" i="4"/>
  <c r="Y547" i="4" s="1"/>
  <c r="S546" i="4"/>
  <c r="Q546" i="4"/>
  <c r="O546" i="4"/>
  <c r="M546" i="4"/>
  <c r="K546" i="4"/>
  <c r="I546" i="4"/>
  <c r="F546" i="4"/>
  <c r="G546" i="4" s="1"/>
  <c r="B546" i="4"/>
  <c r="Y546" i="4" s="1"/>
  <c r="S545" i="4"/>
  <c r="Q545" i="4"/>
  <c r="O545" i="4"/>
  <c r="M545" i="4"/>
  <c r="K545" i="4"/>
  <c r="I545" i="4"/>
  <c r="F545" i="4"/>
  <c r="G545" i="4" s="1"/>
  <c r="B545" i="4"/>
  <c r="Y545" i="4" s="1"/>
  <c r="S544" i="4"/>
  <c r="Q544" i="4"/>
  <c r="O544" i="4"/>
  <c r="M544" i="4"/>
  <c r="K544" i="4"/>
  <c r="I544" i="4"/>
  <c r="F544" i="4"/>
  <c r="G544" i="4" s="1"/>
  <c r="B544" i="4"/>
  <c r="Y544" i="4" s="1"/>
  <c r="S543" i="4"/>
  <c r="Q543" i="4"/>
  <c r="O543" i="4"/>
  <c r="M543" i="4"/>
  <c r="K543" i="4"/>
  <c r="I543" i="4"/>
  <c r="F543" i="4"/>
  <c r="G543" i="4" s="1"/>
  <c r="B543" i="4"/>
  <c r="Y543" i="4" s="1"/>
  <c r="S542" i="4"/>
  <c r="Q542" i="4"/>
  <c r="O542" i="4"/>
  <c r="M542" i="4"/>
  <c r="K542" i="4"/>
  <c r="I542" i="4"/>
  <c r="F542" i="4"/>
  <c r="G542" i="4" s="1"/>
  <c r="B542" i="4"/>
  <c r="Y542" i="4" s="1"/>
  <c r="S541" i="4"/>
  <c r="Q541" i="4"/>
  <c r="O541" i="4"/>
  <c r="M541" i="4"/>
  <c r="K541" i="4"/>
  <c r="I541" i="4"/>
  <c r="F541" i="4"/>
  <c r="B541" i="4"/>
  <c r="Y541" i="4" s="1"/>
  <c r="S540" i="4"/>
  <c r="Q540" i="4"/>
  <c r="O540" i="4"/>
  <c r="M540" i="4"/>
  <c r="K540" i="4"/>
  <c r="I540" i="4"/>
  <c r="F540" i="4"/>
  <c r="G540" i="4" s="1"/>
  <c r="B540" i="4"/>
  <c r="Y540" i="4" s="1"/>
  <c r="S539" i="4"/>
  <c r="Q539" i="4"/>
  <c r="O539" i="4"/>
  <c r="M539" i="4"/>
  <c r="K539" i="4"/>
  <c r="I539" i="4"/>
  <c r="F539" i="4"/>
  <c r="G539" i="4" s="1"/>
  <c r="B539" i="4"/>
  <c r="Y539" i="4" s="1"/>
  <c r="S538" i="4"/>
  <c r="Q538" i="4"/>
  <c r="O538" i="4"/>
  <c r="M538" i="4"/>
  <c r="K538" i="4"/>
  <c r="I538" i="4"/>
  <c r="F538" i="4"/>
  <c r="G538" i="4" s="1"/>
  <c r="B538" i="4"/>
  <c r="Y538" i="4" s="1"/>
  <c r="S537" i="4"/>
  <c r="Q537" i="4"/>
  <c r="O537" i="4"/>
  <c r="M537" i="4"/>
  <c r="K537" i="4"/>
  <c r="I537" i="4"/>
  <c r="F537" i="4"/>
  <c r="G537" i="4" s="1"/>
  <c r="B537" i="4"/>
  <c r="Y537" i="4" s="1"/>
  <c r="S536" i="4"/>
  <c r="Q536" i="4"/>
  <c r="O536" i="4"/>
  <c r="M536" i="4"/>
  <c r="K536" i="4"/>
  <c r="I536" i="4"/>
  <c r="F536" i="4"/>
  <c r="G536" i="4" s="1"/>
  <c r="B536" i="4"/>
  <c r="Y536" i="4" s="1"/>
  <c r="S535" i="4"/>
  <c r="Q535" i="4"/>
  <c r="O535" i="4"/>
  <c r="M535" i="4"/>
  <c r="K535" i="4"/>
  <c r="I535" i="4"/>
  <c r="F535" i="4"/>
  <c r="G535" i="4" s="1"/>
  <c r="B535" i="4"/>
  <c r="Y535" i="4" s="1"/>
  <c r="S534" i="4"/>
  <c r="Q534" i="4"/>
  <c r="O534" i="4"/>
  <c r="M534" i="4"/>
  <c r="K534" i="4"/>
  <c r="I534" i="4"/>
  <c r="F534" i="4"/>
  <c r="G534" i="4" s="1"/>
  <c r="B534" i="4"/>
  <c r="Y534" i="4" s="1"/>
  <c r="S533" i="4"/>
  <c r="Q533" i="4"/>
  <c r="O533" i="4"/>
  <c r="M533" i="4"/>
  <c r="K533" i="4"/>
  <c r="I533" i="4"/>
  <c r="F533" i="4"/>
  <c r="G533" i="4" s="1"/>
  <c r="B533" i="4"/>
  <c r="Y533" i="4" s="1"/>
  <c r="S532" i="4"/>
  <c r="Q532" i="4"/>
  <c r="O532" i="4"/>
  <c r="M532" i="4"/>
  <c r="K532" i="4"/>
  <c r="I532" i="4"/>
  <c r="F532" i="4"/>
  <c r="G532" i="4" s="1"/>
  <c r="B532" i="4"/>
  <c r="Y532" i="4" s="1"/>
  <c r="S531" i="4"/>
  <c r="Q531" i="4"/>
  <c r="O531" i="4"/>
  <c r="M531" i="4"/>
  <c r="K531" i="4"/>
  <c r="I531" i="4"/>
  <c r="F531" i="4"/>
  <c r="G531" i="4" s="1"/>
  <c r="B531" i="4"/>
  <c r="Y531" i="4" s="1"/>
  <c r="S530" i="4"/>
  <c r="Q530" i="4"/>
  <c r="O530" i="4"/>
  <c r="M530" i="4"/>
  <c r="K530" i="4"/>
  <c r="I530" i="4"/>
  <c r="G530" i="4"/>
  <c r="F530" i="4"/>
  <c r="B530" i="4"/>
  <c r="Y530" i="4" s="1"/>
  <c r="S529" i="4"/>
  <c r="Q529" i="4"/>
  <c r="O529" i="4"/>
  <c r="M529" i="4"/>
  <c r="K529" i="4"/>
  <c r="I529" i="4"/>
  <c r="F529" i="4"/>
  <c r="G529" i="4" s="1"/>
  <c r="B529" i="4"/>
  <c r="Y529" i="4" s="1"/>
  <c r="S528" i="4"/>
  <c r="Q528" i="4"/>
  <c r="O528" i="4"/>
  <c r="M528" i="4"/>
  <c r="K528" i="4"/>
  <c r="I528" i="4"/>
  <c r="F528" i="4"/>
  <c r="G528" i="4" s="1"/>
  <c r="B528" i="4"/>
  <c r="Y528" i="4" s="1"/>
  <c r="S527" i="4"/>
  <c r="Q527" i="4"/>
  <c r="O527" i="4"/>
  <c r="M527" i="4"/>
  <c r="K527" i="4"/>
  <c r="I527" i="4"/>
  <c r="F527" i="4"/>
  <c r="G527" i="4" s="1"/>
  <c r="B527" i="4"/>
  <c r="Y527" i="4" s="1"/>
  <c r="S526" i="4"/>
  <c r="Q526" i="4"/>
  <c r="O526" i="4"/>
  <c r="M526" i="4"/>
  <c r="K526" i="4"/>
  <c r="I526" i="4"/>
  <c r="F526" i="4"/>
  <c r="B526" i="4"/>
  <c r="Y526" i="4" s="1"/>
  <c r="S525" i="4"/>
  <c r="Q525" i="4"/>
  <c r="O525" i="4"/>
  <c r="M525" i="4"/>
  <c r="K525" i="4"/>
  <c r="I525" i="4"/>
  <c r="F525" i="4"/>
  <c r="G525" i="4" s="1"/>
  <c r="B525" i="4"/>
  <c r="Y525" i="4" s="1"/>
  <c r="S524" i="4"/>
  <c r="Q524" i="4"/>
  <c r="O524" i="4"/>
  <c r="M524" i="4"/>
  <c r="K524" i="4"/>
  <c r="I524" i="4"/>
  <c r="F524" i="4"/>
  <c r="G524" i="4" s="1"/>
  <c r="B524" i="4"/>
  <c r="Y524" i="4" s="1"/>
  <c r="S523" i="4"/>
  <c r="Q523" i="4"/>
  <c r="O523" i="4"/>
  <c r="M523" i="4"/>
  <c r="K523" i="4"/>
  <c r="I523" i="4"/>
  <c r="F523" i="4"/>
  <c r="G523" i="4" s="1"/>
  <c r="B523" i="4"/>
  <c r="Y523" i="4" s="1"/>
  <c r="S522" i="4"/>
  <c r="Q522" i="4"/>
  <c r="O522" i="4"/>
  <c r="M522" i="4"/>
  <c r="K522" i="4"/>
  <c r="I522" i="4"/>
  <c r="F522" i="4"/>
  <c r="G522" i="4" s="1"/>
  <c r="B522" i="4"/>
  <c r="Y522" i="4" s="1"/>
  <c r="S521" i="4"/>
  <c r="Q521" i="4"/>
  <c r="O521" i="4"/>
  <c r="M521" i="4"/>
  <c r="K521" i="4"/>
  <c r="I521" i="4"/>
  <c r="F521" i="4"/>
  <c r="G521" i="4" s="1"/>
  <c r="B521" i="4"/>
  <c r="Y521" i="4" s="1"/>
  <c r="S520" i="4"/>
  <c r="Q520" i="4"/>
  <c r="O520" i="4"/>
  <c r="M520" i="4"/>
  <c r="K520" i="4"/>
  <c r="I520" i="4"/>
  <c r="F520" i="4"/>
  <c r="G520" i="4" s="1"/>
  <c r="B520" i="4"/>
  <c r="Y520" i="4" s="1"/>
  <c r="S519" i="4"/>
  <c r="Q519" i="4"/>
  <c r="O519" i="4"/>
  <c r="M519" i="4"/>
  <c r="K519" i="4"/>
  <c r="I519" i="4"/>
  <c r="F519" i="4"/>
  <c r="G519" i="4" s="1"/>
  <c r="B519" i="4"/>
  <c r="Y519" i="4" s="1"/>
  <c r="S518" i="4"/>
  <c r="Q518" i="4"/>
  <c r="O518" i="4"/>
  <c r="M518" i="4"/>
  <c r="K518" i="4"/>
  <c r="I518" i="4"/>
  <c r="F518" i="4"/>
  <c r="G518" i="4" s="1"/>
  <c r="B518" i="4"/>
  <c r="Y518" i="4" s="1"/>
  <c r="S517" i="4"/>
  <c r="Q517" i="4"/>
  <c r="O517" i="4"/>
  <c r="M517" i="4"/>
  <c r="K517" i="4"/>
  <c r="I517" i="4"/>
  <c r="F517" i="4"/>
  <c r="G517" i="4" s="1"/>
  <c r="B517" i="4"/>
  <c r="Y517" i="4" s="1"/>
  <c r="S516" i="4"/>
  <c r="Q516" i="4"/>
  <c r="O516" i="4"/>
  <c r="M516" i="4"/>
  <c r="K516" i="4"/>
  <c r="I516" i="4"/>
  <c r="F516" i="4"/>
  <c r="G516" i="4" s="1"/>
  <c r="B516" i="4"/>
  <c r="Y516" i="4" s="1"/>
  <c r="S515" i="4"/>
  <c r="Q515" i="4"/>
  <c r="O515" i="4"/>
  <c r="M515" i="4"/>
  <c r="K515" i="4"/>
  <c r="I515" i="4"/>
  <c r="F515" i="4"/>
  <c r="B515" i="4"/>
  <c r="Y515" i="4" s="1"/>
  <c r="S514" i="4"/>
  <c r="Q514" i="4"/>
  <c r="O514" i="4"/>
  <c r="M514" i="4"/>
  <c r="K514" i="4"/>
  <c r="I514" i="4"/>
  <c r="F514" i="4"/>
  <c r="G514" i="4" s="1"/>
  <c r="B514" i="4"/>
  <c r="Y514" i="4" s="1"/>
  <c r="S513" i="4"/>
  <c r="Q513" i="4"/>
  <c r="O513" i="4"/>
  <c r="M513" i="4"/>
  <c r="K513" i="4"/>
  <c r="I513" i="4"/>
  <c r="F513" i="4"/>
  <c r="G513" i="4" s="1"/>
  <c r="B513" i="4"/>
  <c r="Y513" i="4" s="1"/>
  <c r="S512" i="4"/>
  <c r="Q512" i="4"/>
  <c r="O512" i="4"/>
  <c r="M512" i="4"/>
  <c r="K512" i="4"/>
  <c r="I512" i="4"/>
  <c r="F512" i="4"/>
  <c r="G512" i="4" s="1"/>
  <c r="B512" i="4"/>
  <c r="Y512" i="4" s="1"/>
  <c r="S511" i="4"/>
  <c r="Q511" i="4"/>
  <c r="O511" i="4"/>
  <c r="M511" i="4"/>
  <c r="K511" i="4"/>
  <c r="I511" i="4"/>
  <c r="F511" i="4"/>
  <c r="G511" i="4" s="1"/>
  <c r="B511" i="4"/>
  <c r="Y511" i="4" s="1"/>
  <c r="S510" i="4"/>
  <c r="Q510" i="4"/>
  <c r="O510" i="4"/>
  <c r="M510" i="4"/>
  <c r="K510" i="4"/>
  <c r="I510" i="4"/>
  <c r="F510" i="4"/>
  <c r="G510" i="4" s="1"/>
  <c r="B510" i="4"/>
  <c r="Y510" i="4" s="1"/>
  <c r="S509" i="4"/>
  <c r="Q509" i="4"/>
  <c r="O509" i="4"/>
  <c r="M509" i="4"/>
  <c r="K509" i="4"/>
  <c r="I509" i="4"/>
  <c r="F509" i="4"/>
  <c r="G509" i="4" s="1"/>
  <c r="B509" i="4"/>
  <c r="Y509" i="4" s="1"/>
  <c r="S508" i="4"/>
  <c r="Q508" i="4"/>
  <c r="O508" i="4"/>
  <c r="M508" i="4"/>
  <c r="K508" i="4"/>
  <c r="I508" i="4"/>
  <c r="F508" i="4"/>
  <c r="G508" i="4" s="1"/>
  <c r="B508" i="4"/>
  <c r="Y508" i="4" s="1"/>
  <c r="S507" i="4"/>
  <c r="Q507" i="4"/>
  <c r="O507" i="4"/>
  <c r="M507" i="4"/>
  <c r="K507" i="4"/>
  <c r="I507" i="4"/>
  <c r="F507" i="4"/>
  <c r="G507" i="4" s="1"/>
  <c r="B507" i="4"/>
  <c r="Y507" i="4" s="1"/>
  <c r="S506" i="4"/>
  <c r="Q506" i="4"/>
  <c r="O506" i="4"/>
  <c r="M506" i="4"/>
  <c r="K506" i="4"/>
  <c r="I506" i="4"/>
  <c r="F506" i="4"/>
  <c r="G506" i="4" s="1"/>
  <c r="B506" i="4"/>
  <c r="Y506" i="4" s="1"/>
  <c r="S505" i="4"/>
  <c r="Q505" i="4"/>
  <c r="O505" i="4"/>
  <c r="M505" i="4"/>
  <c r="K505" i="4"/>
  <c r="I505" i="4"/>
  <c r="F505" i="4"/>
  <c r="G505" i="4" s="1"/>
  <c r="B505" i="4"/>
  <c r="Y505" i="4" s="1"/>
  <c r="S504" i="4"/>
  <c r="Q504" i="4"/>
  <c r="O504" i="4"/>
  <c r="M504" i="4"/>
  <c r="K504" i="4"/>
  <c r="I504" i="4"/>
  <c r="F504" i="4"/>
  <c r="G504" i="4" s="1"/>
  <c r="B504" i="4"/>
  <c r="Y504" i="4" s="1"/>
  <c r="S503" i="4"/>
  <c r="Q503" i="4"/>
  <c r="O503" i="4"/>
  <c r="M503" i="4"/>
  <c r="K503" i="4"/>
  <c r="I503" i="4"/>
  <c r="F503" i="4"/>
  <c r="B503" i="4"/>
  <c r="Y503" i="4" s="1"/>
  <c r="S502" i="4"/>
  <c r="Q502" i="4"/>
  <c r="O502" i="4"/>
  <c r="M502" i="4"/>
  <c r="K502" i="4"/>
  <c r="I502" i="4"/>
  <c r="F502" i="4"/>
  <c r="G502" i="4" s="1"/>
  <c r="B502" i="4"/>
  <c r="Y502" i="4" s="1"/>
  <c r="S501" i="4"/>
  <c r="Q501" i="4"/>
  <c r="O501" i="4"/>
  <c r="M501" i="4"/>
  <c r="K501" i="4"/>
  <c r="I501" i="4"/>
  <c r="F501" i="4"/>
  <c r="G501" i="4" s="1"/>
  <c r="B501" i="4"/>
  <c r="Y501" i="4" s="1"/>
  <c r="S500" i="4"/>
  <c r="Q500" i="4"/>
  <c r="O500" i="4"/>
  <c r="M500" i="4"/>
  <c r="K500" i="4"/>
  <c r="I500" i="4"/>
  <c r="F500" i="4"/>
  <c r="G500" i="4" s="1"/>
  <c r="B500" i="4"/>
  <c r="Y500" i="4" s="1"/>
  <c r="S499" i="4"/>
  <c r="Q499" i="4"/>
  <c r="O499" i="4"/>
  <c r="M499" i="4"/>
  <c r="K499" i="4"/>
  <c r="I499" i="4"/>
  <c r="F499" i="4"/>
  <c r="G499" i="4" s="1"/>
  <c r="B499" i="4"/>
  <c r="Y499" i="4" s="1"/>
  <c r="S498" i="4"/>
  <c r="Q498" i="4"/>
  <c r="O498" i="4"/>
  <c r="M498" i="4"/>
  <c r="K498" i="4"/>
  <c r="I498" i="4"/>
  <c r="F498" i="4"/>
  <c r="G498" i="4" s="1"/>
  <c r="B498" i="4"/>
  <c r="Y498" i="4" s="1"/>
  <c r="S497" i="4"/>
  <c r="Q497" i="4"/>
  <c r="O497" i="4"/>
  <c r="M497" i="4"/>
  <c r="K497" i="4"/>
  <c r="I497" i="4"/>
  <c r="F497" i="4"/>
  <c r="G497" i="4" s="1"/>
  <c r="B497" i="4"/>
  <c r="Y497" i="4" s="1"/>
  <c r="S496" i="4"/>
  <c r="Q496" i="4"/>
  <c r="O496" i="4"/>
  <c r="M496" i="4"/>
  <c r="K496" i="4"/>
  <c r="I496" i="4"/>
  <c r="F496" i="4"/>
  <c r="G496" i="4" s="1"/>
  <c r="B496" i="4"/>
  <c r="Y496" i="4" s="1"/>
  <c r="S495" i="4"/>
  <c r="Q495" i="4"/>
  <c r="O495" i="4"/>
  <c r="M495" i="4"/>
  <c r="K495" i="4"/>
  <c r="I495" i="4"/>
  <c r="F495" i="4"/>
  <c r="G495" i="4" s="1"/>
  <c r="B495" i="4"/>
  <c r="Y495" i="4" s="1"/>
  <c r="S494" i="4"/>
  <c r="Q494" i="4"/>
  <c r="O494" i="4"/>
  <c r="M494" i="4"/>
  <c r="K494" i="4"/>
  <c r="I494" i="4"/>
  <c r="F494" i="4"/>
  <c r="G494" i="4" s="1"/>
  <c r="B494" i="4"/>
  <c r="Y494" i="4" s="1"/>
  <c r="S493" i="4"/>
  <c r="Q493" i="4"/>
  <c r="O493" i="4"/>
  <c r="M493" i="4"/>
  <c r="K493" i="4"/>
  <c r="I493" i="4"/>
  <c r="F493" i="4"/>
  <c r="G493" i="4" s="1"/>
  <c r="B493" i="4"/>
  <c r="Y493" i="4" s="1"/>
  <c r="S492" i="4"/>
  <c r="Q492" i="4"/>
  <c r="O492" i="4"/>
  <c r="M492" i="4"/>
  <c r="K492" i="4"/>
  <c r="I492" i="4"/>
  <c r="F492" i="4"/>
  <c r="G492" i="4" s="1"/>
  <c r="B492" i="4"/>
  <c r="Y492" i="4" s="1"/>
  <c r="S491" i="4"/>
  <c r="Q491" i="4"/>
  <c r="O491" i="4"/>
  <c r="M491" i="4"/>
  <c r="K491" i="4"/>
  <c r="I491" i="4"/>
  <c r="F491" i="4"/>
  <c r="B491" i="4"/>
  <c r="Y491" i="4" s="1"/>
  <c r="S490" i="4"/>
  <c r="Q490" i="4"/>
  <c r="O490" i="4"/>
  <c r="M490" i="4"/>
  <c r="K490" i="4"/>
  <c r="I490" i="4"/>
  <c r="F490" i="4"/>
  <c r="G490" i="4" s="1"/>
  <c r="B490" i="4"/>
  <c r="Y490" i="4" s="1"/>
  <c r="S489" i="4"/>
  <c r="Q489" i="4"/>
  <c r="O489" i="4"/>
  <c r="M489" i="4"/>
  <c r="K489" i="4"/>
  <c r="I489" i="4"/>
  <c r="F489" i="4"/>
  <c r="G489" i="4" s="1"/>
  <c r="B489" i="4"/>
  <c r="Y489" i="4" s="1"/>
  <c r="S488" i="4"/>
  <c r="Q488" i="4"/>
  <c r="O488" i="4"/>
  <c r="M488" i="4"/>
  <c r="K488" i="4"/>
  <c r="I488" i="4"/>
  <c r="F488" i="4"/>
  <c r="G488" i="4" s="1"/>
  <c r="B488" i="4"/>
  <c r="Y488" i="4" s="1"/>
  <c r="S487" i="4"/>
  <c r="Q487" i="4"/>
  <c r="O487" i="4"/>
  <c r="M487" i="4"/>
  <c r="K487" i="4"/>
  <c r="I487" i="4"/>
  <c r="F487" i="4"/>
  <c r="G487" i="4" s="1"/>
  <c r="B487" i="4"/>
  <c r="Y487" i="4" s="1"/>
  <c r="S486" i="4"/>
  <c r="Q486" i="4"/>
  <c r="O486" i="4"/>
  <c r="M486" i="4"/>
  <c r="K486" i="4"/>
  <c r="I486" i="4"/>
  <c r="F486" i="4"/>
  <c r="G486" i="4" s="1"/>
  <c r="B486" i="4"/>
  <c r="Y486" i="4" s="1"/>
  <c r="S485" i="4"/>
  <c r="Q485" i="4"/>
  <c r="O485" i="4"/>
  <c r="M485" i="4"/>
  <c r="K485" i="4"/>
  <c r="I485" i="4"/>
  <c r="F485" i="4"/>
  <c r="G485" i="4" s="1"/>
  <c r="B485" i="4"/>
  <c r="Y485" i="4" s="1"/>
  <c r="S484" i="4"/>
  <c r="Q484" i="4"/>
  <c r="O484" i="4"/>
  <c r="M484" i="4"/>
  <c r="K484" i="4"/>
  <c r="I484" i="4"/>
  <c r="F484" i="4"/>
  <c r="G484" i="4" s="1"/>
  <c r="B484" i="4"/>
  <c r="Y484" i="4" s="1"/>
  <c r="S483" i="4"/>
  <c r="Q483" i="4"/>
  <c r="O483" i="4"/>
  <c r="M483" i="4"/>
  <c r="K483" i="4"/>
  <c r="I483" i="4"/>
  <c r="F483" i="4"/>
  <c r="G483" i="4" s="1"/>
  <c r="B483" i="4"/>
  <c r="Y483" i="4" s="1"/>
  <c r="S482" i="4"/>
  <c r="Q482" i="4"/>
  <c r="O482" i="4"/>
  <c r="M482" i="4"/>
  <c r="K482" i="4"/>
  <c r="I482" i="4"/>
  <c r="F482" i="4"/>
  <c r="G482" i="4" s="1"/>
  <c r="B482" i="4"/>
  <c r="Y482" i="4" s="1"/>
  <c r="S481" i="4"/>
  <c r="Q481" i="4"/>
  <c r="O481" i="4"/>
  <c r="M481" i="4"/>
  <c r="K481" i="4"/>
  <c r="I481" i="4"/>
  <c r="F481" i="4"/>
  <c r="G481" i="4" s="1"/>
  <c r="B481" i="4"/>
  <c r="Y481" i="4" s="1"/>
  <c r="S480" i="4"/>
  <c r="Q480" i="4"/>
  <c r="O480" i="4"/>
  <c r="M480" i="4"/>
  <c r="K480" i="4"/>
  <c r="I480" i="4"/>
  <c r="F480" i="4"/>
  <c r="G480" i="4" s="1"/>
  <c r="B480" i="4"/>
  <c r="Y480" i="4" s="1"/>
  <c r="S479" i="4"/>
  <c r="Q479" i="4"/>
  <c r="O479" i="4"/>
  <c r="M479" i="4"/>
  <c r="K479" i="4"/>
  <c r="I479" i="4"/>
  <c r="F479" i="4"/>
  <c r="B479" i="4"/>
  <c r="Y479" i="4" s="1"/>
  <c r="S478" i="4"/>
  <c r="Q478" i="4"/>
  <c r="O478" i="4"/>
  <c r="M478" i="4"/>
  <c r="K478" i="4"/>
  <c r="I478" i="4"/>
  <c r="G478" i="4"/>
  <c r="F478" i="4"/>
  <c r="B478" i="4"/>
  <c r="Y478" i="4" s="1"/>
  <c r="S477" i="4"/>
  <c r="Q477" i="4"/>
  <c r="O477" i="4"/>
  <c r="M477" i="4"/>
  <c r="K477" i="4"/>
  <c r="I477" i="4"/>
  <c r="F477" i="4"/>
  <c r="G477" i="4" s="1"/>
  <c r="B477" i="4"/>
  <c r="Y477" i="4" s="1"/>
  <c r="S476" i="4"/>
  <c r="Q476" i="4"/>
  <c r="O476" i="4"/>
  <c r="M476" i="4"/>
  <c r="K476" i="4"/>
  <c r="I476" i="4"/>
  <c r="F476" i="4"/>
  <c r="G476" i="4" s="1"/>
  <c r="B476" i="4"/>
  <c r="Y476" i="4" s="1"/>
  <c r="S475" i="4"/>
  <c r="Q475" i="4"/>
  <c r="O475" i="4"/>
  <c r="M475" i="4"/>
  <c r="K475" i="4"/>
  <c r="I475" i="4"/>
  <c r="F475" i="4"/>
  <c r="G475" i="4" s="1"/>
  <c r="B475" i="4"/>
  <c r="Y475" i="4" s="1"/>
  <c r="S474" i="4"/>
  <c r="Q474" i="4"/>
  <c r="O474" i="4"/>
  <c r="M474" i="4"/>
  <c r="K474" i="4"/>
  <c r="I474" i="4"/>
  <c r="F474" i="4"/>
  <c r="G474" i="4" s="1"/>
  <c r="B474" i="4"/>
  <c r="Y474" i="4" s="1"/>
  <c r="S473" i="4"/>
  <c r="Q473" i="4"/>
  <c r="O473" i="4"/>
  <c r="M473" i="4"/>
  <c r="K473" i="4"/>
  <c r="I473" i="4"/>
  <c r="F473" i="4"/>
  <c r="G473" i="4" s="1"/>
  <c r="B473" i="4"/>
  <c r="Y473" i="4" s="1"/>
  <c r="S472" i="4"/>
  <c r="Q472" i="4"/>
  <c r="O472" i="4"/>
  <c r="M472" i="4"/>
  <c r="K472" i="4"/>
  <c r="I472" i="4"/>
  <c r="F472" i="4"/>
  <c r="G472" i="4" s="1"/>
  <c r="B472" i="4"/>
  <c r="Y472" i="4" s="1"/>
  <c r="S471" i="4"/>
  <c r="Q471" i="4"/>
  <c r="O471" i="4"/>
  <c r="M471" i="4"/>
  <c r="K471" i="4"/>
  <c r="I471" i="4"/>
  <c r="F471" i="4"/>
  <c r="G471" i="4" s="1"/>
  <c r="B471" i="4"/>
  <c r="Y471" i="4" s="1"/>
  <c r="S470" i="4"/>
  <c r="Q470" i="4"/>
  <c r="O470" i="4"/>
  <c r="M470" i="4"/>
  <c r="K470" i="4"/>
  <c r="I470" i="4"/>
  <c r="F470" i="4"/>
  <c r="G470" i="4" s="1"/>
  <c r="B470" i="4"/>
  <c r="Y470" i="4" s="1"/>
  <c r="S469" i="4"/>
  <c r="Q469" i="4"/>
  <c r="O469" i="4"/>
  <c r="M469" i="4"/>
  <c r="K469" i="4"/>
  <c r="I469" i="4"/>
  <c r="F469" i="4"/>
  <c r="G469" i="4" s="1"/>
  <c r="B469" i="4"/>
  <c r="Y469" i="4" s="1"/>
  <c r="S468" i="4"/>
  <c r="Q468" i="4"/>
  <c r="O468" i="4"/>
  <c r="M468" i="4"/>
  <c r="K468" i="4"/>
  <c r="I468" i="4"/>
  <c r="F468" i="4"/>
  <c r="G468" i="4" s="1"/>
  <c r="B468" i="4"/>
  <c r="Y468" i="4" s="1"/>
  <c r="S467" i="4"/>
  <c r="Q467" i="4"/>
  <c r="O467" i="4"/>
  <c r="M467" i="4"/>
  <c r="K467" i="4"/>
  <c r="I467" i="4"/>
  <c r="F467" i="4"/>
  <c r="G467" i="4" s="1"/>
  <c r="B467" i="4"/>
  <c r="Y467" i="4" s="1"/>
  <c r="S466" i="4"/>
  <c r="Q466" i="4"/>
  <c r="O466" i="4"/>
  <c r="M466" i="4"/>
  <c r="K466" i="4"/>
  <c r="I466" i="4"/>
  <c r="F466" i="4"/>
  <c r="G466" i="4" s="1"/>
  <c r="B466" i="4"/>
  <c r="Y466" i="4" s="1"/>
  <c r="S465" i="4"/>
  <c r="Q465" i="4"/>
  <c r="O465" i="4"/>
  <c r="M465" i="4"/>
  <c r="K465" i="4"/>
  <c r="I465" i="4"/>
  <c r="F465" i="4"/>
  <c r="G465" i="4" s="1"/>
  <c r="B465" i="4"/>
  <c r="Y465" i="4" s="1"/>
  <c r="S464" i="4"/>
  <c r="Q464" i="4"/>
  <c r="O464" i="4"/>
  <c r="M464" i="4"/>
  <c r="K464" i="4"/>
  <c r="I464" i="4"/>
  <c r="F464" i="4"/>
  <c r="G464" i="4" s="1"/>
  <c r="B464" i="4"/>
  <c r="Y464" i="4" s="1"/>
  <c r="S463" i="4"/>
  <c r="Q463" i="4"/>
  <c r="O463" i="4"/>
  <c r="M463" i="4"/>
  <c r="K463" i="4"/>
  <c r="I463" i="4"/>
  <c r="F463" i="4"/>
  <c r="G463" i="4" s="1"/>
  <c r="B463" i="4"/>
  <c r="Y463" i="4" s="1"/>
  <c r="S462" i="4"/>
  <c r="Q462" i="4"/>
  <c r="O462" i="4"/>
  <c r="M462" i="4"/>
  <c r="K462" i="4"/>
  <c r="I462" i="4"/>
  <c r="F462" i="4"/>
  <c r="G462" i="4" s="1"/>
  <c r="B462" i="4"/>
  <c r="Y462" i="4" s="1"/>
  <c r="S461" i="4"/>
  <c r="Q461" i="4"/>
  <c r="O461" i="4"/>
  <c r="M461" i="4"/>
  <c r="K461" i="4"/>
  <c r="I461" i="4"/>
  <c r="F461" i="4"/>
  <c r="G461" i="4" s="1"/>
  <c r="B461" i="4"/>
  <c r="Y461" i="4" s="1"/>
  <c r="S460" i="4"/>
  <c r="Q460" i="4"/>
  <c r="O460" i="4"/>
  <c r="M460" i="4"/>
  <c r="K460" i="4"/>
  <c r="I460" i="4"/>
  <c r="F460" i="4"/>
  <c r="G460" i="4" s="1"/>
  <c r="B460" i="4"/>
  <c r="Y460" i="4" s="1"/>
  <c r="S459" i="4"/>
  <c r="Q459" i="4"/>
  <c r="O459" i="4"/>
  <c r="M459" i="4"/>
  <c r="K459" i="4"/>
  <c r="I459" i="4"/>
  <c r="F459" i="4"/>
  <c r="G459" i="4" s="1"/>
  <c r="B459" i="4"/>
  <c r="Y459" i="4" s="1"/>
  <c r="S458" i="4"/>
  <c r="Q458" i="4"/>
  <c r="O458" i="4"/>
  <c r="M458" i="4"/>
  <c r="K458" i="4"/>
  <c r="I458" i="4"/>
  <c r="F458" i="4"/>
  <c r="G458" i="4" s="1"/>
  <c r="B458" i="4"/>
  <c r="Y458" i="4" s="1"/>
  <c r="S457" i="4"/>
  <c r="Q457" i="4"/>
  <c r="O457" i="4"/>
  <c r="M457" i="4"/>
  <c r="K457" i="4"/>
  <c r="I457" i="4"/>
  <c r="F457" i="4"/>
  <c r="G457" i="4" s="1"/>
  <c r="B457" i="4"/>
  <c r="Y457" i="4" s="1"/>
  <c r="S456" i="4"/>
  <c r="Q456" i="4"/>
  <c r="O456" i="4"/>
  <c r="M456" i="4"/>
  <c r="K456" i="4"/>
  <c r="I456" i="4"/>
  <c r="F456" i="4"/>
  <c r="G456" i="4" s="1"/>
  <c r="B456" i="4"/>
  <c r="Y456" i="4" s="1"/>
  <c r="S455" i="4"/>
  <c r="Q455" i="4"/>
  <c r="O455" i="4"/>
  <c r="M455" i="4"/>
  <c r="K455" i="4"/>
  <c r="I455" i="4"/>
  <c r="F455" i="4"/>
  <c r="G455" i="4" s="1"/>
  <c r="B455" i="4"/>
  <c r="Y455" i="4" s="1"/>
  <c r="S454" i="4"/>
  <c r="Q454" i="4"/>
  <c r="O454" i="4"/>
  <c r="M454" i="4"/>
  <c r="K454" i="4"/>
  <c r="I454" i="4"/>
  <c r="F454" i="4"/>
  <c r="G454" i="4" s="1"/>
  <c r="B454" i="4"/>
  <c r="Y454" i="4" s="1"/>
  <c r="S453" i="4"/>
  <c r="Q453" i="4"/>
  <c r="O453" i="4"/>
  <c r="M453" i="4"/>
  <c r="K453" i="4"/>
  <c r="I453" i="4"/>
  <c r="F453" i="4"/>
  <c r="G453" i="4" s="1"/>
  <c r="B453" i="4"/>
  <c r="Y453" i="4" s="1"/>
  <c r="S452" i="4"/>
  <c r="Q452" i="4"/>
  <c r="O452" i="4"/>
  <c r="M452" i="4"/>
  <c r="K452" i="4"/>
  <c r="I452" i="4"/>
  <c r="F452" i="4"/>
  <c r="G452" i="4" s="1"/>
  <c r="B452" i="4"/>
  <c r="Y452" i="4" s="1"/>
  <c r="S451" i="4"/>
  <c r="Q451" i="4"/>
  <c r="O451" i="4"/>
  <c r="M451" i="4"/>
  <c r="K451" i="4"/>
  <c r="I451" i="4"/>
  <c r="F451" i="4"/>
  <c r="G451" i="4" s="1"/>
  <c r="B451" i="4"/>
  <c r="Y451" i="4" s="1"/>
  <c r="S450" i="4"/>
  <c r="Q450" i="4"/>
  <c r="O450" i="4"/>
  <c r="M450" i="4"/>
  <c r="K450" i="4"/>
  <c r="I450" i="4"/>
  <c r="F450" i="4"/>
  <c r="G450" i="4" s="1"/>
  <c r="B450" i="4"/>
  <c r="Y450" i="4" s="1"/>
  <c r="S449" i="4"/>
  <c r="Q449" i="4"/>
  <c r="O449" i="4"/>
  <c r="M449" i="4"/>
  <c r="K449" i="4"/>
  <c r="I449" i="4"/>
  <c r="F449" i="4"/>
  <c r="G449" i="4" s="1"/>
  <c r="B449" i="4"/>
  <c r="Y449" i="4" s="1"/>
  <c r="S448" i="4"/>
  <c r="Q448" i="4"/>
  <c r="O448" i="4"/>
  <c r="M448" i="4"/>
  <c r="K448" i="4"/>
  <c r="I448" i="4"/>
  <c r="F448" i="4"/>
  <c r="G448" i="4" s="1"/>
  <c r="B448" i="4"/>
  <c r="Y448" i="4" s="1"/>
  <c r="S447" i="4"/>
  <c r="Q447" i="4"/>
  <c r="O447" i="4"/>
  <c r="M447" i="4"/>
  <c r="K447" i="4"/>
  <c r="I447" i="4"/>
  <c r="F447" i="4"/>
  <c r="G447" i="4" s="1"/>
  <c r="B447" i="4"/>
  <c r="Y447" i="4" s="1"/>
  <c r="S446" i="4"/>
  <c r="Q446" i="4"/>
  <c r="O446" i="4"/>
  <c r="M446" i="4"/>
  <c r="K446" i="4"/>
  <c r="I446" i="4"/>
  <c r="F446" i="4"/>
  <c r="G446" i="4" s="1"/>
  <c r="B446" i="4"/>
  <c r="Y446" i="4" s="1"/>
  <c r="S445" i="4"/>
  <c r="Q445" i="4"/>
  <c r="O445" i="4"/>
  <c r="M445" i="4"/>
  <c r="K445" i="4"/>
  <c r="I445" i="4"/>
  <c r="F445" i="4"/>
  <c r="G445" i="4" s="1"/>
  <c r="B445" i="4"/>
  <c r="Y445" i="4" s="1"/>
  <c r="S444" i="4"/>
  <c r="Q444" i="4"/>
  <c r="O444" i="4"/>
  <c r="M444" i="4"/>
  <c r="K444" i="4"/>
  <c r="I444" i="4"/>
  <c r="F444" i="4"/>
  <c r="G444" i="4" s="1"/>
  <c r="B444" i="4"/>
  <c r="Y444" i="4" s="1"/>
  <c r="S443" i="4"/>
  <c r="Q443" i="4"/>
  <c r="O443" i="4"/>
  <c r="M443" i="4"/>
  <c r="K443" i="4"/>
  <c r="I443" i="4"/>
  <c r="F443" i="4"/>
  <c r="G443" i="4" s="1"/>
  <c r="B443" i="4"/>
  <c r="Y443" i="4" s="1"/>
  <c r="S442" i="4"/>
  <c r="Q442" i="4"/>
  <c r="O442" i="4"/>
  <c r="M442" i="4"/>
  <c r="K442" i="4"/>
  <c r="I442" i="4"/>
  <c r="F442" i="4"/>
  <c r="G442" i="4" s="1"/>
  <c r="B442" i="4"/>
  <c r="Y442" i="4" s="1"/>
  <c r="S441" i="4"/>
  <c r="Q441" i="4"/>
  <c r="O441" i="4"/>
  <c r="M441" i="4"/>
  <c r="K441" i="4"/>
  <c r="I441" i="4"/>
  <c r="F441" i="4"/>
  <c r="G441" i="4" s="1"/>
  <c r="B441" i="4"/>
  <c r="Y441" i="4" s="1"/>
  <c r="S440" i="4"/>
  <c r="Q440" i="4"/>
  <c r="O440" i="4"/>
  <c r="M440" i="4"/>
  <c r="K440" i="4"/>
  <c r="I440" i="4"/>
  <c r="F440" i="4"/>
  <c r="G440" i="4" s="1"/>
  <c r="B440" i="4"/>
  <c r="Y440" i="4" s="1"/>
  <c r="S439" i="4"/>
  <c r="Q439" i="4"/>
  <c r="O439" i="4"/>
  <c r="M439" i="4"/>
  <c r="K439" i="4"/>
  <c r="I439" i="4"/>
  <c r="F439" i="4"/>
  <c r="G439" i="4" s="1"/>
  <c r="B439" i="4"/>
  <c r="Y439" i="4" s="1"/>
  <c r="S438" i="4"/>
  <c r="Q438" i="4"/>
  <c r="O438" i="4"/>
  <c r="M438" i="4"/>
  <c r="K438" i="4"/>
  <c r="I438" i="4"/>
  <c r="F438" i="4"/>
  <c r="G438" i="4" s="1"/>
  <c r="B438" i="4"/>
  <c r="Y438" i="4" s="1"/>
  <c r="S437" i="4"/>
  <c r="Q437" i="4"/>
  <c r="O437" i="4"/>
  <c r="M437" i="4"/>
  <c r="K437" i="4"/>
  <c r="I437" i="4"/>
  <c r="F437" i="4"/>
  <c r="G437" i="4" s="1"/>
  <c r="B437" i="4"/>
  <c r="Y437" i="4" s="1"/>
  <c r="S436" i="4"/>
  <c r="Q436" i="4"/>
  <c r="O436" i="4"/>
  <c r="M436" i="4"/>
  <c r="K436" i="4"/>
  <c r="I436" i="4"/>
  <c r="F436" i="4"/>
  <c r="G436" i="4" s="1"/>
  <c r="B436" i="4"/>
  <c r="Y436" i="4" s="1"/>
  <c r="S435" i="4"/>
  <c r="Q435" i="4"/>
  <c r="O435" i="4"/>
  <c r="M435" i="4"/>
  <c r="K435" i="4"/>
  <c r="I435" i="4"/>
  <c r="F435" i="4"/>
  <c r="G435" i="4" s="1"/>
  <c r="B435" i="4"/>
  <c r="Y435" i="4" s="1"/>
  <c r="S434" i="4"/>
  <c r="Q434" i="4"/>
  <c r="O434" i="4"/>
  <c r="M434" i="4"/>
  <c r="K434" i="4"/>
  <c r="I434" i="4"/>
  <c r="F434" i="4"/>
  <c r="G434" i="4" s="1"/>
  <c r="B434" i="4"/>
  <c r="Y434" i="4" s="1"/>
  <c r="S433" i="4"/>
  <c r="Q433" i="4"/>
  <c r="O433" i="4"/>
  <c r="M433" i="4"/>
  <c r="K433" i="4"/>
  <c r="I433" i="4"/>
  <c r="F433" i="4"/>
  <c r="G433" i="4" s="1"/>
  <c r="B433" i="4"/>
  <c r="Y433" i="4" s="1"/>
  <c r="S432" i="4"/>
  <c r="Q432" i="4"/>
  <c r="O432" i="4"/>
  <c r="M432" i="4"/>
  <c r="K432" i="4"/>
  <c r="I432" i="4"/>
  <c r="F432" i="4"/>
  <c r="G432" i="4" s="1"/>
  <c r="B432" i="4"/>
  <c r="Y432" i="4" s="1"/>
  <c r="S431" i="4"/>
  <c r="Q431" i="4"/>
  <c r="O431" i="4"/>
  <c r="M431" i="4"/>
  <c r="K431" i="4"/>
  <c r="I431" i="4"/>
  <c r="F431" i="4"/>
  <c r="G431" i="4" s="1"/>
  <c r="B431" i="4"/>
  <c r="Y431" i="4" s="1"/>
  <c r="S430" i="4"/>
  <c r="Q430" i="4"/>
  <c r="O430" i="4"/>
  <c r="M430" i="4"/>
  <c r="K430" i="4"/>
  <c r="I430" i="4"/>
  <c r="F430" i="4"/>
  <c r="G430" i="4" s="1"/>
  <c r="B430" i="4"/>
  <c r="Y430" i="4" s="1"/>
  <c r="S429" i="4"/>
  <c r="Q429" i="4"/>
  <c r="O429" i="4"/>
  <c r="M429" i="4"/>
  <c r="K429" i="4"/>
  <c r="I429" i="4"/>
  <c r="F429" i="4"/>
  <c r="G429" i="4" s="1"/>
  <c r="B429" i="4"/>
  <c r="Y429" i="4" s="1"/>
  <c r="S428" i="4"/>
  <c r="Q428" i="4"/>
  <c r="O428" i="4"/>
  <c r="M428" i="4"/>
  <c r="K428" i="4"/>
  <c r="I428" i="4"/>
  <c r="F428" i="4"/>
  <c r="G428" i="4" s="1"/>
  <c r="B428" i="4"/>
  <c r="Y428" i="4" s="1"/>
  <c r="S427" i="4"/>
  <c r="Q427" i="4"/>
  <c r="O427" i="4"/>
  <c r="M427" i="4"/>
  <c r="K427" i="4"/>
  <c r="I427" i="4"/>
  <c r="F427" i="4"/>
  <c r="B427" i="4"/>
  <c r="Y427" i="4" s="1"/>
  <c r="S426" i="4"/>
  <c r="Q426" i="4"/>
  <c r="O426" i="4"/>
  <c r="M426" i="4"/>
  <c r="K426" i="4"/>
  <c r="I426" i="4"/>
  <c r="F426" i="4"/>
  <c r="G426" i="4" s="1"/>
  <c r="B426" i="4"/>
  <c r="Y426" i="4" s="1"/>
  <c r="S425" i="4"/>
  <c r="Q425" i="4"/>
  <c r="O425" i="4"/>
  <c r="M425" i="4"/>
  <c r="K425" i="4"/>
  <c r="I425" i="4"/>
  <c r="F425" i="4"/>
  <c r="G425" i="4" s="1"/>
  <c r="B425" i="4"/>
  <c r="Y425" i="4" s="1"/>
  <c r="S424" i="4"/>
  <c r="Q424" i="4"/>
  <c r="O424" i="4"/>
  <c r="M424" i="4"/>
  <c r="K424" i="4"/>
  <c r="I424" i="4"/>
  <c r="F424" i="4"/>
  <c r="G424" i="4" s="1"/>
  <c r="B424" i="4"/>
  <c r="Y424" i="4" s="1"/>
  <c r="S423" i="4"/>
  <c r="Q423" i="4"/>
  <c r="O423" i="4"/>
  <c r="M423" i="4"/>
  <c r="K423" i="4"/>
  <c r="I423" i="4"/>
  <c r="F423" i="4"/>
  <c r="G423" i="4" s="1"/>
  <c r="B423" i="4"/>
  <c r="Y423" i="4" s="1"/>
  <c r="S422" i="4"/>
  <c r="Q422" i="4"/>
  <c r="O422" i="4"/>
  <c r="M422" i="4"/>
  <c r="K422" i="4"/>
  <c r="I422" i="4"/>
  <c r="F422" i="4"/>
  <c r="G422" i="4" s="1"/>
  <c r="B422" i="4"/>
  <c r="Y422" i="4" s="1"/>
  <c r="S421" i="4"/>
  <c r="Q421" i="4"/>
  <c r="O421" i="4"/>
  <c r="M421" i="4"/>
  <c r="K421" i="4"/>
  <c r="I421" i="4"/>
  <c r="F421" i="4"/>
  <c r="G421" i="4" s="1"/>
  <c r="B421" i="4"/>
  <c r="Y421" i="4" s="1"/>
  <c r="S420" i="4"/>
  <c r="Q420" i="4"/>
  <c r="O420" i="4"/>
  <c r="M420" i="4"/>
  <c r="K420" i="4"/>
  <c r="I420" i="4"/>
  <c r="F420" i="4"/>
  <c r="G420" i="4" s="1"/>
  <c r="B420" i="4"/>
  <c r="Y420" i="4" s="1"/>
  <c r="S419" i="4"/>
  <c r="Q419" i="4"/>
  <c r="O419" i="4"/>
  <c r="M419" i="4"/>
  <c r="K419" i="4"/>
  <c r="I419" i="4"/>
  <c r="F419" i="4"/>
  <c r="G419" i="4" s="1"/>
  <c r="B419" i="4"/>
  <c r="Y419" i="4" s="1"/>
  <c r="S418" i="4"/>
  <c r="Q418" i="4"/>
  <c r="O418" i="4"/>
  <c r="M418" i="4"/>
  <c r="K418" i="4"/>
  <c r="I418" i="4"/>
  <c r="F418" i="4"/>
  <c r="G418" i="4" s="1"/>
  <c r="B418" i="4"/>
  <c r="Y418" i="4" s="1"/>
  <c r="S417" i="4"/>
  <c r="Q417" i="4"/>
  <c r="O417" i="4"/>
  <c r="M417" i="4"/>
  <c r="K417" i="4"/>
  <c r="I417" i="4"/>
  <c r="F417" i="4"/>
  <c r="B417" i="4"/>
  <c r="Y417" i="4" s="1"/>
  <c r="S416" i="4"/>
  <c r="Q416" i="4"/>
  <c r="O416" i="4"/>
  <c r="M416" i="4"/>
  <c r="K416" i="4"/>
  <c r="I416" i="4"/>
  <c r="F416" i="4"/>
  <c r="G416" i="4" s="1"/>
  <c r="B416" i="4"/>
  <c r="Y416" i="4" s="1"/>
  <c r="S415" i="4"/>
  <c r="Q415" i="4"/>
  <c r="O415" i="4"/>
  <c r="M415" i="4"/>
  <c r="K415" i="4"/>
  <c r="I415" i="4"/>
  <c r="F415" i="4"/>
  <c r="G415" i="4" s="1"/>
  <c r="B415" i="4"/>
  <c r="Y415" i="4" s="1"/>
  <c r="S414" i="4"/>
  <c r="Q414" i="4"/>
  <c r="O414" i="4"/>
  <c r="M414" i="4"/>
  <c r="K414" i="4"/>
  <c r="I414" i="4"/>
  <c r="F414" i="4"/>
  <c r="G414" i="4" s="1"/>
  <c r="B414" i="4"/>
  <c r="Y414" i="4" s="1"/>
  <c r="S413" i="4"/>
  <c r="Q413" i="4"/>
  <c r="O413" i="4"/>
  <c r="M413" i="4"/>
  <c r="K413" i="4"/>
  <c r="I413" i="4"/>
  <c r="F413" i="4"/>
  <c r="G413" i="4" s="1"/>
  <c r="B413" i="4"/>
  <c r="Y413" i="4" s="1"/>
  <c r="S412" i="4"/>
  <c r="Q412" i="4"/>
  <c r="O412" i="4"/>
  <c r="M412" i="4"/>
  <c r="K412" i="4"/>
  <c r="I412" i="4"/>
  <c r="F412" i="4"/>
  <c r="G412" i="4" s="1"/>
  <c r="B412" i="4"/>
  <c r="Y412" i="4" s="1"/>
  <c r="S411" i="4"/>
  <c r="Q411" i="4"/>
  <c r="O411" i="4"/>
  <c r="M411" i="4"/>
  <c r="K411" i="4"/>
  <c r="I411" i="4"/>
  <c r="F411" i="4"/>
  <c r="G411" i="4" s="1"/>
  <c r="B411" i="4"/>
  <c r="Y411" i="4" s="1"/>
  <c r="S410" i="4"/>
  <c r="Q410" i="4"/>
  <c r="O410" i="4"/>
  <c r="M410" i="4"/>
  <c r="K410" i="4"/>
  <c r="I410" i="4"/>
  <c r="F410" i="4"/>
  <c r="G410" i="4" s="1"/>
  <c r="B410" i="4"/>
  <c r="Y410" i="4" s="1"/>
  <c r="S409" i="4"/>
  <c r="Q409" i="4"/>
  <c r="O409" i="4"/>
  <c r="M409" i="4"/>
  <c r="K409" i="4"/>
  <c r="I409" i="4"/>
  <c r="F409" i="4"/>
  <c r="G409" i="4" s="1"/>
  <c r="B409" i="4"/>
  <c r="Y409" i="4" s="1"/>
  <c r="S408" i="4"/>
  <c r="Q408" i="4"/>
  <c r="O408" i="4"/>
  <c r="M408" i="4"/>
  <c r="K408" i="4"/>
  <c r="I408" i="4"/>
  <c r="F408" i="4"/>
  <c r="G408" i="4" s="1"/>
  <c r="B408" i="4"/>
  <c r="Y408" i="4" s="1"/>
  <c r="S407" i="4"/>
  <c r="Q407" i="4"/>
  <c r="O407" i="4"/>
  <c r="M407" i="4"/>
  <c r="K407" i="4"/>
  <c r="I407" i="4"/>
  <c r="F407" i="4"/>
  <c r="G407" i="4" s="1"/>
  <c r="B407" i="4"/>
  <c r="Y407" i="4" s="1"/>
  <c r="S406" i="4"/>
  <c r="Q406" i="4"/>
  <c r="O406" i="4"/>
  <c r="M406" i="4"/>
  <c r="K406" i="4"/>
  <c r="I406" i="4"/>
  <c r="F406" i="4"/>
  <c r="G406" i="4" s="1"/>
  <c r="B406" i="4"/>
  <c r="Y406" i="4" s="1"/>
  <c r="S405" i="4"/>
  <c r="Q405" i="4"/>
  <c r="O405" i="4"/>
  <c r="M405" i="4"/>
  <c r="K405" i="4"/>
  <c r="I405" i="4"/>
  <c r="F405" i="4"/>
  <c r="G405" i="4" s="1"/>
  <c r="B405" i="4"/>
  <c r="Y405" i="4" s="1"/>
  <c r="S404" i="4"/>
  <c r="Q404" i="4"/>
  <c r="O404" i="4"/>
  <c r="M404" i="4"/>
  <c r="K404" i="4"/>
  <c r="I404" i="4"/>
  <c r="F404" i="4"/>
  <c r="G404" i="4" s="1"/>
  <c r="B404" i="4"/>
  <c r="Y404" i="4" s="1"/>
  <c r="S403" i="4"/>
  <c r="Q403" i="4"/>
  <c r="O403" i="4"/>
  <c r="M403" i="4"/>
  <c r="K403" i="4"/>
  <c r="I403" i="4"/>
  <c r="F403" i="4"/>
  <c r="B403" i="4"/>
  <c r="Y403" i="4" s="1"/>
  <c r="S402" i="4"/>
  <c r="Q402" i="4"/>
  <c r="O402" i="4"/>
  <c r="M402" i="4"/>
  <c r="K402" i="4"/>
  <c r="I402" i="4"/>
  <c r="F402" i="4"/>
  <c r="G402" i="4" s="1"/>
  <c r="B402" i="4"/>
  <c r="Y402" i="4" s="1"/>
  <c r="S401" i="4"/>
  <c r="Q401" i="4"/>
  <c r="O401" i="4"/>
  <c r="M401" i="4"/>
  <c r="K401" i="4"/>
  <c r="I401" i="4"/>
  <c r="F401" i="4"/>
  <c r="G401" i="4" s="1"/>
  <c r="B401" i="4"/>
  <c r="Y401" i="4" s="1"/>
  <c r="S400" i="4"/>
  <c r="Q400" i="4"/>
  <c r="O400" i="4"/>
  <c r="M400" i="4"/>
  <c r="K400" i="4"/>
  <c r="I400" i="4"/>
  <c r="F400" i="4"/>
  <c r="G400" i="4" s="1"/>
  <c r="B400" i="4"/>
  <c r="Y400" i="4" s="1"/>
  <c r="S399" i="4"/>
  <c r="Q399" i="4"/>
  <c r="O399" i="4"/>
  <c r="M399" i="4"/>
  <c r="K399" i="4"/>
  <c r="I399" i="4"/>
  <c r="F399" i="4"/>
  <c r="G399" i="4" s="1"/>
  <c r="B399" i="4"/>
  <c r="Y399" i="4" s="1"/>
  <c r="S398" i="4"/>
  <c r="Q398" i="4"/>
  <c r="O398" i="4"/>
  <c r="M398" i="4"/>
  <c r="K398" i="4"/>
  <c r="I398" i="4"/>
  <c r="F398" i="4"/>
  <c r="G398" i="4" s="1"/>
  <c r="B398" i="4"/>
  <c r="Y398" i="4" s="1"/>
  <c r="S397" i="4"/>
  <c r="Q397" i="4"/>
  <c r="O397" i="4"/>
  <c r="M397" i="4"/>
  <c r="K397" i="4"/>
  <c r="I397" i="4"/>
  <c r="F397" i="4"/>
  <c r="G397" i="4" s="1"/>
  <c r="B397" i="4"/>
  <c r="Y397" i="4" s="1"/>
  <c r="S396" i="4"/>
  <c r="Q396" i="4"/>
  <c r="O396" i="4"/>
  <c r="M396" i="4"/>
  <c r="K396" i="4"/>
  <c r="I396" i="4"/>
  <c r="F396" i="4"/>
  <c r="G396" i="4" s="1"/>
  <c r="B396" i="4"/>
  <c r="Y396" i="4" s="1"/>
  <c r="S395" i="4"/>
  <c r="Q395" i="4"/>
  <c r="O395" i="4"/>
  <c r="M395" i="4"/>
  <c r="K395" i="4"/>
  <c r="I395" i="4"/>
  <c r="F395" i="4"/>
  <c r="G395" i="4" s="1"/>
  <c r="B395" i="4"/>
  <c r="Y395" i="4" s="1"/>
  <c r="S394" i="4"/>
  <c r="Q394" i="4"/>
  <c r="O394" i="4"/>
  <c r="M394" i="4"/>
  <c r="K394" i="4"/>
  <c r="I394" i="4"/>
  <c r="F394" i="4"/>
  <c r="G394" i="4" s="1"/>
  <c r="B394" i="4"/>
  <c r="Y394" i="4" s="1"/>
  <c r="S393" i="4"/>
  <c r="Q393" i="4"/>
  <c r="O393" i="4"/>
  <c r="M393" i="4"/>
  <c r="K393" i="4"/>
  <c r="I393" i="4"/>
  <c r="F393" i="4"/>
  <c r="G393" i="4" s="1"/>
  <c r="B393" i="4"/>
  <c r="Y393" i="4" s="1"/>
  <c r="S392" i="4"/>
  <c r="Q392" i="4"/>
  <c r="O392" i="4"/>
  <c r="M392" i="4"/>
  <c r="K392" i="4"/>
  <c r="I392" i="4"/>
  <c r="F392" i="4"/>
  <c r="B392" i="4"/>
  <c r="Y392" i="4" s="1"/>
  <c r="S391" i="4"/>
  <c r="Q391" i="4"/>
  <c r="O391" i="4"/>
  <c r="M391" i="4"/>
  <c r="K391" i="4"/>
  <c r="I391" i="4"/>
  <c r="F391" i="4"/>
  <c r="G391" i="4" s="1"/>
  <c r="B391" i="4"/>
  <c r="Y391" i="4" s="1"/>
  <c r="S390" i="4"/>
  <c r="Q390" i="4"/>
  <c r="O390" i="4"/>
  <c r="M390" i="4"/>
  <c r="K390" i="4"/>
  <c r="I390" i="4"/>
  <c r="F390" i="4"/>
  <c r="B390" i="4"/>
  <c r="Y390" i="4" s="1"/>
  <c r="S389" i="4"/>
  <c r="Q389" i="4"/>
  <c r="O389" i="4"/>
  <c r="M389" i="4"/>
  <c r="K389" i="4"/>
  <c r="I389" i="4"/>
  <c r="F389" i="4"/>
  <c r="G389" i="4" s="1"/>
  <c r="B389" i="4"/>
  <c r="Y389" i="4" s="1"/>
  <c r="S388" i="4"/>
  <c r="Q388" i="4"/>
  <c r="O388" i="4"/>
  <c r="M388" i="4"/>
  <c r="K388" i="4"/>
  <c r="I388" i="4"/>
  <c r="F388" i="4"/>
  <c r="G388" i="4" s="1"/>
  <c r="B388" i="4"/>
  <c r="Y388" i="4" s="1"/>
  <c r="S387" i="4"/>
  <c r="Q387" i="4"/>
  <c r="O387" i="4"/>
  <c r="M387" i="4"/>
  <c r="K387" i="4"/>
  <c r="I387" i="4"/>
  <c r="F387" i="4"/>
  <c r="G387" i="4" s="1"/>
  <c r="B387" i="4"/>
  <c r="Y387" i="4" s="1"/>
  <c r="S386" i="4"/>
  <c r="Q386" i="4"/>
  <c r="O386" i="4"/>
  <c r="M386" i="4"/>
  <c r="K386" i="4"/>
  <c r="I386" i="4"/>
  <c r="F386" i="4"/>
  <c r="G386" i="4" s="1"/>
  <c r="B386" i="4"/>
  <c r="Y386" i="4" s="1"/>
  <c r="S385" i="4"/>
  <c r="Q385" i="4"/>
  <c r="O385" i="4"/>
  <c r="M385" i="4"/>
  <c r="K385" i="4"/>
  <c r="I385" i="4"/>
  <c r="F385" i="4"/>
  <c r="G385" i="4" s="1"/>
  <c r="B385" i="4"/>
  <c r="Y385" i="4" s="1"/>
  <c r="S384" i="4"/>
  <c r="Q384" i="4"/>
  <c r="O384" i="4"/>
  <c r="M384" i="4"/>
  <c r="K384" i="4"/>
  <c r="I384" i="4"/>
  <c r="F384" i="4"/>
  <c r="G384" i="4" s="1"/>
  <c r="B384" i="4"/>
  <c r="Y384" i="4" s="1"/>
  <c r="S383" i="4"/>
  <c r="Q383" i="4"/>
  <c r="O383" i="4"/>
  <c r="M383" i="4"/>
  <c r="K383" i="4"/>
  <c r="I383" i="4"/>
  <c r="F383" i="4"/>
  <c r="G383" i="4" s="1"/>
  <c r="B383" i="4"/>
  <c r="Y383" i="4" s="1"/>
  <c r="S382" i="4"/>
  <c r="Q382" i="4"/>
  <c r="O382" i="4"/>
  <c r="M382" i="4"/>
  <c r="K382" i="4"/>
  <c r="I382" i="4"/>
  <c r="F382" i="4"/>
  <c r="G382" i="4" s="1"/>
  <c r="B382" i="4"/>
  <c r="Y382" i="4" s="1"/>
  <c r="S381" i="4"/>
  <c r="Q381" i="4"/>
  <c r="O381" i="4"/>
  <c r="M381" i="4"/>
  <c r="K381" i="4"/>
  <c r="I381" i="4"/>
  <c r="G381" i="4"/>
  <c r="F381" i="4"/>
  <c r="B381" i="4"/>
  <c r="Y381" i="4" s="1"/>
  <c r="S380" i="4"/>
  <c r="Q380" i="4"/>
  <c r="O380" i="4"/>
  <c r="M380" i="4"/>
  <c r="K380" i="4"/>
  <c r="I380" i="4"/>
  <c r="F380" i="4"/>
  <c r="B380" i="4"/>
  <c r="Y380" i="4" s="1"/>
  <c r="S379" i="4"/>
  <c r="Q379" i="4"/>
  <c r="O379" i="4"/>
  <c r="M379" i="4"/>
  <c r="K379" i="4"/>
  <c r="I379" i="4"/>
  <c r="F379" i="4"/>
  <c r="G379" i="4" s="1"/>
  <c r="B379" i="4"/>
  <c r="Y379" i="4" s="1"/>
  <c r="S378" i="4"/>
  <c r="Q378" i="4"/>
  <c r="O378" i="4"/>
  <c r="M378" i="4"/>
  <c r="K378" i="4"/>
  <c r="I378" i="4"/>
  <c r="F378" i="4"/>
  <c r="B378" i="4"/>
  <c r="Y378" i="4" s="1"/>
  <c r="S377" i="4"/>
  <c r="Q377" i="4"/>
  <c r="O377" i="4"/>
  <c r="M377" i="4"/>
  <c r="K377" i="4"/>
  <c r="I377" i="4"/>
  <c r="F377" i="4"/>
  <c r="G377" i="4" s="1"/>
  <c r="B377" i="4"/>
  <c r="Y377" i="4" s="1"/>
  <c r="S376" i="4"/>
  <c r="Q376" i="4"/>
  <c r="O376" i="4"/>
  <c r="M376" i="4"/>
  <c r="K376" i="4"/>
  <c r="I376" i="4"/>
  <c r="F376" i="4"/>
  <c r="G376" i="4" s="1"/>
  <c r="B376" i="4"/>
  <c r="Y376" i="4" s="1"/>
  <c r="S375" i="4"/>
  <c r="Q375" i="4"/>
  <c r="O375" i="4"/>
  <c r="M375" i="4"/>
  <c r="K375" i="4"/>
  <c r="I375" i="4"/>
  <c r="F375" i="4"/>
  <c r="G375" i="4" s="1"/>
  <c r="B375" i="4"/>
  <c r="Y375" i="4" s="1"/>
  <c r="S374" i="4"/>
  <c r="Q374" i="4"/>
  <c r="O374" i="4"/>
  <c r="M374" i="4"/>
  <c r="K374" i="4"/>
  <c r="I374" i="4"/>
  <c r="F374" i="4"/>
  <c r="G374" i="4" s="1"/>
  <c r="B374" i="4"/>
  <c r="Y374" i="4" s="1"/>
  <c r="S373" i="4"/>
  <c r="Q373" i="4"/>
  <c r="O373" i="4"/>
  <c r="M373" i="4"/>
  <c r="K373" i="4"/>
  <c r="I373" i="4"/>
  <c r="F373" i="4"/>
  <c r="G373" i="4" s="1"/>
  <c r="B373" i="4"/>
  <c r="Y373" i="4" s="1"/>
  <c r="S372" i="4"/>
  <c r="Q372" i="4"/>
  <c r="O372" i="4"/>
  <c r="M372" i="4"/>
  <c r="K372" i="4"/>
  <c r="I372" i="4"/>
  <c r="F372" i="4"/>
  <c r="G372" i="4" s="1"/>
  <c r="B372" i="4"/>
  <c r="Y372" i="4" s="1"/>
  <c r="S371" i="4"/>
  <c r="Q371" i="4"/>
  <c r="O371" i="4"/>
  <c r="M371" i="4"/>
  <c r="K371" i="4"/>
  <c r="I371" i="4"/>
  <c r="F371" i="4"/>
  <c r="G371" i="4" s="1"/>
  <c r="B371" i="4"/>
  <c r="Y371" i="4" s="1"/>
  <c r="S370" i="4"/>
  <c r="Q370" i="4"/>
  <c r="O370" i="4"/>
  <c r="M370" i="4"/>
  <c r="K370" i="4"/>
  <c r="I370" i="4"/>
  <c r="F370" i="4"/>
  <c r="G370" i="4" s="1"/>
  <c r="B370" i="4"/>
  <c r="Y370" i="4" s="1"/>
  <c r="S369" i="4"/>
  <c r="Q369" i="4"/>
  <c r="O369" i="4"/>
  <c r="M369" i="4"/>
  <c r="K369" i="4"/>
  <c r="I369" i="4"/>
  <c r="F369" i="4"/>
  <c r="G369" i="4" s="1"/>
  <c r="B369" i="4"/>
  <c r="Y369" i="4" s="1"/>
  <c r="S368" i="4"/>
  <c r="Q368" i="4"/>
  <c r="O368" i="4"/>
  <c r="M368" i="4"/>
  <c r="K368" i="4"/>
  <c r="I368" i="4"/>
  <c r="F368" i="4"/>
  <c r="B368" i="4"/>
  <c r="Y368" i="4" s="1"/>
  <c r="S367" i="4"/>
  <c r="Q367" i="4"/>
  <c r="O367" i="4"/>
  <c r="M367" i="4"/>
  <c r="K367" i="4"/>
  <c r="I367" i="4"/>
  <c r="F367" i="4"/>
  <c r="G367" i="4" s="1"/>
  <c r="B367" i="4"/>
  <c r="Y367" i="4" s="1"/>
  <c r="S366" i="4"/>
  <c r="Q366" i="4"/>
  <c r="O366" i="4"/>
  <c r="M366" i="4"/>
  <c r="K366" i="4"/>
  <c r="I366" i="4"/>
  <c r="F366" i="4"/>
  <c r="G366" i="4" s="1"/>
  <c r="B366" i="4"/>
  <c r="Y366" i="4" s="1"/>
  <c r="S365" i="4"/>
  <c r="Q365" i="4"/>
  <c r="O365" i="4"/>
  <c r="M365" i="4"/>
  <c r="K365" i="4"/>
  <c r="I365" i="4"/>
  <c r="F365" i="4"/>
  <c r="G365" i="4" s="1"/>
  <c r="B365" i="4"/>
  <c r="Y365" i="4" s="1"/>
  <c r="S364" i="4"/>
  <c r="Q364" i="4"/>
  <c r="O364" i="4"/>
  <c r="M364" i="4"/>
  <c r="K364" i="4"/>
  <c r="I364" i="4"/>
  <c r="F364" i="4"/>
  <c r="G364" i="4" s="1"/>
  <c r="B364" i="4"/>
  <c r="Y364" i="4" s="1"/>
  <c r="S363" i="4"/>
  <c r="Q363" i="4"/>
  <c r="O363" i="4"/>
  <c r="M363" i="4"/>
  <c r="K363" i="4"/>
  <c r="I363" i="4"/>
  <c r="F363" i="4"/>
  <c r="G363" i="4" s="1"/>
  <c r="B363" i="4"/>
  <c r="Y363" i="4" s="1"/>
  <c r="S362" i="4"/>
  <c r="Q362" i="4"/>
  <c r="O362" i="4"/>
  <c r="M362" i="4"/>
  <c r="K362" i="4"/>
  <c r="I362" i="4"/>
  <c r="F362" i="4"/>
  <c r="G362" i="4" s="1"/>
  <c r="B362" i="4"/>
  <c r="Y362" i="4" s="1"/>
  <c r="S361" i="4"/>
  <c r="Q361" i="4"/>
  <c r="O361" i="4"/>
  <c r="M361" i="4"/>
  <c r="K361" i="4"/>
  <c r="I361" i="4"/>
  <c r="F361" i="4"/>
  <c r="G361" i="4" s="1"/>
  <c r="B361" i="4"/>
  <c r="Y361" i="4" s="1"/>
  <c r="S360" i="4"/>
  <c r="Q360" i="4"/>
  <c r="O360" i="4"/>
  <c r="M360" i="4"/>
  <c r="K360" i="4"/>
  <c r="I360" i="4"/>
  <c r="F360" i="4"/>
  <c r="G360" i="4" s="1"/>
  <c r="B360" i="4"/>
  <c r="Y360" i="4" s="1"/>
  <c r="S359" i="4"/>
  <c r="Q359" i="4"/>
  <c r="O359" i="4"/>
  <c r="M359" i="4"/>
  <c r="K359" i="4"/>
  <c r="I359" i="4"/>
  <c r="F359" i="4"/>
  <c r="G359" i="4" s="1"/>
  <c r="B359" i="4"/>
  <c r="Y359" i="4" s="1"/>
  <c r="S358" i="4"/>
  <c r="Q358" i="4"/>
  <c r="O358" i="4"/>
  <c r="M358" i="4"/>
  <c r="K358" i="4"/>
  <c r="I358" i="4"/>
  <c r="F358" i="4"/>
  <c r="G358" i="4" s="1"/>
  <c r="B358" i="4"/>
  <c r="Y358" i="4" s="1"/>
  <c r="S357" i="4"/>
  <c r="Q357" i="4"/>
  <c r="O357" i="4"/>
  <c r="M357" i="4"/>
  <c r="K357" i="4"/>
  <c r="I357" i="4"/>
  <c r="F357" i="4"/>
  <c r="G357" i="4" s="1"/>
  <c r="B357" i="4"/>
  <c r="Y357" i="4" s="1"/>
  <c r="S356" i="4"/>
  <c r="Q356" i="4"/>
  <c r="O356" i="4"/>
  <c r="M356" i="4"/>
  <c r="K356" i="4"/>
  <c r="I356" i="4"/>
  <c r="F356" i="4"/>
  <c r="B356" i="4"/>
  <c r="Y356" i="4" s="1"/>
  <c r="S355" i="4"/>
  <c r="Q355" i="4"/>
  <c r="O355" i="4"/>
  <c r="M355" i="4"/>
  <c r="K355" i="4"/>
  <c r="I355" i="4"/>
  <c r="F355" i="4"/>
  <c r="G355" i="4" s="1"/>
  <c r="B355" i="4"/>
  <c r="Y355" i="4" s="1"/>
  <c r="S354" i="4"/>
  <c r="Q354" i="4"/>
  <c r="O354" i="4"/>
  <c r="M354" i="4"/>
  <c r="K354" i="4"/>
  <c r="I354" i="4"/>
  <c r="F354" i="4"/>
  <c r="G354" i="4" s="1"/>
  <c r="B354" i="4"/>
  <c r="Y354" i="4" s="1"/>
  <c r="S353" i="4"/>
  <c r="Q353" i="4"/>
  <c r="O353" i="4"/>
  <c r="M353" i="4"/>
  <c r="K353" i="4"/>
  <c r="I353" i="4"/>
  <c r="F353" i="4"/>
  <c r="G353" i="4" s="1"/>
  <c r="B353" i="4"/>
  <c r="Y353" i="4" s="1"/>
  <c r="S352" i="4"/>
  <c r="Q352" i="4"/>
  <c r="O352" i="4"/>
  <c r="M352" i="4"/>
  <c r="K352" i="4"/>
  <c r="I352" i="4"/>
  <c r="F352" i="4"/>
  <c r="G352" i="4" s="1"/>
  <c r="B352" i="4"/>
  <c r="Y352" i="4" s="1"/>
  <c r="S351" i="4"/>
  <c r="Q351" i="4"/>
  <c r="O351" i="4"/>
  <c r="M351" i="4"/>
  <c r="K351" i="4"/>
  <c r="I351" i="4"/>
  <c r="F351" i="4"/>
  <c r="G351" i="4" s="1"/>
  <c r="B351" i="4"/>
  <c r="Y351" i="4" s="1"/>
  <c r="S350" i="4"/>
  <c r="Q350" i="4"/>
  <c r="O350" i="4"/>
  <c r="M350" i="4"/>
  <c r="K350" i="4"/>
  <c r="I350" i="4"/>
  <c r="F350" i="4"/>
  <c r="G350" i="4" s="1"/>
  <c r="B350" i="4"/>
  <c r="Y350" i="4" s="1"/>
  <c r="S349" i="4"/>
  <c r="Q349" i="4"/>
  <c r="O349" i="4"/>
  <c r="M349" i="4"/>
  <c r="K349" i="4"/>
  <c r="I349" i="4"/>
  <c r="F349" i="4"/>
  <c r="G349" i="4" s="1"/>
  <c r="B349" i="4"/>
  <c r="Y349" i="4" s="1"/>
  <c r="S348" i="4"/>
  <c r="Q348" i="4"/>
  <c r="O348" i="4"/>
  <c r="M348" i="4"/>
  <c r="K348" i="4"/>
  <c r="I348" i="4"/>
  <c r="F348" i="4"/>
  <c r="G348" i="4" s="1"/>
  <c r="B348" i="4"/>
  <c r="Y348" i="4" s="1"/>
  <c r="S347" i="4"/>
  <c r="Q347" i="4"/>
  <c r="O347" i="4"/>
  <c r="M347" i="4"/>
  <c r="K347" i="4"/>
  <c r="I347" i="4"/>
  <c r="F347" i="4"/>
  <c r="G347" i="4" s="1"/>
  <c r="B347" i="4"/>
  <c r="Y347" i="4" s="1"/>
  <c r="S346" i="4"/>
  <c r="Q346" i="4"/>
  <c r="O346" i="4"/>
  <c r="M346" i="4"/>
  <c r="K346" i="4"/>
  <c r="I346" i="4"/>
  <c r="F346" i="4"/>
  <c r="G346" i="4" s="1"/>
  <c r="B346" i="4"/>
  <c r="Y346" i="4" s="1"/>
  <c r="S345" i="4"/>
  <c r="Q345" i="4"/>
  <c r="O345" i="4"/>
  <c r="M345" i="4"/>
  <c r="K345" i="4"/>
  <c r="I345" i="4"/>
  <c r="F345" i="4"/>
  <c r="G345" i="4" s="1"/>
  <c r="B345" i="4"/>
  <c r="Y345" i="4" s="1"/>
  <c r="S344" i="4"/>
  <c r="Q344" i="4"/>
  <c r="O344" i="4"/>
  <c r="M344" i="4"/>
  <c r="K344" i="4"/>
  <c r="I344" i="4"/>
  <c r="F344" i="4"/>
  <c r="B344" i="4"/>
  <c r="Y344" i="4" s="1"/>
  <c r="S343" i="4"/>
  <c r="Q343" i="4"/>
  <c r="O343" i="4"/>
  <c r="M343" i="4"/>
  <c r="K343" i="4"/>
  <c r="I343" i="4"/>
  <c r="F343" i="4"/>
  <c r="G343" i="4" s="1"/>
  <c r="B343" i="4"/>
  <c r="Y343" i="4" s="1"/>
  <c r="S342" i="4"/>
  <c r="Q342" i="4"/>
  <c r="O342" i="4"/>
  <c r="M342" i="4"/>
  <c r="K342" i="4"/>
  <c r="I342" i="4"/>
  <c r="F342" i="4"/>
  <c r="G342" i="4" s="1"/>
  <c r="B342" i="4"/>
  <c r="Y342" i="4" s="1"/>
  <c r="S341" i="4"/>
  <c r="Q341" i="4"/>
  <c r="O341" i="4"/>
  <c r="M341" i="4"/>
  <c r="K341" i="4"/>
  <c r="I341" i="4"/>
  <c r="F341" i="4"/>
  <c r="G341" i="4" s="1"/>
  <c r="B341" i="4"/>
  <c r="Y341" i="4" s="1"/>
  <c r="S340" i="4"/>
  <c r="Q340" i="4"/>
  <c r="O340" i="4"/>
  <c r="M340" i="4"/>
  <c r="K340" i="4"/>
  <c r="I340" i="4"/>
  <c r="F340" i="4"/>
  <c r="G340" i="4" s="1"/>
  <c r="B340" i="4"/>
  <c r="Y340" i="4" s="1"/>
  <c r="S339" i="4"/>
  <c r="Q339" i="4"/>
  <c r="O339" i="4"/>
  <c r="M339" i="4"/>
  <c r="K339" i="4"/>
  <c r="I339" i="4"/>
  <c r="F339" i="4"/>
  <c r="G339" i="4" s="1"/>
  <c r="B339" i="4"/>
  <c r="Y339" i="4" s="1"/>
  <c r="S338" i="4"/>
  <c r="Q338" i="4"/>
  <c r="O338" i="4"/>
  <c r="M338" i="4"/>
  <c r="K338" i="4"/>
  <c r="I338" i="4"/>
  <c r="F338" i="4"/>
  <c r="G338" i="4" s="1"/>
  <c r="B338" i="4"/>
  <c r="Y338" i="4" s="1"/>
  <c r="S337" i="4"/>
  <c r="Q337" i="4"/>
  <c r="O337" i="4"/>
  <c r="M337" i="4"/>
  <c r="K337" i="4"/>
  <c r="I337" i="4"/>
  <c r="F337" i="4"/>
  <c r="G337" i="4" s="1"/>
  <c r="B337" i="4"/>
  <c r="Y337" i="4" s="1"/>
  <c r="S336" i="4"/>
  <c r="Q336" i="4"/>
  <c r="O336" i="4"/>
  <c r="M336" i="4"/>
  <c r="K336" i="4"/>
  <c r="I336" i="4"/>
  <c r="F336" i="4"/>
  <c r="G336" i="4" s="1"/>
  <c r="B336" i="4"/>
  <c r="Y336" i="4" s="1"/>
  <c r="S335" i="4"/>
  <c r="Q335" i="4"/>
  <c r="O335" i="4"/>
  <c r="M335" i="4"/>
  <c r="K335" i="4"/>
  <c r="I335" i="4"/>
  <c r="F335" i="4"/>
  <c r="G335" i="4" s="1"/>
  <c r="B335" i="4"/>
  <c r="Y335" i="4" s="1"/>
  <c r="S334" i="4"/>
  <c r="Q334" i="4"/>
  <c r="O334" i="4"/>
  <c r="M334" i="4"/>
  <c r="K334" i="4"/>
  <c r="I334" i="4"/>
  <c r="F334" i="4"/>
  <c r="G334" i="4" s="1"/>
  <c r="B334" i="4"/>
  <c r="Y334" i="4" s="1"/>
  <c r="S333" i="4"/>
  <c r="Q333" i="4"/>
  <c r="O333" i="4"/>
  <c r="M333" i="4"/>
  <c r="K333" i="4"/>
  <c r="I333" i="4"/>
  <c r="F333" i="4"/>
  <c r="G333" i="4" s="1"/>
  <c r="B333" i="4"/>
  <c r="Y333" i="4" s="1"/>
  <c r="S332" i="4"/>
  <c r="Q332" i="4"/>
  <c r="O332" i="4"/>
  <c r="M332" i="4"/>
  <c r="K332" i="4"/>
  <c r="I332" i="4"/>
  <c r="F332" i="4"/>
  <c r="B332" i="4"/>
  <c r="Y332" i="4" s="1"/>
  <c r="S331" i="4"/>
  <c r="Q331" i="4"/>
  <c r="O331" i="4"/>
  <c r="M331" i="4"/>
  <c r="K331" i="4"/>
  <c r="I331" i="4"/>
  <c r="F331" i="4"/>
  <c r="G331" i="4" s="1"/>
  <c r="B331" i="4"/>
  <c r="Y331" i="4" s="1"/>
  <c r="S330" i="4"/>
  <c r="Q330" i="4"/>
  <c r="O330" i="4"/>
  <c r="M330" i="4"/>
  <c r="K330" i="4"/>
  <c r="I330" i="4"/>
  <c r="F330" i="4"/>
  <c r="G330" i="4" s="1"/>
  <c r="B330" i="4"/>
  <c r="Y330" i="4" s="1"/>
  <c r="S329" i="4"/>
  <c r="Q329" i="4"/>
  <c r="O329" i="4"/>
  <c r="M329" i="4"/>
  <c r="K329" i="4"/>
  <c r="I329" i="4"/>
  <c r="F329" i="4"/>
  <c r="G329" i="4" s="1"/>
  <c r="B329" i="4"/>
  <c r="Y329" i="4" s="1"/>
  <c r="S328" i="4"/>
  <c r="Q328" i="4"/>
  <c r="O328" i="4"/>
  <c r="M328" i="4"/>
  <c r="K328" i="4"/>
  <c r="I328" i="4"/>
  <c r="F328" i="4"/>
  <c r="G328" i="4" s="1"/>
  <c r="B328" i="4"/>
  <c r="Y328" i="4" s="1"/>
  <c r="S327" i="4"/>
  <c r="Q327" i="4"/>
  <c r="O327" i="4"/>
  <c r="M327" i="4"/>
  <c r="K327" i="4"/>
  <c r="I327" i="4"/>
  <c r="F327" i="4"/>
  <c r="G327" i="4" s="1"/>
  <c r="B327" i="4"/>
  <c r="Y327" i="4" s="1"/>
  <c r="S326" i="4"/>
  <c r="Q326" i="4"/>
  <c r="O326" i="4"/>
  <c r="M326" i="4"/>
  <c r="K326" i="4"/>
  <c r="I326" i="4"/>
  <c r="F326" i="4"/>
  <c r="G326" i="4" s="1"/>
  <c r="B326" i="4"/>
  <c r="Y326" i="4" s="1"/>
  <c r="S325" i="4"/>
  <c r="Q325" i="4"/>
  <c r="O325" i="4"/>
  <c r="M325" i="4"/>
  <c r="K325" i="4"/>
  <c r="I325" i="4"/>
  <c r="F325" i="4"/>
  <c r="G325" i="4" s="1"/>
  <c r="B325" i="4"/>
  <c r="Y325" i="4" s="1"/>
  <c r="S324" i="4"/>
  <c r="Q324" i="4"/>
  <c r="O324" i="4"/>
  <c r="M324" i="4"/>
  <c r="K324" i="4"/>
  <c r="I324" i="4"/>
  <c r="F324" i="4"/>
  <c r="G324" i="4" s="1"/>
  <c r="B324" i="4"/>
  <c r="Y324" i="4" s="1"/>
  <c r="S323" i="4"/>
  <c r="Q323" i="4"/>
  <c r="O323" i="4"/>
  <c r="M323" i="4"/>
  <c r="K323" i="4"/>
  <c r="I323" i="4"/>
  <c r="F323" i="4"/>
  <c r="G323" i="4" s="1"/>
  <c r="B323" i="4"/>
  <c r="Y323" i="4" s="1"/>
  <c r="S322" i="4"/>
  <c r="Q322" i="4"/>
  <c r="O322" i="4"/>
  <c r="M322" i="4"/>
  <c r="K322" i="4"/>
  <c r="I322" i="4"/>
  <c r="F322" i="4"/>
  <c r="G322" i="4" s="1"/>
  <c r="B322" i="4"/>
  <c r="Y322" i="4" s="1"/>
  <c r="S321" i="4"/>
  <c r="Q321" i="4"/>
  <c r="O321" i="4"/>
  <c r="M321" i="4"/>
  <c r="K321" i="4"/>
  <c r="I321" i="4"/>
  <c r="F321" i="4"/>
  <c r="G321" i="4" s="1"/>
  <c r="B321" i="4"/>
  <c r="Y321" i="4" s="1"/>
  <c r="S320" i="4"/>
  <c r="Q320" i="4"/>
  <c r="O320" i="4"/>
  <c r="M320" i="4"/>
  <c r="K320" i="4"/>
  <c r="I320" i="4"/>
  <c r="F320" i="4"/>
  <c r="B320" i="4"/>
  <c r="Y320" i="4" s="1"/>
  <c r="S319" i="4"/>
  <c r="Q319" i="4"/>
  <c r="O319" i="4"/>
  <c r="M319" i="4"/>
  <c r="K319" i="4"/>
  <c r="I319" i="4"/>
  <c r="G319" i="4"/>
  <c r="F319" i="4"/>
  <c r="B319" i="4"/>
  <c r="Y319" i="4" s="1"/>
  <c r="S318" i="4"/>
  <c r="Q318" i="4"/>
  <c r="O318" i="4"/>
  <c r="M318" i="4"/>
  <c r="K318" i="4"/>
  <c r="I318" i="4"/>
  <c r="F318" i="4"/>
  <c r="G318" i="4" s="1"/>
  <c r="B318" i="4"/>
  <c r="Y318" i="4" s="1"/>
  <c r="S317" i="4"/>
  <c r="Q317" i="4"/>
  <c r="O317" i="4"/>
  <c r="M317" i="4"/>
  <c r="K317" i="4"/>
  <c r="I317" i="4"/>
  <c r="F317" i="4"/>
  <c r="G317" i="4" s="1"/>
  <c r="B317" i="4"/>
  <c r="Y317" i="4" s="1"/>
  <c r="S316" i="4"/>
  <c r="Q316" i="4"/>
  <c r="O316" i="4"/>
  <c r="M316" i="4"/>
  <c r="K316" i="4"/>
  <c r="I316" i="4"/>
  <c r="F316" i="4"/>
  <c r="G316" i="4" s="1"/>
  <c r="B316" i="4"/>
  <c r="Y316" i="4" s="1"/>
  <c r="S315" i="4"/>
  <c r="Q315" i="4"/>
  <c r="O315" i="4"/>
  <c r="M315" i="4"/>
  <c r="K315" i="4"/>
  <c r="I315" i="4"/>
  <c r="G315" i="4"/>
  <c r="F315" i="4"/>
  <c r="B315" i="4"/>
  <c r="Y315" i="4" s="1"/>
  <c r="S314" i="4"/>
  <c r="Q314" i="4"/>
  <c r="O314" i="4"/>
  <c r="M314" i="4"/>
  <c r="K314" i="4"/>
  <c r="I314" i="4"/>
  <c r="F314" i="4"/>
  <c r="G314" i="4" s="1"/>
  <c r="B314" i="4"/>
  <c r="Y314" i="4" s="1"/>
  <c r="S313" i="4"/>
  <c r="Q313" i="4"/>
  <c r="O313" i="4"/>
  <c r="M313" i="4"/>
  <c r="K313" i="4"/>
  <c r="I313" i="4"/>
  <c r="F313" i="4"/>
  <c r="G313" i="4" s="1"/>
  <c r="B313" i="4"/>
  <c r="Y313" i="4" s="1"/>
  <c r="S312" i="4"/>
  <c r="Q312" i="4"/>
  <c r="O312" i="4"/>
  <c r="M312" i="4"/>
  <c r="K312" i="4"/>
  <c r="I312" i="4"/>
  <c r="F312" i="4"/>
  <c r="G312" i="4" s="1"/>
  <c r="B312" i="4"/>
  <c r="Y312" i="4" s="1"/>
  <c r="S311" i="4"/>
  <c r="Q311" i="4"/>
  <c r="O311" i="4"/>
  <c r="M311" i="4"/>
  <c r="K311" i="4"/>
  <c r="I311" i="4"/>
  <c r="F311" i="4"/>
  <c r="G311" i="4" s="1"/>
  <c r="B311" i="4"/>
  <c r="Y311" i="4" s="1"/>
  <c r="S310" i="4"/>
  <c r="Q310" i="4"/>
  <c r="O310" i="4"/>
  <c r="M310" i="4"/>
  <c r="K310" i="4"/>
  <c r="I310" i="4"/>
  <c r="F310" i="4"/>
  <c r="G310" i="4" s="1"/>
  <c r="B310" i="4"/>
  <c r="Y310" i="4" s="1"/>
  <c r="S309" i="4"/>
  <c r="Q309" i="4"/>
  <c r="O309" i="4"/>
  <c r="M309" i="4"/>
  <c r="K309" i="4"/>
  <c r="I309" i="4"/>
  <c r="F309" i="4"/>
  <c r="G309" i="4" s="1"/>
  <c r="B309" i="4"/>
  <c r="Y309" i="4" s="1"/>
  <c r="S308" i="4"/>
  <c r="Q308" i="4"/>
  <c r="O308" i="4"/>
  <c r="M308" i="4"/>
  <c r="K308" i="4"/>
  <c r="I308" i="4"/>
  <c r="F308" i="4"/>
  <c r="B308" i="4"/>
  <c r="Y308" i="4" s="1"/>
  <c r="S307" i="4"/>
  <c r="Q307" i="4"/>
  <c r="O307" i="4"/>
  <c r="M307" i="4"/>
  <c r="K307" i="4"/>
  <c r="I307" i="4"/>
  <c r="F307" i="4"/>
  <c r="G307" i="4" s="1"/>
  <c r="B307" i="4"/>
  <c r="Y307" i="4" s="1"/>
  <c r="S306" i="4"/>
  <c r="Q306" i="4"/>
  <c r="O306" i="4"/>
  <c r="M306" i="4"/>
  <c r="K306" i="4"/>
  <c r="I306" i="4"/>
  <c r="F306" i="4"/>
  <c r="G306" i="4" s="1"/>
  <c r="B306" i="4"/>
  <c r="Y306" i="4" s="1"/>
  <c r="S305" i="4"/>
  <c r="Q305" i="4"/>
  <c r="O305" i="4"/>
  <c r="M305" i="4"/>
  <c r="K305" i="4"/>
  <c r="I305" i="4"/>
  <c r="G305" i="4"/>
  <c r="F305" i="4"/>
  <c r="B305" i="4"/>
  <c r="Y305" i="4" s="1"/>
  <c r="S304" i="4"/>
  <c r="Q304" i="4"/>
  <c r="O304" i="4"/>
  <c r="M304" i="4"/>
  <c r="K304" i="4"/>
  <c r="I304" i="4"/>
  <c r="F304" i="4"/>
  <c r="G304" i="4" s="1"/>
  <c r="B304" i="4"/>
  <c r="Y304" i="4" s="1"/>
  <c r="S303" i="4"/>
  <c r="Q303" i="4"/>
  <c r="O303" i="4"/>
  <c r="M303" i="4"/>
  <c r="K303" i="4"/>
  <c r="I303" i="4"/>
  <c r="F303" i="4"/>
  <c r="G303" i="4" s="1"/>
  <c r="B303" i="4"/>
  <c r="Y303" i="4" s="1"/>
  <c r="S302" i="4"/>
  <c r="Q302" i="4"/>
  <c r="O302" i="4"/>
  <c r="M302" i="4"/>
  <c r="K302" i="4"/>
  <c r="I302" i="4"/>
  <c r="F302" i="4"/>
  <c r="G302" i="4" s="1"/>
  <c r="B302" i="4"/>
  <c r="Y302" i="4" s="1"/>
  <c r="S301" i="4"/>
  <c r="Q301" i="4"/>
  <c r="O301" i="4"/>
  <c r="M301" i="4"/>
  <c r="K301" i="4"/>
  <c r="I301" i="4"/>
  <c r="F301" i="4"/>
  <c r="G301" i="4" s="1"/>
  <c r="B301" i="4"/>
  <c r="Y301" i="4" s="1"/>
  <c r="S300" i="4"/>
  <c r="Q300" i="4"/>
  <c r="O300" i="4"/>
  <c r="M300" i="4"/>
  <c r="K300" i="4"/>
  <c r="I300" i="4"/>
  <c r="F300" i="4"/>
  <c r="G300" i="4" s="1"/>
  <c r="B300" i="4"/>
  <c r="Y300" i="4" s="1"/>
  <c r="S299" i="4"/>
  <c r="Q299" i="4"/>
  <c r="O299" i="4"/>
  <c r="M299" i="4"/>
  <c r="K299" i="4"/>
  <c r="I299" i="4"/>
  <c r="F299" i="4"/>
  <c r="G299" i="4" s="1"/>
  <c r="B299" i="4"/>
  <c r="Y299" i="4" s="1"/>
  <c r="S298" i="4"/>
  <c r="Q298" i="4"/>
  <c r="O298" i="4"/>
  <c r="M298" i="4"/>
  <c r="K298" i="4"/>
  <c r="I298" i="4"/>
  <c r="F298" i="4"/>
  <c r="G298" i="4" s="1"/>
  <c r="B298" i="4"/>
  <c r="Y298" i="4" s="1"/>
  <c r="S297" i="4"/>
  <c r="Q297" i="4"/>
  <c r="O297" i="4"/>
  <c r="M297" i="4"/>
  <c r="K297" i="4"/>
  <c r="I297" i="4"/>
  <c r="F297" i="4"/>
  <c r="G297" i="4" s="1"/>
  <c r="B297" i="4"/>
  <c r="Y297" i="4" s="1"/>
  <c r="S296" i="4"/>
  <c r="Q296" i="4"/>
  <c r="O296" i="4"/>
  <c r="M296" i="4"/>
  <c r="K296" i="4"/>
  <c r="I296" i="4"/>
  <c r="F296" i="4"/>
  <c r="B296" i="4"/>
  <c r="Y296" i="4" s="1"/>
  <c r="S295" i="4"/>
  <c r="Q295" i="4"/>
  <c r="O295" i="4"/>
  <c r="M295" i="4"/>
  <c r="K295" i="4"/>
  <c r="I295" i="4"/>
  <c r="F295" i="4"/>
  <c r="G295" i="4" s="1"/>
  <c r="B295" i="4"/>
  <c r="Y295" i="4" s="1"/>
  <c r="S294" i="4"/>
  <c r="Q294" i="4"/>
  <c r="O294" i="4"/>
  <c r="M294" i="4"/>
  <c r="K294" i="4"/>
  <c r="I294" i="4"/>
  <c r="F294" i="4"/>
  <c r="G294" i="4" s="1"/>
  <c r="B294" i="4"/>
  <c r="Y294" i="4" s="1"/>
  <c r="S293" i="4"/>
  <c r="Q293" i="4"/>
  <c r="O293" i="4"/>
  <c r="M293" i="4"/>
  <c r="K293" i="4"/>
  <c r="I293" i="4"/>
  <c r="F293" i="4"/>
  <c r="G293" i="4" s="1"/>
  <c r="B293" i="4"/>
  <c r="Y293" i="4" s="1"/>
  <c r="S292" i="4"/>
  <c r="Q292" i="4"/>
  <c r="O292" i="4"/>
  <c r="M292" i="4"/>
  <c r="K292" i="4"/>
  <c r="I292" i="4"/>
  <c r="F292" i="4"/>
  <c r="G292" i="4" s="1"/>
  <c r="B292" i="4"/>
  <c r="Y292" i="4" s="1"/>
  <c r="S291" i="4"/>
  <c r="Q291" i="4"/>
  <c r="O291" i="4"/>
  <c r="M291" i="4"/>
  <c r="K291" i="4"/>
  <c r="I291" i="4"/>
  <c r="F291" i="4"/>
  <c r="G291" i="4" s="1"/>
  <c r="B291" i="4"/>
  <c r="Y291" i="4" s="1"/>
  <c r="S290" i="4"/>
  <c r="Q290" i="4"/>
  <c r="O290" i="4"/>
  <c r="M290" i="4"/>
  <c r="K290" i="4"/>
  <c r="I290" i="4"/>
  <c r="F290" i="4"/>
  <c r="G290" i="4" s="1"/>
  <c r="B290" i="4"/>
  <c r="Y290" i="4" s="1"/>
  <c r="S289" i="4"/>
  <c r="Q289" i="4"/>
  <c r="O289" i="4"/>
  <c r="M289" i="4"/>
  <c r="K289" i="4"/>
  <c r="I289" i="4"/>
  <c r="F289" i="4"/>
  <c r="G289" i="4" s="1"/>
  <c r="B289" i="4"/>
  <c r="Y289" i="4" s="1"/>
  <c r="S288" i="4"/>
  <c r="Q288" i="4"/>
  <c r="O288" i="4"/>
  <c r="M288" i="4"/>
  <c r="K288" i="4"/>
  <c r="I288" i="4"/>
  <c r="F288" i="4"/>
  <c r="G288" i="4" s="1"/>
  <c r="B288" i="4"/>
  <c r="Y288" i="4" s="1"/>
  <c r="S287" i="4"/>
  <c r="Q287" i="4"/>
  <c r="O287" i="4"/>
  <c r="M287" i="4"/>
  <c r="K287" i="4"/>
  <c r="I287" i="4"/>
  <c r="F287" i="4"/>
  <c r="G287" i="4" s="1"/>
  <c r="B287" i="4"/>
  <c r="Y287" i="4" s="1"/>
  <c r="S286" i="4"/>
  <c r="Q286" i="4"/>
  <c r="O286" i="4"/>
  <c r="M286" i="4"/>
  <c r="K286" i="4"/>
  <c r="I286" i="4"/>
  <c r="F286" i="4"/>
  <c r="G286" i="4" s="1"/>
  <c r="B286" i="4"/>
  <c r="Y286" i="4" s="1"/>
  <c r="S285" i="4"/>
  <c r="Q285" i="4"/>
  <c r="O285" i="4"/>
  <c r="M285" i="4"/>
  <c r="K285" i="4"/>
  <c r="I285" i="4"/>
  <c r="F285" i="4"/>
  <c r="G285" i="4" s="1"/>
  <c r="B285" i="4"/>
  <c r="Y285" i="4" s="1"/>
  <c r="S284" i="4"/>
  <c r="Q284" i="4"/>
  <c r="O284" i="4"/>
  <c r="M284" i="4"/>
  <c r="K284" i="4"/>
  <c r="I284" i="4"/>
  <c r="F284" i="4"/>
  <c r="B284" i="4"/>
  <c r="Y284" i="4" s="1"/>
  <c r="S283" i="4"/>
  <c r="Q283" i="4"/>
  <c r="O283" i="4"/>
  <c r="M283" i="4"/>
  <c r="K283" i="4"/>
  <c r="I283" i="4"/>
  <c r="F283" i="4"/>
  <c r="G283" i="4" s="1"/>
  <c r="B283" i="4"/>
  <c r="Y283" i="4" s="1"/>
  <c r="S282" i="4"/>
  <c r="Q282" i="4"/>
  <c r="O282" i="4"/>
  <c r="M282" i="4"/>
  <c r="K282" i="4"/>
  <c r="I282" i="4"/>
  <c r="F282" i="4"/>
  <c r="G282" i="4" s="1"/>
  <c r="B282" i="4"/>
  <c r="Y282" i="4" s="1"/>
  <c r="S281" i="4"/>
  <c r="Q281" i="4"/>
  <c r="O281" i="4"/>
  <c r="M281" i="4"/>
  <c r="K281" i="4"/>
  <c r="I281" i="4"/>
  <c r="F281" i="4"/>
  <c r="G281" i="4" s="1"/>
  <c r="B281" i="4"/>
  <c r="Y281" i="4" s="1"/>
  <c r="S280" i="4"/>
  <c r="Q280" i="4"/>
  <c r="O280" i="4"/>
  <c r="M280" i="4"/>
  <c r="K280" i="4"/>
  <c r="I280" i="4"/>
  <c r="F280" i="4"/>
  <c r="G280" i="4" s="1"/>
  <c r="B280" i="4"/>
  <c r="Y280" i="4" s="1"/>
  <c r="S279" i="4"/>
  <c r="Q279" i="4"/>
  <c r="O279" i="4"/>
  <c r="M279" i="4"/>
  <c r="K279" i="4"/>
  <c r="I279" i="4"/>
  <c r="F279" i="4"/>
  <c r="G279" i="4" s="1"/>
  <c r="B279" i="4"/>
  <c r="Y279" i="4" s="1"/>
  <c r="S278" i="4"/>
  <c r="Q278" i="4"/>
  <c r="O278" i="4"/>
  <c r="M278" i="4"/>
  <c r="K278" i="4"/>
  <c r="I278" i="4"/>
  <c r="F278" i="4"/>
  <c r="G278" i="4" s="1"/>
  <c r="B278" i="4"/>
  <c r="Y278" i="4" s="1"/>
  <c r="S277" i="4"/>
  <c r="Q277" i="4"/>
  <c r="O277" i="4"/>
  <c r="M277" i="4"/>
  <c r="K277" i="4"/>
  <c r="I277" i="4"/>
  <c r="F277" i="4"/>
  <c r="G277" i="4" s="1"/>
  <c r="B277" i="4"/>
  <c r="Y277" i="4" s="1"/>
  <c r="S276" i="4"/>
  <c r="Q276" i="4"/>
  <c r="O276" i="4"/>
  <c r="M276" i="4"/>
  <c r="K276" i="4"/>
  <c r="I276" i="4"/>
  <c r="F276" i="4"/>
  <c r="G276" i="4" s="1"/>
  <c r="B276" i="4"/>
  <c r="Y276" i="4" s="1"/>
  <c r="S275" i="4"/>
  <c r="Q275" i="4"/>
  <c r="O275" i="4"/>
  <c r="M275" i="4"/>
  <c r="K275" i="4"/>
  <c r="I275" i="4"/>
  <c r="F275" i="4"/>
  <c r="G275" i="4" s="1"/>
  <c r="B275" i="4"/>
  <c r="Y275" i="4" s="1"/>
  <c r="S274" i="4"/>
  <c r="Q274" i="4"/>
  <c r="O274" i="4"/>
  <c r="M274" i="4"/>
  <c r="K274" i="4"/>
  <c r="I274" i="4"/>
  <c r="F274" i="4"/>
  <c r="G274" i="4" s="1"/>
  <c r="B274" i="4"/>
  <c r="Y274" i="4" s="1"/>
  <c r="S273" i="4"/>
  <c r="Q273" i="4"/>
  <c r="O273" i="4"/>
  <c r="M273" i="4"/>
  <c r="K273" i="4"/>
  <c r="I273" i="4"/>
  <c r="F273" i="4"/>
  <c r="G273" i="4" s="1"/>
  <c r="B273" i="4"/>
  <c r="Y273" i="4" s="1"/>
  <c r="S272" i="4"/>
  <c r="Q272" i="4"/>
  <c r="O272" i="4"/>
  <c r="M272" i="4"/>
  <c r="K272" i="4"/>
  <c r="I272" i="4"/>
  <c r="F272" i="4"/>
  <c r="B272" i="4"/>
  <c r="Y272" i="4" s="1"/>
  <c r="S271" i="4"/>
  <c r="Q271" i="4"/>
  <c r="O271" i="4"/>
  <c r="M271" i="4"/>
  <c r="K271" i="4"/>
  <c r="I271" i="4"/>
  <c r="F271" i="4"/>
  <c r="G271" i="4" s="1"/>
  <c r="B271" i="4"/>
  <c r="Y271" i="4" s="1"/>
  <c r="S270" i="4"/>
  <c r="Q270" i="4"/>
  <c r="O270" i="4"/>
  <c r="M270" i="4"/>
  <c r="K270" i="4"/>
  <c r="I270" i="4"/>
  <c r="F270" i="4"/>
  <c r="G270" i="4" s="1"/>
  <c r="B270" i="4"/>
  <c r="Y270" i="4" s="1"/>
  <c r="S269" i="4"/>
  <c r="Q269" i="4"/>
  <c r="O269" i="4"/>
  <c r="M269" i="4"/>
  <c r="K269" i="4"/>
  <c r="I269" i="4"/>
  <c r="F269" i="4"/>
  <c r="G269" i="4" s="1"/>
  <c r="B269" i="4"/>
  <c r="Y269" i="4" s="1"/>
  <c r="S268" i="4"/>
  <c r="Q268" i="4"/>
  <c r="O268" i="4"/>
  <c r="M268" i="4"/>
  <c r="K268" i="4"/>
  <c r="I268" i="4"/>
  <c r="F268" i="4"/>
  <c r="G268" i="4" s="1"/>
  <c r="B268" i="4"/>
  <c r="Y268" i="4" s="1"/>
  <c r="S267" i="4"/>
  <c r="Q267" i="4"/>
  <c r="O267" i="4"/>
  <c r="M267" i="4"/>
  <c r="K267" i="4"/>
  <c r="I267" i="4"/>
  <c r="F267" i="4"/>
  <c r="G267" i="4" s="1"/>
  <c r="B267" i="4"/>
  <c r="Y267" i="4" s="1"/>
  <c r="S266" i="4"/>
  <c r="Q266" i="4"/>
  <c r="O266" i="4"/>
  <c r="M266" i="4"/>
  <c r="K266" i="4"/>
  <c r="I266" i="4"/>
  <c r="F266" i="4"/>
  <c r="G266" i="4" s="1"/>
  <c r="B266" i="4"/>
  <c r="Y266" i="4" s="1"/>
  <c r="S265" i="4"/>
  <c r="Q265" i="4"/>
  <c r="O265" i="4"/>
  <c r="M265" i="4"/>
  <c r="K265" i="4"/>
  <c r="I265" i="4"/>
  <c r="F265" i="4"/>
  <c r="G265" i="4" s="1"/>
  <c r="B265" i="4"/>
  <c r="Y265" i="4" s="1"/>
  <c r="S264" i="4"/>
  <c r="Q264" i="4"/>
  <c r="O264" i="4"/>
  <c r="M264" i="4"/>
  <c r="K264" i="4"/>
  <c r="I264" i="4"/>
  <c r="F264" i="4"/>
  <c r="G264" i="4" s="1"/>
  <c r="B264" i="4"/>
  <c r="Y264" i="4" s="1"/>
  <c r="S263" i="4"/>
  <c r="Q263" i="4"/>
  <c r="O263" i="4"/>
  <c r="M263" i="4"/>
  <c r="K263" i="4"/>
  <c r="I263" i="4"/>
  <c r="F263" i="4"/>
  <c r="G263" i="4" s="1"/>
  <c r="B263" i="4"/>
  <c r="Y263" i="4" s="1"/>
  <c r="S262" i="4"/>
  <c r="Q262" i="4"/>
  <c r="O262" i="4"/>
  <c r="M262" i="4"/>
  <c r="K262" i="4"/>
  <c r="I262" i="4"/>
  <c r="F262" i="4"/>
  <c r="G262" i="4" s="1"/>
  <c r="B262" i="4"/>
  <c r="Y262" i="4" s="1"/>
  <c r="S261" i="4"/>
  <c r="Q261" i="4"/>
  <c r="O261" i="4"/>
  <c r="M261" i="4"/>
  <c r="K261" i="4"/>
  <c r="I261" i="4"/>
  <c r="G261" i="4"/>
  <c r="F261" i="4"/>
  <c r="B261" i="4"/>
  <c r="Y261" i="4" s="1"/>
  <c r="S260" i="4"/>
  <c r="Q260" i="4"/>
  <c r="O260" i="4"/>
  <c r="M260" i="4"/>
  <c r="K260" i="4"/>
  <c r="I260" i="4"/>
  <c r="F260" i="4"/>
  <c r="B260" i="4"/>
  <c r="Y260" i="4" s="1"/>
  <c r="S259" i="4"/>
  <c r="Q259" i="4"/>
  <c r="O259" i="4"/>
  <c r="M259" i="4"/>
  <c r="K259" i="4"/>
  <c r="I259" i="4"/>
  <c r="F259" i="4"/>
  <c r="G259" i="4" s="1"/>
  <c r="B259" i="4"/>
  <c r="Y259" i="4" s="1"/>
  <c r="S258" i="4"/>
  <c r="Q258" i="4"/>
  <c r="O258" i="4"/>
  <c r="M258" i="4"/>
  <c r="K258" i="4"/>
  <c r="I258" i="4"/>
  <c r="F258" i="4"/>
  <c r="G258" i="4" s="1"/>
  <c r="B258" i="4"/>
  <c r="Y258" i="4" s="1"/>
  <c r="S257" i="4"/>
  <c r="Q257" i="4"/>
  <c r="O257" i="4"/>
  <c r="M257" i="4"/>
  <c r="K257" i="4"/>
  <c r="I257" i="4"/>
  <c r="G257" i="4"/>
  <c r="F257" i="4"/>
  <c r="B257" i="4"/>
  <c r="Y257" i="4" s="1"/>
  <c r="S256" i="4"/>
  <c r="Q256" i="4"/>
  <c r="O256" i="4"/>
  <c r="M256" i="4"/>
  <c r="K256" i="4"/>
  <c r="I256" i="4"/>
  <c r="F256" i="4"/>
  <c r="G256" i="4" s="1"/>
  <c r="B256" i="4"/>
  <c r="Y256" i="4" s="1"/>
  <c r="S255" i="4"/>
  <c r="Q255" i="4"/>
  <c r="O255" i="4"/>
  <c r="M255" i="4"/>
  <c r="K255" i="4"/>
  <c r="I255" i="4"/>
  <c r="F255" i="4"/>
  <c r="G255" i="4" s="1"/>
  <c r="B255" i="4"/>
  <c r="Y255" i="4" s="1"/>
  <c r="S254" i="4"/>
  <c r="Q254" i="4"/>
  <c r="O254" i="4"/>
  <c r="M254" i="4"/>
  <c r="K254" i="4"/>
  <c r="I254" i="4"/>
  <c r="F254" i="4"/>
  <c r="G254" i="4" s="1"/>
  <c r="B254" i="4"/>
  <c r="Y254" i="4" s="1"/>
  <c r="S253" i="4"/>
  <c r="Q253" i="4"/>
  <c r="O253" i="4"/>
  <c r="M253" i="4"/>
  <c r="K253" i="4"/>
  <c r="I253" i="4"/>
  <c r="F253" i="4"/>
  <c r="G253" i="4" s="1"/>
  <c r="B253" i="4"/>
  <c r="Y253" i="4" s="1"/>
  <c r="S252" i="4"/>
  <c r="Q252" i="4"/>
  <c r="O252" i="4"/>
  <c r="M252" i="4"/>
  <c r="K252" i="4"/>
  <c r="I252" i="4"/>
  <c r="F252" i="4"/>
  <c r="G252" i="4" s="1"/>
  <c r="B252" i="4"/>
  <c r="Y252" i="4" s="1"/>
  <c r="S251" i="4"/>
  <c r="Q251" i="4"/>
  <c r="O251" i="4"/>
  <c r="M251" i="4"/>
  <c r="K251" i="4"/>
  <c r="I251" i="4"/>
  <c r="F251" i="4"/>
  <c r="G251" i="4" s="1"/>
  <c r="B251" i="4"/>
  <c r="Y251" i="4" s="1"/>
  <c r="S250" i="4"/>
  <c r="Q250" i="4"/>
  <c r="O250" i="4"/>
  <c r="M250" i="4"/>
  <c r="K250" i="4"/>
  <c r="I250" i="4"/>
  <c r="F250" i="4"/>
  <c r="G250" i="4" s="1"/>
  <c r="B250" i="4"/>
  <c r="Y250" i="4" s="1"/>
  <c r="S249" i="4"/>
  <c r="Q249" i="4"/>
  <c r="O249" i="4"/>
  <c r="M249" i="4"/>
  <c r="K249" i="4"/>
  <c r="I249" i="4"/>
  <c r="F249" i="4"/>
  <c r="G249" i="4" s="1"/>
  <c r="B249" i="4"/>
  <c r="Y249" i="4" s="1"/>
  <c r="S248" i="4"/>
  <c r="Q248" i="4"/>
  <c r="O248" i="4"/>
  <c r="M248" i="4"/>
  <c r="K248" i="4"/>
  <c r="I248" i="4"/>
  <c r="F248" i="4"/>
  <c r="G248" i="4" s="1"/>
  <c r="B248" i="4"/>
  <c r="Y248" i="4" s="1"/>
  <c r="S247" i="4"/>
  <c r="Q247" i="4"/>
  <c r="O247" i="4"/>
  <c r="M247" i="4"/>
  <c r="K247" i="4"/>
  <c r="I247" i="4"/>
  <c r="F247" i="4"/>
  <c r="G247" i="4" s="1"/>
  <c r="B247" i="4"/>
  <c r="Y247" i="4" s="1"/>
  <c r="S246" i="4"/>
  <c r="Q246" i="4"/>
  <c r="O246" i="4"/>
  <c r="M246" i="4"/>
  <c r="K246" i="4"/>
  <c r="I246" i="4"/>
  <c r="F246" i="4"/>
  <c r="G246" i="4" s="1"/>
  <c r="B246" i="4"/>
  <c r="Y246" i="4" s="1"/>
  <c r="S245" i="4"/>
  <c r="Q245" i="4"/>
  <c r="O245" i="4"/>
  <c r="M245" i="4"/>
  <c r="K245" i="4"/>
  <c r="I245" i="4"/>
  <c r="F245" i="4"/>
  <c r="G245" i="4" s="1"/>
  <c r="B245" i="4"/>
  <c r="Y245" i="4" s="1"/>
  <c r="S244" i="4"/>
  <c r="Q244" i="4"/>
  <c r="O244" i="4"/>
  <c r="M244" i="4"/>
  <c r="K244" i="4"/>
  <c r="I244" i="4"/>
  <c r="F244" i="4"/>
  <c r="G244" i="4" s="1"/>
  <c r="B244" i="4"/>
  <c r="Y244" i="4" s="1"/>
  <c r="S243" i="4"/>
  <c r="Q243" i="4"/>
  <c r="O243" i="4"/>
  <c r="M243" i="4"/>
  <c r="K243" i="4"/>
  <c r="I243" i="4"/>
  <c r="F243" i="4"/>
  <c r="G243" i="4" s="1"/>
  <c r="B243" i="4"/>
  <c r="Y243" i="4" s="1"/>
  <c r="S242" i="4"/>
  <c r="Q242" i="4"/>
  <c r="O242" i="4"/>
  <c r="M242" i="4"/>
  <c r="K242" i="4"/>
  <c r="I242" i="4"/>
  <c r="F242" i="4"/>
  <c r="G242" i="4" s="1"/>
  <c r="B242" i="4"/>
  <c r="Y242" i="4" s="1"/>
  <c r="S241" i="4"/>
  <c r="Q241" i="4"/>
  <c r="O241" i="4"/>
  <c r="M241" i="4"/>
  <c r="K241" i="4"/>
  <c r="I241" i="4"/>
  <c r="F241" i="4"/>
  <c r="G241" i="4" s="1"/>
  <c r="B241" i="4"/>
  <c r="Y241" i="4" s="1"/>
  <c r="S240" i="4"/>
  <c r="Q240" i="4"/>
  <c r="O240" i="4"/>
  <c r="M240" i="4"/>
  <c r="K240" i="4"/>
  <c r="I240" i="4"/>
  <c r="F240" i="4"/>
  <c r="G240" i="4" s="1"/>
  <c r="B240" i="4"/>
  <c r="Y240" i="4" s="1"/>
  <c r="S239" i="4"/>
  <c r="Q239" i="4"/>
  <c r="O239" i="4"/>
  <c r="M239" i="4"/>
  <c r="K239" i="4"/>
  <c r="I239" i="4"/>
  <c r="F239" i="4"/>
  <c r="G239" i="4" s="1"/>
  <c r="B239" i="4"/>
  <c r="Y239" i="4" s="1"/>
  <c r="S238" i="4"/>
  <c r="Q238" i="4"/>
  <c r="O238" i="4"/>
  <c r="M238" i="4"/>
  <c r="K238" i="4"/>
  <c r="I238" i="4"/>
  <c r="F238" i="4"/>
  <c r="G238" i="4" s="1"/>
  <c r="B238" i="4"/>
  <c r="Y238" i="4" s="1"/>
  <c r="S237" i="4"/>
  <c r="Q237" i="4"/>
  <c r="O237" i="4"/>
  <c r="M237" i="4"/>
  <c r="K237" i="4"/>
  <c r="I237" i="4"/>
  <c r="F237" i="4"/>
  <c r="G237" i="4" s="1"/>
  <c r="B237" i="4"/>
  <c r="Y237" i="4" s="1"/>
  <c r="S236" i="4"/>
  <c r="Q236" i="4"/>
  <c r="O236" i="4"/>
  <c r="M236" i="4"/>
  <c r="K236" i="4"/>
  <c r="I236" i="4"/>
  <c r="F236" i="4"/>
  <c r="G236" i="4" s="1"/>
  <c r="B236" i="4"/>
  <c r="Y236" i="4" s="1"/>
  <c r="S235" i="4"/>
  <c r="Q235" i="4"/>
  <c r="O235" i="4"/>
  <c r="M235" i="4"/>
  <c r="K235" i="4"/>
  <c r="I235" i="4"/>
  <c r="F235" i="4"/>
  <c r="G235" i="4" s="1"/>
  <c r="B235" i="4"/>
  <c r="Y235" i="4" s="1"/>
  <c r="S234" i="4"/>
  <c r="Q234" i="4"/>
  <c r="O234" i="4"/>
  <c r="M234" i="4"/>
  <c r="K234" i="4"/>
  <c r="I234" i="4"/>
  <c r="F234" i="4"/>
  <c r="G234" i="4" s="1"/>
  <c r="B234" i="4"/>
  <c r="Y234" i="4" s="1"/>
  <c r="S233" i="4"/>
  <c r="Q233" i="4"/>
  <c r="O233" i="4"/>
  <c r="M233" i="4"/>
  <c r="K233" i="4"/>
  <c r="I233" i="4"/>
  <c r="F233" i="4"/>
  <c r="G233" i="4" s="1"/>
  <c r="B233" i="4"/>
  <c r="Y233" i="4" s="1"/>
  <c r="S232" i="4"/>
  <c r="Q232" i="4"/>
  <c r="O232" i="4"/>
  <c r="M232" i="4"/>
  <c r="K232" i="4"/>
  <c r="I232" i="4"/>
  <c r="F232" i="4"/>
  <c r="G232" i="4" s="1"/>
  <c r="B232" i="4"/>
  <c r="Y232" i="4" s="1"/>
  <c r="S231" i="4"/>
  <c r="Q231" i="4"/>
  <c r="O231" i="4"/>
  <c r="M231" i="4"/>
  <c r="K231" i="4"/>
  <c r="I231" i="4"/>
  <c r="F231" i="4"/>
  <c r="G231" i="4" s="1"/>
  <c r="B231" i="4"/>
  <c r="Y231" i="4" s="1"/>
  <c r="S230" i="4"/>
  <c r="Q230" i="4"/>
  <c r="O230" i="4"/>
  <c r="M230" i="4"/>
  <c r="K230" i="4"/>
  <c r="I230" i="4"/>
  <c r="G230" i="4"/>
  <c r="F230" i="4"/>
  <c r="B230" i="4"/>
  <c r="Y230" i="4" s="1"/>
  <c r="S229" i="4"/>
  <c r="Q229" i="4"/>
  <c r="O229" i="4"/>
  <c r="M229" i="4"/>
  <c r="K229" i="4"/>
  <c r="I229" i="4"/>
  <c r="F229" i="4"/>
  <c r="G229" i="4" s="1"/>
  <c r="B229" i="4"/>
  <c r="Y229" i="4" s="1"/>
  <c r="S228" i="4"/>
  <c r="Q228" i="4"/>
  <c r="O228" i="4"/>
  <c r="M228" i="4"/>
  <c r="K228" i="4"/>
  <c r="I228" i="4"/>
  <c r="F228" i="4"/>
  <c r="G228" i="4" s="1"/>
  <c r="B228" i="4"/>
  <c r="Y228" i="4" s="1"/>
  <c r="S227" i="4"/>
  <c r="Q227" i="4"/>
  <c r="O227" i="4"/>
  <c r="M227" i="4"/>
  <c r="K227" i="4"/>
  <c r="I227" i="4"/>
  <c r="F227" i="4"/>
  <c r="G227" i="4" s="1"/>
  <c r="B227" i="4"/>
  <c r="Y227" i="4" s="1"/>
  <c r="S226" i="4"/>
  <c r="Q226" i="4"/>
  <c r="O226" i="4"/>
  <c r="M226" i="4"/>
  <c r="K226" i="4"/>
  <c r="I226" i="4"/>
  <c r="F226" i="4"/>
  <c r="G226" i="4" s="1"/>
  <c r="B226" i="4"/>
  <c r="Y226" i="4" s="1"/>
  <c r="S225" i="4"/>
  <c r="Q225" i="4"/>
  <c r="O225" i="4"/>
  <c r="M225" i="4"/>
  <c r="K225" i="4"/>
  <c r="I225" i="4"/>
  <c r="F225" i="4"/>
  <c r="G225" i="4" s="1"/>
  <c r="B225" i="4"/>
  <c r="Y225" i="4" s="1"/>
  <c r="S224" i="4"/>
  <c r="Q224" i="4"/>
  <c r="O224" i="4"/>
  <c r="M224" i="4"/>
  <c r="K224" i="4"/>
  <c r="I224" i="4"/>
  <c r="F224" i="4"/>
  <c r="G224" i="4" s="1"/>
  <c r="B224" i="4"/>
  <c r="Y224" i="4" s="1"/>
  <c r="S223" i="4"/>
  <c r="Q223" i="4"/>
  <c r="O223" i="4"/>
  <c r="M223" i="4"/>
  <c r="K223" i="4"/>
  <c r="I223" i="4"/>
  <c r="F223" i="4"/>
  <c r="G223" i="4" s="1"/>
  <c r="B223" i="4"/>
  <c r="Y223" i="4" s="1"/>
  <c r="S222" i="4"/>
  <c r="Q222" i="4"/>
  <c r="O222" i="4"/>
  <c r="M222" i="4"/>
  <c r="K222" i="4"/>
  <c r="I222" i="4"/>
  <c r="F222" i="4"/>
  <c r="G222" i="4" s="1"/>
  <c r="B222" i="4"/>
  <c r="Y222" i="4" s="1"/>
  <c r="S221" i="4"/>
  <c r="Q221" i="4"/>
  <c r="O221" i="4"/>
  <c r="M221" i="4"/>
  <c r="K221" i="4"/>
  <c r="I221" i="4"/>
  <c r="F221" i="4"/>
  <c r="G221" i="4" s="1"/>
  <c r="B221" i="4"/>
  <c r="Y221" i="4" s="1"/>
  <c r="S220" i="4"/>
  <c r="Q220" i="4"/>
  <c r="O220" i="4"/>
  <c r="M220" i="4"/>
  <c r="K220" i="4"/>
  <c r="I220" i="4"/>
  <c r="F220" i="4"/>
  <c r="G220" i="4" s="1"/>
  <c r="B220" i="4"/>
  <c r="Y220" i="4" s="1"/>
  <c r="S219" i="4"/>
  <c r="Q219" i="4"/>
  <c r="O219" i="4"/>
  <c r="M219" i="4"/>
  <c r="K219" i="4"/>
  <c r="I219" i="4"/>
  <c r="F219" i="4"/>
  <c r="G219" i="4" s="1"/>
  <c r="B219" i="4"/>
  <c r="Y219" i="4" s="1"/>
  <c r="S218" i="4"/>
  <c r="Q218" i="4"/>
  <c r="O218" i="4"/>
  <c r="M218" i="4"/>
  <c r="K218" i="4"/>
  <c r="I218" i="4"/>
  <c r="F218" i="4"/>
  <c r="G218" i="4" s="1"/>
  <c r="B218" i="4"/>
  <c r="Y218" i="4" s="1"/>
  <c r="S217" i="4"/>
  <c r="Q217" i="4"/>
  <c r="O217" i="4"/>
  <c r="M217" i="4"/>
  <c r="K217" i="4"/>
  <c r="I217" i="4"/>
  <c r="F217" i="4"/>
  <c r="G217" i="4" s="1"/>
  <c r="B217" i="4"/>
  <c r="Y217" i="4" s="1"/>
  <c r="S216" i="4"/>
  <c r="Q216" i="4"/>
  <c r="O216" i="4"/>
  <c r="M216" i="4"/>
  <c r="K216" i="4"/>
  <c r="I216" i="4"/>
  <c r="F216" i="4"/>
  <c r="G216" i="4" s="1"/>
  <c r="B216" i="4"/>
  <c r="Y216" i="4" s="1"/>
  <c r="S215" i="4"/>
  <c r="Q215" i="4"/>
  <c r="O215" i="4"/>
  <c r="M215" i="4"/>
  <c r="K215" i="4"/>
  <c r="I215" i="4"/>
  <c r="F215" i="4"/>
  <c r="G215" i="4" s="1"/>
  <c r="B215" i="4"/>
  <c r="Y215" i="4" s="1"/>
  <c r="S214" i="4"/>
  <c r="Q214" i="4"/>
  <c r="O214" i="4"/>
  <c r="M214" i="4"/>
  <c r="K214" i="4"/>
  <c r="I214" i="4"/>
  <c r="F214" i="4"/>
  <c r="G214" i="4" s="1"/>
  <c r="B214" i="4"/>
  <c r="Y214" i="4" s="1"/>
  <c r="S213" i="4"/>
  <c r="Q213" i="4"/>
  <c r="O213" i="4"/>
  <c r="M213" i="4"/>
  <c r="K213" i="4"/>
  <c r="I213" i="4"/>
  <c r="F213" i="4"/>
  <c r="G213" i="4" s="1"/>
  <c r="B213" i="4"/>
  <c r="Y213" i="4" s="1"/>
  <c r="S212" i="4"/>
  <c r="Q212" i="4"/>
  <c r="O212" i="4"/>
  <c r="M212" i="4"/>
  <c r="K212" i="4"/>
  <c r="I212" i="4"/>
  <c r="F212" i="4"/>
  <c r="G212" i="4" s="1"/>
  <c r="B212" i="4"/>
  <c r="Y212" i="4" s="1"/>
  <c r="S211" i="4"/>
  <c r="Q211" i="4"/>
  <c r="O211" i="4"/>
  <c r="M211" i="4"/>
  <c r="K211" i="4"/>
  <c r="I211" i="4"/>
  <c r="F211" i="4"/>
  <c r="G211" i="4" s="1"/>
  <c r="B211" i="4"/>
  <c r="Y211" i="4" s="1"/>
  <c r="S210" i="4"/>
  <c r="Q210" i="4"/>
  <c r="O210" i="4"/>
  <c r="M210" i="4"/>
  <c r="K210" i="4"/>
  <c r="I210" i="4"/>
  <c r="F210" i="4"/>
  <c r="G210" i="4" s="1"/>
  <c r="B210" i="4"/>
  <c r="Y210" i="4" s="1"/>
  <c r="S209" i="4"/>
  <c r="Q209" i="4"/>
  <c r="O209" i="4"/>
  <c r="M209" i="4"/>
  <c r="K209" i="4"/>
  <c r="I209" i="4"/>
  <c r="F209" i="4"/>
  <c r="G209" i="4" s="1"/>
  <c r="B209" i="4"/>
  <c r="Y209" i="4" s="1"/>
  <c r="S208" i="4"/>
  <c r="Q208" i="4"/>
  <c r="O208" i="4"/>
  <c r="M208" i="4"/>
  <c r="K208" i="4"/>
  <c r="I208" i="4"/>
  <c r="F208" i="4"/>
  <c r="G208" i="4" s="1"/>
  <c r="B208" i="4"/>
  <c r="Y208" i="4" s="1"/>
  <c r="S207" i="4"/>
  <c r="Q207" i="4"/>
  <c r="O207" i="4"/>
  <c r="M207" i="4"/>
  <c r="K207" i="4"/>
  <c r="I207" i="4"/>
  <c r="F207" i="4"/>
  <c r="G207" i="4" s="1"/>
  <c r="B207" i="4"/>
  <c r="Y207" i="4" s="1"/>
  <c r="S206" i="4"/>
  <c r="Q206" i="4"/>
  <c r="O206" i="4"/>
  <c r="M206" i="4"/>
  <c r="K206" i="4"/>
  <c r="I206" i="4"/>
  <c r="F206" i="4"/>
  <c r="G206" i="4" s="1"/>
  <c r="B206" i="4"/>
  <c r="Y206" i="4" s="1"/>
  <c r="S205" i="4"/>
  <c r="Q205" i="4"/>
  <c r="O205" i="4"/>
  <c r="M205" i="4"/>
  <c r="K205" i="4"/>
  <c r="I205" i="4"/>
  <c r="F205" i="4"/>
  <c r="G205" i="4" s="1"/>
  <c r="B205" i="4"/>
  <c r="Y205" i="4" s="1"/>
  <c r="S204" i="4"/>
  <c r="Q204" i="4"/>
  <c r="O204" i="4"/>
  <c r="M204" i="4"/>
  <c r="K204" i="4"/>
  <c r="I204" i="4"/>
  <c r="F204" i="4"/>
  <c r="G204" i="4" s="1"/>
  <c r="B204" i="4"/>
  <c r="Y204" i="4" s="1"/>
  <c r="S203" i="4"/>
  <c r="Q203" i="4"/>
  <c r="O203" i="4"/>
  <c r="M203" i="4"/>
  <c r="K203" i="4"/>
  <c r="I203" i="4"/>
  <c r="F203" i="4"/>
  <c r="G203" i="4" s="1"/>
  <c r="B203" i="4"/>
  <c r="Y203" i="4" s="1"/>
  <c r="S202" i="4"/>
  <c r="Q202" i="4"/>
  <c r="O202" i="4"/>
  <c r="M202" i="4"/>
  <c r="K202" i="4"/>
  <c r="I202" i="4"/>
  <c r="F202" i="4"/>
  <c r="G202" i="4" s="1"/>
  <c r="B202" i="4"/>
  <c r="Y202" i="4" s="1"/>
  <c r="S201" i="4"/>
  <c r="Q201" i="4"/>
  <c r="O201" i="4"/>
  <c r="M201" i="4"/>
  <c r="K201" i="4"/>
  <c r="I201" i="4"/>
  <c r="F201" i="4"/>
  <c r="G201" i="4" s="1"/>
  <c r="B201" i="4"/>
  <c r="Y201" i="4" s="1"/>
  <c r="S200" i="4"/>
  <c r="Q200" i="4"/>
  <c r="O200" i="4"/>
  <c r="M200" i="4"/>
  <c r="K200" i="4"/>
  <c r="I200" i="4"/>
  <c r="F200" i="4"/>
  <c r="G200" i="4" s="1"/>
  <c r="B200" i="4"/>
  <c r="Y200" i="4" s="1"/>
  <c r="S199" i="4"/>
  <c r="Q199" i="4"/>
  <c r="O199" i="4"/>
  <c r="M199" i="4"/>
  <c r="K199" i="4"/>
  <c r="I199" i="4"/>
  <c r="F199" i="4"/>
  <c r="G199" i="4" s="1"/>
  <c r="B199" i="4"/>
  <c r="Y199" i="4" s="1"/>
  <c r="S198" i="4"/>
  <c r="Q198" i="4"/>
  <c r="O198" i="4"/>
  <c r="M198" i="4"/>
  <c r="K198" i="4"/>
  <c r="I198" i="4"/>
  <c r="F198" i="4"/>
  <c r="G198" i="4" s="1"/>
  <c r="B198" i="4"/>
  <c r="Y198" i="4" s="1"/>
  <c r="S197" i="4"/>
  <c r="Q197" i="4"/>
  <c r="O197" i="4"/>
  <c r="M197" i="4"/>
  <c r="K197" i="4"/>
  <c r="I197" i="4"/>
  <c r="F197" i="4"/>
  <c r="G197" i="4" s="1"/>
  <c r="B197" i="4"/>
  <c r="Y197" i="4" s="1"/>
  <c r="S196" i="4"/>
  <c r="Q196" i="4"/>
  <c r="O196" i="4"/>
  <c r="M196" i="4"/>
  <c r="K196" i="4"/>
  <c r="I196" i="4"/>
  <c r="F196" i="4"/>
  <c r="G196" i="4" s="1"/>
  <c r="B196" i="4"/>
  <c r="Y196" i="4" s="1"/>
  <c r="S195" i="4"/>
  <c r="Q195" i="4"/>
  <c r="O195" i="4"/>
  <c r="M195" i="4"/>
  <c r="K195" i="4"/>
  <c r="I195" i="4"/>
  <c r="F195" i="4"/>
  <c r="G195" i="4" s="1"/>
  <c r="B195" i="4"/>
  <c r="Y195" i="4" s="1"/>
  <c r="S194" i="4"/>
  <c r="Q194" i="4"/>
  <c r="O194" i="4"/>
  <c r="M194" i="4"/>
  <c r="K194" i="4"/>
  <c r="I194" i="4"/>
  <c r="F194" i="4"/>
  <c r="G194" i="4" s="1"/>
  <c r="B194" i="4"/>
  <c r="Y194" i="4" s="1"/>
  <c r="S193" i="4"/>
  <c r="Q193" i="4"/>
  <c r="O193" i="4"/>
  <c r="M193" i="4"/>
  <c r="K193" i="4"/>
  <c r="I193" i="4"/>
  <c r="F193" i="4"/>
  <c r="G193" i="4" s="1"/>
  <c r="B193" i="4"/>
  <c r="Y193" i="4" s="1"/>
  <c r="S192" i="4"/>
  <c r="Q192" i="4"/>
  <c r="O192" i="4"/>
  <c r="M192" i="4"/>
  <c r="K192" i="4"/>
  <c r="I192" i="4"/>
  <c r="F192" i="4"/>
  <c r="G192" i="4" s="1"/>
  <c r="B192" i="4"/>
  <c r="Y192" i="4" s="1"/>
  <c r="S191" i="4"/>
  <c r="Q191" i="4"/>
  <c r="O191" i="4"/>
  <c r="M191" i="4"/>
  <c r="K191" i="4"/>
  <c r="I191" i="4"/>
  <c r="F191" i="4"/>
  <c r="G191" i="4" s="1"/>
  <c r="B191" i="4"/>
  <c r="Y191" i="4" s="1"/>
  <c r="S190" i="4"/>
  <c r="Q190" i="4"/>
  <c r="O190" i="4"/>
  <c r="M190" i="4"/>
  <c r="K190" i="4"/>
  <c r="I190" i="4"/>
  <c r="F190" i="4"/>
  <c r="G190" i="4" s="1"/>
  <c r="B190" i="4"/>
  <c r="Y190" i="4" s="1"/>
  <c r="S189" i="4"/>
  <c r="Q189" i="4"/>
  <c r="O189" i="4"/>
  <c r="M189" i="4"/>
  <c r="K189" i="4"/>
  <c r="I189" i="4"/>
  <c r="F189" i="4"/>
  <c r="G189" i="4" s="1"/>
  <c r="B189" i="4"/>
  <c r="Y189" i="4" s="1"/>
  <c r="S188" i="4"/>
  <c r="Q188" i="4"/>
  <c r="O188" i="4"/>
  <c r="M188" i="4"/>
  <c r="K188" i="4"/>
  <c r="I188" i="4"/>
  <c r="F188" i="4"/>
  <c r="G188" i="4" s="1"/>
  <c r="B188" i="4"/>
  <c r="Y188" i="4" s="1"/>
  <c r="S187" i="4"/>
  <c r="Q187" i="4"/>
  <c r="O187" i="4"/>
  <c r="M187" i="4"/>
  <c r="K187" i="4"/>
  <c r="I187" i="4"/>
  <c r="F187" i="4"/>
  <c r="G187" i="4" s="1"/>
  <c r="B187" i="4"/>
  <c r="Y187" i="4" s="1"/>
  <c r="S186" i="4"/>
  <c r="Q186" i="4"/>
  <c r="O186" i="4"/>
  <c r="M186" i="4"/>
  <c r="K186" i="4"/>
  <c r="I186" i="4"/>
  <c r="F186" i="4"/>
  <c r="G186" i="4" s="1"/>
  <c r="B186" i="4"/>
  <c r="Y186" i="4" s="1"/>
  <c r="S185" i="4"/>
  <c r="Q185" i="4"/>
  <c r="O185" i="4"/>
  <c r="M185" i="4"/>
  <c r="K185" i="4"/>
  <c r="I185" i="4"/>
  <c r="G185" i="4"/>
  <c r="F185" i="4"/>
  <c r="B185" i="4"/>
  <c r="Y185" i="4" s="1"/>
  <c r="S184" i="4"/>
  <c r="Q184" i="4"/>
  <c r="O184" i="4"/>
  <c r="M184" i="4"/>
  <c r="K184" i="4"/>
  <c r="I184" i="4"/>
  <c r="F184" i="4"/>
  <c r="G184" i="4" s="1"/>
  <c r="B184" i="4"/>
  <c r="Y184" i="4" s="1"/>
  <c r="S183" i="4"/>
  <c r="Q183" i="4"/>
  <c r="O183" i="4"/>
  <c r="M183" i="4"/>
  <c r="K183" i="4"/>
  <c r="I183" i="4"/>
  <c r="F183" i="4"/>
  <c r="G183" i="4" s="1"/>
  <c r="B183" i="4"/>
  <c r="Y183" i="4" s="1"/>
  <c r="S182" i="4"/>
  <c r="Q182" i="4"/>
  <c r="O182" i="4"/>
  <c r="M182" i="4"/>
  <c r="K182" i="4"/>
  <c r="I182" i="4"/>
  <c r="F182" i="4"/>
  <c r="G182" i="4" s="1"/>
  <c r="B182" i="4"/>
  <c r="Y182" i="4" s="1"/>
  <c r="S181" i="4"/>
  <c r="Q181" i="4"/>
  <c r="O181" i="4"/>
  <c r="M181" i="4"/>
  <c r="K181" i="4"/>
  <c r="I181" i="4"/>
  <c r="F181" i="4"/>
  <c r="G181" i="4" s="1"/>
  <c r="B181" i="4"/>
  <c r="Y181" i="4" s="1"/>
  <c r="S180" i="4"/>
  <c r="Q180" i="4"/>
  <c r="O180" i="4"/>
  <c r="M180" i="4"/>
  <c r="K180" i="4"/>
  <c r="I180" i="4"/>
  <c r="F180" i="4"/>
  <c r="G180" i="4" s="1"/>
  <c r="B180" i="4"/>
  <c r="Y180" i="4" s="1"/>
  <c r="S179" i="4"/>
  <c r="Q179" i="4"/>
  <c r="O179" i="4"/>
  <c r="M179" i="4"/>
  <c r="K179" i="4"/>
  <c r="I179" i="4"/>
  <c r="F179" i="4"/>
  <c r="G179" i="4" s="1"/>
  <c r="B179" i="4"/>
  <c r="Y179" i="4" s="1"/>
  <c r="S178" i="4"/>
  <c r="Q178" i="4"/>
  <c r="O178" i="4"/>
  <c r="M178" i="4"/>
  <c r="K178" i="4"/>
  <c r="I178" i="4"/>
  <c r="F178" i="4"/>
  <c r="G178" i="4" s="1"/>
  <c r="B178" i="4"/>
  <c r="Y178" i="4" s="1"/>
  <c r="S177" i="4"/>
  <c r="Q177" i="4"/>
  <c r="O177" i="4"/>
  <c r="M177" i="4"/>
  <c r="K177" i="4"/>
  <c r="I177" i="4"/>
  <c r="F177" i="4"/>
  <c r="G177" i="4" s="1"/>
  <c r="B177" i="4"/>
  <c r="Y177" i="4" s="1"/>
  <c r="S176" i="4"/>
  <c r="Q176" i="4"/>
  <c r="O176" i="4"/>
  <c r="M176" i="4"/>
  <c r="K176" i="4"/>
  <c r="I176" i="4"/>
  <c r="F176" i="4"/>
  <c r="G176" i="4" s="1"/>
  <c r="B176" i="4"/>
  <c r="Y176" i="4" s="1"/>
  <c r="S175" i="4"/>
  <c r="Q175" i="4"/>
  <c r="O175" i="4"/>
  <c r="M175" i="4"/>
  <c r="K175" i="4"/>
  <c r="I175" i="4"/>
  <c r="F175" i="4"/>
  <c r="G175" i="4" s="1"/>
  <c r="B175" i="4"/>
  <c r="Y175" i="4" s="1"/>
  <c r="S174" i="4"/>
  <c r="Q174" i="4"/>
  <c r="O174" i="4"/>
  <c r="M174" i="4"/>
  <c r="K174" i="4"/>
  <c r="I174" i="4"/>
  <c r="F174" i="4"/>
  <c r="G174" i="4" s="1"/>
  <c r="B174" i="4"/>
  <c r="Y174" i="4" s="1"/>
  <c r="S173" i="4"/>
  <c r="Q173" i="4"/>
  <c r="O173" i="4"/>
  <c r="M173" i="4"/>
  <c r="K173" i="4"/>
  <c r="I173" i="4"/>
  <c r="F173" i="4"/>
  <c r="G173" i="4" s="1"/>
  <c r="B173" i="4"/>
  <c r="Y173" i="4" s="1"/>
  <c r="S172" i="4"/>
  <c r="Q172" i="4"/>
  <c r="O172" i="4"/>
  <c r="M172" i="4"/>
  <c r="K172" i="4"/>
  <c r="I172" i="4"/>
  <c r="F172" i="4"/>
  <c r="G172" i="4" s="1"/>
  <c r="B172" i="4"/>
  <c r="Y172" i="4" s="1"/>
  <c r="S171" i="4"/>
  <c r="Q171" i="4"/>
  <c r="O171" i="4"/>
  <c r="M171" i="4"/>
  <c r="K171" i="4"/>
  <c r="I171" i="4"/>
  <c r="F171" i="4"/>
  <c r="G171" i="4" s="1"/>
  <c r="B171" i="4"/>
  <c r="Y171" i="4" s="1"/>
  <c r="S170" i="4"/>
  <c r="Q170" i="4"/>
  <c r="O170" i="4"/>
  <c r="M170" i="4"/>
  <c r="K170" i="4"/>
  <c r="I170" i="4"/>
  <c r="F170" i="4"/>
  <c r="G170" i="4" s="1"/>
  <c r="B170" i="4"/>
  <c r="Y170" i="4" s="1"/>
  <c r="S169" i="4"/>
  <c r="Q169" i="4"/>
  <c r="O169" i="4"/>
  <c r="M169" i="4"/>
  <c r="K169" i="4"/>
  <c r="I169" i="4"/>
  <c r="F169" i="4"/>
  <c r="G169" i="4" s="1"/>
  <c r="B169" i="4"/>
  <c r="Y169" i="4" s="1"/>
  <c r="S168" i="4"/>
  <c r="Q168" i="4"/>
  <c r="O168" i="4"/>
  <c r="M168" i="4"/>
  <c r="K168" i="4"/>
  <c r="I168" i="4"/>
  <c r="F168" i="4"/>
  <c r="G168" i="4" s="1"/>
  <c r="B168" i="4"/>
  <c r="Y168" i="4" s="1"/>
  <c r="S167" i="4"/>
  <c r="Q167" i="4"/>
  <c r="O167" i="4"/>
  <c r="M167" i="4"/>
  <c r="K167" i="4"/>
  <c r="I167" i="4"/>
  <c r="F167" i="4"/>
  <c r="G167" i="4" s="1"/>
  <c r="B167" i="4"/>
  <c r="Y167" i="4" s="1"/>
  <c r="S166" i="4"/>
  <c r="Q166" i="4"/>
  <c r="O166" i="4"/>
  <c r="M166" i="4"/>
  <c r="K166" i="4"/>
  <c r="I166" i="4"/>
  <c r="F166" i="4"/>
  <c r="G166" i="4" s="1"/>
  <c r="B166" i="4"/>
  <c r="Y166" i="4" s="1"/>
  <c r="S165" i="4"/>
  <c r="Q165" i="4"/>
  <c r="O165" i="4"/>
  <c r="M165" i="4"/>
  <c r="K165" i="4"/>
  <c r="I165" i="4"/>
  <c r="F165" i="4"/>
  <c r="G165" i="4" s="1"/>
  <c r="B165" i="4"/>
  <c r="Y165" i="4" s="1"/>
  <c r="S164" i="4"/>
  <c r="Q164" i="4"/>
  <c r="O164" i="4"/>
  <c r="M164" i="4"/>
  <c r="K164" i="4"/>
  <c r="I164" i="4"/>
  <c r="F164" i="4"/>
  <c r="G164" i="4" s="1"/>
  <c r="B164" i="4"/>
  <c r="Y164" i="4" s="1"/>
  <c r="S163" i="4"/>
  <c r="Q163" i="4"/>
  <c r="O163" i="4"/>
  <c r="M163" i="4"/>
  <c r="K163" i="4"/>
  <c r="I163" i="4"/>
  <c r="F163" i="4"/>
  <c r="G163" i="4" s="1"/>
  <c r="B163" i="4"/>
  <c r="Y163" i="4" s="1"/>
  <c r="S162" i="4"/>
  <c r="Q162" i="4"/>
  <c r="O162" i="4"/>
  <c r="M162" i="4"/>
  <c r="K162" i="4"/>
  <c r="I162" i="4"/>
  <c r="F162" i="4"/>
  <c r="G162" i="4" s="1"/>
  <c r="B162" i="4"/>
  <c r="Y162" i="4" s="1"/>
  <c r="S161" i="4"/>
  <c r="Q161" i="4"/>
  <c r="O161" i="4"/>
  <c r="M161" i="4"/>
  <c r="K161" i="4"/>
  <c r="I161" i="4"/>
  <c r="F161" i="4"/>
  <c r="G161" i="4" s="1"/>
  <c r="B161" i="4"/>
  <c r="Y161" i="4" s="1"/>
  <c r="S160" i="4"/>
  <c r="Q160" i="4"/>
  <c r="O160" i="4"/>
  <c r="M160" i="4"/>
  <c r="K160" i="4"/>
  <c r="I160" i="4"/>
  <c r="F160" i="4"/>
  <c r="G160" i="4" s="1"/>
  <c r="B160" i="4"/>
  <c r="Y160" i="4" s="1"/>
  <c r="S159" i="4"/>
  <c r="Q159" i="4"/>
  <c r="O159" i="4"/>
  <c r="M159" i="4"/>
  <c r="K159" i="4"/>
  <c r="I159" i="4"/>
  <c r="F159" i="4"/>
  <c r="G159" i="4" s="1"/>
  <c r="B159" i="4"/>
  <c r="Y159" i="4" s="1"/>
  <c r="S158" i="4"/>
  <c r="Q158" i="4"/>
  <c r="O158" i="4"/>
  <c r="M158" i="4"/>
  <c r="K158" i="4"/>
  <c r="I158" i="4"/>
  <c r="F158" i="4"/>
  <c r="G158" i="4" s="1"/>
  <c r="B158" i="4"/>
  <c r="Y158" i="4" s="1"/>
  <c r="S157" i="4"/>
  <c r="Q157" i="4"/>
  <c r="O157" i="4"/>
  <c r="M157" i="4"/>
  <c r="K157" i="4"/>
  <c r="I157" i="4"/>
  <c r="F157" i="4"/>
  <c r="G157" i="4" s="1"/>
  <c r="B157" i="4"/>
  <c r="Y157" i="4" s="1"/>
  <c r="S156" i="4"/>
  <c r="Q156" i="4"/>
  <c r="O156" i="4"/>
  <c r="M156" i="4"/>
  <c r="K156" i="4"/>
  <c r="I156" i="4"/>
  <c r="F156" i="4"/>
  <c r="G156" i="4" s="1"/>
  <c r="B156" i="4"/>
  <c r="Y156" i="4" s="1"/>
  <c r="S155" i="4"/>
  <c r="Q155" i="4"/>
  <c r="O155" i="4"/>
  <c r="M155" i="4"/>
  <c r="K155" i="4"/>
  <c r="I155" i="4"/>
  <c r="F155" i="4"/>
  <c r="G155" i="4" s="1"/>
  <c r="B155" i="4"/>
  <c r="Y155" i="4" s="1"/>
  <c r="S154" i="4"/>
  <c r="Q154" i="4"/>
  <c r="O154" i="4"/>
  <c r="M154" i="4"/>
  <c r="K154" i="4"/>
  <c r="I154" i="4"/>
  <c r="F154" i="4"/>
  <c r="G154" i="4" s="1"/>
  <c r="B154" i="4"/>
  <c r="Y154" i="4" s="1"/>
  <c r="S153" i="4"/>
  <c r="Q153" i="4"/>
  <c r="O153" i="4"/>
  <c r="M153" i="4"/>
  <c r="K153" i="4"/>
  <c r="I153" i="4"/>
  <c r="F153" i="4"/>
  <c r="G153" i="4" s="1"/>
  <c r="B153" i="4"/>
  <c r="Y153" i="4" s="1"/>
  <c r="S152" i="4"/>
  <c r="Q152" i="4"/>
  <c r="O152" i="4"/>
  <c r="M152" i="4"/>
  <c r="K152" i="4"/>
  <c r="I152" i="4"/>
  <c r="G152" i="4"/>
  <c r="F152" i="4"/>
  <c r="B152" i="4"/>
  <c r="Y152" i="4" s="1"/>
  <c r="S151" i="4"/>
  <c r="Q151" i="4"/>
  <c r="O151" i="4"/>
  <c r="M151" i="4"/>
  <c r="K151" i="4"/>
  <c r="I151" i="4"/>
  <c r="F151" i="4"/>
  <c r="G151" i="4" s="1"/>
  <c r="B151" i="4"/>
  <c r="Y151" i="4" s="1"/>
  <c r="S150" i="4"/>
  <c r="Q150" i="4"/>
  <c r="O150" i="4"/>
  <c r="M150" i="4"/>
  <c r="K150" i="4"/>
  <c r="I150" i="4"/>
  <c r="F150" i="4"/>
  <c r="G150" i="4" s="1"/>
  <c r="B150" i="4"/>
  <c r="Y150" i="4" s="1"/>
  <c r="S149" i="4"/>
  <c r="Q149" i="4"/>
  <c r="O149" i="4"/>
  <c r="M149" i="4"/>
  <c r="K149" i="4"/>
  <c r="I149" i="4"/>
  <c r="F149" i="4"/>
  <c r="G149" i="4" s="1"/>
  <c r="B149" i="4"/>
  <c r="Y149" i="4" s="1"/>
  <c r="S148" i="4"/>
  <c r="Q148" i="4"/>
  <c r="O148" i="4"/>
  <c r="M148" i="4"/>
  <c r="K148" i="4"/>
  <c r="I148" i="4"/>
  <c r="F148" i="4"/>
  <c r="G148" i="4" s="1"/>
  <c r="B148" i="4"/>
  <c r="Y148" i="4" s="1"/>
  <c r="S147" i="4"/>
  <c r="Q147" i="4"/>
  <c r="O147" i="4"/>
  <c r="M147" i="4"/>
  <c r="K147" i="4"/>
  <c r="I147" i="4"/>
  <c r="F147" i="4"/>
  <c r="G147" i="4" s="1"/>
  <c r="B147" i="4"/>
  <c r="Y147" i="4" s="1"/>
  <c r="S146" i="4"/>
  <c r="Q146" i="4"/>
  <c r="O146" i="4"/>
  <c r="M146" i="4"/>
  <c r="K146" i="4"/>
  <c r="I146" i="4"/>
  <c r="F146" i="4"/>
  <c r="G146" i="4" s="1"/>
  <c r="B146" i="4"/>
  <c r="Y146" i="4" s="1"/>
  <c r="S145" i="4"/>
  <c r="Q145" i="4"/>
  <c r="O145" i="4"/>
  <c r="M145" i="4"/>
  <c r="K145" i="4"/>
  <c r="I145" i="4"/>
  <c r="F145" i="4"/>
  <c r="G145" i="4" s="1"/>
  <c r="B145" i="4"/>
  <c r="Y145" i="4" s="1"/>
  <c r="S144" i="4"/>
  <c r="Q144" i="4"/>
  <c r="O144" i="4"/>
  <c r="M144" i="4"/>
  <c r="K144" i="4"/>
  <c r="I144" i="4"/>
  <c r="F144" i="4"/>
  <c r="G144" i="4" s="1"/>
  <c r="B144" i="4"/>
  <c r="Y144" i="4" s="1"/>
  <c r="S143" i="4"/>
  <c r="Q143" i="4"/>
  <c r="O143" i="4"/>
  <c r="M143" i="4"/>
  <c r="K143" i="4"/>
  <c r="I143" i="4"/>
  <c r="F143" i="4"/>
  <c r="G143" i="4" s="1"/>
  <c r="B143" i="4"/>
  <c r="Y143" i="4" s="1"/>
  <c r="S142" i="4"/>
  <c r="Q142" i="4"/>
  <c r="O142" i="4"/>
  <c r="M142" i="4"/>
  <c r="K142" i="4"/>
  <c r="I142" i="4"/>
  <c r="F142" i="4"/>
  <c r="G142" i="4" s="1"/>
  <c r="B142" i="4"/>
  <c r="Y142" i="4" s="1"/>
  <c r="S141" i="4"/>
  <c r="Q141" i="4"/>
  <c r="O141" i="4"/>
  <c r="M141" i="4"/>
  <c r="K141" i="4"/>
  <c r="I141" i="4"/>
  <c r="F141" i="4"/>
  <c r="G141" i="4" s="1"/>
  <c r="B141" i="4"/>
  <c r="Y141" i="4" s="1"/>
  <c r="S140" i="4"/>
  <c r="Q140" i="4"/>
  <c r="O140" i="4"/>
  <c r="M140" i="4"/>
  <c r="K140" i="4"/>
  <c r="I140" i="4"/>
  <c r="F140" i="4"/>
  <c r="G140" i="4" s="1"/>
  <c r="B140" i="4"/>
  <c r="Y140" i="4" s="1"/>
  <c r="S139" i="4"/>
  <c r="Q139" i="4"/>
  <c r="O139" i="4"/>
  <c r="M139" i="4"/>
  <c r="K139" i="4"/>
  <c r="I139" i="4"/>
  <c r="F139" i="4"/>
  <c r="G139" i="4" s="1"/>
  <c r="B139" i="4"/>
  <c r="Y139" i="4" s="1"/>
  <c r="S138" i="4"/>
  <c r="Q138" i="4"/>
  <c r="O138" i="4"/>
  <c r="M138" i="4"/>
  <c r="K138" i="4"/>
  <c r="I138" i="4"/>
  <c r="F138" i="4"/>
  <c r="G138" i="4" s="1"/>
  <c r="B138" i="4"/>
  <c r="Y138" i="4" s="1"/>
  <c r="S137" i="4"/>
  <c r="Q137" i="4"/>
  <c r="O137" i="4"/>
  <c r="M137" i="4"/>
  <c r="K137" i="4"/>
  <c r="I137" i="4"/>
  <c r="F137" i="4"/>
  <c r="G137" i="4" s="1"/>
  <c r="B137" i="4"/>
  <c r="Y137" i="4" s="1"/>
  <c r="S136" i="4"/>
  <c r="Q136" i="4"/>
  <c r="O136" i="4"/>
  <c r="M136" i="4"/>
  <c r="K136" i="4"/>
  <c r="I136" i="4"/>
  <c r="F136" i="4"/>
  <c r="G136" i="4" s="1"/>
  <c r="B136" i="4"/>
  <c r="Y136" i="4" s="1"/>
  <c r="S135" i="4"/>
  <c r="Q135" i="4"/>
  <c r="O135" i="4"/>
  <c r="M135" i="4"/>
  <c r="K135" i="4"/>
  <c r="I135" i="4"/>
  <c r="F135" i="4"/>
  <c r="G135" i="4" s="1"/>
  <c r="B135" i="4"/>
  <c r="Y135" i="4" s="1"/>
  <c r="S134" i="4"/>
  <c r="Q134" i="4"/>
  <c r="O134" i="4"/>
  <c r="M134" i="4"/>
  <c r="K134" i="4"/>
  <c r="I134" i="4"/>
  <c r="F134" i="4"/>
  <c r="G134" i="4" s="1"/>
  <c r="B134" i="4"/>
  <c r="Y134" i="4" s="1"/>
  <c r="S133" i="4"/>
  <c r="Q133" i="4"/>
  <c r="O133" i="4"/>
  <c r="M133" i="4"/>
  <c r="K133" i="4"/>
  <c r="I133" i="4"/>
  <c r="F133" i="4"/>
  <c r="G133" i="4" s="1"/>
  <c r="B133" i="4"/>
  <c r="Y133" i="4" s="1"/>
  <c r="S132" i="4"/>
  <c r="Q132" i="4"/>
  <c r="O132" i="4"/>
  <c r="M132" i="4"/>
  <c r="K132" i="4"/>
  <c r="I132" i="4"/>
  <c r="F132" i="4"/>
  <c r="G132" i="4" s="1"/>
  <c r="B132" i="4"/>
  <c r="Y132" i="4" s="1"/>
  <c r="S131" i="4"/>
  <c r="Q131" i="4"/>
  <c r="O131" i="4"/>
  <c r="M131" i="4"/>
  <c r="K131" i="4"/>
  <c r="I131" i="4"/>
  <c r="F131" i="4"/>
  <c r="G131" i="4" s="1"/>
  <c r="B131" i="4"/>
  <c r="Y131" i="4" s="1"/>
  <c r="S130" i="4"/>
  <c r="Q130" i="4"/>
  <c r="O130" i="4"/>
  <c r="M130" i="4"/>
  <c r="K130" i="4"/>
  <c r="I130" i="4"/>
  <c r="F130" i="4"/>
  <c r="G130" i="4" s="1"/>
  <c r="B130" i="4"/>
  <c r="Y130" i="4" s="1"/>
  <c r="S129" i="4"/>
  <c r="Q129" i="4"/>
  <c r="O129" i="4"/>
  <c r="M129" i="4"/>
  <c r="K129" i="4"/>
  <c r="I129" i="4"/>
  <c r="F129" i="4"/>
  <c r="G129" i="4" s="1"/>
  <c r="B129" i="4"/>
  <c r="Y129" i="4" s="1"/>
  <c r="S128" i="4"/>
  <c r="Q128" i="4"/>
  <c r="O128" i="4"/>
  <c r="M128" i="4"/>
  <c r="K128" i="4"/>
  <c r="I128" i="4"/>
  <c r="F128" i="4"/>
  <c r="G128" i="4" s="1"/>
  <c r="B128" i="4"/>
  <c r="Y128" i="4" s="1"/>
  <c r="S127" i="4"/>
  <c r="Q127" i="4"/>
  <c r="O127" i="4"/>
  <c r="M127" i="4"/>
  <c r="K127" i="4"/>
  <c r="I127" i="4"/>
  <c r="F127" i="4"/>
  <c r="G127" i="4" s="1"/>
  <c r="B127" i="4"/>
  <c r="Y127" i="4" s="1"/>
  <c r="S126" i="4"/>
  <c r="Q126" i="4"/>
  <c r="O126" i="4"/>
  <c r="M126" i="4"/>
  <c r="K126" i="4"/>
  <c r="I126" i="4"/>
  <c r="F126" i="4"/>
  <c r="G126" i="4" s="1"/>
  <c r="B126" i="4"/>
  <c r="Y126" i="4" s="1"/>
  <c r="S125" i="4"/>
  <c r="Q125" i="4"/>
  <c r="O125" i="4"/>
  <c r="M125" i="4"/>
  <c r="K125" i="4"/>
  <c r="I125" i="4"/>
  <c r="F125" i="4"/>
  <c r="G125" i="4" s="1"/>
  <c r="B125" i="4"/>
  <c r="Y125" i="4" s="1"/>
  <c r="S124" i="4"/>
  <c r="Q124" i="4"/>
  <c r="O124" i="4"/>
  <c r="M124" i="4"/>
  <c r="K124" i="4"/>
  <c r="I124" i="4"/>
  <c r="F124" i="4"/>
  <c r="G124" i="4" s="1"/>
  <c r="B124" i="4"/>
  <c r="Y124" i="4" s="1"/>
  <c r="S123" i="4"/>
  <c r="Q123" i="4"/>
  <c r="O123" i="4"/>
  <c r="M123" i="4"/>
  <c r="K123" i="4"/>
  <c r="I123" i="4"/>
  <c r="F123" i="4"/>
  <c r="G123" i="4" s="1"/>
  <c r="B123" i="4"/>
  <c r="Y123" i="4" s="1"/>
  <c r="S122" i="4"/>
  <c r="Q122" i="4"/>
  <c r="O122" i="4"/>
  <c r="M122" i="4"/>
  <c r="K122" i="4"/>
  <c r="I122" i="4"/>
  <c r="G122" i="4"/>
  <c r="F122" i="4"/>
  <c r="B122" i="4"/>
  <c r="Y122" i="4" s="1"/>
  <c r="S121" i="4"/>
  <c r="Q121" i="4"/>
  <c r="O121" i="4"/>
  <c r="M121" i="4"/>
  <c r="K121" i="4"/>
  <c r="I121" i="4"/>
  <c r="F121" i="4"/>
  <c r="G121" i="4" s="1"/>
  <c r="B121" i="4"/>
  <c r="Y121" i="4" s="1"/>
  <c r="S120" i="4"/>
  <c r="Q120" i="4"/>
  <c r="O120" i="4"/>
  <c r="M120" i="4"/>
  <c r="K120" i="4"/>
  <c r="I120" i="4"/>
  <c r="F120" i="4"/>
  <c r="G120" i="4" s="1"/>
  <c r="B120" i="4"/>
  <c r="Y120" i="4" s="1"/>
  <c r="S119" i="4"/>
  <c r="Q119" i="4"/>
  <c r="O119" i="4"/>
  <c r="M119" i="4"/>
  <c r="K119" i="4"/>
  <c r="I119" i="4"/>
  <c r="F119" i="4"/>
  <c r="G119" i="4" s="1"/>
  <c r="B119" i="4"/>
  <c r="Y119" i="4" s="1"/>
  <c r="S118" i="4"/>
  <c r="Q118" i="4"/>
  <c r="O118" i="4"/>
  <c r="M118" i="4"/>
  <c r="K118" i="4"/>
  <c r="I118" i="4"/>
  <c r="F118" i="4"/>
  <c r="G118" i="4" s="1"/>
  <c r="B118" i="4"/>
  <c r="Y118" i="4" s="1"/>
  <c r="S117" i="4"/>
  <c r="Q117" i="4"/>
  <c r="O117" i="4"/>
  <c r="M117" i="4"/>
  <c r="K117" i="4"/>
  <c r="I117" i="4"/>
  <c r="F117" i="4"/>
  <c r="G117" i="4" s="1"/>
  <c r="B117" i="4"/>
  <c r="Y117" i="4" s="1"/>
  <c r="S116" i="4"/>
  <c r="Q116" i="4"/>
  <c r="O116" i="4"/>
  <c r="M116" i="4"/>
  <c r="K116" i="4"/>
  <c r="I116" i="4"/>
  <c r="F116" i="4"/>
  <c r="G116" i="4" s="1"/>
  <c r="B116" i="4"/>
  <c r="Y116" i="4" s="1"/>
  <c r="S115" i="4"/>
  <c r="Q115" i="4"/>
  <c r="O115" i="4"/>
  <c r="M115" i="4"/>
  <c r="K115" i="4"/>
  <c r="I115" i="4"/>
  <c r="F115" i="4"/>
  <c r="G115" i="4" s="1"/>
  <c r="B115" i="4"/>
  <c r="Y115" i="4" s="1"/>
  <c r="S114" i="4"/>
  <c r="Q114" i="4"/>
  <c r="O114" i="4"/>
  <c r="M114" i="4"/>
  <c r="K114" i="4"/>
  <c r="I114" i="4"/>
  <c r="F114" i="4"/>
  <c r="G114" i="4" s="1"/>
  <c r="B114" i="4"/>
  <c r="Y114" i="4" s="1"/>
  <c r="S113" i="4"/>
  <c r="Q113" i="4"/>
  <c r="O113" i="4"/>
  <c r="M113" i="4"/>
  <c r="K113" i="4"/>
  <c r="I113" i="4"/>
  <c r="F113" i="4"/>
  <c r="G113" i="4" s="1"/>
  <c r="B113" i="4"/>
  <c r="Y113" i="4" s="1"/>
  <c r="S112" i="4"/>
  <c r="Q112" i="4"/>
  <c r="O112" i="4"/>
  <c r="M112" i="4"/>
  <c r="K112" i="4"/>
  <c r="I112" i="4"/>
  <c r="F112" i="4"/>
  <c r="G112" i="4" s="1"/>
  <c r="B112" i="4"/>
  <c r="Y112" i="4" s="1"/>
  <c r="S111" i="4"/>
  <c r="Q111" i="4"/>
  <c r="O111" i="4"/>
  <c r="M111" i="4"/>
  <c r="K111" i="4"/>
  <c r="I111" i="4"/>
  <c r="F111" i="4"/>
  <c r="G111" i="4" s="1"/>
  <c r="B111" i="4"/>
  <c r="Y111" i="4" s="1"/>
  <c r="S110" i="4"/>
  <c r="Q110" i="4"/>
  <c r="O110" i="4"/>
  <c r="M110" i="4"/>
  <c r="K110" i="4"/>
  <c r="I110" i="4"/>
  <c r="F110" i="4"/>
  <c r="G110" i="4" s="1"/>
  <c r="B110" i="4"/>
  <c r="Y110" i="4" s="1"/>
  <c r="S109" i="4"/>
  <c r="Q109" i="4"/>
  <c r="O109" i="4"/>
  <c r="M109" i="4"/>
  <c r="K109" i="4"/>
  <c r="I109" i="4"/>
  <c r="F109" i="4"/>
  <c r="G109" i="4" s="1"/>
  <c r="B109" i="4"/>
  <c r="Y109" i="4" s="1"/>
  <c r="S108" i="4"/>
  <c r="Q108" i="4"/>
  <c r="O108" i="4"/>
  <c r="M108" i="4"/>
  <c r="K108" i="4"/>
  <c r="I108" i="4"/>
  <c r="F108" i="4"/>
  <c r="G108" i="4" s="1"/>
  <c r="B108" i="4"/>
  <c r="Y108" i="4" s="1"/>
  <c r="S107" i="4"/>
  <c r="Q107" i="4"/>
  <c r="O107" i="4"/>
  <c r="M107" i="4"/>
  <c r="K107" i="4"/>
  <c r="I107" i="4"/>
  <c r="F107" i="4"/>
  <c r="G107" i="4" s="1"/>
  <c r="B107" i="4"/>
  <c r="Y107" i="4" s="1"/>
  <c r="S106" i="4"/>
  <c r="Q106" i="4"/>
  <c r="O106" i="4"/>
  <c r="M106" i="4"/>
  <c r="K106" i="4"/>
  <c r="I106" i="4"/>
  <c r="F106" i="4"/>
  <c r="G106" i="4" s="1"/>
  <c r="B106" i="4"/>
  <c r="Y106" i="4" s="1"/>
  <c r="S105" i="4"/>
  <c r="Q105" i="4"/>
  <c r="O105" i="4"/>
  <c r="M105" i="4"/>
  <c r="K105" i="4"/>
  <c r="I105" i="4"/>
  <c r="F105" i="4"/>
  <c r="G105" i="4" s="1"/>
  <c r="B105" i="4"/>
  <c r="Y105" i="4" s="1"/>
  <c r="S104" i="4"/>
  <c r="Q104" i="4"/>
  <c r="O104" i="4"/>
  <c r="M104" i="4"/>
  <c r="K104" i="4"/>
  <c r="I104" i="4"/>
  <c r="F104" i="4"/>
  <c r="G104" i="4" s="1"/>
  <c r="B104" i="4"/>
  <c r="Y104" i="4" s="1"/>
  <c r="S103" i="4"/>
  <c r="Q103" i="4"/>
  <c r="O103" i="4"/>
  <c r="M103" i="4"/>
  <c r="K103" i="4"/>
  <c r="I103" i="4"/>
  <c r="F103" i="4"/>
  <c r="G103" i="4" s="1"/>
  <c r="B103" i="4"/>
  <c r="Y103" i="4" s="1"/>
  <c r="S102" i="4"/>
  <c r="Q102" i="4"/>
  <c r="O102" i="4"/>
  <c r="M102" i="4"/>
  <c r="K102" i="4"/>
  <c r="I102" i="4"/>
  <c r="F102" i="4"/>
  <c r="G102" i="4" s="1"/>
  <c r="B102" i="4"/>
  <c r="Y102" i="4" s="1"/>
  <c r="S101" i="4"/>
  <c r="Q101" i="4"/>
  <c r="O101" i="4"/>
  <c r="M101" i="4"/>
  <c r="K101" i="4"/>
  <c r="I101" i="4"/>
  <c r="F101" i="4"/>
  <c r="G101" i="4" s="1"/>
  <c r="B101" i="4"/>
  <c r="Y101" i="4" s="1"/>
  <c r="S100" i="4"/>
  <c r="Q100" i="4"/>
  <c r="O100" i="4"/>
  <c r="M100" i="4"/>
  <c r="K100" i="4"/>
  <c r="I100" i="4"/>
  <c r="F100" i="4"/>
  <c r="G100" i="4" s="1"/>
  <c r="B100" i="4"/>
  <c r="Y100" i="4" s="1"/>
  <c r="S99" i="4"/>
  <c r="Q99" i="4"/>
  <c r="O99" i="4"/>
  <c r="M99" i="4"/>
  <c r="K99" i="4"/>
  <c r="I99" i="4"/>
  <c r="F99" i="4"/>
  <c r="G99" i="4" s="1"/>
  <c r="B99" i="4"/>
  <c r="Y99" i="4" s="1"/>
  <c r="S98" i="4"/>
  <c r="Q98" i="4"/>
  <c r="O98" i="4"/>
  <c r="M98" i="4"/>
  <c r="K98" i="4"/>
  <c r="I98" i="4"/>
  <c r="F98" i="4"/>
  <c r="G98" i="4" s="1"/>
  <c r="B98" i="4"/>
  <c r="Y98" i="4" s="1"/>
  <c r="S97" i="4"/>
  <c r="Q97" i="4"/>
  <c r="O97" i="4"/>
  <c r="M97" i="4"/>
  <c r="K97" i="4"/>
  <c r="I97" i="4"/>
  <c r="F97" i="4"/>
  <c r="G97" i="4" s="1"/>
  <c r="B97" i="4"/>
  <c r="Y97" i="4" s="1"/>
  <c r="S96" i="4"/>
  <c r="Q96" i="4"/>
  <c r="O96" i="4"/>
  <c r="M96" i="4"/>
  <c r="K96" i="4"/>
  <c r="I96" i="4"/>
  <c r="F96" i="4"/>
  <c r="G96" i="4" s="1"/>
  <c r="B96" i="4"/>
  <c r="Y96" i="4" s="1"/>
  <c r="S95" i="4"/>
  <c r="Q95" i="4"/>
  <c r="O95" i="4"/>
  <c r="M95" i="4"/>
  <c r="K95" i="4"/>
  <c r="I95" i="4"/>
  <c r="F95" i="4"/>
  <c r="G95" i="4" s="1"/>
  <c r="B95" i="4"/>
  <c r="Y95" i="4" s="1"/>
  <c r="S94" i="4"/>
  <c r="Q94" i="4"/>
  <c r="O94" i="4"/>
  <c r="M94" i="4"/>
  <c r="K94" i="4"/>
  <c r="I94" i="4"/>
  <c r="G94" i="4"/>
  <c r="F94" i="4"/>
  <c r="B94" i="4"/>
  <c r="Y94" i="4" s="1"/>
  <c r="S93" i="4"/>
  <c r="Q93" i="4"/>
  <c r="O93" i="4"/>
  <c r="M93" i="4"/>
  <c r="K93" i="4"/>
  <c r="I93" i="4"/>
  <c r="F93" i="4"/>
  <c r="G93" i="4" s="1"/>
  <c r="B93" i="4"/>
  <c r="Y93" i="4" s="1"/>
  <c r="S92" i="4"/>
  <c r="Q92" i="4"/>
  <c r="O92" i="4"/>
  <c r="M92" i="4"/>
  <c r="K92" i="4"/>
  <c r="I92" i="4"/>
  <c r="F92" i="4"/>
  <c r="G92" i="4" s="1"/>
  <c r="B92" i="4"/>
  <c r="Y92" i="4" s="1"/>
  <c r="S91" i="4"/>
  <c r="Q91" i="4"/>
  <c r="O91" i="4"/>
  <c r="M91" i="4"/>
  <c r="K91" i="4"/>
  <c r="I91" i="4"/>
  <c r="F91" i="4"/>
  <c r="G91" i="4" s="1"/>
  <c r="B91" i="4"/>
  <c r="Y91" i="4" s="1"/>
  <c r="S90" i="4"/>
  <c r="Q90" i="4"/>
  <c r="O90" i="4"/>
  <c r="M90" i="4"/>
  <c r="K90" i="4"/>
  <c r="I90" i="4"/>
  <c r="F90" i="4"/>
  <c r="G90" i="4" s="1"/>
  <c r="B90" i="4"/>
  <c r="Y90" i="4" s="1"/>
  <c r="S89" i="4"/>
  <c r="Q89" i="4"/>
  <c r="O89" i="4"/>
  <c r="M89" i="4"/>
  <c r="K89" i="4"/>
  <c r="I89" i="4"/>
  <c r="F89" i="4"/>
  <c r="G89" i="4" s="1"/>
  <c r="B89" i="4"/>
  <c r="Y89" i="4" s="1"/>
  <c r="S88" i="4"/>
  <c r="Q88" i="4"/>
  <c r="O88" i="4"/>
  <c r="M88" i="4"/>
  <c r="K88" i="4"/>
  <c r="I88" i="4"/>
  <c r="F88" i="4"/>
  <c r="G88" i="4" s="1"/>
  <c r="B88" i="4"/>
  <c r="Y88" i="4" s="1"/>
  <c r="S87" i="4"/>
  <c r="Q87" i="4"/>
  <c r="O87" i="4"/>
  <c r="M87" i="4"/>
  <c r="K87" i="4"/>
  <c r="I87" i="4"/>
  <c r="F87" i="4"/>
  <c r="G87" i="4" s="1"/>
  <c r="B87" i="4"/>
  <c r="Y87" i="4" s="1"/>
  <c r="S86" i="4"/>
  <c r="Q86" i="4"/>
  <c r="O86" i="4"/>
  <c r="M86" i="4"/>
  <c r="K86" i="4"/>
  <c r="I86" i="4"/>
  <c r="F86" i="4"/>
  <c r="G86" i="4" s="1"/>
  <c r="B86" i="4"/>
  <c r="Y86" i="4" s="1"/>
  <c r="S85" i="4"/>
  <c r="Q85" i="4"/>
  <c r="O85" i="4"/>
  <c r="M85" i="4"/>
  <c r="K85" i="4"/>
  <c r="I85" i="4"/>
  <c r="F85" i="4"/>
  <c r="G85" i="4" s="1"/>
  <c r="B85" i="4"/>
  <c r="Y85" i="4" s="1"/>
  <c r="S84" i="4"/>
  <c r="Q84" i="4"/>
  <c r="O84" i="4"/>
  <c r="M84" i="4"/>
  <c r="K84" i="4"/>
  <c r="I84" i="4"/>
  <c r="F84" i="4"/>
  <c r="G84" i="4" s="1"/>
  <c r="B84" i="4"/>
  <c r="Y84" i="4" s="1"/>
  <c r="S83" i="4"/>
  <c r="Q83" i="4"/>
  <c r="O83" i="4"/>
  <c r="M83" i="4"/>
  <c r="K83" i="4"/>
  <c r="I83" i="4"/>
  <c r="F83" i="4"/>
  <c r="G83" i="4" s="1"/>
  <c r="B83" i="4"/>
  <c r="Y83" i="4" s="1"/>
  <c r="S82" i="4"/>
  <c r="Q82" i="4"/>
  <c r="O82" i="4"/>
  <c r="M82" i="4"/>
  <c r="K82" i="4"/>
  <c r="I82" i="4"/>
  <c r="F82" i="4"/>
  <c r="G82" i="4" s="1"/>
  <c r="B82" i="4"/>
  <c r="Y82" i="4" s="1"/>
  <c r="S81" i="4"/>
  <c r="Q81" i="4"/>
  <c r="O81" i="4"/>
  <c r="M81" i="4"/>
  <c r="K81" i="4"/>
  <c r="I81" i="4"/>
  <c r="F81" i="4"/>
  <c r="G81" i="4" s="1"/>
  <c r="B81" i="4"/>
  <c r="Y81" i="4" s="1"/>
  <c r="S80" i="4"/>
  <c r="Q80" i="4"/>
  <c r="O80" i="4"/>
  <c r="M80" i="4"/>
  <c r="K80" i="4"/>
  <c r="I80" i="4"/>
  <c r="F80" i="4"/>
  <c r="G80" i="4" s="1"/>
  <c r="B80" i="4"/>
  <c r="Y80" i="4" s="1"/>
  <c r="S79" i="4"/>
  <c r="Q79" i="4"/>
  <c r="O79" i="4"/>
  <c r="M79" i="4"/>
  <c r="K79" i="4"/>
  <c r="I79" i="4"/>
  <c r="F79" i="4"/>
  <c r="G79" i="4" s="1"/>
  <c r="B79" i="4"/>
  <c r="Y79" i="4" s="1"/>
  <c r="S78" i="4"/>
  <c r="Q78" i="4"/>
  <c r="O78" i="4"/>
  <c r="M78" i="4"/>
  <c r="K78" i="4"/>
  <c r="I78" i="4"/>
  <c r="F78" i="4"/>
  <c r="G78" i="4" s="1"/>
  <c r="B78" i="4"/>
  <c r="Y78" i="4" s="1"/>
  <c r="S77" i="4"/>
  <c r="Q77" i="4"/>
  <c r="O77" i="4"/>
  <c r="M77" i="4"/>
  <c r="K77" i="4"/>
  <c r="I77" i="4"/>
  <c r="F77" i="4"/>
  <c r="G77" i="4" s="1"/>
  <c r="B77" i="4"/>
  <c r="Y77" i="4" s="1"/>
  <c r="S76" i="4"/>
  <c r="Q76" i="4"/>
  <c r="O76" i="4"/>
  <c r="M76" i="4"/>
  <c r="K76" i="4"/>
  <c r="I76" i="4"/>
  <c r="F76" i="4"/>
  <c r="G76" i="4" s="1"/>
  <c r="B76" i="4"/>
  <c r="Y76" i="4" s="1"/>
  <c r="S75" i="4"/>
  <c r="Q75" i="4"/>
  <c r="O75" i="4"/>
  <c r="M75" i="4"/>
  <c r="K75" i="4"/>
  <c r="I75" i="4"/>
  <c r="F75" i="4"/>
  <c r="G75" i="4" s="1"/>
  <c r="B75" i="4"/>
  <c r="Y75" i="4" s="1"/>
  <c r="S74" i="4"/>
  <c r="Q74" i="4"/>
  <c r="O74" i="4"/>
  <c r="M74" i="4"/>
  <c r="K74" i="4"/>
  <c r="I74" i="4"/>
  <c r="F74" i="4"/>
  <c r="G74" i="4" s="1"/>
  <c r="B74" i="4"/>
  <c r="Y74" i="4" s="1"/>
  <c r="S73" i="4"/>
  <c r="Q73" i="4"/>
  <c r="O73" i="4"/>
  <c r="M73" i="4"/>
  <c r="K73" i="4"/>
  <c r="I73" i="4"/>
  <c r="F73" i="4"/>
  <c r="G73" i="4" s="1"/>
  <c r="B73" i="4"/>
  <c r="Y73" i="4" s="1"/>
  <c r="S72" i="4"/>
  <c r="Q72" i="4"/>
  <c r="O72" i="4"/>
  <c r="M72" i="4"/>
  <c r="K72" i="4"/>
  <c r="I72" i="4"/>
  <c r="F72" i="4"/>
  <c r="G72" i="4" s="1"/>
  <c r="B72" i="4"/>
  <c r="Y72" i="4" s="1"/>
  <c r="S71" i="4"/>
  <c r="Q71" i="4"/>
  <c r="O71" i="4"/>
  <c r="M71" i="4"/>
  <c r="K71" i="4"/>
  <c r="I71" i="4"/>
  <c r="F71" i="4"/>
  <c r="G71" i="4" s="1"/>
  <c r="B71" i="4"/>
  <c r="Y71" i="4" s="1"/>
  <c r="S70" i="4"/>
  <c r="Q70" i="4"/>
  <c r="O70" i="4"/>
  <c r="M70" i="4"/>
  <c r="K70" i="4"/>
  <c r="I70" i="4"/>
  <c r="F70" i="4"/>
  <c r="G70" i="4" s="1"/>
  <c r="B70" i="4"/>
  <c r="Y70" i="4" s="1"/>
  <c r="S69" i="4"/>
  <c r="Q69" i="4"/>
  <c r="O69" i="4"/>
  <c r="M69" i="4"/>
  <c r="K69" i="4"/>
  <c r="I69" i="4"/>
  <c r="F69" i="4"/>
  <c r="G69" i="4" s="1"/>
  <c r="B69" i="4"/>
  <c r="Y69" i="4" s="1"/>
  <c r="S68" i="4"/>
  <c r="Q68" i="4"/>
  <c r="O68" i="4"/>
  <c r="M68" i="4"/>
  <c r="K68" i="4"/>
  <c r="I68" i="4"/>
  <c r="F68" i="4"/>
  <c r="G68" i="4" s="1"/>
  <c r="B68" i="4"/>
  <c r="Y68" i="4" s="1"/>
  <c r="S67" i="4"/>
  <c r="Q67" i="4"/>
  <c r="O67" i="4"/>
  <c r="M67" i="4"/>
  <c r="K67" i="4"/>
  <c r="I67" i="4"/>
  <c r="F67" i="4"/>
  <c r="G67" i="4" s="1"/>
  <c r="B67" i="4"/>
  <c r="Y67" i="4" s="1"/>
  <c r="S66" i="4"/>
  <c r="Q66" i="4"/>
  <c r="O66" i="4"/>
  <c r="M66" i="4"/>
  <c r="K66" i="4"/>
  <c r="I66" i="4"/>
  <c r="F66" i="4"/>
  <c r="G66" i="4" s="1"/>
  <c r="B66" i="4"/>
  <c r="Y66" i="4" s="1"/>
  <c r="S65" i="4"/>
  <c r="Q65" i="4"/>
  <c r="O65" i="4"/>
  <c r="M65" i="4"/>
  <c r="K65" i="4"/>
  <c r="I65" i="4"/>
  <c r="F65" i="4"/>
  <c r="G65" i="4" s="1"/>
  <c r="B65" i="4"/>
  <c r="Y65" i="4" s="1"/>
  <c r="S64" i="4"/>
  <c r="Q64" i="4"/>
  <c r="O64" i="4"/>
  <c r="M64" i="4"/>
  <c r="K64" i="4"/>
  <c r="I64" i="4"/>
  <c r="F64" i="4"/>
  <c r="G64" i="4" s="1"/>
  <c r="B64" i="4"/>
  <c r="Y64" i="4" s="1"/>
  <c r="S63" i="4"/>
  <c r="Q63" i="4"/>
  <c r="O63" i="4"/>
  <c r="M63" i="4"/>
  <c r="K63" i="4"/>
  <c r="I63" i="4"/>
  <c r="F63" i="4"/>
  <c r="G63" i="4" s="1"/>
  <c r="B63" i="4"/>
  <c r="Y63" i="4" s="1"/>
  <c r="S62" i="4"/>
  <c r="Q62" i="4"/>
  <c r="O62" i="4"/>
  <c r="M62" i="4"/>
  <c r="K62" i="4"/>
  <c r="I62" i="4"/>
  <c r="F62" i="4"/>
  <c r="G62" i="4" s="1"/>
  <c r="B62" i="4"/>
  <c r="Y62" i="4" s="1"/>
  <c r="S61" i="4"/>
  <c r="Q61" i="4"/>
  <c r="O61" i="4"/>
  <c r="M61" i="4"/>
  <c r="K61" i="4"/>
  <c r="I61" i="4"/>
  <c r="F61" i="4"/>
  <c r="G61" i="4" s="1"/>
  <c r="B61" i="4"/>
  <c r="Y61" i="4" s="1"/>
  <c r="S60" i="4"/>
  <c r="Q60" i="4"/>
  <c r="O60" i="4"/>
  <c r="M60" i="4"/>
  <c r="K60" i="4"/>
  <c r="I60" i="4"/>
  <c r="F60" i="4"/>
  <c r="G60" i="4" s="1"/>
  <c r="B60" i="4"/>
  <c r="Y60" i="4" s="1"/>
  <c r="S59" i="4"/>
  <c r="Q59" i="4"/>
  <c r="O59" i="4"/>
  <c r="M59" i="4"/>
  <c r="K59" i="4"/>
  <c r="I59" i="4"/>
  <c r="F59" i="4"/>
  <c r="G59" i="4" s="1"/>
  <c r="B59" i="4"/>
  <c r="Y59" i="4" s="1"/>
  <c r="S58" i="4"/>
  <c r="Q58" i="4"/>
  <c r="O58" i="4"/>
  <c r="M58" i="4"/>
  <c r="K58" i="4"/>
  <c r="I58" i="4"/>
  <c r="F58" i="4"/>
  <c r="G58" i="4" s="1"/>
  <c r="B58" i="4"/>
  <c r="Y58" i="4" s="1"/>
  <c r="S57" i="4"/>
  <c r="Q57" i="4"/>
  <c r="O57" i="4"/>
  <c r="M57" i="4"/>
  <c r="K57" i="4"/>
  <c r="I57" i="4"/>
  <c r="F57" i="4"/>
  <c r="G57" i="4" s="1"/>
  <c r="B57" i="4"/>
  <c r="Y57" i="4" s="1"/>
  <c r="S56" i="4"/>
  <c r="Q56" i="4"/>
  <c r="O56" i="4"/>
  <c r="M56" i="4"/>
  <c r="K56" i="4"/>
  <c r="I56" i="4"/>
  <c r="F56" i="4"/>
  <c r="G56" i="4" s="1"/>
  <c r="B56" i="4"/>
  <c r="Y56" i="4" s="1"/>
  <c r="S55" i="4"/>
  <c r="Q55" i="4"/>
  <c r="O55" i="4"/>
  <c r="M55" i="4"/>
  <c r="K55" i="4"/>
  <c r="I55" i="4"/>
  <c r="F55" i="4"/>
  <c r="G55" i="4" s="1"/>
  <c r="B55" i="4"/>
  <c r="Y55" i="4" s="1"/>
  <c r="S54" i="4"/>
  <c r="Q54" i="4"/>
  <c r="O54" i="4"/>
  <c r="M54" i="4"/>
  <c r="K54" i="4"/>
  <c r="I54" i="4"/>
  <c r="G54" i="4"/>
  <c r="F54" i="4"/>
  <c r="B54" i="4"/>
  <c r="Y54" i="4" s="1"/>
  <c r="S53" i="4"/>
  <c r="Q53" i="4"/>
  <c r="O53" i="4"/>
  <c r="M53" i="4"/>
  <c r="K53" i="4"/>
  <c r="I53" i="4"/>
  <c r="F53" i="4"/>
  <c r="G53" i="4" s="1"/>
  <c r="B53" i="4"/>
  <c r="Y53" i="4" s="1"/>
  <c r="S52" i="4"/>
  <c r="Q52" i="4"/>
  <c r="O52" i="4"/>
  <c r="M52" i="4"/>
  <c r="K52" i="4"/>
  <c r="I52" i="4"/>
  <c r="F52" i="4"/>
  <c r="G52" i="4" s="1"/>
  <c r="B52" i="4"/>
  <c r="Y52" i="4" s="1"/>
  <c r="S51" i="4"/>
  <c r="Q51" i="4"/>
  <c r="O51" i="4"/>
  <c r="M51" i="4"/>
  <c r="K51" i="4"/>
  <c r="I51" i="4"/>
  <c r="F51" i="4"/>
  <c r="G51" i="4" s="1"/>
  <c r="B51" i="4"/>
  <c r="Y51" i="4" s="1"/>
  <c r="S50" i="4"/>
  <c r="Q50" i="4"/>
  <c r="O50" i="4"/>
  <c r="M50" i="4"/>
  <c r="K50" i="4"/>
  <c r="I50" i="4"/>
  <c r="F50" i="4"/>
  <c r="G50" i="4" s="1"/>
  <c r="B50" i="4"/>
  <c r="Y50" i="4" s="1"/>
  <c r="S49" i="4"/>
  <c r="Q49" i="4"/>
  <c r="O49" i="4"/>
  <c r="M49" i="4"/>
  <c r="K49" i="4"/>
  <c r="I49" i="4"/>
  <c r="F49" i="4"/>
  <c r="G49" i="4" s="1"/>
  <c r="B49" i="4"/>
  <c r="Y49" i="4" s="1"/>
  <c r="S48" i="4"/>
  <c r="Q48" i="4"/>
  <c r="O48" i="4"/>
  <c r="M48" i="4"/>
  <c r="K48" i="4"/>
  <c r="I48" i="4"/>
  <c r="F48" i="4"/>
  <c r="G48" i="4" s="1"/>
  <c r="B48" i="4"/>
  <c r="Y48" i="4" s="1"/>
  <c r="S47" i="4"/>
  <c r="Q47" i="4"/>
  <c r="O47" i="4"/>
  <c r="M47" i="4"/>
  <c r="K47" i="4"/>
  <c r="I47" i="4"/>
  <c r="F47" i="4"/>
  <c r="G47" i="4" s="1"/>
  <c r="B47" i="4"/>
  <c r="Y47" i="4" s="1"/>
  <c r="S46" i="4"/>
  <c r="Q46" i="4"/>
  <c r="O46" i="4"/>
  <c r="M46" i="4"/>
  <c r="K46" i="4"/>
  <c r="I46" i="4"/>
  <c r="F46" i="4"/>
  <c r="G46" i="4" s="1"/>
  <c r="B46" i="4"/>
  <c r="Y46" i="4" s="1"/>
  <c r="S45" i="4"/>
  <c r="Q45" i="4"/>
  <c r="O45" i="4"/>
  <c r="M45" i="4"/>
  <c r="K45" i="4"/>
  <c r="I45" i="4"/>
  <c r="F45" i="4"/>
  <c r="G45" i="4" s="1"/>
  <c r="B45" i="4"/>
  <c r="Y45" i="4" s="1"/>
  <c r="S44" i="4"/>
  <c r="Q44" i="4"/>
  <c r="O44" i="4"/>
  <c r="M44" i="4"/>
  <c r="K44" i="4"/>
  <c r="I44" i="4"/>
  <c r="F44" i="4"/>
  <c r="G44" i="4" s="1"/>
  <c r="B44" i="4"/>
  <c r="Y44" i="4" s="1"/>
  <c r="S43" i="4"/>
  <c r="Q43" i="4"/>
  <c r="O43" i="4"/>
  <c r="M43" i="4"/>
  <c r="K43" i="4"/>
  <c r="I43" i="4"/>
  <c r="F43" i="4"/>
  <c r="G43" i="4" s="1"/>
  <c r="B43" i="4"/>
  <c r="Y43" i="4" s="1"/>
  <c r="S42" i="4"/>
  <c r="Q42" i="4"/>
  <c r="O42" i="4"/>
  <c r="M42" i="4"/>
  <c r="K42" i="4"/>
  <c r="I42" i="4"/>
  <c r="F42" i="4"/>
  <c r="G42" i="4" s="1"/>
  <c r="B42" i="4"/>
  <c r="Y42" i="4" s="1"/>
  <c r="S41" i="4"/>
  <c r="Q41" i="4"/>
  <c r="O41" i="4"/>
  <c r="M41" i="4"/>
  <c r="K41" i="4"/>
  <c r="I41" i="4"/>
  <c r="F41" i="4"/>
  <c r="G41" i="4" s="1"/>
  <c r="B41" i="4"/>
  <c r="Y41" i="4" s="1"/>
  <c r="S40" i="4"/>
  <c r="Q40" i="4"/>
  <c r="O40" i="4"/>
  <c r="M40" i="4"/>
  <c r="K40" i="4"/>
  <c r="I40" i="4"/>
  <c r="F40" i="4"/>
  <c r="G40" i="4" s="1"/>
  <c r="B40" i="4"/>
  <c r="Y40" i="4" s="1"/>
  <c r="S39" i="4"/>
  <c r="Q39" i="4"/>
  <c r="O39" i="4"/>
  <c r="M39" i="4"/>
  <c r="K39" i="4"/>
  <c r="I39" i="4"/>
  <c r="F39" i="4"/>
  <c r="G39" i="4" s="1"/>
  <c r="B39" i="4"/>
  <c r="Y39" i="4" s="1"/>
  <c r="S38" i="4"/>
  <c r="Q38" i="4"/>
  <c r="O38" i="4"/>
  <c r="M38" i="4"/>
  <c r="K38" i="4"/>
  <c r="I38" i="4"/>
  <c r="F38" i="4"/>
  <c r="G38" i="4" s="1"/>
  <c r="B38" i="4"/>
  <c r="Y38" i="4" s="1"/>
  <c r="S37" i="4"/>
  <c r="Q37" i="4"/>
  <c r="O37" i="4"/>
  <c r="M37" i="4"/>
  <c r="K37" i="4"/>
  <c r="I37" i="4"/>
  <c r="F37" i="4"/>
  <c r="G37" i="4" s="1"/>
  <c r="B37" i="4"/>
  <c r="Y37" i="4" s="1"/>
  <c r="S36" i="4"/>
  <c r="Q36" i="4"/>
  <c r="O36" i="4"/>
  <c r="M36" i="4"/>
  <c r="K36" i="4"/>
  <c r="I36" i="4"/>
  <c r="F36" i="4"/>
  <c r="G36" i="4" s="1"/>
  <c r="B36" i="4"/>
  <c r="Y36" i="4" s="1"/>
  <c r="S35" i="4"/>
  <c r="Q35" i="4"/>
  <c r="O35" i="4"/>
  <c r="M35" i="4"/>
  <c r="K35" i="4"/>
  <c r="I35" i="4"/>
  <c r="F35" i="4"/>
  <c r="G35" i="4" s="1"/>
  <c r="B35" i="4"/>
  <c r="Y35" i="4" s="1"/>
  <c r="S34" i="4"/>
  <c r="Q34" i="4"/>
  <c r="O34" i="4"/>
  <c r="M34" i="4"/>
  <c r="K34" i="4"/>
  <c r="I34" i="4"/>
  <c r="F34" i="4"/>
  <c r="G34" i="4" s="1"/>
  <c r="B34" i="4"/>
  <c r="Y34" i="4" s="1"/>
  <c r="S33" i="4"/>
  <c r="Q33" i="4"/>
  <c r="O33" i="4"/>
  <c r="M33" i="4"/>
  <c r="K33" i="4"/>
  <c r="I33" i="4"/>
  <c r="F33" i="4"/>
  <c r="G33" i="4" s="1"/>
  <c r="B33" i="4"/>
  <c r="Y33" i="4" s="1"/>
  <c r="S32" i="4"/>
  <c r="Q32" i="4"/>
  <c r="O32" i="4"/>
  <c r="M32" i="4"/>
  <c r="K32" i="4"/>
  <c r="I32" i="4"/>
  <c r="F32" i="4"/>
  <c r="G32" i="4" s="1"/>
  <c r="B32" i="4"/>
  <c r="Y32" i="4" s="1"/>
  <c r="S31" i="4"/>
  <c r="Q31" i="4"/>
  <c r="O31" i="4"/>
  <c r="M31" i="4"/>
  <c r="K31" i="4"/>
  <c r="I31" i="4"/>
  <c r="F31" i="4"/>
  <c r="G31" i="4" s="1"/>
  <c r="B31" i="4"/>
  <c r="Y31" i="4" s="1"/>
  <c r="S30" i="4"/>
  <c r="Q30" i="4"/>
  <c r="O30" i="4"/>
  <c r="M30" i="4"/>
  <c r="K30" i="4"/>
  <c r="I30" i="4"/>
  <c r="F30" i="4"/>
  <c r="G30" i="4" s="1"/>
  <c r="B30" i="4"/>
  <c r="Y30" i="4" s="1"/>
  <c r="S29" i="4"/>
  <c r="Q29" i="4"/>
  <c r="O29" i="4"/>
  <c r="M29" i="4"/>
  <c r="K29" i="4"/>
  <c r="I29" i="4"/>
  <c r="F29" i="4"/>
  <c r="G29" i="4" s="1"/>
  <c r="B29" i="4"/>
  <c r="Y29" i="4" s="1"/>
  <c r="S28" i="4"/>
  <c r="Q28" i="4"/>
  <c r="O28" i="4"/>
  <c r="M28" i="4"/>
  <c r="K28" i="4"/>
  <c r="I28" i="4"/>
  <c r="F28" i="4"/>
  <c r="G28" i="4" s="1"/>
  <c r="B28" i="4"/>
  <c r="Y28" i="4" s="1"/>
  <c r="S27" i="4"/>
  <c r="Q27" i="4"/>
  <c r="O27" i="4"/>
  <c r="M27" i="4"/>
  <c r="K27" i="4"/>
  <c r="I27" i="4"/>
  <c r="F27" i="4"/>
  <c r="G27" i="4" s="1"/>
  <c r="B27" i="4"/>
  <c r="Y27" i="4" s="1"/>
  <c r="S26" i="4"/>
  <c r="Q26" i="4"/>
  <c r="O26" i="4"/>
  <c r="M26" i="4"/>
  <c r="K26" i="4"/>
  <c r="I26" i="4"/>
  <c r="F26" i="4"/>
  <c r="G26" i="4" s="1"/>
  <c r="B26" i="4"/>
  <c r="Y26" i="4" s="1"/>
  <c r="S25" i="4"/>
  <c r="Q25" i="4"/>
  <c r="O25" i="4"/>
  <c r="M25" i="4"/>
  <c r="K25" i="4"/>
  <c r="I25" i="4"/>
  <c r="F25" i="4"/>
  <c r="G25" i="4" s="1"/>
  <c r="B25" i="4"/>
  <c r="Y25" i="4" s="1"/>
  <c r="S24" i="4"/>
  <c r="Q24" i="4"/>
  <c r="O24" i="4"/>
  <c r="M24" i="4"/>
  <c r="K24" i="4"/>
  <c r="I24" i="4"/>
  <c r="F24" i="4"/>
  <c r="G24" i="4" s="1"/>
  <c r="B24" i="4"/>
  <c r="Y24" i="4" s="1"/>
  <c r="S23" i="4"/>
  <c r="Q23" i="4"/>
  <c r="O23" i="4"/>
  <c r="M23" i="4"/>
  <c r="K23" i="4"/>
  <c r="I23" i="4"/>
  <c r="F23" i="4"/>
  <c r="G23" i="4" s="1"/>
  <c r="B23" i="4"/>
  <c r="Y23" i="4" s="1"/>
  <c r="S22" i="4"/>
  <c r="Q22" i="4"/>
  <c r="O22" i="4"/>
  <c r="M22" i="4"/>
  <c r="K22" i="4"/>
  <c r="I22" i="4"/>
  <c r="F22" i="4"/>
  <c r="G22" i="4" s="1"/>
  <c r="B22" i="4"/>
  <c r="Y22" i="4" s="1"/>
  <c r="S21" i="4"/>
  <c r="Q21" i="4"/>
  <c r="O21" i="4"/>
  <c r="M21" i="4"/>
  <c r="K21" i="4"/>
  <c r="I21" i="4"/>
  <c r="F21" i="4"/>
  <c r="G21" i="4" s="1"/>
  <c r="B21" i="4"/>
  <c r="Y21" i="4" s="1"/>
  <c r="S20" i="4"/>
  <c r="Q20" i="4"/>
  <c r="O20" i="4"/>
  <c r="M20" i="4"/>
  <c r="K20" i="4"/>
  <c r="I20" i="4"/>
  <c r="F20" i="4"/>
  <c r="G20" i="4" s="1"/>
  <c r="B20" i="4"/>
  <c r="Y20" i="4" s="1"/>
  <c r="S19" i="4"/>
  <c r="Q19" i="4"/>
  <c r="O19" i="4"/>
  <c r="M19" i="4"/>
  <c r="K19" i="4"/>
  <c r="I19" i="4"/>
  <c r="F19" i="4"/>
  <c r="G19" i="4" s="1"/>
  <c r="B19" i="4"/>
  <c r="Y19" i="4" s="1"/>
  <c r="S18" i="4"/>
  <c r="Q18" i="4"/>
  <c r="O18" i="4"/>
  <c r="M18" i="4"/>
  <c r="K18" i="4"/>
  <c r="I18" i="4"/>
  <c r="F18" i="4"/>
  <c r="G18" i="4" s="1"/>
  <c r="B18" i="4"/>
  <c r="Y18" i="4" s="1"/>
  <c r="S17" i="4"/>
  <c r="Q17" i="4"/>
  <c r="O17" i="4"/>
  <c r="M17" i="4"/>
  <c r="K17" i="4"/>
  <c r="I17" i="4"/>
  <c r="F17" i="4"/>
  <c r="G17" i="4" s="1"/>
  <c r="B17" i="4"/>
  <c r="Y17" i="4" s="1"/>
  <c r="S16" i="4"/>
  <c r="Q16" i="4"/>
  <c r="O16" i="4"/>
  <c r="M16" i="4"/>
  <c r="K16" i="4"/>
  <c r="I16" i="4"/>
  <c r="F16" i="4"/>
  <c r="G16" i="4" s="1"/>
  <c r="B16" i="4"/>
  <c r="Y16" i="4" s="1"/>
  <c r="S15" i="4"/>
  <c r="Q15" i="4"/>
  <c r="O15" i="4"/>
  <c r="M15" i="4"/>
  <c r="K15" i="4"/>
  <c r="I15" i="4"/>
  <c r="F15" i="4"/>
  <c r="G15" i="4" s="1"/>
  <c r="B15" i="4"/>
  <c r="Y15" i="4" s="1"/>
  <c r="S14" i="4"/>
  <c r="Q14" i="4"/>
  <c r="O14" i="4"/>
  <c r="M14" i="4"/>
  <c r="K14" i="4"/>
  <c r="I14" i="4"/>
  <c r="F14" i="4"/>
  <c r="G14" i="4" s="1"/>
  <c r="B14" i="4"/>
  <c r="Y14" i="4" s="1"/>
  <c r="S13" i="4"/>
  <c r="Q13" i="4"/>
  <c r="O13" i="4"/>
  <c r="M13" i="4"/>
  <c r="K13" i="4"/>
  <c r="I13" i="4"/>
  <c r="F13" i="4"/>
  <c r="G13" i="4" s="1"/>
  <c r="B13" i="4"/>
  <c r="Y13" i="4" s="1"/>
  <c r="S12" i="4"/>
  <c r="Q12" i="4"/>
  <c r="O12" i="4"/>
  <c r="M12" i="4"/>
  <c r="K12" i="4"/>
  <c r="I12" i="4"/>
  <c r="F12" i="4"/>
  <c r="G12" i="4" s="1"/>
  <c r="B12" i="4"/>
  <c r="Y12" i="4" s="1"/>
  <c r="S11" i="4"/>
  <c r="Q11" i="4"/>
  <c r="O11" i="4"/>
  <c r="M11" i="4"/>
  <c r="K11" i="4"/>
  <c r="I11" i="4"/>
  <c r="F11" i="4"/>
  <c r="G11" i="4" s="1"/>
  <c r="B11" i="4"/>
  <c r="Y11" i="4" s="1"/>
  <c r="S10" i="4"/>
  <c r="Q10" i="4"/>
  <c r="O10" i="4"/>
  <c r="M10" i="4"/>
  <c r="K10" i="4"/>
  <c r="I10" i="4"/>
  <c r="F10" i="4"/>
  <c r="G10" i="4" s="1"/>
  <c r="B10" i="4"/>
  <c r="Y10" i="4" s="1"/>
  <c r="S9" i="4"/>
  <c r="Q9" i="4"/>
  <c r="O9" i="4"/>
  <c r="M9" i="4"/>
  <c r="K9" i="4"/>
  <c r="I9" i="4"/>
  <c r="F9" i="4"/>
  <c r="G9" i="4" s="1"/>
  <c r="B9" i="4"/>
  <c r="Y9" i="4" s="1"/>
  <c r="S8" i="4"/>
  <c r="Q8" i="4"/>
  <c r="O8" i="4"/>
  <c r="M8" i="4"/>
  <c r="K8" i="4"/>
  <c r="I8" i="4"/>
  <c r="F8" i="4"/>
  <c r="G8" i="4" s="1"/>
  <c r="B8" i="4"/>
  <c r="Y8" i="4" s="1"/>
  <c r="S7" i="4"/>
  <c r="Q7" i="4"/>
  <c r="O7" i="4"/>
  <c r="M7" i="4"/>
  <c r="K7" i="4"/>
  <c r="I7" i="4"/>
  <c r="F7" i="4"/>
  <c r="G7" i="4" s="1"/>
  <c r="B7" i="4"/>
  <c r="Y7" i="4" s="1"/>
  <c r="S6" i="4"/>
  <c r="Q6" i="4"/>
  <c r="O6" i="4"/>
  <c r="M6" i="4"/>
  <c r="K6" i="4"/>
  <c r="I6" i="4"/>
  <c r="F6" i="4"/>
  <c r="G6" i="4" s="1"/>
  <c r="B6" i="4"/>
  <c r="Y6" i="4" s="1"/>
  <c r="S5" i="4"/>
  <c r="Q5" i="4"/>
  <c r="O5" i="4"/>
  <c r="M5" i="4"/>
  <c r="K5" i="4"/>
  <c r="I5" i="4"/>
  <c r="F5" i="4"/>
  <c r="G5" i="4" s="1"/>
  <c r="B5" i="4"/>
  <c r="Y5" i="4" s="1"/>
  <c r="S4" i="4"/>
  <c r="Q4" i="4"/>
  <c r="O4" i="4"/>
  <c r="M4" i="4"/>
  <c r="K4" i="4"/>
  <c r="I4" i="4"/>
  <c r="F4" i="4"/>
  <c r="G4" i="4" s="1"/>
  <c r="B4" i="4"/>
  <c r="Y4" i="4" s="1"/>
  <c r="S3" i="4"/>
  <c r="Q3" i="4"/>
  <c r="O3" i="4"/>
  <c r="M3" i="4"/>
  <c r="K3" i="4"/>
  <c r="I3" i="4"/>
  <c r="F3" i="4"/>
  <c r="G3" i="4" s="1"/>
  <c r="B3" i="4"/>
  <c r="Y3" i="4" s="1"/>
  <c r="S2" i="4"/>
  <c r="Q2" i="4"/>
  <c r="O2" i="4"/>
  <c r="M2" i="4"/>
  <c r="K2" i="4"/>
  <c r="I2" i="4"/>
  <c r="F2" i="4"/>
  <c r="G2" i="4" s="1"/>
  <c r="B2" i="4"/>
  <c r="Y2" i="4" s="1"/>
  <c r="I270" i="6" l="1"/>
  <c r="I258" i="6"/>
  <c r="I246" i="6"/>
  <c r="I234" i="6"/>
  <c r="I222" i="6"/>
  <c r="I210" i="6"/>
  <c r="I198" i="6"/>
  <c r="I186" i="6"/>
  <c r="I174" i="6"/>
  <c r="I162" i="6"/>
  <c r="I150" i="6"/>
  <c r="I138" i="6"/>
  <c r="I126" i="6"/>
  <c r="I114" i="6"/>
  <c r="I102" i="6"/>
  <c r="I90" i="6"/>
  <c r="I78" i="6"/>
  <c r="I66" i="6"/>
  <c r="I54" i="6"/>
  <c r="I42" i="6"/>
  <c r="I30" i="6"/>
  <c r="I18" i="6"/>
  <c r="I6" i="6"/>
  <c r="I256" i="6"/>
  <c r="I244" i="6"/>
  <c r="I232" i="6"/>
  <c r="I220" i="6"/>
  <c r="I208" i="6"/>
  <c r="I196" i="6"/>
  <c r="I184" i="6"/>
  <c r="I172" i="6"/>
  <c r="I160" i="6"/>
  <c r="I148" i="6"/>
  <c r="I136" i="6"/>
  <c r="I124" i="6"/>
  <c r="I112" i="6"/>
  <c r="I100" i="6"/>
  <c r="I88" i="6"/>
  <c r="I76" i="6"/>
  <c r="I64" i="6"/>
  <c r="I52" i="6"/>
  <c r="I40" i="6"/>
  <c r="I28" i="6"/>
  <c r="I16" i="6"/>
  <c r="I4" i="6"/>
  <c r="I253" i="6"/>
  <c r="I241" i="6"/>
  <c r="I229" i="6"/>
  <c r="I217" i="6"/>
  <c r="I205" i="6"/>
  <c r="I193" i="6"/>
  <c r="I181" i="6"/>
  <c r="I169" i="6"/>
  <c r="I157" i="6"/>
  <c r="I145" i="6"/>
  <c r="I133" i="6"/>
  <c r="I121" i="6"/>
  <c r="I109" i="6"/>
  <c r="I97" i="6"/>
  <c r="I85" i="6"/>
  <c r="I73" i="6"/>
  <c r="I61" i="6"/>
  <c r="I49" i="6"/>
  <c r="I37" i="6"/>
  <c r="I25" i="6"/>
  <c r="I13" i="6"/>
  <c r="I250" i="6"/>
  <c r="I261" i="6"/>
  <c r="I269" i="6"/>
  <c r="I268" i="6"/>
  <c r="I254" i="6"/>
  <c r="I265" i="6"/>
  <c r="I264" i="6"/>
  <c r="I262" i="6"/>
  <c r="I272" i="6"/>
  <c r="I271" i="6"/>
  <c r="I259" i="6"/>
  <c r="I266" i="6"/>
  <c r="AA280" i="4"/>
  <c r="AA359" i="4"/>
  <c r="AA276" i="4"/>
  <c r="AA288" i="4"/>
  <c r="AA389" i="4"/>
  <c r="AA401" i="4"/>
  <c r="AA166" i="4"/>
  <c r="AA248" i="4"/>
  <c r="AA14" i="4"/>
  <c r="AA358" i="4"/>
  <c r="AA370" i="4"/>
  <c r="AA513" i="4"/>
  <c r="AA574" i="4"/>
  <c r="AA437" i="4"/>
  <c r="AA461" i="4"/>
  <c r="AA561" i="4"/>
  <c r="AA564" i="4"/>
  <c r="AA527" i="4"/>
  <c r="AA594" i="4"/>
  <c r="AA424" i="4"/>
  <c r="AA430" i="4"/>
  <c r="AA475" i="4"/>
  <c r="AA478" i="4"/>
  <c r="AA563" i="4"/>
  <c r="AA505" i="4"/>
  <c r="AA508" i="4"/>
  <c r="AA581" i="4"/>
  <c r="AA523" i="4"/>
  <c r="AA450" i="4"/>
  <c r="AA456" i="4"/>
  <c r="AA468" i="4"/>
  <c r="AA474" i="4"/>
  <c r="AA477" i="4"/>
  <c r="AA535" i="4"/>
  <c r="AA483" i="4"/>
  <c r="AA486" i="4"/>
  <c r="AA492" i="4"/>
  <c r="AA400" i="4"/>
  <c r="AA539" i="4"/>
  <c r="AA573" i="4"/>
  <c r="AA595" i="4"/>
  <c r="AA434" i="4"/>
  <c r="AA74" i="4"/>
  <c r="AA352" i="4"/>
  <c r="AA436" i="4"/>
  <c r="AA520" i="4"/>
  <c r="AA48" i="4"/>
  <c r="AA328" i="4"/>
  <c r="AA364" i="4"/>
  <c r="AA473" i="4"/>
  <c r="AA345" i="4"/>
  <c r="AA132" i="4"/>
  <c r="AA502" i="4"/>
  <c r="AA542" i="4"/>
  <c r="AA292" i="4"/>
  <c r="AA86" i="4"/>
  <c r="AA297" i="4"/>
  <c r="AA302" i="4"/>
  <c r="AA376" i="4"/>
  <c r="AA264" i="4"/>
  <c r="AA270" i="4"/>
  <c r="AA348" i="4"/>
  <c r="AA405" i="4"/>
  <c r="AA512" i="4"/>
  <c r="AA528" i="4"/>
  <c r="AA575" i="4"/>
  <c r="AA254" i="4"/>
  <c r="AA283" i="4"/>
  <c r="AA293" i="4"/>
  <c r="AA377" i="4"/>
  <c r="AA387" i="4"/>
  <c r="AA410" i="4"/>
  <c r="AA446" i="4"/>
  <c r="AA304" i="4"/>
  <c r="AA559" i="4"/>
  <c r="AA142" i="4"/>
  <c r="AA269" i="4"/>
  <c r="AA279" i="4"/>
  <c r="AA353" i="4"/>
  <c r="AA363" i="4"/>
  <c r="AA388" i="4"/>
  <c r="AA329" i="4"/>
  <c r="AA339" i="4"/>
  <c r="AA383" i="4"/>
  <c r="AA384" i="4"/>
  <c r="AA432" i="4"/>
  <c r="AA460" i="4"/>
  <c r="AA509" i="4"/>
  <c r="AA518" i="4"/>
  <c r="AA585" i="4"/>
  <c r="AA62" i="4"/>
  <c r="AA366" i="4"/>
  <c r="AA458" i="4"/>
  <c r="AA106" i="4"/>
  <c r="AA290" i="4"/>
  <c r="AA315" i="4"/>
  <c r="AA340" i="4"/>
  <c r="AA342" i="4"/>
  <c r="AA360" i="4"/>
  <c r="AA369" i="4"/>
  <c r="AA448" i="4"/>
  <c r="AA336" i="4"/>
  <c r="AA497" i="4"/>
  <c r="AA537" i="4"/>
  <c r="AA98" i="4"/>
  <c r="AA298" i="4"/>
  <c r="AA316" i="4"/>
  <c r="AA318" i="4"/>
  <c r="AA418" i="4"/>
  <c r="AA467" i="4"/>
  <c r="AA507" i="4"/>
  <c r="AA560" i="4"/>
  <c r="AA312" i="4"/>
  <c r="AA396" i="4"/>
  <c r="AA498" i="4"/>
  <c r="AA597" i="4"/>
  <c r="AA422" i="4"/>
  <c r="AA8" i="4"/>
  <c r="AA273" i="4"/>
  <c r="AA278" i="4"/>
  <c r="AA287" i="4"/>
  <c r="AA322" i="4"/>
  <c r="AA346" i="4"/>
  <c r="AA349" i="4"/>
  <c r="AA373" i="4"/>
  <c r="AA374" i="4"/>
  <c r="AA394" i="4"/>
  <c r="AA397" i="4"/>
  <c r="AA425" i="4"/>
  <c r="AA439" i="4"/>
  <c r="AA457" i="4"/>
  <c r="AA494" i="4"/>
  <c r="AA496" i="4"/>
  <c r="AA532" i="4"/>
  <c r="AA557" i="4"/>
  <c r="AA50" i="4"/>
  <c r="AA60" i="4"/>
  <c r="AA72" i="4"/>
  <c r="AA108" i="4"/>
  <c r="AA294" i="4"/>
  <c r="AA414" i="4"/>
  <c r="AA435" i="4"/>
  <c r="AA442" i="4"/>
  <c r="AA490" i="4"/>
  <c r="AA506" i="4"/>
  <c r="AA511" i="4"/>
  <c r="AA547" i="4"/>
  <c r="AA568" i="4"/>
  <c r="AA590" i="4"/>
  <c r="AA600" i="4"/>
  <c r="AA120" i="4"/>
  <c r="AA34" i="4"/>
  <c r="AA255" i="4"/>
  <c r="AA321" i="4"/>
  <c r="AA326" i="4"/>
  <c r="AA350" i="4"/>
  <c r="AA393" i="4"/>
  <c r="AA398" i="4"/>
  <c r="AA481" i="4"/>
  <c r="AA522" i="4"/>
  <c r="AA531" i="4"/>
  <c r="AA556" i="4"/>
  <c r="AA570" i="4"/>
  <c r="AA601" i="4"/>
  <c r="AA13" i="4"/>
  <c r="AA180" i="4"/>
  <c r="AA251" i="4"/>
  <c r="AA286" i="4"/>
  <c r="AA289" i="4"/>
  <c r="AA303" i="4"/>
  <c r="AA307" i="4"/>
  <c r="AA331" i="4"/>
  <c r="AA355" i="4"/>
  <c r="AA379" i="4"/>
  <c r="AA406" i="4"/>
  <c r="AA438" i="4"/>
  <c r="AA449" i="4"/>
  <c r="AA489" i="4"/>
  <c r="AA493" i="4"/>
  <c r="AA510" i="4"/>
  <c r="AA514" i="4"/>
  <c r="AA567" i="4"/>
  <c r="AA578" i="4"/>
  <c r="AA584" i="4"/>
  <c r="AA588" i="4"/>
  <c r="AA38" i="4"/>
  <c r="AA46" i="4"/>
  <c r="AA144" i="4"/>
  <c r="AA156" i="4"/>
  <c r="AA168" i="4"/>
  <c r="AA252" i="4"/>
  <c r="AA258" i="4"/>
  <c r="AA275" i="4"/>
  <c r="AA317" i="4"/>
  <c r="AA327" i="4"/>
  <c r="AA341" i="4"/>
  <c r="AA351" i="4"/>
  <c r="AA365" i="4"/>
  <c r="AA375" i="4"/>
  <c r="AA399" i="4"/>
  <c r="AA404" i="4"/>
  <c r="AA452" i="4"/>
  <c r="AA480" i="4"/>
  <c r="AA533" i="4"/>
  <c r="AA545" i="4"/>
  <c r="AA558" i="4"/>
  <c r="AA562" i="4"/>
  <c r="AA599" i="4"/>
  <c r="AA246" i="4"/>
  <c r="AA282" i="4"/>
  <c r="AA310" i="4"/>
  <c r="AA313" i="4"/>
  <c r="AA314" i="4"/>
  <c r="AA334" i="4"/>
  <c r="AA361" i="4"/>
  <c r="AA362" i="4"/>
  <c r="AA382" i="4"/>
  <c r="AA385" i="4"/>
  <c r="AA416" i="4"/>
  <c r="AA423" i="4"/>
  <c r="AA444" i="4"/>
  <c r="AA459" i="4"/>
  <c r="AA476" i="4"/>
  <c r="AA501" i="4"/>
  <c r="AA517" i="4"/>
  <c r="AA525" i="4"/>
  <c r="AA271" i="4"/>
  <c r="AA285" i="4"/>
  <c r="AA299" i="4"/>
  <c r="AA300" i="4"/>
  <c r="AA412" i="4"/>
  <c r="AA488" i="4"/>
  <c r="AA504" i="4"/>
  <c r="AA530" i="4"/>
  <c r="AA540" i="4"/>
  <c r="AA566" i="4"/>
  <c r="AA572" i="4"/>
  <c r="AA576" i="4"/>
  <c r="AA583" i="4"/>
  <c r="AA24" i="4"/>
  <c r="AA110" i="4"/>
  <c r="AA118" i="4"/>
  <c r="AA245" i="4"/>
  <c r="AA257" i="4"/>
  <c r="AA266" i="4"/>
  <c r="AA281" i="4"/>
  <c r="AA306" i="4"/>
  <c r="AA324" i="4"/>
  <c r="AA330" i="4"/>
  <c r="AA347" i="4"/>
  <c r="AA354" i="4"/>
  <c r="AA371" i="4"/>
  <c r="AA372" i="4"/>
  <c r="AA395" i="4"/>
  <c r="AA408" i="4"/>
  <c r="AA440" i="4"/>
  <c r="AA447" i="4"/>
  <c r="AA500" i="4"/>
  <c r="AA516" i="4"/>
  <c r="AA524" i="4"/>
  <c r="AA536" i="4"/>
  <c r="AA544" i="4"/>
  <c r="AA550" i="4"/>
  <c r="AA598" i="4"/>
  <c r="AA36" i="4"/>
  <c r="AA122" i="4"/>
  <c r="AA130" i="4"/>
  <c r="AA267" i="4"/>
  <c r="AA274" i="4"/>
  <c r="AA277" i="4"/>
  <c r="AA291" i="4"/>
  <c r="AA295" i="4"/>
  <c r="AA309" i="4"/>
  <c r="AA333" i="4"/>
  <c r="AA357" i="4"/>
  <c r="AA381" i="4"/>
  <c r="AA426" i="4"/>
  <c r="AA451" i="4"/>
  <c r="AA462" i="4"/>
  <c r="AA472" i="4"/>
  <c r="AA529" i="4"/>
  <c r="AA580" i="4"/>
  <c r="AA134" i="4"/>
  <c r="AA182" i="4"/>
  <c r="AA244" i="4"/>
  <c r="AA305" i="4"/>
  <c r="AA319" i="4"/>
  <c r="AA343" i="4"/>
  <c r="AA367" i="4"/>
  <c r="AA391" i="4"/>
  <c r="AA454" i="4"/>
  <c r="AA487" i="4"/>
  <c r="AA554" i="4"/>
  <c r="AA569" i="4"/>
  <c r="AA579" i="4"/>
  <c r="AA586" i="4"/>
  <c r="AA591" i="4"/>
  <c r="AA12" i="4"/>
  <c r="AA6" i="4"/>
  <c r="AA18" i="4"/>
  <c r="AA22" i="4"/>
  <c r="AA10" i="4"/>
  <c r="AA16" i="4"/>
  <c r="AA146" i="4"/>
  <c r="AA158" i="4"/>
  <c r="AA170" i="4"/>
  <c r="AA3" i="4"/>
  <c r="AA15" i="4"/>
  <c r="AA26" i="4"/>
  <c r="AA4" i="4"/>
  <c r="AA84" i="4"/>
  <c r="AA96" i="4"/>
  <c r="AA2" i="4"/>
  <c r="AA25" i="4"/>
  <c r="AA37" i="4"/>
  <c r="AA49" i="4"/>
  <c r="AA61" i="4"/>
  <c r="AA73" i="4"/>
  <c r="AA85" i="4"/>
  <c r="AA97" i="4"/>
  <c r="AA109" i="4"/>
  <c r="AA121" i="4"/>
  <c r="AA133" i="4"/>
  <c r="AA145" i="4"/>
  <c r="AA157" i="4"/>
  <c r="AA169" i="4"/>
  <c r="AA181" i="4"/>
  <c r="AA190" i="4"/>
  <c r="AA196" i="4"/>
  <c r="AA202" i="4"/>
  <c r="AA208" i="4"/>
  <c r="AA214" i="4"/>
  <c r="AA220" i="4"/>
  <c r="AA226" i="4"/>
  <c r="AA232" i="4"/>
  <c r="AA238" i="4"/>
  <c r="G260" i="4"/>
  <c r="AA260" i="4" s="1"/>
  <c r="AA263" i="4"/>
  <c r="G296" i="4"/>
  <c r="AA296" i="4" s="1"/>
  <c r="AA11" i="4"/>
  <c r="AA23" i="4"/>
  <c r="AA35" i="4"/>
  <c r="AA47" i="4"/>
  <c r="AA59" i="4"/>
  <c r="AA71" i="4"/>
  <c r="AA83" i="4"/>
  <c r="AA95" i="4"/>
  <c r="AA107" i="4"/>
  <c r="AA119" i="4"/>
  <c r="AA131" i="4"/>
  <c r="AA143" i="4"/>
  <c r="AA155" i="4"/>
  <c r="AA167" i="4"/>
  <c r="AA179" i="4"/>
  <c r="AA189" i="4"/>
  <c r="AA195" i="4"/>
  <c r="AA201" i="4"/>
  <c r="AA207" i="4"/>
  <c r="AA213" i="4"/>
  <c r="AA219" i="4"/>
  <c r="AA225" i="4"/>
  <c r="AA231" i="4"/>
  <c r="AA237" i="4"/>
  <c r="AA243" i="4"/>
  <c r="AA259" i="4"/>
  <c r="AA337" i="4"/>
  <c r="AA338" i="4"/>
  <c r="AA58" i="4"/>
  <c r="AA70" i="4"/>
  <c r="AA82" i="4"/>
  <c r="AA94" i="4"/>
  <c r="AA154" i="4"/>
  <c r="AA178" i="4"/>
  <c r="G320" i="4"/>
  <c r="AA320" i="4" s="1"/>
  <c r="AA323" i="4"/>
  <c r="AA9" i="4"/>
  <c r="AA21" i="4"/>
  <c r="AA33" i="4"/>
  <c r="AA45" i="4"/>
  <c r="AA57" i="4"/>
  <c r="AA69" i="4"/>
  <c r="AA81" i="4"/>
  <c r="AA93" i="4"/>
  <c r="AA105" i="4"/>
  <c r="AA117" i="4"/>
  <c r="AA129" i="4"/>
  <c r="AA141" i="4"/>
  <c r="AA153" i="4"/>
  <c r="AA165" i="4"/>
  <c r="AA177" i="4"/>
  <c r="AA188" i="4"/>
  <c r="AA194" i="4"/>
  <c r="AA200" i="4"/>
  <c r="AA206" i="4"/>
  <c r="AA212" i="4"/>
  <c r="AA218" i="4"/>
  <c r="AA224" i="4"/>
  <c r="AA230" i="4"/>
  <c r="AA236" i="4"/>
  <c r="AA242" i="4"/>
  <c r="AA250" i="4"/>
  <c r="AA262" i="4"/>
  <c r="AA20" i="4"/>
  <c r="AA32" i="4"/>
  <c r="AA44" i="4"/>
  <c r="AA56" i="4"/>
  <c r="AA68" i="4"/>
  <c r="AA80" i="4"/>
  <c r="AA92" i="4"/>
  <c r="AA104" i="4"/>
  <c r="AA116" i="4"/>
  <c r="AA128" i="4"/>
  <c r="AA140" i="4"/>
  <c r="AA152" i="4"/>
  <c r="AA164" i="4"/>
  <c r="AA176" i="4"/>
  <c r="AA265" i="4"/>
  <c r="AA301" i="4"/>
  <c r="AA7" i="4"/>
  <c r="AA19" i="4"/>
  <c r="AA31" i="4"/>
  <c r="AA43" i="4"/>
  <c r="AA55" i="4"/>
  <c r="AA67" i="4"/>
  <c r="AA79" i="4"/>
  <c r="AA91" i="4"/>
  <c r="AA103" i="4"/>
  <c r="AA115" i="4"/>
  <c r="AA127" i="4"/>
  <c r="AA139" i="4"/>
  <c r="AA151" i="4"/>
  <c r="AA163" i="4"/>
  <c r="AA175" i="4"/>
  <c r="AA187" i="4"/>
  <c r="AA193" i="4"/>
  <c r="AA199" i="4"/>
  <c r="AA205" i="4"/>
  <c r="AA211" i="4"/>
  <c r="AA217" i="4"/>
  <c r="AA223" i="4"/>
  <c r="AA229" i="4"/>
  <c r="AA235" i="4"/>
  <c r="AA241" i="4"/>
  <c r="AA253" i="4"/>
  <c r="AA268" i="4"/>
  <c r="G284" i="4"/>
  <c r="AA284" i="4" s="1"/>
  <c r="AA30" i="4"/>
  <c r="AA42" i="4"/>
  <c r="AA54" i="4"/>
  <c r="AA66" i="4"/>
  <c r="AA78" i="4"/>
  <c r="AA90" i="4"/>
  <c r="AA102" i="4"/>
  <c r="AA114" i="4"/>
  <c r="AA126" i="4"/>
  <c r="AA138" i="4"/>
  <c r="AA150" i="4"/>
  <c r="AA162" i="4"/>
  <c r="AA174" i="4"/>
  <c r="AA186" i="4"/>
  <c r="AA249" i="4"/>
  <c r="AA256" i="4"/>
  <c r="AA261" i="4"/>
  <c r="AA325" i="4"/>
  <c r="AA5" i="4"/>
  <c r="AA17" i="4"/>
  <c r="AA29" i="4"/>
  <c r="AA41" i="4"/>
  <c r="AA53" i="4"/>
  <c r="AA65" i="4"/>
  <c r="AA77" i="4"/>
  <c r="AA89" i="4"/>
  <c r="AA101" i="4"/>
  <c r="AA113" i="4"/>
  <c r="AA125" i="4"/>
  <c r="AA137" i="4"/>
  <c r="AA149" i="4"/>
  <c r="AA161" i="4"/>
  <c r="AA173" i="4"/>
  <c r="AA185" i="4"/>
  <c r="AA192" i="4"/>
  <c r="AA198" i="4"/>
  <c r="AA204" i="4"/>
  <c r="AA210" i="4"/>
  <c r="AA216" i="4"/>
  <c r="AA222" i="4"/>
  <c r="AA228" i="4"/>
  <c r="AA234" i="4"/>
  <c r="AA240" i="4"/>
  <c r="G308" i="4"/>
  <c r="AA308" i="4" s="1"/>
  <c r="AA311" i="4"/>
  <c r="AA28" i="4"/>
  <c r="AA40" i="4"/>
  <c r="AA52" i="4"/>
  <c r="AA64" i="4"/>
  <c r="AA76" i="4"/>
  <c r="AA88" i="4"/>
  <c r="AA100" i="4"/>
  <c r="AA112" i="4"/>
  <c r="AA124" i="4"/>
  <c r="AA136" i="4"/>
  <c r="AA148" i="4"/>
  <c r="AA160" i="4"/>
  <c r="AA172" i="4"/>
  <c r="AA184" i="4"/>
  <c r="AA247" i="4"/>
  <c r="AA27" i="4"/>
  <c r="AA39" i="4"/>
  <c r="AA51" i="4"/>
  <c r="AA63" i="4"/>
  <c r="AA75" i="4"/>
  <c r="AA87" i="4"/>
  <c r="AA99" i="4"/>
  <c r="AA111" i="4"/>
  <c r="AA123" i="4"/>
  <c r="AA135" i="4"/>
  <c r="AA147" i="4"/>
  <c r="AA159" i="4"/>
  <c r="AA171" i="4"/>
  <c r="AA183" i="4"/>
  <c r="AA191" i="4"/>
  <c r="AA197" i="4"/>
  <c r="AA203" i="4"/>
  <c r="AA209" i="4"/>
  <c r="AA215" i="4"/>
  <c r="AA221" i="4"/>
  <c r="AA227" i="4"/>
  <c r="AA233" i="4"/>
  <c r="AA239" i="4"/>
  <c r="G332" i="4"/>
  <c r="AA332" i="4" s="1"/>
  <c r="AA335" i="4"/>
  <c r="G272" i="4"/>
  <c r="AA272" i="4" s="1"/>
  <c r="G344" i="4"/>
  <c r="AA344" i="4" s="1"/>
  <c r="G356" i="4"/>
  <c r="AA356" i="4" s="1"/>
  <c r="G368" i="4"/>
  <c r="AA368" i="4" s="1"/>
  <c r="G380" i="4"/>
  <c r="AA380" i="4" s="1"/>
  <c r="G392" i="4"/>
  <c r="AA392" i="4" s="1"/>
  <c r="AA415" i="4"/>
  <c r="AA386" i="4"/>
  <c r="G427" i="4"/>
  <c r="AA427" i="4" s="1"/>
  <c r="G378" i="4"/>
  <c r="AA378" i="4" s="1"/>
  <c r="G390" i="4"/>
  <c r="AA390" i="4" s="1"/>
  <c r="AA413" i="4"/>
  <c r="AA402" i="4"/>
  <c r="AA409" i="4"/>
  <c r="AA407" i="4"/>
  <c r="AA411" i="4"/>
  <c r="G417" i="4"/>
  <c r="AA417" i="4" s="1"/>
  <c r="AA428" i="4"/>
  <c r="G403" i="4"/>
  <c r="AA403" i="4" s="1"/>
  <c r="AA420" i="4"/>
  <c r="AA465" i="4"/>
  <c r="AA429" i="4"/>
  <c r="AA441" i="4"/>
  <c r="AA453" i="4"/>
  <c r="AA466" i="4"/>
  <c r="AA463" i="4"/>
  <c r="AA470" i="4"/>
  <c r="AA464" i="4"/>
  <c r="AA469" i="4"/>
  <c r="AA482" i="4"/>
  <c r="AA421" i="4"/>
  <c r="AA433" i="4"/>
  <c r="AA445" i="4"/>
  <c r="AA471" i="4"/>
  <c r="AA521" i="4"/>
  <c r="AA419" i="4"/>
  <c r="AA431" i="4"/>
  <c r="AA443" i="4"/>
  <c r="AA455" i="4"/>
  <c r="AA548" i="4"/>
  <c r="AA549" i="4"/>
  <c r="AA551" i="4"/>
  <c r="G541" i="4"/>
  <c r="AA541" i="4" s="1"/>
  <c r="AA499" i="4"/>
  <c r="AA592" i="4"/>
  <c r="G479" i="4"/>
  <c r="AA479" i="4" s="1"/>
  <c r="G491" i="4"/>
  <c r="AA491" i="4" s="1"/>
  <c r="G503" i="4"/>
  <c r="AA503" i="4" s="1"/>
  <c r="G515" i="4"/>
  <c r="AA515" i="4" s="1"/>
  <c r="AA534" i="4"/>
  <c r="AA555" i="4"/>
  <c r="AA485" i="4"/>
  <c r="G526" i="4"/>
  <c r="AA526" i="4" s="1"/>
  <c r="AA587" i="4"/>
  <c r="AA484" i="4"/>
  <c r="AA495" i="4"/>
  <c r="AA519" i="4"/>
  <c r="G553" i="4"/>
  <c r="AA553" i="4" s="1"/>
  <c r="AA571" i="4"/>
  <c r="AA538" i="4"/>
  <c r="AA552" i="4"/>
  <c r="AA543" i="4"/>
  <c r="AA546" i="4"/>
  <c r="AA565" i="4"/>
  <c r="AA577" i="4"/>
  <c r="G582" i="4"/>
  <c r="AA582" i="4" s="1"/>
  <c r="AA589" i="4"/>
  <c r="G593" i="4"/>
  <c r="AA593" i="4" s="1"/>
  <c r="AA596" i="4"/>
</calcChain>
</file>

<file path=xl/sharedStrings.xml><?xml version="1.0" encoding="utf-8"?>
<sst xmlns="http://schemas.openxmlformats.org/spreadsheetml/2006/main" count="19419" uniqueCount="4179">
  <si>
    <t>テーブル１</t>
  </si>
  <si>
    <t>Name</t>
  </si>
  <si>
    <t>Personality</t>
  </si>
  <si>
    <t>Special_1</t>
  </si>
  <si>
    <t>Special_2</t>
  </si>
  <si>
    <t>Item</t>
  </si>
  <si>
    <t>Skill_1</t>
  </si>
  <si>
    <t>Skill_2</t>
  </si>
  <si>
    <t>Skill_3</t>
  </si>
  <si>
    <t>Skill_4</t>
  </si>
  <si>
    <t xml:space="preserve">	Circle</t>
  </si>
  <si>
    <t>Doryokuti_1</t>
  </si>
  <si>
    <t>Doryokuti_2</t>
  </si>
  <si>
    <t>Doryokuti_3</t>
  </si>
  <si>
    <t>名前</t>
  </si>
  <si>
    <t>性格</t>
  </si>
  <si>
    <t>特性</t>
  </si>
  <si>
    <t>持ち物</t>
  </si>
  <si>
    <t>技１</t>
  </si>
  <si>
    <t>技２</t>
  </si>
  <si>
    <t>技３</t>
  </si>
  <si>
    <t>技４</t>
  </si>
  <si>
    <t>周回</t>
  </si>
  <si>
    <t>努力値1</t>
  </si>
  <si>
    <t>努力値2</t>
  </si>
  <si>
    <t>努力値3</t>
  </si>
  <si>
    <t>テーブル２　持ち物</t>
  </si>
  <si>
    <t>Text</t>
  </si>
  <si>
    <t>Magnification</t>
  </si>
  <si>
    <t>Conditions</t>
  </si>
  <si>
    <t>説明文</t>
  </si>
  <si>
    <t>倍率</t>
  </si>
  <si>
    <t>条件</t>
  </si>
  <si>
    <t>テーブル3　技</t>
  </si>
  <si>
    <t>Type</t>
  </si>
  <si>
    <t>Power</t>
  </si>
  <si>
    <t>タイプ</t>
  </si>
  <si>
    <t>威力</t>
  </si>
  <si>
    <t>テーブル4　特性</t>
  </si>
  <si>
    <t>テーブル5 個体値</t>
  </si>
  <si>
    <t>HP</t>
  </si>
  <si>
    <t>A</t>
  </si>
  <si>
    <t>B</t>
  </si>
  <si>
    <t>C</t>
  </si>
  <si>
    <t>D</t>
  </si>
  <si>
    <t>S</t>
  </si>
  <si>
    <t>物攻</t>
  </si>
  <si>
    <t>物防</t>
  </si>
  <si>
    <t>特攻</t>
  </si>
  <si>
    <t>特防</t>
  </si>
  <si>
    <t>素早さ</t>
  </si>
  <si>
    <t>Conditions（条件）に付いて</t>
  </si>
  <si>
    <t>→種類が多いし、特殊なものもあるので定数でルール決めする</t>
  </si>
  <si>
    <t>計算式</t>
  </si>
  <si>
    <t>小数点以下は出てくるたびに切り捨てです。</t>
  </si>
  <si>
    <r>
      <rPr>
        <b/>
        <sz val="10"/>
        <color rgb="FF333333"/>
        <rFont val="游ゴシック"/>
        <family val="2"/>
        <charset val="128"/>
      </rPr>
      <t>最大</t>
    </r>
    <r>
      <rPr>
        <b/>
        <sz val="10"/>
        <color rgb="FF333333"/>
        <rFont val="Arial"/>
        <family val="2"/>
        <charset val="1"/>
      </rPr>
      <t>HP</t>
    </r>
  </si>
  <si>
    <t>その他</t>
  </si>
  <si>
    <r>
      <rPr>
        <sz val="9"/>
        <color rgb="FF000000"/>
        <rFont val="Arial"/>
        <family val="2"/>
        <charset val="1"/>
      </rPr>
      <t xml:space="preserve">( ( </t>
    </r>
    <r>
      <rPr>
        <sz val="9"/>
        <color rgb="FF000000"/>
        <rFont val="游ゴシック"/>
        <family val="2"/>
        <charset val="128"/>
      </rPr>
      <t>威力</t>
    </r>
    <r>
      <rPr>
        <sz val="9"/>
        <color rgb="FF000000"/>
        <rFont val="Arial"/>
        <family val="2"/>
        <charset val="1"/>
      </rPr>
      <t>*AT*( Lv*2/5+2 ) )/GU/50*</t>
    </r>
    <r>
      <rPr>
        <sz val="9"/>
        <color rgb="FF000000"/>
        <rFont val="游ゴシック"/>
        <family val="2"/>
        <charset val="128"/>
      </rPr>
      <t>壁補正</t>
    </r>
    <r>
      <rPr>
        <sz val="9"/>
        <color rgb="FF000000"/>
        <rFont val="Arial"/>
        <family val="2"/>
        <charset val="1"/>
      </rPr>
      <t>*</t>
    </r>
    <r>
      <rPr>
        <sz val="9"/>
        <color rgb="FF000000"/>
        <rFont val="游ゴシック"/>
        <family val="2"/>
        <charset val="128"/>
      </rPr>
      <t>ダブルバトル補正</t>
    </r>
    <r>
      <rPr>
        <sz val="9"/>
        <color rgb="FF000000"/>
        <rFont val="Arial"/>
        <family val="2"/>
        <charset val="1"/>
      </rPr>
      <t>*</t>
    </r>
    <r>
      <rPr>
        <sz val="9"/>
        <color rgb="FF000000"/>
        <rFont val="游ゴシック"/>
        <family val="2"/>
        <charset val="128"/>
      </rPr>
      <t>天候補正</t>
    </r>
    <r>
      <rPr>
        <sz val="9"/>
        <color rgb="FF000000"/>
        <rFont val="Arial"/>
        <family val="2"/>
        <charset val="1"/>
      </rPr>
      <t>*</t>
    </r>
    <r>
      <rPr>
        <sz val="9"/>
        <color rgb="FF000000"/>
        <rFont val="游ゴシック"/>
        <family val="2"/>
        <charset val="128"/>
      </rPr>
      <t>もらいび補正</t>
    </r>
    <r>
      <rPr>
        <sz val="9"/>
        <color rgb="FF000000"/>
        <rFont val="Arial"/>
        <family val="2"/>
        <charset val="1"/>
      </rPr>
      <t>+2 )*</t>
    </r>
    <r>
      <rPr>
        <sz val="9"/>
        <color rgb="FF000000"/>
        <rFont val="游ゴシック"/>
        <family val="2"/>
        <charset val="128"/>
      </rPr>
      <t>急所</t>
    </r>
    <r>
      <rPr>
        <sz val="9"/>
        <color rgb="FF000000"/>
        <rFont val="Arial"/>
        <family val="2"/>
        <charset val="1"/>
      </rPr>
      <t>*</t>
    </r>
    <r>
      <rPr>
        <sz val="9"/>
        <color rgb="FF000000"/>
        <rFont val="游ゴシック"/>
        <family val="2"/>
        <charset val="128"/>
      </rPr>
      <t>持ち物補正</t>
    </r>
    <r>
      <rPr>
        <sz val="9"/>
        <color rgb="FF000000"/>
        <rFont val="Arial"/>
        <family val="2"/>
        <charset val="1"/>
      </rPr>
      <t>A*</t>
    </r>
    <r>
      <rPr>
        <sz val="9"/>
        <color rgb="FF000000"/>
        <rFont val="游ゴシック"/>
        <family val="2"/>
        <charset val="128"/>
      </rPr>
      <t>ランダム修正</t>
    </r>
    <r>
      <rPr>
        <sz val="9"/>
        <color rgb="FF000000"/>
        <rFont val="Arial"/>
        <family val="2"/>
        <charset val="1"/>
      </rPr>
      <t>*</t>
    </r>
    <r>
      <rPr>
        <sz val="9"/>
        <color rgb="FF000000"/>
        <rFont val="游ゴシック"/>
        <family val="2"/>
        <charset val="128"/>
      </rPr>
      <t>タイプ一致補正</t>
    </r>
    <r>
      <rPr>
        <sz val="9"/>
        <color rgb="FF000000"/>
        <rFont val="Arial"/>
        <family val="2"/>
        <charset val="1"/>
      </rPr>
      <t>*</t>
    </r>
    <r>
      <rPr>
        <sz val="9"/>
        <color rgb="FF000000"/>
        <rFont val="游ゴシック"/>
        <family val="2"/>
        <charset val="128"/>
      </rPr>
      <t>タイプ相性</t>
    </r>
    <r>
      <rPr>
        <sz val="9"/>
        <color rgb="FF000000"/>
        <rFont val="Arial"/>
        <family val="2"/>
        <charset val="1"/>
      </rPr>
      <t>*</t>
    </r>
    <r>
      <rPr>
        <sz val="9"/>
        <color rgb="FF000000"/>
        <rFont val="游ゴシック"/>
        <family val="2"/>
        <charset val="128"/>
      </rPr>
      <t>持ち物補正</t>
    </r>
    <r>
      <rPr>
        <sz val="9"/>
        <color rgb="FF000000"/>
        <rFont val="Arial"/>
        <family val="2"/>
        <charset val="1"/>
      </rPr>
      <t>B</t>
    </r>
  </si>
  <si>
    <r>
      <rPr>
        <sz val="9"/>
        <color rgb="FF000000"/>
        <rFont val="游ゴシック"/>
        <family val="2"/>
        <charset val="128"/>
      </rPr>
      <t>技の「いりょく」に補正</t>
    </r>
    <r>
      <rPr>
        <sz val="9"/>
        <color rgb="FF000000"/>
        <rFont val="Arial"/>
        <family val="2"/>
        <charset val="1"/>
      </rPr>
      <t>(</t>
    </r>
    <r>
      <rPr>
        <sz val="9"/>
        <color rgb="FF000000"/>
        <rFont val="游ゴシック"/>
        <family val="2"/>
        <charset val="128"/>
      </rPr>
      <t>道具･特性</t>
    </r>
    <r>
      <rPr>
        <sz val="9"/>
        <color rgb="FF000000"/>
        <rFont val="Arial"/>
        <family val="2"/>
        <charset val="1"/>
      </rPr>
      <t>)</t>
    </r>
    <r>
      <rPr>
        <sz val="9"/>
        <color rgb="FF000000"/>
        <rFont val="游ゴシック"/>
        <family val="2"/>
        <charset val="128"/>
      </rPr>
      <t>を加えたもの</t>
    </r>
  </si>
  <si>
    <r>
      <rPr>
        <sz val="9"/>
        <color rgb="FF000000"/>
        <rFont val="Arial"/>
        <family val="2"/>
        <charset val="1"/>
      </rPr>
      <t>AT</t>
    </r>
    <r>
      <rPr>
        <sz val="9"/>
        <color rgb="FF000000"/>
        <rFont val="游ゴシック"/>
        <family val="2"/>
        <charset val="128"/>
      </rPr>
      <t>（自分）</t>
    </r>
  </si>
  <si>
    <r>
      <rPr>
        <sz val="9"/>
        <color rgb="FF000000"/>
        <rFont val="游ゴシック"/>
        <family val="2"/>
        <charset val="128"/>
      </rPr>
      <t>物理攻撃なら「こうげき」、特殊攻撃なら「とくこう」に補正</t>
    </r>
    <r>
      <rPr>
        <sz val="9"/>
        <color rgb="FF000000"/>
        <rFont val="Arial"/>
        <family val="2"/>
        <charset val="1"/>
      </rPr>
      <t>(</t>
    </r>
    <r>
      <rPr>
        <sz val="9"/>
        <color rgb="FF000000"/>
        <rFont val="游ゴシック"/>
        <family val="2"/>
        <charset val="128"/>
      </rPr>
      <t>戦闘中の能力変化･道具･特性</t>
    </r>
    <r>
      <rPr>
        <sz val="9"/>
        <color rgb="FF000000"/>
        <rFont val="Arial"/>
        <family val="2"/>
        <charset val="1"/>
      </rPr>
      <t>)</t>
    </r>
    <r>
      <rPr>
        <sz val="9"/>
        <color rgb="FF000000"/>
        <rFont val="游ゴシック"/>
        <family val="2"/>
        <charset val="128"/>
      </rPr>
      <t>を加えたもの</t>
    </r>
  </si>
  <si>
    <r>
      <rPr>
        <sz val="9"/>
        <color rgb="FF000000"/>
        <rFont val="Arial"/>
        <family val="2"/>
        <charset val="1"/>
      </rPr>
      <t>GU</t>
    </r>
    <r>
      <rPr>
        <sz val="9"/>
        <color rgb="FF000000"/>
        <rFont val="游ゴシック"/>
        <family val="2"/>
        <charset val="128"/>
      </rPr>
      <t>（相手）</t>
    </r>
  </si>
  <si>
    <r>
      <rPr>
        <sz val="9"/>
        <color rgb="FF000000"/>
        <rFont val="游ゴシック"/>
        <family val="2"/>
        <charset val="128"/>
      </rPr>
      <t>物理攻撃なら「ぼうぎょ」、特殊攻撃なら「とくぼう」に補正</t>
    </r>
    <r>
      <rPr>
        <sz val="9"/>
        <color rgb="FF000000"/>
        <rFont val="Arial"/>
        <family val="2"/>
        <charset val="1"/>
      </rPr>
      <t>(</t>
    </r>
    <r>
      <rPr>
        <sz val="9"/>
        <color rgb="FF000000"/>
        <rFont val="游ゴシック"/>
        <family val="2"/>
        <charset val="128"/>
      </rPr>
      <t>戦闘中の能力変化･道具･特性</t>
    </r>
    <r>
      <rPr>
        <sz val="9"/>
        <color rgb="FF000000"/>
        <rFont val="Arial"/>
        <family val="2"/>
        <charset val="1"/>
      </rPr>
      <t>)</t>
    </r>
    <r>
      <rPr>
        <sz val="9"/>
        <color rgb="FF000000"/>
        <rFont val="游ゴシック"/>
        <family val="2"/>
        <charset val="128"/>
      </rPr>
      <t>を加えたもの</t>
    </r>
  </si>
  <si>
    <t>やけど補正</t>
  </si>
  <si>
    <r>
      <rPr>
        <sz val="9"/>
        <color rgb="FF000000"/>
        <rFont val="游ゴシック"/>
        <family val="2"/>
        <charset val="128"/>
      </rPr>
      <t>「やけど」状態で物理攻撃なら</t>
    </r>
    <r>
      <rPr>
        <sz val="9"/>
        <color rgb="FF000000"/>
        <rFont val="Arial"/>
        <family val="2"/>
        <charset val="1"/>
      </rPr>
      <t>0.5</t>
    </r>
    <r>
      <rPr>
        <sz val="9"/>
        <color rgb="FF000000"/>
        <rFont val="游ゴシック"/>
        <family val="2"/>
        <charset val="128"/>
      </rPr>
      <t>倍</t>
    </r>
    <r>
      <rPr>
        <sz val="10"/>
        <color rgb="FF000000"/>
        <rFont val="游ゴシック"/>
        <family val="2"/>
        <charset val="128"/>
      </rPr>
      <t>（※壁補正の直前に</t>
    </r>
    <r>
      <rPr>
        <sz val="10"/>
        <color rgb="FF000000"/>
        <rFont val="Arial"/>
        <family val="2"/>
        <charset val="1"/>
      </rPr>
      <t>0.5</t>
    </r>
    <r>
      <rPr>
        <sz val="10"/>
        <color rgb="FF000000"/>
        <rFont val="游ゴシック"/>
        <family val="2"/>
        <charset val="128"/>
      </rPr>
      <t>倍、「ぼうぎょ」が</t>
    </r>
    <r>
      <rPr>
        <sz val="10"/>
        <color rgb="FF000000"/>
        <rFont val="Arial"/>
        <family val="2"/>
        <charset val="1"/>
      </rPr>
      <t>2</t>
    </r>
    <r>
      <rPr>
        <sz val="10"/>
        <color rgb="FF000000"/>
        <rFont val="游ゴシック"/>
        <family val="2"/>
        <charset val="128"/>
      </rPr>
      <t>倍のどちらか）</t>
    </r>
  </si>
  <si>
    <t>壁補正</t>
  </si>
  <si>
    <r>
      <rPr>
        <sz val="9"/>
        <color rgb="FF000000"/>
        <rFont val="游ゴシック"/>
        <family val="2"/>
        <charset val="128"/>
      </rPr>
      <t>「リフレクター」「ひかりのかべ」によるダメージ軽減。</t>
    </r>
    <r>
      <rPr>
        <sz val="9"/>
        <color rgb="FF000000"/>
        <rFont val="Arial"/>
        <family val="2"/>
        <charset val="1"/>
      </rPr>
      <t>1/2</t>
    </r>
    <r>
      <rPr>
        <sz val="9"/>
        <color rgb="FF000000"/>
        <rFont val="游ゴシック"/>
        <family val="2"/>
        <charset val="128"/>
      </rPr>
      <t>倍または</t>
    </r>
    <r>
      <rPr>
        <sz val="9"/>
        <color rgb="FF000000"/>
        <rFont val="Arial"/>
        <family val="2"/>
        <charset val="1"/>
      </rPr>
      <t>2/3</t>
    </r>
    <r>
      <rPr>
        <sz val="9"/>
        <color rgb="FF000000"/>
        <rFont val="游ゴシック"/>
        <family val="2"/>
        <charset val="128"/>
      </rPr>
      <t>倍。</t>
    </r>
  </si>
  <si>
    <t>ダブルバトル補正</t>
  </si>
  <si>
    <r>
      <rPr>
        <sz val="9"/>
        <color rgb="FF000000"/>
        <rFont val="Arial"/>
        <family val="2"/>
        <charset val="1"/>
      </rPr>
      <t>1</t>
    </r>
    <r>
      <rPr>
        <sz val="9"/>
        <color rgb="FF000000"/>
        <rFont val="游ゴシック"/>
        <family val="2"/>
        <charset val="128"/>
      </rPr>
      <t>倍</t>
    </r>
    <r>
      <rPr>
        <sz val="9"/>
        <color rgb="FF000000"/>
        <rFont val="Arial"/>
        <family val="2"/>
        <charset val="1"/>
      </rPr>
      <t>,0.75</t>
    </r>
    <r>
      <rPr>
        <sz val="9"/>
        <color rgb="FF000000"/>
        <rFont val="游ゴシック"/>
        <family val="2"/>
        <charset val="128"/>
      </rPr>
      <t>倍のどちらか</t>
    </r>
  </si>
  <si>
    <t>天候補正</t>
  </si>
  <si>
    <r>
      <rPr>
        <sz val="9"/>
        <color rgb="FF000000"/>
        <rFont val="Arial"/>
        <family val="2"/>
        <charset val="1"/>
      </rPr>
      <t>1</t>
    </r>
    <r>
      <rPr>
        <sz val="9"/>
        <color rgb="FF000000"/>
        <rFont val="游ゴシック"/>
        <family val="2"/>
        <charset val="128"/>
      </rPr>
      <t>倍</t>
    </r>
    <r>
      <rPr>
        <sz val="9"/>
        <color rgb="FF000000"/>
        <rFont val="Arial"/>
        <family val="2"/>
        <charset val="1"/>
      </rPr>
      <t>,1.5</t>
    </r>
    <r>
      <rPr>
        <sz val="9"/>
        <color rgb="FF000000"/>
        <rFont val="游ゴシック"/>
        <family val="2"/>
        <charset val="128"/>
      </rPr>
      <t>倍</t>
    </r>
    <r>
      <rPr>
        <sz val="9"/>
        <color rgb="FF000000"/>
        <rFont val="Arial"/>
        <family val="2"/>
        <charset val="1"/>
      </rPr>
      <t>,0.5</t>
    </r>
    <r>
      <rPr>
        <sz val="9"/>
        <color rgb="FF000000"/>
        <rFont val="游ゴシック"/>
        <family val="2"/>
        <charset val="128"/>
      </rPr>
      <t>倍のどれか。「ソーラービーム」のダメージ半減も含む。「ウェザーボール」の威力</t>
    </r>
    <r>
      <rPr>
        <sz val="9"/>
        <color rgb="FF000000"/>
        <rFont val="Arial"/>
        <family val="2"/>
        <charset val="1"/>
      </rPr>
      <t>2</t>
    </r>
    <r>
      <rPr>
        <sz val="9"/>
        <color rgb="FF000000"/>
        <rFont val="游ゴシック"/>
        <family val="2"/>
        <charset val="128"/>
      </rPr>
      <t>倍は含まない。</t>
    </r>
  </si>
  <si>
    <t>もらいび補正</t>
  </si>
  <si>
    <r>
      <rPr>
        <sz val="9"/>
        <color rgb="FF000000"/>
        <rFont val="游ゴシック"/>
        <family val="2"/>
        <charset val="128"/>
      </rPr>
      <t>特性「もらいび」が発動していれば炎技</t>
    </r>
    <r>
      <rPr>
        <sz val="9"/>
        <color rgb="FF000000"/>
        <rFont val="Arial"/>
        <family val="2"/>
        <charset val="1"/>
      </rPr>
      <t>1.5</t>
    </r>
    <r>
      <rPr>
        <sz val="9"/>
        <color rgb="FF000000"/>
        <rFont val="游ゴシック"/>
        <family val="2"/>
        <charset val="128"/>
      </rPr>
      <t>倍</t>
    </r>
  </si>
  <si>
    <t>急所</t>
  </si>
  <si>
    <r>
      <rPr>
        <sz val="9"/>
        <color rgb="FF000000"/>
        <rFont val="游ゴシック"/>
        <family val="2"/>
        <charset val="128"/>
      </rPr>
      <t>急所に当たった場合は</t>
    </r>
    <r>
      <rPr>
        <sz val="9"/>
        <color rgb="FF000000"/>
        <rFont val="Arial"/>
        <family val="2"/>
        <charset val="1"/>
      </rPr>
      <t>2</t>
    </r>
    <r>
      <rPr>
        <sz val="9"/>
        <color rgb="FF000000"/>
        <rFont val="游ゴシック"/>
        <family val="2"/>
        <charset val="128"/>
      </rPr>
      <t>倍（特性「スナイパー」なら</t>
    </r>
    <r>
      <rPr>
        <sz val="9"/>
        <color rgb="FF000000"/>
        <rFont val="Arial"/>
        <family val="2"/>
        <charset val="1"/>
      </rPr>
      <t>4</t>
    </r>
    <r>
      <rPr>
        <sz val="9"/>
        <color rgb="FF000000"/>
        <rFont val="游ゴシック"/>
        <family val="2"/>
        <charset val="128"/>
      </rPr>
      <t>倍）</t>
    </r>
  </si>
  <si>
    <r>
      <rPr>
        <sz val="9"/>
        <color rgb="FF000000"/>
        <rFont val="游ゴシック"/>
        <family val="2"/>
        <charset val="128"/>
      </rPr>
      <t>持ち物補正</t>
    </r>
    <r>
      <rPr>
        <sz val="9"/>
        <color rgb="FF000000"/>
        <rFont val="Arial"/>
        <family val="2"/>
        <charset val="1"/>
      </rPr>
      <t>A</t>
    </r>
  </si>
  <si>
    <r>
      <rPr>
        <sz val="9"/>
        <color rgb="FF000000"/>
        <rFont val="游ゴシック"/>
        <family val="2"/>
        <charset val="128"/>
      </rPr>
      <t>「いのちのたま」を持っていれば</t>
    </r>
    <r>
      <rPr>
        <sz val="9"/>
        <color rgb="FF000000"/>
        <rFont val="Arial"/>
        <family val="2"/>
        <charset val="1"/>
      </rPr>
      <t>1.3</t>
    </r>
    <r>
      <rPr>
        <sz val="9"/>
        <color rgb="FF000000"/>
        <rFont val="游ゴシック"/>
        <family val="2"/>
        <charset val="128"/>
      </rPr>
      <t>倍、「メトロノーム」を持っていれば</t>
    </r>
    <r>
      <rPr>
        <sz val="9"/>
        <color rgb="FF000000"/>
        <rFont val="Arial"/>
        <family val="2"/>
        <charset val="1"/>
      </rPr>
      <t>1.0</t>
    </r>
    <r>
      <rPr>
        <sz val="9"/>
        <color rgb="FF000000"/>
        <rFont val="游ゴシック"/>
        <family val="2"/>
        <charset val="128"/>
      </rPr>
      <t>～</t>
    </r>
    <r>
      <rPr>
        <sz val="9"/>
        <color rgb="FF000000"/>
        <rFont val="Arial"/>
        <family val="2"/>
        <charset val="1"/>
      </rPr>
      <t>2.0</t>
    </r>
    <r>
      <rPr>
        <sz val="9"/>
        <color rgb="FF000000"/>
        <rFont val="游ゴシック"/>
        <family val="2"/>
        <charset val="128"/>
      </rPr>
      <t>倍</t>
    </r>
  </si>
  <si>
    <t>さきどり補正</t>
  </si>
  <si>
    <r>
      <rPr>
        <sz val="9"/>
        <color rgb="FF000000"/>
        <rFont val="游ゴシック"/>
        <family val="2"/>
        <charset val="128"/>
      </rPr>
      <t>「さきどり」で出した技なら</t>
    </r>
    <r>
      <rPr>
        <sz val="9"/>
        <color rgb="FF000000"/>
        <rFont val="Arial"/>
        <family val="2"/>
        <charset val="1"/>
      </rPr>
      <t>1.5</t>
    </r>
    <r>
      <rPr>
        <sz val="9"/>
        <color rgb="FF000000"/>
        <rFont val="游ゴシック"/>
        <family val="2"/>
        <charset val="128"/>
      </rPr>
      <t>倍</t>
    </r>
    <r>
      <rPr>
        <sz val="10"/>
        <color rgb="FF000000"/>
        <rFont val="游ゴシック"/>
        <family val="2"/>
        <charset val="128"/>
      </rPr>
      <t>（※補正位置は急所とランダム補正の間のどこか）</t>
    </r>
  </si>
  <si>
    <t>ランダム修正</t>
  </si>
  <si>
    <r>
      <rPr>
        <sz val="9"/>
        <color rgb="FF000000"/>
        <rFont val="Arial"/>
        <family val="2"/>
        <charset val="1"/>
      </rPr>
      <t>85</t>
    </r>
    <r>
      <rPr>
        <sz val="9"/>
        <color rgb="FF000000"/>
        <rFont val="游ゴシック"/>
        <family val="2"/>
        <charset val="128"/>
      </rPr>
      <t>～</t>
    </r>
    <r>
      <rPr>
        <sz val="9"/>
        <color rgb="FF000000"/>
        <rFont val="Arial"/>
        <family val="2"/>
        <charset val="1"/>
      </rPr>
      <t>100%</t>
    </r>
    <r>
      <rPr>
        <sz val="9"/>
        <color rgb="FF000000"/>
        <rFont val="游ゴシック"/>
        <family val="2"/>
        <charset val="128"/>
      </rPr>
      <t>（</t>
    </r>
    <r>
      <rPr>
        <sz val="9"/>
        <color rgb="FF000000"/>
        <rFont val="Arial"/>
        <family val="2"/>
        <charset val="1"/>
      </rPr>
      <t>16</t>
    </r>
    <r>
      <rPr>
        <sz val="9"/>
        <color rgb="FF000000"/>
        <rFont val="游ゴシック"/>
        <family val="2"/>
        <charset val="128"/>
      </rPr>
      <t>段階）</t>
    </r>
  </si>
  <si>
    <t>タイプ一致補正</t>
  </si>
  <si>
    <r>
      <rPr>
        <sz val="9"/>
        <color rgb="FF000000"/>
        <rFont val="游ゴシック"/>
        <family val="2"/>
        <charset val="128"/>
      </rPr>
      <t>技のタイプと自分のタイプが同じなら</t>
    </r>
    <r>
      <rPr>
        <sz val="9"/>
        <color rgb="FF000000"/>
        <rFont val="Arial"/>
        <family val="2"/>
        <charset val="1"/>
      </rPr>
      <t>1.5</t>
    </r>
    <r>
      <rPr>
        <sz val="9"/>
        <color rgb="FF000000"/>
        <rFont val="游ゴシック"/>
        <family val="2"/>
        <charset val="128"/>
      </rPr>
      <t>倍（特性「てきおうりょく」なら</t>
    </r>
    <r>
      <rPr>
        <sz val="9"/>
        <color rgb="FF000000"/>
        <rFont val="Arial"/>
        <family val="2"/>
        <charset val="1"/>
      </rPr>
      <t>2</t>
    </r>
    <r>
      <rPr>
        <sz val="9"/>
        <color rgb="FF000000"/>
        <rFont val="游ゴシック"/>
        <family val="2"/>
        <charset val="128"/>
      </rPr>
      <t>倍）</t>
    </r>
  </si>
  <si>
    <t>タイプ相性</t>
  </si>
  <si>
    <t>タイプ相性表参照。</t>
  </si>
  <si>
    <r>
      <rPr>
        <sz val="9"/>
        <color rgb="FF000000"/>
        <rFont val="游ゴシック"/>
        <family val="2"/>
        <charset val="128"/>
      </rPr>
      <t>持ち物補正</t>
    </r>
    <r>
      <rPr>
        <sz val="9"/>
        <color rgb="FF000000"/>
        <rFont val="Arial"/>
        <family val="2"/>
        <charset val="1"/>
      </rPr>
      <t>B</t>
    </r>
  </si>
  <si>
    <r>
      <rPr>
        <sz val="9"/>
        <color rgb="FF000000"/>
        <rFont val="游ゴシック"/>
        <family val="2"/>
        <charset val="128"/>
      </rPr>
      <t>「たつじんのおび」による</t>
    </r>
    <r>
      <rPr>
        <sz val="9"/>
        <color rgb="FF000000"/>
        <rFont val="Arial"/>
        <family val="2"/>
        <charset val="1"/>
      </rPr>
      <t>1.2</t>
    </r>
    <r>
      <rPr>
        <sz val="9"/>
        <color rgb="FF000000"/>
        <rFont val="游ゴシック"/>
        <family val="2"/>
        <charset val="128"/>
      </rPr>
      <t>倍</t>
    </r>
  </si>
  <si>
    <r>
      <rPr>
        <sz val="9"/>
        <color rgb="FF000000"/>
        <rFont val="游ゴシック"/>
        <family val="2"/>
        <charset val="128"/>
      </rPr>
      <t>持ち物補正</t>
    </r>
    <r>
      <rPr>
        <sz val="9"/>
        <color rgb="FF000000"/>
        <rFont val="Arial"/>
        <family val="2"/>
        <charset val="1"/>
      </rPr>
      <t>C</t>
    </r>
  </si>
  <si>
    <r>
      <rPr>
        <sz val="9"/>
        <color rgb="FF000000"/>
        <rFont val="游ゴシック"/>
        <family val="2"/>
        <charset val="128"/>
      </rPr>
      <t>弱点半減の実・「ホズのみ」が発動していれば</t>
    </r>
    <r>
      <rPr>
        <sz val="9"/>
        <color rgb="FF000000"/>
        <rFont val="Arial"/>
        <family val="2"/>
        <charset val="1"/>
      </rPr>
      <t>0.5</t>
    </r>
    <r>
      <rPr>
        <sz val="9"/>
        <color rgb="FF000000"/>
        <rFont val="游ゴシック"/>
        <family val="2"/>
        <charset val="128"/>
      </rPr>
      <t>倍</t>
    </r>
    <r>
      <rPr>
        <sz val="10"/>
        <color rgb="FF000000"/>
        <rFont val="游ゴシック"/>
        <family val="2"/>
        <charset val="128"/>
      </rPr>
      <t>（※補正位置はタイプ相性より後のどこか）</t>
    </r>
  </si>
  <si>
    <r>
      <rPr>
        <sz val="9"/>
        <color rgb="FF000000"/>
        <rFont val="游ゴシック"/>
        <family val="2"/>
        <charset val="128"/>
      </rPr>
      <t>特性補正</t>
    </r>
    <r>
      <rPr>
        <sz val="9"/>
        <color rgb="FF000000"/>
        <rFont val="Arial"/>
        <family val="2"/>
        <charset val="1"/>
      </rPr>
      <t>A</t>
    </r>
  </si>
  <si>
    <r>
      <rPr>
        <sz val="9"/>
        <color rgb="FF000000"/>
        <rFont val="游ゴシック"/>
        <family val="2"/>
        <charset val="128"/>
      </rPr>
      <t>特性「いろめがね」による</t>
    </r>
    <r>
      <rPr>
        <sz val="9"/>
        <color rgb="FF000000"/>
        <rFont val="Arial"/>
        <family val="2"/>
        <charset val="1"/>
      </rPr>
      <t>2</t>
    </r>
    <r>
      <rPr>
        <sz val="9"/>
        <color rgb="FF000000"/>
        <rFont val="游ゴシック"/>
        <family val="2"/>
        <charset val="128"/>
      </rPr>
      <t>倍</t>
    </r>
    <r>
      <rPr>
        <sz val="10"/>
        <color rgb="FF000000"/>
        <rFont val="游ゴシック"/>
        <family val="2"/>
        <charset val="128"/>
      </rPr>
      <t>（※補正位置はタイプ相性より後のどこか）</t>
    </r>
  </si>
  <si>
    <r>
      <rPr>
        <sz val="9"/>
        <color rgb="FF000000"/>
        <rFont val="游ゴシック"/>
        <family val="2"/>
        <charset val="128"/>
      </rPr>
      <t>特性補正</t>
    </r>
    <r>
      <rPr>
        <sz val="9"/>
        <color rgb="FF000000"/>
        <rFont val="Arial"/>
        <family val="2"/>
        <charset val="1"/>
      </rPr>
      <t>B</t>
    </r>
  </si>
  <si>
    <r>
      <rPr>
        <sz val="9"/>
        <color rgb="FF000000"/>
        <rFont val="游ゴシック"/>
        <family val="2"/>
        <charset val="128"/>
      </rPr>
      <t>特性「フィルター」「ハードロック」による</t>
    </r>
    <r>
      <rPr>
        <sz val="9"/>
        <color rgb="FF000000"/>
        <rFont val="Arial"/>
        <family val="2"/>
        <charset val="1"/>
      </rPr>
      <t>0.75</t>
    </r>
    <r>
      <rPr>
        <sz val="9"/>
        <color rgb="FF000000"/>
        <rFont val="游ゴシック"/>
        <family val="2"/>
        <charset val="128"/>
      </rPr>
      <t>倍</t>
    </r>
    <r>
      <rPr>
        <sz val="10"/>
        <color rgb="FF000000"/>
        <rFont val="游ゴシック"/>
        <family val="2"/>
        <charset val="128"/>
      </rPr>
      <t>（※補正位置はタイプ相性より後のどこか）</t>
    </r>
  </si>
  <si>
    <t>（小数点以下は出る度に切り捨て）</t>
  </si>
  <si>
    <t>「威力」が変動する技</t>
  </si>
  <si>
    <t>技名</t>
  </si>
  <si>
    <t>じたばた</t>
  </si>
  <si>
    <t>20,40,80,100,150,200</t>
  </si>
  <si>
    <t>きしかいせい</t>
  </si>
  <si>
    <t>おんがえし</t>
  </si>
  <si>
    <r>
      <rPr>
        <sz val="9"/>
        <color rgb="FF000000"/>
        <rFont val="游ゴシック"/>
        <family val="2"/>
        <charset val="128"/>
      </rPr>
      <t>なつき度</t>
    </r>
    <r>
      <rPr>
        <sz val="9"/>
        <color rgb="FF000000"/>
        <rFont val="Arial"/>
        <family val="2"/>
        <charset val="1"/>
      </rPr>
      <t>×2/5</t>
    </r>
  </si>
  <si>
    <t>やつあたり</t>
  </si>
  <si>
    <r>
      <rPr>
        <sz val="9"/>
        <color rgb="FF000000"/>
        <rFont val="Arial"/>
        <family val="2"/>
        <charset val="1"/>
      </rPr>
      <t>(255</t>
    </r>
    <r>
      <rPr>
        <sz val="9"/>
        <color rgb="FF000000"/>
        <rFont val="游ゴシック"/>
        <family val="2"/>
        <charset val="128"/>
      </rPr>
      <t>－なつき度</t>
    </r>
    <r>
      <rPr>
        <sz val="9"/>
        <color rgb="FF000000"/>
        <rFont val="Arial"/>
        <family val="2"/>
        <charset val="1"/>
      </rPr>
      <t>)×2/5</t>
    </r>
  </si>
  <si>
    <t>マグニチュード</t>
  </si>
  <si>
    <t>10,30,50,70,90,110,150</t>
  </si>
  <si>
    <t>プレゼント</t>
  </si>
  <si>
    <t>40,80,120</t>
  </si>
  <si>
    <t>めざめるパワー</t>
  </si>
  <si>
    <r>
      <rPr>
        <sz val="9"/>
        <color rgb="FF000000"/>
        <rFont val="Arial"/>
        <family val="2"/>
        <charset val="1"/>
      </rPr>
      <t>30</t>
    </r>
    <r>
      <rPr>
        <sz val="9"/>
        <color rgb="FF000000"/>
        <rFont val="游ゴシック"/>
        <family val="2"/>
        <charset val="128"/>
      </rPr>
      <t>～</t>
    </r>
    <r>
      <rPr>
        <sz val="9"/>
        <color rgb="FF000000"/>
        <rFont val="Arial"/>
        <family val="2"/>
        <charset val="1"/>
      </rPr>
      <t>70</t>
    </r>
  </si>
  <si>
    <t>けたぐり</t>
  </si>
  <si>
    <t>20,40,60,80,100,120</t>
  </si>
  <si>
    <t>くさむすび</t>
  </si>
  <si>
    <t>ジャイロボール</t>
  </si>
  <si>
    <r>
      <rPr>
        <sz val="9"/>
        <color rgb="FF000000"/>
        <rFont val="Arial"/>
        <family val="2"/>
        <charset val="1"/>
      </rPr>
      <t>25×</t>
    </r>
    <r>
      <rPr>
        <sz val="9"/>
        <color rgb="FF000000"/>
        <rFont val="游ゴシック"/>
        <family val="2"/>
        <charset val="128"/>
      </rPr>
      <t>相手の実際の素早さ</t>
    </r>
    <r>
      <rPr>
        <sz val="9"/>
        <color rgb="FF000000"/>
        <rFont val="Arial"/>
        <family val="2"/>
        <charset val="1"/>
      </rPr>
      <t>÷</t>
    </r>
    <r>
      <rPr>
        <sz val="9"/>
        <color rgb="FF000000"/>
        <rFont val="游ゴシック"/>
        <family val="2"/>
        <charset val="128"/>
      </rPr>
      <t>自分の実際の素早さ</t>
    </r>
    <r>
      <rPr>
        <sz val="9"/>
        <color rgb="FF000000"/>
        <rFont val="Arial"/>
        <family val="2"/>
        <charset val="1"/>
      </rPr>
      <t>+1</t>
    </r>
  </si>
  <si>
    <t>しぜんのめぐみ</t>
  </si>
  <si>
    <t>60,70,80</t>
  </si>
  <si>
    <t>なげつける</t>
  </si>
  <si>
    <t>10,30,50,60,70,80,90,100,130</t>
  </si>
  <si>
    <t>きりふだ</t>
  </si>
  <si>
    <t>40,50,60,80,200</t>
  </si>
  <si>
    <t>しぼりとる</t>
  </si>
  <si>
    <r>
      <rPr>
        <sz val="9"/>
        <color rgb="FF000000"/>
        <rFont val="Arial"/>
        <family val="2"/>
        <charset val="1"/>
      </rPr>
      <t>120×</t>
    </r>
    <r>
      <rPr>
        <sz val="9"/>
        <color rgb="FF000000"/>
        <rFont val="游ゴシック"/>
        <family val="2"/>
        <charset val="128"/>
      </rPr>
      <t>現在</t>
    </r>
    <r>
      <rPr>
        <sz val="9"/>
        <color rgb="FF000000"/>
        <rFont val="Arial"/>
        <family val="2"/>
        <charset val="1"/>
      </rPr>
      <t>HP÷</t>
    </r>
    <r>
      <rPr>
        <sz val="9"/>
        <color rgb="FF000000"/>
        <rFont val="游ゴシック"/>
        <family val="2"/>
        <charset val="128"/>
      </rPr>
      <t>最大</t>
    </r>
    <r>
      <rPr>
        <sz val="9"/>
        <color rgb="FF000000"/>
        <rFont val="Arial"/>
        <family val="2"/>
        <charset val="1"/>
      </rPr>
      <t>HP+1</t>
    </r>
  </si>
  <si>
    <t>にぎりつぶす</t>
  </si>
  <si>
    <t>おしおき</t>
  </si>
  <si>
    <r>
      <rPr>
        <sz val="9"/>
        <color rgb="FF000000"/>
        <rFont val="Arial"/>
        <family val="2"/>
        <charset val="1"/>
      </rPr>
      <t>20×</t>
    </r>
    <r>
      <rPr>
        <sz val="9"/>
        <color rgb="FF000000"/>
        <rFont val="游ゴシック"/>
        <family val="2"/>
        <charset val="128"/>
      </rPr>
      <t>相手の上昇ランク数合計</t>
    </r>
    <r>
      <rPr>
        <sz val="9"/>
        <color rgb="FF000000"/>
        <rFont val="Arial"/>
        <family val="2"/>
        <charset val="1"/>
      </rPr>
      <t>+60</t>
    </r>
  </si>
  <si>
    <t>「威力」に加わる補正</t>
  </si>
  <si>
    <t>特性名・道具名など</t>
  </si>
  <si>
    <t>補正対象の技</t>
  </si>
  <si>
    <r>
      <rPr>
        <sz val="9"/>
        <color rgb="FF000000"/>
        <rFont val="Arial"/>
        <family val="2"/>
        <charset val="1"/>
      </rPr>
      <t>1.2</t>
    </r>
    <r>
      <rPr>
        <sz val="9"/>
        <color rgb="FF000000"/>
        <rFont val="游ゴシック"/>
        <family val="2"/>
        <charset val="128"/>
      </rPr>
      <t>倍</t>
    </r>
  </si>
  <si>
    <t>シルクのスカーフ等属性強化系</t>
  </si>
  <si>
    <t>道具に応じたタイプの技</t>
  </si>
  <si>
    <t>プレート類</t>
  </si>
  <si>
    <t>おこう（潮・細波・お花・怪しい・岩石）</t>
  </si>
  <si>
    <t>こんごうだま（ディアルガ）</t>
  </si>
  <si>
    <t>鋼技・ドラゴン技</t>
  </si>
  <si>
    <t>しらたま（パルキア）</t>
  </si>
  <si>
    <t>水技・ドラゴン技</t>
  </si>
  <si>
    <r>
      <rPr>
        <sz val="9"/>
        <color rgb="FF000000"/>
        <rFont val="Arial"/>
        <family val="2"/>
        <charset val="1"/>
      </rPr>
      <t>1.1</t>
    </r>
    <r>
      <rPr>
        <sz val="9"/>
        <color rgb="FF000000"/>
        <rFont val="游ゴシック"/>
        <family val="2"/>
        <charset val="128"/>
      </rPr>
      <t>倍</t>
    </r>
  </si>
  <si>
    <t>ちからのハチマキ</t>
  </si>
  <si>
    <t>物理技</t>
  </si>
  <si>
    <t>ものしりメガネ</t>
  </si>
  <si>
    <t>特殊技</t>
  </si>
  <si>
    <r>
      <rPr>
        <sz val="9"/>
        <color rgb="FF000000"/>
        <rFont val="Arial"/>
        <family val="2"/>
        <charset val="1"/>
      </rPr>
      <t>2</t>
    </r>
    <r>
      <rPr>
        <sz val="9"/>
        <color rgb="FF000000"/>
        <rFont val="游ゴシック"/>
        <family val="2"/>
        <charset val="128"/>
      </rPr>
      <t>倍</t>
    </r>
  </si>
  <si>
    <t>でんきだま（ピカチュウ）</t>
  </si>
  <si>
    <t>全ての技</t>
  </si>
  <si>
    <r>
      <rPr>
        <sz val="9"/>
        <color rgb="FF000000"/>
        <rFont val="Arial"/>
        <family val="2"/>
        <charset val="1"/>
      </rPr>
      <t>1.25</t>
    </r>
    <r>
      <rPr>
        <sz val="9"/>
        <color rgb="FF000000"/>
        <rFont val="游ゴシック"/>
        <family val="2"/>
        <charset val="128"/>
      </rPr>
      <t>倍</t>
    </r>
  </si>
  <si>
    <t>かんそうはだ</t>
  </si>
  <si>
    <t>（相手の）炎技</t>
  </si>
  <si>
    <r>
      <rPr>
        <sz val="9"/>
        <color rgb="FF000000"/>
        <rFont val="Arial"/>
        <family val="2"/>
        <charset val="1"/>
      </rPr>
      <t>0.5</t>
    </r>
    <r>
      <rPr>
        <sz val="9"/>
        <color rgb="FF000000"/>
        <rFont val="游ゴシック"/>
        <family val="2"/>
        <charset val="128"/>
      </rPr>
      <t>倍</t>
    </r>
  </si>
  <si>
    <t>たいねつ</t>
  </si>
  <si>
    <t>あついしぼう</t>
  </si>
  <si>
    <t>（相手の）炎技・氷技</t>
  </si>
  <si>
    <t>すてみ</t>
  </si>
  <si>
    <t>反動技・「とびげり」「とびひざげり」</t>
  </si>
  <si>
    <t>てつのこぶし</t>
  </si>
  <si>
    <t>「○○パンチ」「スカイアッパー」「アームハンマー」</t>
  </si>
  <si>
    <r>
      <rPr>
        <sz val="9"/>
        <color rgb="FF000000"/>
        <rFont val="Arial"/>
        <family val="2"/>
        <charset val="1"/>
      </rPr>
      <t>1.5</t>
    </r>
    <r>
      <rPr>
        <sz val="9"/>
        <color rgb="FF000000"/>
        <rFont val="游ゴシック"/>
        <family val="2"/>
        <charset val="128"/>
      </rPr>
      <t>倍</t>
    </r>
  </si>
  <si>
    <t>テクニシャン</t>
  </si>
  <si>
    <r>
      <rPr>
        <sz val="9"/>
        <color rgb="FF000000"/>
        <rFont val="游ゴシック"/>
        <family val="2"/>
        <charset val="128"/>
      </rPr>
      <t>威力</t>
    </r>
    <r>
      <rPr>
        <sz val="9"/>
        <color rgb="FF000000"/>
        <rFont val="Arial"/>
        <family val="2"/>
        <charset val="1"/>
      </rPr>
      <t>60</t>
    </r>
    <r>
      <rPr>
        <sz val="9"/>
        <color rgb="FF000000"/>
        <rFont val="游ゴシック"/>
        <family val="2"/>
        <charset val="128"/>
      </rPr>
      <t>以下の技</t>
    </r>
  </si>
  <si>
    <t>とうそうしん</t>
  </si>
  <si>
    <r>
      <rPr>
        <sz val="9"/>
        <color rgb="FF000000"/>
        <rFont val="Arial"/>
        <family val="2"/>
        <charset val="1"/>
      </rPr>
      <t>0.75</t>
    </r>
    <r>
      <rPr>
        <sz val="9"/>
        <color rgb="FF000000"/>
        <rFont val="游ゴシック"/>
        <family val="2"/>
        <charset val="128"/>
      </rPr>
      <t>倍</t>
    </r>
  </si>
  <si>
    <t>しんりょく</t>
  </si>
  <si>
    <t>草技</t>
  </si>
  <si>
    <t>もうか</t>
  </si>
  <si>
    <t>炎技</t>
  </si>
  <si>
    <t>げきりゅう</t>
  </si>
  <si>
    <t>水技</t>
  </si>
  <si>
    <t>むしのしらせ</t>
  </si>
  <si>
    <t>虫技</t>
  </si>
  <si>
    <t>てだすけ</t>
  </si>
  <si>
    <t>どろあそび</t>
  </si>
  <si>
    <t>電気技</t>
  </si>
  <si>
    <t>みずあそび</t>
  </si>
  <si>
    <t>じゅうでん</t>
  </si>
  <si>
    <t>天候変化</t>
  </si>
  <si>
    <t>「ウェザーボール」</t>
  </si>
  <si>
    <t>そらをとぶ、とびはねる</t>
  </si>
  <si>
    <t>（相手の）「かぜおこし」「たつまき」</t>
  </si>
  <si>
    <t>まるくなる</t>
  </si>
  <si>
    <t>「ころがる」「アイスボール」</t>
  </si>
  <si>
    <t>「こうげき」に加わる補正</t>
  </si>
  <si>
    <t>（下記参照）</t>
  </si>
  <si>
    <t>ステータスランク補正</t>
  </si>
  <si>
    <t>こだわりハチマキ</t>
  </si>
  <si>
    <t>ふといホネ（カラカラ・ガラガラ）</t>
  </si>
  <si>
    <t>フラワーギフト</t>
  </si>
  <si>
    <t>ちからもち、ヨガパワー</t>
  </si>
  <si>
    <t>こんじょう、はりきり</t>
  </si>
  <si>
    <t>スロースタート</t>
  </si>
  <si>
    <t>「とくこう」に加わる補正</t>
  </si>
  <si>
    <t>こだわりメガネ</t>
  </si>
  <si>
    <t>しんかいのキバ（パールル）</t>
  </si>
  <si>
    <t>こころのしずく（ラティアス・ラティオス）</t>
  </si>
  <si>
    <t>プラス、マイナス</t>
  </si>
  <si>
    <t>サンパワー</t>
  </si>
  <si>
    <t>ID</t>
  </si>
  <si>
    <t>Special_12</t>
  </si>
  <si>
    <t>Special_23</t>
  </si>
  <si>
    <t>Item4</t>
  </si>
  <si>
    <t>Skill_15</t>
  </si>
  <si>
    <t>Skill_26</t>
  </si>
  <si>
    <t>Skill_37</t>
  </si>
  <si>
    <t>Skill_48</t>
  </si>
  <si>
    <t>Circle</t>
  </si>
  <si>
    <t>P1</t>
  </si>
  <si>
    <t>アーマルド</t>
  </si>
  <si>
    <t>いじっぱり</t>
  </si>
  <si>
    <t>するどいツメ</t>
  </si>
  <si>
    <t>シザークロス</t>
  </si>
  <si>
    <t>いわなだれ</t>
  </si>
  <si>
    <t>じしん</t>
  </si>
  <si>
    <t>てっぺき</t>
  </si>
  <si>
    <t>1</t>
  </si>
  <si>
    <t>P2</t>
  </si>
  <si>
    <t>ピントレンズ</t>
  </si>
  <si>
    <t>ブレイククロー</t>
  </si>
  <si>
    <t>アクアテール</t>
  </si>
  <si>
    <t>つばめがえし</t>
  </si>
  <si>
    <t>いばる</t>
  </si>
  <si>
    <t>2</t>
  </si>
  <si>
    <t>P3</t>
  </si>
  <si>
    <t>ストーンエッジ</t>
  </si>
  <si>
    <t>ばかぢから</t>
  </si>
  <si>
    <t>ギガインパクト</t>
  </si>
  <si>
    <t>3</t>
  </si>
  <si>
    <t>P4</t>
  </si>
  <si>
    <t>いのちのたま</t>
  </si>
  <si>
    <t>クロスポイズン</t>
  </si>
  <si>
    <t>4</t>
  </si>
  <si>
    <t>P5</t>
  </si>
  <si>
    <t>アブソル</t>
  </si>
  <si>
    <t>ようき</t>
  </si>
  <si>
    <t>きょううん</t>
  </si>
  <si>
    <t>ヨプのみ</t>
  </si>
  <si>
    <t>ふいうち</t>
  </si>
  <si>
    <t>からげんき</t>
  </si>
  <si>
    <t>かげぶんしん</t>
  </si>
  <si>
    <t>ちょうはつ</t>
  </si>
  <si>
    <t>P6</t>
  </si>
  <si>
    <t>せんせいのツメ</t>
  </si>
  <si>
    <t>メロメロ</t>
  </si>
  <si>
    <t>でんじは</t>
  </si>
  <si>
    <t>P7</t>
  </si>
  <si>
    <t>つじぎり</t>
  </si>
  <si>
    <t>サイコカッター</t>
  </si>
  <si>
    <t>P8</t>
  </si>
  <si>
    <t>しねんのずつき</t>
  </si>
  <si>
    <t>P9</t>
  </si>
  <si>
    <t>ウインディ</t>
  </si>
  <si>
    <t>もらいび</t>
  </si>
  <si>
    <t>ラムのみ</t>
  </si>
  <si>
    <t>ほのおのキバ</t>
  </si>
  <si>
    <t>しんそく</t>
  </si>
  <si>
    <t>かみくだく</t>
  </si>
  <si>
    <t>おにび</t>
  </si>
  <si>
    <t>P10</t>
  </si>
  <si>
    <t>カムラのみ</t>
  </si>
  <si>
    <t>フレアドライブ</t>
  </si>
  <si>
    <t>かみなりのキバ</t>
  </si>
  <si>
    <t>こらえる</t>
  </si>
  <si>
    <t>P11</t>
  </si>
  <si>
    <t>ひかえめ</t>
  </si>
  <si>
    <t>しろいハーブ</t>
  </si>
  <si>
    <t>オーバーヒート</t>
  </si>
  <si>
    <t>ソーラービーム</t>
  </si>
  <si>
    <t>りゅうのはどう</t>
  </si>
  <si>
    <t>にほんばれ</t>
  </si>
  <si>
    <t>P12</t>
  </si>
  <si>
    <t>きあいのハチマキ</t>
  </si>
  <si>
    <t>P13</t>
  </si>
  <si>
    <t>ウツボット</t>
  </si>
  <si>
    <t>ウタンのみ</t>
  </si>
  <si>
    <t>リーフストーム</t>
  </si>
  <si>
    <t>ヘドロばくだん</t>
  </si>
  <si>
    <t>ねむりごな</t>
  </si>
  <si>
    <t>いえき</t>
  </si>
  <si>
    <t>P14</t>
  </si>
  <si>
    <t>くろいヘドロ</t>
  </si>
  <si>
    <t>タネばくだん</t>
  </si>
  <si>
    <t>はきだす</t>
  </si>
  <si>
    <t>のみこむ</t>
  </si>
  <si>
    <t>たくわえる</t>
  </si>
  <si>
    <t>P15</t>
  </si>
  <si>
    <t>パワフルハーブ</t>
  </si>
  <si>
    <t>はかいこうせん</t>
  </si>
  <si>
    <t>こうごうせい</t>
  </si>
  <si>
    <t>P16</t>
  </si>
  <si>
    <t>P17</t>
  </si>
  <si>
    <t>エアームド</t>
  </si>
  <si>
    <t>わんぱく</t>
  </si>
  <si>
    <t>がんじょう</t>
  </si>
  <si>
    <t>オッカのみ</t>
  </si>
  <si>
    <t>ドリルくちばし</t>
  </si>
  <si>
    <t>はがねのつばさ</t>
  </si>
  <si>
    <t>まきびし</t>
  </si>
  <si>
    <t>ほえる</t>
  </si>
  <si>
    <t>P18</t>
  </si>
  <si>
    <t>しんちょう</t>
  </si>
  <si>
    <t>たべのこし</t>
  </si>
  <si>
    <t>そらをとぶ</t>
  </si>
  <si>
    <t>どくどく</t>
  </si>
  <si>
    <t>はねやすめ</t>
  </si>
  <si>
    <t>P19</t>
  </si>
  <si>
    <t>きりさく</t>
  </si>
  <si>
    <t>しっぺがえし</t>
  </si>
  <si>
    <t>P20</t>
  </si>
  <si>
    <t>ブレイブバード</t>
  </si>
  <si>
    <t>P21</t>
  </si>
  <si>
    <t>エーフィ</t>
  </si>
  <si>
    <t>おくびょう</t>
  </si>
  <si>
    <t>サイコキネシス</t>
  </si>
  <si>
    <t>リフレクター</t>
  </si>
  <si>
    <t>めいそう</t>
  </si>
  <si>
    <t>バトンタッチ</t>
  </si>
  <si>
    <t>P22</t>
  </si>
  <si>
    <t>ひかりのこな</t>
  </si>
  <si>
    <t>スピードスター</t>
  </si>
  <si>
    <t>あまえる</t>
  </si>
  <si>
    <t>P23</t>
  </si>
  <si>
    <t>シャドーボール</t>
  </si>
  <si>
    <t>P24</t>
  </si>
  <si>
    <t>シグナルビーム</t>
  </si>
  <si>
    <t>あさのひざし</t>
  </si>
  <si>
    <t>P25</t>
  </si>
  <si>
    <t>エテボース</t>
  </si>
  <si>
    <t>ものひろい</t>
  </si>
  <si>
    <t>ダブルアタック</t>
  </si>
  <si>
    <t>シャドークロー</t>
  </si>
  <si>
    <t>かわらわり</t>
  </si>
  <si>
    <t>はたきおとす</t>
  </si>
  <si>
    <t>P26</t>
  </si>
  <si>
    <t>メトロノーム</t>
  </si>
  <si>
    <t>とっておき</t>
  </si>
  <si>
    <t>まもる</t>
  </si>
  <si>
    <t>ねこだまし</t>
  </si>
  <si>
    <t>P27</t>
  </si>
  <si>
    <t>ダストシュート</t>
  </si>
  <si>
    <t>P28</t>
  </si>
  <si>
    <t>ほのおのパンチ</t>
  </si>
  <si>
    <t>かみなりパンチ</t>
  </si>
  <si>
    <t>れいとうパンチ</t>
  </si>
  <si>
    <t>P29</t>
  </si>
  <si>
    <t>エルレイド</t>
  </si>
  <si>
    <t>カシブのみ</t>
  </si>
  <si>
    <t>あやしいひかり</t>
  </si>
  <si>
    <t>P30</t>
  </si>
  <si>
    <t>ドレインパンチ</t>
  </si>
  <si>
    <t>P31</t>
  </si>
  <si>
    <t>P32</t>
  </si>
  <si>
    <t>インファイト</t>
  </si>
  <si>
    <t>リーフブレード</t>
  </si>
  <si>
    <t>P33</t>
  </si>
  <si>
    <t>エレキブル</t>
  </si>
  <si>
    <t>クロスチョップ</t>
  </si>
  <si>
    <t>いやなおと</t>
  </si>
  <si>
    <t>P34</t>
  </si>
  <si>
    <t>がんばりや</t>
  </si>
  <si>
    <t>こうかくレンズ</t>
  </si>
  <si>
    <t>かみなり</t>
  </si>
  <si>
    <t>ばくれつパンチ</t>
  </si>
  <si>
    <t>アイアンテール</t>
  </si>
  <si>
    <t>P35</t>
  </si>
  <si>
    <t>10まんボルト</t>
  </si>
  <si>
    <t>きあいだま</t>
  </si>
  <si>
    <t>P36</t>
  </si>
  <si>
    <t>シュカのみ</t>
  </si>
  <si>
    <t>P37</t>
  </si>
  <si>
    <t>エンテイ</t>
  </si>
  <si>
    <t>P38</t>
  </si>
  <si>
    <t>おうじゃのしるし</t>
  </si>
  <si>
    <t>かみつく</t>
  </si>
  <si>
    <t>アイアンヘッド</t>
  </si>
  <si>
    <t>P39</t>
  </si>
  <si>
    <t>だいもんじ</t>
  </si>
  <si>
    <t>P40</t>
  </si>
  <si>
    <t>じんつうりき</t>
  </si>
  <si>
    <t>P41</t>
  </si>
  <si>
    <t>エンペルト</t>
  </si>
  <si>
    <t>たきのぼり</t>
  </si>
  <si>
    <t>メタルクロー</t>
  </si>
  <si>
    <t>P42</t>
  </si>
  <si>
    <t>アクアジェット</t>
  </si>
  <si>
    <t>P43</t>
  </si>
  <si>
    <t>ゆうかん</t>
  </si>
  <si>
    <t>なみのり</t>
  </si>
  <si>
    <t>ふぶき</t>
  </si>
  <si>
    <t>P44</t>
  </si>
  <si>
    <t>ハイドロカノン</t>
  </si>
  <si>
    <t>ラスターカノン</t>
  </si>
  <si>
    <t>P45</t>
  </si>
  <si>
    <t>オーダイル</t>
  </si>
  <si>
    <t>こおりのキバ</t>
  </si>
  <si>
    <t>こわいかお</t>
  </si>
  <si>
    <t>P46</t>
  </si>
  <si>
    <t>ドラゴンクロー</t>
  </si>
  <si>
    <t>P47</t>
  </si>
  <si>
    <t>れいとうビーム</t>
  </si>
  <si>
    <t>げんしのちから</t>
  </si>
  <si>
    <t>P48</t>
  </si>
  <si>
    <t>りゅうのまい</t>
  </si>
  <si>
    <t>P49</t>
  </si>
  <si>
    <t>オニゴーリ</t>
  </si>
  <si>
    <t>アイスボディ</t>
  </si>
  <si>
    <t>くろいてっきゅう</t>
  </si>
  <si>
    <t>ゆきなだれ</t>
  </si>
  <si>
    <t>こおりのつぶて</t>
  </si>
  <si>
    <t>P50</t>
  </si>
  <si>
    <t>だいばくはつ</t>
  </si>
  <si>
    <t>P51</t>
  </si>
  <si>
    <t>みずのはどう</t>
  </si>
  <si>
    <t>P52</t>
  </si>
  <si>
    <t>のんきのおこう</t>
  </si>
  <si>
    <t>あくのはどう</t>
  </si>
  <si>
    <t>ぜったいれいど</t>
  </si>
  <si>
    <t>あられ</t>
  </si>
  <si>
    <t>P53</t>
  </si>
  <si>
    <t>カイリキー</t>
  </si>
  <si>
    <t>ノーガード</t>
  </si>
  <si>
    <t>バレットパンチ</t>
  </si>
  <si>
    <t>みやぶる</t>
  </si>
  <si>
    <t>P54</t>
  </si>
  <si>
    <t>きあいのタスキ</t>
  </si>
  <si>
    <t>リベンジ</t>
  </si>
  <si>
    <t>カウンター</t>
  </si>
  <si>
    <t>P55</t>
  </si>
  <si>
    <t>P56</t>
  </si>
  <si>
    <t>P57</t>
  </si>
  <si>
    <t>カイリュー</t>
  </si>
  <si>
    <t>P58</t>
  </si>
  <si>
    <t>ドラゴンダイブ</t>
  </si>
  <si>
    <t>P59</t>
  </si>
  <si>
    <t>たつじんのおび</t>
  </si>
  <si>
    <t>りゅうせいぐん</t>
  </si>
  <si>
    <t>かえんほうしゃ</t>
  </si>
  <si>
    <t>P60</t>
  </si>
  <si>
    <t>げきりん</t>
  </si>
  <si>
    <t>P61</t>
  </si>
  <si>
    <t>カイロス</t>
  </si>
  <si>
    <t>かたやぶり</t>
  </si>
  <si>
    <t>バコウのみ</t>
  </si>
  <si>
    <t>つるぎのまい</t>
  </si>
  <si>
    <t>P62</t>
  </si>
  <si>
    <t>P63</t>
  </si>
  <si>
    <t>P64</t>
  </si>
  <si>
    <t>ハサミギロチン</t>
  </si>
  <si>
    <t>P65</t>
  </si>
  <si>
    <t>カバルドン</t>
  </si>
  <si>
    <t>キーのみ</t>
  </si>
  <si>
    <t>なまける</t>
  </si>
  <si>
    <t>のろい</t>
  </si>
  <si>
    <t>P66</t>
  </si>
  <si>
    <t>オボンのみ</t>
  </si>
  <si>
    <t>すなじごく</t>
  </si>
  <si>
    <t>あくび</t>
  </si>
  <si>
    <t>P67</t>
  </si>
  <si>
    <t>じわれ</t>
  </si>
  <si>
    <t>P68</t>
  </si>
  <si>
    <t>P69</t>
  </si>
  <si>
    <t>カビゴン</t>
  </si>
  <si>
    <t>P70</t>
  </si>
  <si>
    <t>カゴのみ</t>
  </si>
  <si>
    <t>ねむる</t>
  </si>
  <si>
    <t>P71</t>
  </si>
  <si>
    <t>P72</t>
  </si>
  <si>
    <t>すてみタックル</t>
  </si>
  <si>
    <t>P73</t>
  </si>
  <si>
    <t>ガブリアス</t>
  </si>
  <si>
    <t>すなあらし</t>
  </si>
  <si>
    <t>P74</t>
  </si>
  <si>
    <t>だいちのちから</t>
  </si>
  <si>
    <t>P75</t>
  </si>
  <si>
    <t>P76</t>
  </si>
  <si>
    <t>P77</t>
  </si>
  <si>
    <t>カメックス</t>
  </si>
  <si>
    <t>しんぴのしずく</t>
  </si>
  <si>
    <t>ハイドロポンプ</t>
  </si>
  <si>
    <t>こごえるかぜ</t>
  </si>
  <si>
    <t>ミラーコート</t>
  </si>
  <si>
    <t>P78</t>
  </si>
  <si>
    <t>かいがらのすず</t>
  </si>
  <si>
    <t>きあいパンチ</t>
  </si>
  <si>
    <t>アクアリング</t>
  </si>
  <si>
    <t>P79</t>
  </si>
  <si>
    <t>P80</t>
  </si>
  <si>
    <t>P81</t>
  </si>
  <si>
    <t>ガラガラ</t>
  </si>
  <si>
    <t>ひらいしん</t>
  </si>
  <si>
    <t>ボーンラッシュ</t>
  </si>
  <si>
    <t>P82</t>
  </si>
  <si>
    <t>ふといホネ</t>
  </si>
  <si>
    <t>P83</t>
  </si>
  <si>
    <t>P84</t>
  </si>
  <si>
    <t>P85</t>
  </si>
  <si>
    <t>ガルーラ</t>
  </si>
  <si>
    <t>きもったま</t>
  </si>
  <si>
    <t>P86</t>
  </si>
  <si>
    <t>ピヨピヨパンチ</t>
  </si>
  <si>
    <t>P87</t>
  </si>
  <si>
    <t>アームハンマー</t>
  </si>
  <si>
    <t>P88</t>
  </si>
  <si>
    <t>P89</t>
  </si>
  <si>
    <t>キノガッサ</t>
  </si>
  <si>
    <t>ポイズンヒール</t>
  </si>
  <si>
    <t>スカイアッパー</t>
  </si>
  <si>
    <t>P90</t>
  </si>
  <si>
    <t>おおきなねっこ</t>
  </si>
  <si>
    <t>ギガドレイン</t>
  </si>
  <si>
    <t>やどりぎのタネ</t>
  </si>
  <si>
    <t>P91</t>
  </si>
  <si>
    <t>どくどくだま</t>
  </si>
  <si>
    <t>P92</t>
  </si>
  <si>
    <t>キノコのほうし</t>
  </si>
  <si>
    <t>P93</t>
  </si>
  <si>
    <t>ギャラドス</t>
  </si>
  <si>
    <t>するどいキバ</t>
  </si>
  <si>
    <t>あまごい</t>
  </si>
  <si>
    <t>P94</t>
  </si>
  <si>
    <t>P95</t>
  </si>
  <si>
    <t>P96</t>
  </si>
  <si>
    <t>P97</t>
  </si>
  <si>
    <t>ギャロップ</t>
  </si>
  <si>
    <t>P98</t>
  </si>
  <si>
    <t>P99</t>
  </si>
  <si>
    <t>どくづき</t>
  </si>
  <si>
    <t>つのドリル</t>
  </si>
  <si>
    <t>P100</t>
  </si>
  <si>
    <t>メガホーン</t>
  </si>
  <si>
    <t>さいみんじゅつ</t>
  </si>
  <si>
    <t>P101</t>
  </si>
  <si>
    <t>キュウコン</t>
  </si>
  <si>
    <t>P102</t>
  </si>
  <si>
    <t>わるだくみ</t>
  </si>
  <si>
    <t>P103</t>
  </si>
  <si>
    <t>ねっぷう</t>
  </si>
  <si>
    <t>あやしいかぜ</t>
  </si>
  <si>
    <t>ゆめくい</t>
  </si>
  <si>
    <t>P104</t>
  </si>
  <si>
    <t>イトケのみ</t>
  </si>
  <si>
    <t>エナジーボール</t>
  </si>
  <si>
    <t>P105</t>
  </si>
  <si>
    <t>キングドラ</t>
  </si>
  <si>
    <t>スナイパー</t>
  </si>
  <si>
    <t>えんまく</t>
  </si>
  <si>
    <t>P106</t>
  </si>
  <si>
    <t>しおみず</t>
  </si>
  <si>
    <t>たつまき</t>
  </si>
  <si>
    <t>P107</t>
  </si>
  <si>
    <t>P108</t>
  </si>
  <si>
    <t>P109</t>
  </si>
  <si>
    <t>グライオン</t>
  </si>
  <si>
    <t>すながくれ</t>
  </si>
  <si>
    <t>ヤチェのみ</t>
  </si>
  <si>
    <t>P110</t>
  </si>
  <si>
    <t>P111</t>
  </si>
  <si>
    <t>とんぼがえり</t>
  </si>
  <si>
    <t>P112</t>
  </si>
  <si>
    <t>P113</t>
  </si>
  <si>
    <t>グランブル</t>
  </si>
  <si>
    <t>はやあし</t>
  </si>
  <si>
    <t>P114</t>
  </si>
  <si>
    <t>P115</t>
  </si>
  <si>
    <t>P116</t>
  </si>
  <si>
    <t>P117</t>
  </si>
  <si>
    <t>グレイシア</t>
  </si>
  <si>
    <t>おだやか</t>
  </si>
  <si>
    <t>P118</t>
  </si>
  <si>
    <t>P119</t>
  </si>
  <si>
    <t>P120</t>
  </si>
  <si>
    <t>P121</t>
  </si>
  <si>
    <t>クレセリア</t>
  </si>
  <si>
    <t>ずぶとい</t>
  </si>
  <si>
    <t>あついいわ</t>
  </si>
  <si>
    <t>つきのひかり</t>
  </si>
  <si>
    <t>P122</t>
  </si>
  <si>
    <t>P123</t>
  </si>
  <si>
    <t>チャージビーム</t>
  </si>
  <si>
    <t>P124</t>
  </si>
  <si>
    <t>P125</t>
  </si>
  <si>
    <t>クロバット</t>
  </si>
  <si>
    <t>P126</t>
  </si>
  <si>
    <t>すなお</t>
  </si>
  <si>
    <t>エアスラッシュ</t>
  </si>
  <si>
    <t>P127</t>
  </si>
  <si>
    <t>P128</t>
  </si>
  <si>
    <t>P129</t>
  </si>
  <si>
    <t>ケッキング</t>
  </si>
  <si>
    <t>P130</t>
  </si>
  <si>
    <t>P131</t>
  </si>
  <si>
    <t>P132</t>
  </si>
  <si>
    <t>P133</t>
  </si>
  <si>
    <t>ゲンガー</t>
  </si>
  <si>
    <t>うらみ</t>
  </si>
  <si>
    <t>P134</t>
  </si>
  <si>
    <t>みがわり</t>
  </si>
  <si>
    <t>P135</t>
  </si>
  <si>
    <t>P136</t>
  </si>
  <si>
    <t>みちづれ</t>
  </si>
  <si>
    <t>P137</t>
  </si>
  <si>
    <t>ケンタロス</t>
  </si>
  <si>
    <t>いかりのつぼ</t>
  </si>
  <si>
    <t>あばれる</t>
  </si>
  <si>
    <t>おいうち</t>
  </si>
  <si>
    <t>P138</t>
  </si>
  <si>
    <t>P139</t>
  </si>
  <si>
    <t>P140</t>
  </si>
  <si>
    <t>P141</t>
  </si>
  <si>
    <t>ゴウカザル</t>
  </si>
  <si>
    <t>P142</t>
  </si>
  <si>
    <t>ブレイズキック</t>
  </si>
  <si>
    <t>P143</t>
  </si>
  <si>
    <t>P144</t>
  </si>
  <si>
    <t>P145</t>
  </si>
  <si>
    <t>ゴルダック</t>
  </si>
  <si>
    <t>ノーてんき</t>
  </si>
  <si>
    <t>リンドのみ</t>
  </si>
  <si>
    <t>P146</t>
  </si>
  <si>
    <t>どろばくだん</t>
  </si>
  <si>
    <t>P147</t>
  </si>
  <si>
    <t>P148</t>
  </si>
  <si>
    <t>ソクノのみ</t>
  </si>
  <si>
    <t>P149</t>
  </si>
  <si>
    <t>ゴローニャ</t>
  </si>
  <si>
    <t>P150</t>
  </si>
  <si>
    <t>P151</t>
  </si>
  <si>
    <t>P152</t>
  </si>
  <si>
    <t>P153</t>
  </si>
  <si>
    <t>サーナイト</t>
  </si>
  <si>
    <t>トレース</t>
  </si>
  <si>
    <t>P154</t>
  </si>
  <si>
    <t>P155</t>
  </si>
  <si>
    <t>P156</t>
  </si>
  <si>
    <t>P157</t>
  </si>
  <si>
    <t>サイドン</t>
  </si>
  <si>
    <t>いしあたま</t>
  </si>
  <si>
    <t>P158</t>
  </si>
  <si>
    <t>P159</t>
  </si>
  <si>
    <t>P160</t>
  </si>
  <si>
    <t>P161</t>
  </si>
  <si>
    <t>サンダー</t>
  </si>
  <si>
    <t>まじめ</t>
  </si>
  <si>
    <t>P162</t>
  </si>
  <si>
    <t>ひかりのかべ</t>
  </si>
  <si>
    <t>P163</t>
  </si>
  <si>
    <t>P164</t>
  </si>
  <si>
    <t>エアカッター</t>
  </si>
  <si>
    <t>P165</t>
  </si>
  <si>
    <t>サンダース</t>
  </si>
  <si>
    <t>こうそくいどう</t>
  </si>
  <si>
    <t>P166</t>
  </si>
  <si>
    <t>ほうでん</t>
  </si>
  <si>
    <t>にどげり</t>
  </si>
  <si>
    <t>あなをほる</t>
  </si>
  <si>
    <t>P167</t>
  </si>
  <si>
    <t>P168</t>
  </si>
  <si>
    <t>P169</t>
  </si>
  <si>
    <t>ジバコイル</t>
  </si>
  <si>
    <t>ひかりのねんど</t>
  </si>
  <si>
    <t>ミラーショット</t>
  </si>
  <si>
    <t>P170</t>
  </si>
  <si>
    <t>じこあんじ</t>
  </si>
  <si>
    <t>P171</t>
  </si>
  <si>
    <t>でんじふゆう</t>
  </si>
  <si>
    <t>P172</t>
  </si>
  <si>
    <t>トライアタック</t>
  </si>
  <si>
    <t>P173</t>
  </si>
  <si>
    <t>シャワーズ</t>
  </si>
  <si>
    <t>とける</t>
  </si>
  <si>
    <t>P174</t>
  </si>
  <si>
    <t>しめったいわ</t>
  </si>
  <si>
    <t>P175</t>
  </si>
  <si>
    <t>だくりゅう</t>
  </si>
  <si>
    <t>P176</t>
  </si>
  <si>
    <t>P177</t>
  </si>
  <si>
    <t>ジュカイン</t>
  </si>
  <si>
    <t>チイラのみ</t>
  </si>
  <si>
    <t>でんこうせっか</t>
  </si>
  <si>
    <t>P178</t>
  </si>
  <si>
    <t>P179</t>
  </si>
  <si>
    <t>P180</t>
  </si>
  <si>
    <t>P181</t>
  </si>
  <si>
    <t>ジュゴン</t>
  </si>
  <si>
    <t>うるおいボディ</t>
  </si>
  <si>
    <t>ずつき</t>
  </si>
  <si>
    <t>P182</t>
  </si>
  <si>
    <t>アンコール</t>
  </si>
  <si>
    <t>かなしばり</t>
  </si>
  <si>
    <t>P183</t>
  </si>
  <si>
    <t>ねごと</t>
  </si>
  <si>
    <t>P184</t>
  </si>
  <si>
    <t>P185</t>
  </si>
  <si>
    <t>スイクン</t>
  </si>
  <si>
    <t>P186</t>
  </si>
  <si>
    <t>P187</t>
  </si>
  <si>
    <t>P188</t>
  </si>
  <si>
    <t>P189</t>
  </si>
  <si>
    <t>スカタンク</t>
  </si>
  <si>
    <t>ゆうばく</t>
  </si>
  <si>
    <t>P190</t>
  </si>
  <si>
    <t>P191</t>
  </si>
  <si>
    <t>P192</t>
  </si>
  <si>
    <t>P193</t>
  </si>
  <si>
    <t>スターミー</t>
  </si>
  <si>
    <t>しぜんかいふく</t>
  </si>
  <si>
    <t>P194</t>
  </si>
  <si>
    <t>じこさいせい</t>
  </si>
  <si>
    <t>P195</t>
  </si>
  <si>
    <t>パワージェム</t>
  </si>
  <si>
    <t>P196</t>
  </si>
  <si>
    <t>P197</t>
  </si>
  <si>
    <t>スリーパー</t>
  </si>
  <si>
    <t>よちむ</t>
  </si>
  <si>
    <t>トリックルーム</t>
  </si>
  <si>
    <t>P198</t>
  </si>
  <si>
    <t>あくむ</t>
  </si>
  <si>
    <t>P199</t>
  </si>
  <si>
    <t>P200</t>
  </si>
  <si>
    <t>P201</t>
  </si>
  <si>
    <t>ダーテング</t>
  </si>
  <si>
    <t>はやおき</t>
  </si>
  <si>
    <t>だましうち</t>
  </si>
  <si>
    <t>P202</t>
  </si>
  <si>
    <t>P203</t>
  </si>
  <si>
    <t>P204</t>
  </si>
  <si>
    <t>クラボのみ</t>
  </si>
  <si>
    <t>P205</t>
  </si>
  <si>
    <t>ダイノーズ</t>
  </si>
  <si>
    <t>じりょく</t>
  </si>
  <si>
    <t>マグネットボム</t>
  </si>
  <si>
    <t>P206</t>
  </si>
  <si>
    <t>P207</t>
  </si>
  <si>
    <t>P208</t>
  </si>
  <si>
    <t>P209</t>
  </si>
  <si>
    <t>ダグトリオ</t>
  </si>
  <si>
    <t>ありじごく</t>
  </si>
  <si>
    <t>ねばりのかぎづめ</t>
  </si>
  <si>
    <t>おどろかす</t>
  </si>
  <si>
    <t>P210</t>
  </si>
  <si>
    <t>P211</t>
  </si>
  <si>
    <t>P212</t>
  </si>
  <si>
    <t>P213</t>
  </si>
  <si>
    <t>チャーレム</t>
  </si>
  <si>
    <t>P214</t>
  </si>
  <si>
    <t>みきり</t>
  </si>
  <si>
    <t>P215</t>
  </si>
  <si>
    <t>P216</t>
  </si>
  <si>
    <t>P217</t>
  </si>
  <si>
    <t>チルタリス</t>
  </si>
  <si>
    <t>P218</t>
  </si>
  <si>
    <t>うたう</t>
  </si>
  <si>
    <t>ほろびのうた</t>
  </si>
  <si>
    <t>P219</t>
  </si>
  <si>
    <t>ゴッドバード</t>
  </si>
  <si>
    <t>P220</t>
  </si>
  <si>
    <t>P221</t>
  </si>
  <si>
    <t>ツボツボ</t>
  </si>
  <si>
    <t>くいしんぼう</t>
  </si>
  <si>
    <t>むしくい</t>
  </si>
  <si>
    <t>パワートリック</t>
  </si>
  <si>
    <t>P222</t>
  </si>
  <si>
    <t>まきつく</t>
  </si>
  <si>
    <t>P223</t>
  </si>
  <si>
    <t>P224</t>
  </si>
  <si>
    <t>P225</t>
  </si>
  <si>
    <t>デンリュウ</t>
  </si>
  <si>
    <t>P226</t>
  </si>
  <si>
    <t>P227</t>
  </si>
  <si>
    <t>P228</t>
  </si>
  <si>
    <t>れいせい</t>
  </si>
  <si>
    <t>フォーカスレンズ</t>
  </si>
  <si>
    <t>P229</t>
  </si>
  <si>
    <t>ドータクン</t>
  </si>
  <si>
    <t>P230</t>
  </si>
  <si>
    <t>P231</t>
  </si>
  <si>
    <t>P232</t>
  </si>
  <si>
    <t>P233</t>
  </si>
  <si>
    <t>ドククラゲ</t>
  </si>
  <si>
    <t>ヘドロえき</t>
  </si>
  <si>
    <t>バリアー</t>
  </si>
  <si>
    <t>P234</t>
  </si>
  <si>
    <t>P235</t>
  </si>
  <si>
    <t>P236</t>
  </si>
  <si>
    <t>P237</t>
  </si>
  <si>
    <t>ドクロッグ</t>
  </si>
  <si>
    <t>P238</t>
  </si>
  <si>
    <t>P239</t>
  </si>
  <si>
    <t>P240</t>
  </si>
  <si>
    <t>P241</t>
  </si>
  <si>
    <t>トゲキッス</t>
  </si>
  <si>
    <t>てんのめぐみ</t>
  </si>
  <si>
    <t>P242</t>
  </si>
  <si>
    <t>ぎんいろのかぜ</t>
  </si>
  <si>
    <t>P243</t>
  </si>
  <si>
    <t>マジカルリーフ</t>
  </si>
  <si>
    <t>P244</t>
  </si>
  <si>
    <t>はどうだん</t>
  </si>
  <si>
    <t>P245</t>
  </si>
  <si>
    <t>ドサイドン</t>
  </si>
  <si>
    <t>ハードロック</t>
  </si>
  <si>
    <t>がんせきほう</t>
  </si>
  <si>
    <t>P246</t>
  </si>
  <si>
    <t>P247</t>
  </si>
  <si>
    <t>P248</t>
  </si>
  <si>
    <t>P249</t>
  </si>
  <si>
    <t>ドダイトス</t>
  </si>
  <si>
    <t>P250</t>
  </si>
  <si>
    <t>なまいき</t>
  </si>
  <si>
    <t>ドわすれ</t>
  </si>
  <si>
    <t>P251</t>
  </si>
  <si>
    <t>ハードプラント</t>
  </si>
  <si>
    <t>P252</t>
  </si>
  <si>
    <t>ウッドハンマー</t>
  </si>
  <si>
    <t>P253</t>
  </si>
  <si>
    <t>トドゼルガ</t>
  </si>
  <si>
    <t>P254</t>
  </si>
  <si>
    <t>P255</t>
  </si>
  <si>
    <t>P256</t>
  </si>
  <si>
    <t>P257</t>
  </si>
  <si>
    <t>ドラピオン</t>
  </si>
  <si>
    <t>つぼをつく</t>
  </si>
  <si>
    <t>P258</t>
  </si>
  <si>
    <t>P259</t>
  </si>
  <si>
    <t>P260</t>
  </si>
  <si>
    <t>P261</t>
  </si>
  <si>
    <t>トリデプス</t>
  </si>
  <si>
    <t>P262</t>
  </si>
  <si>
    <t>P263</t>
  </si>
  <si>
    <t>P264</t>
  </si>
  <si>
    <t>メタルバースト</t>
  </si>
  <si>
    <t>P265</t>
  </si>
  <si>
    <t>トリトドン</t>
  </si>
  <si>
    <t>よびみず</t>
  </si>
  <si>
    <t>P266</t>
  </si>
  <si>
    <t>P267</t>
  </si>
  <si>
    <t>P268</t>
  </si>
  <si>
    <t>P269</t>
  </si>
  <si>
    <t>ドンカラス</t>
  </si>
  <si>
    <t>いちゃもん</t>
  </si>
  <si>
    <t>P270</t>
  </si>
  <si>
    <t>ついばむ</t>
  </si>
  <si>
    <t>P271</t>
  </si>
  <si>
    <t>P272</t>
  </si>
  <si>
    <t>P273</t>
  </si>
  <si>
    <t>ドンファン</t>
  </si>
  <si>
    <t>P274</t>
  </si>
  <si>
    <t>P275</t>
  </si>
  <si>
    <t>P276</t>
  </si>
  <si>
    <t>P277</t>
  </si>
  <si>
    <t>ナッシー</t>
  </si>
  <si>
    <t>P278</t>
  </si>
  <si>
    <t>ねをはる</t>
  </si>
  <si>
    <t>P279</t>
  </si>
  <si>
    <t>P280</t>
  </si>
  <si>
    <t>P281</t>
  </si>
  <si>
    <t>ナマズン</t>
  </si>
  <si>
    <t>きけんよち</t>
  </si>
  <si>
    <t>P282</t>
  </si>
  <si>
    <t>P283</t>
  </si>
  <si>
    <t>P284</t>
  </si>
  <si>
    <t>P285</t>
  </si>
  <si>
    <t>ニドキング</t>
  </si>
  <si>
    <t>P286</t>
  </si>
  <si>
    <t>P287</t>
  </si>
  <si>
    <t>P288</t>
  </si>
  <si>
    <t>P289</t>
  </si>
  <si>
    <t>ニドクイン</t>
  </si>
  <si>
    <t>どくどくのキバ</t>
  </si>
  <si>
    <t>P290</t>
  </si>
  <si>
    <t>P291</t>
  </si>
  <si>
    <t>P292</t>
  </si>
  <si>
    <t>P293</t>
  </si>
  <si>
    <t>ニョロトノ</t>
  </si>
  <si>
    <t>しめりけ</t>
  </si>
  <si>
    <t>ハイパーボイス</t>
  </si>
  <si>
    <t>P294</t>
  </si>
  <si>
    <t>ダイビング</t>
  </si>
  <si>
    <t>P295</t>
  </si>
  <si>
    <t>はらだいこ</t>
  </si>
  <si>
    <t>P296</t>
  </si>
  <si>
    <t>P297</t>
  </si>
  <si>
    <t>ニョロボン</t>
  </si>
  <si>
    <t>しんくうは</t>
  </si>
  <si>
    <t>P298</t>
  </si>
  <si>
    <t>ビルドアップ</t>
  </si>
  <si>
    <t>P299</t>
  </si>
  <si>
    <t>P300</t>
  </si>
  <si>
    <t>P301</t>
  </si>
  <si>
    <t>ヌオー</t>
  </si>
  <si>
    <t>ちょすい</t>
  </si>
  <si>
    <t>P302</t>
  </si>
  <si>
    <t>P303</t>
  </si>
  <si>
    <t>P304</t>
  </si>
  <si>
    <t>P305</t>
  </si>
  <si>
    <t>ネンドール</t>
  </si>
  <si>
    <t>P306</t>
  </si>
  <si>
    <t>P307</t>
  </si>
  <si>
    <t>P308</t>
  </si>
  <si>
    <t>P309</t>
  </si>
  <si>
    <t>ハガネール</t>
  </si>
  <si>
    <t>P310</t>
  </si>
  <si>
    <t>P311</t>
  </si>
  <si>
    <t>のんき</t>
  </si>
  <si>
    <t>P312</t>
  </si>
  <si>
    <t>P313</t>
  </si>
  <si>
    <t>バクオング</t>
  </si>
  <si>
    <t>P314</t>
  </si>
  <si>
    <t>P315</t>
  </si>
  <si>
    <t>P316</t>
  </si>
  <si>
    <t>P317</t>
  </si>
  <si>
    <t>バクフーン</t>
  </si>
  <si>
    <t>P318</t>
  </si>
  <si>
    <t>ブラストバーン</t>
  </si>
  <si>
    <t>P319</t>
  </si>
  <si>
    <t>P320</t>
  </si>
  <si>
    <t>P321</t>
  </si>
  <si>
    <t>バシャーモ</t>
  </si>
  <si>
    <t>P322</t>
  </si>
  <si>
    <t>P323</t>
  </si>
  <si>
    <t>P324</t>
  </si>
  <si>
    <t>P325</t>
  </si>
  <si>
    <t>ハッサム</t>
  </si>
  <si>
    <t>P326</t>
  </si>
  <si>
    <t>P327</t>
  </si>
  <si>
    <t>P328</t>
  </si>
  <si>
    <t>P329</t>
  </si>
  <si>
    <t>ハピナス</t>
  </si>
  <si>
    <t>P330</t>
  </si>
  <si>
    <t>タマゴうみ</t>
  </si>
  <si>
    <t>P331</t>
  </si>
  <si>
    <t>P332</t>
  </si>
  <si>
    <t>P333</t>
  </si>
  <si>
    <t>ハリテヤマ</t>
  </si>
  <si>
    <t>こんじょう</t>
  </si>
  <si>
    <t>つっぱり</t>
  </si>
  <si>
    <t>P334</t>
  </si>
  <si>
    <t>P335</t>
  </si>
  <si>
    <t>P336</t>
  </si>
  <si>
    <t>P337</t>
  </si>
  <si>
    <t>バリヤード</t>
  </si>
  <si>
    <t>フィルター</t>
  </si>
  <si>
    <t>まねっこ</t>
  </si>
  <si>
    <t>ものまね</t>
  </si>
  <si>
    <t>P338</t>
  </si>
  <si>
    <t>P339</t>
  </si>
  <si>
    <t>P340</t>
  </si>
  <si>
    <t>P341</t>
  </si>
  <si>
    <t>バンギラス</t>
  </si>
  <si>
    <t>P342</t>
  </si>
  <si>
    <t>こだわりスカーフ</t>
  </si>
  <si>
    <t>P343</t>
  </si>
  <si>
    <t>P344</t>
  </si>
  <si>
    <t>P345</t>
  </si>
  <si>
    <t>ビークイン</t>
  </si>
  <si>
    <t>P346</t>
  </si>
  <si>
    <t>かいふくしれい</t>
  </si>
  <si>
    <t>P347</t>
  </si>
  <si>
    <t>P348</t>
  </si>
  <si>
    <t>こうげきしれい</t>
  </si>
  <si>
    <t>ぼうぎょしれい</t>
  </si>
  <si>
    <t>P349</t>
  </si>
  <si>
    <t>ヒードラン</t>
  </si>
  <si>
    <t>P350</t>
  </si>
  <si>
    <t>P351</t>
  </si>
  <si>
    <t>P352</t>
  </si>
  <si>
    <t>マグマストーム</t>
  </si>
  <si>
    <t>P353</t>
  </si>
  <si>
    <t>ファイヤー</t>
  </si>
  <si>
    <t>P354</t>
  </si>
  <si>
    <t>P355</t>
  </si>
  <si>
    <t>P356</t>
  </si>
  <si>
    <t>P357</t>
  </si>
  <si>
    <t>ブースター</t>
  </si>
  <si>
    <t>P358</t>
  </si>
  <si>
    <t>すなかけ</t>
  </si>
  <si>
    <t>P359</t>
  </si>
  <si>
    <t>どろかけ</t>
  </si>
  <si>
    <t>P360</t>
  </si>
  <si>
    <t>P361</t>
  </si>
  <si>
    <t>フーディン</t>
  </si>
  <si>
    <t>せいしんりょく</t>
  </si>
  <si>
    <t>みらいよち</t>
  </si>
  <si>
    <t>P362</t>
  </si>
  <si>
    <t>ナモのみ</t>
  </si>
  <si>
    <t>P363</t>
  </si>
  <si>
    <t>P364</t>
  </si>
  <si>
    <t>P365</t>
  </si>
  <si>
    <t>ブーバーン</t>
  </si>
  <si>
    <t>P366</t>
  </si>
  <si>
    <t>P367</t>
  </si>
  <si>
    <t>P368</t>
  </si>
  <si>
    <t>P369</t>
  </si>
  <si>
    <t>フォレトス</t>
  </si>
  <si>
    <t>P370</t>
  </si>
  <si>
    <t>ステルスロック</t>
  </si>
  <si>
    <t>どくびし</t>
  </si>
  <si>
    <t>P371</t>
  </si>
  <si>
    <t>P372</t>
  </si>
  <si>
    <t>P373</t>
  </si>
  <si>
    <t>フシギバナ</t>
  </si>
  <si>
    <t>P374</t>
  </si>
  <si>
    <t>P375</t>
  </si>
  <si>
    <t>P376</t>
  </si>
  <si>
    <t>P377</t>
  </si>
  <si>
    <t>プテラ</t>
  </si>
  <si>
    <t>プレッシャー</t>
  </si>
  <si>
    <t>P378</t>
  </si>
  <si>
    <t>P379</t>
  </si>
  <si>
    <t>P380</t>
  </si>
  <si>
    <t>P381</t>
  </si>
  <si>
    <t>フライゴン</t>
  </si>
  <si>
    <t>P382</t>
  </si>
  <si>
    <t>P383</t>
  </si>
  <si>
    <t>P384</t>
  </si>
  <si>
    <t>P385</t>
  </si>
  <si>
    <t>ブラッキー</t>
  </si>
  <si>
    <t>P386</t>
  </si>
  <si>
    <t>くろいまなざし</t>
  </si>
  <si>
    <t>P387</t>
  </si>
  <si>
    <t>P388</t>
  </si>
  <si>
    <t>P389</t>
  </si>
  <si>
    <t>フリーザー</t>
  </si>
  <si>
    <t>きまぐれ</t>
  </si>
  <si>
    <t>つめたいいわ</t>
  </si>
  <si>
    <t>P390</t>
  </si>
  <si>
    <t>P391</t>
  </si>
  <si>
    <t>P392</t>
  </si>
  <si>
    <t>ヨロギのみ</t>
  </si>
  <si>
    <t>P393</t>
  </si>
  <si>
    <t>フローゼル</t>
  </si>
  <si>
    <t>P394</t>
  </si>
  <si>
    <t>P395</t>
  </si>
  <si>
    <t>さざなみのおこう</t>
  </si>
  <si>
    <t>P396</t>
  </si>
  <si>
    <t>P397</t>
  </si>
  <si>
    <t>フワライド</t>
  </si>
  <si>
    <t>かるわざ</t>
  </si>
  <si>
    <t>P398</t>
  </si>
  <si>
    <t>トリック</t>
  </si>
  <si>
    <t>P399</t>
  </si>
  <si>
    <t>P400</t>
  </si>
  <si>
    <t>P401</t>
  </si>
  <si>
    <t>ベトベトン</t>
  </si>
  <si>
    <t>ねんちゃく</t>
  </si>
  <si>
    <t>かげうち</t>
  </si>
  <si>
    <t>ちいさくなる</t>
  </si>
  <si>
    <t>P402</t>
  </si>
  <si>
    <t>P403</t>
  </si>
  <si>
    <t>P404</t>
  </si>
  <si>
    <t>P405</t>
  </si>
  <si>
    <t>ヘラクロス</t>
  </si>
  <si>
    <t>P406</t>
  </si>
  <si>
    <t>P407</t>
  </si>
  <si>
    <t>P408</t>
  </si>
  <si>
    <t>P409</t>
  </si>
  <si>
    <t>ヘルガー</t>
  </si>
  <si>
    <t>P410</t>
  </si>
  <si>
    <t>P411</t>
  </si>
  <si>
    <t>P412</t>
  </si>
  <si>
    <t>P413</t>
  </si>
  <si>
    <t>ベロベルト</t>
  </si>
  <si>
    <t>どんかん</t>
  </si>
  <si>
    <t>P414</t>
  </si>
  <si>
    <t>P415</t>
  </si>
  <si>
    <t>P416</t>
  </si>
  <si>
    <t>のしかかり</t>
  </si>
  <si>
    <t>パワーウィップ</t>
  </si>
  <si>
    <t>P417</t>
  </si>
  <si>
    <t>ホエルオー</t>
  </si>
  <si>
    <t>P418</t>
  </si>
  <si>
    <t>うずしお</t>
  </si>
  <si>
    <t>P419</t>
  </si>
  <si>
    <t>P420</t>
  </si>
  <si>
    <t>P421</t>
  </si>
  <si>
    <t>ボーマンダ</t>
  </si>
  <si>
    <t>P422</t>
  </si>
  <si>
    <t>P423</t>
  </si>
  <si>
    <t>P424</t>
  </si>
  <si>
    <t>P425</t>
  </si>
  <si>
    <t>ボスゴドラ</t>
  </si>
  <si>
    <t>P426</t>
  </si>
  <si>
    <t>P427</t>
  </si>
  <si>
    <t>P428</t>
  </si>
  <si>
    <t>P429</t>
  </si>
  <si>
    <t>ポリゴン2</t>
  </si>
  <si>
    <t>ダウンロード</t>
  </si>
  <si>
    <t>リサイクル</t>
  </si>
  <si>
    <t>P430</t>
  </si>
  <si>
    <t>P431</t>
  </si>
  <si>
    <t>P432</t>
  </si>
  <si>
    <t>P433</t>
  </si>
  <si>
    <t>ポリゴンZ</t>
  </si>
  <si>
    <t>テクスチャー2</t>
  </si>
  <si>
    <t>P434</t>
  </si>
  <si>
    <t>P435</t>
  </si>
  <si>
    <t>P436</t>
  </si>
  <si>
    <t>P437</t>
  </si>
  <si>
    <t>マタドガス</t>
  </si>
  <si>
    <t>でんげきは</t>
  </si>
  <si>
    <t>おんねん</t>
  </si>
  <si>
    <t>P438</t>
  </si>
  <si>
    <t>P439</t>
  </si>
  <si>
    <t>P440</t>
  </si>
  <si>
    <t>P441</t>
  </si>
  <si>
    <t>マニューラ</t>
  </si>
  <si>
    <t>P442</t>
  </si>
  <si>
    <t>P443</t>
  </si>
  <si>
    <t>P444</t>
  </si>
  <si>
    <t>P445</t>
  </si>
  <si>
    <t>マルマイン</t>
  </si>
  <si>
    <t>せいでんき</t>
  </si>
  <si>
    <t>P446</t>
  </si>
  <si>
    <t>フラッシュ</t>
  </si>
  <si>
    <t>P447</t>
  </si>
  <si>
    <t>P448</t>
  </si>
  <si>
    <t>P449</t>
  </si>
  <si>
    <t>マンムー</t>
  </si>
  <si>
    <t>ゆきがくれ</t>
  </si>
  <si>
    <t>つつく</t>
  </si>
  <si>
    <t>P450</t>
  </si>
  <si>
    <t>P451</t>
  </si>
  <si>
    <t>P452</t>
  </si>
  <si>
    <t>P453</t>
  </si>
  <si>
    <t>ミミロップ</t>
  </si>
  <si>
    <t>ぶきよう</t>
  </si>
  <si>
    <t>P454</t>
  </si>
  <si>
    <t>てんしのキッス</t>
  </si>
  <si>
    <t>P455</t>
  </si>
  <si>
    <t>P456</t>
  </si>
  <si>
    <t>P457</t>
  </si>
  <si>
    <t>ミルタンク</t>
  </si>
  <si>
    <t>ミルクのみ</t>
  </si>
  <si>
    <t>P458</t>
  </si>
  <si>
    <t>P459</t>
  </si>
  <si>
    <t>P460</t>
  </si>
  <si>
    <t>P461</t>
  </si>
  <si>
    <t>ミロカロス</t>
  </si>
  <si>
    <t>かちき</t>
  </si>
  <si>
    <t>P462</t>
  </si>
  <si>
    <t>P463</t>
  </si>
  <si>
    <t>P464</t>
  </si>
  <si>
    <t>P465</t>
  </si>
  <si>
    <t>ムウマージ</t>
  </si>
  <si>
    <t>おきみやげ</t>
  </si>
  <si>
    <t>P466</t>
  </si>
  <si>
    <t>P467</t>
  </si>
  <si>
    <t>P468</t>
  </si>
  <si>
    <t>P469</t>
  </si>
  <si>
    <t>ムクホーク</t>
  </si>
  <si>
    <t>P470</t>
  </si>
  <si>
    <t>がむしゃら</t>
  </si>
  <si>
    <t>P471</t>
  </si>
  <si>
    <t>P472</t>
  </si>
  <si>
    <t>P473</t>
  </si>
  <si>
    <t>メガニウム</t>
  </si>
  <si>
    <t>P474</t>
  </si>
  <si>
    <t>P475</t>
  </si>
  <si>
    <t>P476</t>
  </si>
  <si>
    <t>P477</t>
  </si>
  <si>
    <t>メガヤンマ</t>
  </si>
  <si>
    <t>いろめがね</t>
  </si>
  <si>
    <t>P478</t>
  </si>
  <si>
    <t>P479</t>
  </si>
  <si>
    <t>P480</t>
  </si>
  <si>
    <t>むしのさざめき</t>
  </si>
  <si>
    <t>P481</t>
  </si>
  <si>
    <t>メタグロス</t>
  </si>
  <si>
    <t>P482</t>
  </si>
  <si>
    <t>P483</t>
  </si>
  <si>
    <t>P484</t>
  </si>
  <si>
    <t>コメットパンチ</t>
  </si>
  <si>
    <t>P485</t>
  </si>
  <si>
    <t>モジャンボ</t>
  </si>
  <si>
    <t>リーフガード</t>
  </si>
  <si>
    <t>P486</t>
  </si>
  <si>
    <t>P487</t>
  </si>
  <si>
    <t>P488</t>
  </si>
  <si>
    <t>P489</t>
  </si>
  <si>
    <t>ヤドキング</t>
  </si>
  <si>
    <t>マイペース</t>
  </si>
  <si>
    <t>P490</t>
  </si>
  <si>
    <t>P491</t>
  </si>
  <si>
    <t>P492</t>
  </si>
  <si>
    <t>P493</t>
  </si>
  <si>
    <t>ヤドラン</t>
  </si>
  <si>
    <t>P494</t>
  </si>
  <si>
    <t>P495</t>
  </si>
  <si>
    <t>P496</t>
  </si>
  <si>
    <t>P497</t>
  </si>
  <si>
    <t>ユキノオー</t>
  </si>
  <si>
    <t>くさぶえ</t>
  </si>
  <si>
    <t>P498</t>
  </si>
  <si>
    <t>P499</t>
  </si>
  <si>
    <t>P500</t>
  </si>
  <si>
    <t>P501</t>
  </si>
  <si>
    <t>ユキメノコ</t>
  </si>
  <si>
    <t>P502</t>
  </si>
  <si>
    <t>P503</t>
  </si>
  <si>
    <t>P504</t>
  </si>
  <si>
    <t>P505</t>
  </si>
  <si>
    <t>ユレイドル</t>
  </si>
  <si>
    <t>P506</t>
  </si>
  <si>
    <t>P507</t>
  </si>
  <si>
    <t>P508</t>
  </si>
  <si>
    <t>P509</t>
  </si>
  <si>
    <t>ヨノワール</t>
  </si>
  <si>
    <t>シャドーパンチ</t>
  </si>
  <si>
    <t>P510</t>
  </si>
  <si>
    <t>いたみわけ</t>
  </si>
  <si>
    <t>P511</t>
  </si>
  <si>
    <t>P512</t>
  </si>
  <si>
    <t>P513</t>
  </si>
  <si>
    <t>ライコウ</t>
  </si>
  <si>
    <t>P514</t>
  </si>
  <si>
    <t>P515</t>
  </si>
  <si>
    <t>P516</t>
  </si>
  <si>
    <t>P517</t>
  </si>
  <si>
    <t>ライチュウ</t>
  </si>
  <si>
    <t>たたきつける</t>
  </si>
  <si>
    <t>P518</t>
  </si>
  <si>
    <t>P519</t>
  </si>
  <si>
    <t>ヤタピのみ</t>
  </si>
  <si>
    <t>P520</t>
  </si>
  <si>
    <t>ボルテッカー</t>
  </si>
  <si>
    <t>P521</t>
  </si>
  <si>
    <t>ライボルト</t>
  </si>
  <si>
    <t>P522</t>
  </si>
  <si>
    <t>P523</t>
  </si>
  <si>
    <t>P524</t>
  </si>
  <si>
    <t>P525</t>
  </si>
  <si>
    <t>ラグラージ</t>
  </si>
  <si>
    <t>P526</t>
  </si>
  <si>
    <t>P527</t>
  </si>
  <si>
    <t>P528</t>
  </si>
  <si>
    <t>P529</t>
  </si>
  <si>
    <t>ラティアス</t>
  </si>
  <si>
    <t>P530</t>
  </si>
  <si>
    <t>P531</t>
  </si>
  <si>
    <t>P532</t>
  </si>
  <si>
    <t>ミストボール</t>
  </si>
  <si>
    <t>P533</t>
  </si>
  <si>
    <t>ラティオス</t>
  </si>
  <si>
    <t>P534</t>
  </si>
  <si>
    <t>P535</t>
  </si>
  <si>
    <t>P536</t>
  </si>
  <si>
    <t>ラスターパージ</t>
  </si>
  <si>
    <t>P537</t>
  </si>
  <si>
    <t>ラプラス</t>
  </si>
  <si>
    <t>シェルアーマー</t>
  </si>
  <si>
    <t>P538</t>
  </si>
  <si>
    <t>P539</t>
  </si>
  <si>
    <t>P540</t>
  </si>
  <si>
    <t>P541</t>
  </si>
  <si>
    <t>ラフレシア</t>
  </si>
  <si>
    <t>P542</t>
  </si>
  <si>
    <t>P543</t>
  </si>
  <si>
    <t>P544</t>
  </si>
  <si>
    <t>P545</t>
  </si>
  <si>
    <t>ラムパルド</t>
  </si>
  <si>
    <t>P546</t>
  </si>
  <si>
    <t>P547</t>
  </si>
  <si>
    <t>もろはのずつき</t>
  </si>
  <si>
    <t>P548</t>
  </si>
  <si>
    <t>P549</t>
  </si>
  <si>
    <t>ランターン</t>
  </si>
  <si>
    <t>はっこう</t>
  </si>
  <si>
    <t>P550</t>
  </si>
  <si>
    <t>P551</t>
  </si>
  <si>
    <t>P552</t>
  </si>
  <si>
    <t>P553</t>
  </si>
  <si>
    <t>リーフィア</t>
  </si>
  <si>
    <t>P554</t>
  </si>
  <si>
    <t>P555</t>
  </si>
  <si>
    <t>P556</t>
  </si>
  <si>
    <t>P557</t>
  </si>
  <si>
    <t>リザードン</t>
  </si>
  <si>
    <t>P558</t>
  </si>
  <si>
    <t>P559</t>
  </si>
  <si>
    <t>P560</t>
  </si>
  <si>
    <t>P561</t>
  </si>
  <si>
    <t>リングマ</t>
  </si>
  <si>
    <t>P562</t>
  </si>
  <si>
    <t>P563</t>
  </si>
  <si>
    <t>P564</t>
  </si>
  <si>
    <t>P565</t>
  </si>
  <si>
    <t>ルージュラ</t>
  </si>
  <si>
    <t>あくまのキッス</t>
  </si>
  <si>
    <t>うそなき</t>
  </si>
  <si>
    <t>P566</t>
  </si>
  <si>
    <t>P567</t>
  </si>
  <si>
    <t>P568</t>
  </si>
  <si>
    <t>P569</t>
  </si>
  <si>
    <t>ルカリオ</t>
  </si>
  <si>
    <t>P570</t>
  </si>
  <si>
    <t>P571</t>
  </si>
  <si>
    <t>P572</t>
  </si>
  <si>
    <t>P573</t>
  </si>
  <si>
    <t>ルンパッパ</t>
  </si>
  <si>
    <t>あめうけざら</t>
  </si>
  <si>
    <t>はっぱカッター</t>
  </si>
  <si>
    <t>P574</t>
  </si>
  <si>
    <t>P575</t>
  </si>
  <si>
    <t>P576</t>
  </si>
  <si>
    <t>P577</t>
  </si>
  <si>
    <t>レジアイス</t>
  </si>
  <si>
    <t>P578</t>
  </si>
  <si>
    <t>P579</t>
  </si>
  <si>
    <t>P580</t>
  </si>
  <si>
    <t>P581</t>
  </si>
  <si>
    <t>レジギガス</t>
  </si>
  <si>
    <t>P582</t>
  </si>
  <si>
    <t>P583</t>
  </si>
  <si>
    <t>P584</t>
  </si>
  <si>
    <t>P585</t>
  </si>
  <si>
    <t>レジスチル</t>
  </si>
  <si>
    <t>P586</t>
  </si>
  <si>
    <t>P587</t>
  </si>
  <si>
    <t>P588</t>
  </si>
  <si>
    <t>P589</t>
  </si>
  <si>
    <t>レジロック</t>
  </si>
  <si>
    <t>P590</t>
  </si>
  <si>
    <t>P591</t>
  </si>
  <si>
    <t>P592</t>
  </si>
  <si>
    <t>P593</t>
  </si>
  <si>
    <t>レントラー</t>
  </si>
  <si>
    <t>いかく</t>
  </si>
  <si>
    <t>とおぼえ</t>
  </si>
  <si>
    <t>P594</t>
  </si>
  <si>
    <t>P595</t>
  </si>
  <si>
    <t>P596</t>
  </si>
  <si>
    <t>P597</t>
  </si>
  <si>
    <t>ロズレイド</t>
  </si>
  <si>
    <t>どくのトゲ</t>
  </si>
  <si>
    <t>しびれごな</t>
  </si>
  <si>
    <t>P598</t>
  </si>
  <si>
    <t>P599</t>
  </si>
  <si>
    <t>P600</t>
  </si>
  <si>
    <t>ウェザーボール</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</si>
  <si>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</si>
  <si>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</si>
  <si>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</si>
  <si>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</si>
  <si>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</si>
  <si>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</si>
  <si>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</si>
  <si>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</si>
  <si>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</si>
  <si>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</si>
  <si>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</si>
  <si>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</si>
  <si>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</si>
  <si>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</si>
  <si>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</si>
  <si>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</si>
  <si>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</si>
  <si>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</si>
  <si>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</si>
  <si>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</si>
  <si>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</si>
  <si>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</si>
  <si>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</si>
  <si>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</si>
  <si>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</si>
  <si>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</si>
  <si>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</si>
  <si>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</si>
  <si>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</si>
  <si>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</si>
  <si>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</si>
  <si>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</si>
  <si>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</si>
  <si>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</si>
  <si>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</si>
  <si>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</si>
  <si>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</si>
  <si>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</si>
  <si>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</si>
  <si>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</si>
  <si>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</si>
  <si>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</si>
  <si>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</si>
  <si>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</si>
  <si>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</si>
  <si>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</si>
  <si>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</si>
  <si>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</si>
  <si>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</si>
  <si>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</si>
  <si>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</si>
  <si>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</si>
  <si>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</si>
  <si>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</si>
  <si>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</si>
  <si>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</si>
  <si>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</si>
  <si>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</si>
  <si>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</si>
  <si>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</si>
  <si>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</si>
  <si>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</si>
  <si>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</si>
  <si>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</si>
  <si>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</si>
  <si>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</si>
  <si>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</si>
  <si>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</si>
  <si>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</si>
  <si>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</si>
  <si>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</si>
  <si>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</si>
  <si>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</si>
  <si>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</si>
  <si>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</si>
  <si>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</si>
  <si>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</si>
  <si>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</si>
  <si>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</si>
  <si>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</si>
  <si>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</si>
  <si>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</si>
  <si>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</si>
  <si>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</si>
  <si>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</si>
  <si>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</si>
  <si>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</si>
  <si>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</si>
  <si>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</si>
  <si>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</si>
  <si>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</si>
  <si>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</si>
  <si>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</si>
  <si>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</si>
  <si>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</si>
  <si>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</si>
  <si>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</si>
  <si>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</si>
  <si>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</si>
  <si>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</si>
  <si>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</si>
  <si>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</si>
  <si>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</si>
  <si>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</si>
  <si>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</si>
  <si>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</si>
  <si>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</si>
  <si>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</si>
  <si>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</si>
  <si>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</si>
  <si>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</si>
  <si>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</si>
  <si>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</si>
  <si>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</si>
  <si>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</si>
  <si>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</si>
  <si>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</si>
  <si>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</si>
  <si>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</si>
  <si>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</si>
  <si>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</si>
  <si>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</si>
  <si>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</si>
  <si>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</si>
  <si>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</si>
  <si>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</si>
  <si>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</si>
  <si>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</si>
  <si>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</si>
  <si>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</si>
  <si>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</si>
  <si>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</si>
  <si>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</si>
  <si>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</si>
  <si>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</si>
  <si>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</si>
  <si>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</si>
  <si>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</si>
  <si>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</si>
  <si>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</si>
  <si>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</si>
  <si>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</si>
  <si>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</si>
  <si>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</si>
  <si>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</si>
  <si>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</si>
  <si>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</si>
  <si>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</si>
  <si>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</si>
  <si>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</si>
  <si>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</si>
  <si>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</si>
  <si>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</si>
  <si>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</si>
  <si>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</si>
  <si>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</si>
  <si>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</si>
  <si>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</si>
  <si>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</si>
  <si>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</si>
  <si>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</si>
  <si>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</si>
  <si>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</si>
  <si>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</si>
  <si>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</si>
  <si>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</si>
  <si>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</si>
  <si>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</si>
  <si>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</si>
  <si>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</si>
  <si>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</si>
  <si>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</si>
  <si>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</si>
  <si>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</si>
  <si>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</si>
  <si>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</si>
  <si>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</si>
  <si>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</si>
  <si>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</si>
  <si>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</si>
  <si>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</si>
  <si>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</si>
  <si>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</si>
  <si>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</si>
  <si>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</si>
  <si>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</si>
  <si>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</si>
  <si>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</si>
  <si>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</si>
  <si>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</si>
  <si>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</si>
  <si>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</si>
  <si>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</si>
  <si>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</si>
  <si>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</si>
  <si>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</si>
  <si>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</si>
  <si>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</si>
  <si>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</si>
  <si>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</si>
  <si>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</si>
  <si>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</si>
  <si>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</si>
  <si>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</si>
  <si>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</si>
  <si>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</si>
  <si>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</si>
  <si>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</si>
  <si>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</si>
  <si>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</si>
  <si>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</si>
  <si>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</si>
  <si>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</si>
  <si>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</si>
  <si>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</si>
  <si>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</si>
  <si>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</si>
  <si>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</si>
  <si>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</si>
  <si>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</si>
  <si>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</si>
  <si>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</si>
  <si>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</si>
  <si>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</si>
  <si>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</si>
  <si>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</si>
  <si>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</si>
  <si>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</si>
  <si>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</si>
  <si>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</si>
  <si>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</si>
  <si>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</si>
  <si>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</si>
  <si>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</si>
  <si>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</si>
  <si>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</si>
  <si>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</si>
  <si>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</si>
  <si>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</si>
  <si>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</si>
  <si>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</si>
  <si>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</si>
  <si>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</si>
  <si>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</si>
  <si>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</si>
  <si>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</si>
  <si>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</si>
  <si>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</si>
  <si>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</si>
  <si>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</si>
  <si>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</si>
  <si>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</si>
  <si>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</si>
  <si>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</si>
  <si>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</si>
  <si>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</si>
  <si>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</si>
  <si>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</si>
  <si>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</si>
  <si>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</si>
  <si>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</si>
  <si>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</si>
  <si>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</si>
  <si>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</si>
  <si>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</si>
  <si>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</si>
  <si>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</si>
  <si>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</si>
  <si>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</si>
  <si>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</si>
  <si>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</si>
  <si>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</si>
  <si>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</si>
  <si>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</si>
  <si>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</si>
  <si>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</si>
  <si>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</si>
  <si>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</si>
  <si>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</si>
  <si>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</si>
  <si>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</si>
  <si>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</si>
  <si>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</si>
  <si>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</si>
  <si>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</si>
  <si>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</si>
  <si>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</si>
  <si>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</si>
  <si>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</si>
  <si>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</si>
  <si>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</si>
  <si>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</si>
  <si>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</si>
  <si>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</si>
  <si>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</si>
  <si>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</si>
  <si>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</si>
  <si>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</si>
  <si>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</si>
  <si>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</si>
  <si>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</si>
  <si>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</si>
  <si>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</si>
  <si>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</si>
  <si>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</si>
  <si>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</si>
  <si>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</si>
  <si>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</si>
  <si>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</si>
  <si>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</si>
  <si>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</si>
  <si>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</si>
  <si>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</si>
  <si>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</si>
  <si>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</si>
  <si>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</si>
  <si>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</si>
  <si>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</si>
  <si>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</si>
  <si>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</si>
  <si>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</si>
  <si>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</si>
  <si>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</si>
  <si>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</si>
  <si>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</si>
  <si>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</si>
  <si>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あくしゅう</t>
  </si>
  <si>
    <t>あとだし</t>
  </si>
  <si>
    <t>あめふらし</t>
  </si>
  <si>
    <t>エアロック</t>
  </si>
  <si>
    <t>おみとおし</t>
  </si>
  <si>
    <t>かいりきバサミ</t>
  </si>
  <si>
    <t>かげふみ</t>
  </si>
  <si>
    <t>かそく</t>
  </si>
  <si>
    <t>カブトアーマー</t>
  </si>
  <si>
    <t>きゅうばん</t>
  </si>
  <si>
    <t>クリアボディ</t>
  </si>
  <si>
    <t>さめはだ</t>
  </si>
  <si>
    <t>じゅうなん</t>
  </si>
  <si>
    <t>しょうりのほし</t>
  </si>
  <si>
    <t>しろいけむり</t>
  </si>
  <si>
    <t>シンクロ</t>
  </si>
  <si>
    <t>すいすい</t>
  </si>
  <si>
    <t>スキルリンク</t>
  </si>
  <si>
    <t>すなおこし</t>
  </si>
  <si>
    <t>するどいめ</t>
  </si>
  <si>
    <t>だっぴ</t>
  </si>
  <si>
    <t>たんじゅん</t>
  </si>
  <si>
    <t>ちからもち</t>
  </si>
  <si>
    <t>ちくでん</t>
  </si>
  <si>
    <t>ちどりあし</t>
  </si>
  <si>
    <t>てきおうりょく</t>
  </si>
  <si>
    <t>でんきエンジン</t>
  </si>
  <si>
    <t>てんきや</t>
  </si>
  <si>
    <t>てんねん</t>
  </si>
  <si>
    <t>ナイトメア</t>
  </si>
  <si>
    <t>なまけ</t>
  </si>
  <si>
    <t>にげあし</t>
  </si>
  <si>
    <t>ノーマルスキン</t>
  </si>
  <si>
    <t>のろわれボディ</t>
  </si>
  <si>
    <t>はりきり</t>
  </si>
  <si>
    <t>ひでり</t>
  </si>
  <si>
    <t>ふくがん</t>
  </si>
  <si>
    <t>ふくつのこころ</t>
  </si>
  <si>
    <t>ふしぎなうろこ</t>
  </si>
  <si>
    <t>ふしぎなまもり</t>
  </si>
  <si>
    <t>ふみん</t>
  </si>
  <si>
    <t>ふゆう</t>
  </si>
  <si>
    <t>プラス</t>
  </si>
  <si>
    <t>へんしょく</t>
  </si>
  <si>
    <t>ぼうおん</t>
  </si>
  <si>
    <t>ほうし</t>
  </si>
  <si>
    <t>ほのおのからだ</t>
  </si>
  <si>
    <t>マイナス</t>
  </si>
  <si>
    <t>マグマのよろい</t>
  </si>
  <si>
    <t>マジックガード</t>
  </si>
  <si>
    <t>マルチタイプ</t>
  </si>
  <si>
    <t>みずのベール</t>
  </si>
  <si>
    <t>みつあつめ</t>
  </si>
  <si>
    <t>メロメロボディ</t>
  </si>
  <si>
    <t>めんえき</t>
  </si>
  <si>
    <t>やるき</t>
  </si>
  <si>
    <t>ゆきふらし</t>
  </si>
  <si>
    <t>ようりょくそ</t>
  </si>
  <si>
    <t>ヨガパワー</t>
  </si>
  <si>
    <t>りんぷん</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</si>
  <si>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</si>
  <si>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</si>
  <si>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</si>
  <si>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</si>
  <si>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</si>
  <si>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</si>
  <si>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</si>
  <si>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</si>
  <si>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</si>
  <si>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</si>
  <si>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</si>
  <si>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</si>
  <si>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</si>
  <si>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</si>
  <si>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</si>
  <si>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</si>
  <si>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</si>
  <si>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</si>
  <si>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</si>
  <si>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</si>
  <si>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</si>
  <si>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</si>
  <si>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</si>
  <si>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</si>
  <si>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</si>
  <si>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</si>
  <si>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</si>
  <si>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</si>
  <si>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</si>
  <si>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</si>
  <si>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</si>
  <si>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</si>
  <si>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</si>
  <si>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</si>
  <si>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</si>
  <si>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</si>
  <si>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</si>
  <si>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</si>
  <si>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</si>
  <si>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</si>
  <si>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</si>
  <si>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</si>
  <si>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</si>
  <si>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</si>
  <si>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</si>
  <si>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</si>
  <si>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</si>
  <si>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</si>
  <si>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</si>
  <si>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</si>
  <si>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</si>
  <si>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</si>
  <si>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</si>
  <si>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</si>
  <si>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</si>
  <si>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</si>
  <si>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</si>
  <si>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</si>
  <si>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</si>
  <si>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</si>
  <si>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</si>
  <si>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</si>
  <si>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</si>
  <si>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</si>
  <si>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</si>
  <si>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</si>
  <si>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</si>
  <si>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</si>
  <si>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</si>
  <si>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</si>
  <si>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</si>
  <si>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</si>
  <si>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</si>
  <si>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</si>
  <si>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</si>
  <si>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</si>
  <si>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</si>
  <si>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</si>
  <si>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</si>
  <si>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</si>
  <si>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</si>
  <si>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</si>
  <si>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</si>
  <si>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</si>
  <si>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</si>
  <si>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</si>
  <si>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</si>
  <si>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</si>
  <si>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</si>
  <si>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</si>
  <si>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</si>
  <si>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</si>
  <si>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</si>
  <si>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</si>
  <si>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</si>
  <si>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</si>
  <si>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</si>
  <si>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</si>
  <si>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</si>
  <si>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</si>
  <si>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</si>
  <si>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</si>
  <si>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</si>
  <si>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</si>
  <si>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</si>
  <si>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</si>
  <si>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</si>
  <si>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</si>
  <si>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</si>
  <si>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</si>
  <si>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</si>
  <si>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</si>
  <si>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</si>
  <si>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</si>
  <si>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</si>
  <si>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</si>
  <si>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</si>
  <si>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</si>
  <si>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</si>
  <si>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</si>
  <si>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</si>
  <si>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</si>
  <si>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</si>
  <si>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</si>
  <si>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</si>
  <si>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</si>
  <si>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</si>
  <si>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</si>
  <si>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</si>
  <si>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</si>
  <si>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</si>
  <si>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</si>
  <si>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</si>
  <si>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</si>
  <si>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</si>
  <si>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</si>
  <si>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</si>
  <si>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</si>
  <si>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</si>
  <si>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</si>
  <si>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</si>
  <si>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</si>
  <si>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</si>
  <si>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</si>
  <si>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</si>
  <si>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</si>
  <si>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</si>
  <si>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</si>
  <si>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</si>
  <si>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</si>
  <si>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Skill</t>
  </si>
  <si>
    <t>図鑑番号</t>
  </si>
  <si>
    <t>ポケモン名</t>
  </si>
  <si>
    <t>タイプ１</t>
  </si>
  <si>
    <t>タイプ２</t>
  </si>
  <si>
    <t>通常特性１</t>
  </si>
  <si>
    <t>通常特性２</t>
  </si>
  <si>
    <t>夢特性</t>
  </si>
  <si>
    <t>こうげき</t>
  </si>
  <si>
    <t>ぼうぎょ</t>
  </si>
  <si>
    <t>とくこう</t>
  </si>
  <si>
    <t>とくぼう</t>
  </si>
  <si>
    <t>すばやさ</t>
  </si>
  <si>
    <t>合計</t>
  </si>
  <si>
    <t>フシギダネ</t>
  </si>
  <si>
    <t>くさ</t>
  </si>
  <si>
    <t>どく</t>
  </si>
  <si>
    <t>フシギソウ</t>
  </si>
  <si>
    <t>ヒトカゲ</t>
  </si>
  <si>
    <t>ほのお</t>
  </si>
  <si>
    <t>リザード</t>
  </si>
  <si>
    <t>ひこう</t>
  </si>
  <si>
    <t>ゼニガメ</t>
  </si>
  <si>
    <t>みず</t>
  </si>
  <si>
    <t>カメール</t>
  </si>
  <si>
    <t>キャタピー</t>
  </si>
  <si>
    <t>むし</t>
  </si>
  <si>
    <t>トランセル</t>
  </si>
  <si>
    <t>バタフリー</t>
  </si>
  <si>
    <t>ビードル</t>
  </si>
  <si>
    <t>コクーン</t>
  </si>
  <si>
    <t>スピアー</t>
  </si>
  <si>
    <t>ポッポ</t>
  </si>
  <si>
    <t>ノーマル</t>
  </si>
  <si>
    <t xml:space="preserve"> ちどりあし</t>
  </si>
  <si>
    <t>はとむね</t>
  </si>
  <si>
    <t>ピジョン</t>
  </si>
  <si>
    <t>ピジョット</t>
  </si>
  <si>
    <t>コラッタ</t>
  </si>
  <si>
    <t xml:space="preserve"> こんじょう</t>
  </si>
  <si>
    <t>ラッタ</t>
  </si>
  <si>
    <t>オニスズメ</t>
  </si>
  <si>
    <t>オニドリル</t>
  </si>
  <si>
    <t>アーボ</t>
  </si>
  <si>
    <t xml:space="preserve"> だっぴ</t>
  </si>
  <si>
    <t>きんちょうかん</t>
  </si>
  <si>
    <t>アーボック</t>
  </si>
  <si>
    <t>ピカチュウ</t>
  </si>
  <si>
    <t>でんき</t>
  </si>
  <si>
    <t>サンド</t>
  </si>
  <si>
    <t>じめん</t>
  </si>
  <si>
    <t>すなかき</t>
  </si>
  <si>
    <t>サンドパン</t>
  </si>
  <si>
    <t>ニドラン♀</t>
  </si>
  <si>
    <t xml:space="preserve"> とうそうしん</t>
  </si>
  <si>
    <t>ニドリーナ</t>
  </si>
  <si>
    <t>ちからずく</t>
  </si>
  <si>
    <t>ニドラン♂</t>
  </si>
  <si>
    <t>ニドリーノ</t>
  </si>
  <si>
    <t>ピッピ</t>
  </si>
  <si>
    <t>フェアリー</t>
  </si>
  <si>
    <t xml:space="preserve"> マジックガード</t>
  </si>
  <si>
    <t>フレンドガード</t>
  </si>
  <si>
    <t>ピクシー</t>
  </si>
  <si>
    <t>ロコン</t>
  </si>
  <si>
    <t>プリン</t>
  </si>
  <si>
    <t xml:space="preserve"> かちき</t>
  </si>
  <si>
    <t>プクリン</t>
  </si>
  <si>
    <t>ズバット</t>
  </si>
  <si>
    <t>すりぬけ</t>
  </si>
  <si>
    <t>ゴルバット</t>
  </si>
  <si>
    <t>ナゾノクサ</t>
  </si>
  <si>
    <t>クサイハナ</t>
  </si>
  <si>
    <t>パラス</t>
  </si>
  <si>
    <t xml:space="preserve"> かんそうはだ</t>
  </si>
  <si>
    <t>パラセクト</t>
  </si>
  <si>
    <t>コンパン</t>
  </si>
  <si>
    <t xml:space="preserve"> いろめがね</t>
  </si>
  <si>
    <t>モルフォン</t>
  </si>
  <si>
    <t>ミラクルスキン</t>
  </si>
  <si>
    <t>ディグダ</t>
  </si>
  <si>
    <t xml:space="preserve"> ありじごく</t>
  </si>
  <si>
    <t>すなのちから</t>
  </si>
  <si>
    <t>ニャース</t>
  </si>
  <si>
    <t xml:space="preserve"> テクニシャン</t>
  </si>
  <si>
    <t>ペルシアン</t>
  </si>
  <si>
    <t>コダック</t>
  </si>
  <si>
    <t xml:space="preserve"> ノーてんき</t>
  </si>
  <si>
    <t>マンキー</t>
  </si>
  <si>
    <t>かくとう</t>
  </si>
  <si>
    <t xml:space="preserve"> いかりのつぼ</t>
  </si>
  <si>
    <t>まけんき</t>
  </si>
  <si>
    <t>オコリザル</t>
  </si>
  <si>
    <t>ガーディ</t>
  </si>
  <si>
    <t xml:space="preserve"> もらいび</t>
  </si>
  <si>
    <t>せいぎのこころ</t>
  </si>
  <si>
    <t>ニョロモ</t>
  </si>
  <si>
    <t xml:space="preserve"> しめりけ</t>
  </si>
  <si>
    <t>ニョロゾ</t>
  </si>
  <si>
    <t>ケーシィ</t>
  </si>
  <si>
    <t>エスパー</t>
  </si>
  <si>
    <t xml:space="preserve"> せいしんりょく</t>
  </si>
  <si>
    <t>ユンゲラー</t>
  </si>
  <si>
    <t>ワンリキー</t>
  </si>
  <si>
    <t xml:space="preserve"> ノーガード</t>
  </si>
  <si>
    <t>ゴーリキー</t>
  </si>
  <si>
    <t>マダツボミ</t>
  </si>
  <si>
    <t>ウツドン</t>
  </si>
  <si>
    <t>メノクラゲ</t>
  </si>
  <si>
    <t xml:space="preserve"> ヘドロえき</t>
  </si>
  <si>
    <t>イシツブテ</t>
  </si>
  <si>
    <t>いわ</t>
  </si>
  <si>
    <t xml:space="preserve"> がんじょう</t>
  </si>
  <si>
    <t>ゴローン</t>
  </si>
  <si>
    <t>ポニータ</t>
  </si>
  <si>
    <t>ヤドン</t>
  </si>
  <si>
    <t xml:space="preserve"> マイペース</t>
  </si>
  <si>
    <t>さいせいりょく</t>
  </si>
  <si>
    <t>コイル</t>
  </si>
  <si>
    <t>はがね</t>
  </si>
  <si>
    <t>アナライズ</t>
  </si>
  <si>
    <t>レアコイル</t>
  </si>
  <si>
    <t>カモネギ</t>
  </si>
  <si>
    <t>ドードー</t>
  </si>
  <si>
    <t xml:space="preserve"> はやおき</t>
  </si>
  <si>
    <t>ドードリオ</t>
  </si>
  <si>
    <t>パウワウ</t>
  </si>
  <si>
    <t xml:space="preserve"> うるおいボディ</t>
  </si>
  <si>
    <t>こおり</t>
  </si>
  <si>
    <t>ベトベター</t>
  </si>
  <si>
    <t xml:space="preserve"> ねんちゃく</t>
  </si>
  <si>
    <t>どくしゅ</t>
  </si>
  <si>
    <t>シェルダー</t>
  </si>
  <si>
    <t xml:space="preserve"> スキルリンク</t>
  </si>
  <si>
    <t>ぼうじん</t>
  </si>
  <si>
    <t>パルシェン</t>
  </si>
  <si>
    <t>ゴース</t>
  </si>
  <si>
    <t>ゴースト</t>
  </si>
  <si>
    <t>イワーク</t>
  </si>
  <si>
    <t>くだけるよろい</t>
  </si>
  <si>
    <t>スリープ</t>
  </si>
  <si>
    <t xml:space="preserve"> よちむ</t>
  </si>
  <si>
    <t>クラブ</t>
  </si>
  <si>
    <t xml:space="preserve"> シェルアーマー</t>
  </si>
  <si>
    <t>キングラー</t>
  </si>
  <si>
    <t>ビリリダマ</t>
  </si>
  <si>
    <t xml:space="preserve"> せいでんき</t>
  </si>
  <si>
    <t>タマタマ</t>
  </si>
  <si>
    <t>しゅうかく</t>
  </si>
  <si>
    <t>カラカラ</t>
  </si>
  <si>
    <t xml:space="preserve"> ひらいしん</t>
  </si>
  <si>
    <t>サワムラー</t>
  </si>
  <si>
    <t xml:space="preserve"> すてみ</t>
  </si>
  <si>
    <t>エビワラー</t>
  </si>
  <si>
    <t xml:space="preserve"> てつのこぶし</t>
  </si>
  <si>
    <t>ベロリンガ</t>
  </si>
  <si>
    <t xml:space="preserve"> どんかん</t>
  </si>
  <si>
    <t>ドガース</t>
  </si>
  <si>
    <t>サイホーン</t>
  </si>
  <si>
    <t xml:space="preserve"> いしあたま</t>
  </si>
  <si>
    <t>ラッキー</t>
  </si>
  <si>
    <t xml:space="preserve"> てんのめぐみ</t>
  </si>
  <si>
    <t>いやしのこころ</t>
  </si>
  <si>
    <t>モンジャラ</t>
  </si>
  <si>
    <t xml:space="preserve"> リーフガード</t>
  </si>
  <si>
    <t xml:space="preserve"> きもったま</t>
  </si>
  <si>
    <t>タッツー</t>
  </si>
  <si>
    <t xml:space="preserve"> スナイパー</t>
  </si>
  <si>
    <t>シードラ</t>
  </si>
  <si>
    <t>トサキント</t>
  </si>
  <si>
    <t xml:space="preserve"> みずのベール</t>
  </si>
  <si>
    <t>アズマオウ</t>
  </si>
  <si>
    <t>ヒトデマン</t>
  </si>
  <si>
    <t xml:space="preserve"> しぜんかいふく</t>
  </si>
  <si>
    <t xml:space="preserve"> フィルター</t>
  </si>
  <si>
    <t>ストライク</t>
  </si>
  <si>
    <t>エレブー</t>
  </si>
  <si>
    <t>ブーバー</t>
  </si>
  <si>
    <t xml:space="preserve"> かたやぶり</t>
  </si>
  <si>
    <t>じしんかじょう</t>
  </si>
  <si>
    <t>コイキング</t>
  </si>
  <si>
    <t>びびり</t>
  </si>
  <si>
    <t>メタモン</t>
  </si>
  <si>
    <t>かわりもの</t>
  </si>
  <si>
    <t>イーブイ</t>
  </si>
  <si>
    <t xml:space="preserve"> てきおうりょく</t>
  </si>
  <si>
    <t>ポリゴン</t>
  </si>
  <si>
    <t xml:space="preserve"> ダウンロード</t>
  </si>
  <si>
    <t>オムナイト</t>
  </si>
  <si>
    <t>オムスター</t>
  </si>
  <si>
    <t>カブト</t>
  </si>
  <si>
    <t xml:space="preserve"> カブトアーマー</t>
  </si>
  <si>
    <t>カブトプス</t>
  </si>
  <si>
    <t xml:space="preserve"> プレッシャー</t>
  </si>
  <si>
    <t xml:space="preserve"> あついしぼう</t>
  </si>
  <si>
    <t>ミニリュウ</t>
  </si>
  <si>
    <t>ドラゴン</t>
  </si>
  <si>
    <t>ハクリュー</t>
  </si>
  <si>
    <t>マルチスケイル</t>
  </si>
  <si>
    <t>ミュウツー</t>
  </si>
  <si>
    <t>ミュウ</t>
  </si>
  <si>
    <t>チコリータ</t>
  </si>
  <si>
    <t>ベイリーフ</t>
  </si>
  <si>
    <t>ヒノアラシ</t>
  </si>
  <si>
    <t>マグマラシ</t>
  </si>
  <si>
    <t>ワニノコ</t>
  </si>
  <si>
    <t>アリゲイツ</t>
  </si>
  <si>
    <t>オタチ</t>
  </si>
  <si>
    <t xml:space="preserve"> するどいめ</t>
  </si>
  <si>
    <t>オオタチ</t>
  </si>
  <si>
    <t>ホーホー</t>
  </si>
  <si>
    <t>ヨルノズク</t>
  </si>
  <si>
    <t>レディバ</t>
  </si>
  <si>
    <t>レディアン</t>
  </si>
  <si>
    <t>イトマル</t>
  </si>
  <si>
    <t xml:space="preserve"> ふみん</t>
  </si>
  <si>
    <t>アリアドス</t>
  </si>
  <si>
    <t>チョンチー</t>
  </si>
  <si>
    <t xml:space="preserve"> はっこう</t>
  </si>
  <si>
    <t>ピチュー</t>
  </si>
  <si>
    <t>ピィ</t>
  </si>
  <si>
    <t>ププリン</t>
  </si>
  <si>
    <t>トゲピー</t>
  </si>
  <si>
    <t>トゲチック</t>
  </si>
  <si>
    <t>ネイティ</t>
  </si>
  <si>
    <t>マジックミラー</t>
  </si>
  <si>
    <t>ネイティオ</t>
  </si>
  <si>
    <t>メリープ</t>
  </si>
  <si>
    <t>モココ</t>
  </si>
  <si>
    <t>キレイハナ</t>
  </si>
  <si>
    <t>マリル</t>
  </si>
  <si>
    <t xml:space="preserve"> ちからもち</t>
  </si>
  <si>
    <t>そうしょく</t>
  </si>
  <si>
    <t>マリルリ</t>
  </si>
  <si>
    <t>ウソッキー</t>
  </si>
  <si>
    <t>ハネッコ</t>
  </si>
  <si>
    <t>ポポッコ</t>
  </si>
  <si>
    <t>ワタッコ</t>
  </si>
  <si>
    <t>エイパム</t>
  </si>
  <si>
    <t xml:space="preserve"> ものひろい</t>
  </si>
  <si>
    <t>ヒマナッツ</t>
  </si>
  <si>
    <t xml:space="preserve"> サンパワー</t>
  </si>
  <si>
    <t>キマワリ</t>
  </si>
  <si>
    <t>ヤンヤンマ</t>
  </si>
  <si>
    <t xml:space="preserve"> ふくがん</t>
  </si>
  <si>
    <t>ウパー</t>
  </si>
  <si>
    <t xml:space="preserve"> ちょすい</t>
  </si>
  <si>
    <t>あく</t>
  </si>
  <si>
    <t>ヤミカラス</t>
  </si>
  <si>
    <t xml:space="preserve"> きょううん</t>
  </si>
  <si>
    <t>いたずらごころ</t>
  </si>
  <si>
    <t>ムウマ</t>
  </si>
  <si>
    <t>アンノーン</t>
  </si>
  <si>
    <t>ソーナンス</t>
  </si>
  <si>
    <t>テレパシー</t>
  </si>
  <si>
    <t>キリンリキ</t>
  </si>
  <si>
    <t>クヌギダマ</t>
  </si>
  <si>
    <t>ノコッチ</t>
  </si>
  <si>
    <t xml:space="preserve"> にげあし</t>
  </si>
  <si>
    <t>グライガー</t>
  </si>
  <si>
    <t xml:space="preserve"> すながくれ</t>
  </si>
  <si>
    <t>ブルー</t>
  </si>
  <si>
    <t xml:space="preserve"> はやあし</t>
  </si>
  <si>
    <t>ハリーセン</t>
  </si>
  <si>
    <t xml:space="preserve"> すいすい</t>
  </si>
  <si>
    <t>ライトメタル</t>
  </si>
  <si>
    <t xml:space="preserve"> くいしんぼう</t>
  </si>
  <si>
    <t>あまのじゃく</t>
  </si>
  <si>
    <t>ニューラ</t>
  </si>
  <si>
    <t>わるいてぐせ</t>
  </si>
  <si>
    <t>ヒメグマ</t>
  </si>
  <si>
    <t>マグマッグ</t>
  </si>
  <si>
    <t xml:space="preserve"> ほのおのからだ</t>
  </si>
  <si>
    <t>マグカルゴ</t>
  </si>
  <si>
    <t>ウリムー</t>
  </si>
  <si>
    <t xml:space="preserve"> ゆきがくれ</t>
  </si>
  <si>
    <t>イノムー</t>
  </si>
  <si>
    <t>サニーゴ</t>
  </si>
  <si>
    <t>テッポウオ</t>
  </si>
  <si>
    <t>ムラっけ</t>
  </si>
  <si>
    <t>オクタン</t>
  </si>
  <si>
    <t>デリバード</t>
  </si>
  <si>
    <t xml:space="preserve"> はりきり</t>
  </si>
  <si>
    <t>マンタイン</t>
  </si>
  <si>
    <t>デルビル</t>
  </si>
  <si>
    <t>ゴマゾウ</t>
  </si>
  <si>
    <t>オドシシ</t>
  </si>
  <si>
    <t xml:space="preserve"> おみとおし</t>
  </si>
  <si>
    <t>ドーブル</t>
  </si>
  <si>
    <t>バルキー</t>
  </si>
  <si>
    <t xml:space="preserve"> ふくつのこころ</t>
  </si>
  <si>
    <t>カポエラー</t>
  </si>
  <si>
    <t>ムチュール</t>
  </si>
  <si>
    <t>エレキッド</t>
  </si>
  <si>
    <t>ブビィ</t>
  </si>
  <si>
    <t>ヨーギラス</t>
  </si>
  <si>
    <t>サナギラス</t>
  </si>
  <si>
    <t>ルギア</t>
  </si>
  <si>
    <t>ホウオウ</t>
  </si>
  <si>
    <t>セレビィ</t>
  </si>
  <si>
    <t>キモリ</t>
  </si>
  <si>
    <t>ジュプトル</t>
  </si>
  <si>
    <t>アチャモ</t>
  </si>
  <si>
    <t>ワカシャモ</t>
  </si>
  <si>
    <t>ミズゴロウ</t>
  </si>
  <si>
    <t>ヌマクロー</t>
  </si>
  <si>
    <t>ポチエナ</t>
  </si>
  <si>
    <t>グラエナ</t>
  </si>
  <si>
    <t>ジグザグマ</t>
  </si>
  <si>
    <t>マッスグマ</t>
  </si>
  <si>
    <t>ケムッソ</t>
  </si>
  <si>
    <t>カラサリス</t>
  </si>
  <si>
    <t>アゲハント</t>
  </si>
  <si>
    <t>マユルド</t>
  </si>
  <si>
    <t>ドクケイル</t>
  </si>
  <si>
    <t>ハスボー</t>
  </si>
  <si>
    <t xml:space="preserve"> あめうけざら</t>
  </si>
  <si>
    <t>ハスブレロ</t>
  </si>
  <si>
    <t>タネボー</t>
  </si>
  <si>
    <t>コノハナ</t>
  </si>
  <si>
    <t>スバメ</t>
  </si>
  <si>
    <t>オオスバメ</t>
  </si>
  <si>
    <t>キャモメ</t>
  </si>
  <si>
    <t>ペリッパー</t>
  </si>
  <si>
    <t xml:space="preserve"> あめふらし</t>
  </si>
  <si>
    <t>ラルトス</t>
  </si>
  <si>
    <t xml:space="preserve"> トレース</t>
  </si>
  <si>
    <t>キルリア</t>
  </si>
  <si>
    <t>アメタマ</t>
  </si>
  <si>
    <t>アメモース</t>
  </si>
  <si>
    <t>キノココ</t>
  </si>
  <si>
    <t xml:space="preserve"> ポイズンヒール</t>
  </si>
  <si>
    <t>ナマケロ</t>
  </si>
  <si>
    <t>ヤルキモノ</t>
  </si>
  <si>
    <t>ツチニン</t>
  </si>
  <si>
    <t>テッカニン</t>
  </si>
  <si>
    <t>ヌケニン</t>
  </si>
  <si>
    <t>ゴニョニョ</t>
  </si>
  <si>
    <t>ドゴーム</t>
  </si>
  <si>
    <t>マクノシタ</t>
  </si>
  <si>
    <t>ルリリ</t>
  </si>
  <si>
    <t>ノズパス</t>
  </si>
  <si>
    <t xml:space="preserve"> じりょく</t>
  </si>
  <si>
    <t>エネコ</t>
  </si>
  <si>
    <t xml:space="preserve"> ノーマルスキン</t>
  </si>
  <si>
    <t>エネコロロ</t>
  </si>
  <si>
    <t>ヤミラミ</t>
  </si>
  <si>
    <t xml:space="preserve"> あとだし</t>
  </si>
  <si>
    <t>クチート</t>
  </si>
  <si>
    <t xml:space="preserve"> いかく</t>
  </si>
  <si>
    <t>ココドラ</t>
  </si>
  <si>
    <t>ヘヴィメタル</t>
  </si>
  <si>
    <t>コドラ</t>
  </si>
  <si>
    <t>アサナン</t>
  </si>
  <si>
    <t>ラクライ</t>
  </si>
  <si>
    <t>プラスル</t>
  </si>
  <si>
    <t>マイナン</t>
  </si>
  <si>
    <t>バルビート</t>
  </si>
  <si>
    <t xml:space="preserve"> むしのしらせ</t>
  </si>
  <si>
    <t>イルミーゼ</t>
  </si>
  <si>
    <t>ロゼリア</t>
  </si>
  <si>
    <t xml:space="preserve"> どくのトゲ</t>
  </si>
  <si>
    <t>ゴクリン</t>
  </si>
  <si>
    <t>マルノーム</t>
  </si>
  <si>
    <t>キバニア</t>
  </si>
  <si>
    <t>サメハダー</t>
  </si>
  <si>
    <t>ホエルコ</t>
  </si>
  <si>
    <t>ドンメル</t>
  </si>
  <si>
    <t xml:space="preserve"> たんじゅん</t>
  </si>
  <si>
    <t>バクーダ</t>
  </si>
  <si>
    <t xml:space="preserve"> ハードロック</t>
  </si>
  <si>
    <t>コータス</t>
  </si>
  <si>
    <t xml:space="preserve"> ひでり</t>
  </si>
  <si>
    <t>バネブー</t>
  </si>
  <si>
    <t>ブーピッグ</t>
  </si>
  <si>
    <t>パッチール</t>
  </si>
  <si>
    <t>ナックラー</t>
  </si>
  <si>
    <t>ビブラーバ</t>
  </si>
  <si>
    <t>サボネア</t>
  </si>
  <si>
    <t>ノクタス</t>
  </si>
  <si>
    <t>チルット</t>
  </si>
  <si>
    <t>ザングース</t>
  </si>
  <si>
    <t>どくぼうそう</t>
  </si>
  <si>
    <t>ハブネーク</t>
  </si>
  <si>
    <t>ルナトーン</t>
  </si>
  <si>
    <t>ソルロック</t>
  </si>
  <si>
    <t>ドジョッチ</t>
  </si>
  <si>
    <t xml:space="preserve"> きけんよち</t>
  </si>
  <si>
    <t>ヘイガニ</t>
  </si>
  <si>
    <t>シザリガー</t>
  </si>
  <si>
    <t>ヤジロン</t>
  </si>
  <si>
    <t>リリーラ</t>
  </si>
  <si>
    <t>アノプス</t>
  </si>
  <si>
    <t>ヒンバス</t>
  </si>
  <si>
    <t>ポワルン</t>
  </si>
  <si>
    <t>カクレオン</t>
  </si>
  <si>
    <t>へんげんじざい</t>
  </si>
  <si>
    <t>カゲボウズ</t>
  </si>
  <si>
    <t>ジュペッタ</t>
  </si>
  <si>
    <t>ヨマワル</t>
  </si>
  <si>
    <t>サマヨール</t>
  </si>
  <si>
    <t>トロピウス</t>
  </si>
  <si>
    <t>チリーン</t>
  </si>
  <si>
    <t>ソーナノ</t>
  </si>
  <si>
    <t>ユキワラシ</t>
  </si>
  <si>
    <t xml:space="preserve"> アイスボディ</t>
  </si>
  <si>
    <t>タマザラシ</t>
  </si>
  <si>
    <t>トドグラー</t>
  </si>
  <si>
    <t>パールル</t>
  </si>
  <si>
    <t>ハンテール</t>
  </si>
  <si>
    <t>サクラビス</t>
  </si>
  <si>
    <t>ジーランス</t>
  </si>
  <si>
    <t>ラブカス</t>
  </si>
  <si>
    <t>タツベイ</t>
  </si>
  <si>
    <t>コモルー</t>
  </si>
  <si>
    <t>ダンバル</t>
  </si>
  <si>
    <t>メタング</t>
  </si>
  <si>
    <t>カイオーガ</t>
  </si>
  <si>
    <t>グラードン</t>
  </si>
  <si>
    <t>レックウザ</t>
  </si>
  <si>
    <t>ジラーチ</t>
  </si>
  <si>
    <t>デオキシスN</t>
  </si>
  <si>
    <t>ナエトル</t>
  </si>
  <si>
    <t>ハヤシガメ</t>
  </si>
  <si>
    <t>ヒコザル</t>
  </si>
  <si>
    <t>モウカザル</t>
  </si>
  <si>
    <t>ポッチャマ</t>
  </si>
  <si>
    <t>ポッタイシ</t>
  </si>
  <si>
    <t>ムックル</t>
  </si>
  <si>
    <t>ムクバード</t>
  </si>
  <si>
    <t>ビッパ</t>
  </si>
  <si>
    <t xml:space="preserve"> てんねん</t>
  </si>
  <si>
    <t>ビーダル</t>
  </si>
  <si>
    <t>コロボーシ</t>
  </si>
  <si>
    <t>コロトック</t>
  </si>
  <si>
    <t>コリンク</t>
  </si>
  <si>
    <t>ルクシオ</t>
  </si>
  <si>
    <t>スボミー</t>
  </si>
  <si>
    <t>ズガイドス</t>
  </si>
  <si>
    <t>タテトプス</t>
  </si>
  <si>
    <t>ミノムッチ</t>
  </si>
  <si>
    <t>ミノマダム草</t>
  </si>
  <si>
    <t>ガーメイル</t>
  </si>
  <si>
    <t>ミツハニー</t>
  </si>
  <si>
    <t>パチリス</t>
  </si>
  <si>
    <t>ブイゼル</t>
  </si>
  <si>
    <t>チェリンボ</t>
  </si>
  <si>
    <t>チェリム</t>
  </si>
  <si>
    <t>カラナクシ</t>
  </si>
  <si>
    <t xml:space="preserve"> よびみず</t>
  </si>
  <si>
    <t>フワンテ</t>
  </si>
  <si>
    <t xml:space="preserve"> かるわざ</t>
  </si>
  <si>
    <t>ねつぼうそう</t>
  </si>
  <si>
    <t>ミミロル</t>
  </si>
  <si>
    <t xml:space="preserve"> ぶきよう</t>
  </si>
  <si>
    <t>ニャルマー</t>
  </si>
  <si>
    <t>ブニャット</t>
  </si>
  <si>
    <t>リーシャン</t>
  </si>
  <si>
    <t>スカンプー</t>
  </si>
  <si>
    <t xml:space="preserve"> ゆうばく</t>
  </si>
  <si>
    <t>ドーミラー</t>
  </si>
  <si>
    <t xml:space="preserve"> たいねつ</t>
  </si>
  <si>
    <t>ウソハチ</t>
  </si>
  <si>
    <t>マネネ</t>
  </si>
  <si>
    <t>ピンプク</t>
  </si>
  <si>
    <t>ペラップ</t>
  </si>
  <si>
    <t>ミカルゲ</t>
  </si>
  <si>
    <t>フカマル</t>
  </si>
  <si>
    <t>ガバイト</t>
  </si>
  <si>
    <t>ゴンベ</t>
  </si>
  <si>
    <t>リオル</t>
  </si>
  <si>
    <t>ヒポポタス</t>
  </si>
  <si>
    <t>スコルピ</t>
  </si>
  <si>
    <t>グレッグル</t>
  </si>
  <si>
    <t>マスキッパ</t>
  </si>
  <si>
    <t>ケイコウオ</t>
  </si>
  <si>
    <t>ネオラント</t>
  </si>
  <si>
    <t>タマンタ</t>
  </si>
  <si>
    <t>ユキカブリ</t>
  </si>
  <si>
    <t>ロトム</t>
  </si>
  <si>
    <t>ユクシー</t>
  </si>
  <si>
    <t>エムリット</t>
  </si>
  <si>
    <t>アグノム</t>
  </si>
  <si>
    <t>ディアルガ</t>
  </si>
  <si>
    <t>パルキア</t>
  </si>
  <si>
    <t>ギラティナA</t>
  </si>
  <si>
    <t>フィオネ</t>
  </si>
  <si>
    <t>マナフィ</t>
  </si>
  <si>
    <t>ダークライ</t>
  </si>
  <si>
    <t>シェイミL</t>
  </si>
  <si>
    <t>アルセウス</t>
  </si>
  <si>
    <t>ビクティニ</t>
  </si>
  <si>
    <t>ツタージャ</t>
  </si>
  <si>
    <t>ジャノビー</t>
  </si>
  <si>
    <t>ジャローダ</t>
  </si>
  <si>
    <t>ポカブ</t>
  </si>
  <si>
    <t>チャオブー</t>
  </si>
  <si>
    <t>エンブオー</t>
  </si>
  <si>
    <t>ミジュマル</t>
  </si>
  <si>
    <t>フタチマル</t>
  </si>
  <si>
    <t>ダイケンキ</t>
  </si>
  <si>
    <t>ミネズミ</t>
  </si>
  <si>
    <t>ミルホッグ</t>
  </si>
  <si>
    <t>ヨーテリー</t>
  </si>
  <si>
    <t>ハーデリア</t>
  </si>
  <si>
    <t xml:space="preserve"> すなかき</t>
  </si>
  <si>
    <t>ムーランド</t>
  </si>
  <si>
    <t>チョロネコ</t>
  </si>
  <si>
    <t>レパルダス</t>
  </si>
  <si>
    <t>ヤナップ</t>
  </si>
  <si>
    <t>ヤナッキー</t>
  </si>
  <si>
    <t>バオップ</t>
  </si>
  <si>
    <t>バオッキー</t>
  </si>
  <si>
    <t>ヒヤップ</t>
  </si>
  <si>
    <t>ヒヤッキー</t>
  </si>
  <si>
    <t>ムンナ</t>
  </si>
  <si>
    <t xml:space="preserve"> シンクロ</t>
  </si>
  <si>
    <t>ムシャーナ</t>
  </si>
  <si>
    <t>マメパト</t>
  </si>
  <si>
    <t>ハトーボー</t>
  </si>
  <si>
    <t>ケンホロウ</t>
  </si>
  <si>
    <t>シママ</t>
  </si>
  <si>
    <t xml:space="preserve"> でんきエンジン</t>
  </si>
  <si>
    <t>ゼブライカ</t>
  </si>
  <si>
    <t>ダンゴロ</t>
  </si>
  <si>
    <t xml:space="preserve"> くだけるよろい</t>
  </si>
  <si>
    <t>ガントル</t>
  </si>
  <si>
    <t>ギガイアス</t>
  </si>
  <si>
    <t xml:space="preserve"> すなおこし</t>
  </si>
  <si>
    <t>コロモリ</t>
  </si>
  <si>
    <t>ココロモリ</t>
  </si>
  <si>
    <t>モグリュー</t>
  </si>
  <si>
    <t xml:space="preserve"> すなのちから</t>
  </si>
  <si>
    <t>ドリュウズ</t>
  </si>
  <si>
    <t>タブンネ</t>
  </si>
  <si>
    <t xml:space="preserve"> さいせいりょく</t>
  </si>
  <si>
    <t>ドッコラー</t>
  </si>
  <si>
    <t xml:space="preserve"> ちからずく</t>
  </si>
  <si>
    <t>ドテッコツ</t>
  </si>
  <si>
    <t>ローブシン</t>
  </si>
  <si>
    <t>オタマロ</t>
  </si>
  <si>
    <t>ガマガル</t>
  </si>
  <si>
    <t>ガマゲロゲ</t>
  </si>
  <si>
    <t xml:space="preserve"> どくしゅ</t>
  </si>
  <si>
    <t>ナゲキ</t>
  </si>
  <si>
    <t>ダゲキ</t>
  </si>
  <si>
    <t>クルミル</t>
  </si>
  <si>
    <t xml:space="preserve"> ようりょくそ</t>
  </si>
  <si>
    <t>クルマユ</t>
  </si>
  <si>
    <t>ハハコモリ</t>
  </si>
  <si>
    <t>フシデ</t>
  </si>
  <si>
    <t>ホイーガ</t>
  </si>
  <si>
    <t>ペンドラー</t>
  </si>
  <si>
    <t>モンメン</t>
  </si>
  <si>
    <t xml:space="preserve"> すりぬけ</t>
  </si>
  <si>
    <t>エルフーン</t>
  </si>
  <si>
    <t>チュリネ</t>
  </si>
  <si>
    <t>ドレディア</t>
  </si>
  <si>
    <t>バスラオ赤</t>
  </si>
  <si>
    <t>メグロコ</t>
  </si>
  <si>
    <t xml:space="preserve"> じしんかじょう</t>
  </si>
  <si>
    <t>ワルビル</t>
  </si>
  <si>
    <t>ワルビアル</t>
  </si>
  <si>
    <t>ダルマッカ</t>
  </si>
  <si>
    <t>ヒヒダルマN</t>
  </si>
  <si>
    <t>ダルマモード</t>
  </si>
  <si>
    <t>マラカッチ</t>
  </si>
  <si>
    <t>イシズマイ</t>
  </si>
  <si>
    <t>イワパレス</t>
  </si>
  <si>
    <t>ズルッグ</t>
  </si>
  <si>
    <t>ズルズキン</t>
  </si>
  <si>
    <t>シンボラー</t>
  </si>
  <si>
    <t>デスマス</t>
  </si>
  <si>
    <t>ミイラ</t>
  </si>
  <si>
    <t>デスカーン</t>
  </si>
  <si>
    <t>プロトーガ</t>
  </si>
  <si>
    <t>アバゴーラ</t>
  </si>
  <si>
    <t>アーケン</t>
  </si>
  <si>
    <t>よわき</t>
  </si>
  <si>
    <t>アーケオス</t>
  </si>
  <si>
    <t>ヤブクロン</t>
  </si>
  <si>
    <t>ダストダス</t>
  </si>
  <si>
    <t>ゾロア</t>
  </si>
  <si>
    <t>イリュージョン</t>
  </si>
  <si>
    <t>ゾロアーク</t>
  </si>
  <si>
    <t>チラーミィ</t>
  </si>
  <si>
    <t>チラチーノ</t>
  </si>
  <si>
    <t>ゴチム</t>
  </si>
  <si>
    <t>ゴチミル</t>
  </si>
  <si>
    <t>ゴチルゼル</t>
  </si>
  <si>
    <t>ユニラン</t>
  </si>
  <si>
    <t>ダブラン</t>
  </si>
  <si>
    <t>ランクルス</t>
  </si>
  <si>
    <t>コアルヒー</t>
  </si>
  <si>
    <t xml:space="preserve"> はとむね</t>
  </si>
  <si>
    <t>スワンナ</t>
  </si>
  <si>
    <t>バニプッチ</t>
  </si>
  <si>
    <t>バニリッチ</t>
  </si>
  <si>
    <t>バイバニラ</t>
  </si>
  <si>
    <t xml:space="preserve"> ゆきふらし</t>
  </si>
  <si>
    <t>シキジカ</t>
  </si>
  <si>
    <t xml:space="preserve"> そうしょく</t>
  </si>
  <si>
    <t>メブキジカ</t>
  </si>
  <si>
    <t>エモンガ</t>
  </si>
  <si>
    <t>カブルモ</t>
  </si>
  <si>
    <t>シュバルゴ</t>
  </si>
  <si>
    <t>タマゲタケ</t>
  </si>
  <si>
    <t>モロバレル</t>
  </si>
  <si>
    <t>プルリル</t>
  </si>
  <si>
    <t xml:space="preserve"> のろわれボディ</t>
  </si>
  <si>
    <t>ブルンゲル</t>
  </si>
  <si>
    <t>ママンボウ</t>
  </si>
  <si>
    <t>バチュル</t>
  </si>
  <si>
    <t xml:space="preserve"> きんちょうかん</t>
  </si>
  <si>
    <t>デンチュラ</t>
  </si>
  <si>
    <t>テッシード</t>
  </si>
  <si>
    <t>てつのトゲ</t>
  </si>
  <si>
    <t>ナットレイ</t>
  </si>
  <si>
    <t>ギアル</t>
  </si>
  <si>
    <t xml:space="preserve"> マイナス</t>
  </si>
  <si>
    <t>ギギアル</t>
  </si>
  <si>
    <t>ギギギアル</t>
  </si>
  <si>
    <t>シビシラス</t>
  </si>
  <si>
    <t>シビビール</t>
  </si>
  <si>
    <t>シビルドン</t>
  </si>
  <si>
    <t>リグレー</t>
  </si>
  <si>
    <t>オーベム</t>
  </si>
  <si>
    <t>ヒトモシ</t>
  </si>
  <si>
    <t>ランプラー</t>
  </si>
  <si>
    <t>シャンデラ</t>
  </si>
  <si>
    <t>キバゴ</t>
  </si>
  <si>
    <t>オノンド</t>
  </si>
  <si>
    <t>オノノクス</t>
  </si>
  <si>
    <t>クマシュン</t>
  </si>
  <si>
    <t xml:space="preserve"> ゆきかき</t>
  </si>
  <si>
    <t>ツンベアー</t>
  </si>
  <si>
    <t>フリージオ</t>
  </si>
  <si>
    <t>チョボマキ</t>
  </si>
  <si>
    <t>アギルダー</t>
  </si>
  <si>
    <t>マッギョ</t>
  </si>
  <si>
    <t xml:space="preserve"> じゅうなん</t>
  </si>
  <si>
    <t>コジョフー</t>
  </si>
  <si>
    <t>コジョンド</t>
  </si>
  <si>
    <t>クリムガン</t>
  </si>
  <si>
    <t>ゴビット</t>
  </si>
  <si>
    <t>ゴルーグ</t>
  </si>
  <si>
    <t>コマタナ</t>
  </si>
  <si>
    <t>キリキザン</t>
  </si>
  <si>
    <t>バッフロン</t>
  </si>
  <si>
    <t>ワシボン</t>
  </si>
  <si>
    <t>ウォーグル</t>
  </si>
  <si>
    <t>バルチャイ</t>
  </si>
  <si>
    <t xml:space="preserve"> ぼうじん</t>
  </si>
  <si>
    <t>バルジーナ</t>
  </si>
  <si>
    <t>クイタラン</t>
  </si>
  <si>
    <t>アイアント</t>
  </si>
  <si>
    <t>モノズ</t>
  </si>
  <si>
    <t>ジヘッド</t>
  </si>
  <si>
    <t>サザンドラ</t>
  </si>
  <si>
    <t>メラルバ</t>
  </si>
  <si>
    <t>ウルガモス</t>
  </si>
  <si>
    <t>コバルオン</t>
  </si>
  <si>
    <t>テラキオン</t>
  </si>
  <si>
    <t>ビリジオン</t>
  </si>
  <si>
    <t>トルネロス化身</t>
  </si>
  <si>
    <t>ボルトロス化身</t>
  </si>
  <si>
    <t>レシラム</t>
  </si>
  <si>
    <t>ターボブレイズ</t>
  </si>
  <si>
    <t>ゼクロム</t>
  </si>
  <si>
    <t>テラボルテージ</t>
  </si>
  <si>
    <t>ランドロス化身</t>
  </si>
  <si>
    <t>キュレム</t>
  </si>
  <si>
    <t>ケルディオ</t>
  </si>
  <si>
    <t>メロエッタＶ</t>
  </si>
  <si>
    <t>ゲノセクト</t>
  </si>
  <si>
    <t>ハリマロン</t>
  </si>
  <si>
    <t>ぼうだん</t>
  </si>
  <si>
    <t>ハリボーグ</t>
  </si>
  <si>
    <t>ブリガロン</t>
  </si>
  <si>
    <t>フォッコ</t>
  </si>
  <si>
    <t>マジシャン</t>
  </si>
  <si>
    <t>テールナー</t>
  </si>
  <si>
    <t>マフォクシー</t>
  </si>
  <si>
    <t>ケロマツ</t>
  </si>
  <si>
    <t>ゲコガシラ</t>
  </si>
  <si>
    <t>ゲッコウガ</t>
  </si>
  <si>
    <t>ホルビー</t>
  </si>
  <si>
    <t xml:space="preserve"> ほおぶくろ</t>
  </si>
  <si>
    <t>ホルード</t>
  </si>
  <si>
    <t>ヤヤコマ</t>
  </si>
  <si>
    <t>はやてのつばさ</t>
  </si>
  <si>
    <t>ヒノヤコマ</t>
  </si>
  <si>
    <t>ファイアロー</t>
  </si>
  <si>
    <t>コフキムシ</t>
  </si>
  <si>
    <t>コフーライ</t>
  </si>
  <si>
    <t>ビビヨン</t>
  </si>
  <si>
    <t>シシコ</t>
  </si>
  <si>
    <t>カエンジシ</t>
  </si>
  <si>
    <t>フラベベ</t>
  </si>
  <si>
    <t>フラワーベール</t>
  </si>
  <si>
    <t>きょうせい</t>
  </si>
  <si>
    <t>フラエッテ</t>
  </si>
  <si>
    <t>フラージェス</t>
  </si>
  <si>
    <t>メェークル</t>
  </si>
  <si>
    <t>くさのけがわ</t>
  </si>
  <si>
    <t>ゴーゴート</t>
  </si>
  <si>
    <t>ヤンチャム</t>
  </si>
  <si>
    <t>ゴロンダ</t>
  </si>
  <si>
    <t>トリミアン</t>
  </si>
  <si>
    <t>ファーコート</t>
  </si>
  <si>
    <t>ニャスパー</t>
  </si>
  <si>
    <t>ニャオニクス♂</t>
  </si>
  <si>
    <t>ヒトツキ</t>
  </si>
  <si>
    <t>ニダンギル</t>
  </si>
  <si>
    <t>ギルガルド盾</t>
  </si>
  <si>
    <t>バトルスイッチ</t>
  </si>
  <si>
    <t>シュシュプ</t>
  </si>
  <si>
    <t>アロマベール</t>
  </si>
  <si>
    <t>フレフワン</t>
  </si>
  <si>
    <t>ペロッパフ</t>
  </si>
  <si>
    <t>スイートベール</t>
  </si>
  <si>
    <t>ペロリーム</t>
  </si>
  <si>
    <t>マーイーカ</t>
  </si>
  <si>
    <t xml:space="preserve"> きゅうばん</t>
  </si>
  <si>
    <t>カラマネロ</t>
  </si>
  <si>
    <t>カメテテ</t>
  </si>
  <si>
    <t>かたいツメ</t>
  </si>
  <si>
    <t>ガメノデス</t>
  </si>
  <si>
    <t>クズモー</t>
  </si>
  <si>
    <t>ドラミドロ</t>
  </si>
  <si>
    <t>ウデッポウ</t>
  </si>
  <si>
    <t>メガランチャー</t>
  </si>
  <si>
    <t>ブロスター</t>
  </si>
  <si>
    <t>エリキテル</t>
  </si>
  <si>
    <t>エレザード</t>
  </si>
  <si>
    <t>チゴラス</t>
  </si>
  <si>
    <t>がんじょうあご</t>
  </si>
  <si>
    <t>ガチゴラス</t>
  </si>
  <si>
    <t>アマルス</t>
  </si>
  <si>
    <t>フリーズスキン</t>
  </si>
  <si>
    <t>アマルルガ</t>
  </si>
  <si>
    <t>ニンフィア</t>
  </si>
  <si>
    <t>フェアリースキン</t>
  </si>
  <si>
    <t>ルチャブル</t>
  </si>
  <si>
    <t>デデンネ</t>
  </si>
  <si>
    <t>ほおぶくろ</t>
  </si>
  <si>
    <t>メレシー</t>
  </si>
  <si>
    <t>ヌメラ</t>
  </si>
  <si>
    <t>ぬめぬめ</t>
  </si>
  <si>
    <t>ヌメイル</t>
  </si>
  <si>
    <t>ヌメルゴン</t>
  </si>
  <si>
    <t>クレッフィ</t>
  </si>
  <si>
    <t>ボクレー</t>
  </si>
  <si>
    <t>オーロット</t>
  </si>
  <si>
    <t>バケッチャ</t>
  </si>
  <si>
    <t>バケッチャ小</t>
  </si>
  <si>
    <t>バケッチャ大</t>
  </si>
  <si>
    <t>バケッチャ特大</t>
  </si>
  <si>
    <t>パンプジン</t>
  </si>
  <si>
    <t>パンプジン小</t>
  </si>
  <si>
    <t>パンプジン大</t>
  </si>
  <si>
    <t>パンプジン特大</t>
  </si>
  <si>
    <t>カチコール</t>
  </si>
  <si>
    <t>クレベース</t>
  </si>
  <si>
    <t>オンバット</t>
  </si>
  <si>
    <t>オンバーン</t>
  </si>
  <si>
    <t>ゼルネアス</t>
  </si>
  <si>
    <t>フェアリーオーラ</t>
  </si>
  <si>
    <t>イベルタル</t>
  </si>
  <si>
    <t>ダークオーラ</t>
  </si>
  <si>
    <t>ジガルデ10%</t>
  </si>
  <si>
    <t>オーラブレイク</t>
  </si>
  <si>
    <t xml:space="preserve"> スワームチェンジ</t>
  </si>
  <si>
    <t>ディアンシー</t>
  </si>
  <si>
    <t>フーパ(戒め)</t>
  </si>
  <si>
    <t>ボルケニオン</t>
  </si>
  <si>
    <t>モクロー</t>
  </si>
  <si>
    <t>えんかく</t>
  </si>
  <si>
    <t>フクスロー</t>
  </si>
  <si>
    <t>ジュナイパー</t>
  </si>
  <si>
    <t>ニャビー</t>
  </si>
  <si>
    <t>ニャヒート</t>
  </si>
  <si>
    <t>ガオガエン</t>
  </si>
  <si>
    <t>アシマリ</t>
  </si>
  <si>
    <t>うるおいボイス</t>
  </si>
  <si>
    <t>オシャマリ</t>
  </si>
  <si>
    <t>アシレーヌ</t>
  </si>
  <si>
    <t>ツツケラ</t>
  </si>
  <si>
    <t>ケララッパ</t>
  </si>
  <si>
    <t>ドデカバシ</t>
  </si>
  <si>
    <t>ヤングース</t>
  </si>
  <si>
    <t>はりこみ</t>
  </si>
  <si>
    <t xml:space="preserve"> がんじょうあご</t>
  </si>
  <si>
    <t>デカグース</t>
  </si>
  <si>
    <t>アゴジムシ</t>
  </si>
  <si>
    <t>デンヂムシ</t>
  </si>
  <si>
    <t>バッテリー</t>
  </si>
  <si>
    <t>クワガノン</t>
  </si>
  <si>
    <t>マケンカニ</t>
  </si>
  <si>
    <t>ケケンカニ</t>
  </si>
  <si>
    <t>オドリドリ 
 (めらめら)</t>
  </si>
  <si>
    <t>おどりこ</t>
  </si>
  <si>
    <t>アブリー</t>
  </si>
  <si>
    <t xml:space="preserve"> りんぷん</t>
  </si>
  <si>
    <t>アブリボン</t>
  </si>
  <si>
    <t>イワンコ</t>
  </si>
  <si>
    <t xml:space="preserve"> やるき</t>
  </si>
  <si>
    <t>ルガルガン昼</t>
  </si>
  <si>
    <t>ヨワシ</t>
  </si>
  <si>
    <t>ぎょぐん</t>
  </si>
  <si>
    <t>ヒドイデ</t>
  </si>
  <si>
    <t>ひとでなし</t>
  </si>
  <si>
    <t>ドヒドイデ</t>
  </si>
  <si>
    <t>ドロバンコ</t>
  </si>
  <si>
    <t xml:space="preserve"> じきゅうりょく</t>
  </si>
  <si>
    <t>バンバドロ</t>
  </si>
  <si>
    <t>シズクモ</t>
  </si>
  <si>
    <t>すいほう</t>
  </si>
  <si>
    <t>オニシズクモ</t>
  </si>
  <si>
    <t>カリキリ</t>
  </si>
  <si>
    <t>ラランテス</t>
  </si>
  <si>
    <t>ネマシュ</t>
  </si>
  <si>
    <t xml:space="preserve"> ほうし</t>
  </si>
  <si>
    <t>マシェード</t>
  </si>
  <si>
    <t>ヤトウモリ</t>
  </si>
  <si>
    <t>ふしょく</t>
  </si>
  <si>
    <t>エンニュート</t>
  </si>
  <si>
    <t>ヌイコグマ</t>
  </si>
  <si>
    <t>もふもふ</t>
  </si>
  <si>
    <t>キテルグマ</t>
  </si>
  <si>
    <t>アマカジ</t>
  </si>
  <si>
    <t>アママイコ</t>
  </si>
  <si>
    <t>アマージョ</t>
  </si>
  <si>
    <t xml:space="preserve"> じょうおうのいげん</t>
  </si>
  <si>
    <t>キュワワー</t>
  </si>
  <si>
    <t xml:space="preserve"> ヒーリングシフト</t>
  </si>
  <si>
    <t>ヤレユータン</t>
  </si>
  <si>
    <t xml:space="preserve"> テレパシー</t>
  </si>
  <si>
    <t>ナゲツケサル</t>
  </si>
  <si>
    <t>レシーバー</t>
  </si>
  <si>
    <t>コソクムシ</t>
  </si>
  <si>
    <t>にげごし</t>
  </si>
  <si>
    <t>グソクムシャ</t>
  </si>
  <si>
    <t>ききかいひ</t>
  </si>
  <si>
    <t>スナバァ</t>
  </si>
  <si>
    <t>みずがため</t>
  </si>
  <si>
    <t>シロデスナ</t>
  </si>
  <si>
    <t>ナマコブシ</t>
  </si>
  <si>
    <t>とびだすなかみ</t>
  </si>
  <si>
    <t>タイプ：ヌル</t>
  </si>
  <si>
    <t>シルヴァディ</t>
  </si>
  <si>
    <t>ARシステム</t>
  </si>
  <si>
    <t>メテノ(流星)</t>
  </si>
  <si>
    <t>リミットシールド</t>
  </si>
  <si>
    <t>ネッコアラ</t>
  </si>
  <si>
    <t>ぜったいねむり</t>
  </si>
  <si>
    <t>バクガメス</t>
  </si>
  <si>
    <t>トゲデマル</t>
  </si>
  <si>
    <t>ミミッキュ</t>
  </si>
  <si>
    <t>ばけのかわ</t>
  </si>
  <si>
    <t>ハギギシリ</t>
  </si>
  <si>
    <t>ビビッドボディ</t>
  </si>
  <si>
    <t>ジジーロン</t>
  </si>
  <si>
    <t>ぎゃくじょう</t>
  </si>
  <si>
    <t>ダダリン</t>
  </si>
  <si>
    <t>はがねつかい</t>
  </si>
  <si>
    <t>ジャラコ</t>
  </si>
  <si>
    <t xml:space="preserve"> ぼうおん</t>
  </si>
  <si>
    <t>ジャランゴ</t>
  </si>
  <si>
    <t>ジャラランガ</t>
  </si>
  <si>
    <t>カプ・コケコ</t>
  </si>
  <si>
    <t>エレキメイカー</t>
  </si>
  <si>
    <t>カプ・テテフ</t>
  </si>
  <si>
    <t>サイコメイカー</t>
  </si>
  <si>
    <t>カプ・ブルル</t>
  </si>
  <si>
    <t>グラスメイカー</t>
  </si>
  <si>
    <t>カプ・レヒレ</t>
  </si>
  <si>
    <t>ミストメイカー</t>
  </si>
  <si>
    <t>コスモッグ</t>
  </si>
  <si>
    <t>コスモウム</t>
  </si>
  <si>
    <t>ソルガレオ</t>
  </si>
  <si>
    <t>メタルプロテクト</t>
  </si>
  <si>
    <t>ルナアーラ</t>
  </si>
  <si>
    <t>ファントムガード</t>
  </si>
  <si>
    <t>ウツロイド</t>
  </si>
  <si>
    <t>ビーストブースト</t>
  </si>
  <si>
    <t>マッシブーン</t>
  </si>
  <si>
    <t>フェローチェ</t>
  </si>
  <si>
    <t>デンジュモク</t>
  </si>
  <si>
    <t>テッカグヤ</t>
  </si>
  <si>
    <t>カミツルギ</t>
  </si>
  <si>
    <t>アクジキング</t>
  </si>
  <si>
    <t>ネクロズマ</t>
  </si>
  <si>
    <t>プリズムアーマー</t>
  </si>
  <si>
    <t>マギアナ</t>
  </si>
  <si>
    <t>ソウルハート</t>
  </si>
  <si>
    <t>マーシャドー</t>
  </si>
  <si>
    <t>003-1</t>
  </si>
  <si>
    <t>メガフシギバナ</t>
  </si>
  <si>
    <t>006-1</t>
  </si>
  <si>
    <t>メガリザードンX</t>
  </si>
  <si>
    <t>006-2</t>
  </si>
  <si>
    <t>メガリザードンY</t>
  </si>
  <si>
    <t>009-1</t>
  </si>
  <si>
    <t>メガカメックス</t>
  </si>
  <si>
    <t>015-1</t>
  </si>
  <si>
    <t>メガスピアー</t>
  </si>
  <si>
    <t>018-1</t>
  </si>
  <si>
    <t>メガピジョット</t>
  </si>
  <si>
    <t>019-1</t>
  </si>
  <si>
    <t>コラッタ:A</t>
  </si>
  <si>
    <t>020-1</t>
  </si>
  <si>
    <t>ラッタ:A</t>
  </si>
  <si>
    <t>026-1</t>
  </si>
  <si>
    <t>ライチュウ:A</t>
  </si>
  <si>
    <t>サーフテール</t>
  </si>
  <si>
    <t>027-1</t>
  </si>
  <si>
    <t>サンド:A</t>
  </si>
  <si>
    <t>ゆきかき</t>
  </si>
  <si>
    <t>028-1</t>
  </si>
  <si>
    <t>サンドパン:A</t>
  </si>
  <si>
    <t>037-1</t>
  </si>
  <si>
    <t>ロコン:A</t>
  </si>
  <si>
    <t>038-1</t>
  </si>
  <si>
    <t>キュウコン:A</t>
  </si>
  <si>
    <t>050-1</t>
  </si>
  <si>
    <t>ディグダ:A</t>
  </si>
  <si>
    <t xml:space="preserve"> カーリーヘアー</t>
  </si>
  <si>
    <t>051-1</t>
  </si>
  <si>
    <t>ダグドリオ:A</t>
  </si>
  <si>
    <t>052-1</t>
  </si>
  <si>
    <t>ニャース:A</t>
  </si>
  <si>
    <t>053-1</t>
  </si>
  <si>
    <t>ペルシアン:A</t>
  </si>
  <si>
    <t>065-1</t>
  </si>
  <si>
    <t>メガフーディン</t>
  </si>
  <si>
    <t>074-1</t>
  </si>
  <si>
    <t>イシツブテ:A</t>
  </si>
  <si>
    <t>エレキスキン</t>
  </si>
  <si>
    <t>075-1</t>
  </si>
  <si>
    <t>ゴローン:A</t>
  </si>
  <si>
    <t>076-1</t>
  </si>
  <si>
    <t>ゴローニャ:A</t>
  </si>
  <si>
    <t>080-1</t>
  </si>
  <si>
    <t>メガヤドラン</t>
  </si>
  <si>
    <t>088-1</t>
  </si>
  <si>
    <t>ベトベター:A</t>
  </si>
  <si>
    <t>かがくのちから</t>
  </si>
  <si>
    <t>089-1</t>
  </si>
  <si>
    <t>ベトベトン:A</t>
  </si>
  <si>
    <t>094-1</t>
  </si>
  <si>
    <t>メガゲンガー</t>
  </si>
  <si>
    <t>103-1</t>
  </si>
  <si>
    <t>ナッシー:A</t>
  </si>
  <si>
    <t>105-1</t>
  </si>
  <si>
    <t>ガラガラ:A</t>
  </si>
  <si>
    <t>115-1</t>
  </si>
  <si>
    <t>メガガルーラ</t>
  </si>
  <si>
    <t>おやこあい</t>
  </si>
  <si>
    <t>127-1</t>
  </si>
  <si>
    <t>メガカイロス</t>
  </si>
  <si>
    <t>スカイスキン</t>
  </si>
  <si>
    <t>130-1</t>
  </si>
  <si>
    <t>メガギャラドス</t>
  </si>
  <si>
    <t>142-1</t>
  </si>
  <si>
    <t>メガプテラ</t>
  </si>
  <si>
    <t>150-1</t>
  </si>
  <si>
    <t>メガミュウツーX</t>
  </si>
  <si>
    <t>150-2</t>
  </si>
  <si>
    <t>メガミュウツーY</t>
  </si>
  <si>
    <t>181-1</t>
  </si>
  <si>
    <t>メガデンリュウ</t>
  </si>
  <si>
    <t>208-1</t>
  </si>
  <si>
    <t>メガハガネール</t>
  </si>
  <si>
    <t>212-1</t>
  </si>
  <si>
    <t>メガハッサム</t>
  </si>
  <si>
    <t>214-1</t>
  </si>
  <si>
    <t>メガヘラクロス</t>
  </si>
  <si>
    <t>229-1</t>
  </si>
  <si>
    <t>メガヘルガー</t>
  </si>
  <si>
    <t>248-1</t>
  </si>
  <si>
    <t>メガバンギラス</t>
  </si>
  <si>
    <t>254-1</t>
  </si>
  <si>
    <t>メガジュカイン</t>
  </si>
  <si>
    <t>257-1</t>
  </si>
  <si>
    <t>メガバシャーモ</t>
  </si>
  <si>
    <t>260-1</t>
  </si>
  <si>
    <t>メガラグラージ</t>
  </si>
  <si>
    <t>282-1</t>
  </si>
  <si>
    <t>メガサーナイト</t>
  </si>
  <si>
    <t>302-1</t>
  </si>
  <si>
    <t>メガヤミラミ</t>
  </si>
  <si>
    <t>303-1</t>
  </si>
  <si>
    <t>メガクチート</t>
  </si>
  <si>
    <t>306-1</t>
  </si>
  <si>
    <t>メガボスゴドラ</t>
  </si>
  <si>
    <t>308-1</t>
  </si>
  <si>
    <t>メガチャーレム</t>
  </si>
  <si>
    <t>310-1</t>
  </si>
  <si>
    <t>メガライボルト</t>
  </si>
  <si>
    <t>319-1</t>
  </si>
  <si>
    <t>メガサメハダー</t>
  </si>
  <si>
    <t>323-1</t>
  </si>
  <si>
    <t>メガバクーダ</t>
  </si>
  <si>
    <t>334-1</t>
  </si>
  <si>
    <t>メガチルタリス</t>
  </si>
  <si>
    <t>354-1</t>
  </si>
  <si>
    <t>メガジュペッタ</t>
  </si>
  <si>
    <t>359-1</t>
  </si>
  <si>
    <t>メガアブソル</t>
  </si>
  <si>
    <t>362-1</t>
  </si>
  <si>
    <t>メガオニゴーリ</t>
  </si>
  <si>
    <t>373-1</t>
  </si>
  <si>
    <t>メガボーマンダ</t>
  </si>
  <si>
    <t>376-1</t>
  </si>
  <si>
    <t>メガメタグロス</t>
  </si>
  <si>
    <t>380-1</t>
  </si>
  <si>
    <t>メガラティアス</t>
  </si>
  <si>
    <t>381-1</t>
  </si>
  <si>
    <t>メガラティオス</t>
  </si>
  <si>
    <t>382-1</t>
  </si>
  <si>
    <t>ゲンシカイオーガ</t>
  </si>
  <si>
    <t>はじまりのうみ</t>
  </si>
  <si>
    <t>383-1</t>
  </si>
  <si>
    <t>ゲンシグラードン</t>
  </si>
  <si>
    <t>おわりのだいち</t>
  </si>
  <si>
    <t>384-1</t>
  </si>
  <si>
    <t>メガレックウザ</t>
  </si>
  <si>
    <t>デルタストリーム</t>
  </si>
  <si>
    <t>386-1</t>
  </si>
  <si>
    <t>デオキシスA</t>
  </si>
  <si>
    <t>386-2</t>
  </si>
  <si>
    <t>デオキシスD</t>
  </si>
  <si>
    <t>386-3</t>
  </si>
  <si>
    <t>デオキシスS</t>
  </si>
  <si>
    <t>413-1</t>
  </si>
  <si>
    <t>ミノマダム地</t>
  </si>
  <si>
    <t>413-2</t>
  </si>
  <si>
    <t>ミノマダム鋼</t>
  </si>
  <si>
    <t>428-1</t>
  </si>
  <si>
    <t>メガミミロップ</t>
  </si>
  <si>
    <t>445-1</t>
  </si>
  <si>
    <t>メガガブリアス</t>
  </si>
  <si>
    <t>448-1</t>
  </si>
  <si>
    <t>メガルカリオ</t>
  </si>
  <si>
    <t>460-1</t>
  </si>
  <si>
    <t>メガユキノオー</t>
  </si>
  <si>
    <t>475-1</t>
  </si>
  <si>
    <t>メガエルレイド</t>
  </si>
  <si>
    <t>479-1</t>
  </si>
  <si>
    <t>ロトム炎</t>
  </si>
  <si>
    <t>479-2</t>
  </si>
  <si>
    <t>ロトム水</t>
  </si>
  <si>
    <t>479-3</t>
  </si>
  <si>
    <t>ロトム氷</t>
  </si>
  <si>
    <t>479-4</t>
  </si>
  <si>
    <t>ロトム飛</t>
  </si>
  <si>
    <t>479-5</t>
  </si>
  <si>
    <t>ロトム草</t>
  </si>
  <si>
    <t>487-1</t>
  </si>
  <si>
    <t>ギラティナO</t>
  </si>
  <si>
    <t>492-1</t>
  </si>
  <si>
    <t>シェイミS</t>
  </si>
  <si>
    <t>531-1</t>
  </si>
  <si>
    <t>メガタブンネ</t>
  </si>
  <si>
    <t>550-1</t>
  </si>
  <si>
    <t>バスラオ青</t>
  </si>
  <si>
    <t>555-1</t>
  </si>
  <si>
    <t>ヒヒダルマD</t>
  </si>
  <si>
    <t>641-1</t>
  </si>
  <si>
    <t>トルネロス霊獣</t>
  </si>
  <si>
    <t>642-1</t>
  </si>
  <si>
    <t>ボルトロス霊獣</t>
  </si>
  <si>
    <t>645-1</t>
  </si>
  <si>
    <t>ランドロス霊獣</t>
  </si>
  <si>
    <t>646-1</t>
  </si>
  <si>
    <t>ブラックキュレム</t>
  </si>
  <si>
    <t>646-2</t>
  </si>
  <si>
    <t>ホワイトキュレム</t>
  </si>
  <si>
    <t>647-1</t>
  </si>
  <si>
    <t>ケルディオ覚悟</t>
  </si>
  <si>
    <t>648-1</t>
  </si>
  <si>
    <t>メロエッタＳ</t>
  </si>
  <si>
    <t>670-1</t>
  </si>
  <si>
    <t>フラエッテＡＺ</t>
  </si>
  <si>
    <t>678-1</t>
  </si>
  <si>
    <t>ニャオニクス♀</t>
  </si>
  <si>
    <t>681-1</t>
  </si>
  <si>
    <t>ギルガルド剣</t>
  </si>
  <si>
    <t>718-1</t>
  </si>
  <si>
    <t>ジガルデ50%</t>
  </si>
  <si>
    <t>718-2</t>
  </si>
  <si>
    <t>ジガルデ完全</t>
  </si>
  <si>
    <t>スワームチェンジ</t>
  </si>
  <si>
    <t>719-1</t>
  </si>
  <si>
    <t>メガディアンシー</t>
  </si>
  <si>
    <t>720-1</t>
  </si>
  <si>
    <t>フーパ(解放)</t>
  </si>
  <si>
    <t>741-1</t>
  </si>
  <si>
    <t>オドリドリ 
 (ぱちぱち)</t>
  </si>
  <si>
    <t>741-2</t>
  </si>
  <si>
    <t>オドリドリ 
 (ふらふら)</t>
  </si>
  <si>
    <t>741-3</t>
  </si>
  <si>
    <t>オドリドリ 
 (まいまい)</t>
  </si>
  <si>
    <t>745-1</t>
  </si>
  <si>
    <t>ルガルガン夜</t>
  </si>
  <si>
    <t>746-1</t>
  </si>
  <si>
    <t>ヨワシ(群れ)</t>
  </si>
  <si>
    <t>774-1</t>
  </si>
  <si>
    <t>メテノ(コア)</t>
  </si>
  <si>
    <t>わざ名</t>
  </si>
  <si>
    <t>命中率</t>
  </si>
  <si>
    <t>PP</t>
  </si>
  <si>
    <t>攻撃タイプ</t>
  </si>
  <si>
    <t>攻撃範囲</t>
  </si>
  <si>
    <t>追加効果</t>
  </si>
  <si>
    <t>100</t>
  </si>
  <si>
    <t>90</t>
  </si>
  <si>
    <t>10</t>
  </si>
  <si>
    <t>物理</t>
  </si>
  <si>
    <t>単体</t>
  </si>
  <si>
    <t>自分のすばやさが１段階下がる</t>
  </si>
  <si>
    <t>75</t>
  </si>
  <si>
    <t>15</t>
  </si>
  <si>
    <t>相手のぼうぎょが下がることがある</t>
  </si>
  <si>
    <t>80</t>
  </si>
  <si>
    <t>相手をひるませる事がある</t>
  </si>
  <si>
    <t>アイスボール</t>
  </si>
  <si>
    <t>30</t>
  </si>
  <si>
    <t>20</t>
  </si>
  <si>
    <t>5ターン連続攻撃　あたるたび威力があがる</t>
  </si>
  <si>
    <t>40</t>
  </si>
  <si>
    <t>先制攻撃ができる</t>
  </si>
  <si>
    <t>0</t>
  </si>
  <si>
    <t>変化</t>
  </si>
  <si>
    <t>自分</t>
  </si>
  <si>
    <t>使用後毎ターン自分の最大HP1/16回復</t>
  </si>
  <si>
    <t>あくうせつだん</t>
  </si>
  <si>
    <t>95</t>
  </si>
  <si>
    <t>5</t>
  </si>
  <si>
    <t>特殊</t>
  </si>
  <si>
    <t>急所に当たりやすい</t>
  </si>
  <si>
    <t>2ターン後相手をねむり状態にする</t>
  </si>
  <si>
    <t>相手をねむり状態にする</t>
  </si>
  <si>
    <t>ねむり状態の相手に毎ターンダメージ</t>
  </si>
  <si>
    <t>自分のHP1/2回復、晴れ2/3、砂嵐・霰・雨1/4</t>
  </si>
  <si>
    <t>あてみなげ</t>
  </si>
  <si>
    <t>70</t>
  </si>
  <si>
    <t>後攻になるが必中</t>
  </si>
  <si>
    <t>1ターン目に地中に潜って２ターン目に攻撃</t>
  </si>
  <si>
    <t>ランダム</t>
  </si>
  <si>
    <t>2～3ターン連続攻撃　攻撃後こんらんする</t>
  </si>
  <si>
    <t>あまいかおり</t>
  </si>
  <si>
    <t>相手2体</t>
  </si>
  <si>
    <t>相手の回避率を1段階下げる</t>
  </si>
  <si>
    <t>相手のこうげきを2段階下げる</t>
  </si>
  <si>
    <t>全体</t>
  </si>
  <si>
    <t>5ターンの間天気をあめにする、その間みずタイプのわざの威力が1.5倍になる</t>
  </si>
  <si>
    <t>60</t>
  </si>
  <si>
    <t>1割の確率で、自分の全能力が1段階上がる</t>
  </si>
  <si>
    <t>相手をこんらん状態にする</t>
  </si>
  <si>
    <t>5ターンの間天気をあられにする、その間こおりタイプ以外のポケモンは毎ターンダメージを受ける</t>
  </si>
  <si>
    <t>アロマセラピー</t>
  </si>
  <si>
    <t>味方全員の異常状態回復</t>
  </si>
  <si>
    <t>あわ</t>
  </si>
  <si>
    <t>相手のすばやさを下げる事がある</t>
  </si>
  <si>
    <t>相手が最後に使った技を2～6ターン出させる</t>
  </si>
  <si>
    <t>いあいぎり</t>
  </si>
  <si>
    <t>50</t>
  </si>
  <si>
    <t>きれそうな木を切ることが出来る</t>
  </si>
  <si>
    <t>相手の特性を消す</t>
  </si>
  <si>
    <t>いかり</t>
  </si>
  <si>
    <t>攻撃を受けていると威力が上がる</t>
  </si>
  <si>
    <t>いかりのまえば</t>
  </si>
  <si>
    <t>相手のHPを半分にする</t>
  </si>
  <si>
    <t>自分と相手のHPを足して半分ずつ分ける</t>
  </si>
  <si>
    <t>相手に同じ技を連続で出せなくする</t>
  </si>
  <si>
    <t>いとをはく</t>
  </si>
  <si>
    <t>相手のすばやさを1段階下げる</t>
  </si>
  <si>
    <t>相手をこんらん状態にする、同時にこうげきを2段階上げてしまう</t>
  </si>
  <si>
    <t>いびき</t>
  </si>
  <si>
    <t>自分がねむり状態の時のみ使用可能</t>
  </si>
  <si>
    <t>いやしのすず</t>
  </si>
  <si>
    <t>いやしのねがい</t>
  </si>
  <si>
    <t>使用したポケモン瀕死、新しく出てくるポケモン全回復</t>
  </si>
  <si>
    <t>85</t>
  </si>
  <si>
    <t>相手のぼうぎょを2段階下げる</t>
  </si>
  <si>
    <t>いわくだき</t>
  </si>
  <si>
    <t>相手のぼうぎょを1段階下げる事がある</t>
  </si>
  <si>
    <t>120</t>
  </si>
  <si>
    <t>自分のぼうぎょととくぼうが1段階下がる</t>
  </si>
  <si>
    <t>天気によってタイプが変わる</t>
  </si>
  <si>
    <t>2～5ターンダメージを与える</t>
  </si>
  <si>
    <t>相手のとくぼうを2段階下げる</t>
  </si>
  <si>
    <t>55</t>
  </si>
  <si>
    <t>与えたダメージの1/3を自分も受ける</t>
  </si>
  <si>
    <t>相手が最後に使用した技のPPを4減らす</t>
  </si>
  <si>
    <t>25</t>
  </si>
  <si>
    <t>急所に当あたりやすい</t>
  </si>
  <si>
    <t>エアロブラスト</t>
  </si>
  <si>
    <t>1割の確率で相手のとくぼうを1段階下げる</t>
  </si>
  <si>
    <t>相手の命中率を1段階下げる</t>
  </si>
  <si>
    <t>相手がポケモンを入れ替える時ダメージ2倍</t>
  </si>
  <si>
    <t>おいかぜ</t>
  </si>
  <si>
    <t>3ターンの間味方のすばやさが上がる</t>
  </si>
  <si>
    <t>おうふくビンタ</t>
  </si>
  <si>
    <t>2～5回攻撃</t>
  </si>
  <si>
    <t>オウムがえし</t>
  </si>
  <si>
    <t>相手が最後に使ったわざを自分も使う</t>
  </si>
  <si>
    <t>140</t>
  </si>
  <si>
    <t>自分のとくこうが2段階下がる</t>
  </si>
  <si>
    <t>オーロラビーム</t>
  </si>
  <si>
    <t>65</t>
  </si>
  <si>
    <t>相手のこうげきを1段階下げる事がある</t>
  </si>
  <si>
    <t>自分は瀕死になるが相手のこうげきととくこうを2段階下げる</t>
  </si>
  <si>
    <t>オクタンほう</t>
  </si>
  <si>
    <t>相手の命中を下げることがある</t>
  </si>
  <si>
    <t>相手が能力変化でパワーアップしているほどダメージが大きい</t>
  </si>
  <si>
    <t>おしゃべり</t>
  </si>
  <si>
    <t>相手をこんらんさせることがある</t>
  </si>
  <si>
    <t>おだてる</t>
  </si>
  <si>
    <t>相手をこんらん状態にする、同時にとくこうを1段階上げる</t>
  </si>
  <si>
    <t>相手をやけど状態にする</t>
  </si>
  <si>
    <t>おまじない</t>
  </si>
  <si>
    <t>5ターンの間味方の急所を隠す</t>
  </si>
  <si>
    <t>なついているほど威力が増す</t>
  </si>
  <si>
    <t>ひんしになったとき、相手が使ったわざの残りPPを0にする</t>
  </si>
  <si>
    <t>ガードスワップ</t>
  </si>
  <si>
    <t>自分と相手のぼうぎょととくぼうの能力変化をいれかえる</t>
  </si>
  <si>
    <t>自分のHPを回復する</t>
  </si>
  <si>
    <t>かいふくふうじ</t>
  </si>
  <si>
    <t>HPを回復する効果のある技を無効化する、アイテムでの回復は可能</t>
  </si>
  <si>
    <t>かいりき</t>
  </si>
  <si>
    <t>動かせる岩を動かすことが出来る</t>
  </si>
  <si>
    <t>相手から受けた物理ダメージを2倍にして返す</t>
  </si>
  <si>
    <t>かえんぐるま</t>
  </si>
  <si>
    <t>相手をやけど状態にする事がある、自分がこおり状態で使用するとこおりが解ける</t>
  </si>
  <si>
    <t>1割の確率で相手をやけど状態にする、相手のこおり状態が治る</t>
  </si>
  <si>
    <t>かぎわける</t>
  </si>
  <si>
    <t>相手の回避率を元に戻すゴーストタイプにノーマルタイプのわざが当たるようになる</t>
  </si>
  <si>
    <t>かくばる</t>
  </si>
  <si>
    <t>自分の攻撃を1段階上げる</t>
  </si>
  <si>
    <t>先制攻撃する</t>
  </si>
  <si>
    <t>自分の回避率を1段階上げる</t>
  </si>
  <si>
    <t>かぜおこし</t>
  </si>
  <si>
    <t>35</t>
  </si>
  <si>
    <t>空を飛んでいる相手にも当たる</t>
  </si>
  <si>
    <t>かたくなる</t>
  </si>
  <si>
    <t>自分のぼうぎょを1段階上げる</t>
  </si>
  <si>
    <t>相手が最後に使ったわざを2～5ターンの間使用不可にする</t>
  </si>
  <si>
    <t>かまいたち</t>
  </si>
  <si>
    <t>使ってから2ターン後に攻撃する</t>
  </si>
  <si>
    <t>がまん</t>
  </si>
  <si>
    <t>2ターン我慢する、その間受けたダメージを2倍にして相手に返す</t>
  </si>
  <si>
    <t>相手のぼうぎょを2段階下げる事がある</t>
  </si>
  <si>
    <t>2割の確率で相手をまひ状態にする、飛んでいる相手にも当たる、天気が雨の時必中・日差しが強い時50%</t>
  </si>
  <si>
    <t>相手をまひ状態にする事がある</t>
  </si>
  <si>
    <t>1割の確率で相手をまひ状態にする</t>
  </si>
  <si>
    <t>相手のHPを自分の残りHPと同じにする</t>
  </si>
  <si>
    <t>自分がどく、まひ、やけど状態の時威力が2倍になる</t>
  </si>
  <si>
    <t>からてチョップ</t>
  </si>
  <si>
    <t>からではさむ</t>
  </si>
  <si>
    <t>2～5ターンの間ダメージを与える</t>
  </si>
  <si>
    <t>からにこもる</t>
  </si>
  <si>
    <t>からみつく</t>
  </si>
  <si>
    <t>相手のすばやさを下げることがある</t>
  </si>
  <si>
    <t>相手のリフレクター、ひかりのかべを壊して攻撃</t>
  </si>
  <si>
    <t>がんせきふうじ</t>
  </si>
  <si>
    <t>150</t>
  </si>
  <si>
    <t>攻撃した次ターン動けなくなる</t>
  </si>
  <si>
    <t>きあいだめ</t>
  </si>
  <si>
    <t>急所に当たる確率が増加する</t>
  </si>
  <si>
    <t>ターンの始めに精神集中をしてターンの最後に攻撃、精神集中から攻撃までの間に攻撃を受けるとわざをだせない</t>
  </si>
  <si>
    <t>次のターンは反動で動けなくなる</t>
  </si>
  <si>
    <t>与えたダメージの1/2を回復</t>
  </si>
  <si>
    <t>自分のHPが少ないほど威力が増す</t>
  </si>
  <si>
    <t>きつけ</t>
  </si>
  <si>
    <t>相手がまひ状態だと2倍ダメージ　相手のまひは治る</t>
  </si>
  <si>
    <t>きゅうけつ</t>
  </si>
  <si>
    <t>きりばらい</t>
  </si>
  <si>
    <t>相手の回避率を下げる</t>
  </si>
  <si>
    <t>残りPPが少ないほど威力UP</t>
  </si>
  <si>
    <t>1割の確率で自分の全能力が1段階上がる</t>
  </si>
  <si>
    <t>きんぞくおん</t>
  </si>
  <si>
    <t>相手を眠り状態にする</t>
  </si>
  <si>
    <t>相手が重いほど威力が増す</t>
  </si>
  <si>
    <t>くすぐる</t>
  </si>
  <si>
    <t>相手のこうげきとぼうぎょを1段階下げる</t>
  </si>
  <si>
    <t>クモのす</t>
  </si>
  <si>
    <t>使ったポケモンが戦闘に出ている間相手は逃げたり入れ替えたりできない</t>
  </si>
  <si>
    <t>クラブハンマー</t>
  </si>
  <si>
    <t>急所にあたる確率が高い</t>
  </si>
  <si>
    <t>くろいきり</t>
  </si>
  <si>
    <t>ポケモンのステータスの変化を元に戻す</t>
  </si>
  <si>
    <t>相手を毒状態にすることがあり、急所に当たる確率も高い</t>
  </si>
  <si>
    <t>2～3ターン連続で攻撃、使った後自分はこんらん状態になる</t>
  </si>
  <si>
    <t>HPを1/2回復する。晴れなら2/3、それ以外の天候は1/4回復</t>
  </si>
  <si>
    <t>自分のすばやさが2段階上がる</t>
  </si>
  <si>
    <t>こうそくスピン</t>
  </si>
  <si>
    <t>しめつけるやまきつく、やどりぎ、まきびしなどの効果を消す</t>
  </si>
  <si>
    <t>相手をひるませる事がある、相手をこおり状態にする事がある</t>
  </si>
  <si>
    <t>先制攻撃</t>
  </si>
  <si>
    <t>こころのめ</t>
  </si>
  <si>
    <t>次のターンの攻撃が必中</t>
  </si>
  <si>
    <t>コスモパワー</t>
  </si>
  <si>
    <t>自分のぼうぎょ、とくぼうを1段階上げる</t>
  </si>
  <si>
    <t>1ターン溜めて2ターン目に攻撃、相手をひるませる事がある、急所に当たりやすい</t>
  </si>
  <si>
    <t>こなゆき</t>
  </si>
  <si>
    <t>1割の確率で相手をこおり状態にする</t>
  </si>
  <si>
    <t>このゆびとまれ</t>
  </si>
  <si>
    <t>ターゲットを自分にさせる</t>
  </si>
  <si>
    <t>2割の確率で自分のこうげきが1段階上がる</t>
  </si>
  <si>
    <t>瀕死になるダメージを残りHP1で耐える</t>
  </si>
  <si>
    <t>ころがる</t>
  </si>
  <si>
    <t>当たれば当たるほど威力が増していく</t>
  </si>
  <si>
    <t>相手のすばやさを2段階下げる</t>
  </si>
  <si>
    <t>サイケこうせん</t>
  </si>
  <si>
    <t>相手を混乱させる事がある</t>
  </si>
  <si>
    <t>サイコウェーブ</t>
  </si>
  <si>
    <t>ダメージがランダムに変化する</t>
  </si>
  <si>
    <t>相手のとくぼうを1段階下げる事がある</t>
  </si>
  <si>
    <t>サイコシフト</t>
  </si>
  <si>
    <t>自分の状態異常を相手に移す</t>
  </si>
  <si>
    <t>サイコブースト</t>
  </si>
  <si>
    <t>さきどり</t>
  </si>
  <si>
    <t>相手の出そうとする技を、威力を増して(1.5倍)先に出す　先に出せないと失敗する</t>
  </si>
  <si>
    <t>さしおさえ</t>
  </si>
  <si>
    <t>5ターンの間相手の道具や持ち物を使用不可にする</t>
  </si>
  <si>
    <t>さばきのつぶて</t>
  </si>
  <si>
    <t>持っているプレートによってタイプが変わる</t>
  </si>
  <si>
    <t>さわぐ</t>
  </si>
  <si>
    <t>2～5ターンの間攻撃、その間誰もねむりにならない</t>
  </si>
  <si>
    <t>シードフレア</t>
  </si>
  <si>
    <t>しおふき</t>
  </si>
  <si>
    <t>自分のHPが少ないほど、威力が下がる</t>
  </si>
  <si>
    <t>相手のHPが半分以下だと威力2倍</t>
  </si>
  <si>
    <t>能力変化の状態を相手と同じにする</t>
  </si>
  <si>
    <t>じごくぐるま</t>
  </si>
  <si>
    <t>自分も少しダメージを受ける</t>
  </si>
  <si>
    <t>自分の最大HPの1/2回復する</t>
  </si>
  <si>
    <t>地下にいるポケモンにダメージ2倍</t>
  </si>
  <si>
    <t>しぜんのちから</t>
  </si>
  <si>
    <t>つかう場所によって出てくるわざが変化</t>
  </si>
  <si>
    <t>持っているきのみによって、威力とタイプがかわる</t>
  </si>
  <si>
    <t>したでなめる</t>
  </si>
  <si>
    <t>自分のHPが少ないほど威力が大きい</t>
  </si>
  <si>
    <t>相手の後に攻撃すると威力2倍</t>
  </si>
  <si>
    <t>しっぽをふる</t>
  </si>
  <si>
    <t>相手の防御を1段階下げる</t>
  </si>
  <si>
    <t>じばく</t>
  </si>
  <si>
    <t>200</t>
  </si>
  <si>
    <t>使用ポケモンはひんしになる</t>
  </si>
  <si>
    <t>相手をまひ状態にする</t>
  </si>
  <si>
    <t>相手のHPが残っているほどダメージが大きい</t>
  </si>
  <si>
    <t>しめつける</t>
  </si>
  <si>
    <t>自分が相手より遅ければ遅いほど威力があがる</t>
  </si>
  <si>
    <t>シャドーダイブ</t>
  </si>
  <si>
    <t>1ターン目に姿を消し2ターン目に攻撃、消えている間は攻撃を受けない、まもる無効</t>
  </si>
  <si>
    <t>必中</t>
  </si>
  <si>
    <t>次のターンに出すでんきタイプのわざの威力が上がる　自分のとくぼうも上がる</t>
  </si>
  <si>
    <t>じゅうりょく</t>
  </si>
  <si>
    <t>5ターンの間、ふゆうやそらへとぶを使えなくする</t>
  </si>
  <si>
    <t>しろいきり</t>
  </si>
  <si>
    <t>5ターンの間能力を下げられない</t>
  </si>
  <si>
    <t>一撃必殺</t>
  </si>
  <si>
    <t>しんぴのまもり</t>
  </si>
  <si>
    <t>5ターンの間状態異常にならない</t>
  </si>
  <si>
    <t>すいとる</t>
  </si>
  <si>
    <t>与えたダメージの半分ほどHP回復</t>
  </si>
  <si>
    <t>スキルスワップ</t>
  </si>
  <si>
    <t>相手と特性を入れ替える</t>
  </si>
  <si>
    <t>スケッチ</t>
  </si>
  <si>
    <t>相手が直前に出した技をスケッチする</t>
  </si>
  <si>
    <t>交代で出てきたポケモンにダメージを与える</t>
  </si>
  <si>
    <t>5ターンの間じめん、いわ、はがね以外のタイプのポケモンにダメージを与える</t>
  </si>
  <si>
    <t>2～5ターンの間、ダメージを与える</t>
  </si>
  <si>
    <t>スパーク</t>
  </si>
  <si>
    <t>スプーンまげ</t>
  </si>
  <si>
    <t>スモッグ</t>
  </si>
  <si>
    <t>相手を毒状態にすることがある</t>
  </si>
  <si>
    <t>すりかえ</t>
  </si>
  <si>
    <t>自分と相手の持ち物を入れ替える</t>
  </si>
  <si>
    <t>せいちょう</t>
  </si>
  <si>
    <t>自分のとくこうを1段階上げる</t>
  </si>
  <si>
    <t>せいなるほのお</t>
  </si>
  <si>
    <t>相手をやけど状態にすることがある(5割)　自分が氷状態でも使え、氷が解ける</t>
  </si>
  <si>
    <t>1ターン溜めて2ターン目に攻撃、ひざしが強い時溜めなし</t>
  </si>
  <si>
    <t>ソニックブーム</t>
  </si>
  <si>
    <t>固定20ダメージ</t>
  </si>
  <si>
    <t>1ターン目に空を飛び2ターン目に攻撃</t>
  </si>
  <si>
    <t>ダークホール</t>
  </si>
  <si>
    <t>250</t>
  </si>
  <si>
    <t>使用ポケモンはひんし</t>
  </si>
  <si>
    <t>1ターン目に水に潜り、2ターン目に攻撃</t>
  </si>
  <si>
    <t>相手をやけど状態にする事がある、相手のこおり状態を治す</t>
  </si>
  <si>
    <t>めいちゅうりつを下げることがある</t>
  </si>
  <si>
    <t>たくわえるたびにぼうぎょととくぼうを1段階上げる、最大3回、はきだすかのみこむと元に戻る</t>
  </si>
  <si>
    <t>相手をひるませることがある</t>
  </si>
  <si>
    <t>タネマシンガン</t>
  </si>
  <si>
    <t>2回攻撃</t>
  </si>
  <si>
    <t>ダブルニードル</t>
  </si>
  <si>
    <t>たまなげ</t>
  </si>
  <si>
    <t>ダメおし</t>
  </si>
  <si>
    <t>相手に攻撃を受けていたら威力2倍</t>
  </si>
  <si>
    <t>自分の回避率が1段階あがる</t>
  </si>
  <si>
    <t>ちきゅうなげ</t>
  </si>
  <si>
    <t>自分のLvと同じダメージ</t>
  </si>
  <si>
    <t>自分のとくこうが1段階上がる事がある</t>
  </si>
  <si>
    <t>ちょうおんぱ</t>
  </si>
  <si>
    <t>2～4ターンの間、相手は攻撃わざしか使えなくなる</t>
  </si>
  <si>
    <t>相手がきのみを持っていればその効果を得られる、相手のきのみはなくなる</t>
  </si>
  <si>
    <t>自分のHPを1/2回復、ひざしが強い時2/3・雨・砂嵐・霰の時1/4</t>
  </si>
  <si>
    <t>自分のどれかの能力が2段階上がる</t>
  </si>
  <si>
    <t>つららばり</t>
  </si>
  <si>
    <t>自分のこうげきを2段階上げる</t>
  </si>
  <si>
    <t>テクスチャー</t>
  </si>
  <si>
    <t>自分が受けた攻撃のタイプになる</t>
  </si>
  <si>
    <t>最後に受けたわざのタイプに対し、抵抗できるタイプに変化</t>
  </si>
  <si>
    <t>味方の技の威力が上がる(1.5倍)</t>
  </si>
  <si>
    <t>テレポート</t>
  </si>
  <si>
    <t>戦闘から離脱する</t>
  </si>
  <si>
    <t>でんきショック</t>
  </si>
  <si>
    <t>相手を麻痺にする事がある</t>
  </si>
  <si>
    <t>5ターンの間ふゆうする</t>
  </si>
  <si>
    <t>でんじほう</t>
  </si>
  <si>
    <t>とおせんぼう</t>
  </si>
  <si>
    <t>相手を逃げられなくする</t>
  </si>
  <si>
    <t>自分のこうげきを1段階上げる</t>
  </si>
  <si>
    <t>ときのほうこう</t>
  </si>
  <si>
    <t>次のターンは反動で行動不能</t>
  </si>
  <si>
    <t>どくガス</t>
  </si>
  <si>
    <t>相手をどく状態にする</t>
  </si>
  <si>
    <t>相手をどく状態にすることがある</t>
  </si>
  <si>
    <t>相手をもうどく状態にする</t>
  </si>
  <si>
    <t>相手をもうどく状態にする事がある</t>
  </si>
  <si>
    <t>どくのこな</t>
  </si>
  <si>
    <t>どくばり</t>
  </si>
  <si>
    <t>相手をどく状態にする事がある</t>
  </si>
  <si>
    <t>入れ替えて出てきたポケモンをどく状態にする</t>
  </si>
  <si>
    <t>とげキャノン</t>
  </si>
  <si>
    <t>自分のぼうぎょを2段階あげる</t>
  </si>
  <si>
    <t>とっしん</t>
  </si>
  <si>
    <t>130</t>
  </si>
  <si>
    <t>戦闘中、おぼえている他のわざを全て使うとはじめて出せる</t>
  </si>
  <si>
    <t>とびげり</t>
  </si>
  <si>
    <t>はずすと自分にダメージ</t>
  </si>
  <si>
    <t>とびはねる</t>
  </si>
  <si>
    <t>1ターン目に飛びはね2ターン目に攻撃</t>
  </si>
  <si>
    <t>とびひざげり</t>
  </si>
  <si>
    <t>はずすと自分がダメージを受ける</t>
  </si>
  <si>
    <t>2割の確率でまひ・こおり・やけど状態のどれかにする事がある</t>
  </si>
  <si>
    <t>相手と自分のもちものを取り替える</t>
  </si>
  <si>
    <t>5ターンの間すばやさが低いポケモンから行動</t>
  </si>
  <si>
    <t>トリプルキック</t>
  </si>
  <si>
    <t>3回攻撃</t>
  </si>
  <si>
    <t>与えたダメージの半分HP回復</t>
  </si>
  <si>
    <t>自分がいる間でんきタイプの攻撃が弱まる</t>
  </si>
  <si>
    <t>ダメージと同時に相手の命中率を1段階下げる</t>
  </si>
  <si>
    <t>相手の命中率を1段階下げる事がある</t>
  </si>
  <si>
    <t>どろぼう</t>
  </si>
  <si>
    <t>相手の持っているアイテムを自分の手持ちにする</t>
  </si>
  <si>
    <t>自分のとくぼうを2段階あげる</t>
  </si>
  <si>
    <t>攻撃後ひかえポケモンと交代</t>
  </si>
  <si>
    <t>ナイトヘッド</t>
  </si>
  <si>
    <t>なきごえ</t>
  </si>
  <si>
    <t>相手のこうげきを1段階下げる</t>
  </si>
  <si>
    <t>持っているアイテムによって威力が変化</t>
  </si>
  <si>
    <t>自分のHPを1/2回復する</t>
  </si>
  <si>
    <t>水の上を泳いで進める</t>
  </si>
  <si>
    <t>なやみのたね</t>
  </si>
  <si>
    <t>相手の特性をふみんにする</t>
  </si>
  <si>
    <t>なりきり</t>
  </si>
  <si>
    <t>相手と同じとくせいになる</t>
  </si>
  <si>
    <t>ニードルアーム</t>
  </si>
  <si>
    <t>にらみつける</t>
  </si>
  <si>
    <t>相手のぼうぎょを1段階下げる</t>
  </si>
  <si>
    <t>ねがいごと</t>
  </si>
  <si>
    <t>次ターン最大HPの半分を回復</t>
  </si>
  <si>
    <t>先制攻撃、相手をひるませる、最初のターンにしか成功しない</t>
  </si>
  <si>
    <t>ねむり状態の時に使用可能</t>
  </si>
  <si>
    <t>ネコにこばん</t>
  </si>
  <si>
    <t>戦闘後若干お金が手に入る</t>
  </si>
  <si>
    <t>ねこのて</t>
  </si>
  <si>
    <t>控えているポケモンが覚えている技のうちどれか一つ使用する</t>
  </si>
  <si>
    <t>1割の確率でやけど状態にすることがある</t>
  </si>
  <si>
    <t>HPと状態異常を完全回復、2ターン起きない</t>
  </si>
  <si>
    <t>毎ターンHPの1/16ほど回復</t>
  </si>
  <si>
    <t>ねんりき</t>
  </si>
  <si>
    <t>相手をこんらん状態にする事がある</t>
  </si>
  <si>
    <t>たくわえていた回数が多いほど回復量増加</t>
  </si>
  <si>
    <t>？？？</t>
  </si>
  <si>
    <t>ゴーストタイプが使うとHPを半分削って相手を呪う、ゴーストタイプ以外が使うとこうげきとぼうぎょが1段階上がり、すばやさが1段階下がる</t>
  </si>
  <si>
    <t>ハートスワップ</t>
  </si>
  <si>
    <t>自分と相手の能力変化をすべて入れ替える</t>
  </si>
  <si>
    <t>使用した次のターンは反動で動けない</t>
  </si>
  <si>
    <t>自分のこうげきとぼうぎょが1段階下がる</t>
  </si>
  <si>
    <t>自分のぼうぎょを1段階上げる事がある</t>
  </si>
  <si>
    <t>たくわえているほど威力が上がる</t>
  </si>
  <si>
    <t>命中すれば相手を必ず混乱させる</t>
  </si>
  <si>
    <t>相手の持っている道具を戦闘終了まで使えなくする</t>
  </si>
  <si>
    <t>はっけい</t>
  </si>
  <si>
    <t>ひかえのポケモンと交代、能力変化は交代したポケモンが引き継ぐ</t>
  </si>
  <si>
    <t>はなびらのまい</t>
  </si>
  <si>
    <t>2～3ターン連続で攻撃。効果が切れると自分が混乱になる</t>
  </si>
  <si>
    <t>自分のHPを最大HPの1/2回復、回復したターンはひこうタイプが消える</t>
  </si>
  <si>
    <t>はねる</t>
  </si>
  <si>
    <t>何も起こらない</t>
  </si>
  <si>
    <t>バブルこうせん</t>
  </si>
  <si>
    <t>相手のすばやさを1段階下げる事がある</t>
  </si>
  <si>
    <t>はめつのねがい</t>
  </si>
  <si>
    <t>2ターン後にタイプの影響を受けない攻撃をする</t>
  </si>
  <si>
    <t>自分のHPを半分削って、こうげきを最大まであげる</t>
  </si>
  <si>
    <t>自分のぼうぎょを2段階上げる</t>
  </si>
  <si>
    <t>パワースワップ</t>
  </si>
  <si>
    <t>自分と相手のこうげきととくこうの能力変化をいれかえる</t>
  </si>
  <si>
    <t>自分のこうげきとぼうぎょを入れ替える</t>
  </si>
  <si>
    <t>特殊技攻撃のダメージを5ターン半減</t>
  </si>
  <si>
    <t>ひっさつまえば</t>
  </si>
  <si>
    <t>ひのこ</t>
  </si>
  <si>
    <t>相手をやけど状態にする事がある</t>
  </si>
  <si>
    <t>ひみつのちから</t>
  </si>
  <si>
    <t>使う場所によって追加効果が異なる</t>
  </si>
  <si>
    <t>相手をこんらん状態にさせる事がある</t>
  </si>
  <si>
    <t>自分のこうげきとぼうぎょを1段階上げる</t>
  </si>
  <si>
    <t>相手が攻撃技のとき先制攻撃、攻撃技以外の時攻撃無効</t>
  </si>
  <si>
    <t>ふういん</t>
  </si>
  <si>
    <t>自分と同じ技を相手が覚えている場合、相手のみその技を使えなくする</t>
  </si>
  <si>
    <t>フェイント</t>
  </si>
  <si>
    <t>｢まもる｣｢みきり｣をしている相手のみに当たる</t>
  </si>
  <si>
    <t>フェザーダンス</t>
  </si>
  <si>
    <t>ふきとばし</t>
  </si>
  <si>
    <t>野生のポケモンとの戦闘を終わらせる</t>
  </si>
  <si>
    <t>ふくろだたき</t>
  </si>
  <si>
    <t>手持ちポケモンの数だけ相手を攻撃</t>
  </si>
  <si>
    <t>天気があられの時必中、1割で相手を氷状態にする</t>
  </si>
  <si>
    <t>ふみつけ</t>
  </si>
  <si>
    <t>3割で相手がひるむ、小さくなるを使用したポケモンに威力が上がる</t>
  </si>
  <si>
    <t>フラフラダンス</t>
  </si>
  <si>
    <t>自分以外のポケモン全てが混乱する</t>
  </si>
  <si>
    <t>与えたダメージの1/3を自分も受ける、1割で相手をやけど状態にする</t>
  </si>
  <si>
    <t>5割で相手の防御を1段階下げる</t>
  </si>
  <si>
    <t>急所に当たりやすい、やけど状態にする事がある</t>
  </si>
  <si>
    <t>ランダムダメージ</t>
  </si>
  <si>
    <t>ふんえん</t>
  </si>
  <si>
    <t>3割で相手をやけどにする</t>
  </si>
  <si>
    <t>ふんか</t>
  </si>
  <si>
    <t>自分のHPが減ると威力が下がる</t>
  </si>
  <si>
    <t>ヘドロこうげき</t>
  </si>
  <si>
    <t>3割で相手をどくにする</t>
  </si>
  <si>
    <t>へびにらみ</t>
  </si>
  <si>
    <t>へんしん</t>
  </si>
  <si>
    <t>相手のポケモンにへんしんする</t>
  </si>
  <si>
    <t>ポイズンテール</t>
  </si>
  <si>
    <t>急所に当たりやすい、1割で相手を毒にする</t>
  </si>
  <si>
    <t>自分の防御･特防を1段階上げる</t>
  </si>
  <si>
    <t>3割で相手を麻痺にする</t>
  </si>
  <si>
    <t>ほごしょく</t>
  </si>
  <si>
    <t>自分が地形に応じたタイプになる</t>
  </si>
  <si>
    <t>ほしがる</t>
  </si>
  <si>
    <t>相手が道具を持っていて、自分が持っていない時相手の道具を奪う</t>
  </si>
  <si>
    <t>ほたるび</t>
  </si>
  <si>
    <t>自分の特攻を2段階上げる</t>
  </si>
  <si>
    <t>ホネこんぼう</t>
  </si>
  <si>
    <t>1割で相手はひるむ</t>
  </si>
  <si>
    <t>ホネブーメラン</t>
  </si>
  <si>
    <t>ほのおのうず</t>
  </si>
  <si>
    <t>2～5ターン連続でダメージを与える</t>
  </si>
  <si>
    <t>1割でやけど状態にするか、ひるませる</t>
  </si>
  <si>
    <t>1割で相手をやけど状態にする</t>
  </si>
  <si>
    <t>与えたダメージの1/3を自分も受ける、1割で相手を麻痺させる</t>
  </si>
  <si>
    <t>3ターン後に場のポケモンはひんし</t>
  </si>
  <si>
    <t>入れ替えたポケモンにダメージ</t>
  </si>
  <si>
    <t>ランダムで威力が変化(10･30･50･70･90110･150)</t>
  </si>
  <si>
    <t>相手を逃げられなくして、2～5ターン連続でダメージを与える</t>
  </si>
  <si>
    <t>マジックコート</t>
  </si>
  <si>
    <t>状態異常や能力を下げる技、やどりぎの種などを相手に跳ね返す</t>
  </si>
  <si>
    <t>マッドショット</t>
  </si>
  <si>
    <t>マッハパンチ</t>
  </si>
  <si>
    <t>1つ前に出た技を出す。技が出ていないと失敗する</t>
  </si>
  <si>
    <t>相手の攻撃から身を守る</t>
  </si>
  <si>
    <t>自分のぼうぎょを1段階あげる</t>
  </si>
  <si>
    <t>まわしげり</t>
  </si>
  <si>
    <t>3割で相手をひるませる</t>
  </si>
  <si>
    <t>みかづきのまい</t>
  </si>
  <si>
    <t>自分が瀕死になるが、次に交代させるポケモンのHP･PPと状態異常を全回復させる</t>
  </si>
  <si>
    <t>最大HPの1/4を使い攻撃を身代わりを出す</t>
  </si>
  <si>
    <t>相手の攻撃を無効化</t>
  </si>
  <si>
    <t>ミサイルばり</t>
  </si>
  <si>
    <t>14</t>
  </si>
  <si>
    <t>自分がいる間ほのおタイプの技を弱める</t>
  </si>
  <si>
    <t>相手のとくこうを1段階下げることがある</t>
  </si>
  <si>
    <t>みだれづき</t>
  </si>
  <si>
    <t>みだれひっかき</t>
  </si>
  <si>
    <t>18</t>
  </si>
  <si>
    <t>使った相手に倒されると相手もひんし状態になる</t>
  </si>
  <si>
    <t>みねうち</t>
  </si>
  <si>
    <t>相手を倒せるダメージを与えたとき相手のHPを1残す</t>
  </si>
  <si>
    <t>ゴーストタイプにノーマル、かくとうタイプの攻撃が当たるようになる</t>
  </si>
  <si>
    <t>後攻になる、直前に受けた特殊攻撃を2倍にして相手に返す</t>
  </si>
  <si>
    <t>相手の命中率を下げることがある</t>
  </si>
  <si>
    <t>ミラクルアイ</t>
  </si>
  <si>
    <t>回避率の高い相手に当たるようになる、エスパータイプの攻撃があくタイプに当たるようになる</t>
  </si>
  <si>
    <t>相手が戦闘中に効果の出るきのみを持っていたら、自分がきのみの効果を受ける</t>
  </si>
  <si>
    <t>1割で相手の特防を1段階下げる</t>
  </si>
  <si>
    <t>自分の特攻と特防を1段階上げる</t>
  </si>
  <si>
    <t>メガドレイン</t>
  </si>
  <si>
    <t>与えたダメージの1/2HP回復</t>
  </si>
  <si>
    <t>めざましビンタ</t>
  </si>
  <si>
    <t>相手が眠り状態だと2倍のダメージを与えるが、目を覚ましてしまう</t>
  </si>
  <si>
    <t>使うポケモンによって威力やタイプが変わる</t>
  </si>
  <si>
    <t>自分のこうげきが1段階上がる事がある</t>
  </si>
  <si>
    <t>そのターンに、最後に受けた技のダメージを1.5倍にして返す</t>
  </si>
  <si>
    <t>♂なら♀を♀なら♂をメロメロ状態にする</t>
  </si>
  <si>
    <t>相手が最後に使った技をその戦闘中のにコピーして使える。(PPは5)</t>
  </si>
  <si>
    <t>与えたダメージの1/2を自分も受ける</t>
  </si>
  <si>
    <t>なつき度が低いと与えるダメージが増加</t>
  </si>
  <si>
    <t>毎ターン相手からHPを吸い取る</t>
  </si>
  <si>
    <t>ゆうわく</t>
  </si>
  <si>
    <t>♂なら♀の、♀なら♂のとくこうを2段階下げる</t>
  </si>
  <si>
    <t>相手から技を受けていると威力2倍</t>
  </si>
  <si>
    <t>ゆびをふる</t>
  </si>
  <si>
    <t>すべての技のどれかがランダムで発動</t>
  </si>
  <si>
    <t>ねむり状態の相手のみダメージ、与えたダメージの1/2回復</t>
  </si>
  <si>
    <t>ようかいえき</t>
  </si>
  <si>
    <t>相手のとくぼうを1段階下げることがある</t>
  </si>
  <si>
    <t>ヨガのポーズ</t>
  </si>
  <si>
    <t>よこどり</t>
  </si>
  <si>
    <t>相手の回復、能力変化を自分が受ける</t>
  </si>
  <si>
    <t>はんどうで自分のとくこうが2段階下がる</t>
  </si>
  <si>
    <t>自分の使った持ち物をもう一度使えるようにする</t>
  </si>
  <si>
    <t>物理技攻撃のダメージを5ターン半減</t>
  </si>
  <si>
    <t>リフレッシュ</t>
  </si>
  <si>
    <t>自分のどく、まひ、やけどを回復</t>
  </si>
  <si>
    <t>相手の攻撃を受けていると威力2倍</t>
  </si>
  <si>
    <t>りゅうのいかり</t>
  </si>
  <si>
    <t>固定40ダメージ</t>
  </si>
  <si>
    <t>りゅうのいぶき</t>
  </si>
  <si>
    <t>相手をまひ状態にさせる事がある</t>
  </si>
  <si>
    <t>自分のこうげきとすばやさを1段階上げる</t>
  </si>
  <si>
    <t>相手をこおり状態にする事がある</t>
  </si>
  <si>
    <t>れんぞくぎり</t>
  </si>
  <si>
    <t>連続して使うと威力が上がる</t>
  </si>
  <si>
    <t>れんぞくパンチ</t>
  </si>
  <si>
    <t>ロケットずつき</t>
  </si>
  <si>
    <t>1ターン目に溜めて2ターン目に攻撃、自分のぼうぎょが1段階上がる</t>
  </si>
  <si>
    <t>ロックオン</t>
  </si>
  <si>
    <t>次ターンの攻撃が必ず命中する</t>
  </si>
  <si>
    <t>ロックカット</t>
  </si>
  <si>
    <t>自分のすばやさを2段階あげる</t>
  </si>
  <si>
    <t>ロッククライム</t>
  </si>
  <si>
    <t>ロックブラスト</t>
  </si>
  <si>
    <t>わたほうし</t>
  </si>
  <si>
    <t>相手のすばやさが2段階下がる</t>
  </si>
  <si>
    <t>わるあがき</t>
  </si>
  <si>
    <t>すべての技のPPがなくなったとき自動で発動、ゴーストタイプにも当たる</t>
  </si>
  <si>
    <t>自分のとくこうを2段階あげる</t>
  </si>
  <si>
    <t>5ターンの間天気をひざしがつよいにする、その間ほのおタイプの技の威力が上がる</t>
    <phoneticPr fontId="13"/>
  </si>
  <si>
    <t>アクアテール</t>
    <phoneticPr fontId="13"/>
  </si>
  <si>
    <t>90</t>
    <phoneticPr fontId="13"/>
  </si>
  <si>
    <t>10</t>
    <phoneticPr fontId="13"/>
  </si>
  <si>
    <t>変化</t>
    <phoneticPr fontId="13"/>
  </si>
  <si>
    <t>80</t>
    <phoneticPr fontId="13"/>
  </si>
  <si>
    <t>75</t>
    <phoneticPr fontId="13"/>
  </si>
  <si>
    <t>20</t>
    <phoneticPr fontId="13"/>
  </si>
  <si>
    <t>タネばくだん</t>
    <phoneticPr fontId="13"/>
  </si>
  <si>
    <t>100</t>
    <phoneticPr fontId="13"/>
  </si>
  <si>
    <t>15</t>
    <phoneticPr fontId="13"/>
  </si>
  <si>
    <t>つつく</t>
    <phoneticPr fontId="13"/>
  </si>
  <si>
    <t>35</t>
    <phoneticPr fontId="13"/>
  </si>
  <si>
    <t>てっぺき</t>
    <phoneticPr fontId="13"/>
  </si>
  <si>
    <t>0</t>
    <phoneticPr fontId="13"/>
  </si>
  <si>
    <t>はがね</t>
    <phoneticPr fontId="13"/>
  </si>
  <si>
    <t>自分のぼうぎょを2段階上げる</t>
    <rPh sb="0" eb="2">
      <t>ジブン</t>
    </rPh>
    <rPh sb="9" eb="12">
      <t>ダンカイア</t>
    </rPh>
    <phoneticPr fontId="13"/>
  </si>
  <si>
    <t>ドラゴンクロー</t>
    <phoneticPr fontId="13"/>
  </si>
  <si>
    <t>ドリルくちばし</t>
    <phoneticPr fontId="13"/>
  </si>
  <si>
    <t>ひこう</t>
    <phoneticPr fontId="13"/>
  </si>
  <si>
    <t>ハイドロポンプ</t>
    <phoneticPr fontId="13"/>
  </si>
  <si>
    <t>120</t>
    <phoneticPr fontId="13"/>
  </si>
  <si>
    <t>5</t>
    <phoneticPr fontId="13"/>
  </si>
  <si>
    <t>ハイパーボイス</t>
    <phoneticPr fontId="13"/>
  </si>
  <si>
    <t>パワーウィップ</t>
    <phoneticPr fontId="13"/>
  </si>
  <si>
    <t>85</t>
    <phoneticPr fontId="13"/>
  </si>
  <si>
    <t>くさ</t>
    <phoneticPr fontId="13"/>
  </si>
  <si>
    <t>パワージェム</t>
    <phoneticPr fontId="13"/>
  </si>
  <si>
    <t>70</t>
    <phoneticPr fontId="13"/>
  </si>
  <si>
    <t>いわ</t>
    <phoneticPr fontId="13"/>
  </si>
  <si>
    <t>メガホーン</t>
    <phoneticPr fontId="13"/>
  </si>
  <si>
    <t>むし</t>
    <phoneticPr fontId="13"/>
  </si>
  <si>
    <t>りゅうのはどう</t>
    <phoneticPr fontId="13"/>
  </si>
  <si>
    <t>ドラゴン</t>
    <phoneticPr fontId="13"/>
  </si>
  <si>
    <t>kinds</t>
    <phoneticPr fontId="13"/>
  </si>
  <si>
    <t>天気があられだとHPが回復する</t>
  </si>
  <si>
    <t>先頭にいると野生のポケモンに遭遇しにくい</t>
  </si>
  <si>
    <t>攻撃が必ず後攻になる</t>
  </si>
  <si>
    <t>戦闘に出ると雨になる</t>
  </si>
  <si>
    <t>急所に当てられるとこうげきが最大まであがる</t>
  </si>
  <si>
    <t>攻撃の反動を受けない</t>
  </si>
  <si>
    <t>効果がいまひとつの技の威力を強める</t>
  </si>
  <si>
    <t>雨だと状態異常を回復</t>
  </si>
  <si>
    <t>互いに天候の影響が無くなる</t>
  </si>
  <si>
    <t>持っているどうぐが分かる</t>
  </si>
  <si>
    <t>こうげきが下がらない</t>
  </si>
  <si>
    <t>相手は逃げたり入れ替えたりできなくなる。トレースなどで両方のポケモンがこの特性を持った場合は効果がない</t>
  </si>
  <si>
    <t>毎ターン1段階ずつすばやさがあがる</t>
  </si>
  <si>
    <t>相手の攻撃が急所に当たらない</t>
  </si>
  <si>
    <t>アイテムを持っていない状態になると素早さがあがる。もともと持っていない場合は効果がない</t>
  </si>
  <si>
    <t>一撃必殺の技が効かない</t>
  </si>
  <si>
    <t>ほのおタイプのわざを受けるとダメージが大きい</t>
  </si>
  <si>
    <t>こちらに対して弱点の技を持っているかがわかる。持っていた場合身震いして伝える</t>
  </si>
  <si>
    <t>ミノマダム</t>
  </si>
  <si>
    <t>ノーマルタイプのわざをゴーストタイプにもあてられる。かくとうタイプはあたらない</t>
  </si>
  <si>
    <t>相手を交代させる技が効かない。先頭だとポケモンを釣りやすい</t>
  </si>
  <si>
    <t>きのみを早くつかう</t>
  </si>
  <si>
    <t>能力を下げる技を受けない</t>
  </si>
  <si>
    <t>直接攻撃してきた相手のHPを少し減らす</t>
  </si>
  <si>
    <t>相手の攻撃が急所にあたらない</t>
  </si>
  <si>
    <t>戦闘から引っ込むと状態異常が治る</t>
  </si>
  <si>
    <t>シェイミ（ランドフォルム）</t>
  </si>
  <si>
    <t>まひ状態にならない</t>
  </si>
  <si>
    <t>はがねタイプのポケモンは逃げられなくなる。パーティの先頭にいるとはがねタイプの野生ポケモンに遭遇し易くなる</t>
  </si>
  <si>
    <t>能力を下げる技を受けない。パーティの先頭にいると野生ポケモンに遭遇し難くなる</t>
  </si>
  <si>
    <t>やけど状態になったとき</t>
  </si>
  <si>
    <t>相手もなる。パーティの先頭にいると同じ性格の野生ポケモンに遭遇し易くなる</t>
  </si>
  <si>
    <t>雨のときすばやさが2倍になる</t>
  </si>
  <si>
    <t>反動を受けるわざがつよくなる</t>
  </si>
  <si>
    <t>急所に当たると技の威力が上がる</t>
  </si>
  <si>
    <t>戦闘に出てくるとすなあらしになる</t>
  </si>
  <si>
    <t>すなあらしの影響を受けない。パーティの先頭にいると228ばんどうろで野生ポケモンに遭遇しにくくなる</t>
  </si>
  <si>
    <t>命中率が下がらない。パーティの先頭にいると自分よりレベルの低い野生ポケモンに遭遇し難くなる</t>
  </si>
  <si>
    <t>直接攻撃を受けると3割の確率で相手をまひ状態にする。パーティの先頭にいるとでんきタイプのポケモンに遭遇し易くなる</t>
  </si>
  <si>
    <t>とくぼうが自分より低いととくこうが</t>
  </si>
  <si>
    <t>ぼうぎょが自分より低いとこうげきが上がる</t>
  </si>
  <si>
    <t>ポリゴンＺ</t>
  </si>
  <si>
    <t>状態異常がターンごとに1/3の確率でなおる</t>
  </si>
  <si>
    <t>道具や技を使うと通常の数倍の効果を発揮する</t>
  </si>
  <si>
    <t>攻撃が高くなる（とくせいがなくなると攻撃が1/2になる）</t>
  </si>
  <si>
    <t>でんきタイプの攻撃を受けると回復する</t>
  </si>
  <si>
    <t>混乱状態だと回避率が上がる</t>
  </si>
  <si>
    <t>みずタイプの攻撃を受けると回復する</t>
  </si>
  <si>
    <t>タイプが同じ技の威力が上がる</t>
  </si>
  <si>
    <t>弱い技の威力が上がる。威力の変化するわざも影響する</t>
  </si>
  <si>
    <t>パンチのわざがつよくなる</t>
  </si>
  <si>
    <t>電気を受けるとダメージを受けず自分のすばやさが1.5倍になる。次からはダメージを受けないだけになる</t>
  </si>
  <si>
    <t>天気によって姿とタイプが変化する</t>
  </si>
  <si>
    <t>相手の能力アップの効果を受けない</t>
  </si>
  <si>
    <t>技の追加効果の出やすさが2倍になる</t>
  </si>
  <si>
    <t>シェイミ（スカイフォルム）</t>
  </si>
  <si>
    <t>直接攻撃を受けると3割の確率で相手をどく状態にする</t>
  </si>
  <si>
    <t>相手と同じとくせいになる。ただし「ふしぎなまもり」「てんきや」「トレース」はトレースできない</t>
  </si>
  <si>
    <t>メロメロ状態にならない</t>
  </si>
  <si>
    <t>あいてがねむり状態のとき毎ターンダメージ</t>
  </si>
  <si>
    <t>2ターンに1度しか攻撃できない</t>
  </si>
  <si>
    <t>道具が取られない。パーティの先頭にいると釣りの成功率が上がる</t>
  </si>
  <si>
    <t>天候の影響が無くなる</t>
  </si>
  <si>
    <t>じぶんの出すわざがすべてノーマルになる（はがねにどくどくは効かない）</t>
  </si>
  <si>
    <t>状態異常になるとすばやさが2倍になる。パーティの先頭にいると野生ポケモンに遭遇しにくくなる</t>
  </si>
  <si>
    <t>ねむり状態から早く起きる</t>
  </si>
  <si>
    <t>戦闘に出てくると「ひざしがつよい」になる</t>
  </si>
  <si>
    <t>でんきタイプの技がすべて自分にだけくる（ほうでんには無効）</t>
  </si>
  <si>
    <t>持たせたどうぐを自分で使用できない</t>
  </si>
  <si>
    <t>命中率が3割上がる。パーティの先頭にいると「どうぐ」を持ったポケモンに遭遇し易くなる</t>
  </si>
  <si>
    <t>ひるむたびに自分のすばやさがあがる</t>
  </si>
  <si>
    <t>効果が抜群な技しかダメージを受けない</t>
  </si>
  <si>
    <t>ねむり状態にならない</t>
  </si>
  <si>
    <t>じめんタイプの技を受けない</t>
  </si>
  <si>
    <t>ギラティナ（オリジンフォルム）</t>
  </si>
  <si>
    <t>マイナスのとくせいのポケモンが戦闘に出ているととくこうが1.5倍上がる</t>
  </si>
  <si>
    <t>とくぼうが1.5倍になる</t>
  </si>
  <si>
    <t>自分が技を受けると相手のPPが2ずつ減る。パーティの先頭にいるとレベルの高い野生ポケモンに遭遇し易くなる</t>
  </si>
  <si>
    <t>デオキシス</t>
  </si>
  <si>
    <t>ギラティナ（アナザーフォルム）</t>
  </si>
  <si>
    <t>HPを吸い取る回復系の技を使ってきた相手に逆にダメージを与える</t>
  </si>
  <si>
    <t>技を受けるとその技のタイプになる</t>
  </si>
  <si>
    <t>どく状態のとき1/8回復。ただし移動中はダメージを受ける</t>
  </si>
  <si>
    <t>相手から音を使った技を受けない</t>
  </si>
  <si>
    <t>ねむりのいずれかにする</t>
  </si>
  <si>
    <t>直接攻撃を受けると3割の確率で相手をやけど状態にする。パーティにいるとタマゴが孵化するまでの歩数が半分になる</t>
  </si>
  <si>
    <t>プラスのとくせいのポケモンが戦闘に出ているととくこうが1.5倍上がる</t>
  </si>
  <si>
    <t>こんらん状態にならない</t>
  </si>
  <si>
    <t>こおり状態にならない。パーティにいるとタマゴが孵化するまでの歩数が半分になる</t>
  </si>
  <si>
    <t>攻撃技以外でのダメージを受けない</t>
  </si>
  <si>
    <t>持たせたプレートでタイプが変わる</t>
  </si>
  <si>
    <t>やけど状態にならない</t>
  </si>
  <si>
    <t>戦闘後にあまいミツを拾ってくることがある。レベルが上がると拾ってくる確率も上がる</t>
  </si>
  <si>
    <t>直接攻撃を受けると3割の確率で相手をメロメロ状態にする。パーティの先頭にいると違う性別の野生ポケモンに遭遇し易くなる</t>
  </si>
  <si>
    <t>どく状態にならない</t>
  </si>
  <si>
    <t>戦闘後に物を拾ってくることがある</t>
  </si>
  <si>
    <t>ねむり状態にならない。パーティの先頭にいるとレベルの高い野生ポケモンに遭遇し易くなる</t>
  </si>
  <si>
    <t>ひんしのときにふれた相手にダメージ</t>
  </si>
  <si>
    <t>あられのとき回避率が上がる。パーティの先頭にいると雪の降っている場所で野生ポケモンに遭遇しにくくなる</t>
  </si>
  <si>
    <t>戦闘に出るとあられになる</t>
  </si>
  <si>
    <t>ひざしが強いのときすばやさが2倍になる</t>
  </si>
  <si>
    <t>攻撃が高くなる（とくせいが無くなると攻撃が1/2になる）</t>
  </si>
  <si>
    <t>相手の持つ一番威力の高い技が一つわかる</t>
  </si>
  <si>
    <t>みずタイプの技がすべて自分にだけくる</t>
  </si>
  <si>
    <t>技の追加効果を受けない</t>
  </si>
  <si>
    <t>text</t>
    <phoneticPr fontId="13"/>
  </si>
  <si>
    <t>name</t>
    <phoneticPr fontId="13"/>
  </si>
  <si>
    <t>p1</t>
    <phoneticPr fontId="13"/>
  </si>
  <si>
    <t>p2</t>
    <phoneticPr fontId="13"/>
  </si>
  <si>
    <t>p3</t>
    <phoneticPr fontId="13"/>
  </si>
  <si>
    <t>p4</t>
    <phoneticPr fontId="13"/>
  </si>
  <si>
    <t>p5</t>
    <phoneticPr fontId="13"/>
  </si>
  <si>
    <t>p6</t>
    <phoneticPr fontId="13"/>
  </si>
  <si>
    <t>p7</t>
    <phoneticPr fontId="13"/>
  </si>
  <si>
    <t>p8</t>
    <phoneticPr fontId="13"/>
  </si>
  <si>
    <t>p9</t>
    <phoneticPr fontId="13"/>
  </si>
  <si>
    <t>p10</t>
    <phoneticPr fontId="13"/>
  </si>
  <si>
    <t>p11</t>
  </si>
  <si>
    <t>p12</t>
  </si>
  <si>
    <t>p13</t>
  </si>
  <si>
    <t>p14</t>
  </si>
  <si>
    <t>p15</t>
  </si>
  <si>
    <t>p16</t>
  </si>
  <si>
    <t>p17</t>
  </si>
  <si>
    <t>p18</t>
  </si>
  <si>
    <t>p19</t>
  </si>
  <si>
    <t>p20</t>
  </si>
  <si>
    <t>p21</t>
  </si>
  <si>
    <t>p22</t>
  </si>
  <si>
    <t>p23</t>
  </si>
  <si>
    <t>p24</t>
  </si>
  <si>
    <t>p25</t>
  </si>
  <si>
    <t>p26</t>
  </si>
  <si>
    <t>p27</t>
  </si>
  <si>
    <t>p28</t>
  </si>
  <si>
    <t>ユキワラシ、オニゴーリ、タマザラシ、トドグラー、トドゼルガ</t>
  </si>
  <si>
    <t>ベトベター、ベトベトン、スカンプー、スカタンク</t>
  </si>
  <si>
    <t>ほのお、こおりタイプの技の威力を半減</t>
  </si>
  <si>
    <t>パウワウ、ジュゴン、カビゴン、マリル、マリルリ、ミルタンク、マクノシタ、ハリテヤマ、ルリリ、バネブー、ブーピッグ、タマザラシ、トドグラー、トドゼルガ、ブニャット、ゴンベ</t>
  </si>
  <si>
    <t>雨のとき、HPが少しずつ回復する</t>
  </si>
  <si>
    <t>ハスボー、ハスブレロ、ルンパッパ</t>
  </si>
  <si>
    <t>相手は逃げたり入れ替えたりできなくなる。ひこうタイプや、ふゆうを持つ相手には効果なし。先頭にすると野生のポケモンに遭遇しやすくなる</t>
  </si>
  <si>
    <t>ディグダ、ダグトリオ、ナックラー</t>
  </si>
  <si>
    <t>戦闘に出てきたとき、相手の攻撃を1段階下げる。先頭にするとレベルの低い野生のポケモンに遭遇しにくくなる</t>
  </si>
  <si>
    <t>アーボ、アーボック、ガーディ、ウインディ、ケンタロス、ギャラドス、ブルー、グランブル、オドシシ、カポエラー、グラエナ、アメモース、クチート、ボーマンダ、ムクバード、ムクホーク、コリンク、ルクシオ、レントラー</t>
  </si>
  <si>
    <t>マンキー、オコリザル、ケンタロス</t>
  </si>
  <si>
    <t>イシツブテ、ゴローン、ゴローニャ、イワーク、カラカラ、ガラガラ、サイホーン、サイドン、プテラ、ウソッキー、ハガネール、ココドラ、コドラ、ボスゴドラ、ジーランス、タツベイ、コモルー、ウソハチ</t>
  </si>
  <si>
    <t>コンパン、モルフォン、イルミーゼ、メガヤンマ</t>
  </si>
  <si>
    <t>パウワウ、ジュゴン、フィオネ、マナフィ</t>
  </si>
  <si>
    <t>オドシシ、カゲボウズ、ジュペッタ</t>
  </si>
  <si>
    <t>クラブ、キングラー、カイロス、グライガー、ハッサム、クチート、ナックラー、ヘイガニ、シザリガー、グライオン</t>
  </si>
  <si>
    <t>ソーナノ、ソーナンス</t>
  </si>
  <si>
    <t>ヤンヤンマ、テッカニン、メガヤンマ</t>
  </si>
  <si>
    <t>わざを出すときに、相手の特性の効果を受けない</t>
  </si>
  <si>
    <t>カイロス、ズガイドス、ラムパルド</t>
  </si>
  <si>
    <t>カブト、カブトプス、アノプス、アーマルド、スコルピ、ドラピオン</t>
  </si>
  <si>
    <t>フワンテ、フワライド</t>
  </si>
  <si>
    <t>イシツブテ、ゴローン、ゴローニャ、コイル、レアコイル、イワーク、ウソッキー、クヌギダマ、フォレトス、ハガネール、ツボツボ、エアームド、ドンファン、ノズパス、ココドラ、コドラ、ボスゴドラ、タテトプス、トリデプス、ウソハチ、ジバコイル、ダイノーズ</t>
  </si>
  <si>
    <t>ひざしがつよいときダメージ、あめのとき・みずタイプのわざを受けたとき回復し、ほのおタイプのわざを受けるとダメージが大きい</t>
  </si>
  <si>
    <t>パラス、パラセクト、グレッグル、ドクロッグ</t>
  </si>
  <si>
    <t>ドジョッチ、ナマズン、ミノマダム、グレッグル、ドクロッグ</t>
  </si>
  <si>
    <t>ガルーラ、ミルタンク</t>
  </si>
  <si>
    <t>ふきとばし、ほえるなど、相手を交代させる技が効かない。先頭だとポケモンを釣りやすい</t>
  </si>
  <si>
    <t>オクタン、リリーラ、ユレイドル</t>
  </si>
  <si>
    <t>ヤミカラス、アブソル、ドンカラス</t>
  </si>
  <si>
    <t>ツボツボ、ジグザグマ、マッスグマ</t>
  </si>
  <si>
    <t>メノクラゲ、ドククラゲ、ダンバル、メタング、メタグロス、レジロック、レジアイス、レジスチル</t>
  </si>
  <si>
    <t>HPが1/3以下になると、みずタイプの威力が1.5倍になる</t>
  </si>
  <si>
    <t>ゼニガメ、カメール、カメックス、ワニノコ、アリゲイツ、オーダイル、ミズゴロウ、ヌマクロー、ラグラージ、ポッチャマ、ポッタイシ、エンペルト</t>
  </si>
  <si>
    <t>状態異常のとき、攻撃が1.5倍上がる</t>
  </si>
  <si>
    <t>コラッタ、ラッタ、ワンリキー、ゴーリキー、カイリキー、ヘラクロス、リングマ、バルキー、ヨーギラス、スバメ、オオスバメ、マクノシタ、ハリテヤマ</t>
  </si>
  <si>
    <t>キバニア、サメハダー</t>
  </si>
  <si>
    <t>「ひざしがつよい」ときダメージを受けるが、とくこうが1.5倍上がる</t>
  </si>
  <si>
    <t>ヒマナッツ、キマワリ、トロピウス</t>
  </si>
  <si>
    <t>シェルダー、パルシェン、クラブ、キングラー、ラプラス、オムナイト、オムスター、ヘイガニ、シザリガー、パールル</t>
  </si>
  <si>
    <t>ラッキー、ヒトデマン、スターミー、サニーゴ、ハピナス、セレビィ、ロゼリア、チルット、チルタリス、スボミー、ロズレイド、ピンプク、シェイミ（ランドフォルム）</t>
  </si>
  <si>
    <t>お互いにじばく、だいばくはつできない。ゆうばくもできない</t>
  </si>
  <si>
    <t>コダック、ゴルダック、ニョロモ、ニョロゾ、ニョロボン、ニョロトノ、ウパー、ヌオー</t>
  </si>
  <si>
    <t>ペルシアン、サワムラー、メタモン、ニャルマー</t>
  </si>
  <si>
    <t>コイル、レアコイル、ノズパス、ジバコイル、ダイノーズ</t>
  </si>
  <si>
    <t>自分がどく、まひ、やけど状態になったとき、相手もなる。パーティの先頭にいると同じ性格の野生ポケモンに遭遇し易くなる</t>
  </si>
  <si>
    <t>ケーシィ、ユンゲラー、フーディン、ミュウ、ネイティ、ネイティオ、エーフィ、ブラッキー、ラルトス、キルリア、サーナイト</t>
  </si>
  <si>
    <t>HPが1/3以下になると、くさタイプの威力が1.5倍になる</t>
  </si>
  <si>
    <t>フシギダネ、フシギソウ、フシギバナ、チコリータ、ベイリーフ、メガニウム、キモリ、ジュプトル、ジュカイン、ナエトル、ハヤシガメ、ドダイトス</t>
  </si>
  <si>
    <t>タッツー、トサキント、アズマオウ、コイキング、オムナイト、オムスター、カブト、カブトプス、ハリーセン、マンタイン、キングドラ、ハスボー、ハスブレロ、ルンパッパ、アメタマ、ヒンバス、ハンテール、サクラビス、ジーランス、ラブカス、ブイゼル、フローゼル、ケイコウオ、ネオラント、タマンタ</t>
  </si>
  <si>
    <t>連続で当たる攻撃が、最大回数まで当てられる</t>
  </si>
  <si>
    <t>シェルダー、パルシェン</t>
  </si>
  <si>
    <t>タッツー、シードラ、テッポウオ、オクタン、キングドラ、スコルピ、ドラピオン</t>
  </si>
  <si>
    <t>バンギラス、ヒポポタス、カバルドン</t>
  </si>
  <si>
    <t>すなあらしのとき、回避率が上がる。また、すなあらしの影響を受けない。パーティの先頭にいると228ばんどうろで野生ポケモンに遭遇しにくくなる</t>
  </si>
  <si>
    <t>サンド、サンドパン、ディグダ、ダグトリオ、グライガー、サボネア、ノクタス、フカマル、ガバイト、ガブリアス、グライオン</t>
  </si>
  <si>
    <t>ポッポ、ピジョン、ピジョット、オニスズメ、オニドリル、カモネギ、エビワラー、オタチ、オオタチ、ホーホー、ヨルノズク、ニューラ、エアームド、キャモメ、ペリッパー、ヤミラミ、ムックル、ペラップ</t>
  </si>
  <si>
    <t>開始後数ターンはこうげき、すばやさが半分になる</t>
  </si>
  <si>
    <t>ひるまない。ただし、きあいパンチは例外</t>
  </si>
  <si>
    <t>ズバット、ゴルバット、ケーシィ、ユンゲラー、フーディン、カモネギ、カイリュー、クロバット、キリンリキ、ユキワラシ、オニゴーリ、ニューラ、リオル、ルカリオ</t>
  </si>
  <si>
    <t>ピカチュウ、ライチュウ、ビリリダマ、マルマイン、エレブー、ピチュー、メリープ、モココ、デンリュウ、エレキッド、ラクライ、ライボルト</t>
  </si>
  <si>
    <t>ほのおタイプの威力と、やけどのダメージが半分になる</t>
  </si>
  <si>
    <t>ドーミラー、ドータクン</t>
  </si>
  <si>
    <t>相手のぼうぎょ、とくこうを比べ、とくぼうが自分より低いととくこうが、ぼうぎょが自分より低いとこうげきが上がる</t>
  </si>
  <si>
    <t>ポリゴン、ポリゴン2、ポリゴンＺ</t>
  </si>
  <si>
    <t>トランセル、コクーン、アーボ、アーボック、ミニリュウ、ハクリュー、サナギラス、カラサリス、マユルド、ハブネーク、コロボーシ、ミノムッチ</t>
  </si>
  <si>
    <t>ドンメル、ビッパ、ビーダル</t>
  </si>
  <si>
    <t>ルリリ、マリル、マリルリ</t>
  </si>
  <si>
    <t>サンダース、チョンチー、ランターン</t>
  </si>
  <si>
    <t>ポッポ、ピジョン、ピジョット、パッチール、ペラップ</t>
  </si>
  <si>
    <t>ニョロモ、ニョロゾ、ニョロボン、ラプラス、シャワーズ、ニョロトノ、ウパー、ヌオー、マンタイン、タマンタ</t>
  </si>
  <si>
    <t>イーブイ、ポリゴンＺ</t>
  </si>
  <si>
    <t>ニャース、ペルシアン、ストライク、ハッサム、ドーブル、カポエラー、エテボース</t>
  </si>
  <si>
    <t>ビッパ、ビーダル</t>
  </si>
  <si>
    <t>ラッキー、トゲピー、トゲチック、ノコッチ、ハピナス、ジラーチ、ピンプク、ゴンベ、トゲキッス、シェイミ（スカイフォルム）</t>
  </si>
  <si>
    <t>同じ性別だと攻撃力が上がり、違うと下がる。性別のない相手には効果はない</t>
  </si>
  <si>
    <t>ニドラン♀、ニドリーナ、ニドクイン、ニドラン♂、ニドリーノ、ニドキング、コリンク、ルクシオ、レントラー</t>
  </si>
  <si>
    <t>ニドラン♀、ニドリーナ、ニドクイン、ニドラン♂、ニドリーノ、ニドキング、シードラ、ハリーセン、ロゼリア、スボミー、ロズレイド</t>
  </si>
  <si>
    <t>ポリゴン、ポリゴン2、ラルトス、キルリア、サーナイト</t>
  </si>
  <si>
    <t>ヤドン、ヤドラン、ベロリンガ、ルージュラ、ヤドキング、ウリムー、イノムー、ムチュール、イルミーゼ、ホエルコ、ホエルオー、ドンメル、ドジョッチ、ナマズン、ベロベルト、マンムー</t>
  </si>
  <si>
    <t>ナマケロ、ケッキング</t>
  </si>
  <si>
    <t>トレーナ戦以外、必ず逃げられる</t>
  </si>
  <si>
    <t>コラッタ、ラッタ、ポニータ、ギャロップ、ドードー、ドードリオ、イーブイ、オタチ、オオタチ、エイパム、ノコッチ、ブルー、ポチエナ、パチリス、ミミロル</t>
  </si>
  <si>
    <t>ベトベター、ベトベトン、ゴクリン、マルノーム、カラナクシ、トリトドン</t>
  </si>
  <si>
    <t>おたがいの技が必ず当たる。相手の姿が消えてる時でも有効。ただし、一撃必殺わざには効果がない</t>
  </si>
  <si>
    <t>ワンリキー、ゴーリキー、カイリキー</t>
  </si>
  <si>
    <t>コダック、ゴルダック</t>
  </si>
  <si>
    <t>エネコ、エネコロロ</t>
  </si>
  <si>
    <t>先頭にいると、野生のポケモンと遭遇しやすくなる</t>
  </si>
  <si>
    <t>ヒトデマン、スターミー、チョンチー、ランターン、バルビート</t>
  </si>
  <si>
    <t>グランブル、ヒメグマ、リングマ、ポチエナ、グラエナ</t>
  </si>
  <si>
    <t>ドードー、ドードリオ、ガルーラ、レディバ、レディアン、ネイティ、ネイティオ、キリンリキ、デルビル、ヘルガー、タネボー、コノハナ、ダーテング</t>
  </si>
  <si>
    <t>攻撃が1.5倍になるが、打撃攻撃の命中率が8割になる。パーティの先頭にいると自分よりレベルの高い野生ポケモンに遭遇し易くなる</t>
  </si>
  <si>
    <t>トゲピー、トゲチック、サニーゴ、テッポウオ、デリバード、トゲキッス</t>
  </si>
  <si>
    <t>「こうかがばつぐん」のわざを受けるとき、威力が下がる（半分）</t>
  </si>
  <si>
    <t>バクーダ、ドサイドン</t>
  </si>
  <si>
    <t>カラカラ、ガラガラ、サイホーン、サイドン、ラクライ、ライボルト、ドサイドン</t>
  </si>
  <si>
    <t>マネネ、バリヤード</t>
  </si>
  <si>
    <t>ミミロル、ミミロップ</t>
  </si>
  <si>
    <t>バタフリー、コンパン、ヤンヤンマ、ツチニン</t>
  </si>
  <si>
    <t>バルキー、リオル、ルカリオ、エルレイド</t>
  </si>
  <si>
    <t>状態異常のとき、防御が1.5倍上がる</t>
  </si>
  <si>
    <t>スリープ、スリーパー、ホーホー、ヨルノズク、イトマル、アリアドス、ヤミカラス、カゲボウズ、ジュペッタ、ドンカラス</t>
  </si>
  <si>
    <t>ゴース、ゴースト、ゲンガー、ドガース、マタドガス、ムウマ、アンノーン、ビブラーバ、フライゴン、ルナトーン、ソルロック、ヤジロン、ネンドール、ヨマワル、チリーン、ラティアス、ラティオス、ムウマージ、リーシャン、ドーミラー、ドータクン、マスキッパ、ロトム、ユクシー、エムリット、アグノム、クレセリア、ギラティナ（オリジンフォルム）</t>
  </si>
  <si>
    <t>「ひざしがつよい」のとき、味方のこうげき、とくぼうが1.5倍になる</t>
  </si>
  <si>
    <t>プテラ、フリーザー、サンダー、ファイヤー、ミュウツー、ライコウ、エンテイ、スイクン、ルギア、ホウオウ、サマヨール、アブソル、デオキシス、ビークイン、ミカルゲ、マニューラ、ヨノワール、ディアルガ、パルキア、ギラティナ（アナザーフォルム）</t>
  </si>
  <si>
    <t>メノクラゲ、ドククラゲ、ゴクリン、マルノーム</t>
  </si>
  <si>
    <t>キノココ、キノガッサ</t>
  </si>
  <si>
    <t>ビリリダマ、マルマイン、バリヤード、ゴニョニョ、ドゴーム、バクオング、マネネ</t>
  </si>
  <si>
    <t>直接攻撃を受けると1割の確率で相手をどく、まひ、ねむりのいずれかにする</t>
  </si>
  <si>
    <t>パラス、パラセクト、キノココ、キノガッサ</t>
  </si>
  <si>
    <t>ブーバー、マグマッグ、マグカルゴ、ブビィ、ブーバーン</t>
  </si>
  <si>
    <t>ヤドン、ヤドラン、ベロリンガ、ヤドキング、ドーブル、バネブー、ブーピッグ、パッチール、ニャルマー、ブニャット、ベロベルト</t>
  </si>
  <si>
    <t>マグマッグ、マグカルゴ、バクーダ</t>
  </si>
  <si>
    <t>ピィ、ピッピ、ピクシー</t>
  </si>
  <si>
    <t>トサキント、アズマオウ、ホエルコ、ホエルオー</t>
  </si>
  <si>
    <t>HPが1/3以下になると、むしタイプの威力が1.5倍になる</t>
  </si>
  <si>
    <t>スピアー、ストライク、レディバ、レディアン、イトマル、アリアドス、ハッサム、ヘラクロス、アゲハント、バルビート、コロトック、ガーメイル</t>
  </si>
  <si>
    <t>ピッピ、ピクシー、プリン、プクリン、ピィ、ププリン、エネコ、エネコロロ、ミミロップ</t>
  </si>
  <si>
    <t>カビゴン、ザングース</t>
  </si>
  <si>
    <t>HPが1/3以下になると、ほのおタイプの威力が1.5倍になる</t>
  </si>
  <si>
    <t>ヒトカゲ、リザード、リザードン、ヒノアラシ、マグマラシ、バクフーン、アチャモ、ワカシャモ、バシャーモ、ヒコザル、モウカザル、ゴウカザル</t>
  </si>
  <si>
    <t>ニャース、エイパム、ヒメグマ、ゴマゾウ、ジグザグマ、マッスグマ、パチリス、エテボース、ゴンベ</t>
  </si>
  <si>
    <t>ほのおを受けるとダメージを受けず、自分のほのおタイプの技の威力が上がる</t>
  </si>
  <si>
    <t>ロコン、キュウコン、ガーディ、ウインディ、ポニータ、ギャロップ、ブースター、デルビル、ヘルガー、ヒードラン</t>
  </si>
  <si>
    <t>マンキー、オコリザル、デリバード、ヤルキモノ</t>
  </si>
  <si>
    <t>フワンテ、フワライド、スカンプー、スカタンク</t>
  </si>
  <si>
    <t>ウリムー、イノムー、グレイシア、マンムー、ユキメノコ</t>
  </si>
  <si>
    <t>ユキカブリ、ユキノオー</t>
  </si>
  <si>
    <t>ナゾノクサ、クサイハナ、ラフレシア、マダツボミ、ウツドン、ウツボット、タマタマ、ナッシー、モンジャラ、キレイハナ、ハネッコ、ポポッコ、ワタッコ、ヒマナッツ、キマワリ、タネボー、コノハナ、ダーテング、トロピウス、チェリンボ、モジャンボ</t>
  </si>
  <si>
    <t>アサナン、チャーレム</t>
  </si>
  <si>
    <t>スリープ、スリーパー、ルージュラ、ムチュール</t>
  </si>
  <si>
    <t>カラナクシ、トリトドン、ケイコウオ、ネオラント</t>
  </si>
  <si>
    <t>「ひざしがつよい」の時、状態異常にならない</t>
  </si>
  <si>
    <t>モンジャラ、ハネッコ、ポポッコ、ワタッコ、モジャンボ、リーフィア</t>
  </si>
  <si>
    <t>キャタピー、ビードル、モルフォン、ケムッソ、ドクケイル</t>
  </si>
  <si>
    <t>のろわれボディ</t>
    <phoneticPr fontId="13"/>
  </si>
  <si>
    <t>かちき</t>
    <phoneticPr fontId="13"/>
  </si>
  <si>
    <t>ミロカロス</t>
    <phoneticPr fontId="13"/>
  </si>
  <si>
    <t>名称</t>
  </si>
  <si>
    <t>効果</t>
  </si>
  <si>
    <t>あかいいと</t>
  </si>
  <si>
    <t>持たせるとメロメロになった時相手もメロメロにする</t>
  </si>
  <si>
    <t>持たせたポケモンがにほんばれを使うと効果時間が増す(5→8ターン)</t>
  </si>
  <si>
    <t>持たせると与えるダメージが増えるが攻撃する度にHPが少し減ってしまう。(1.3倍、HP10％減)</t>
  </si>
  <si>
    <t>持たせたポケモンが攻撃すると時々ひるませることがある(10％)</t>
  </si>
  <si>
    <t>持たせるとHPをすいとるわざを使ったときのこちらのHP回復量が増す(1.3倍　やどりぎのたね、ねをはる、アクアリングも含む)</t>
  </si>
  <si>
    <t>おまもりこばん</t>
  </si>
  <si>
    <t>持たせたポケモンが一度でも戦闘に顔を出すとお金が2倍貰える</t>
  </si>
  <si>
    <t>攻撃で相手に与えたダメージに応じて持たせたポケモンのHPを少し回復する(1/8)</t>
  </si>
  <si>
    <t>かえんだま</t>
  </si>
  <si>
    <t>持たせると戦闘中に強制的にやけどの状態になる(発動はターン終了時)</t>
  </si>
  <si>
    <t>がくしゅうそうち</t>
  </si>
  <si>
    <t>持たせたポケモンは戦闘に出なくても経験値を半分分けてもらえる</t>
  </si>
  <si>
    <t>かたいいし</t>
  </si>
  <si>
    <t>持たせるといわタイプのわざの威力が上がる(1.2倍)</t>
  </si>
  <si>
    <t>体力が満タンの状態に限りひんしになるダメージを受けてもHPが1残る(消耗品)</t>
  </si>
  <si>
    <t>持たせるとひんしになりそうな技を受けてもHPを1だけ残して耐えることがある(10％)</t>
  </si>
  <si>
    <t>きせきのタネ</t>
  </si>
  <si>
    <t>持たせるとくさタイプのわざの威力が上がる(1.2倍)</t>
  </si>
  <si>
    <t>きょうせいギプス</t>
  </si>
  <si>
    <t>すばやさが下がるが、戦闘後に得られる努力値が2倍</t>
  </si>
  <si>
    <t>きよめのおふだ</t>
  </si>
  <si>
    <t>先頭のポケモンに持たせると野性ポケモンが出てきにくくなる</t>
  </si>
  <si>
    <t>きれいなぬけがら</t>
  </si>
  <si>
    <t>持たせたポケモンは控えのポケモンと必ず入れ替えられる</t>
  </si>
  <si>
    <t>ぎんのこな</t>
  </si>
  <si>
    <t>持たせるとむしタイプのわざの威力が上がる(1.2倍)</t>
  </si>
  <si>
    <t>くっつきバリ</t>
  </si>
  <si>
    <t>持たせたポケモンは毎ターンダメージを受ける(最大HPの1/8)</t>
  </si>
  <si>
    <t>すばやさが下がり(1/2)、飛行タイプやふゆうによる地面わざ無効効果も失う</t>
  </si>
  <si>
    <t>くろいメガネ</t>
  </si>
  <si>
    <t>持たせるとあくタイプのわざの威力が上がる(1.2倍)</t>
  </si>
  <si>
    <t>くろおび</t>
  </si>
  <si>
    <t>持たせると格闘タイプの技の威力が上がる(1.2倍)</t>
  </si>
  <si>
    <t>けむりだま</t>
  </si>
  <si>
    <t>持たせたポケモンは野性のポケモンとの戦闘から絶対に逃げられる</t>
  </si>
  <si>
    <t>持たせるとわざの命中率が少し上がる(1.1倍)</t>
  </si>
  <si>
    <t>こうこうのしっぽ</t>
  </si>
  <si>
    <t>とても重たい何かのしっぽ。持たせるといつもより行動が遅くなる(必ず後攻)</t>
  </si>
  <si>
    <t>持たせるとすばやさは上がるが同じわざしか出せなくなる(1.5倍)</t>
  </si>
  <si>
    <t>持たせると攻撃は上がるが同じわざしか出せなくなる(1.5倍)</t>
  </si>
  <si>
    <t>持たせると特攻は上がるが同じわざしか出せなくなる(1.5倍)</t>
  </si>
  <si>
    <t>さらさらいわ</t>
  </si>
  <si>
    <t>持たせたポケモンがすなあらしを使うと効果時間が増す(5→8ターン)</t>
  </si>
  <si>
    <t>しあわせタマゴ</t>
  </si>
  <si>
    <t>持たせたポケモンはもらえる経験値が少し増える(1.5倍)</t>
  </si>
  <si>
    <t>じしゃく</t>
  </si>
  <si>
    <t>持たせるとでんきタイプのわざの威力が上がる(1.2倍)</t>
  </si>
  <si>
    <t>持たせたポケモンがあまごいを使うと効果時間が増す(5→8ターン)</t>
  </si>
  <si>
    <t>シルクのスカーフ</t>
  </si>
  <si>
    <t>持たせるとノーマルタイプの技の威力が上がる(1.2倍)</t>
  </si>
  <si>
    <t>持たせたポケモンの能力が下がった時、一度だけ元の状態に戻す(消耗品)</t>
  </si>
  <si>
    <t>持たせるとみずタイプのわざの威力が上がる(1.2倍)</t>
  </si>
  <si>
    <t>持たせるとダメージを与えたとき怯ませることがある(10％)</t>
  </si>
  <si>
    <t>するどいくちばし</t>
  </si>
  <si>
    <t>持たせると飛行タイプの技の威力が上がる(1.2倍)</t>
  </si>
  <si>
    <t>持たせると技が急所に当たりやすくなる(急所ランク1段階up)</t>
  </si>
  <si>
    <t>持たせると相手より先に行動できることがある(20％)</t>
  </si>
  <si>
    <t>効果が抜群だとダメージアップ(1.2倍)</t>
  </si>
  <si>
    <t>持たせるとポケモンのHPが毎ターン少しずつ回復する(最大HPの1/16)</t>
  </si>
  <si>
    <t>持たせると物理技の威力が少し上がる(1.1倍)</t>
  </si>
  <si>
    <t>もたせてあられをつかうと効果時間増(5→8ターン)</t>
  </si>
  <si>
    <t>持たせると戦闘中に強制的にもうどくの状態になる(発動はターン終了時)</t>
  </si>
  <si>
    <t>どくバリ</t>
  </si>
  <si>
    <t>持たせるとどくタイプのわざの威力が上がる(1.2倍)</t>
  </si>
  <si>
    <t>とけないこおり</t>
  </si>
  <si>
    <t>持たせると氷タイプの技の威力が上がる(1.2倍)</t>
  </si>
  <si>
    <t>持たせるとしめつける まきつくなどのダメージを与え続ける技のターン数が増える(5ターン固定)</t>
  </si>
  <si>
    <t>のろいのおふだ</t>
  </si>
  <si>
    <t>持たせるとゴーストタイプのわざの威力が上がる(1.2倍)</t>
  </si>
  <si>
    <t>パワーアンクル</t>
  </si>
  <si>
    <t>すばやさが半分になるが、戦闘で得られるすばやさの基礎ポイント(努力値)+4</t>
  </si>
  <si>
    <t>パワーウエイト</t>
  </si>
  <si>
    <t>すばやさが半分になるが、戦闘で得られるHPの基礎ポイント(努力値)+4</t>
  </si>
  <si>
    <t>パワーバンド</t>
  </si>
  <si>
    <t>すばやさが半分になるが、戦闘で得られるとくぼうの基礎ポイント(努力値)+4</t>
  </si>
  <si>
    <t>パワーベルト</t>
  </si>
  <si>
    <t>すばやさが半分になるが、戦闘で得られるぼうぎょの基礎ポイント(努力値)+4</t>
  </si>
  <si>
    <t>パワーリスト</t>
  </si>
  <si>
    <t>すばやさが半分になるが、戦闘で得られるこうげきの基礎ポイント(努力値)+4</t>
  </si>
  <si>
    <t>パワーレンズ</t>
  </si>
  <si>
    <t>すばやさが半分になるが、戦闘で得られるとくこうの基礎ポイント(努力値)+4</t>
  </si>
  <si>
    <t>持たせたポケモンは一度だけ１ターン目にちからをためる技をすぐに使うことができる(消耗品)</t>
  </si>
  <si>
    <t>持たせると相手の技が命中しにくくなる(敵命中率0.9倍)</t>
  </si>
  <si>
    <t>持たせたポケモンがひかりのかべやリフレクターを使うと効果時間が増える(5→8ターン)</t>
  </si>
  <si>
    <t>持たせたポケモンのわざが急所に当たりやすくなる(急所ランクが1段階up)</t>
  </si>
  <si>
    <t>持たせるとポケモンが相手よりも行動するのが遅い時技が命中しやすくなる(1.2倍)</t>
  </si>
  <si>
    <t>まがったスプーン</t>
  </si>
  <si>
    <t>持たせるとエスパータイプの技の威力が上がる(1.2倍)</t>
  </si>
  <si>
    <t>メタルコート</t>
  </si>
  <si>
    <t>持たせると鋼タイプの技の威力が上がる(1.2倍)</t>
  </si>
  <si>
    <t>持たせると同じわざを連続で使ったときダメージが増える(基礎ダメージの1.1倍ずつ上昇)</t>
  </si>
  <si>
    <t>メンタルハーブ</t>
  </si>
  <si>
    <t>一度だけメロメロ状態を治す(消耗品)</t>
  </si>
  <si>
    <t>もくたん</t>
  </si>
  <si>
    <t>持たせると炎タイプの技の威力が上がる(1.2倍)</t>
  </si>
  <si>
    <t>持たせると特殊技の威力が少し上がる(1.1倍)</t>
  </si>
  <si>
    <t>やすらぎのすず</t>
  </si>
  <si>
    <t>持たせるとなつき度が上がりやすくなる(1.5倍)</t>
  </si>
  <si>
    <t>やわらかいすな</t>
  </si>
  <si>
    <t>持たせるとじめんタイプのわざの威力が上がる(1.2倍)</t>
  </si>
  <si>
    <t>りゅうのキバ</t>
  </si>
  <si>
    <t>持たせるとドラゴンタイプのわざの威力が上がる(1.2倍)</t>
  </si>
  <si>
    <t>カラカラまたはガラガラに持たせると攻撃が上がる(2倍)</t>
  </si>
  <si>
    <t>ラッキーパンチ</t>
  </si>
  <si>
    <t>ラッキーに持たせるとラッキーのわざが急所にあたりやすくなる(急所ランクが2段階up)</t>
  </si>
  <si>
    <t>ながねぎ</t>
  </si>
  <si>
    <t>カモネギに持たせると技が急所に当たりやすくなる(急所ランクが2段階up)</t>
  </si>
  <si>
    <t>メタルパウダー</t>
  </si>
  <si>
    <t>メタモンに持たせると防御が上がる(2倍)</t>
  </si>
  <si>
    <t>スピードパウダー</t>
  </si>
  <si>
    <t>メタモンに持たせると素早さが上がる(2倍)</t>
  </si>
  <si>
    <t>でんきだま</t>
  </si>
  <si>
    <t>ピカチュウに持たせると攻撃と特攻の威力が上がる(2倍)</t>
  </si>
  <si>
    <t>しんかいのウロコ</t>
  </si>
  <si>
    <t>パールルに持たせると特防が上がる(2倍)</t>
  </si>
  <si>
    <t>しんかいのキバ</t>
  </si>
  <si>
    <t>パールルに持たせると特攻が上がる(2倍)</t>
  </si>
  <si>
    <t>こころのしずく</t>
  </si>
  <si>
    <t>ラティアス・ラティオスに持たせるととくこう・とくぼうがあがる(1.5倍)</t>
  </si>
  <si>
    <t>こんごうだま</t>
  </si>
  <si>
    <t>ディアルガに持たせるとドラゴンと鋼タイプの技の威力が上がる(1.2倍)</t>
  </si>
  <si>
    <t>しらたま</t>
  </si>
  <si>
    <t>パルキアに持たせるとドラゴンタイプとみずタイプのわざの威力が上がる(1.2倍)</t>
  </si>
  <si>
    <t>はっきんだま</t>
  </si>
  <si>
    <t>ギラティナにに持たせるとドラゴンとゴーストタイプの技の威力が上がる(1.2倍)</t>
  </si>
  <si>
    <t>あやしいおこう</t>
  </si>
  <si>
    <t>持たせるとエスパータイプの威力が上がる(1.2倍)</t>
  </si>
  <si>
    <t>うしおのおこう</t>
  </si>
  <si>
    <t>持たせるとみずタイプの威力が上がる(1.2倍)</t>
  </si>
  <si>
    <t>おはなのおこう</t>
  </si>
  <si>
    <t>持たせるとくさタイプの威力が上がる(1.2倍)</t>
  </si>
  <si>
    <t>がんせきおこう</t>
  </si>
  <si>
    <t>持たせるといわタイプの威力が上がる(1.2倍)</t>
  </si>
  <si>
    <t>きよめのおこう</t>
  </si>
  <si>
    <t>こううんのおこう</t>
  </si>
  <si>
    <t>まんぷくおこう</t>
  </si>
  <si>
    <t>持たせるといつもより行動が遅くなる(必ず後攻)</t>
  </si>
  <si>
    <t>あおぞらプレート</t>
  </si>
  <si>
    <t>持たせると飛行タイプの技の威力が強まる</t>
  </si>
  <si>
    <t>いかずちプレート</t>
  </si>
  <si>
    <t>持たせると電気タイプの技の威力が強まる</t>
  </si>
  <si>
    <t>がんせきプレート</t>
  </si>
  <si>
    <t>持たせると岩タイプの技の威力が強まる</t>
  </si>
  <si>
    <t>こうてつプレート</t>
  </si>
  <si>
    <t>持たせると鋼タイプの技の威力が強まる</t>
  </si>
  <si>
    <t>こぶしのプレート</t>
  </si>
  <si>
    <t>持たせると格闘タイプの技の威力が強まる</t>
  </si>
  <si>
    <t>こわもてプレート</t>
  </si>
  <si>
    <t>持たせると悪タイプの技の威力が強まる</t>
  </si>
  <si>
    <t>しずくプレート</t>
  </si>
  <si>
    <t>持たせると水タイプの技の威力が強まる</t>
  </si>
  <si>
    <t>だいちのプレート</t>
  </si>
  <si>
    <t>持たせると地面タイプの技の威力が強まる</t>
  </si>
  <si>
    <t>たまむしプレート</t>
  </si>
  <si>
    <t>持たせると虫タイプの技の威力が強まる</t>
  </si>
  <si>
    <t>つららのプレート</t>
  </si>
  <si>
    <t>持たせると氷タイプの技の威力が強まる</t>
  </si>
  <si>
    <t>ひのたまプレート</t>
  </si>
  <si>
    <t>持たせると炎タイプの技の威力が強まる</t>
  </si>
  <si>
    <t>ふしぎのプレート</t>
  </si>
  <si>
    <t>持たせるとエスパータイプの技の威力が強まる</t>
  </si>
  <si>
    <t>みどりのプレート</t>
  </si>
  <si>
    <t>持たせると草タイプの技の威力が強まる</t>
  </si>
  <si>
    <t>もうどくプレート</t>
  </si>
  <si>
    <t>持たせると毒タイプの技の威力が強まる</t>
  </si>
  <si>
    <t>もののけプレート</t>
  </si>
  <si>
    <t>持たせるとゴーストタイプの技の威力が強まる</t>
  </si>
  <si>
    <t>りゅうのプレート</t>
  </si>
  <si>
    <t>持たせるとドラゴンタイプの技の威力が強まる</t>
  </si>
  <si>
    <t>毒タイプにはたべのこしと同じ効果(最大HPの1/16)、それ以外はダメージを受ける(最大HPの1/8）</t>
    <phoneticPr fontId="13"/>
  </si>
  <si>
    <t>まひ回復</t>
  </si>
  <si>
    <t>12</t>
  </si>
  <si>
    <t>7</t>
  </si>
  <si>
    <t>ねむり回復</t>
  </si>
  <si>
    <t>どく回復</t>
  </si>
  <si>
    <t>やけど回復</t>
  </si>
  <si>
    <t>こおり回復</t>
  </si>
  <si>
    <t>PP10回復</t>
  </si>
  <si>
    <t>16</t>
  </si>
  <si>
    <t>HP10回復</t>
  </si>
  <si>
    <t>こんらん回復</t>
  </si>
  <si>
    <t>じょうたいいじょう回復</t>
  </si>
  <si>
    <t>48</t>
  </si>
  <si>
    <t>13</t>
  </si>
  <si>
    <t>212番道路</t>
  </si>
  <si>
    <t>最大HPの1/4回復</t>
  </si>
  <si>
    <t>32</t>
  </si>
  <si>
    <t>フィラ</t>
  </si>
  <si>
    <t>最大HPの1/8回復</t>
  </si>
  <si>
    <t>ウイ</t>
  </si>
  <si>
    <t>マゴ</t>
  </si>
  <si>
    <t>バンジ</t>
  </si>
  <si>
    <t>イア</t>
  </si>
  <si>
    <t>17</t>
  </si>
  <si>
    <t>効果抜群のほのお技を半減する</t>
  </si>
  <si>
    <t>72</t>
  </si>
  <si>
    <t>野生クチート</t>
  </si>
  <si>
    <t>効果抜群のみず技を半減する</t>
  </si>
  <si>
    <t>野生ゴマゾウ</t>
  </si>
  <si>
    <t>効果抜群のでんき技を半減する</t>
  </si>
  <si>
    <t>野生ブイゼル・フローゼル</t>
  </si>
  <si>
    <t>効果抜群のくさ技を半減する</t>
  </si>
  <si>
    <t>野生ケイコウオ・ネオラント</t>
  </si>
  <si>
    <t>効果抜群のこおり技を半減する</t>
  </si>
  <si>
    <t>野生ムックル・ムクバード</t>
  </si>
  <si>
    <t>効果抜群のかくとう技を半減する</t>
  </si>
  <si>
    <t>野生ミミロル</t>
  </si>
  <si>
    <t>効果抜群のどく技を半減する</t>
  </si>
  <si>
    <t>野生キノココ</t>
  </si>
  <si>
    <t>効果抜群のじめん技を半減する</t>
  </si>
  <si>
    <t>野生ポニータ</t>
  </si>
  <si>
    <t>効果抜群のひこう技を半減する</t>
  </si>
  <si>
    <t>野生ヒマナッツ</t>
  </si>
  <si>
    <t>効果抜群のエスパー技を半減する</t>
  </si>
  <si>
    <t>野生マンキー・オコリザル</t>
  </si>
  <si>
    <t>効果抜群のむし技を半減する</t>
  </si>
  <si>
    <t>野生バネブー</t>
  </si>
  <si>
    <t>効果抜群のいわ技を半減する</t>
  </si>
  <si>
    <t>野生オオスバメ</t>
  </si>
  <si>
    <t>効果抜群のゴースト技を半減する</t>
  </si>
  <si>
    <t>野生ヨマワル・サマヨール</t>
  </si>
  <si>
    <t>効果抜群のドラゴン技を半減する</t>
  </si>
  <si>
    <t>野生フカマル・ガバイト</t>
  </si>
  <si>
    <t>効果抜群のあく技を半減する</t>
  </si>
  <si>
    <t>野生リーシャン・チリーン</t>
  </si>
  <si>
    <t>効果抜群のはがね技を半減する</t>
  </si>
  <si>
    <t>野生ユキワラシ</t>
  </si>
  <si>
    <t>ノーマル技を半減する</t>
  </si>
  <si>
    <t>野生コラッタ・ラッタ</t>
  </si>
  <si>
    <t>ピンチのときこうげきがあがる</t>
  </si>
  <si>
    <t>96</t>
  </si>
  <si>
    <t>GBA・PBR経由のみ</t>
  </si>
  <si>
    <t>ピンチのときぼうぎょがあがる</t>
  </si>
  <si>
    <t>ピンチのときすばやさがあがる</t>
  </si>
  <si>
    <t>ピンチのときとくこうがあがる</t>
  </si>
  <si>
    <t>ピンチのときとくぼうがあがる</t>
  </si>
  <si>
    <t>ピンチのとき急所に当たり易くなる</t>
  </si>
  <si>
    <t>ピンチのとき能力1つがぐーんとあがる</t>
  </si>
  <si>
    <t>効果抜群の技を受けたときHP回復</t>
  </si>
  <si>
    <t>2007年ポケモン映画配布(ダークライ)</t>
  </si>
  <si>
    <t>ピンチのとき命中率があがる</t>
  </si>
  <si>
    <t>2008年ポケモン映画配布(シェイミ)</t>
  </si>
  <si>
    <t>ピンチのとき一度だけ行動が早くなる</t>
  </si>
  <si>
    <t>2008年ポケモン映画前売り券配布(レジギガス)</t>
  </si>
  <si>
    <t>2009年ポケモン映画配布(アルセウス)</t>
  </si>
  <si>
    <t>物理攻撃を受けたとき相手にダメージを与える</t>
    <phoneticPr fontId="13"/>
  </si>
  <si>
    <t>特殊攻撃を受けたとき相手にダメージを与える</t>
    <phoneticPr fontId="13"/>
  </si>
  <si>
    <t>イトケのみ</t>
    <phoneticPr fontId="13"/>
  </si>
  <si>
    <t>ソクノのみ</t>
    <phoneticPr fontId="13"/>
  </si>
  <si>
    <t>リンドのみ</t>
    <phoneticPr fontId="13"/>
  </si>
  <si>
    <t>ヤチェのみ</t>
    <phoneticPr fontId="13"/>
  </si>
  <si>
    <t>ヨプのみ</t>
    <phoneticPr fontId="13"/>
  </si>
  <si>
    <t>ビアーのみ</t>
    <phoneticPr fontId="13"/>
  </si>
  <si>
    <t>シュカのみ</t>
    <phoneticPr fontId="13"/>
  </si>
  <si>
    <t>バコウのみ</t>
    <phoneticPr fontId="13"/>
  </si>
  <si>
    <t>ウタンのみ</t>
    <phoneticPr fontId="13"/>
  </si>
  <si>
    <t>タンガのみ</t>
    <phoneticPr fontId="13"/>
  </si>
  <si>
    <t>ヨロギのみ</t>
    <phoneticPr fontId="13"/>
  </si>
  <si>
    <t>カシブのみ</t>
    <phoneticPr fontId="13"/>
  </si>
  <si>
    <t>ハバンのみ</t>
    <phoneticPr fontId="13"/>
  </si>
  <si>
    <t>ナモのみ</t>
    <phoneticPr fontId="13"/>
  </si>
  <si>
    <t>リリバのみ</t>
    <phoneticPr fontId="13"/>
  </si>
  <si>
    <t>ホズのみ</t>
    <phoneticPr fontId="13"/>
  </si>
  <si>
    <t>クラボのみ</t>
    <phoneticPr fontId="13"/>
  </si>
  <si>
    <t>カゴのみ</t>
    <phoneticPr fontId="13"/>
  </si>
  <si>
    <t>モモンのみ</t>
    <phoneticPr fontId="13"/>
  </si>
  <si>
    <t>チーゴのみ</t>
    <phoneticPr fontId="13"/>
  </si>
  <si>
    <t>ナナシのみ</t>
    <phoneticPr fontId="13"/>
  </si>
  <si>
    <t>ヒメリのみ</t>
    <phoneticPr fontId="13"/>
  </si>
  <si>
    <t>オレンのみ</t>
    <phoneticPr fontId="13"/>
  </si>
  <si>
    <t>キーのみ</t>
    <phoneticPr fontId="13"/>
  </si>
  <si>
    <t>ラムのみ</t>
    <phoneticPr fontId="13"/>
  </si>
  <si>
    <t>オボンのみ</t>
    <phoneticPr fontId="13"/>
  </si>
  <si>
    <t>チイラのみ</t>
    <phoneticPr fontId="13"/>
  </si>
  <si>
    <t>リュガのみ</t>
    <phoneticPr fontId="13"/>
  </si>
  <si>
    <t>カムラのみ</t>
    <phoneticPr fontId="13"/>
  </si>
  <si>
    <t>ヤタピのみ</t>
    <phoneticPr fontId="13"/>
  </si>
  <si>
    <t>ズアのみ</t>
    <phoneticPr fontId="13"/>
  </si>
  <si>
    <t>サンのみ</t>
    <phoneticPr fontId="13"/>
  </si>
  <si>
    <t>スターのみ</t>
    <phoneticPr fontId="13"/>
  </si>
  <si>
    <t>ナゾのみ</t>
    <phoneticPr fontId="13"/>
  </si>
  <si>
    <t>ミクルのみ</t>
    <phoneticPr fontId="13"/>
  </si>
  <si>
    <t>イバンのみ</t>
    <phoneticPr fontId="13"/>
  </si>
  <si>
    <t>ジャポのみ</t>
    <phoneticPr fontId="13"/>
  </si>
  <si>
    <t>レンブのみ</t>
    <phoneticPr fontId="13"/>
  </si>
  <si>
    <t>オッカのみ</t>
    <phoneticPr fontId="13"/>
  </si>
  <si>
    <t>K_ID</t>
    <phoneticPr fontId="13"/>
  </si>
  <si>
    <t>PE1</t>
    <phoneticPr fontId="13"/>
  </si>
  <si>
    <t>PE2</t>
  </si>
  <si>
    <t>PE3</t>
  </si>
  <si>
    <t>PE4</t>
  </si>
  <si>
    <t>PE6</t>
  </si>
  <si>
    <t>PE7</t>
  </si>
  <si>
    <t>PE8</t>
  </si>
  <si>
    <t>PE9</t>
  </si>
  <si>
    <t>PE11</t>
  </si>
  <si>
    <t>PE12</t>
  </si>
  <si>
    <t>PE13</t>
  </si>
  <si>
    <t>PE14</t>
  </si>
  <si>
    <t>PE15</t>
  </si>
  <si>
    <t>PE16</t>
  </si>
  <si>
    <t>ID</t>
    <phoneticPr fontId="13"/>
  </si>
  <si>
    <t>Text</t>
    <phoneticPr fontId="13"/>
  </si>
  <si>
    <t>Magnification</t>
    <phoneticPr fontId="13"/>
  </si>
  <si>
    <t>Conditions</t>
    <phoneticPr fontId="13"/>
  </si>
  <si>
    <t>Type</t>
    <phoneticPr fontId="13"/>
  </si>
  <si>
    <t>Power</t>
    <phoneticPr fontId="13"/>
  </si>
  <si>
    <t>Special_1</t>
    <phoneticPr fontId="13"/>
  </si>
  <si>
    <t>ファクトリーで出てくるポケモンとその固体値とか</t>
  </si>
  <si>
    <t>6つのステータスのそれぞれの固体値はいかなる場合においても同じ</t>
  </si>
  <si>
    <t>金ネジキと8周目以降は全て6V</t>
  </si>
  <si>
    <t>相手が使ってくる3匹のポケモンは全て同じ周のポケモン（たとえば、相手の1匹目が3周目のポケモンだったら2匹目や3匹目も3周目のポケモンということ）</t>
  </si>
  <si>
    <t>銀ネジキの固体値は通常通り。つまり4周目のポケモンを使ってくるので12</t>
  </si>
  <si>
    <t>Lv50では7周目、オープンレベルでは4周目のことをX周目とよぶことにする。</t>
  </si>
  <si>
    <t>X+1周目のポケモンのデータは存在しないので、X周目のボーナスポケモン、X週目7戦目の相手のポケモンやX+1周目で出てくるポケモンは今までの周のポケモンを固体値だけあげて使っている。</t>
  </si>
  <si>
    <t>そのとき、もともと違う周のポケモンが組み合わせて出てくることがある</t>
  </si>
  <si>
    <t>金ネジキの使ってくるポケモンはLv50でもオープンでも、もともと4周目の型（個体値は8周目の31）</t>
  </si>
  <si>
    <t>つまりLv50の金ネジキは伝説ポケモンを使ってこない</t>
  </si>
  <si>
    <t>オープンレベル4周目の型の方がLv50 4周目の型よりほとんどの場合強く伝説ポケモンも出るので金ネジキの難易度はオープンの方が高いといえる</t>
  </si>
  <si>
    <t>これはHGSSで変更されている可能性があります。</t>
  </si>
  <si>
    <r>
      <t>New!</t>
    </r>
    <r>
      <rPr>
        <strike/>
        <sz val="14"/>
        <color rgb="FF000000"/>
        <rFont val="Meiryo"/>
        <family val="3"/>
        <charset val="128"/>
      </rPr>
      <t> HGSSではオープンレベルの銀ネジキの手持ちが4周目ポケモンから1周目ポケモンに変更されて弱体化されている</t>
    </r>
  </si>
  <si>
    <r>
      <t>(</t>
    </r>
    <r>
      <rPr>
        <sz val="10"/>
        <color rgb="FF333333"/>
        <rFont val="游ゴシック"/>
        <family val="2"/>
        <charset val="128"/>
      </rPr>
      <t>種族値</t>
    </r>
    <r>
      <rPr>
        <sz val="10"/>
        <color rgb="FF333333"/>
        <rFont val="Meiryo UI"/>
        <family val="2"/>
        <charset val="128"/>
      </rPr>
      <t>×</t>
    </r>
    <r>
      <rPr>
        <sz val="10"/>
        <color rgb="FF333333"/>
        <rFont val="Arial"/>
        <family val="2"/>
        <charset val="1"/>
      </rPr>
      <t>2+</t>
    </r>
    <r>
      <rPr>
        <sz val="10"/>
        <color rgb="FF333333"/>
        <rFont val="游ゴシック"/>
        <family val="2"/>
        <charset val="128"/>
      </rPr>
      <t>個体値</t>
    </r>
    <r>
      <rPr>
        <sz val="10"/>
        <color rgb="FF333333"/>
        <rFont val="Arial"/>
        <family val="2"/>
        <charset val="1"/>
      </rPr>
      <t>+</t>
    </r>
    <r>
      <rPr>
        <sz val="10"/>
        <color rgb="FF333333"/>
        <rFont val="游ゴシック"/>
        <family val="2"/>
        <charset val="128"/>
      </rPr>
      <t>努力値</t>
    </r>
    <r>
      <rPr>
        <sz val="10"/>
        <color rgb="FF333333"/>
        <rFont val="Meiryo UI"/>
        <family val="2"/>
        <charset val="128"/>
      </rPr>
      <t>÷</t>
    </r>
    <r>
      <rPr>
        <sz val="10"/>
        <color rgb="FF333333"/>
        <rFont val="Arial"/>
        <family val="2"/>
        <charset val="1"/>
      </rPr>
      <t>4)×</t>
    </r>
    <r>
      <rPr>
        <sz val="10"/>
        <color rgb="FF333333"/>
        <rFont val="游ゴシック"/>
        <family val="2"/>
        <charset val="128"/>
      </rPr>
      <t>レベル</t>
    </r>
    <r>
      <rPr>
        <sz val="10"/>
        <color rgb="FF333333"/>
        <rFont val="Meiryo UI"/>
        <family val="2"/>
        <charset val="128"/>
      </rPr>
      <t>÷</t>
    </r>
    <r>
      <rPr>
        <sz val="10"/>
        <color rgb="FF333333"/>
        <rFont val="Arial"/>
        <family val="2"/>
        <charset val="1"/>
      </rPr>
      <t>100+10+</t>
    </r>
    <r>
      <rPr>
        <sz val="10"/>
        <color rgb="FF333333"/>
        <rFont val="游ゴシック"/>
        <family val="2"/>
        <charset val="128"/>
      </rPr>
      <t>レベル</t>
    </r>
    <phoneticPr fontId="13"/>
  </si>
  <si>
    <r>
      <t>((</t>
    </r>
    <r>
      <rPr>
        <sz val="10"/>
        <color rgb="FF333333"/>
        <rFont val="游ゴシック"/>
        <family val="2"/>
        <charset val="128"/>
      </rPr>
      <t>種族値</t>
    </r>
    <r>
      <rPr>
        <sz val="10"/>
        <color rgb="FF333333"/>
        <rFont val="Meiryo UI"/>
        <family val="2"/>
        <charset val="128"/>
      </rPr>
      <t>×</t>
    </r>
    <r>
      <rPr>
        <sz val="10"/>
        <color rgb="FF333333"/>
        <rFont val="Arial"/>
        <family val="2"/>
        <charset val="1"/>
      </rPr>
      <t>2+</t>
    </r>
    <r>
      <rPr>
        <sz val="10"/>
        <color rgb="FF333333"/>
        <rFont val="游ゴシック"/>
        <family val="2"/>
        <charset val="128"/>
      </rPr>
      <t>個体値</t>
    </r>
    <r>
      <rPr>
        <sz val="10"/>
        <color rgb="FF333333"/>
        <rFont val="Arial"/>
        <family val="2"/>
        <charset val="1"/>
      </rPr>
      <t>+</t>
    </r>
    <r>
      <rPr>
        <sz val="10"/>
        <color rgb="FF333333"/>
        <rFont val="游ゴシック"/>
        <family val="2"/>
        <charset val="128"/>
      </rPr>
      <t>努力値</t>
    </r>
    <r>
      <rPr>
        <sz val="10"/>
        <color rgb="FF333333"/>
        <rFont val="Meiryo UI"/>
        <family val="2"/>
        <charset val="128"/>
      </rPr>
      <t>÷</t>
    </r>
    <r>
      <rPr>
        <sz val="10"/>
        <color rgb="FF333333"/>
        <rFont val="Arial"/>
        <family val="2"/>
        <charset val="1"/>
      </rPr>
      <t>4)×</t>
    </r>
    <r>
      <rPr>
        <sz val="10"/>
        <color rgb="FF333333"/>
        <rFont val="游ゴシック"/>
        <family val="2"/>
        <charset val="128"/>
      </rPr>
      <t>レベル</t>
    </r>
    <r>
      <rPr>
        <sz val="10"/>
        <color rgb="FF333333"/>
        <rFont val="Meiryo UI"/>
        <family val="2"/>
        <charset val="128"/>
      </rPr>
      <t>÷</t>
    </r>
    <r>
      <rPr>
        <sz val="10"/>
        <color rgb="FF333333"/>
        <rFont val="Arial"/>
        <family val="2"/>
        <charset val="1"/>
      </rPr>
      <t>100+5)×</t>
    </r>
    <r>
      <rPr>
        <sz val="10"/>
        <color rgb="FF333333"/>
        <rFont val="游ゴシック"/>
        <family val="2"/>
        <charset val="128"/>
      </rPr>
      <t>性格補正</t>
    </r>
    <phoneticPr fontId="13"/>
  </si>
  <si>
    <t>NAME</t>
    <phoneticPr fontId="13"/>
  </si>
  <si>
    <t>C</t>
    <phoneticPr fontId="13"/>
  </si>
  <si>
    <t>↑</t>
    <phoneticPr fontId="13"/>
  </si>
  <si>
    <t>↓</t>
    <phoneticPr fontId="13"/>
  </si>
  <si>
    <t>A</t>
    <phoneticPr fontId="13"/>
  </si>
  <si>
    <t>S</t>
    <phoneticPr fontId="13"/>
  </si>
  <si>
    <t>D</t>
    <phoneticPr fontId="13"/>
  </si>
  <si>
    <t>－</t>
    <phoneticPr fontId="13"/>
  </si>
  <si>
    <t>B</t>
    <phoneticPr fontId="13"/>
  </si>
  <si>
    <t>Personality</t>
    <phoneticPr fontId="13"/>
  </si>
  <si>
    <t>Personality2</t>
    <phoneticPr fontId="13"/>
  </si>
  <si>
    <t>PE10</t>
    <phoneticPr fontId="13"/>
  </si>
  <si>
    <t>PE5</t>
    <phoneticPr fontId="13"/>
  </si>
  <si>
    <t>基本的にn周目のポケモンの固体値は(n-1)*4</t>
    <phoneticPr fontId="13"/>
  </si>
  <si>
    <t>通常攻撃</t>
    <rPh sb="0" eb="4">
      <t>ツウジョウコウゲキ</t>
    </rPh>
    <phoneticPr fontId="13"/>
  </si>
  <si>
    <t>102</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</si>
</sst>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游ゴシック"/>
      <family val="2"/>
      <charset val="128"/>
    </font>
    <font>
      <sz val="12"/>
      <color rgb="FF000000"/>
      <name val="游ゴシック"/>
      <family val="2"/>
      <charset val="128"/>
    </font>
    <font>
      <sz val="10"/>
      <color rgb="FF000000"/>
      <name val="游ゴシック"/>
      <family val="2"/>
      <charset val="128"/>
    </font>
    <font>
      <b/>
      <sz val="10"/>
      <color rgb="FF333333"/>
      <name val="游ゴシック"/>
      <family val="2"/>
      <charset val="128"/>
    </font>
    <font>
      <sz val="10"/>
      <color rgb="FF333333"/>
      <name val="游ゴシック"/>
      <family val="2"/>
      <charset val="128"/>
    </font>
    <font>
      <b/>
      <sz val="10"/>
      <color rgb="FF333333"/>
      <name val="Arial"/>
      <family val="2"/>
      <charset val="1"/>
    </font>
    <font>
      <sz val="10"/>
      <color rgb="FF333333"/>
      <name val="Arial"/>
      <family val="2"/>
      <charset val="1"/>
    </font>
    <font>
      <sz val="9"/>
      <color rgb="FF000000"/>
      <name val="Arial"/>
      <family val="2"/>
      <charset val="1"/>
    </font>
    <font>
      <sz val="9"/>
      <color rgb="FF000000"/>
      <name val="游ゴシック"/>
      <family val="2"/>
      <charset val="128"/>
    </font>
    <font>
      <sz val="10"/>
      <color rgb="FF000000"/>
      <name val="Arial"/>
      <family val="2"/>
      <charset val="1"/>
    </font>
    <font>
      <u/>
      <sz val="11"/>
      <color rgb="FF0563C1"/>
      <name val="游ゴシック"/>
      <family val="2"/>
      <charset val="128"/>
    </font>
    <font>
      <b/>
      <sz val="11"/>
      <color rgb="FF000000"/>
      <name val="游ゴシック"/>
      <family val="2"/>
      <charset val="128"/>
    </font>
    <font>
      <b/>
      <sz val="9"/>
      <color rgb="FF000000"/>
      <name val="游ゴシック"/>
      <family val="2"/>
      <charset val="128"/>
    </font>
    <font>
      <sz val="6"/>
      <name val="游ゴシック"/>
      <family val="2"/>
      <charset val="128"/>
    </font>
    <font>
      <sz val="11"/>
      <color theme="1"/>
      <name val="游ゴシック"/>
      <family val="2"/>
      <charset val="128"/>
    </font>
    <font>
      <b/>
      <sz val="18"/>
      <color rgb="FF000000"/>
      <name val="Meiryo"/>
      <family val="3"/>
      <charset val="128"/>
    </font>
    <font>
      <sz val="14"/>
      <color rgb="FF000000"/>
      <name val="Meiryo"/>
      <family val="3"/>
      <charset val="128"/>
    </font>
    <font>
      <b/>
      <strike/>
      <sz val="14"/>
      <color rgb="FF000000"/>
      <name val="Meiryo"/>
      <family val="3"/>
      <charset val="128"/>
    </font>
    <font>
      <strike/>
      <sz val="14"/>
      <color rgb="FF000000"/>
      <name val="Meiryo"/>
      <family val="3"/>
      <charset val="128"/>
    </font>
    <font>
      <sz val="10"/>
      <color rgb="FF333333"/>
      <name val="Meiryo UI"/>
      <family val="2"/>
      <charset val="128"/>
    </font>
  </fonts>
  <fills count="4">
    <fill>
      <patternFill patternType="none"/>
    </fill>
    <fill>
      <patternFill patternType="gray125"/>
    </fill>
    <fill>
      <patternFill patternType="solid">
        <fgColor rgb="FFFFFFFF"/>
        <bgColor rgb="FFFFFFCC"/>
      </patternFill>
    </fill>
    <fill>
      <patternFill patternType="solid">
        <fgColor theme="4" tint="0.79998168889431442"/>
        <bgColor theme="4" tint="0.79998168889431442"/>
      </patternFill>
    </fill>
  </fills>
  <borders count="3">
    <border>
      <left/>
      <right/>
      <top/>
      <bottom/>
      <diagonal/>
    </border>
    <border>
      <left/>
      <right/>
      <top/>
      <bottom style="double">
        <color auto="1"/>
      </bottom>
      <diagonal/>
    </border>
    <border>
      <left/>
      <right/>
      <top style="thin">
        <color theme="4" tint="0.39997558519241921"/>
      </top>
      <bottom style="thin">
        <color theme="4" tint="0.39997558519241921"/>
      </bottom>
      <diagonal/>
    </border>
  </borders>
  <cellStyleXfs count="3">
    <xf numFmtId="0" fontId="0" fillId="0" borderId="0">
      <alignment vertical="center"/>
    </xf>
    <xf numFmtId="0" fontId="10" fillId="0" borderId="0" applyBorder="0" applyProtection="0">
      <alignment vertical="center"/>
    </xf>
    <xf numFmtId="0" fontId="1" fillId="0" borderId="0"/>
  </cellStyleXfs>
  <cellXfs count="32">
    <xf numFmtId="0" fontId="0" fillId="0" borderId="0" xfId="0">
      <alignment vertical="center"/>
    </xf>
    <xf numFmtId="49" fontId="0" fillId="0" borderId="0" xfId="0" applyNumberFormat="1">
      <alignment vertical="center"/>
    </xf>
    <xf numFmtId="49" fontId="2" fillId="0" borderId="0" xfId="0" applyNumberFormat="1" applyFont="1">
      <alignment vertical="center"/>
    </xf>
    <xf numFmtId="0" fontId="3" fillId="0" borderId="0" xfId="0" applyFont="1" applyAlignment="1">
      <alignment horizontal="left" vertical="center" indent="3"/>
    </xf>
    <xf numFmtId="0" fontId="4" fillId="0" borderId="0" xfId="0" applyFont="1" applyAlignment="1">
      <alignment horizontal="left" vertical="center" indent="3"/>
    </xf>
    <xf numFmtId="0" fontId="2" fillId="0" borderId="0" xfId="0" applyFont="1" applyAlignment="1">
      <alignment horizontal="left" vertical="center"/>
    </xf>
    <xf numFmtId="0" fontId="6" fillId="0" borderId="0" xfId="0" applyFont="1" applyAlignment="1">
      <alignment horizontal="left" vertical="center" indent="3"/>
    </xf>
    <xf numFmtId="0" fontId="2" fillId="2" borderId="0" xfId="0" applyFont="1" applyFill="1" applyAlignment="1">
      <alignment horizontal="left" vertical="center"/>
    </xf>
    <xf numFmtId="0" fontId="7" fillId="0" borderId="0" xfId="0" applyFont="1" applyAlignment="1">
      <alignment vertical="center"/>
    </xf>
    <xf numFmtId="0" fontId="0" fillId="0" borderId="0" xfId="0" applyAlignment="1">
      <alignment vertical="center"/>
    </xf>
    <xf numFmtId="0" fontId="8" fillId="2" borderId="0" xfId="0" applyFont="1" applyFill="1" applyAlignment="1">
      <alignment vertical="center"/>
    </xf>
    <xf numFmtId="0" fontId="7" fillId="2" borderId="0" xfId="0" applyFont="1" applyFill="1" applyAlignment="1">
      <alignment vertical="center"/>
    </xf>
    <xf numFmtId="0" fontId="10" fillId="2" borderId="0" xfId="1" applyFont="1" applyFill="1" applyBorder="1" applyAlignment="1" applyProtection="1">
      <alignment vertical="center"/>
    </xf>
    <xf numFmtId="0" fontId="8" fillId="0" borderId="0" xfId="0" applyFont="1" applyAlignment="1">
      <alignment vertical="center"/>
    </xf>
    <xf numFmtId="0" fontId="11" fillId="0" borderId="1" xfId="0" applyFont="1" applyBorder="1" applyAlignment="1">
      <alignment vertical="center"/>
    </xf>
    <xf numFmtId="0" fontId="12" fillId="2" borderId="0" xfId="0" applyFont="1" applyFill="1" applyAlignment="1">
      <alignment vertical="center"/>
    </xf>
    <xf numFmtId="49" fontId="0" fillId="0" borderId="0" xfId="0" applyNumberFormat="1" applyFont="1">
      <alignment vertical="center"/>
    </xf>
    <xf numFmtId="0" fontId="0" fillId="0" borderId="0" xfId="0" applyFont="1">
      <alignment vertical="center"/>
    </xf>
    <xf numFmtId="0" fontId="1" fillId="0" borderId="0" xfId="2"/>
    <xf numFmtId="0" fontId="1" fillId="0" borderId="0" xfId="2" applyFont="1"/>
    <xf numFmtId="0" fontId="1" fillId="0" borderId="0" xfId="2" applyFont="1" applyAlignment="1">
      <alignment wrapText="1"/>
    </xf>
    <xf numFmtId="0" fontId="0" fillId="0" borderId="0" xfId="0" applyNumberFormat="1" applyFont="1">
      <alignment vertical="center"/>
    </xf>
    <xf numFmtId="0" fontId="0" fillId="0" borderId="0" xfId="0" applyNumberFormat="1">
      <alignment vertical="center"/>
    </xf>
    <xf numFmtId="0" fontId="0" fillId="0" borderId="0" xfId="0" applyNumberFormat="1" applyFont="1" applyAlignment="1">
      <alignment vertical="center"/>
    </xf>
    <xf numFmtId="49" fontId="14" fillId="3" borderId="2" xfId="0" applyNumberFormat="1" applyFont="1" applyFill="1" applyBorder="1">
      <alignment vertical="center"/>
    </xf>
    <xf numFmtId="49" fontId="14" fillId="0" borderId="2" xfId="0" applyNumberFormat="1" applyFont="1" applyBorder="1">
      <alignment vertical="center"/>
    </xf>
    <xf numFmtId="0" fontId="15" fillId="0" borderId="0" xfId="0" applyFont="1" applyAlignment="1">
      <alignment vertical="center"/>
    </xf>
    <xf numFmtId="0" fontId="0" fillId="0" borderId="0" xfId="0"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7" fillId="2" borderId="0" xfId="0" applyFont="1" applyFill="1" applyBorder="1" applyAlignment="1">
      <alignment vertical="center"/>
    </xf>
    <xf numFmtId="0" fontId="8" fillId="2" borderId="0" xfId="0" applyFont="1" applyFill="1" applyBorder="1" applyAlignment="1">
      <alignment vertical="center"/>
    </xf>
  </cellXfs>
  <cellStyles count="3">
    <cellStyle name="ハイパーリンク" xfId="1" builtinId="8"/>
    <cellStyle name="標準" xfId="0" builtinId="0"/>
    <cellStyle name="標準 2" xfId="2" xr:uid="{00000000-0005-0000-0000-00000600000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1" displayName="テーブル1" ref="A1:W601" totalsRowShown="0">
  <autoFilter ref="A1:W601" xr:uid="{00000000-0009-0000-0100-000001000000}"/>
  <tableColumns count="23">
    <tableColumn id="1" xr3:uid="{00000000-0010-0000-0000-000001000000}" name="ID"/>
    <tableColumn id="2" xr3:uid="{00000000-0010-0000-0000-000002000000}" name="K_ID"/>
    <tableColumn id="3" xr3:uid="{00000000-0010-0000-0000-000003000000}" name="Name"/>
    <tableColumn id="4" xr3:uid="{00000000-0010-0000-0000-000004000000}" name="Personality"/>
    <tableColumn id="23" xr3:uid="{9795F91B-C164-4C23-8926-0621B537ED92}" name="Personality2" dataDxfId="6">
      <calculatedColumnFormula>VLOOKUP(テーブル1[[#This Row],[Personality]],作業用!$J$2:$K$17,2,FALSE)</calculatedColumnFormula>
    </tableColumn>
    <tableColumn id="5" xr3:uid="{00000000-0010-0000-0000-000005000000}" name="Special_1"/>
    <tableColumn id="6" xr3:uid="{00000000-0010-0000-0000-000006000000}" name="Special_12"/>
    <tableColumn id="7" xr3:uid="{00000000-0010-0000-0000-000007000000}" name="Special_2"/>
    <tableColumn id="8" xr3:uid="{00000000-0010-0000-0000-000008000000}" name="Special_23"/>
    <tableColumn id="9" xr3:uid="{00000000-0010-0000-0000-000009000000}" name="Item"/>
    <tableColumn id="10" xr3:uid="{00000000-0010-0000-0000-00000A000000}" name="Item4"/>
    <tableColumn id="11" xr3:uid="{00000000-0010-0000-0000-00000B000000}" name="Skill_1"/>
    <tableColumn id="12" xr3:uid="{00000000-0010-0000-0000-00000C000000}" name="Skill_15"/>
    <tableColumn id="13" xr3:uid="{00000000-0010-0000-0000-00000D000000}" name="Skill_2"/>
    <tableColumn id="14" xr3:uid="{00000000-0010-0000-0000-00000E000000}" name="Skill_26"/>
    <tableColumn id="15" xr3:uid="{00000000-0010-0000-0000-00000F000000}" name="Skill_3"/>
    <tableColumn id="16" xr3:uid="{00000000-0010-0000-0000-000010000000}" name="Skill_37"/>
    <tableColumn id="17" xr3:uid="{00000000-0010-0000-0000-000011000000}" name="Skill_4"/>
    <tableColumn id="18" xr3:uid="{00000000-0010-0000-0000-000012000000}" name="Skill_48"/>
    <tableColumn id="19" xr3:uid="{00000000-0010-0000-0000-000013000000}" name="Circle"/>
    <tableColumn id="20" xr3:uid="{00000000-0010-0000-0000-000014000000}" name="Doryokuti_1"/>
    <tableColumn id="21" xr3:uid="{00000000-0010-0000-0000-000015000000}" name="Doryokuti_2"/>
    <tableColumn id="22" xr3:uid="{00000000-0010-0000-0000-000016000000}" name="Doryokuti_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2" displayName="テーブル2" ref="B1:F56" totalsRowShown="0">
  <autoFilter ref="B1:F56" xr:uid="{00000000-0009-0000-0100-000002000000}"/>
  <tableColumns count="5">
    <tableColumn id="1" xr3:uid="{00000000-0010-0000-0100-000001000000}" name="ID"/>
    <tableColumn id="2" xr3:uid="{00000000-0010-0000-0100-000002000000}" name="Name"/>
    <tableColumn id="3" xr3:uid="{00000000-0010-0000-0100-000003000000}" name="Text" dataDxfId="5">
      <calculatedColumnFormula>VLOOKUP(テーブル2[[#This Row],[Name]],pokemonn_dougu!$A$2:$B$150,2,FALSE)</calculatedColumnFormula>
    </tableColumn>
    <tableColumn id="4" xr3:uid="{00000000-0010-0000-0100-000004000000}" name="Magnification"/>
    <tableColumn id="5" xr3:uid="{00000000-0010-0000-0100-000005000000}" name="Condi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テーブル3" displayName="テーブル3" ref="B1:H272" totalsRowShown="0">
  <autoFilter ref="B1:H272" xr:uid="{00000000-0009-0000-0100-000003000000}"/>
  <tableColumns count="7">
    <tableColumn id="1" xr3:uid="{00000000-0010-0000-0200-000001000000}" name="ID"/>
    <tableColumn id="2" xr3:uid="{00000000-0010-0000-0200-000002000000}" name="Name"/>
    <tableColumn id="3" xr3:uid="{00000000-0010-0000-0200-000003000000}" name="Text" dataDxfId="4">
      <calculatedColumnFormula>VLOOKUP(テーブル3[[#This Row],[Name]],pokemon_waza!$A$2:$H$456,8,FALSE)</calculatedColumnFormula>
    </tableColumn>
    <tableColumn id="4" xr3:uid="{00000000-0010-0000-0200-000004000000}" name="Type" dataDxfId="3">
      <calculatedColumnFormula>VLOOKUP(テーブル3[[#This Row],[Name]],pokemon_waza!$A$2:$H$456,5,FALSE)</calculatedColumnFormula>
    </tableColumn>
    <tableColumn id="5" xr3:uid="{00000000-0010-0000-0200-000005000000}" name="Power" dataDxfId="2">
      <calculatedColumnFormula>VLOOKUP(テーブル3[[#This Row],[Name]],pokemon_waza!$A$2:$H$456,2,FALSE)</calculatedColumnFormula>
    </tableColumn>
    <tableColumn id="7" xr3:uid="{69D3A0CD-24E1-4A86-8016-B59C5D9DF57D}" name="kinds" dataDxfId="1">
      <calculatedColumnFormula>VLOOKUP(テーブル3[[#This Row],[Name]],pokemon_waza!$A$2:$H$456,6,FALSE)</calculatedColumnFormula>
    </tableColumn>
    <tableColumn id="6" xr3:uid="{00000000-0010-0000-0200-000006000000}" name="Condition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テーブル5" displayName="テーブル5" ref="B1:F127" totalsRowShown="0">
  <autoFilter ref="B1:F127" xr:uid="{00000000-0009-0000-0100-000004000000}"/>
  <tableColumns count="5">
    <tableColumn id="1" xr3:uid="{00000000-0010-0000-0300-000001000000}" name="ID"/>
    <tableColumn id="2" xr3:uid="{00000000-0010-0000-0300-000002000000}" name="Name"/>
    <tableColumn id="3" xr3:uid="{00000000-0010-0000-0300-000003000000}" name="Text" dataDxfId="0">
      <calculatedColumnFormula>VLOOKUP(テーブル5[[#This Row],[Name]],pokemon_tokusei!$A$2:$B$124,2,FALSE)</calculatedColumnFormula>
    </tableColumn>
    <tableColumn id="4" xr3:uid="{00000000-0010-0000-0300-000004000000}" name="Magnification"/>
    <tableColumn id="5" xr3:uid="{00000000-0010-0000-0300-000005000000}" name="Condi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テーブル6" displayName="テーブル6" ref="B1:I151" totalsRowShown="0">
  <autoFilter ref="B1:I151" xr:uid="{00000000-0009-0000-0100-000005000000}"/>
  <tableColumns count="8">
    <tableColumn id="1" xr3:uid="{00000000-0010-0000-0400-000001000000}" name="K_ID"/>
    <tableColumn id="2" xr3:uid="{00000000-0010-0000-0400-000002000000}" name="Name"/>
    <tableColumn id="3" xr3:uid="{00000000-0010-0000-0400-000003000000}" name="HP"/>
    <tableColumn id="4" xr3:uid="{00000000-0010-0000-0400-000004000000}" name="A"/>
    <tableColumn id="5" xr3:uid="{00000000-0010-0000-0400-000005000000}" name="B"/>
    <tableColumn id="6" xr3:uid="{00000000-0010-0000-0400-000006000000}" name="C"/>
    <tableColumn id="7" xr3:uid="{00000000-0010-0000-0400-000007000000}" name="D"/>
    <tableColumn id="8" xr3:uid="{00000000-0010-0000-0400-000008000000}" name="S"/>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hyperlink" Target="https://w.atwiki.jp/pokemondp/pages/4.html"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CC96B-00E2-4781-82DD-CC7A6692E081}">
  <dimension ref="A2:A16"/>
  <sheetViews>
    <sheetView workbookViewId="0">
      <selection activeCell="A5" sqref="A5"/>
    </sheetView>
  </sheetViews>
  <sheetFormatPr defaultRowHeight="18.75"/>
  <sheetData>
    <row r="2" spans="1:1" ht="28.5">
      <c r="A2" s="26" t="s">
        <v>4148</v>
      </c>
    </row>
    <row r="3" spans="1:1">
      <c r="A3" s="27"/>
    </row>
    <row r="4" spans="1:1" ht="22.5">
      <c r="A4" s="28" t="s">
        <v>4149</v>
      </c>
    </row>
    <row r="5" spans="1:1" ht="22.5">
      <c r="A5" s="28" t="s">
        <v>4176</v>
      </c>
    </row>
    <row r="6" spans="1:1" ht="22.5">
      <c r="A6" s="28" t="s">
        <v>4150</v>
      </c>
    </row>
    <row r="7" spans="1:1" ht="22.5">
      <c r="A7" s="28" t="s">
        <v>4151</v>
      </c>
    </row>
    <row r="8" spans="1:1" ht="22.5">
      <c r="A8" s="28" t="s">
        <v>4152</v>
      </c>
    </row>
    <row r="9" spans="1:1" ht="22.5">
      <c r="A9" s="29" t="s">
        <v>4160</v>
      </c>
    </row>
    <row r="10" spans="1:1" ht="22.5">
      <c r="A10" s="28" t="s">
        <v>4153</v>
      </c>
    </row>
    <row r="11" spans="1:1" ht="22.5">
      <c r="A11" s="28" t="s">
        <v>4154</v>
      </c>
    </row>
    <row r="12" spans="1:1" ht="22.5">
      <c r="A12" s="28" t="s">
        <v>4155</v>
      </c>
    </row>
    <row r="13" spans="1:1" ht="22.5">
      <c r="A13" s="28" t="s">
        <v>4156</v>
      </c>
    </row>
    <row r="14" spans="1:1" ht="22.5">
      <c r="A14" s="28" t="s">
        <v>4157</v>
      </c>
    </row>
    <row r="15" spans="1:1" ht="22.5">
      <c r="A15" s="28" t="s">
        <v>4158</v>
      </c>
    </row>
    <row r="16" spans="1:1" ht="22.5">
      <c r="A16" s="28" t="s">
        <v>4159</v>
      </c>
    </row>
  </sheetData>
  <phoneticPr fontId="1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601"/>
  <sheetViews>
    <sheetView topLeftCell="B1" zoomScaleNormal="100" workbookViewId="0">
      <selection activeCell="K14" sqref="K14:K17"/>
    </sheetView>
  </sheetViews>
  <sheetFormatPr defaultColWidth="9" defaultRowHeight="18.75"/>
  <cols>
    <col min="1" max="1" width="17.25" style="1" customWidth="1"/>
    <col min="2" max="1024" width="9" style="1"/>
  </cols>
  <sheetData>
    <row r="1" spans="1:13">
      <c r="A1" s="1" t="s">
        <v>5</v>
      </c>
      <c r="C1" s="1" t="s">
        <v>1872</v>
      </c>
      <c r="F1" s="1" t="s">
        <v>1</v>
      </c>
      <c r="H1" s="16"/>
      <c r="J1" s="1" t="s">
        <v>4163</v>
      </c>
      <c r="K1" s="1" t="s">
        <v>4141</v>
      </c>
      <c r="L1" s="1" t="s">
        <v>4165</v>
      </c>
      <c r="M1" s="1" t="s">
        <v>4166</v>
      </c>
    </row>
    <row r="2" spans="1:13">
      <c r="A2" s="1" t="s">
        <v>571</v>
      </c>
      <c r="C2" s="1" t="s">
        <v>362</v>
      </c>
      <c r="F2" s="1" t="s">
        <v>205</v>
      </c>
      <c r="H2" s="1" t="s">
        <v>402</v>
      </c>
      <c r="J2" s="25" t="s">
        <v>356</v>
      </c>
      <c r="K2" s="1" t="s">
        <v>4132</v>
      </c>
      <c r="L2" s="1" t="s">
        <v>4170</v>
      </c>
      <c r="M2" s="1" t="s">
        <v>4170</v>
      </c>
    </row>
    <row r="3" spans="1:13">
      <c r="A3" s="1" t="s">
        <v>537</v>
      </c>
      <c r="C3" s="1" t="s">
        <v>498</v>
      </c>
      <c r="F3" s="1" t="s">
        <v>230</v>
      </c>
      <c r="H3" s="1" t="s">
        <v>1662</v>
      </c>
      <c r="J3" s="24" t="s">
        <v>1020</v>
      </c>
      <c r="K3" s="1" t="s">
        <v>4140</v>
      </c>
      <c r="L3" s="1" t="s">
        <v>4170</v>
      </c>
      <c r="M3" s="1" t="s">
        <v>4170</v>
      </c>
    </row>
    <row r="4" spans="1:13">
      <c r="A4" s="1" t="s">
        <v>226</v>
      </c>
      <c r="C4" s="1" t="s">
        <v>360</v>
      </c>
      <c r="F4" s="1" t="s">
        <v>248</v>
      </c>
      <c r="H4" s="1" t="s">
        <v>150</v>
      </c>
      <c r="J4" s="25" t="s">
        <v>580</v>
      </c>
      <c r="K4" s="1" t="s">
        <v>4135</v>
      </c>
      <c r="L4" s="1" t="s">
        <v>4170</v>
      </c>
      <c r="M4" s="1" t="s">
        <v>4170</v>
      </c>
    </row>
    <row r="5" spans="1:13">
      <c r="A5" s="1" t="s">
        <v>271</v>
      </c>
      <c r="C5" s="1" t="s">
        <v>371</v>
      </c>
      <c r="F5" s="1" t="s">
        <v>270</v>
      </c>
      <c r="H5" s="1" t="s">
        <v>1663</v>
      </c>
      <c r="J5" s="24" t="s">
        <v>639</v>
      </c>
      <c r="K5" s="1" t="s">
        <v>4136</v>
      </c>
      <c r="L5" s="1" t="s">
        <v>4170</v>
      </c>
      <c r="M5" s="1" t="s">
        <v>4170</v>
      </c>
    </row>
    <row r="6" spans="1:13">
      <c r="A6" s="1" t="s">
        <v>369</v>
      </c>
      <c r="C6" s="1" t="s">
        <v>381</v>
      </c>
      <c r="F6" s="1" t="s">
        <v>288</v>
      </c>
      <c r="H6" s="1" t="s">
        <v>1296</v>
      </c>
      <c r="J6" s="24" t="s">
        <v>570</v>
      </c>
      <c r="K6" s="1" t="s">
        <v>4174</v>
      </c>
      <c r="L6" s="1" t="s">
        <v>4171</v>
      </c>
      <c r="M6" s="1" t="s">
        <v>4167</v>
      </c>
    </row>
    <row r="7" spans="1:13">
      <c r="A7" s="1" t="s">
        <v>505</v>
      </c>
      <c r="C7" s="1" t="s">
        <v>216</v>
      </c>
      <c r="F7" s="1" t="s">
        <v>308</v>
      </c>
      <c r="H7" s="1" t="s">
        <v>1664</v>
      </c>
      <c r="J7" s="24" t="s">
        <v>261</v>
      </c>
      <c r="K7" s="1" t="s">
        <v>4129</v>
      </c>
      <c r="L7" s="1" t="s">
        <v>4164</v>
      </c>
      <c r="M7" s="1" t="s">
        <v>4167</v>
      </c>
    </row>
    <row r="8" spans="1:13">
      <c r="A8" s="1" t="s">
        <v>291</v>
      </c>
      <c r="C8" s="1" t="s">
        <v>481</v>
      </c>
      <c r="F8" s="1" t="s">
        <v>324</v>
      </c>
      <c r="H8" s="1" t="s">
        <v>733</v>
      </c>
      <c r="J8" s="24" t="s">
        <v>564</v>
      </c>
      <c r="K8" s="1" t="s">
        <v>4134</v>
      </c>
      <c r="L8" s="1" t="s">
        <v>4169</v>
      </c>
      <c r="M8" s="1" t="s">
        <v>4167</v>
      </c>
    </row>
    <row r="9" spans="1:13">
      <c r="A9" s="1" t="s">
        <v>451</v>
      </c>
      <c r="C9" s="1" t="s">
        <v>412</v>
      </c>
      <c r="F9" s="1" t="s">
        <v>342</v>
      </c>
      <c r="H9" s="1" t="s">
        <v>1323</v>
      </c>
      <c r="J9" s="24" t="s">
        <v>309</v>
      </c>
      <c r="K9" s="1" t="s">
        <v>4131</v>
      </c>
      <c r="L9" s="1" t="s">
        <v>4168</v>
      </c>
      <c r="M9" s="1" t="s">
        <v>4167</v>
      </c>
    </row>
    <row r="10" spans="1:13">
      <c r="A10" s="1" t="s">
        <v>479</v>
      </c>
      <c r="C10" s="1" t="s">
        <v>453</v>
      </c>
      <c r="F10" s="1" t="s">
        <v>352</v>
      </c>
      <c r="H10" s="1" t="s">
        <v>599</v>
      </c>
      <c r="J10" s="24" t="s">
        <v>206</v>
      </c>
      <c r="K10" s="1" t="s">
        <v>4127</v>
      </c>
      <c r="L10" s="1" t="s">
        <v>4167</v>
      </c>
      <c r="M10" s="1" t="s">
        <v>4164</v>
      </c>
    </row>
    <row r="11" spans="1:13">
      <c r="A11" s="1" t="s">
        <v>460</v>
      </c>
      <c r="C11" s="1" t="s">
        <v>1284</v>
      </c>
      <c r="F11" s="1" t="s">
        <v>367</v>
      </c>
      <c r="H11" s="1" t="s">
        <v>633</v>
      </c>
      <c r="J11" s="24" t="s">
        <v>289</v>
      </c>
      <c r="K11" s="1" t="s">
        <v>4130</v>
      </c>
      <c r="L11" s="1" t="s">
        <v>4171</v>
      </c>
      <c r="M11" s="1" t="s">
        <v>4164</v>
      </c>
    </row>
    <row r="12" spans="1:13">
      <c r="A12" s="1" t="s">
        <v>343</v>
      </c>
      <c r="C12" s="1" t="s">
        <v>713</v>
      </c>
      <c r="F12" s="1" t="s">
        <v>377</v>
      </c>
      <c r="H12" s="1" t="s">
        <v>1158</v>
      </c>
      <c r="J12" s="24" t="s">
        <v>231</v>
      </c>
      <c r="K12" s="1" t="s">
        <v>4128</v>
      </c>
      <c r="L12" s="1" t="s">
        <v>4168</v>
      </c>
      <c r="M12" s="1" t="s">
        <v>4164</v>
      </c>
    </row>
    <row r="13" spans="1:13">
      <c r="A13" s="1" t="s">
        <v>256</v>
      </c>
      <c r="C13" s="1" t="s">
        <v>322</v>
      </c>
      <c r="F13" s="1" t="s">
        <v>390</v>
      </c>
      <c r="H13" s="1" t="s">
        <v>681</v>
      </c>
      <c r="J13" s="25" t="s">
        <v>297</v>
      </c>
      <c r="K13" s="1" t="s">
        <v>4175</v>
      </c>
      <c r="L13" s="1" t="s">
        <v>4164</v>
      </c>
      <c r="M13" s="1" t="s">
        <v>4169</v>
      </c>
    </row>
    <row r="14" spans="1:13">
      <c r="A14" s="1" t="s">
        <v>421</v>
      </c>
      <c r="C14" s="1" t="s">
        <v>651</v>
      </c>
      <c r="F14" s="1" t="s">
        <v>401</v>
      </c>
      <c r="H14" s="1" t="s">
        <v>1665</v>
      </c>
      <c r="J14" s="24" t="s">
        <v>383</v>
      </c>
      <c r="K14" s="1" t="s">
        <v>4133</v>
      </c>
      <c r="L14" s="1" t="s">
        <v>4167</v>
      </c>
      <c r="M14" s="1" t="s">
        <v>4168</v>
      </c>
    </row>
    <row r="15" spans="1:13">
      <c r="A15" s="1" t="s">
        <v>268</v>
      </c>
      <c r="C15" s="1" t="s">
        <v>600</v>
      </c>
      <c r="F15" s="1" t="s">
        <v>416</v>
      </c>
      <c r="H15" s="1" t="s">
        <v>1666</v>
      </c>
      <c r="J15" s="24" t="s">
        <v>900</v>
      </c>
      <c r="K15" s="1" t="s">
        <v>4139</v>
      </c>
      <c r="L15" s="1" t="s">
        <v>4171</v>
      </c>
      <c r="M15" s="1" t="s">
        <v>4168</v>
      </c>
    </row>
    <row r="16" spans="1:13">
      <c r="A16" s="1" t="s">
        <v>447</v>
      </c>
      <c r="C16" s="1" t="s">
        <v>317</v>
      </c>
      <c r="F16" s="1" t="s">
        <v>427</v>
      </c>
      <c r="H16" s="1" t="s">
        <v>1667</v>
      </c>
      <c r="J16" s="25" t="s">
        <v>767</v>
      </c>
      <c r="K16" s="1" t="s">
        <v>4137</v>
      </c>
      <c r="L16" s="1" t="s">
        <v>4164</v>
      </c>
      <c r="M16" s="1" t="s">
        <v>4168</v>
      </c>
    </row>
    <row r="17" spans="1:13">
      <c r="A17" s="1" t="s">
        <v>723</v>
      </c>
      <c r="C17" s="1" t="s">
        <v>515</v>
      </c>
      <c r="F17" s="1" t="s">
        <v>437</v>
      </c>
      <c r="H17" s="1" t="s">
        <v>1668</v>
      </c>
      <c r="J17" s="25" t="s">
        <v>805</v>
      </c>
      <c r="K17" s="1" t="s">
        <v>4138</v>
      </c>
      <c r="L17" s="1" t="s">
        <v>4169</v>
      </c>
      <c r="M17" s="1" t="s">
        <v>4168</v>
      </c>
    </row>
    <row r="18" spans="1:13">
      <c r="A18" s="1" t="s">
        <v>403</v>
      </c>
      <c r="C18" s="1" t="s">
        <v>534</v>
      </c>
      <c r="F18" s="1" t="s">
        <v>446</v>
      </c>
      <c r="H18" s="1" t="s">
        <v>1669</v>
      </c>
      <c r="J18"/>
    </row>
    <row r="19" spans="1:13">
      <c r="A19" s="1" t="s">
        <v>277</v>
      </c>
      <c r="C19" s="1" t="s">
        <v>344</v>
      </c>
      <c r="F19" s="1" t="s">
        <v>458</v>
      </c>
      <c r="H19" s="1" t="s">
        <v>438</v>
      </c>
      <c r="J19"/>
    </row>
    <row r="20" spans="1:13">
      <c r="A20" s="1" t="s">
        <v>357</v>
      </c>
      <c r="C20" s="1" t="s">
        <v>414</v>
      </c>
      <c r="F20" s="1" t="s">
        <v>466</v>
      </c>
      <c r="H20" s="1" t="s">
        <v>1135</v>
      </c>
      <c r="J20"/>
    </row>
    <row r="21" spans="1:13">
      <c r="A21" s="1" t="s">
        <v>947</v>
      </c>
      <c r="C21" s="1" t="s">
        <v>684</v>
      </c>
      <c r="F21" s="1" t="s">
        <v>473</v>
      </c>
      <c r="H21" s="1" t="s">
        <v>1670</v>
      </c>
      <c r="J21"/>
    </row>
    <row r="22" spans="1:13">
      <c r="A22" s="1" t="s">
        <v>183</v>
      </c>
      <c r="C22" s="1" t="s">
        <v>275</v>
      </c>
      <c r="F22" s="1" t="s">
        <v>485</v>
      </c>
      <c r="H22" s="1" t="s">
        <v>1034</v>
      </c>
      <c r="J22"/>
    </row>
    <row r="23" spans="1:13">
      <c r="A23" s="1" t="s">
        <v>190</v>
      </c>
      <c r="C23" s="1" t="s">
        <v>1206</v>
      </c>
      <c r="F23" s="1" t="s">
        <v>493</v>
      </c>
      <c r="H23" s="1" t="s">
        <v>290</v>
      </c>
      <c r="J23"/>
    </row>
    <row r="24" spans="1:13">
      <c r="A24" s="1" t="s">
        <v>1030</v>
      </c>
      <c r="C24" s="1" t="s">
        <v>836</v>
      </c>
      <c r="F24" s="1" t="s">
        <v>501</v>
      </c>
      <c r="H24" s="1" t="s">
        <v>146</v>
      </c>
      <c r="J24"/>
    </row>
    <row r="25" spans="1:13">
      <c r="A25" s="1" t="s">
        <v>668</v>
      </c>
      <c r="C25" s="1" t="s">
        <v>218</v>
      </c>
      <c r="F25" s="1" t="s">
        <v>513</v>
      </c>
      <c r="H25" s="1" t="s">
        <v>854</v>
      </c>
      <c r="J25"/>
    </row>
    <row r="26" spans="1:13">
      <c r="A26" s="1" t="s">
        <v>365</v>
      </c>
      <c r="C26" s="1" t="s">
        <v>354</v>
      </c>
      <c r="F26" s="1" t="s">
        <v>520</v>
      </c>
      <c r="H26" s="1" t="s">
        <v>494</v>
      </c>
      <c r="J26"/>
    </row>
    <row r="27" spans="1:13">
      <c r="A27" s="1" t="s">
        <v>262</v>
      </c>
      <c r="C27" s="1" t="s">
        <v>209</v>
      </c>
      <c r="F27" s="1" t="s">
        <v>529</v>
      </c>
      <c r="H27" s="1" t="s">
        <v>1671</v>
      </c>
      <c r="J27"/>
    </row>
    <row r="28" spans="1:13">
      <c r="A28" s="1" t="s">
        <v>474</v>
      </c>
      <c r="C28" s="1" t="s">
        <v>349</v>
      </c>
      <c r="F28" s="1" t="s">
        <v>540</v>
      </c>
      <c r="H28" s="1" t="s">
        <v>232</v>
      </c>
      <c r="J28"/>
    </row>
    <row r="29" spans="1:13">
      <c r="A29" s="1" t="s">
        <v>514</v>
      </c>
      <c r="C29" s="1" t="s">
        <v>1335</v>
      </c>
      <c r="F29" s="1" t="s">
        <v>549</v>
      </c>
      <c r="H29" s="1" t="s">
        <v>755</v>
      </c>
      <c r="J29"/>
    </row>
    <row r="30" spans="1:13">
      <c r="A30" s="1" t="s">
        <v>207</v>
      </c>
      <c r="C30" s="1" t="s">
        <v>1068</v>
      </c>
      <c r="F30" s="1" t="s">
        <v>557</v>
      </c>
      <c r="H30" s="1" t="s">
        <v>1672</v>
      </c>
      <c r="J30"/>
    </row>
    <row r="31" spans="1:13">
      <c r="A31" s="1" t="s">
        <v>239</v>
      </c>
      <c r="C31" s="1" t="s">
        <v>1285</v>
      </c>
      <c r="F31" s="1" t="s">
        <v>563</v>
      </c>
      <c r="H31" s="1" t="s">
        <v>165</v>
      </c>
      <c r="J31"/>
    </row>
    <row r="32" spans="1:13">
      <c r="A32" s="1" t="s">
        <v>619</v>
      </c>
      <c r="C32" s="1" t="s">
        <v>748</v>
      </c>
      <c r="F32" s="1" t="s">
        <v>569</v>
      </c>
      <c r="H32" s="1" t="s">
        <v>931</v>
      </c>
      <c r="J32"/>
    </row>
    <row r="33" spans="1:10">
      <c r="A33" s="1" t="s">
        <v>431</v>
      </c>
      <c r="C33" s="1" t="s">
        <v>810</v>
      </c>
      <c r="F33" s="1" t="s">
        <v>578</v>
      </c>
      <c r="H33" s="1" t="s">
        <v>1673</v>
      </c>
      <c r="J33"/>
    </row>
    <row r="34" spans="1:10">
      <c r="A34" s="1" t="s">
        <v>298</v>
      </c>
      <c r="C34" s="1" t="s">
        <v>591</v>
      </c>
      <c r="F34" s="1" t="s">
        <v>585</v>
      </c>
      <c r="H34" s="1" t="s">
        <v>194</v>
      </c>
      <c r="J34"/>
    </row>
    <row r="35" spans="1:10">
      <c r="A35" s="1" t="s">
        <v>674</v>
      </c>
      <c r="C35" s="1" t="s">
        <v>644</v>
      </c>
      <c r="F35" s="1" t="s">
        <v>590</v>
      </c>
      <c r="H35" s="1" t="s">
        <v>1246</v>
      </c>
      <c r="J35"/>
    </row>
    <row r="36" spans="1:10">
      <c r="A36" s="1" t="s">
        <v>138</v>
      </c>
      <c r="C36" s="1" t="s">
        <v>581</v>
      </c>
      <c r="F36" s="1" t="s">
        <v>598</v>
      </c>
      <c r="H36" s="1" t="s">
        <v>702</v>
      </c>
      <c r="J36"/>
    </row>
    <row r="37" spans="1:10">
      <c r="A37" s="1" t="s">
        <v>1021</v>
      </c>
      <c r="C37" s="1" t="s">
        <v>538</v>
      </c>
      <c r="F37" s="1" t="s">
        <v>606</v>
      </c>
      <c r="H37" s="1" t="s">
        <v>871</v>
      </c>
      <c r="J37"/>
    </row>
    <row r="38" spans="1:10">
      <c r="A38" s="1" t="s">
        <v>509</v>
      </c>
      <c r="C38" s="1" t="s">
        <v>542</v>
      </c>
      <c r="F38" s="1" t="s">
        <v>612</v>
      </c>
      <c r="H38" s="1" t="s">
        <v>1674</v>
      </c>
      <c r="J38"/>
    </row>
    <row r="39" spans="1:10">
      <c r="A39" s="1" t="s">
        <v>981</v>
      </c>
      <c r="C39" s="1" t="s">
        <v>601</v>
      </c>
      <c r="F39" s="1" t="s">
        <v>621</v>
      </c>
      <c r="H39" s="1" t="s">
        <v>1675</v>
      </c>
      <c r="J39"/>
    </row>
    <row r="40" spans="1:10">
      <c r="A40" s="1" t="s">
        <v>734</v>
      </c>
      <c r="C40" s="1" t="s">
        <v>263</v>
      </c>
      <c r="F40" s="1" t="s">
        <v>626</v>
      </c>
      <c r="H40" s="1" t="s">
        <v>726</v>
      </c>
      <c r="J40"/>
    </row>
    <row r="41" spans="1:10">
      <c r="A41" s="1" t="s">
        <v>411</v>
      </c>
      <c r="C41" s="1" t="s">
        <v>1141</v>
      </c>
      <c r="F41" s="1" t="s">
        <v>632</v>
      </c>
      <c r="H41" s="1" t="s">
        <v>1676</v>
      </c>
      <c r="J41"/>
    </row>
    <row r="42" spans="1:10">
      <c r="A42" s="1" t="s">
        <v>439</v>
      </c>
      <c r="C42" s="1" t="s">
        <v>123</v>
      </c>
      <c r="F42" s="1" t="s">
        <v>638</v>
      </c>
      <c r="H42" s="1" t="s">
        <v>1677</v>
      </c>
      <c r="J42"/>
    </row>
    <row r="43" spans="1:10">
      <c r="A43" s="1" t="s">
        <v>283</v>
      </c>
      <c r="C43" s="1" t="s">
        <v>735</v>
      </c>
      <c r="F43" s="1" t="s">
        <v>646</v>
      </c>
      <c r="H43" s="1" t="s">
        <v>161</v>
      </c>
      <c r="J43"/>
    </row>
    <row r="44" spans="1:10">
      <c r="A44" s="1" t="s">
        <v>315</v>
      </c>
      <c r="C44" s="1" t="s">
        <v>254</v>
      </c>
      <c r="F44" s="1" t="s">
        <v>655</v>
      </c>
      <c r="H44" s="1" t="s">
        <v>1678</v>
      </c>
      <c r="J44"/>
    </row>
    <row r="45" spans="1:10">
      <c r="A45" s="1" t="s">
        <v>656</v>
      </c>
      <c r="C45" s="1" t="s">
        <v>99</v>
      </c>
      <c r="F45" s="1" t="s">
        <v>665</v>
      </c>
      <c r="H45" s="1" t="s">
        <v>1679</v>
      </c>
      <c r="J45"/>
    </row>
    <row r="46" spans="1:10">
      <c r="A46" s="1" t="s">
        <v>214</v>
      </c>
      <c r="C46" s="1" t="s">
        <v>1097</v>
      </c>
      <c r="F46" s="1" t="s">
        <v>673</v>
      </c>
      <c r="H46" s="1" t="s">
        <v>152</v>
      </c>
      <c r="J46"/>
    </row>
    <row r="47" spans="1:10">
      <c r="A47" s="1" t="s">
        <v>768</v>
      </c>
      <c r="C47" s="1" t="s">
        <v>953</v>
      </c>
      <c r="F47" s="1" t="s">
        <v>680</v>
      </c>
      <c r="H47" s="1" t="s">
        <v>541</v>
      </c>
      <c r="J47"/>
    </row>
    <row r="48" spans="1:10">
      <c r="A48" s="1" t="s">
        <v>489</v>
      </c>
      <c r="C48" s="1" t="s">
        <v>423</v>
      </c>
      <c r="F48" s="1" t="s">
        <v>690</v>
      </c>
      <c r="H48" s="1" t="s">
        <v>1680</v>
      </c>
      <c r="J48"/>
    </row>
    <row r="49" spans="1:10">
      <c r="A49" s="1" t="s">
        <v>331</v>
      </c>
      <c r="C49" s="1" t="s">
        <v>433</v>
      </c>
      <c r="F49" s="1" t="s">
        <v>695</v>
      </c>
      <c r="H49" s="1" t="s">
        <v>550</v>
      </c>
      <c r="J49"/>
    </row>
    <row r="50" spans="1:10">
      <c r="A50" s="1" t="s">
        <v>140</v>
      </c>
      <c r="C50" s="1" t="s">
        <v>1042</v>
      </c>
      <c r="F50" s="1" t="s">
        <v>701</v>
      </c>
      <c r="H50" s="1" t="s">
        <v>1681</v>
      </c>
      <c r="J50"/>
    </row>
    <row r="51" spans="1:10">
      <c r="A51" s="1" t="s">
        <v>1219</v>
      </c>
      <c r="C51" s="1" t="s">
        <v>236</v>
      </c>
      <c r="F51" s="1" t="s">
        <v>709</v>
      </c>
      <c r="H51" s="1" t="s">
        <v>188</v>
      </c>
      <c r="J51"/>
    </row>
    <row r="52" spans="1:10">
      <c r="A52" s="1" t="s">
        <v>551</v>
      </c>
      <c r="C52" s="1" t="s">
        <v>685</v>
      </c>
      <c r="F52" s="1" t="s">
        <v>717</v>
      </c>
      <c r="H52" s="1" t="s">
        <v>978</v>
      </c>
      <c r="J52"/>
    </row>
    <row r="53" spans="1:10">
      <c r="A53" s="1" t="s">
        <v>233</v>
      </c>
      <c r="C53" s="1" t="s">
        <v>253</v>
      </c>
      <c r="F53" s="1" t="s">
        <v>725</v>
      </c>
      <c r="H53" s="1" t="s">
        <v>1108</v>
      </c>
      <c r="J53"/>
    </row>
    <row r="54" spans="1:10">
      <c r="A54" s="1" t="s">
        <v>1025</v>
      </c>
      <c r="C54" s="1" t="s">
        <v>370</v>
      </c>
      <c r="F54" s="1" t="s">
        <v>732</v>
      </c>
      <c r="H54" s="1" t="s">
        <v>149</v>
      </c>
      <c r="J54"/>
    </row>
    <row r="55" spans="1:10">
      <c r="A55" s="1" t="s">
        <v>250</v>
      </c>
      <c r="C55" s="1" t="s">
        <v>358</v>
      </c>
      <c r="F55" s="1" t="s">
        <v>740</v>
      </c>
      <c r="H55" s="1" t="s">
        <v>1083</v>
      </c>
      <c r="J55"/>
    </row>
    <row r="56" spans="1:10">
      <c r="A56" s="1" t="s">
        <v>614</v>
      </c>
      <c r="C56" s="1" t="s">
        <v>258</v>
      </c>
      <c r="F56" s="1" t="s">
        <v>746</v>
      </c>
      <c r="H56" s="1" t="s">
        <v>1682</v>
      </c>
      <c r="J56"/>
    </row>
    <row r="57" spans="1:10">
      <c r="C57" s="1" t="s">
        <v>339</v>
      </c>
      <c r="F57" s="1" t="s">
        <v>754</v>
      </c>
      <c r="H57" s="1" t="s">
        <v>1683</v>
      </c>
      <c r="J57"/>
    </row>
    <row r="58" spans="1:10">
      <c r="C58" s="1" t="s">
        <v>1148</v>
      </c>
      <c r="F58" s="1" t="s">
        <v>763</v>
      </c>
      <c r="H58" s="1" t="s">
        <v>1684</v>
      </c>
      <c r="J58"/>
    </row>
    <row r="59" spans="1:10">
      <c r="C59" s="1" t="s">
        <v>235</v>
      </c>
      <c r="F59" s="1" t="s">
        <v>770</v>
      </c>
      <c r="H59" s="1" t="s">
        <v>1685</v>
      </c>
      <c r="J59"/>
    </row>
    <row r="60" spans="1:10">
      <c r="C60" s="1" t="s">
        <v>328</v>
      </c>
      <c r="F60" s="1" t="s">
        <v>775</v>
      </c>
      <c r="H60" s="1" t="s">
        <v>1686</v>
      </c>
      <c r="J60"/>
    </row>
    <row r="61" spans="1:10">
      <c r="C61" s="1" t="s">
        <v>798</v>
      </c>
      <c r="F61" s="1" t="s">
        <v>782</v>
      </c>
      <c r="H61" s="1" t="s">
        <v>887</v>
      </c>
      <c r="J61"/>
    </row>
    <row r="62" spans="1:10">
      <c r="C62" s="1" t="s">
        <v>363</v>
      </c>
      <c r="F62" s="1" t="s">
        <v>787</v>
      </c>
      <c r="H62" s="1" t="s">
        <v>1687</v>
      </c>
      <c r="J62"/>
    </row>
    <row r="63" spans="1:10">
      <c r="C63" s="1" t="s">
        <v>480</v>
      </c>
      <c r="F63" s="1" t="s">
        <v>796</v>
      </c>
      <c r="H63" s="1" t="s">
        <v>157</v>
      </c>
      <c r="J63"/>
    </row>
    <row r="64" spans="1:10">
      <c r="C64" s="1" t="s">
        <v>223</v>
      </c>
      <c r="F64" s="1" t="s">
        <v>803</v>
      </c>
      <c r="H64" s="1" t="s">
        <v>154</v>
      </c>
      <c r="J64"/>
    </row>
    <row r="65" spans="3:10">
      <c r="C65" s="1" t="s">
        <v>506</v>
      </c>
      <c r="F65" s="1" t="s">
        <v>812</v>
      </c>
      <c r="H65" s="1" t="s">
        <v>1688</v>
      </c>
      <c r="J65"/>
    </row>
    <row r="66" spans="3:10">
      <c r="C66" s="1" t="s">
        <v>98</v>
      </c>
      <c r="F66" s="1" t="s">
        <v>817</v>
      </c>
      <c r="H66" s="1" t="s">
        <v>1689</v>
      </c>
      <c r="J66"/>
    </row>
    <row r="67" spans="3:10">
      <c r="C67" s="1" t="s">
        <v>511</v>
      </c>
      <c r="F67" s="1" t="s">
        <v>823</v>
      </c>
      <c r="H67" s="1" t="s">
        <v>1690</v>
      </c>
      <c r="J67"/>
    </row>
    <row r="68" spans="3:10">
      <c r="C68" s="1" t="s">
        <v>303</v>
      </c>
      <c r="F68" s="1" t="s">
        <v>829</v>
      </c>
      <c r="H68" s="1" t="s">
        <v>788</v>
      </c>
      <c r="J68"/>
    </row>
    <row r="69" spans="3:10">
      <c r="C69" s="1" t="s">
        <v>118</v>
      </c>
      <c r="F69" s="1" t="s">
        <v>835</v>
      </c>
      <c r="H69" s="1" t="s">
        <v>159</v>
      </c>
      <c r="J69"/>
    </row>
    <row r="70" spans="3:10">
      <c r="C70" s="1" t="s">
        <v>790</v>
      </c>
      <c r="F70" s="1" t="s">
        <v>842</v>
      </c>
      <c r="H70" s="1" t="s">
        <v>1330</v>
      </c>
      <c r="J70"/>
    </row>
    <row r="71" spans="3:10">
      <c r="C71" s="1" t="s">
        <v>1188</v>
      </c>
      <c r="F71" s="1" t="s">
        <v>847</v>
      </c>
      <c r="H71" s="1" t="s">
        <v>627</v>
      </c>
      <c r="J71"/>
    </row>
    <row r="72" spans="3:10">
      <c r="C72" s="1" t="s">
        <v>111</v>
      </c>
      <c r="F72" s="1" t="s">
        <v>853</v>
      </c>
      <c r="H72" s="1" t="s">
        <v>1059</v>
      </c>
      <c r="J72"/>
    </row>
    <row r="73" spans="3:10">
      <c r="C73" s="1" t="s">
        <v>1015</v>
      </c>
      <c r="F73" s="1" t="s">
        <v>859</v>
      </c>
      <c r="H73" s="1" t="s">
        <v>1691</v>
      </c>
      <c r="J73"/>
    </row>
    <row r="74" spans="3:10">
      <c r="C74" s="1" t="s">
        <v>353</v>
      </c>
      <c r="F74" s="1" t="s">
        <v>864</v>
      </c>
      <c r="H74" s="1" t="s">
        <v>1692</v>
      </c>
      <c r="J74"/>
    </row>
    <row r="75" spans="3:10">
      <c r="C75" s="1" t="s">
        <v>227</v>
      </c>
      <c r="F75" s="1" t="s">
        <v>870</v>
      </c>
      <c r="H75" s="1" t="s">
        <v>1693</v>
      </c>
      <c r="J75"/>
    </row>
    <row r="76" spans="3:10">
      <c r="C76" s="1" t="s">
        <v>435</v>
      </c>
      <c r="F76" s="1" t="s">
        <v>879</v>
      </c>
      <c r="H76" s="1" t="s">
        <v>1041</v>
      </c>
      <c r="J76"/>
    </row>
    <row r="77" spans="3:10">
      <c r="C77" s="1" t="s">
        <v>397</v>
      </c>
      <c r="F77" s="1" t="s">
        <v>886</v>
      </c>
      <c r="H77" s="1" t="s">
        <v>417</v>
      </c>
      <c r="J77"/>
    </row>
    <row r="78" spans="3:10">
      <c r="C78" s="1" t="s">
        <v>956</v>
      </c>
      <c r="F78" s="1" t="s">
        <v>892</v>
      </c>
      <c r="H78" s="1" t="s">
        <v>613</v>
      </c>
      <c r="J78"/>
    </row>
    <row r="79" spans="3:10">
      <c r="C79" s="1" t="s">
        <v>285</v>
      </c>
      <c r="F79" s="1" t="s">
        <v>897</v>
      </c>
      <c r="H79" s="1" t="s">
        <v>1694</v>
      </c>
      <c r="J79"/>
    </row>
    <row r="80" spans="3:10">
      <c r="C80" s="1" t="s">
        <v>647</v>
      </c>
      <c r="F80" s="1" t="s">
        <v>903</v>
      </c>
      <c r="H80" s="1" t="s">
        <v>1695</v>
      </c>
      <c r="J80"/>
    </row>
    <row r="81" spans="3:10">
      <c r="C81" s="1" t="s">
        <v>391</v>
      </c>
      <c r="F81" s="1" t="s">
        <v>908</v>
      </c>
      <c r="H81" s="1" t="s">
        <v>797</v>
      </c>
      <c r="J81"/>
    </row>
    <row r="82" spans="3:10">
      <c r="C82" s="1" t="s">
        <v>405</v>
      </c>
      <c r="F82" s="1" t="s">
        <v>914</v>
      </c>
      <c r="H82" s="1" t="s">
        <v>1263</v>
      </c>
      <c r="J82"/>
    </row>
    <row r="83" spans="3:10">
      <c r="C83" s="1" t="s">
        <v>476</v>
      </c>
      <c r="F83" s="1" t="s">
        <v>919</v>
      </c>
      <c r="H83" s="1" t="s">
        <v>558</v>
      </c>
      <c r="J83"/>
    </row>
    <row r="84" spans="3:10">
      <c r="C84" s="1" t="s">
        <v>751</v>
      </c>
      <c r="F84" s="1" t="s">
        <v>924</v>
      </c>
      <c r="H84" s="1" t="s">
        <v>718</v>
      </c>
      <c r="J84"/>
    </row>
    <row r="85" spans="3:10">
      <c r="C85" s="1" t="s">
        <v>1168</v>
      </c>
      <c r="F85" s="1" t="s">
        <v>930</v>
      </c>
      <c r="H85" s="1" t="s">
        <v>1696</v>
      </c>
      <c r="J85"/>
    </row>
    <row r="86" spans="3:10">
      <c r="C86" s="1" t="s">
        <v>259</v>
      </c>
      <c r="F86" s="1" t="s">
        <v>937</v>
      </c>
      <c r="H86" s="1" t="s">
        <v>1697</v>
      </c>
      <c r="J86"/>
    </row>
    <row r="87" spans="3:10">
      <c r="C87" s="1" t="s">
        <v>392</v>
      </c>
      <c r="F87" s="1" t="s">
        <v>945</v>
      </c>
      <c r="H87" s="1" t="s">
        <v>486</v>
      </c>
      <c r="J87"/>
    </row>
    <row r="88" spans="3:10">
      <c r="C88" s="1" t="s">
        <v>244</v>
      </c>
      <c r="F88" s="1" t="s">
        <v>951</v>
      </c>
      <c r="H88" s="1" t="s">
        <v>938</v>
      </c>
      <c r="J88"/>
    </row>
    <row r="89" spans="3:10">
      <c r="C89" s="1" t="s">
        <v>310</v>
      </c>
      <c r="F89" s="1" t="s">
        <v>959</v>
      </c>
      <c r="H89" s="1" t="s">
        <v>1122</v>
      </c>
      <c r="J89"/>
    </row>
    <row r="90" spans="3:10">
      <c r="C90" s="1" t="s">
        <v>527</v>
      </c>
      <c r="F90" s="1" t="s">
        <v>965</v>
      </c>
      <c r="H90" s="1" t="s">
        <v>1698</v>
      </c>
      <c r="J90"/>
    </row>
    <row r="91" spans="3:10">
      <c r="C91" s="1" t="s">
        <v>544</v>
      </c>
      <c r="F91" s="1" t="s">
        <v>970</v>
      </c>
      <c r="H91" s="1" t="s">
        <v>1699</v>
      </c>
      <c r="J91"/>
    </row>
    <row r="92" spans="3:10">
      <c r="C92" s="1" t="s">
        <v>321</v>
      </c>
      <c r="F92" s="1" t="s">
        <v>977</v>
      </c>
      <c r="H92" s="1" t="s">
        <v>1700</v>
      </c>
      <c r="J92"/>
    </row>
    <row r="93" spans="3:10">
      <c r="C93" s="1" t="s">
        <v>659</v>
      </c>
      <c r="F93" s="1" t="s">
        <v>985</v>
      </c>
      <c r="H93" s="1" t="s">
        <v>1701</v>
      </c>
      <c r="J93"/>
    </row>
    <row r="94" spans="3:10">
      <c r="C94" s="1" t="s">
        <v>704</v>
      </c>
      <c r="F94" s="1" t="s">
        <v>990</v>
      </c>
      <c r="H94" s="1" t="s">
        <v>1702</v>
      </c>
      <c r="J94"/>
    </row>
    <row r="95" spans="3:10">
      <c r="C95" s="1" t="s">
        <v>208</v>
      </c>
      <c r="F95" s="1" t="s">
        <v>997</v>
      </c>
      <c r="H95" s="1" t="s">
        <v>1703</v>
      </c>
      <c r="J95"/>
    </row>
    <row r="96" spans="3:10">
      <c r="C96" s="1" t="s">
        <v>210</v>
      </c>
      <c r="F96" s="1" t="s">
        <v>1002</v>
      </c>
      <c r="H96" s="1" t="s">
        <v>1704</v>
      </c>
      <c r="J96"/>
    </row>
    <row r="97" spans="3:10">
      <c r="C97" s="1" t="s">
        <v>96</v>
      </c>
      <c r="F97" s="1" t="s">
        <v>1008</v>
      </c>
      <c r="H97" s="1" t="s">
        <v>185</v>
      </c>
      <c r="J97"/>
    </row>
    <row r="98" spans="3:10">
      <c r="C98" s="1" t="s">
        <v>304</v>
      </c>
      <c r="F98" s="1" t="s">
        <v>1013</v>
      </c>
      <c r="H98" s="1" t="s">
        <v>1003</v>
      </c>
      <c r="J98"/>
    </row>
    <row r="99" spans="3:10">
      <c r="C99" s="1" t="s">
        <v>246</v>
      </c>
      <c r="F99" s="1" t="s">
        <v>1019</v>
      </c>
      <c r="H99" s="1" t="s">
        <v>776</v>
      </c>
      <c r="J99"/>
    </row>
    <row r="100" spans="3:10">
      <c r="C100" s="1" t="s">
        <v>1331</v>
      </c>
      <c r="F100" s="1" t="s">
        <v>1027</v>
      </c>
      <c r="H100" s="1" t="s">
        <v>1705</v>
      </c>
      <c r="J100"/>
    </row>
    <row r="101" spans="3:10">
      <c r="C101" s="1" t="s">
        <v>120</v>
      </c>
      <c r="F101" s="1" t="s">
        <v>1033</v>
      </c>
      <c r="H101" s="1" t="s">
        <v>502</v>
      </c>
      <c r="J101"/>
    </row>
    <row r="102" spans="3:10">
      <c r="C102" s="1" t="s">
        <v>112</v>
      </c>
      <c r="F102" s="1" t="s">
        <v>1040</v>
      </c>
      <c r="H102" s="1" t="s">
        <v>1706</v>
      </c>
      <c r="J102"/>
    </row>
    <row r="103" spans="3:10">
      <c r="C103" s="1" t="s">
        <v>327</v>
      </c>
      <c r="F103" s="1" t="s">
        <v>1048</v>
      </c>
      <c r="H103" s="1" t="s">
        <v>1707</v>
      </c>
      <c r="J103"/>
    </row>
    <row r="104" spans="3:10">
      <c r="C104" s="1" t="s">
        <v>1204</v>
      </c>
      <c r="F104" s="1" t="s">
        <v>1053</v>
      </c>
      <c r="H104" s="1" t="s">
        <v>1708</v>
      </c>
      <c r="J104"/>
    </row>
    <row r="105" spans="3:10">
      <c r="C105" s="1" t="s">
        <v>319</v>
      </c>
      <c r="F105" s="1" t="s">
        <v>1058</v>
      </c>
      <c r="H105" s="1" t="s">
        <v>1709</v>
      </c>
      <c r="J105"/>
    </row>
    <row r="106" spans="3:10">
      <c r="C106" s="1" t="s">
        <v>173</v>
      </c>
      <c r="F106" s="1" t="s">
        <v>1066</v>
      </c>
      <c r="H106" s="1" t="s">
        <v>1177</v>
      </c>
      <c r="J106"/>
    </row>
    <row r="107" spans="3:10">
      <c r="C107" s="1" t="s">
        <v>455</v>
      </c>
      <c r="F107" s="1" t="s">
        <v>1072</v>
      </c>
      <c r="H107" s="1" t="s">
        <v>1710</v>
      </c>
      <c r="J107"/>
    </row>
    <row r="108" spans="3:10">
      <c r="C108" s="1" t="s">
        <v>880</v>
      </c>
      <c r="F108" s="1" t="s">
        <v>1077</v>
      </c>
      <c r="H108" s="1" t="s">
        <v>1711</v>
      </c>
      <c r="J108"/>
    </row>
    <row r="109" spans="3:10">
      <c r="C109" s="1" t="s">
        <v>252</v>
      </c>
      <c r="F109" s="1" t="s">
        <v>1082</v>
      </c>
      <c r="H109" s="1" t="s">
        <v>1712</v>
      </c>
      <c r="J109"/>
    </row>
    <row r="110" spans="3:10">
      <c r="C110" s="1" t="s">
        <v>375</v>
      </c>
      <c r="F110" s="1" t="s">
        <v>1089</v>
      </c>
      <c r="H110" s="1" t="s">
        <v>1713</v>
      </c>
      <c r="J110"/>
    </row>
    <row r="111" spans="3:10">
      <c r="C111" s="1" t="s">
        <v>503</v>
      </c>
      <c r="F111" s="1" t="s">
        <v>1095</v>
      </c>
      <c r="H111" s="1" t="s">
        <v>1714</v>
      </c>
      <c r="J111"/>
    </row>
    <row r="112" spans="3:10">
      <c r="C112" s="1" t="s">
        <v>682</v>
      </c>
      <c r="F112" s="1" t="s">
        <v>1102</v>
      </c>
      <c r="H112" s="1" t="s">
        <v>167</v>
      </c>
      <c r="J112"/>
    </row>
    <row r="113" spans="3:10">
      <c r="C113" s="1" t="s">
        <v>464</v>
      </c>
      <c r="F113" s="1" t="s">
        <v>1107</v>
      </c>
      <c r="H113" s="1" t="s">
        <v>1715</v>
      </c>
      <c r="J113"/>
    </row>
    <row r="114" spans="3:10">
      <c r="C114" s="1" t="s">
        <v>992</v>
      </c>
      <c r="F114" s="1" t="s">
        <v>1114</v>
      </c>
      <c r="H114" s="1" t="s">
        <v>1716</v>
      </c>
      <c r="J114"/>
    </row>
    <row r="115" spans="3:10">
      <c r="C115" s="1" t="s">
        <v>221</v>
      </c>
      <c r="F115" s="1" t="s">
        <v>1121</v>
      </c>
      <c r="H115" s="1" t="s">
        <v>163</v>
      </c>
      <c r="J115"/>
    </row>
    <row r="116" spans="3:10">
      <c r="C116" s="1" t="s">
        <v>467</v>
      </c>
      <c r="F116" s="1" t="s">
        <v>1128</v>
      </c>
      <c r="H116" s="1" t="s">
        <v>325</v>
      </c>
      <c r="J116"/>
    </row>
    <row r="117" spans="3:10">
      <c r="C117" s="1" t="s">
        <v>972</v>
      </c>
      <c r="F117" s="1" t="s">
        <v>1134</v>
      </c>
      <c r="H117" s="1" t="s">
        <v>249</v>
      </c>
      <c r="J117"/>
    </row>
    <row r="118" spans="3:10">
      <c r="C118" s="1" t="s">
        <v>452</v>
      </c>
      <c r="F118" s="1" t="s">
        <v>1140</v>
      </c>
      <c r="H118" s="1" t="s">
        <v>1717</v>
      </c>
      <c r="J118"/>
    </row>
    <row r="119" spans="3:10">
      <c r="C119" s="1" t="s">
        <v>316</v>
      </c>
      <c r="F119" s="1" t="s">
        <v>1146</v>
      </c>
      <c r="H119" s="1" t="s">
        <v>696</v>
      </c>
      <c r="J119"/>
    </row>
    <row r="120" spans="3:10">
      <c r="C120" s="1" t="s">
        <v>413</v>
      </c>
      <c r="F120" s="1" t="s">
        <v>1152</v>
      </c>
      <c r="H120" s="1" t="s">
        <v>1115</v>
      </c>
      <c r="J120"/>
    </row>
    <row r="121" spans="3:10">
      <c r="C121" s="1" t="s">
        <v>264</v>
      </c>
      <c r="F121" s="1" t="s">
        <v>1157</v>
      </c>
      <c r="H121" s="1" t="s">
        <v>1718</v>
      </c>
      <c r="J121"/>
    </row>
    <row r="122" spans="3:10">
      <c r="C122" s="1" t="s">
        <v>299</v>
      </c>
      <c r="F122" s="1" t="s">
        <v>1164</v>
      </c>
      <c r="H122" s="1" t="s">
        <v>1719</v>
      </c>
      <c r="J122"/>
    </row>
    <row r="123" spans="3:10">
      <c r="C123" s="1" t="s">
        <v>469</v>
      </c>
      <c r="F123" s="1" t="s">
        <v>1170</v>
      </c>
      <c r="H123" s="1" t="s">
        <v>1720</v>
      </c>
      <c r="J123"/>
    </row>
    <row r="124" spans="3:10">
      <c r="C124" s="1" t="s">
        <v>407</v>
      </c>
      <c r="F124" s="1" t="s">
        <v>1176</v>
      </c>
      <c r="H124" s="1" t="s">
        <v>710</v>
      </c>
      <c r="J124"/>
    </row>
    <row r="125" spans="3:10">
      <c r="C125" s="1" t="s">
        <v>874</v>
      </c>
      <c r="F125" s="1" t="s">
        <v>1182</v>
      </c>
      <c r="H125" s="1" t="s">
        <v>830</v>
      </c>
      <c r="J125"/>
    </row>
    <row r="126" spans="3:10">
      <c r="C126" s="1" t="s">
        <v>373</v>
      </c>
      <c r="F126" s="1" t="s">
        <v>1187</v>
      </c>
      <c r="H126" s="1" t="s">
        <v>1171</v>
      </c>
      <c r="J126"/>
    </row>
    <row r="127" spans="3:10">
      <c r="C127" s="1" t="s">
        <v>378</v>
      </c>
      <c r="F127" s="1" t="s">
        <v>1193</v>
      </c>
      <c r="H127" s="1" t="s">
        <v>1721</v>
      </c>
      <c r="J127"/>
    </row>
    <row r="128" spans="3:10">
      <c r="C128" s="1" t="s">
        <v>670</v>
      </c>
      <c r="F128" s="1" t="s">
        <v>1198</v>
      </c>
      <c r="J128"/>
    </row>
    <row r="129" spans="3:10">
      <c r="C129" s="1" t="s">
        <v>281</v>
      </c>
      <c r="F129" s="1" t="s">
        <v>1203</v>
      </c>
      <c r="J129"/>
    </row>
    <row r="130" spans="3:10">
      <c r="C130" s="1" t="s">
        <v>336</v>
      </c>
      <c r="F130" s="1" t="s">
        <v>1210</v>
      </c>
      <c r="J130"/>
    </row>
    <row r="131" spans="3:10">
      <c r="C131" s="1" t="s">
        <v>1216</v>
      </c>
      <c r="F131" s="1" t="s">
        <v>1215</v>
      </c>
      <c r="J131"/>
    </row>
    <row r="132" spans="3:10">
      <c r="C132" s="1" t="s">
        <v>545</v>
      </c>
      <c r="F132" s="1" t="s">
        <v>1223</v>
      </c>
      <c r="J132"/>
    </row>
    <row r="133" spans="3:10">
      <c r="C133" s="1" t="s">
        <v>278</v>
      </c>
      <c r="F133" s="1" t="s">
        <v>1228</v>
      </c>
      <c r="J133"/>
    </row>
    <row r="134" spans="3:10">
      <c r="C134" s="1" t="s">
        <v>326</v>
      </c>
      <c r="F134" s="1" t="s">
        <v>1233</v>
      </c>
      <c r="J134"/>
    </row>
    <row r="135" spans="3:10">
      <c r="C135" s="1" t="s">
        <v>926</v>
      </c>
      <c r="F135" s="1" t="s">
        <v>1239</v>
      </c>
      <c r="J135"/>
    </row>
    <row r="136" spans="3:10">
      <c r="C136" s="1" t="s">
        <v>719</v>
      </c>
      <c r="F136" s="1" t="s">
        <v>1245</v>
      </c>
      <c r="J136"/>
    </row>
    <row r="137" spans="3:10">
      <c r="C137" s="1" t="s">
        <v>1043</v>
      </c>
      <c r="F137" s="1" t="s">
        <v>1251</v>
      </c>
      <c r="J137"/>
    </row>
    <row r="138" spans="3:10">
      <c r="C138" s="1" t="s">
        <v>575</v>
      </c>
      <c r="F138" s="1" t="s">
        <v>1256</v>
      </c>
      <c r="J138"/>
    </row>
    <row r="139" spans="3:10">
      <c r="C139" s="1" t="s">
        <v>237</v>
      </c>
      <c r="F139" s="1" t="s">
        <v>1262</v>
      </c>
      <c r="J139"/>
    </row>
    <row r="140" spans="3:10">
      <c r="C140" s="1" t="s">
        <v>838</v>
      </c>
      <c r="F140" s="1" t="s">
        <v>1268</v>
      </c>
      <c r="J140"/>
    </row>
    <row r="141" spans="3:10">
      <c r="C141" s="1" t="s">
        <v>572</v>
      </c>
      <c r="F141" s="1" t="s">
        <v>1273</v>
      </c>
      <c r="J141"/>
    </row>
    <row r="142" spans="3:10">
      <c r="C142" s="1" t="s">
        <v>243</v>
      </c>
      <c r="F142" s="1" t="s">
        <v>1278</v>
      </c>
      <c r="J142"/>
    </row>
    <row r="143" spans="3:10">
      <c r="C143" s="1" t="s">
        <v>1116</v>
      </c>
      <c r="F143" s="1" t="s">
        <v>1283</v>
      </c>
      <c r="J143"/>
    </row>
    <row r="144" spans="3:10">
      <c r="C144" s="1" t="s">
        <v>932</v>
      </c>
      <c r="F144" s="1" t="s">
        <v>1290</v>
      </c>
      <c r="J144"/>
    </row>
    <row r="145" spans="3:10">
      <c r="C145" s="1" t="s">
        <v>524</v>
      </c>
      <c r="F145" s="1" t="s">
        <v>1295</v>
      </c>
      <c r="J145"/>
    </row>
    <row r="146" spans="3:10">
      <c r="C146" s="1" t="s">
        <v>217</v>
      </c>
      <c r="F146" s="1" t="s">
        <v>1302</v>
      </c>
      <c r="J146"/>
    </row>
    <row r="147" spans="3:10">
      <c r="C147" s="1" t="s">
        <v>818</v>
      </c>
      <c r="F147" s="1" t="s">
        <v>1307</v>
      </c>
      <c r="J147"/>
    </row>
    <row r="148" spans="3:10">
      <c r="C148" s="1" t="s">
        <v>440</v>
      </c>
      <c r="F148" s="1" t="s">
        <v>1312</v>
      </c>
      <c r="J148"/>
    </row>
    <row r="149" spans="3:10">
      <c r="C149" s="1" t="s">
        <v>1090</v>
      </c>
      <c r="F149" s="1" t="s">
        <v>1317</v>
      </c>
      <c r="J149"/>
    </row>
    <row r="150" spans="3:10">
      <c r="C150" s="1" t="s">
        <v>211</v>
      </c>
      <c r="F150" s="1" t="s">
        <v>1322</v>
      </c>
      <c r="J150"/>
    </row>
    <row r="151" spans="3:10">
      <c r="C151" s="1" t="s">
        <v>1096</v>
      </c>
      <c r="F151" s="1" t="s">
        <v>1329</v>
      </c>
      <c r="J151"/>
    </row>
    <row r="152" spans="3:10">
      <c r="C152" s="1" t="s">
        <v>675</v>
      </c>
      <c r="J152"/>
    </row>
    <row r="153" spans="3:10">
      <c r="C153" s="1" t="s">
        <v>1124</v>
      </c>
      <c r="J153"/>
    </row>
    <row r="154" spans="3:10">
      <c r="C154" s="1" t="s">
        <v>241</v>
      </c>
      <c r="J154"/>
    </row>
    <row r="155" spans="3:10">
      <c r="C155" s="1" t="s">
        <v>661</v>
      </c>
      <c r="J155"/>
    </row>
    <row r="156" spans="3:10">
      <c r="C156" s="1" t="s">
        <v>1324</v>
      </c>
      <c r="J156"/>
    </row>
    <row r="157" spans="3:10">
      <c r="C157" s="1" t="s">
        <v>523</v>
      </c>
      <c r="J157"/>
    </row>
    <row r="158" spans="3:10">
      <c r="C158" s="1" t="s">
        <v>300</v>
      </c>
      <c r="J158"/>
    </row>
    <row r="159" spans="3:10">
      <c r="C159" s="1" t="s">
        <v>865</v>
      </c>
      <c r="J159"/>
    </row>
    <row r="160" spans="3:10">
      <c r="C160" s="1" t="s">
        <v>993</v>
      </c>
      <c r="J160"/>
    </row>
    <row r="161" spans="3:10">
      <c r="C161" s="1" t="s">
        <v>666</v>
      </c>
      <c r="J161"/>
    </row>
    <row r="162" spans="3:10">
      <c r="C162" s="1" t="s">
        <v>332</v>
      </c>
      <c r="J162"/>
    </row>
    <row r="163" spans="3:10">
      <c r="C163" s="1" t="s">
        <v>663</v>
      </c>
      <c r="J163"/>
    </row>
    <row r="164" spans="3:10">
      <c r="C164" s="1" t="s">
        <v>394</v>
      </c>
      <c r="J164"/>
    </row>
    <row r="165" spans="3:10">
      <c r="C165" s="1" t="s">
        <v>429</v>
      </c>
      <c r="J165"/>
    </row>
    <row r="166" spans="3:10">
      <c r="C166" s="1" t="s">
        <v>1036</v>
      </c>
      <c r="J166"/>
    </row>
    <row r="167" spans="3:10">
      <c r="C167" s="1" t="s">
        <v>711</v>
      </c>
      <c r="J167"/>
    </row>
    <row r="168" spans="3:10">
      <c r="C168" s="1" t="s">
        <v>292</v>
      </c>
      <c r="J168"/>
    </row>
    <row r="169" spans="3:10">
      <c r="C169" s="1" t="s">
        <v>346</v>
      </c>
      <c r="J169"/>
    </row>
    <row r="170" spans="3:10">
      <c r="C170" s="1" t="s">
        <v>974</v>
      </c>
      <c r="J170"/>
    </row>
    <row r="171" spans="3:10">
      <c r="C171" s="1" t="s">
        <v>616</v>
      </c>
      <c r="J171"/>
    </row>
    <row r="172" spans="3:10">
      <c r="C172" s="1" t="s">
        <v>806</v>
      </c>
      <c r="J172"/>
    </row>
    <row r="173" spans="3:10">
      <c r="C173" s="1" t="s">
        <v>554</v>
      </c>
      <c r="J173"/>
    </row>
    <row r="174" spans="3:10">
      <c r="C174" s="1" t="s">
        <v>116</v>
      </c>
      <c r="J174"/>
    </row>
    <row r="175" spans="3:10">
      <c r="C175" s="1" t="s">
        <v>448</v>
      </c>
      <c r="J175"/>
    </row>
    <row r="176" spans="3:10">
      <c r="C176" s="1" t="s">
        <v>384</v>
      </c>
      <c r="J176"/>
    </row>
    <row r="177" spans="3:10">
      <c r="C177" s="1" t="s">
        <v>122</v>
      </c>
      <c r="J177"/>
    </row>
    <row r="178" spans="3:10">
      <c r="C178" s="1" t="s">
        <v>650</v>
      </c>
      <c r="J178"/>
    </row>
    <row r="179" spans="3:10">
      <c r="C179" s="1" t="s">
        <v>266</v>
      </c>
      <c r="J179"/>
    </row>
    <row r="180" spans="3:10">
      <c r="C180" s="1" t="s">
        <v>334</v>
      </c>
      <c r="J180"/>
    </row>
    <row r="181" spans="3:10">
      <c r="C181" s="1" t="s">
        <v>687</v>
      </c>
      <c r="J181"/>
    </row>
    <row r="182" spans="3:10">
      <c r="C182" s="1" t="s">
        <v>533</v>
      </c>
      <c r="J182"/>
    </row>
    <row r="183" spans="3:10">
      <c r="C183" s="1" t="s">
        <v>274</v>
      </c>
      <c r="J183"/>
    </row>
    <row r="184" spans="3:10">
      <c r="C184" s="1" t="s">
        <v>461</v>
      </c>
      <c r="J184"/>
    </row>
    <row r="185" spans="3:10">
      <c r="C185" s="1" t="s">
        <v>849</v>
      </c>
      <c r="J185"/>
    </row>
    <row r="186" spans="3:10">
      <c r="C186" s="1" t="s">
        <v>1063</v>
      </c>
      <c r="J186"/>
    </row>
    <row r="187" spans="3:10">
      <c r="C187" s="1" t="s">
        <v>280</v>
      </c>
      <c r="J187"/>
    </row>
    <row r="188" spans="3:10">
      <c r="C188" s="1" t="s">
        <v>449</v>
      </c>
      <c r="J188"/>
    </row>
    <row r="189" spans="3:10">
      <c r="C189" s="1" t="s">
        <v>808</v>
      </c>
      <c r="J189"/>
    </row>
    <row r="190" spans="3:10">
      <c r="C190" s="1" t="s">
        <v>387</v>
      </c>
      <c r="J190"/>
    </row>
    <row r="191" spans="3:10">
      <c r="C191" s="1" t="s">
        <v>475</v>
      </c>
      <c r="J191"/>
    </row>
    <row r="192" spans="3:10">
      <c r="C192" s="1" t="s">
        <v>872</v>
      </c>
      <c r="J192"/>
    </row>
    <row r="193" spans="3:10">
      <c r="C193" s="1" t="s">
        <v>284</v>
      </c>
      <c r="J193"/>
    </row>
    <row r="194" spans="3:10">
      <c r="C194" s="1" t="s">
        <v>222</v>
      </c>
      <c r="J194"/>
    </row>
    <row r="195" spans="3:10">
      <c r="C195" s="1" t="s">
        <v>293</v>
      </c>
      <c r="J195"/>
    </row>
    <row r="196" spans="3:10">
      <c r="C196" s="1" t="s">
        <v>279</v>
      </c>
      <c r="J196"/>
    </row>
    <row r="197" spans="3:10">
      <c r="C197" s="1" t="s">
        <v>359</v>
      </c>
      <c r="J197"/>
    </row>
    <row r="198" spans="3:10">
      <c r="C198" s="1" t="s">
        <v>444</v>
      </c>
      <c r="J198"/>
    </row>
    <row r="199" spans="3:10">
      <c r="C199" s="1" t="s">
        <v>329</v>
      </c>
      <c r="J199"/>
    </row>
    <row r="200" spans="3:10">
      <c r="C200" s="1" t="s">
        <v>1297</v>
      </c>
      <c r="J200"/>
    </row>
    <row r="201" spans="3:10">
      <c r="C201" s="1" t="s">
        <v>794</v>
      </c>
      <c r="J201"/>
    </row>
    <row r="202" spans="3:10">
      <c r="C202" s="1" t="s">
        <v>313</v>
      </c>
      <c r="J202"/>
    </row>
    <row r="203" spans="3:10">
      <c r="C203" s="1" t="s">
        <v>301</v>
      </c>
      <c r="J203"/>
    </row>
    <row r="204" spans="3:10">
      <c r="C204" s="1" t="s">
        <v>876</v>
      </c>
      <c r="J204"/>
    </row>
    <row r="205" spans="3:10">
      <c r="C205" s="1" t="s">
        <v>777</v>
      </c>
      <c r="J205"/>
    </row>
    <row r="206" spans="3:10">
      <c r="C206" s="1" t="s">
        <v>418</v>
      </c>
      <c r="J206"/>
    </row>
    <row r="207" spans="3:10">
      <c r="C207" s="1" t="s">
        <v>1064</v>
      </c>
      <c r="J207"/>
    </row>
    <row r="208" spans="3:10">
      <c r="C208" s="1" t="s">
        <v>706</v>
      </c>
      <c r="J208"/>
    </row>
    <row r="209" spans="3:10">
      <c r="C209" s="1" t="s">
        <v>757</v>
      </c>
      <c r="J209"/>
    </row>
    <row r="210" spans="3:10">
      <c r="C210" s="1" t="s">
        <v>641</v>
      </c>
      <c r="J210"/>
    </row>
    <row r="211" spans="3:10">
      <c r="C211" s="1" t="s">
        <v>496</v>
      </c>
      <c r="J211"/>
    </row>
    <row r="212" spans="3:10">
      <c r="C212" s="1" t="s">
        <v>882</v>
      </c>
      <c r="J212"/>
    </row>
    <row r="213" spans="3:10">
      <c r="C213" s="1" t="s">
        <v>234</v>
      </c>
      <c r="J213"/>
    </row>
    <row r="214" spans="3:10">
      <c r="C214" s="1" t="s">
        <v>385</v>
      </c>
      <c r="J214"/>
    </row>
    <row r="215" spans="3:10">
      <c r="C215" s="1" t="s">
        <v>910</v>
      </c>
      <c r="J215"/>
    </row>
    <row r="216" spans="3:10">
      <c r="C216" s="1" t="s">
        <v>1110</v>
      </c>
      <c r="J216"/>
    </row>
    <row r="217" spans="3:10">
      <c r="C217" s="1" t="s">
        <v>257</v>
      </c>
      <c r="J217"/>
    </row>
    <row r="218" spans="3:10">
      <c r="C218" s="1" t="s">
        <v>215</v>
      </c>
      <c r="J218"/>
    </row>
    <row r="219" spans="3:10">
      <c r="C219" s="1" t="s">
        <v>608</v>
      </c>
      <c r="J219"/>
    </row>
    <row r="220" spans="3:10">
      <c r="C220" s="1" t="s">
        <v>306</v>
      </c>
      <c r="J220"/>
    </row>
    <row r="221" spans="3:10">
      <c r="C221" s="1" t="s">
        <v>273</v>
      </c>
      <c r="J221"/>
    </row>
    <row r="222" spans="3:10">
      <c r="C222" s="1" t="s">
        <v>957</v>
      </c>
      <c r="J222"/>
    </row>
    <row r="223" spans="3:10">
      <c r="C223" s="1" t="s">
        <v>649</v>
      </c>
      <c r="J223"/>
    </row>
    <row r="224" spans="3:10">
      <c r="C224" s="1" t="s">
        <v>295</v>
      </c>
      <c r="J224"/>
    </row>
    <row r="225" spans="3:10">
      <c r="C225" s="1" t="s">
        <v>487</v>
      </c>
      <c r="J225"/>
    </row>
    <row r="226" spans="3:10">
      <c r="C226" s="1" t="s">
        <v>251</v>
      </c>
      <c r="J226"/>
    </row>
    <row r="227" spans="3:10">
      <c r="C227" s="1" t="s">
        <v>338</v>
      </c>
      <c r="J227"/>
    </row>
    <row r="228" spans="3:10">
      <c r="C228" s="1" t="s">
        <v>1221</v>
      </c>
      <c r="J228"/>
    </row>
    <row r="229" spans="3:10">
      <c r="C229" s="1" t="s">
        <v>749</v>
      </c>
      <c r="J229"/>
    </row>
    <row r="230" spans="3:10">
      <c r="C230" s="1" t="s">
        <v>759</v>
      </c>
      <c r="J230"/>
    </row>
    <row r="231" spans="3:10">
      <c r="C231" s="1" t="s">
        <v>294</v>
      </c>
      <c r="J231"/>
    </row>
    <row r="232" spans="3:10">
      <c r="C232" s="1" t="s">
        <v>727</v>
      </c>
      <c r="J232"/>
    </row>
    <row r="233" spans="3:10">
      <c r="C233" s="1" t="s">
        <v>963</v>
      </c>
      <c r="J233"/>
    </row>
    <row r="234" spans="3:10">
      <c r="C234" s="1" t="s">
        <v>792</v>
      </c>
      <c r="J234"/>
    </row>
    <row r="235" spans="3:10">
      <c r="C235" s="1" t="s">
        <v>939</v>
      </c>
      <c r="J235"/>
    </row>
    <row r="236" spans="3:10">
      <c r="C236" s="1" t="s">
        <v>333</v>
      </c>
      <c r="J236"/>
    </row>
    <row r="237" spans="3:10">
      <c r="C237" s="1" t="s">
        <v>593</v>
      </c>
      <c r="J237"/>
    </row>
    <row r="238" spans="3:10">
      <c r="C238" s="1" t="s">
        <v>742</v>
      </c>
      <c r="J238"/>
    </row>
    <row r="239" spans="3:10">
      <c r="C239" s="1" t="s">
        <v>1237</v>
      </c>
      <c r="J239"/>
    </row>
    <row r="240" spans="3:10">
      <c r="C240" s="1" t="s">
        <v>409</v>
      </c>
      <c r="J240"/>
    </row>
    <row r="241" spans="3:10">
      <c r="C241" s="1" t="s">
        <v>596</v>
      </c>
      <c r="J241"/>
    </row>
    <row r="242" spans="3:10">
      <c r="C242" s="1" t="s">
        <v>419</v>
      </c>
      <c r="J242"/>
    </row>
    <row r="243" spans="3:10">
      <c r="C243" s="1" t="s">
        <v>477</v>
      </c>
      <c r="J243"/>
    </row>
    <row r="244" spans="3:10">
      <c r="C244" s="1" t="s">
        <v>657</v>
      </c>
      <c r="J244"/>
    </row>
    <row r="245" spans="3:10">
      <c r="C245" s="1" t="s">
        <v>979</v>
      </c>
      <c r="J245"/>
    </row>
    <row r="246" spans="3:10">
      <c r="C246" s="1" t="s">
        <v>1129</v>
      </c>
      <c r="J246"/>
    </row>
    <row r="247" spans="3:10">
      <c r="C247" s="1" t="s">
        <v>756</v>
      </c>
      <c r="J247"/>
    </row>
    <row r="248" spans="3:10">
      <c r="C248" s="1" t="s">
        <v>1162</v>
      </c>
      <c r="J248"/>
    </row>
    <row r="249" spans="3:10">
      <c r="C249" s="1" t="s">
        <v>312</v>
      </c>
      <c r="J249"/>
    </row>
    <row r="250" spans="3:10">
      <c r="C250" s="1" t="s">
        <v>526</v>
      </c>
      <c r="J250"/>
    </row>
    <row r="251" spans="3:10">
      <c r="C251" s="1" t="s">
        <v>379</v>
      </c>
      <c r="J251"/>
    </row>
    <row r="252" spans="3:10">
      <c r="C252" s="1" t="s">
        <v>827</v>
      </c>
      <c r="J252"/>
    </row>
    <row r="253" spans="3:10">
      <c r="C253" s="1" t="s">
        <v>240</v>
      </c>
      <c r="J253"/>
    </row>
    <row r="254" spans="3:10">
      <c r="C254" s="1" t="s">
        <v>940</v>
      </c>
      <c r="J254"/>
    </row>
    <row r="255" spans="3:10">
      <c r="C255" s="1" t="s">
        <v>1259</v>
      </c>
      <c r="J255"/>
    </row>
    <row r="256" spans="3:10">
      <c r="C256" s="1" t="s">
        <v>101</v>
      </c>
      <c r="J256"/>
    </row>
    <row r="257" spans="3:10">
      <c r="C257" s="1" t="s">
        <v>507</v>
      </c>
      <c r="J257"/>
    </row>
    <row r="258" spans="3:10">
      <c r="C258" s="1" t="s">
        <v>404</v>
      </c>
      <c r="J258"/>
    </row>
    <row r="259" spans="3:10">
      <c r="C259" s="1" t="s">
        <v>535</v>
      </c>
      <c r="J259"/>
    </row>
    <row r="260" spans="3:10">
      <c r="C260" s="1" t="s">
        <v>388</v>
      </c>
      <c r="J260"/>
    </row>
    <row r="261" spans="3:10">
      <c r="C261" s="1" t="s">
        <v>1243</v>
      </c>
      <c r="J261"/>
    </row>
    <row r="262" spans="3:10">
      <c r="C262" s="1" t="s">
        <v>272</v>
      </c>
      <c r="J262"/>
    </row>
    <row r="263" spans="3:10">
      <c r="C263" s="1" t="s">
        <v>350</v>
      </c>
      <c r="J263"/>
    </row>
    <row r="264" spans="3:10">
      <c r="C264" s="1" t="s">
        <v>1084</v>
      </c>
      <c r="J264"/>
    </row>
    <row r="265" spans="3:10">
      <c r="C265" s="1" t="s">
        <v>311</v>
      </c>
      <c r="J265"/>
    </row>
    <row r="266" spans="3:10">
      <c r="C266" s="1" t="s">
        <v>422</v>
      </c>
      <c r="J266"/>
    </row>
    <row r="267" spans="3:10">
      <c r="C267" s="1" t="s">
        <v>432</v>
      </c>
      <c r="J267"/>
    </row>
    <row r="268" spans="3:10">
      <c r="C268" s="1" t="s">
        <v>265</v>
      </c>
      <c r="J268"/>
    </row>
    <row r="269" spans="3:10">
      <c r="C269" s="1" t="s">
        <v>399</v>
      </c>
      <c r="J269"/>
    </row>
    <row r="270" spans="3:10">
      <c r="C270" s="1" t="s">
        <v>340</v>
      </c>
      <c r="J270"/>
    </row>
    <row r="271" spans="3:10">
      <c r="C271" s="1" t="s">
        <v>396</v>
      </c>
      <c r="J271"/>
    </row>
    <row r="272" spans="3:10">
      <c r="C272" s="1" t="s">
        <v>531</v>
      </c>
      <c r="J272"/>
    </row>
    <row r="273" spans="10:10">
      <c r="J273"/>
    </row>
    <row r="274" spans="10:10">
      <c r="J274"/>
    </row>
    <row r="275" spans="10:10">
      <c r="J275"/>
    </row>
    <row r="276" spans="10:10">
      <c r="J276"/>
    </row>
    <row r="277" spans="10:10">
      <c r="J277"/>
    </row>
    <row r="278" spans="10:10">
      <c r="J278"/>
    </row>
    <row r="279" spans="10:10">
      <c r="J279"/>
    </row>
    <row r="280" spans="10:10">
      <c r="J280"/>
    </row>
    <row r="281" spans="10:10">
      <c r="J281"/>
    </row>
    <row r="282" spans="10:10">
      <c r="J282"/>
    </row>
    <row r="283" spans="10:10">
      <c r="J283"/>
    </row>
    <row r="284" spans="10:10">
      <c r="J284"/>
    </row>
    <row r="285" spans="10:10">
      <c r="J285"/>
    </row>
    <row r="286" spans="10:10">
      <c r="J286"/>
    </row>
    <row r="287" spans="10:10">
      <c r="J287"/>
    </row>
    <row r="288" spans="10:10">
      <c r="J288"/>
    </row>
    <row r="289" spans="10:10">
      <c r="J289"/>
    </row>
    <row r="290" spans="10:10">
      <c r="J290"/>
    </row>
    <row r="291" spans="10:10">
      <c r="J291"/>
    </row>
    <row r="292" spans="10:10">
      <c r="J292"/>
    </row>
    <row r="293" spans="10:10">
      <c r="J293"/>
    </row>
    <row r="294" spans="10:10">
      <c r="J294"/>
    </row>
    <row r="295" spans="10:10">
      <c r="J295"/>
    </row>
    <row r="296" spans="10:10">
      <c r="J296"/>
    </row>
    <row r="297" spans="10:10">
      <c r="J297"/>
    </row>
    <row r="298" spans="10:10">
      <c r="J298"/>
    </row>
    <row r="299" spans="10:10">
      <c r="J299"/>
    </row>
    <row r="300" spans="10:10">
      <c r="J300"/>
    </row>
    <row r="301" spans="10:10">
      <c r="J301"/>
    </row>
    <row r="302" spans="10:10">
      <c r="J302"/>
    </row>
    <row r="303" spans="10:10">
      <c r="J303"/>
    </row>
    <row r="304" spans="10:10">
      <c r="J304"/>
    </row>
    <row r="305" spans="10:10">
      <c r="J305"/>
    </row>
    <row r="306" spans="10:10">
      <c r="J306"/>
    </row>
    <row r="307" spans="10:10">
      <c r="J307"/>
    </row>
    <row r="308" spans="10:10">
      <c r="J308"/>
    </row>
    <row r="309" spans="10:10">
      <c r="J309"/>
    </row>
    <row r="310" spans="10:10">
      <c r="J310"/>
    </row>
    <row r="311" spans="10:10">
      <c r="J311"/>
    </row>
    <row r="312" spans="10:10">
      <c r="J312"/>
    </row>
    <row r="313" spans="10:10">
      <c r="J313"/>
    </row>
    <row r="314" spans="10:10">
      <c r="J314"/>
    </row>
    <row r="315" spans="10:10">
      <c r="J315"/>
    </row>
    <row r="316" spans="10:10">
      <c r="J316"/>
    </row>
    <row r="317" spans="10:10">
      <c r="J317"/>
    </row>
    <row r="318" spans="10:10">
      <c r="J318"/>
    </row>
    <row r="319" spans="10:10">
      <c r="J319"/>
    </row>
    <row r="320" spans="10:10">
      <c r="J320"/>
    </row>
    <row r="321" spans="10:10">
      <c r="J321"/>
    </row>
    <row r="322" spans="10:10">
      <c r="J322"/>
    </row>
    <row r="323" spans="10:10">
      <c r="J323"/>
    </row>
    <row r="324" spans="10:10">
      <c r="J324"/>
    </row>
    <row r="325" spans="10:10">
      <c r="J325"/>
    </row>
    <row r="326" spans="10:10">
      <c r="J326"/>
    </row>
    <row r="327" spans="10:10">
      <c r="J327"/>
    </row>
    <row r="328" spans="10:10">
      <c r="J328"/>
    </row>
    <row r="329" spans="10:10">
      <c r="J329"/>
    </row>
    <row r="330" spans="10:10">
      <c r="J330"/>
    </row>
    <row r="331" spans="10:10">
      <c r="J331"/>
    </row>
    <row r="332" spans="10:10">
      <c r="J332"/>
    </row>
    <row r="333" spans="10:10">
      <c r="J333"/>
    </row>
    <row r="334" spans="10:10">
      <c r="J334"/>
    </row>
    <row r="335" spans="10:10">
      <c r="J335"/>
    </row>
    <row r="336" spans="10:10">
      <c r="J336"/>
    </row>
    <row r="337" spans="10:10">
      <c r="J337"/>
    </row>
    <row r="338" spans="10:10">
      <c r="J338"/>
    </row>
    <row r="339" spans="10:10">
      <c r="J339"/>
    </row>
    <row r="340" spans="10:10">
      <c r="J340"/>
    </row>
    <row r="341" spans="10:10">
      <c r="J341"/>
    </row>
    <row r="342" spans="10:10">
      <c r="J342"/>
    </row>
    <row r="343" spans="10:10">
      <c r="J343"/>
    </row>
    <row r="344" spans="10:10">
      <c r="J344"/>
    </row>
    <row r="345" spans="10:10">
      <c r="J345"/>
    </row>
    <row r="346" spans="10:10">
      <c r="J346"/>
    </row>
    <row r="347" spans="10:10">
      <c r="J347"/>
    </row>
    <row r="348" spans="10:10">
      <c r="J348"/>
    </row>
    <row r="349" spans="10:10">
      <c r="J349"/>
    </row>
    <row r="350" spans="10:10">
      <c r="J350"/>
    </row>
    <row r="351" spans="10:10">
      <c r="J351"/>
    </row>
    <row r="352" spans="10:10">
      <c r="J352"/>
    </row>
    <row r="353" spans="10:10">
      <c r="J353"/>
    </row>
    <row r="354" spans="10:10">
      <c r="J354"/>
    </row>
    <row r="355" spans="10:10">
      <c r="J355"/>
    </row>
    <row r="356" spans="10:10">
      <c r="J356"/>
    </row>
    <row r="357" spans="10:10">
      <c r="J357"/>
    </row>
    <row r="358" spans="10:10">
      <c r="J358"/>
    </row>
    <row r="359" spans="10:10">
      <c r="J359"/>
    </row>
    <row r="360" spans="10:10">
      <c r="J360"/>
    </row>
    <row r="361" spans="10:10">
      <c r="J361"/>
    </row>
    <row r="362" spans="10:10">
      <c r="J362"/>
    </row>
    <row r="363" spans="10:10">
      <c r="J363"/>
    </row>
    <row r="364" spans="10:10">
      <c r="J364"/>
    </row>
    <row r="365" spans="10:10">
      <c r="J365"/>
    </row>
    <row r="366" spans="10:10">
      <c r="J366"/>
    </row>
    <row r="367" spans="10:10">
      <c r="J367"/>
    </row>
    <row r="368" spans="10:10">
      <c r="J368"/>
    </row>
    <row r="369" spans="10:10">
      <c r="J369"/>
    </row>
    <row r="370" spans="10:10">
      <c r="J370"/>
    </row>
    <row r="371" spans="10:10">
      <c r="J371"/>
    </row>
    <row r="372" spans="10:10">
      <c r="J372"/>
    </row>
    <row r="373" spans="10:10">
      <c r="J373"/>
    </row>
    <row r="374" spans="10:10">
      <c r="J374"/>
    </row>
    <row r="375" spans="10:10">
      <c r="J375"/>
    </row>
    <row r="376" spans="10:10">
      <c r="J376"/>
    </row>
    <row r="377" spans="10:10">
      <c r="J377"/>
    </row>
    <row r="378" spans="10:10">
      <c r="J378"/>
    </row>
    <row r="379" spans="10:10">
      <c r="J379"/>
    </row>
    <row r="380" spans="10:10">
      <c r="J380"/>
    </row>
    <row r="381" spans="10:10">
      <c r="J381"/>
    </row>
    <row r="382" spans="10:10">
      <c r="J382"/>
    </row>
    <row r="383" spans="10:10">
      <c r="J383"/>
    </row>
    <row r="384" spans="10:10">
      <c r="J384"/>
    </row>
    <row r="385" spans="10:10">
      <c r="J385"/>
    </row>
    <row r="386" spans="10:10">
      <c r="J386"/>
    </row>
    <row r="387" spans="10:10">
      <c r="J387"/>
    </row>
    <row r="388" spans="10:10">
      <c r="J388"/>
    </row>
    <row r="389" spans="10:10">
      <c r="J389"/>
    </row>
    <row r="390" spans="10:10">
      <c r="J390"/>
    </row>
    <row r="391" spans="10:10">
      <c r="J391"/>
    </row>
    <row r="392" spans="10:10">
      <c r="J392"/>
    </row>
    <row r="393" spans="10:10">
      <c r="J393"/>
    </row>
    <row r="394" spans="10:10">
      <c r="J394"/>
    </row>
    <row r="395" spans="10:10">
      <c r="J395"/>
    </row>
    <row r="396" spans="10:10">
      <c r="J396"/>
    </row>
    <row r="397" spans="10:10">
      <c r="J397"/>
    </row>
    <row r="398" spans="10:10">
      <c r="J398"/>
    </row>
    <row r="399" spans="10:10">
      <c r="J399"/>
    </row>
    <row r="400" spans="10:10">
      <c r="J400"/>
    </row>
    <row r="401" spans="10:10">
      <c r="J401"/>
    </row>
    <row r="402" spans="10:10">
      <c r="J402"/>
    </row>
    <row r="403" spans="10:10">
      <c r="J403"/>
    </row>
    <row r="404" spans="10:10">
      <c r="J404"/>
    </row>
    <row r="405" spans="10:10">
      <c r="J405"/>
    </row>
    <row r="406" spans="10:10">
      <c r="J406"/>
    </row>
    <row r="407" spans="10:10">
      <c r="J407"/>
    </row>
    <row r="408" spans="10:10">
      <c r="J408"/>
    </row>
    <row r="409" spans="10:10">
      <c r="J409"/>
    </row>
    <row r="410" spans="10:10">
      <c r="J410"/>
    </row>
    <row r="411" spans="10:10">
      <c r="J411"/>
    </row>
    <row r="412" spans="10:10">
      <c r="J412"/>
    </row>
    <row r="413" spans="10:10">
      <c r="J413"/>
    </row>
    <row r="414" spans="10:10">
      <c r="J414"/>
    </row>
    <row r="415" spans="10:10">
      <c r="J415"/>
    </row>
    <row r="416" spans="10:10">
      <c r="J416"/>
    </row>
    <row r="417" spans="10:10">
      <c r="J417"/>
    </row>
    <row r="418" spans="10:10">
      <c r="J418"/>
    </row>
    <row r="419" spans="10:10">
      <c r="J419"/>
    </row>
    <row r="420" spans="10:10">
      <c r="J420"/>
    </row>
    <row r="421" spans="10:10">
      <c r="J421"/>
    </row>
    <row r="422" spans="10:10">
      <c r="J422"/>
    </row>
    <row r="423" spans="10:10">
      <c r="J423"/>
    </row>
    <row r="424" spans="10:10">
      <c r="J424"/>
    </row>
    <row r="425" spans="10:10">
      <c r="J425"/>
    </row>
    <row r="426" spans="10:10">
      <c r="J426"/>
    </row>
    <row r="427" spans="10:10">
      <c r="J427"/>
    </row>
    <row r="428" spans="10:10">
      <c r="J428"/>
    </row>
    <row r="429" spans="10:10">
      <c r="J429"/>
    </row>
    <row r="430" spans="10:10">
      <c r="J430"/>
    </row>
    <row r="431" spans="10:10">
      <c r="J431"/>
    </row>
    <row r="432" spans="10:10">
      <c r="J432"/>
    </row>
    <row r="433" spans="10:10">
      <c r="J433"/>
    </row>
    <row r="434" spans="10:10">
      <c r="J434"/>
    </row>
    <row r="435" spans="10:10">
      <c r="J435"/>
    </row>
    <row r="436" spans="10:10">
      <c r="J436"/>
    </row>
    <row r="437" spans="10:10">
      <c r="J437"/>
    </row>
    <row r="438" spans="10:10">
      <c r="J438"/>
    </row>
    <row r="439" spans="10:10">
      <c r="J439"/>
    </row>
    <row r="440" spans="10:10">
      <c r="J440"/>
    </row>
    <row r="441" spans="10:10">
      <c r="J441"/>
    </row>
    <row r="442" spans="10:10">
      <c r="J442"/>
    </row>
    <row r="443" spans="10:10">
      <c r="J443"/>
    </row>
    <row r="444" spans="10:10">
      <c r="J444"/>
    </row>
    <row r="445" spans="10:10">
      <c r="J445"/>
    </row>
    <row r="446" spans="10:10">
      <c r="J446"/>
    </row>
    <row r="447" spans="10:10">
      <c r="J447"/>
    </row>
    <row r="448" spans="10:10">
      <c r="J448"/>
    </row>
    <row r="449" spans="10:10">
      <c r="J449"/>
    </row>
    <row r="450" spans="10:10">
      <c r="J450"/>
    </row>
    <row r="451" spans="10:10">
      <c r="J451"/>
    </row>
    <row r="452" spans="10:10">
      <c r="J452"/>
    </row>
    <row r="453" spans="10:10">
      <c r="J453"/>
    </row>
    <row r="454" spans="10:10">
      <c r="J454"/>
    </row>
    <row r="455" spans="10:10">
      <c r="J455"/>
    </row>
    <row r="456" spans="10:10">
      <c r="J456"/>
    </row>
    <row r="457" spans="10:10">
      <c r="J457"/>
    </row>
    <row r="458" spans="10:10">
      <c r="J458"/>
    </row>
    <row r="459" spans="10:10">
      <c r="J459"/>
    </row>
    <row r="460" spans="10:10">
      <c r="J460"/>
    </row>
    <row r="461" spans="10:10">
      <c r="J461"/>
    </row>
    <row r="462" spans="10:10">
      <c r="J462"/>
    </row>
    <row r="463" spans="10:10">
      <c r="J463"/>
    </row>
    <row r="464" spans="10:10">
      <c r="J464"/>
    </row>
    <row r="465" spans="10:10">
      <c r="J465"/>
    </row>
    <row r="466" spans="10:10">
      <c r="J466"/>
    </row>
    <row r="467" spans="10:10">
      <c r="J467"/>
    </row>
    <row r="468" spans="10:10">
      <c r="J468"/>
    </row>
    <row r="469" spans="10:10">
      <c r="J469"/>
    </row>
    <row r="470" spans="10:10">
      <c r="J470"/>
    </row>
    <row r="471" spans="10:10">
      <c r="J471"/>
    </row>
    <row r="472" spans="10:10">
      <c r="J472"/>
    </row>
    <row r="473" spans="10:10">
      <c r="J473"/>
    </row>
    <row r="474" spans="10:10">
      <c r="J474"/>
    </row>
    <row r="475" spans="10:10">
      <c r="J475"/>
    </row>
    <row r="476" spans="10:10">
      <c r="J476"/>
    </row>
    <row r="477" spans="10:10">
      <c r="J477"/>
    </row>
    <row r="478" spans="10:10">
      <c r="J478"/>
    </row>
    <row r="479" spans="10:10">
      <c r="J479"/>
    </row>
    <row r="480" spans="10:10">
      <c r="J480"/>
    </row>
    <row r="481" spans="10:10">
      <c r="J481"/>
    </row>
    <row r="482" spans="10:10">
      <c r="J482"/>
    </row>
    <row r="483" spans="10:10">
      <c r="J483"/>
    </row>
    <row r="484" spans="10:10">
      <c r="J484"/>
    </row>
    <row r="485" spans="10:10">
      <c r="J485"/>
    </row>
    <row r="486" spans="10:10">
      <c r="J486"/>
    </row>
    <row r="487" spans="10:10">
      <c r="J487"/>
    </row>
    <row r="488" spans="10:10">
      <c r="J488"/>
    </row>
    <row r="489" spans="10:10">
      <c r="J489"/>
    </row>
    <row r="490" spans="10:10">
      <c r="J490"/>
    </row>
    <row r="491" spans="10:10">
      <c r="J491"/>
    </row>
    <row r="492" spans="10:10">
      <c r="J492"/>
    </row>
    <row r="493" spans="10:10">
      <c r="J493"/>
    </row>
    <row r="494" spans="10:10">
      <c r="J494"/>
    </row>
    <row r="495" spans="10:10">
      <c r="J495"/>
    </row>
    <row r="496" spans="10:10">
      <c r="J496"/>
    </row>
    <row r="497" spans="10:10">
      <c r="J497"/>
    </row>
    <row r="498" spans="10:10">
      <c r="J498"/>
    </row>
    <row r="499" spans="10:10">
      <c r="J499"/>
    </row>
    <row r="500" spans="10:10">
      <c r="J500"/>
    </row>
    <row r="501" spans="10:10">
      <c r="J501"/>
    </row>
    <row r="502" spans="10:10">
      <c r="J502"/>
    </row>
    <row r="503" spans="10:10">
      <c r="J503"/>
    </row>
    <row r="504" spans="10:10">
      <c r="J504"/>
    </row>
    <row r="505" spans="10:10">
      <c r="J505"/>
    </row>
    <row r="506" spans="10:10">
      <c r="J506"/>
    </row>
    <row r="507" spans="10:10">
      <c r="J507"/>
    </row>
    <row r="508" spans="10:10">
      <c r="J508"/>
    </row>
    <row r="509" spans="10:10">
      <c r="J509"/>
    </row>
    <row r="510" spans="10:10">
      <c r="J510"/>
    </row>
    <row r="511" spans="10:10">
      <c r="J511"/>
    </row>
    <row r="512" spans="10:10">
      <c r="J512"/>
    </row>
    <row r="513" spans="10:10">
      <c r="J513"/>
    </row>
    <row r="514" spans="10:10">
      <c r="J514"/>
    </row>
    <row r="515" spans="10:10">
      <c r="J515"/>
    </row>
    <row r="516" spans="10:10">
      <c r="J516"/>
    </row>
    <row r="517" spans="10:10">
      <c r="J517"/>
    </row>
    <row r="518" spans="10:10">
      <c r="J518"/>
    </row>
    <row r="519" spans="10:10">
      <c r="J519"/>
    </row>
    <row r="520" spans="10:10">
      <c r="J520"/>
    </row>
    <row r="521" spans="10:10">
      <c r="J521"/>
    </row>
    <row r="522" spans="10:10">
      <c r="J522"/>
    </row>
    <row r="523" spans="10:10">
      <c r="J523"/>
    </row>
    <row r="524" spans="10:10">
      <c r="J524"/>
    </row>
    <row r="525" spans="10:10">
      <c r="J525"/>
    </row>
    <row r="526" spans="10:10">
      <c r="J526"/>
    </row>
    <row r="527" spans="10:10">
      <c r="J527"/>
    </row>
    <row r="528" spans="10:10">
      <c r="J528"/>
    </row>
    <row r="529" spans="10:10">
      <c r="J529"/>
    </row>
    <row r="530" spans="10:10">
      <c r="J530"/>
    </row>
    <row r="531" spans="10:10">
      <c r="J531"/>
    </row>
    <row r="532" spans="10:10">
      <c r="J532"/>
    </row>
    <row r="533" spans="10:10">
      <c r="J533"/>
    </row>
    <row r="534" spans="10:10">
      <c r="J534"/>
    </row>
    <row r="535" spans="10:10">
      <c r="J535"/>
    </row>
    <row r="536" spans="10:10">
      <c r="J536"/>
    </row>
    <row r="537" spans="10:10">
      <c r="J537"/>
    </row>
    <row r="538" spans="10:10">
      <c r="J538"/>
    </row>
    <row r="539" spans="10:10">
      <c r="J539"/>
    </row>
    <row r="540" spans="10:10">
      <c r="J540"/>
    </row>
    <row r="541" spans="10:10">
      <c r="J541"/>
    </row>
    <row r="542" spans="10:10">
      <c r="J542"/>
    </row>
    <row r="543" spans="10:10">
      <c r="J543"/>
    </row>
    <row r="544" spans="10:10">
      <c r="J544"/>
    </row>
    <row r="545" spans="10:10">
      <c r="J545"/>
    </row>
    <row r="546" spans="10:10">
      <c r="J546"/>
    </row>
    <row r="547" spans="10:10">
      <c r="J547"/>
    </row>
    <row r="548" spans="10:10">
      <c r="J548"/>
    </row>
    <row r="549" spans="10:10">
      <c r="J549"/>
    </row>
    <row r="550" spans="10:10">
      <c r="J550"/>
    </row>
    <row r="551" spans="10:10">
      <c r="J551"/>
    </row>
    <row r="552" spans="10:10">
      <c r="J552"/>
    </row>
    <row r="553" spans="10:10">
      <c r="J553"/>
    </row>
    <row r="554" spans="10:10">
      <c r="J554"/>
    </row>
    <row r="555" spans="10:10">
      <c r="J555"/>
    </row>
    <row r="556" spans="10:10">
      <c r="J556"/>
    </row>
    <row r="557" spans="10:10">
      <c r="J557"/>
    </row>
    <row r="558" spans="10:10">
      <c r="J558"/>
    </row>
    <row r="559" spans="10:10">
      <c r="J559"/>
    </row>
    <row r="560" spans="10:10">
      <c r="J560"/>
    </row>
    <row r="561" spans="10:10">
      <c r="J561"/>
    </row>
    <row r="562" spans="10:10">
      <c r="J562"/>
    </row>
    <row r="563" spans="10:10">
      <c r="J563"/>
    </row>
    <row r="564" spans="10:10">
      <c r="J564"/>
    </row>
    <row r="565" spans="10:10">
      <c r="J565"/>
    </row>
    <row r="566" spans="10:10">
      <c r="J566"/>
    </row>
    <row r="567" spans="10:10">
      <c r="J567"/>
    </row>
    <row r="568" spans="10:10">
      <c r="J568"/>
    </row>
    <row r="569" spans="10:10">
      <c r="J569"/>
    </row>
    <row r="570" spans="10:10">
      <c r="J570"/>
    </row>
    <row r="571" spans="10:10">
      <c r="J571"/>
    </row>
    <row r="572" spans="10:10">
      <c r="J572"/>
    </row>
    <row r="573" spans="10:10">
      <c r="J573"/>
    </row>
    <row r="574" spans="10:10">
      <c r="J574"/>
    </row>
    <row r="575" spans="10:10">
      <c r="J575"/>
    </row>
    <row r="576" spans="10:10">
      <c r="J576"/>
    </row>
    <row r="577" spans="10:10">
      <c r="J577"/>
    </row>
    <row r="578" spans="10:10">
      <c r="J578"/>
    </row>
    <row r="579" spans="10:10">
      <c r="J579"/>
    </row>
    <row r="580" spans="10:10">
      <c r="J580"/>
    </row>
    <row r="581" spans="10:10">
      <c r="J581"/>
    </row>
    <row r="582" spans="10:10">
      <c r="J582"/>
    </row>
    <row r="583" spans="10:10">
      <c r="J583"/>
    </row>
    <row r="584" spans="10:10">
      <c r="J584"/>
    </row>
    <row r="585" spans="10:10">
      <c r="J585"/>
    </row>
    <row r="586" spans="10:10">
      <c r="J586"/>
    </row>
    <row r="587" spans="10:10">
      <c r="J587"/>
    </row>
    <row r="588" spans="10:10">
      <c r="J588"/>
    </row>
    <row r="589" spans="10:10">
      <c r="J589"/>
    </row>
    <row r="590" spans="10:10">
      <c r="J590"/>
    </row>
    <row r="591" spans="10:10">
      <c r="J591"/>
    </row>
    <row r="592" spans="10:10">
      <c r="J592"/>
    </row>
    <row r="593" spans="10:10">
      <c r="J593"/>
    </row>
    <row r="594" spans="10:10">
      <c r="J594"/>
    </row>
    <row r="595" spans="10:10">
      <c r="J595"/>
    </row>
    <row r="596" spans="10:10">
      <c r="J596"/>
    </row>
    <row r="597" spans="10:10">
      <c r="J597"/>
    </row>
    <row r="598" spans="10:10">
      <c r="J598"/>
    </row>
    <row r="599" spans="10:10">
      <c r="J599"/>
    </row>
    <row r="600" spans="10:10">
      <c r="J600"/>
    </row>
    <row r="601" spans="10:10">
      <c r="J601"/>
    </row>
  </sheetData>
  <autoFilter ref="J1:M17" xr:uid="{00000000-0001-0000-0800-000000000000}">
    <sortState xmlns:xlrd2="http://schemas.microsoft.com/office/spreadsheetml/2017/richdata2" ref="J2:M17">
      <sortCondition ref="M1:M17"/>
    </sortState>
  </autoFilter>
  <phoneticPr fontId="13"/>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10"/>
  <sheetViews>
    <sheetView topLeftCell="A339" zoomScaleNormal="100" workbookViewId="0">
      <selection activeCell="F348" sqref="F348"/>
    </sheetView>
  </sheetViews>
  <sheetFormatPr defaultColWidth="15" defaultRowHeight="19.5"/>
  <cols>
    <col min="1" max="1024" width="15" style="18"/>
  </cols>
  <sheetData>
    <row r="1" spans="1:14">
      <c r="A1" s="19" t="s">
        <v>1873</v>
      </c>
      <c r="B1" s="19" t="s">
        <v>1874</v>
      </c>
      <c r="C1" s="19" t="s">
        <v>1875</v>
      </c>
      <c r="D1" s="19" t="s">
        <v>1876</v>
      </c>
      <c r="E1" s="19" t="s">
        <v>1877</v>
      </c>
      <c r="F1" s="19" t="s">
        <v>1878</v>
      </c>
      <c r="G1" s="19" t="s">
        <v>1879</v>
      </c>
      <c r="H1" s="19" t="s">
        <v>40</v>
      </c>
      <c r="I1" s="19" t="s">
        <v>1880</v>
      </c>
      <c r="J1" s="19" t="s">
        <v>1881</v>
      </c>
      <c r="K1" s="19" t="s">
        <v>1882</v>
      </c>
      <c r="L1" s="19" t="s">
        <v>1883</v>
      </c>
      <c r="M1" s="19" t="s">
        <v>1884</v>
      </c>
      <c r="N1" s="19" t="s">
        <v>1885</v>
      </c>
    </row>
    <row r="2" spans="1:14">
      <c r="A2" s="18">
        <v>1</v>
      </c>
      <c r="B2" s="18" t="s">
        <v>1886</v>
      </c>
      <c r="C2" s="18" t="s">
        <v>1887</v>
      </c>
      <c r="D2" s="18" t="s">
        <v>1888</v>
      </c>
      <c r="E2" s="18" t="s">
        <v>161</v>
      </c>
      <c r="G2" s="18" t="s">
        <v>1719</v>
      </c>
      <c r="H2" s="18">
        <v>45</v>
      </c>
      <c r="I2" s="18">
        <v>49</v>
      </c>
      <c r="J2" s="18">
        <v>49</v>
      </c>
      <c r="K2" s="18">
        <v>65</v>
      </c>
      <c r="L2" s="18">
        <v>65</v>
      </c>
      <c r="M2" s="18">
        <v>45</v>
      </c>
      <c r="N2" s="18">
        <v>318</v>
      </c>
    </row>
    <row r="3" spans="1:14">
      <c r="A3" s="18">
        <v>2</v>
      </c>
      <c r="B3" s="18" t="s">
        <v>1889</v>
      </c>
      <c r="C3" s="18" t="s">
        <v>1887</v>
      </c>
      <c r="D3" s="18" t="s">
        <v>1888</v>
      </c>
      <c r="E3" s="18" t="s">
        <v>161</v>
      </c>
      <c r="G3" s="18" t="s">
        <v>1719</v>
      </c>
      <c r="H3" s="18">
        <v>60</v>
      </c>
      <c r="I3" s="18">
        <v>62</v>
      </c>
      <c r="J3" s="18">
        <v>63</v>
      </c>
      <c r="K3" s="18">
        <v>80</v>
      </c>
      <c r="L3" s="18">
        <v>80</v>
      </c>
      <c r="M3" s="18">
        <v>60</v>
      </c>
      <c r="N3" s="18">
        <v>405</v>
      </c>
    </row>
    <row r="4" spans="1:14">
      <c r="A4" s="18">
        <v>3</v>
      </c>
      <c r="B4" s="18" t="s">
        <v>997</v>
      </c>
      <c r="C4" s="18" t="s">
        <v>1887</v>
      </c>
      <c r="D4" s="18" t="s">
        <v>1888</v>
      </c>
      <c r="E4" s="18" t="s">
        <v>161</v>
      </c>
      <c r="G4" s="18" t="s">
        <v>1719</v>
      </c>
      <c r="H4" s="18">
        <v>80</v>
      </c>
      <c r="I4" s="18">
        <v>82</v>
      </c>
      <c r="J4" s="18">
        <v>83</v>
      </c>
      <c r="K4" s="18">
        <v>100</v>
      </c>
      <c r="L4" s="18">
        <v>100</v>
      </c>
      <c r="M4" s="18">
        <v>80</v>
      </c>
      <c r="N4" s="18">
        <v>525</v>
      </c>
    </row>
    <row r="5" spans="1:14">
      <c r="A5" s="18">
        <v>4</v>
      </c>
      <c r="B5" s="18" t="s">
        <v>1890</v>
      </c>
      <c r="C5" s="18" t="s">
        <v>1891</v>
      </c>
      <c r="E5" s="18" t="s">
        <v>163</v>
      </c>
      <c r="G5" s="18" t="s">
        <v>194</v>
      </c>
      <c r="H5" s="18">
        <v>39</v>
      </c>
      <c r="I5" s="18">
        <v>52</v>
      </c>
      <c r="J5" s="18">
        <v>43</v>
      </c>
      <c r="K5" s="18">
        <v>60</v>
      </c>
      <c r="L5" s="18">
        <v>50</v>
      </c>
      <c r="M5" s="18">
        <v>65</v>
      </c>
      <c r="N5" s="18">
        <v>309</v>
      </c>
    </row>
    <row r="6" spans="1:14">
      <c r="A6" s="18">
        <v>5</v>
      </c>
      <c r="B6" s="18" t="s">
        <v>1892</v>
      </c>
      <c r="C6" s="18" t="s">
        <v>1891</v>
      </c>
      <c r="E6" s="18" t="s">
        <v>163</v>
      </c>
      <c r="G6" s="18" t="s">
        <v>194</v>
      </c>
      <c r="H6" s="18">
        <v>58</v>
      </c>
      <c r="I6" s="18">
        <v>64</v>
      </c>
      <c r="J6" s="18">
        <v>58</v>
      </c>
      <c r="K6" s="18">
        <v>80</v>
      </c>
      <c r="L6" s="18">
        <v>65</v>
      </c>
      <c r="M6" s="18">
        <v>80</v>
      </c>
      <c r="N6" s="18">
        <v>405</v>
      </c>
    </row>
    <row r="7" spans="1:14">
      <c r="A7" s="18">
        <v>6</v>
      </c>
      <c r="B7" s="18" t="s">
        <v>1273</v>
      </c>
      <c r="C7" s="18" t="s">
        <v>1891</v>
      </c>
      <c r="D7" s="18" t="s">
        <v>1893</v>
      </c>
      <c r="E7" s="18" t="s">
        <v>163</v>
      </c>
      <c r="G7" s="18" t="s">
        <v>194</v>
      </c>
      <c r="H7" s="18">
        <v>78</v>
      </c>
      <c r="I7" s="18">
        <v>84</v>
      </c>
      <c r="J7" s="18">
        <v>78</v>
      </c>
      <c r="K7" s="18">
        <v>109</v>
      </c>
      <c r="L7" s="18">
        <v>85</v>
      </c>
      <c r="M7" s="18">
        <v>100</v>
      </c>
      <c r="N7" s="18">
        <v>534</v>
      </c>
    </row>
    <row r="8" spans="1:14">
      <c r="A8" s="18">
        <v>7</v>
      </c>
      <c r="B8" s="18" t="s">
        <v>1894</v>
      </c>
      <c r="C8" s="18" t="s">
        <v>1895</v>
      </c>
      <c r="E8" s="18" t="s">
        <v>165</v>
      </c>
      <c r="G8" s="18" t="s">
        <v>1296</v>
      </c>
      <c r="H8" s="18">
        <v>44</v>
      </c>
      <c r="I8" s="18">
        <v>48</v>
      </c>
      <c r="J8" s="18">
        <v>65</v>
      </c>
      <c r="K8" s="18">
        <v>50</v>
      </c>
      <c r="L8" s="18">
        <v>64</v>
      </c>
      <c r="M8" s="18">
        <v>43</v>
      </c>
      <c r="N8" s="18">
        <v>314</v>
      </c>
    </row>
    <row r="9" spans="1:14">
      <c r="A9" s="18">
        <v>8</v>
      </c>
      <c r="B9" s="18" t="s">
        <v>1896</v>
      </c>
      <c r="C9" s="18" t="s">
        <v>1895</v>
      </c>
      <c r="E9" s="18" t="s">
        <v>165</v>
      </c>
      <c r="G9" s="18" t="s">
        <v>1296</v>
      </c>
      <c r="H9" s="18">
        <v>59</v>
      </c>
      <c r="I9" s="18">
        <v>63</v>
      </c>
      <c r="J9" s="18">
        <v>80</v>
      </c>
      <c r="K9" s="18">
        <v>65</v>
      </c>
      <c r="L9" s="18">
        <v>80</v>
      </c>
      <c r="M9" s="18">
        <v>58</v>
      </c>
      <c r="N9" s="18">
        <v>405</v>
      </c>
    </row>
    <row r="10" spans="1:14">
      <c r="A10" s="18">
        <v>9</v>
      </c>
      <c r="B10" s="18" t="s">
        <v>473</v>
      </c>
      <c r="C10" s="18" t="s">
        <v>1895</v>
      </c>
      <c r="E10" s="18" t="s">
        <v>165</v>
      </c>
      <c r="G10" s="18" t="s">
        <v>1296</v>
      </c>
      <c r="H10" s="18">
        <v>79</v>
      </c>
      <c r="I10" s="18">
        <v>83</v>
      </c>
      <c r="J10" s="18">
        <v>100</v>
      </c>
      <c r="K10" s="18">
        <v>85</v>
      </c>
      <c r="L10" s="18">
        <v>105</v>
      </c>
      <c r="M10" s="18">
        <v>78</v>
      </c>
      <c r="N10" s="18">
        <v>530</v>
      </c>
    </row>
    <row r="11" spans="1:14">
      <c r="A11" s="18">
        <v>10</v>
      </c>
      <c r="B11" s="18" t="s">
        <v>1897</v>
      </c>
      <c r="C11" s="18" t="s">
        <v>1898</v>
      </c>
      <c r="E11" s="18" t="s">
        <v>1721</v>
      </c>
      <c r="G11" s="18" t="s">
        <v>1693</v>
      </c>
      <c r="H11" s="18">
        <v>45</v>
      </c>
      <c r="I11" s="18">
        <v>30</v>
      </c>
      <c r="J11" s="18">
        <v>35</v>
      </c>
      <c r="K11" s="18">
        <v>20</v>
      </c>
      <c r="L11" s="18">
        <v>20</v>
      </c>
      <c r="M11" s="18">
        <v>45</v>
      </c>
      <c r="N11" s="18">
        <v>195</v>
      </c>
    </row>
    <row r="12" spans="1:14">
      <c r="A12" s="18">
        <v>11</v>
      </c>
      <c r="B12" s="18" t="s">
        <v>1899</v>
      </c>
      <c r="C12" s="18" t="s">
        <v>1898</v>
      </c>
      <c r="E12" s="18" t="s">
        <v>1682</v>
      </c>
      <c r="H12" s="18">
        <v>50</v>
      </c>
      <c r="I12" s="18">
        <v>20</v>
      </c>
      <c r="J12" s="18">
        <v>55</v>
      </c>
      <c r="K12" s="18">
        <v>25</v>
      </c>
      <c r="L12" s="18">
        <v>25</v>
      </c>
      <c r="M12" s="18">
        <v>30</v>
      </c>
      <c r="N12" s="18">
        <v>205</v>
      </c>
    </row>
    <row r="13" spans="1:14">
      <c r="A13" s="18">
        <v>12</v>
      </c>
      <c r="B13" s="18" t="s">
        <v>1900</v>
      </c>
      <c r="C13" s="18" t="s">
        <v>1898</v>
      </c>
      <c r="D13" s="18" t="s">
        <v>1893</v>
      </c>
      <c r="E13" s="18" t="s">
        <v>1698</v>
      </c>
      <c r="G13" s="18" t="s">
        <v>1158</v>
      </c>
      <c r="H13" s="18">
        <v>60</v>
      </c>
      <c r="I13" s="18">
        <v>45</v>
      </c>
      <c r="J13" s="18">
        <v>50</v>
      </c>
      <c r="K13" s="18">
        <v>90</v>
      </c>
      <c r="L13" s="18">
        <v>80</v>
      </c>
      <c r="M13" s="18">
        <v>70</v>
      </c>
      <c r="N13" s="18">
        <v>395</v>
      </c>
    </row>
    <row r="14" spans="1:14">
      <c r="A14" s="18">
        <v>13</v>
      </c>
      <c r="B14" s="18" t="s">
        <v>1901</v>
      </c>
      <c r="C14" s="18" t="s">
        <v>1898</v>
      </c>
      <c r="D14" s="18" t="s">
        <v>1888</v>
      </c>
      <c r="E14" s="18" t="s">
        <v>1721</v>
      </c>
      <c r="G14" s="18" t="s">
        <v>1693</v>
      </c>
      <c r="H14" s="18">
        <v>40</v>
      </c>
      <c r="I14" s="18">
        <v>35</v>
      </c>
      <c r="J14" s="18">
        <v>30</v>
      </c>
      <c r="K14" s="18">
        <v>20</v>
      </c>
      <c r="L14" s="18">
        <v>20</v>
      </c>
      <c r="M14" s="18">
        <v>50</v>
      </c>
      <c r="N14" s="18">
        <v>195</v>
      </c>
    </row>
    <row r="15" spans="1:14">
      <c r="A15" s="18">
        <v>14</v>
      </c>
      <c r="B15" s="18" t="s">
        <v>1902</v>
      </c>
      <c r="C15" s="18" t="s">
        <v>1898</v>
      </c>
      <c r="D15" s="18" t="s">
        <v>1888</v>
      </c>
      <c r="E15" s="18" t="s">
        <v>1682</v>
      </c>
      <c r="H15" s="18">
        <v>45</v>
      </c>
      <c r="I15" s="18">
        <v>25</v>
      </c>
      <c r="J15" s="18">
        <v>50</v>
      </c>
      <c r="K15" s="18">
        <v>25</v>
      </c>
      <c r="L15" s="18">
        <v>25</v>
      </c>
      <c r="M15" s="18">
        <v>35</v>
      </c>
      <c r="N15" s="18">
        <v>205</v>
      </c>
    </row>
    <row r="16" spans="1:14">
      <c r="A16" s="18">
        <v>15</v>
      </c>
      <c r="B16" s="18" t="s">
        <v>1903</v>
      </c>
      <c r="C16" s="18" t="s">
        <v>1898</v>
      </c>
      <c r="D16" s="18" t="s">
        <v>1888</v>
      </c>
      <c r="E16" s="18" t="s">
        <v>167</v>
      </c>
      <c r="G16" s="18" t="s">
        <v>541</v>
      </c>
      <c r="H16" s="18">
        <v>65</v>
      </c>
      <c r="I16" s="18">
        <v>90</v>
      </c>
      <c r="J16" s="18">
        <v>40</v>
      </c>
      <c r="K16" s="18">
        <v>45</v>
      </c>
      <c r="L16" s="18">
        <v>80</v>
      </c>
      <c r="M16" s="18">
        <v>75</v>
      </c>
      <c r="N16" s="18">
        <v>395</v>
      </c>
    </row>
    <row r="17" spans="1:14">
      <c r="A17" s="18">
        <v>16</v>
      </c>
      <c r="B17" s="18" t="s">
        <v>1904</v>
      </c>
      <c r="C17" s="18" t="s">
        <v>1905</v>
      </c>
      <c r="D17" s="18" t="s">
        <v>1893</v>
      </c>
      <c r="E17" s="18" t="s">
        <v>1681</v>
      </c>
      <c r="F17" s="18" t="s">
        <v>1906</v>
      </c>
      <c r="G17" s="18" t="s">
        <v>1907</v>
      </c>
      <c r="H17" s="18">
        <v>40</v>
      </c>
      <c r="I17" s="18">
        <v>45</v>
      </c>
      <c r="J17" s="18">
        <v>40</v>
      </c>
      <c r="K17" s="18">
        <v>35</v>
      </c>
      <c r="L17" s="18">
        <v>35</v>
      </c>
      <c r="M17" s="18">
        <v>56</v>
      </c>
      <c r="N17" s="18">
        <v>251</v>
      </c>
    </row>
    <row r="18" spans="1:14">
      <c r="A18" s="18">
        <v>17</v>
      </c>
      <c r="B18" s="18" t="s">
        <v>1908</v>
      </c>
      <c r="C18" s="18" t="s">
        <v>1905</v>
      </c>
      <c r="D18" s="18" t="s">
        <v>1893</v>
      </c>
      <c r="E18" s="18" t="s">
        <v>1681</v>
      </c>
      <c r="F18" s="18" t="s">
        <v>1906</v>
      </c>
      <c r="G18" s="18" t="s">
        <v>1907</v>
      </c>
      <c r="H18" s="18">
        <v>63</v>
      </c>
      <c r="I18" s="18">
        <v>60</v>
      </c>
      <c r="J18" s="18">
        <v>55</v>
      </c>
      <c r="K18" s="18">
        <v>50</v>
      </c>
      <c r="L18" s="18">
        <v>50</v>
      </c>
      <c r="M18" s="18">
        <v>71</v>
      </c>
      <c r="N18" s="18">
        <v>349</v>
      </c>
    </row>
    <row r="19" spans="1:14">
      <c r="A19" s="18">
        <v>18</v>
      </c>
      <c r="B19" s="18" t="s">
        <v>1909</v>
      </c>
      <c r="C19" s="18" t="s">
        <v>1905</v>
      </c>
      <c r="D19" s="18" t="s">
        <v>1893</v>
      </c>
      <c r="E19" s="18" t="s">
        <v>1681</v>
      </c>
      <c r="F19" s="18" t="s">
        <v>1906</v>
      </c>
      <c r="G19" s="18" t="s">
        <v>1907</v>
      </c>
      <c r="H19" s="18">
        <v>83</v>
      </c>
      <c r="I19" s="18">
        <v>80</v>
      </c>
      <c r="J19" s="18">
        <v>75</v>
      </c>
      <c r="K19" s="18">
        <v>70</v>
      </c>
      <c r="L19" s="18">
        <v>70</v>
      </c>
      <c r="M19" s="18">
        <v>101</v>
      </c>
      <c r="N19" s="18">
        <v>479</v>
      </c>
    </row>
    <row r="20" spans="1:14">
      <c r="A20" s="18">
        <v>19</v>
      </c>
      <c r="B20" s="18" t="s">
        <v>1910</v>
      </c>
      <c r="C20" s="18" t="s">
        <v>1905</v>
      </c>
      <c r="E20" s="18" t="s">
        <v>1693</v>
      </c>
      <c r="F20" s="18" t="s">
        <v>1911</v>
      </c>
      <c r="G20" s="18" t="s">
        <v>1696</v>
      </c>
      <c r="H20" s="18">
        <v>30</v>
      </c>
      <c r="I20" s="18">
        <v>56</v>
      </c>
      <c r="J20" s="18">
        <v>35</v>
      </c>
      <c r="K20" s="18">
        <v>25</v>
      </c>
      <c r="L20" s="18">
        <v>35</v>
      </c>
      <c r="M20" s="18">
        <v>72</v>
      </c>
      <c r="N20" s="18">
        <v>253</v>
      </c>
    </row>
    <row r="21" spans="1:14">
      <c r="A21" s="18">
        <v>20</v>
      </c>
      <c r="B21" s="18" t="s">
        <v>1912</v>
      </c>
      <c r="C21" s="18" t="s">
        <v>1905</v>
      </c>
      <c r="E21" s="18" t="s">
        <v>1693</v>
      </c>
      <c r="F21" s="18" t="s">
        <v>1911</v>
      </c>
      <c r="G21" s="18" t="s">
        <v>1696</v>
      </c>
      <c r="H21" s="18">
        <v>55</v>
      </c>
      <c r="I21" s="18">
        <v>81</v>
      </c>
      <c r="J21" s="18">
        <v>60</v>
      </c>
      <c r="K21" s="18">
        <v>50</v>
      </c>
      <c r="L21" s="18">
        <v>70</v>
      </c>
      <c r="M21" s="18">
        <v>97</v>
      </c>
      <c r="N21" s="18">
        <v>413</v>
      </c>
    </row>
    <row r="22" spans="1:14">
      <c r="A22" s="18">
        <v>21</v>
      </c>
      <c r="B22" s="18" t="s">
        <v>1913</v>
      </c>
      <c r="C22" s="18" t="s">
        <v>1905</v>
      </c>
      <c r="D22" s="18" t="s">
        <v>1893</v>
      </c>
      <c r="E22" s="18" t="s">
        <v>1681</v>
      </c>
      <c r="G22" s="18" t="s">
        <v>541</v>
      </c>
      <c r="H22" s="18">
        <v>40</v>
      </c>
      <c r="I22" s="18">
        <v>60</v>
      </c>
      <c r="J22" s="18">
        <v>30</v>
      </c>
      <c r="K22" s="18">
        <v>31</v>
      </c>
      <c r="L22" s="18">
        <v>31</v>
      </c>
      <c r="M22" s="18">
        <v>70</v>
      </c>
      <c r="N22" s="18">
        <v>262</v>
      </c>
    </row>
    <row r="23" spans="1:14">
      <c r="A23" s="18">
        <v>22</v>
      </c>
      <c r="B23" s="18" t="s">
        <v>1914</v>
      </c>
      <c r="C23" s="18" t="s">
        <v>1905</v>
      </c>
      <c r="D23" s="18" t="s">
        <v>1893</v>
      </c>
      <c r="E23" s="18" t="s">
        <v>1681</v>
      </c>
      <c r="G23" s="18" t="s">
        <v>541</v>
      </c>
      <c r="H23" s="18">
        <v>65</v>
      </c>
      <c r="I23" s="18">
        <v>90</v>
      </c>
      <c r="J23" s="18">
        <v>65</v>
      </c>
      <c r="K23" s="18">
        <v>61</v>
      </c>
      <c r="L23" s="18">
        <v>61</v>
      </c>
      <c r="M23" s="18">
        <v>100</v>
      </c>
      <c r="N23" s="18">
        <v>442</v>
      </c>
    </row>
    <row r="24" spans="1:14">
      <c r="A24" s="18">
        <v>23</v>
      </c>
      <c r="B24" s="18" t="s">
        <v>1915</v>
      </c>
      <c r="C24" s="18" t="s">
        <v>1888</v>
      </c>
      <c r="E24" s="18" t="s">
        <v>1323</v>
      </c>
      <c r="F24" s="18" t="s">
        <v>1916</v>
      </c>
      <c r="G24" s="18" t="s">
        <v>1917</v>
      </c>
      <c r="H24" s="18">
        <v>35</v>
      </c>
      <c r="I24" s="18">
        <v>60</v>
      </c>
      <c r="J24" s="18">
        <v>44</v>
      </c>
      <c r="K24" s="18">
        <v>40</v>
      </c>
      <c r="L24" s="18">
        <v>54</v>
      </c>
      <c r="M24" s="18">
        <v>55</v>
      </c>
      <c r="N24" s="18">
        <v>288</v>
      </c>
    </row>
    <row r="25" spans="1:14">
      <c r="A25" s="18">
        <v>24</v>
      </c>
      <c r="B25" s="18" t="s">
        <v>1918</v>
      </c>
      <c r="C25" s="18" t="s">
        <v>1888</v>
      </c>
      <c r="E25" s="18" t="s">
        <v>1323</v>
      </c>
      <c r="F25" s="18" t="s">
        <v>1916</v>
      </c>
      <c r="G25" s="18" t="s">
        <v>1917</v>
      </c>
      <c r="H25" s="18">
        <v>60</v>
      </c>
      <c r="I25" s="18">
        <v>95</v>
      </c>
      <c r="J25" s="18">
        <v>69</v>
      </c>
      <c r="K25" s="18">
        <v>65</v>
      </c>
      <c r="L25" s="18">
        <v>79</v>
      </c>
      <c r="M25" s="18">
        <v>80</v>
      </c>
      <c r="N25" s="18">
        <v>448</v>
      </c>
    </row>
    <row r="26" spans="1:14">
      <c r="A26" s="18">
        <v>25</v>
      </c>
      <c r="B26" s="18" t="s">
        <v>1919</v>
      </c>
      <c r="C26" s="18" t="s">
        <v>1920</v>
      </c>
      <c r="E26" s="18" t="s">
        <v>1108</v>
      </c>
      <c r="G26" s="18" t="s">
        <v>486</v>
      </c>
      <c r="H26" s="18">
        <v>35</v>
      </c>
      <c r="I26" s="18">
        <v>55</v>
      </c>
      <c r="J26" s="18">
        <v>40</v>
      </c>
      <c r="K26" s="18">
        <v>50</v>
      </c>
      <c r="L26" s="18">
        <v>50</v>
      </c>
      <c r="M26" s="18">
        <v>90</v>
      </c>
      <c r="N26" s="18">
        <v>320</v>
      </c>
    </row>
    <row r="27" spans="1:14">
      <c r="A27" s="18">
        <v>26</v>
      </c>
      <c r="B27" s="18" t="s">
        <v>1215</v>
      </c>
      <c r="C27" s="18" t="s">
        <v>1920</v>
      </c>
      <c r="E27" s="18" t="s">
        <v>1108</v>
      </c>
      <c r="G27" s="18" t="s">
        <v>486</v>
      </c>
      <c r="H27" s="18">
        <v>60</v>
      </c>
      <c r="I27" s="18">
        <v>90</v>
      </c>
      <c r="J27" s="18">
        <v>55</v>
      </c>
      <c r="K27" s="18">
        <v>90</v>
      </c>
      <c r="L27" s="18">
        <v>80</v>
      </c>
      <c r="M27" s="18">
        <v>110</v>
      </c>
      <c r="N27" s="18">
        <v>485</v>
      </c>
    </row>
    <row r="28" spans="1:14">
      <c r="A28" s="18">
        <v>27</v>
      </c>
      <c r="B28" s="18" t="s">
        <v>1921</v>
      </c>
      <c r="C28" s="18" t="s">
        <v>1922</v>
      </c>
      <c r="E28" s="18" t="s">
        <v>550</v>
      </c>
      <c r="G28" s="18" t="s">
        <v>1923</v>
      </c>
      <c r="H28" s="18">
        <v>50</v>
      </c>
      <c r="I28" s="18">
        <v>75</v>
      </c>
      <c r="J28" s="18">
        <v>85</v>
      </c>
      <c r="K28" s="18">
        <v>20</v>
      </c>
      <c r="L28" s="18">
        <v>30</v>
      </c>
      <c r="M28" s="18">
        <v>40</v>
      </c>
      <c r="N28" s="18">
        <v>300</v>
      </c>
    </row>
    <row r="29" spans="1:14">
      <c r="A29" s="18">
        <v>28</v>
      </c>
      <c r="B29" s="18" t="s">
        <v>1924</v>
      </c>
      <c r="C29" s="18" t="s">
        <v>1922</v>
      </c>
      <c r="E29" s="18" t="s">
        <v>550</v>
      </c>
      <c r="G29" s="18" t="s">
        <v>1923</v>
      </c>
      <c r="H29" s="18">
        <v>75</v>
      </c>
      <c r="I29" s="18">
        <v>100</v>
      </c>
      <c r="J29" s="18">
        <v>110</v>
      </c>
      <c r="K29" s="18">
        <v>45</v>
      </c>
      <c r="L29" s="18">
        <v>55</v>
      </c>
      <c r="M29" s="18">
        <v>65</v>
      </c>
      <c r="N29" s="18">
        <v>450</v>
      </c>
    </row>
    <row r="30" spans="1:14">
      <c r="A30" s="18">
        <v>29</v>
      </c>
      <c r="B30" s="18" t="s">
        <v>1925</v>
      </c>
      <c r="C30" s="18" t="s">
        <v>1888</v>
      </c>
      <c r="E30" s="18" t="s">
        <v>1330</v>
      </c>
      <c r="F30" s="18" t="s">
        <v>1926</v>
      </c>
      <c r="G30" s="18" t="s">
        <v>1696</v>
      </c>
      <c r="H30" s="18">
        <v>55</v>
      </c>
      <c r="I30" s="18">
        <v>47</v>
      </c>
      <c r="J30" s="18">
        <v>52</v>
      </c>
      <c r="K30" s="18">
        <v>40</v>
      </c>
      <c r="L30" s="18">
        <v>40</v>
      </c>
      <c r="M30" s="18">
        <v>41</v>
      </c>
      <c r="N30" s="18">
        <v>275</v>
      </c>
    </row>
    <row r="31" spans="1:14">
      <c r="A31" s="18">
        <v>30</v>
      </c>
      <c r="B31" s="18" t="s">
        <v>1927</v>
      </c>
      <c r="C31" s="18" t="s">
        <v>1888</v>
      </c>
      <c r="E31" s="18" t="s">
        <v>1330</v>
      </c>
      <c r="F31" s="18" t="s">
        <v>1926</v>
      </c>
      <c r="G31" s="18" t="s">
        <v>1696</v>
      </c>
      <c r="H31" s="18">
        <v>70</v>
      </c>
      <c r="I31" s="18">
        <v>62</v>
      </c>
      <c r="J31" s="18">
        <v>67</v>
      </c>
      <c r="K31" s="18">
        <v>55</v>
      </c>
      <c r="L31" s="18">
        <v>55</v>
      </c>
      <c r="M31" s="18">
        <v>56</v>
      </c>
      <c r="N31" s="18">
        <v>365</v>
      </c>
    </row>
    <row r="32" spans="1:14">
      <c r="A32" s="18">
        <v>31</v>
      </c>
      <c r="B32" s="18" t="s">
        <v>864</v>
      </c>
      <c r="C32" s="18" t="s">
        <v>1888</v>
      </c>
      <c r="D32" s="18" t="s">
        <v>1922</v>
      </c>
      <c r="E32" s="18" t="s">
        <v>1330</v>
      </c>
      <c r="F32" s="18" t="s">
        <v>1926</v>
      </c>
      <c r="G32" s="18" t="s">
        <v>1928</v>
      </c>
      <c r="H32" s="18">
        <v>90</v>
      </c>
      <c r="I32" s="18">
        <v>92</v>
      </c>
      <c r="J32" s="18">
        <v>87</v>
      </c>
      <c r="K32" s="18">
        <v>75</v>
      </c>
      <c r="L32" s="18">
        <v>85</v>
      </c>
      <c r="M32" s="18">
        <v>76</v>
      </c>
      <c r="N32" s="18">
        <v>505</v>
      </c>
    </row>
    <row r="33" spans="1:14">
      <c r="A33" s="18">
        <v>32</v>
      </c>
      <c r="B33" s="18" t="s">
        <v>1929</v>
      </c>
      <c r="C33" s="18" t="s">
        <v>1888</v>
      </c>
      <c r="E33" s="18" t="s">
        <v>1330</v>
      </c>
      <c r="F33" s="18" t="s">
        <v>1926</v>
      </c>
      <c r="G33" s="18" t="s">
        <v>1696</v>
      </c>
      <c r="H33" s="18">
        <v>46</v>
      </c>
      <c r="I33" s="18">
        <v>57</v>
      </c>
      <c r="J33" s="18">
        <v>40</v>
      </c>
      <c r="K33" s="18">
        <v>40</v>
      </c>
      <c r="L33" s="18">
        <v>40</v>
      </c>
      <c r="M33" s="18">
        <v>50</v>
      </c>
      <c r="N33" s="18">
        <v>273</v>
      </c>
    </row>
    <row r="34" spans="1:14">
      <c r="A34" s="18">
        <v>33</v>
      </c>
      <c r="B34" s="18" t="s">
        <v>1930</v>
      </c>
      <c r="C34" s="18" t="s">
        <v>1888</v>
      </c>
      <c r="E34" s="18" t="s">
        <v>1330</v>
      </c>
      <c r="F34" s="18" t="s">
        <v>1926</v>
      </c>
      <c r="G34" s="18" t="s">
        <v>1696</v>
      </c>
      <c r="H34" s="18">
        <v>61</v>
      </c>
      <c r="I34" s="18">
        <v>72</v>
      </c>
      <c r="J34" s="18">
        <v>57</v>
      </c>
      <c r="K34" s="18">
        <v>55</v>
      </c>
      <c r="L34" s="18">
        <v>55</v>
      </c>
      <c r="M34" s="18">
        <v>65</v>
      </c>
      <c r="N34" s="18">
        <v>365</v>
      </c>
    </row>
    <row r="35" spans="1:14">
      <c r="A35" s="18">
        <v>34</v>
      </c>
      <c r="B35" s="18" t="s">
        <v>859</v>
      </c>
      <c r="C35" s="18" t="s">
        <v>1888</v>
      </c>
      <c r="D35" s="18" t="s">
        <v>1922</v>
      </c>
      <c r="E35" s="18" t="s">
        <v>1330</v>
      </c>
      <c r="F35" s="18" t="s">
        <v>1926</v>
      </c>
      <c r="G35" s="18" t="s">
        <v>1928</v>
      </c>
      <c r="H35" s="18">
        <v>81</v>
      </c>
      <c r="I35" s="18">
        <v>102</v>
      </c>
      <c r="J35" s="18">
        <v>77</v>
      </c>
      <c r="K35" s="18">
        <v>85</v>
      </c>
      <c r="L35" s="18">
        <v>75</v>
      </c>
      <c r="M35" s="18">
        <v>85</v>
      </c>
      <c r="N35" s="18">
        <v>505</v>
      </c>
    </row>
    <row r="36" spans="1:14">
      <c r="A36" s="18">
        <v>35</v>
      </c>
      <c r="B36" s="18" t="s">
        <v>1931</v>
      </c>
      <c r="C36" s="18" t="s">
        <v>1932</v>
      </c>
      <c r="E36" s="18" t="s">
        <v>1715</v>
      </c>
      <c r="F36" s="18" t="s">
        <v>1933</v>
      </c>
      <c r="G36" s="18" t="s">
        <v>1934</v>
      </c>
      <c r="H36" s="18">
        <v>70</v>
      </c>
      <c r="I36" s="18">
        <v>45</v>
      </c>
      <c r="J36" s="18">
        <v>48</v>
      </c>
      <c r="K36" s="18">
        <v>60</v>
      </c>
      <c r="L36" s="18">
        <v>65</v>
      </c>
      <c r="M36" s="18">
        <v>35</v>
      </c>
      <c r="N36" s="18">
        <v>323</v>
      </c>
    </row>
    <row r="37" spans="1:14">
      <c r="A37" s="18">
        <v>36</v>
      </c>
      <c r="B37" s="18" t="s">
        <v>1935</v>
      </c>
      <c r="C37" s="18" t="s">
        <v>1932</v>
      </c>
      <c r="E37" s="18" t="s">
        <v>1715</v>
      </c>
      <c r="F37" s="18" t="s">
        <v>1933</v>
      </c>
      <c r="G37" s="18" t="s">
        <v>1690</v>
      </c>
      <c r="H37" s="18">
        <v>95</v>
      </c>
      <c r="I37" s="18">
        <v>70</v>
      </c>
      <c r="J37" s="18">
        <v>73</v>
      </c>
      <c r="K37" s="18">
        <v>95</v>
      </c>
      <c r="L37" s="18">
        <v>90</v>
      </c>
      <c r="M37" s="18">
        <v>60</v>
      </c>
      <c r="N37" s="18">
        <v>483</v>
      </c>
    </row>
    <row r="38" spans="1:14">
      <c r="A38" s="18">
        <v>37</v>
      </c>
      <c r="B38" s="18" t="s">
        <v>1936</v>
      </c>
      <c r="C38" s="18" t="s">
        <v>1891</v>
      </c>
      <c r="E38" s="18" t="s">
        <v>249</v>
      </c>
      <c r="G38" s="18" t="s">
        <v>1697</v>
      </c>
      <c r="H38" s="18">
        <v>38</v>
      </c>
      <c r="I38" s="18">
        <v>41</v>
      </c>
      <c r="J38" s="18">
        <v>40</v>
      </c>
      <c r="K38" s="18">
        <v>50</v>
      </c>
      <c r="L38" s="18">
        <v>65</v>
      </c>
      <c r="M38" s="18">
        <v>65</v>
      </c>
      <c r="N38" s="18">
        <v>299</v>
      </c>
    </row>
    <row r="39" spans="1:14">
      <c r="A39" s="18">
        <v>38</v>
      </c>
      <c r="B39" s="18" t="s">
        <v>529</v>
      </c>
      <c r="C39" s="18" t="s">
        <v>1891</v>
      </c>
      <c r="E39" s="18" t="s">
        <v>249</v>
      </c>
      <c r="G39" s="18" t="s">
        <v>1697</v>
      </c>
      <c r="H39" s="18">
        <v>73</v>
      </c>
      <c r="I39" s="18">
        <v>76</v>
      </c>
      <c r="J39" s="18">
        <v>75</v>
      </c>
      <c r="K39" s="18">
        <v>81</v>
      </c>
      <c r="L39" s="18">
        <v>100</v>
      </c>
      <c r="M39" s="18">
        <v>100</v>
      </c>
      <c r="N39" s="18">
        <v>505</v>
      </c>
    </row>
    <row r="40" spans="1:14">
      <c r="A40" s="18">
        <v>39</v>
      </c>
      <c r="B40" s="18" t="s">
        <v>1937</v>
      </c>
      <c r="C40" s="18" t="s">
        <v>1905</v>
      </c>
      <c r="D40" s="18" t="s">
        <v>1932</v>
      </c>
      <c r="E40" s="18" t="s">
        <v>1715</v>
      </c>
      <c r="F40" s="18" t="s">
        <v>1938</v>
      </c>
      <c r="G40" s="18" t="s">
        <v>1934</v>
      </c>
      <c r="H40" s="18">
        <v>115</v>
      </c>
      <c r="I40" s="18">
        <v>45</v>
      </c>
      <c r="J40" s="18">
        <v>20</v>
      </c>
      <c r="K40" s="18">
        <v>45</v>
      </c>
      <c r="L40" s="18">
        <v>25</v>
      </c>
      <c r="M40" s="18">
        <v>20</v>
      </c>
      <c r="N40" s="18">
        <v>270</v>
      </c>
    </row>
    <row r="41" spans="1:14">
      <c r="A41" s="18">
        <v>40</v>
      </c>
      <c r="B41" s="18" t="s">
        <v>1939</v>
      </c>
      <c r="C41" s="18" t="s">
        <v>1905</v>
      </c>
      <c r="D41" s="18" t="s">
        <v>1932</v>
      </c>
      <c r="E41" s="18" t="s">
        <v>1715</v>
      </c>
      <c r="F41" s="18" t="s">
        <v>1938</v>
      </c>
      <c r="G41" s="18" t="s">
        <v>1666</v>
      </c>
      <c r="H41" s="18">
        <v>140</v>
      </c>
      <c r="I41" s="18">
        <v>70</v>
      </c>
      <c r="J41" s="18">
        <v>45</v>
      </c>
      <c r="K41" s="18">
        <v>85</v>
      </c>
      <c r="L41" s="18">
        <v>50</v>
      </c>
      <c r="M41" s="18">
        <v>45</v>
      </c>
      <c r="N41" s="18">
        <v>435</v>
      </c>
    </row>
    <row r="42" spans="1:14">
      <c r="A42" s="18">
        <v>41</v>
      </c>
      <c r="B42" s="18" t="s">
        <v>1940</v>
      </c>
      <c r="C42" s="18" t="s">
        <v>1888</v>
      </c>
      <c r="D42" s="18" t="s">
        <v>1893</v>
      </c>
      <c r="E42" s="18" t="s">
        <v>978</v>
      </c>
      <c r="G42" s="18" t="s">
        <v>1941</v>
      </c>
      <c r="H42" s="18">
        <v>40</v>
      </c>
      <c r="I42" s="18">
        <v>45</v>
      </c>
      <c r="J42" s="18">
        <v>35</v>
      </c>
      <c r="K42" s="18">
        <v>30</v>
      </c>
      <c r="L42" s="18">
        <v>40</v>
      </c>
      <c r="M42" s="18">
        <v>55</v>
      </c>
      <c r="N42" s="18">
        <v>245</v>
      </c>
    </row>
    <row r="43" spans="1:14">
      <c r="A43" s="18">
        <v>42</v>
      </c>
      <c r="B43" s="18" t="s">
        <v>1942</v>
      </c>
      <c r="C43" s="18" t="s">
        <v>1888</v>
      </c>
      <c r="D43" s="18" t="s">
        <v>1893</v>
      </c>
      <c r="E43" s="18" t="s">
        <v>978</v>
      </c>
      <c r="G43" s="18" t="s">
        <v>1941</v>
      </c>
      <c r="H43" s="18">
        <v>75</v>
      </c>
      <c r="I43" s="18">
        <v>80</v>
      </c>
      <c r="J43" s="18">
        <v>70</v>
      </c>
      <c r="K43" s="18">
        <v>65</v>
      </c>
      <c r="L43" s="18">
        <v>75</v>
      </c>
      <c r="M43" s="18">
        <v>90</v>
      </c>
      <c r="N43" s="18">
        <v>455</v>
      </c>
    </row>
    <row r="44" spans="1:14">
      <c r="A44" s="18">
        <v>43</v>
      </c>
      <c r="B44" s="18" t="s">
        <v>1943</v>
      </c>
      <c r="C44" s="18" t="s">
        <v>1887</v>
      </c>
      <c r="D44" s="18" t="s">
        <v>1888</v>
      </c>
      <c r="E44" s="18" t="s">
        <v>1719</v>
      </c>
      <c r="G44" s="18" t="s">
        <v>1693</v>
      </c>
      <c r="H44" s="18">
        <v>45</v>
      </c>
      <c r="I44" s="18">
        <v>50</v>
      </c>
      <c r="J44" s="18">
        <v>55</v>
      </c>
      <c r="K44" s="18">
        <v>75</v>
      </c>
      <c r="L44" s="18">
        <v>65</v>
      </c>
      <c r="M44" s="18">
        <v>30</v>
      </c>
      <c r="N44" s="18">
        <v>320</v>
      </c>
    </row>
    <row r="45" spans="1:14">
      <c r="A45" s="18">
        <v>44</v>
      </c>
      <c r="B45" s="18" t="s">
        <v>1944</v>
      </c>
      <c r="C45" s="18" t="s">
        <v>1887</v>
      </c>
      <c r="D45" s="18" t="s">
        <v>1888</v>
      </c>
      <c r="E45" s="18" t="s">
        <v>1719</v>
      </c>
      <c r="G45" s="18" t="s">
        <v>1662</v>
      </c>
      <c r="H45" s="18">
        <v>60</v>
      </c>
      <c r="I45" s="18">
        <v>65</v>
      </c>
      <c r="J45" s="18">
        <v>70</v>
      </c>
      <c r="K45" s="18">
        <v>85</v>
      </c>
      <c r="L45" s="18">
        <v>75</v>
      </c>
      <c r="M45" s="18">
        <v>40</v>
      </c>
      <c r="N45" s="18">
        <v>395</v>
      </c>
    </row>
    <row r="46" spans="1:14">
      <c r="A46" s="18">
        <v>45</v>
      </c>
      <c r="B46" s="18" t="s">
        <v>1251</v>
      </c>
      <c r="C46" s="18" t="s">
        <v>1887</v>
      </c>
      <c r="D46" s="18" t="s">
        <v>1888</v>
      </c>
      <c r="E46" s="18" t="s">
        <v>1719</v>
      </c>
      <c r="G46" s="18" t="s">
        <v>1707</v>
      </c>
      <c r="H46" s="18">
        <v>75</v>
      </c>
      <c r="I46" s="18">
        <v>80</v>
      </c>
      <c r="J46" s="18">
        <v>85</v>
      </c>
      <c r="K46" s="18">
        <v>110</v>
      </c>
      <c r="L46" s="18">
        <v>90</v>
      </c>
      <c r="M46" s="18">
        <v>50</v>
      </c>
      <c r="N46" s="18">
        <v>490</v>
      </c>
    </row>
    <row r="47" spans="1:14">
      <c r="A47" s="18">
        <v>46</v>
      </c>
      <c r="B47" s="18" t="s">
        <v>1945</v>
      </c>
      <c r="C47" s="18" t="s">
        <v>1898</v>
      </c>
      <c r="D47" s="18" t="s">
        <v>1887</v>
      </c>
      <c r="E47" s="18" t="s">
        <v>1707</v>
      </c>
      <c r="F47" s="18" t="s">
        <v>1946</v>
      </c>
      <c r="G47" s="18" t="s">
        <v>871</v>
      </c>
      <c r="H47" s="18">
        <v>35</v>
      </c>
      <c r="I47" s="18">
        <v>70</v>
      </c>
      <c r="J47" s="18">
        <v>55</v>
      </c>
      <c r="K47" s="18">
        <v>45</v>
      </c>
      <c r="L47" s="18">
        <v>55</v>
      </c>
      <c r="M47" s="18">
        <v>25</v>
      </c>
      <c r="N47" s="18">
        <v>285</v>
      </c>
    </row>
    <row r="48" spans="1:14">
      <c r="A48" s="18">
        <v>47</v>
      </c>
      <c r="B48" s="18" t="s">
        <v>1947</v>
      </c>
      <c r="C48" s="18" t="s">
        <v>1898</v>
      </c>
      <c r="D48" s="18" t="s">
        <v>1887</v>
      </c>
      <c r="E48" s="18" t="s">
        <v>1707</v>
      </c>
      <c r="F48" s="18" t="s">
        <v>1946</v>
      </c>
      <c r="G48" s="18" t="s">
        <v>871</v>
      </c>
      <c r="H48" s="18">
        <v>60</v>
      </c>
      <c r="I48" s="18">
        <v>95</v>
      </c>
      <c r="J48" s="18">
        <v>80</v>
      </c>
      <c r="K48" s="18">
        <v>60</v>
      </c>
      <c r="L48" s="18">
        <v>80</v>
      </c>
      <c r="M48" s="18">
        <v>30</v>
      </c>
      <c r="N48" s="18">
        <v>405</v>
      </c>
    </row>
    <row r="49" spans="1:14">
      <c r="A49" s="18">
        <v>48</v>
      </c>
      <c r="B49" s="18" t="s">
        <v>1948</v>
      </c>
      <c r="C49" s="18" t="s">
        <v>1898</v>
      </c>
      <c r="D49" s="18" t="s">
        <v>1888</v>
      </c>
      <c r="E49" s="18" t="s">
        <v>1698</v>
      </c>
      <c r="F49" s="18" t="s">
        <v>1949</v>
      </c>
      <c r="G49" s="18" t="s">
        <v>1693</v>
      </c>
      <c r="H49" s="18">
        <v>60</v>
      </c>
      <c r="I49" s="18">
        <v>55</v>
      </c>
      <c r="J49" s="18">
        <v>50</v>
      </c>
      <c r="K49" s="18">
        <v>40</v>
      </c>
      <c r="L49" s="18">
        <v>55</v>
      </c>
      <c r="M49" s="18">
        <v>45</v>
      </c>
      <c r="N49" s="18">
        <v>305</v>
      </c>
    </row>
    <row r="50" spans="1:14">
      <c r="A50" s="18">
        <v>49</v>
      </c>
      <c r="B50" s="18" t="s">
        <v>1950</v>
      </c>
      <c r="C50" s="18" t="s">
        <v>1898</v>
      </c>
      <c r="D50" s="18" t="s">
        <v>1888</v>
      </c>
      <c r="E50" s="18" t="s">
        <v>1721</v>
      </c>
      <c r="F50" s="18" t="s">
        <v>1949</v>
      </c>
      <c r="G50" s="18" t="s">
        <v>1951</v>
      </c>
      <c r="H50" s="18">
        <v>70</v>
      </c>
      <c r="I50" s="18">
        <v>65</v>
      </c>
      <c r="J50" s="18">
        <v>60</v>
      </c>
      <c r="K50" s="18">
        <v>90</v>
      </c>
      <c r="L50" s="18">
        <v>75</v>
      </c>
      <c r="M50" s="18">
        <v>90</v>
      </c>
      <c r="N50" s="18">
        <v>450</v>
      </c>
    </row>
    <row r="51" spans="1:14">
      <c r="A51" s="18">
        <v>50</v>
      </c>
      <c r="B51" s="18" t="s">
        <v>1952</v>
      </c>
      <c r="C51" s="18" t="s">
        <v>1922</v>
      </c>
      <c r="E51" s="18" t="s">
        <v>550</v>
      </c>
      <c r="F51" s="18" t="s">
        <v>1953</v>
      </c>
      <c r="G51" s="18" t="s">
        <v>1954</v>
      </c>
      <c r="H51" s="18">
        <v>10</v>
      </c>
      <c r="I51" s="18">
        <v>55</v>
      </c>
      <c r="J51" s="18">
        <v>25</v>
      </c>
      <c r="K51" s="18">
        <v>35</v>
      </c>
      <c r="L51" s="18">
        <v>45</v>
      </c>
      <c r="M51" s="18">
        <v>95</v>
      </c>
      <c r="N51" s="18">
        <v>265</v>
      </c>
    </row>
    <row r="52" spans="1:14">
      <c r="A52" s="18">
        <v>51</v>
      </c>
      <c r="B52" s="18" t="s">
        <v>732</v>
      </c>
      <c r="C52" s="18" t="s">
        <v>1922</v>
      </c>
      <c r="E52" s="18" t="s">
        <v>550</v>
      </c>
      <c r="F52" s="18" t="s">
        <v>1953</v>
      </c>
      <c r="G52" s="18" t="s">
        <v>1954</v>
      </c>
      <c r="H52" s="18">
        <v>35</v>
      </c>
      <c r="I52" s="18">
        <v>100</v>
      </c>
      <c r="J52" s="18">
        <v>50</v>
      </c>
      <c r="K52" s="18">
        <v>50</v>
      </c>
      <c r="L52" s="18">
        <v>70</v>
      </c>
      <c r="M52" s="18">
        <v>120</v>
      </c>
      <c r="N52" s="18">
        <v>425</v>
      </c>
    </row>
    <row r="53" spans="1:14">
      <c r="A53" s="18">
        <v>52</v>
      </c>
      <c r="B53" s="18" t="s">
        <v>1955</v>
      </c>
      <c r="C53" s="18" t="s">
        <v>1905</v>
      </c>
      <c r="E53" s="18" t="s">
        <v>325</v>
      </c>
      <c r="F53" s="18" t="s">
        <v>1956</v>
      </c>
      <c r="G53" s="18" t="s">
        <v>1917</v>
      </c>
      <c r="H53" s="18">
        <v>40</v>
      </c>
      <c r="I53" s="18">
        <v>45</v>
      </c>
      <c r="J53" s="18">
        <v>35</v>
      </c>
      <c r="K53" s="18">
        <v>40</v>
      </c>
      <c r="L53" s="18">
        <v>40</v>
      </c>
      <c r="M53" s="18">
        <v>90</v>
      </c>
      <c r="N53" s="18">
        <v>290</v>
      </c>
    </row>
    <row r="54" spans="1:14">
      <c r="A54" s="18">
        <v>53</v>
      </c>
      <c r="B54" s="18" t="s">
        <v>1957</v>
      </c>
      <c r="C54" s="18" t="s">
        <v>1905</v>
      </c>
      <c r="E54" s="18" t="s">
        <v>1674</v>
      </c>
      <c r="F54" s="18" t="s">
        <v>1956</v>
      </c>
      <c r="G54" s="18" t="s">
        <v>1917</v>
      </c>
      <c r="H54" s="18">
        <v>65</v>
      </c>
      <c r="I54" s="18">
        <v>70</v>
      </c>
      <c r="J54" s="18">
        <v>60</v>
      </c>
      <c r="K54" s="18">
        <v>65</v>
      </c>
      <c r="L54" s="18">
        <v>65</v>
      </c>
      <c r="M54" s="18">
        <v>115</v>
      </c>
      <c r="N54" s="18">
        <v>440</v>
      </c>
    </row>
    <row r="55" spans="1:14">
      <c r="A55" s="18">
        <v>54</v>
      </c>
      <c r="B55" s="18" t="s">
        <v>1958</v>
      </c>
      <c r="C55" s="18" t="s">
        <v>1895</v>
      </c>
      <c r="E55" s="18" t="s">
        <v>871</v>
      </c>
      <c r="F55" s="18" t="s">
        <v>1959</v>
      </c>
      <c r="G55" s="18" t="s">
        <v>1678</v>
      </c>
      <c r="H55" s="18">
        <v>50</v>
      </c>
      <c r="I55" s="18">
        <v>52</v>
      </c>
      <c r="J55" s="18">
        <v>48</v>
      </c>
      <c r="K55" s="18">
        <v>65</v>
      </c>
      <c r="L55" s="18">
        <v>50</v>
      </c>
      <c r="M55" s="18">
        <v>55</v>
      </c>
      <c r="N55" s="18">
        <v>320</v>
      </c>
    </row>
    <row r="56" spans="1:14">
      <c r="A56" s="18">
        <v>55</v>
      </c>
      <c r="B56" s="18" t="s">
        <v>612</v>
      </c>
      <c r="C56" s="18" t="s">
        <v>1895</v>
      </c>
      <c r="E56" s="18" t="s">
        <v>871</v>
      </c>
      <c r="F56" s="18" t="s">
        <v>1959</v>
      </c>
      <c r="G56" s="18" t="s">
        <v>1678</v>
      </c>
      <c r="H56" s="18">
        <v>80</v>
      </c>
      <c r="I56" s="18">
        <v>82</v>
      </c>
      <c r="J56" s="18">
        <v>78</v>
      </c>
      <c r="K56" s="18">
        <v>95</v>
      </c>
      <c r="L56" s="18">
        <v>80</v>
      </c>
      <c r="M56" s="18">
        <v>85</v>
      </c>
      <c r="N56" s="18">
        <v>500</v>
      </c>
    </row>
    <row r="57" spans="1:14">
      <c r="A57" s="18">
        <v>56</v>
      </c>
      <c r="B57" s="18" t="s">
        <v>1960</v>
      </c>
      <c r="C57" s="18" t="s">
        <v>1961</v>
      </c>
      <c r="E57" s="18" t="s">
        <v>1717</v>
      </c>
      <c r="F57" s="18" t="s">
        <v>1962</v>
      </c>
      <c r="G57" s="18" t="s">
        <v>1963</v>
      </c>
      <c r="H57" s="18">
        <v>40</v>
      </c>
      <c r="I57" s="18">
        <v>80</v>
      </c>
      <c r="J57" s="18">
        <v>35</v>
      </c>
      <c r="K57" s="18">
        <v>35</v>
      </c>
      <c r="L57" s="18">
        <v>45</v>
      </c>
      <c r="M57" s="18">
        <v>70</v>
      </c>
      <c r="N57" s="18">
        <v>305</v>
      </c>
    </row>
    <row r="58" spans="1:14">
      <c r="A58" s="18">
        <v>57</v>
      </c>
      <c r="B58" s="18" t="s">
        <v>1964</v>
      </c>
      <c r="C58" s="18" t="s">
        <v>1961</v>
      </c>
      <c r="E58" s="18" t="s">
        <v>1717</v>
      </c>
      <c r="F58" s="18" t="s">
        <v>1962</v>
      </c>
      <c r="G58" s="18" t="s">
        <v>1963</v>
      </c>
      <c r="H58" s="18">
        <v>65</v>
      </c>
      <c r="I58" s="18">
        <v>105</v>
      </c>
      <c r="J58" s="18">
        <v>60</v>
      </c>
      <c r="K58" s="18">
        <v>60</v>
      </c>
      <c r="L58" s="18">
        <v>70</v>
      </c>
      <c r="M58" s="18">
        <v>95</v>
      </c>
      <c r="N58" s="18">
        <v>455</v>
      </c>
    </row>
    <row r="59" spans="1:14">
      <c r="A59" s="18">
        <v>58</v>
      </c>
      <c r="B59" s="18" t="s">
        <v>1965</v>
      </c>
      <c r="C59" s="18" t="s">
        <v>1891</v>
      </c>
      <c r="E59" s="18" t="s">
        <v>1323</v>
      </c>
      <c r="F59" s="18" t="s">
        <v>1966</v>
      </c>
      <c r="G59" s="18" t="s">
        <v>1967</v>
      </c>
      <c r="H59" s="18">
        <v>55</v>
      </c>
      <c r="I59" s="18">
        <v>70</v>
      </c>
      <c r="J59" s="18">
        <v>45</v>
      </c>
      <c r="K59" s="18">
        <v>70</v>
      </c>
      <c r="L59" s="18">
        <v>50</v>
      </c>
      <c r="M59" s="18">
        <v>60</v>
      </c>
      <c r="N59" s="18">
        <v>350</v>
      </c>
    </row>
    <row r="60" spans="1:14">
      <c r="A60" s="18">
        <v>59</v>
      </c>
      <c r="B60" s="18" t="s">
        <v>248</v>
      </c>
      <c r="C60" s="18" t="s">
        <v>1891</v>
      </c>
      <c r="E60" s="18" t="s">
        <v>1323</v>
      </c>
      <c r="F60" s="18" t="s">
        <v>1966</v>
      </c>
      <c r="G60" s="18" t="s">
        <v>1967</v>
      </c>
      <c r="H60" s="18">
        <v>90</v>
      </c>
      <c r="I60" s="18">
        <v>110</v>
      </c>
      <c r="J60" s="18">
        <v>80</v>
      </c>
      <c r="K60" s="18">
        <v>100</v>
      </c>
      <c r="L60" s="18">
        <v>80</v>
      </c>
      <c r="M60" s="18">
        <v>95</v>
      </c>
      <c r="N60" s="18">
        <v>555</v>
      </c>
    </row>
    <row r="61" spans="1:14">
      <c r="A61" s="18">
        <v>60</v>
      </c>
      <c r="B61" s="18" t="s">
        <v>1968</v>
      </c>
      <c r="C61" s="18" t="s">
        <v>1895</v>
      </c>
      <c r="E61" s="18" t="s">
        <v>887</v>
      </c>
      <c r="F61" s="18" t="s">
        <v>1969</v>
      </c>
      <c r="G61" s="18" t="s">
        <v>1678</v>
      </c>
      <c r="H61" s="18">
        <v>40</v>
      </c>
      <c r="I61" s="18">
        <v>50</v>
      </c>
      <c r="J61" s="18">
        <v>40</v>
      </c>
      <c r="K61" s="18">
        <v>40</v>
      </c>
      <c r="L61" s="18">
        <v>40</v>
      </c>
      <c r="M61" s="18">
        <v>90</v>
      </c>
      <c r="N61" s="18">
        <v>300</v>
      </c>
    </row>
    <row r="62" spans="1:14">
      <c r="A62" s="18">
        <v>61</v>
      </c>
      <c r="B62" s="18" t="s">
        <v>1970</v>
      </c>
      <c r="C62" s="18" t="s">
        <v>1895</v>
      </c>
      <c r="E62" s="18" t="s">
        <v>887</v>
      </c>
      <c r="F62" s="18" t="s">
        <v>1969</v>
      </c>
      <c r="G62" s="18" t="s">
        <v>1678</v>
      </c>
      <c r="H62" s="18">
        <v>65</v>
      </c>
      <c r="I62" s="18">
        <v>65</v>
      </c>
      <c r="J62" s="18">
        <v>65</v>
      </c>
      <c r="K62" s="18">
        <v>50</v>
      </c>
      <c r="L62" s="18">
        <v>50</v>
      </c>
      <c r="M62" s="18">
        <v>90</v>
      </c>
      <c r="N62" s="18">
        <v>385</v>
      </c>
    </row>
    <row r="63" spans="1:14">
      <c r="A63" s="18">
        <v>62</v>
      </c>
      <c r="B63" s="18" t="s">
        <v>879</v>
      </c>
      <c r="C63" s="18" t="s">
        <v>1895</v>
      </c>
      <c r="D63" s="18" t="s">
        <v>1961</v>
      </c>
      <c r="E63" s="18" t="s">
        <v>887</v>
      </c>
      <c r="F63" s="18" t="s">
        <v>1969</v>
      </c>
      <c r="G63" s="18" t="s">
        <v>1678</v>
      </c>
      <c r="H63" s="18">
        <v>90</v>
      </c>
      <c r="I63" s="18">
        <v>95</v>
      </c>
      <c r="J63" s="18">
        <v>95</v>
      </c>
      <c r="K63" s="18">
        <v>70</v>
      </c>
      <c r="L63" s="18">
        <v>90</v>
      </c>
      <c r="M63" s="18">
        <v>70</v>
      </c>
      <c r="N63" s="18">
        <v>510</v>
      </c>
    </row>
    <row r="64" spans="1:14">
      <c r="A64" s="18">
        <v>63</v>
      </c>
      <c r="B64" s="18" t="s">
        <v>1971</v>
      </c>
      <c r="C64" s="18" t="s">
        <v>1972</v>
      </c>
      <c r="E64" s="18" t="s">
        <v>1677</v>
      </c>
      <c r="F64" s="18" t="s">
        <v>1973</v>
      </c>
      <c r="G64" s="18" t="s">
        <v>1711</v>
      </c>
      <c r="H64" s="18">
        <v>25</v>
      </c>
      <c r="I64" s="18">
        <v>20</v>
      </c>
      <c r="J64" s="18">
        <v>15</v>
      </c>
      <c r="K64" s="18">
        <v>105</v>
      </c>
      <c r="L64" s="18">
        <v>55</v>
      </c>
      <c r="M64" s="18">
        <v>90</v>
      </c>
      <c r="N64" s="18">
        <v>310</v>
      </c>
    </row>
    <row r="65" spans="1:14">
      <c r="A65" s="18">
        <v>64</v>
      </c>
      <c r="B65" s="18" t="s">
        <v>1974</v>
      </c>
      <c r="C65" s="18" t="s">
        <v>1972</v>
      </c>
      <c r="E65" s="18" t="s">
        <v>1677</v>
      </c>
      <c r="F65" s="18" t="s">
        <v>1973</v>
      </c>
      <c r="G65" s="18" t="s">
        <v>1711</v>
      </c>
      <c r="H65" s="18">
        <v>40</v>
      </c>
      <c r="I65" s="18">
        <v>35</v>
      </c>
      <c r="J65" s="18">
        <v>30</v>
      </c>
      <c r="K65" s="18">
        <v>120</v>
      </c>
      <c r="L65" s="18">
        <v>70</v>
      </c>
      <c r="M65" s="18">
        <v>105</v>
      </c>
      <c r="N65" s="18">
        <v>400</v>
      </c>
    </row>
    <row r="66" spans="1:14">
      <c r="A66" s="18">
        <v>65</v>
      </c>
      <c r="B66" s="18" t="s">
        <v>977</v>
      </c>
      <c r="C66" s="18" t="s">
        <v>1972</v>
      </c>
      <c r="E66" s="18" t="s">
        <v>1677</v>
      </c>
      <c r="F66" s="18" t="s">
        <v>1973</v>
      </c>
      <c r="G66" s="18" t="s">
        <v>1711</v>
      </c>
      <c r="H66" s="18">
        <v>55</v>
      </c>
      <c r="I66" s="18">
        <v>50</v>
      </c>
      <c r="J66" s="18">
        <v>45</v>
      </c>
      <c r="K66" s="18">
        <v>135</v>
      </c>
      <c r="L66" s="18">
        <v>95</v>
      </c>
      <c r="M66" s="18">
        <v>120</v>
      </c>
      <c r="N66" s="18">
        <v>500</v>
      </c>
    </row>
    <row r="67" spans="1:14">
      <c r="A67" s="18">
        <v>66</v>
      </c>
      <c r="B67" s="18" t="s">
        <v>1975</v>
      </c>
      <c r="C67" s="18" t="s">
        <v>1961</v>
      </c>
      <c r="E67" s="18" t="s">
        <v>931</v>
      </c>
      <c r="F67" s="18" t="s">
        <v>1976</v>
      </c>
      <c r="G67" s="18" t="s">
        <v>1699</v>
      </c>
      <c r="H67" s="18">
        <v>70</v>
      </c>
      <c r="I67" s="18">
        <v>80</v>
      </c>
      <c r="J67" s="18">
        <v>50</v>
      </c>
      <c r="K67" s="18">
        <v>35</v>
      </c>
      <c r="L67" s="18">
        <v>35</v>
      </c>
      <c r="M67" s="18">
        <v>35</v>
      </c>
      <c r="N67" s="18">
        <v>305</v>
      </c>
    </row>
    <row r="68" spans="1:14">
      <c r="A68" s="18">
        <v>67</v>
      </c>
      <c r="B68" s="18" t="s">
        <v>1977</v>
      </c>
      <c r="C68" s="18" t="s">
        <v>1961</v>
      </c>
      <c r="E68" s="18" t="s">
        <v>931</v>
      </c>
      <c r="F68" s="18" t="s">
        <v>1976</v>
      </c>
      <c r="G68" s="18" t="s">
        <v>1699</v>
      </c>
      <c r="H68" s="18">
        <v>80</v>
      </c>
      <c r="I68" s="18">
        <v>100</v>
      </c>
      <c r="J68" s="18">
        <v>70</v>
      </c>
      <c r="K68" s="18">
        <v>50</v>
      </c>
      <c r="L68" s="18">
        <v>60</v>
      </c>
      <c r="M68" s="18">
        <v>45</v>
      </c>
      <c r="N68" s="18">
        <v>405</v>
      </c>
    </row>
    <row r="69" spans="1:14">
      <c r="A69" s="18">
        <v>68</v>
      </c>
      <c r="B69" s="18" t="s">
        <v>416</v>
      </c>
      <c r="C69" s="18" t="s">
        <v>1961</v>
      </c>
      <c r="E69" s="18" t="s">
        <v>931</v>
      </c>
      <c r="F69" s="18" t="s">
        <v>1976</v>
      </c>
      <c r="G69" s="18" t="s">
        <v>1699</v>
      </c>
      <c r="H69" s="18">
        <v>90</v>
      </c>
      <c r="I69" s="18">
        <v>130</v>
      </c>
      <c r="J69" s="18">
        <v>80</v>
      </c>
      <c r="K69" s="18">
        <v>65</v>
      </c>
      <c r="L69" s="18">
        <v>85</v>
      </c>
      <c r="M69" s="18">
        <v>55</v>
      </c>
      <c r="N69" s="18">
        <v>505</v>
      </c>
    </row>
    <row r="70" spans="1:14">
      <c r="A70" s="18">
        <v>69</v>
      </c>
      <c r="B70" s="18" t="s">
        <v>1978</v>
      </c>
      <c r="C70" s="18" t="s">
        <v>1887</v>
      </c>
      <c r="D70" s="18" t="s">
        <v>1888</v>
      </c>
      <c r="E70" s="18" t="s">
        <v>1719</v>
      </c>
      <c r="G70" s="18" t="s">
        <v>755</v>
      </c>
      <c r="H70" s="18">
        <v>50</v>
      </c>
      <c r="I70" s="18">
        <v>75</v>
      </c>
      <c r="J70" s="18">
        <v>35</v>
      </c>
      <c r="K70" s="18">
        <v>70</v>
      </c>
      <c r="L70" s="18">
        <v>30</v>
      </c>
      <c r="M70" s="18">
        <v>40</v>
      </c>
      <c r="N70" s="18">
        <v>300</v>
      </c>
    </row>
    <row r="71" spans="1:14">
      <c r="A71" s="18">
        <v>70</v>
      </c>
      <c r="B71" s="18" t="s">
        <v>1979</v>
      </c>
      <c r="C71" s="18" t="s">
        <v>1887</v>
      </c>
      <c r="D71" s="18" t="s">
        <v>1888</v>
      </c>
      <c r="E71" s="18" t="s">
        <v>1719</v>
      </c>
      <c r="G71" s="18" t="s">
        <v>755</v>
      </c>
      <c r="H71" s="18">
        <v>65</v>
      </c>
      <c r="I71" s="18">
        <v>90</v>
      </c>
      <c r="J71" s="18">
        <v>50</v>
      </c>
      <c r="K71" s="18">
        <v>85</v>
      </c>
      <c r="L71" s="18">
        <v>45</v>
      </c>
      <c r="M71" s="18">
        <v>55</v>
      </c>
      <c r="N71" s="18">
        <v>390</v>
      </c>
    </row>
    <row r="72" spans="1:14">
      <c r="A72" s="18">
        <v>71</v>
      </c>
      <c r="B72" s="18" t="s">
        <v>270</v>
      </c>
      <c r="C72" s="18" t="s">
        <v>1887</v>
      </c>
      <c r="D72" s="18" t="s">
        <v>1888</v>
      </c>
      <c r="E72" s="18" t="s">
        <v>1719</v>
      </c>
      <c r="G72" s="18" t="s">
        <v>755</v>
      </c>
      <c r="H72" s="18">
        <v>80</v>
      </c>
      <c r="I72" s="18">
        <v>105</v>
      </c>
      <c r="J72" s="18">
        <v>65</v>
      </c>
      <c r="K72" s="18">
        <v>100</v>
      </c>
      <c r="L72" s="18">
        <v>70</v>
      </c>
      <c r="M72" s="18">
        <v>70</v>
      </c>
      <c r="N72" s="18">
        <v>490</v>
      </c>
    </row>
    <row r="73" spans="1:14">
      <c r="A73" s="18">
        <v>72</v>
      </c>
      <c r="B73" s="18" t="s">
        <v>1980</v>
      </c>
      <c r="C73" s="18" t="s">
        <v>1895</v>
      </c>
      <c r="D73" s="18" t="s">
        <v>1888</v>
      </c>
      <c r="E73" s="18" t="s">
        <v>1672</v>
      </c>
      <c r="F73" s="18" t="s">
        <v>1981</v>
      </c>
      <c r="G73" s="18" t="s">
        <v>1296</v>
      </c>
      <c r="H73" s="18">
        <v>40</v>
      </c>
      <c r="I73" s="18">
        <v>40</v>
      </c>
      <c r="J73" s="18">
        <v>35</v>
      </c>
      <c r="K73" s="18">
        <v>50</v>
      </c>
      <c r="L73" s="18">
        <v>100</v>
      </c>
      <c r="M73" s="18">
        <v>70</v>
      </c>
      <c r="N73" s="18">
        <v>335</v>
      </c>
    </row>
    <row r="74" spans="1:14">
      <c r="A74" s="18">
        <v>73</v>
      </c>
      <c r="B74" s="18" t="s">
        <v>775</v>
      </c>
      <c r="C74" s="18" t="s">
        <v>1895</v>
      </c>
      <c r="D74" s="18" t="s">
        <v>1888</v>
      </c>
      <c r="E74" s="18" t="s">
        <v>1672</v>
      </c>
      <c r="F74" s="18" t="s">
        <v>1981</v>
      </c>
      <c r="G74" s="18" t="s">
        <v>1296</v>
      </c>
      <c r="H74" s="18">
        <v>80</v>
      </c>
      <c r="I74" s="18">
        <v>70</v>
      </c>
      <c r="J74" s="18">
        <v>65</v>
      </c>
      <c r="K74" s="18">
        <v>80</v>
      </c>
      <c r="L74" s="18">
        <v>120</v>
      </c>
      <c r="M74" s="18">
        <v>100</v>
      </c>
      <c r="N74" s="18">
        <v>515</v>
      </c>
    </row>
    <row r="75" spans="1:14">
      <c r="A75" s="18">
        <v>74</v>
      </c>
      <c r="B75" s="18" t="s">
        <v>1982</v>
      </c>
      <c r="C75" s="18" t="s">
        <v>1983</v>
      </c>
      <c r="D75" s="18" t="s">
        <v>1922</v>
      </c>
      <c r="E75" s="18" t="s">
        <v>633</v>
      </c>
      <c r="F75" s="18" t="s">
        <v>1984</v>
      </c>
      <c r="G75" s="18" t="s">
        <v>550</v>
      </c>
      <c r="H75" s="18">
        <v>40</v>
      </c>
      <c r="I75" s="18">
        <v>80</v>
      </c>
      <c r="J75" s="18">
        <v>100</v>
      </c>
      <c r="K75" s="18">
        <v>30</v>
      </c>
      <c r="L75" s="18">
        <v>30</v>
      </c>
      <c r="M75" s="18">
        <v>20</v>
      </c>
      <c r="N75" s="18">
        <v>300</v>
      </c>
    </row>
    <row r="76" spans="1:14">
      <c r="A76" s="18">
        <v>75</v>
      </c>
      <c r="B76" s="18" t="s">
        <v>1985</v>
      </c>
      <c r="C76" s="18" t="s">
        <v>1983</v>
      </c>
      <c r="D76" s="18" t="s">
        <v>1922</v>
      </c>
      <c r="E76" s="18" t="s">
        <v>633</v>
      </c>
      <c r="F76" s="18" t="s">
        <v>1984</v>
      </c>
      <c r="G76" s="18" t="s">
        <v>550</v>
      </c>
      <c r="H76" s="18">
        <v>55</v>
      </c>
      <c r="I76" s="18">
        <v>95</v>
      </c>
      <c r="J76" s="18">
        <v>115</v>
      </c>
      <c r="K76" s="18">
        <v>45</v>
      </c>
      <c r="L76" s="18">
        <v>45</v>
      </c>
      <c r="M76" s="18">
        <v>35</v>
      </c>
      <c r="N76" s="18">
        <v>390</v>
      </c>
    </row>
    <row r="77" spans="1:14">
      <c r="A77" s="18">
        <v>76</v>
      </c>
      <c r="B77" s="18" t="s">
        <v>621</v>
      </c>
      <c r="C77" s="18" t="s">
        <v>1983</v>
      </c>
      <c r="D77" s="18" t="s">
        <v>1922</v>
      </c>
      <c r="E77" s="18" t="s">
        <v>633</v>
      </c>
      <c r="F77" s="18" t="s">
        <v>1984</v>
      </c>
      <c r="G77" s="18" t="s">
        <v>550</v>
      </c>
      <c r="H77" s="18">
        <v>80</v>
      </c>
      <c r="I77" s="18">
        <v>120</v>
      </c>
      <c r="J77" s="18">
        <v>130</v>
      </c>
      <c r="K77" s="18">
        <v>55</v>
      </c>
      <c r="L77" s="18">
        <v>65</v>
      </c>
      <c r="M77" s="18">
        <v>45</v>
      </c>
      <c r="N77" s="18">
        <v>495</v>
      </c>
    </row>
    <row r="78" spans="1:14">
      <c r="A78" s="18">
        <v>77</v>
      </c>
      <c r="B78" s="18" t="s">
        <v>1986</v>
      </c>
      <c r="C78" s="18" t="s">
        <v>1891</v>
      </c>
      <c r="E78" s="18" t="s">
        <v>1693</v>
      </c>
      <c r="F78" s="18" t="s">
        <v>1966</v>
      </c>
      <c r="G78" s="18" t="s">
        <v>1708</v>
      </c>
      <c r="H78" s="18">
        <v>50</v>
      </c>
      <c r="I78" s="18">
        <v>85</v>
      </c>
      <c r="J78" s="18">
        <v>55</v>
      </c>
      <c r="K78" s="18">
        <v>65</v>
      </c>
      <c r="L78" s="18">
        <v>65</v>
      </c>
      <c r="M78" s="18">
        <v>90</v>
      </c>
      <c r="N78" s="18">
        <v>410</v>
      </c>
    </row>
    <row r="79" spans="1:14">
      <c r="A79" s="18">
        <v>78</v>
      </c>
      <c r="B79" s="18" t="s">
        <v>520</v>
      </c>
      <c r="C79" s="18" t="s">
        <v>1891</v>
      </c>
      <c r="E79" s="18" t="s">
        <v>1693</v>
      </c>
      <c r="F79" s="18" t="s">
        <v>1966</v>
      </c>
      <c r="G79" s="18" t="s">
        <v>1708</v>
      </c>
      <c r="H79" s="18">
        <v>65</v>
      </c>
      <c r="I79" s="18">
        <v>100</v>
      </c>
      <c r="J79" s="18">
        <v>70</v>
      </c>
      <c r="K79" s="18">
        <v>80</v>
      </c>
      <c r="L79" s="18">
        <v>80</v>
      </c>
      <c r="M79" s="18">
        <v>105</v>
      </c>
      <c r="N79" s="18">
        <v>500</v>
      </c>
    </row>
    <row r="80" spans="1:14">
      <c r="A80" s="18">
        <v>79</v>
      </c>
      <c r="B80" s="18" t="s">
        <v>1987</v>
      </c>
      <c r="C80" s="18" t="s">
        <v>1895</v>
      </c>
      <c r="D80" s="18" t="s">
        <v>1972</v>
      </c>
      <c r="E80" s="18" t="s">
        <v>1059</v>
      </c>
      <c r="F80" s="18" t="s">
        <v>1988</v>
      </c>
      <c r="G80" s="18" t="s">
        <v>1989</v>
      </c>
      <c r="H80" s="18">
        <v>90</v>
      </c>
      <c r="I80" s="18">
        <v>65</v>
      </c>
      <c r="J80" s="18">
        <v>65</v>
      </c>
      <c r="K80" s="18">
        <v>40</v>
      </c>
      <c r="L80" s="18">
        <v>40</v>
      </c>
      <c r="M80" s="18">
        <v>15</v>
      </c>
      <c r="N80" s="18">
        <v>315</v>
      </c>
    </row>
    <row r="81" spans="1:14">
      <c r="A81" s="18">
        <v>80</v>
      </c>
      <c r="B81" s="18" t="s">
        <v>1182</v>
      </c>
      <c r="C81" s="18" t="s">
        <v>1895</v>
      </c>
      <c r="D81" s="18" t="s">
        <v>1972</v>
      </c>
      <c r="E81" s="18" t="s">
        <v>1059</v>
      </c>
      <c r="F81" s="18" t="s">
        <v>1988</v>
      </c>
      <c r="G81" s="18" t="s">
        <v>1989</v>
      </c>
      <c r="H81" s="18">
        <v>95</v>
      </c>
      <c r="I81" s="18">
        <v>75</v>
      </c>
      <c r="J81" s="18">
        <v>110</v>
      </c>
      <c r="K81" s="18">
        <v>100</v>
      </c>
      <c r="L81" s="18">
        <v>80</v>
      </c>
      <c r="M81" s="18">
        <v>30</v>
      </c>
      <c r="N81" s="18">
        <v>490</v>
      </c>
    </row>
    <row r="82" spans="1:14">
      <c r="A82" s="18">
        <v>81</v>
      </c>
      <c r="B82" s="18" t="s">
        <v>1990</v>
      </c>
      <c r="C82" s="18" t="s">
        <v>1920</v>
      </c>
      <c r="D82" s="18" t="s">
        <v>1991</v>
      </c>
      <c r="E82" s="18" t="s">
        <v>726</v>
      </c>
      <c r="F82" s="18" t="s">
        <v>1984</v>
      </c>
      <c r="G82" s="18" t="s">
        <v>1992</v>
      </c>
      <c r="H82" s="18">
        <v>25</v>
      </c>
      <c r="I82" s="18">
        <v>35</v>
      </c>
      <c r="J82" s="18">
        <v>70</v>
      </c>
      <c r="K82" s="18">
        <v>95</v>
      </c>
      <c r="L82" s="18">
        <v>55</v>
      </c>
      <c r="M82" s="18">
        <v>45</v>
      </c>
      <c r="N82" s="18">
        <v>325</v>
      </c>
    </row>
    <row r="83" spans="1:14">
      <c r="A83" s="18">
        <v>82</v>
      </c>
      <c r="B83" s="18" t="s">
        <v>1993</v>
      </c>
      <c r="C83" s="18" t="s">
        <v>1920</v>
      </c>
      <c r="D83" s="18" t="s">
        <v>1991</v>
      </c>
      <c r="E83" s="18" t="s">
        <v>726</v>
      </c>
      <c r="F83" s="18" t="s">
        <v>1984</v>
      </c>
      <c r="G83" s="18" t="s">
        <v>1992</v>
      </c>
      <c r="H83" s="18">
        <v>50</v>
      </c>
      <c r="I83" s="18">
        <v>60</v>
      </c>
      <c r="J83" s="18">
        <v>95</v>
      </c>
      <c r="K83" s="18">
        <v>120</v>
      </c>
      <c r="L83" s="18">
        <v>70</v>
      </c>
      <c r="M83" s="18">
        <v>70</v>
      </c>
      <c r="N83" s="18">
        <v>465</v>
      </c>
    </row>
    <row r="84" spans="1:14">
      <c r="A84" s="18">
        <v>83</v>
      </c>
      <c r="B84" s="18" t="s">
        <v>1994</v>
      </c>
      <c r="C84" s="18" t="s">
        <v>1905</v>
      </c>
      <c r="D84" s="18" t="s">
        <v>1893</v>
      </c>
      <c r="E84" s="18" t="s">
        <v>1681</v>
      </c>
      <c r="F84" s="18" t="s">
        <v>1973</v>
      </c>
      <c r="G84" s="18" t="s">
        <v>1963</v>
      </c>
      <c r="H84" s="18">
        <v>52</v>
      </c>
      <c r="I84" s="18">
        <v>90</v>
      </c>
      <c r="J84" s="18">
        <v>55</v>
      </c>
      <c r="K84" s="18">
        <v>58</v>
      </c>
      <c r="L84" s="18">
        <v>62</v>
      </c>
      <c r="M84" s="18">
        <v>60</v>
      </c>
      <c r="N84" s="18">
        <v>377</v>
      </c>
    </row>
    <row r="85" spans="1:14">
      <c r="A85" s="18">
        <v>84</v>
      </c>
      <c r="B85" s="18" t="s">
        <v>1995</v>
      </c>
      <c r="C85" s="18" t="s">
        <v>1905</v>
      </c>
      <c r="D85" s="18" t="s">
        <v>1893</v>
      </c>
      <c r="E85" s="18" t="s">
        <v>1693</v>
      </c>
      <c r="F85" s="18" t="s">
        <v>1996</v>
      </c>
      <c r="G85" s="18" t="s">
        <v>1686</v>
      </c>
      <c r="H85" s="18">
        <v>35</v>
      </c>
      <c r="I85" s="18">
        <v>85</v>
      </c>
      <c r="J85" s="18">
        <v>45</v>
      </c>
      <c r="K85" s="18">
        <v>35</v>
      </c>
      <c r="L85" s="18">
        <v>35</v>
      </c>
      <c r="M85" s="18">
        <v>75</v>
      </c>
      <c r="N85" s="18">
        <v>310</v>
      </c>
    </row>
    <row r="86" spans="1:14">
      <c r="A86" s="18">
        <v>85</v>
      </c>
      <c r="B86" s="18" t="s">
        <v>1997</v>
      </c>
      <c r="C86" s="18" t="s">
        <v>1905</v>
      </c>
      <c r="D86" s="18" t="s">
        <v>1893</v>
      </c>
      <c r="E86" s="18" t="s">
        <v>1693</v>
      </c>
      <c r="F86" s="18" t="s">
        <v>1996</v>
      </c>
      <c r="G86" s="18" t="s">
        <v>1686</v>
      </c>
      <c r="H86" s="18">
        <v>60</v>
      </c>
      <c r="I86" s="18">
        <v>110</v>
      </c>
      <c r="J86" s="18">
        <v>70</v>
      </c>
      <c r="K86" s="18">
        <v>60</v>
      </c>
      <c r="L86" s="18">
        <v>60</v>
      </c>
      <c r="M86" s="18">
        <v>110</v>
      </c>
      <c r="N86" s="18">
        <v>470</v>
      </c>
    </row>
    <row r="87" spans="1:14">
      <c r="A87" s="18">
        <v>86</v>
      </c>
      <c r="B87" s="18" t="s">
        <v>1998</v>
      </c>
      <c r="C87" s="18" t="s">
        <v>1895</v>
      </c>
      <c r="E87" s="18" t="s">
        <v>150</v>
      </c>
      <c r="F87" s="18" t="s">
        <v>1999</v>
      </c>
      <c r="G87" s="18" t="s">
        <v>402</v>
      </c>
      <c r="H87" s="18">
        <v>65</v>
      </c>
      <c r="I87" s="18">
        <v>45</v>
      </c>
      <c r="J87" s="18">
        <v>55</v>
      </c>
      <c r="K87" s="18">
        <v>45</v>
      </c>
      <c r="L87" s="18">
        <v>70</v>
      </c>
      <c r="M87" s="18">
        <v>45</v>
      </c>
      <c r="N87" s="18">
        <v>325</v>
      </c>
    </row>
    <row r="88" spans="1:14">
      <c r="A88" s="18">
        <v>87</v>
      </c>
      <c r="B88" s="18" t="s">
        <v>680</v>
      </c>
      <c r="C88" s="18" t="s">
        <v>1895</v>
      </c>
      <c r="D88" s="18" t="s">
        <v>2000</v>
      </c>
      <c r="E88" s="18" t="s">
        <v>150</v>
      </c>
      <c r="F88" s="18" t="s">
        <v>1999</v>
      </c>
      <c r="G88" s="18" t="s">
        <v>402</v>
      </c>
      <c r="H88" s="18">
        <v>90</v>
      </c>
      <c r="I88" s="18">
        <v>70</v>
      </c>
      <c r="J88" s="18">
        <v>80</v>
      </c>
      <c r="K88" s="18">
        <v>70</v>
      </c>
      <c r="L88" s="18">
        <v>95</v>
      </c>
      <c r="M88" s="18">
        <v>70</v>
      </c>
      <c r="N88" s="18">
        <v>475</v>
      </c>
    </row>
    <row r="89" spans="1:14">
      <c r="A89" s="18">
        <v>88</v>
      </c>
      <c r="B89" s="18" t="s">
        <v>2001</v>
      </c>
      <c r="C89" s="18" t="s">
        <v>1888</v>
      </c>
      <c r="E89" s="18" t="s">
        <v>1662</v>
      </c>
      <c r="F89" s="18" t="s">
        <v>2002</v>
      </c>
      <c r="G89" s="18" t="s">
        <v>2003</v>
      </c>
      <c r="H89" s="18">
        <v>80</v>
      </c>
      <c r="I89" s="18">
        <v>80</v>
      </c>
      <c r="J89" s="18">
        <v>50</v>
      </c>
      <c r="K89" s="18">
        <v>40</v>
      </c>
      <c r="L89" s="18">
        <v>50</v>
      </c>
      <c r="M89" s="18">
        <v>25</v>
      </c>
      <c r="N89" s="18">
        <v>325</v>
      </c>
    </row>
    <row r="90" spans="1:14">
      <c r="A90" s="18">
        <v>89</v>
      </c>
      <c r="B90" s="18" t="s">
        <v>1040</v>
      </c>
      <c r="C90" s="18" t="s">
        <v>1888</v>
      </c>
      <c r="E90" s="18" t="s">
        <v>1662</v>
      </c>
      <c r="F90" s="18" t="s">
        <v>2002</v>
      </c>
      <c r="G90" s="18" t="s">
        <v>2003</v>
      </c>
      <c r="H90" s="18">
        <v>105</v>
      </c>
      <c r="I90" s="18">
        <v>105</v>
      </c>
      <c r="J90" s="18">
        <v>75</v>
      </c>
      <c r="K90" s="18">
        <v>65</v>
      </c>
      <c r="L90" s="18">
        <v>100</v>
      </c>
      <c r="M90" s="18">
        <v>50</v>
      </c>
      <c r="N90" s="18">
        <v>500</v>
      </c>
    </row>
    <row r="91" spans="1:14">
      <c r="A91" s="18">
        <v>90</v>
      </c>
      <c r="B91" s="18" t="s">
        <v>2004</v>
      </c>
      <c r="C91" s="18" t="s">
        <v>1895</v>
      </c>
      <c r="E91" s="18" t="s">
        <v>1246</v>
      </c>
      <c r="F91" s="18" t="s">
        <v>2005</v>
      </c>
      <c r="G91" s="18" t="s">
        <v>2006</v>
      </c>
      <c r="H91" s="18">
        <v>30</v>
      </c>
      <c r="I91" s="18">
        <v>65</v>
      </c>
      <c r="J91" s="18">
        <v>100</v>
      </c>
      <c r="K91" s="18">
        <v>45</v>
      </c>
      <c r="L91" s="18">
        <v>25</v>
      </c>
      <c r="M91" s="18">
        <v>40</v>
      </c>
      <c r="N91" s="18">
        <v>305</v>
      </c>
    </row>
    <row r="92" spans="1:14">
      <c r="A92" s="18">
        <v>91</v>
      </c>
      <c r="B92" s="18" t="s">
        <v>2007</v>
      </c>
      <c r="C92" s="18" t="s">
        <v>1895</v>
      </c>
      <c r="D92" s="18" t="s">
        <v>2000</v>
      </c>
      <c r="E92" s="18" t="s">
        <v>1246</v>
      </c>
      <c r="F92" s="18" t="s">
        <v>2005</v>
      </c>
      <c r="G92" s="18" t="s">
        <v>2006</v>
      </c>
      <c r="H92" s="18">
        <v>50</v>
      </c>
      <c r="I92" s="18">
        <v>95</v>
      </c>
      <c r="J92" s="18">
        <v>180</v>
      </c>
      <c r="K92" s="18">
        <v>85</v>
      </c>
      <c r="L92" s="18">
        <v>45</v>
      </c>
      <c r="M92" s="18">
        <v>70</v>
      </c>
      <c r="N92" s="18">
        <v>525</v>
      </c>
    </row>
    <row r="93" spans="1:14">
      <c r="A93" s="18">
        <v>92</v>
      </c>
      <c r="B93" s="18" t="s">
        <v>2008</v>
      </c>
      <c r="C93" s="18" t="s">
        <v>2009</v>
      </c>
      <c r="D93" s="18" t="s">
        <v>1888</v>
      </c>
      <c r="E93" s="18" t="s">
        <v>1703</v>
      </c>
      <c r="H93" s="18">
        <v>30</v>
      </c>
      <c r="I93" s="18">
        <v>35</v>
      </c>
      <c r="J93" s="18">
        <v>30</v>
      </c>
      <c r="K93" s="18">
        <v>100</v>
      </c>
      <c r="L93" s="18">
        <v>35</v>
      </c>
      <c r="M93" s="18">
        <v>80</v>
      </c>
      <c r="N93" s="18">
        <v>310</v>
      </c>
    </row>
    <row r="94" spans="1:14">
      <c r="A94" s="18">
        <v>93</v>
      </c>
      <c r="B94" s="18" t="s">
        <v>2009</v>
      </c>
      <c r="C94" s="18" t="s">
        <v>2009</v>
      </c>
      <c r="D94" s="18" t="s">
        <v>1888</v>
      </c>
      <c r="E94" s="18" t="s">
        <v>1703</v>
      </c>
      <c r="H94" s="18">
        <v>45</v>
      </c>
      <c r="I94" s="18">
        <v>50</v>
      </c>
      <c r="J94" s="18">
        <v>45</v>
      </c>
      <c r="K94" s="18">
        <v>115</v>
      </c>
      <c r="L94" s="18">
        <v>55</v>
      </c>
      <c r="M94" s="18">
        <v>95</v>
      </c>
      <c r="N94" s="18">
        <v>405</v>
      </c>
    </row>
    <row r="95" spans="1:14">
      <c r="A95" s="18">
        <v>94</v>
      </c>
      <c r="B95" s="18" t="s">
        <v>590</v>
      </c>
      <c r="C95" s="18" t="s">
        <v>2009</v>
      </c>
      <c r="D95" s="18" t="s">
        <v>1888</v>
      </c>
      <c r="E95" s="18" t="s">
        <v>1703</v>
      </c>
      <c r="H95" s="18">
        <v>60</v>
      </c>
      <c r="I95" s="18">
        <v>65</v>
      </c>
      <c r="J95" s="18">
        <v>60</v>
      </c>
      <c r="K95" s="18">
        <v>130</v>
      </c>
      <c r="L95" s="18">
        <v>75</v>
      </c>
      <c r="M95" s="18">
        <v>110</v>
      </c>
      <c r="N95" s="18">
        <v>500</v>
      </c>
    </row>
    <row r="96" spans="1:14">
      <c r="A96" s="18">
        <v>95</v>
      </c>
      <c r="B96" s="18" t="s">
        <v>2010</v>
      </c>
      <c r="C96" s="18" t="s">
        <v>1983</v>
      </c>
      <c r="D96" s="18" t="s">
        <v>1922</v>
      </c>
      <c r="E96" s="18" t="s">
        <v>633</v>
      </c>
      <c r="F96" s="18" t="s">
        <v>1984</v>
      </c>
      <c r="G96" s="18" t="s">
        <v>2011</v>
      </c>
      <c r="H96" s="18">
        <v>35</v>
      </c>
      <c r="I96" s="18">
        <v>45</v>
      </c>
      <c r="J96" s="18">
        <v>160</v>
      </c>
      <c r="K96" s="18">
        <v>30</v>
      </c>
      <c r="L96" s="18">
        <v>45</v>
      </c>
      <c r="M96" s="18">
        <v>70</v>
      </c>
      <c r="N96" s="18">
        <v>385</v>
      </c>
    </row>
    <row r="97" spans="1:14">
      <c r="A97" s="18">
        <v>96</v>
      </c>
      <c r="B97" s="18" t="s">
        <v>2012</v>
      </c>
      <c r="C97" s="18" t="s">
        <v>1972</v>
      </c>
      <c r="E97" s="18" t="s">
        <v>1702</v>
      </c>
      <c r="F97" s="18" t="s">
        <v>2013</v>
      </c>
      <c r="G97" s="18" t="s">
        <v>978</v>
      </c>
      <c r="H97" s="18">
        <v>60</v>
      </c>
      <c r="I97" s="18">
        <v>48</v>
      </c>
      <c r="J97" s="18">
        <v>45</v>
      </c>
      <c r="K97" s="18">
        <v>43</v>
      </c>
      <c r="L97" s="18">
        <v>90</v>
      </c>
      <c r="M97" s="18">
        <v>42</v>
      </c>
      <c r="N97" s="18">
        <v>328</v>
      </c>
    </row>
    <row r="98" spans="1:14">
      <c r="A98" s="18">
        <v>97</v>
      </c>
      <c r="B98" s="18" t="s">
        <v>709</v>
      </c>
      <c r="C98" s="18" t="s">
        <v>1972</v>
      </c>
      <c r="E98" s="18" t="s">
        <v>1702</v>
      </c>
      <c r="F98" s="18" t="s">
        <v>2013</v>
      </c>
      <c r="G98" s="18" t="s">
        <v>978</v>
      </c>
      <c r="H98" s="18">
        <v>85</v>
      </c>
      <c r="I98" s="18">
        <v>73</v>
      </c>
      <c r="J98" s="18">
        <v>70</v>
      </c>
      <c r="K98" s="18">
        <v>73</v>
      </c>
      <c r="L98" s="18">
        <v>115</v>
      </c>
      <c r="M98" s="18">
        <v>67</v>
      </c>
      <c r="N98" s="18">
        <v>483</v>
      </c>
    </row>
    <row r="99" spans="1:14">
      <c r="A99" s="18">
        <v>98</v>
      </c>
      <c r="B99" s="18" t="s">
        <v>2014</v>
      </c>
      <c r="C99" s="18" t="s">
        <v>1895</v>
      </c>
      <c r="E99" s="18" t="s">
        <v>1667</v>
      </c>
      <c r="F99" s="18" t="s">
        <v>2015</v>
      </c>
      <c r="G99" s="18" t="s">
        <v>1928</v>
      </c>
      <c r="H99" s="18">
        <v>30</v>
      </c>
      <c r="I99" s="18">
        <v>105</v>
      </c>
      <c r="J99" s="18">
        <v>90</v>
      </c>
      <c r="K99" s="18">
        <v>25</v>
      </c>
      <c r="L99" s="18">
        <v>25</v>
      </c>
      <c r="M99" s="18">
        <v>50</v>
      </c>
      <c r="N99" s="18">
        <v>325</v>
      </c>
    </row>
    <row r="100" spans="1:14">
      <c r="A100" s="18">
        <v>99</v>
      </c>
      <c r="B100" s="18" t="s">
        <v>2016</v>
      </c>
      <c r="C100" s="18" t="s">
        <v>1895</v>
      </c>
      <c r="E100" s="18" t="s">
        <v>1667</v>
      </c>
      <c r="F100" s="18" t="s">
        <v>2015</v>
      </c>
      <c r="G100" s="18" t="s">
        <v>1928</v>
      </c>
      <c r="H100" s="18">
        <v>55</v>
      </c>
      <c r="I100" s="18">
        <v>130</v>
      </c>
      <c r="J100" s="18">
        <v>115</v>
      </c>
      <c r="K100" s="18">
        <v>50</v>
      </c>
      <c r="L100" s="18">
        <v>50</v>
      </c>
      <c r="M100" s="18">
        <v>75</v>
      </c>
      <c r="N100" s="18">
        <v>475</v>
      </c>
    </row>
    <row r="101" spans="1:14">
      <c r="A101" s="18">
        <v>100</v>
      </c>
      <c r="B101" s="18" t="s">
        <v>2017</v>
      </c>
      <c r="C101" s="18" t="s">
        <v>1920</v>
      </c>
      <c r="E101" s="18" t="s">
        <v>1706</v>
      </c>
      <c r="F101" s="18" t="s">
        <v>2018</v>
      </c>
      <c r="G101" s="18" t="s">
        <v>696</v>
      </c>
      <c r="H101" s="18">
        <v>40</v>
      </c>
      <c r="I101" s="18">
        <v>30</v>
      </c>
      <c r="J101" s="18">
        <v>50</v>
      </c>
      <c r="K101" s="18">
        <v>55</v>
      </c>
      <c r="L101" s="18">
        <v>55</v>
      </c>
      <c r="M101" s="18">
        <v>100</v>
      </c>
      <c r="N101" s="18">
        <v>330</v>
      </c>
    </row>
    <row r="102" spans="1:14">
      <c r="A102" s="18">
        <v>101</v>
      </c>
      <c r="B102" s="18" t="s">
        <v>1107</v>
      </c>
      <c r="C102" s="18" t="s">
        <v>1920</v>
      </c>
      <c r="E102" s="18" t="s">
        <v>1706</v>
      </c>
      <c r="F102" s="18" t="s">
        <v>2018</v>
      </c>
      <c r="G102" s="18" t="s">
        <v>696</v>
      </c>
      <c r="H102" s="18">
        <v>60</v>
      </c>
      <c r="I102" s="18">
        <v>50</v>
      </c>
      <c r="J102" s="18">
        <v>70</v>
      </c>
      <c r="K102" s="18">
        <v>80</v>
      </c>
      <c r="L102" s="18">
        <v>80</v>
      </c>
      <c r="M102" s="18">
        <v>150</v>
      </c>
      <c r="N102" s="18">
        <v>490</v>
      </c>
    </row>
    <row r="103" spans="1:14">
      <c r="A103" s="18">
        <v>102</v>
      </c>
      <c r="B103" s="18" t="s">
        <v>2019</v>
      </c>
      <c r="C103" s="18" t="s">
        <v>1887</v>
      </c>
      <c r="D103" s="18" t="s">
        <v>1972</v>
      </c>
      <c r="E103" s="18" t="s">
        <v>1719</v>
      </c>
      <c r="G103" s="18" t="s">
        <v>2020</v>
      </c>
      <c r="H103" s="18">
        <v>60</v>
      </c>
      <c r="I103" s="18">
        <v>40</v>
      </c>
      <c r="J103" s="18">
        <v>80</v>
      </c>
      <c r="K103" s="18">
        <v>60</v>
      </c>
      <c r="L103" s="18">
        <v>45</v>
      </c>
      <c r="M103" s="18">
        <v>40</v>
      </c>
      <c r="N103" s="18">
        <v>325</v>
      </c>
    </row>
    <row r="104" spans="1:14">
      <c r="A104" s="18">
        <v>103</v>
      </c>
      <c r="B104" s="18" t="s">
        <v>847</v>
      </c>
      <c r="C104" s="18" t="s">
        <v>1887</v>
      </c>
      <c r="D104" s="18" t="s">
        <v>1972</v>
      </c>
      <c r="E104" s="18" t="s">
        <v>1719</v>
      </c>
      <c r="G104" s="18" t="s">
        <v>2020</v>
      </c>
      <c r="H104" s="18">
        <v>95</v>
      </c>
      <c r="I104" s="18">
        <v>95</v>
      </c>
      <c r="J104" s="18">
        <v>85</v>
      </c>
      <c r="K104" s="18">
        <v>125</v>
      </c>
      <c r="L104" s="18">
        <v>75</v>
      </c>
      <c r="M104" s="18">
        <v>55</v>
      </c>
      <c r="N104" s="18">
        <v>530</v>
      </c>
    </row>
    <row r="105" spans="1:14">
      <c r="A105" s="18">
        <v>104</v>
      </c>
      <c r="B105" s="18" t="s">
        <v>2021</v>
      </c>
      <c r="C105" s="18" t="s">
        <v>1922</v>
      </c>
      <c r="E105" s="18" t="s">
        <v>633</v>
      </c>
      <c r="F105" s="18" t="s">
        <v>2022</v>
      </c>
      <c r="G105" s="18" t="s">
        <v>1670</v>
      </c>
      <c r="H105" s="18">
        <v>50</v>
      </c>
      <c r="I105" s="18">
        <v>50</v>
      </c>
      <c r="J105" s="18">
        <v>95</v>
      </c>
      <c r="K105" s="18">
        <v>40</v>
      </c>
      <c r="L105" s="18">
        <v>50</v>
      </c>
      <c r="M105" s="18">
        <v>35</v>
      </c>
      <c r="N105" s="18">
        <v>320</v>
      </c>
    </row>
    <row r="106" spans="1:14">
      <c r="A106" s="18">
        <v>105</v>
      </c>
      <c r="B106" s="18" t="s">
        <v>485</v>
      </c>
      <c r="C106" s="18" t="s">
        <v>1922</v>
      </c>
      <c r="E106" s="18" t="s">
        <v>633</v>
      </c>
      <c r="F106" s="18" t="s">
        <v>2022</v>
      </c>
      <c r="G106" s="18" t="s">
        <v>1670</v>
      </c>
      <c r="H106" s="18">
        <v>60</v>
      </c>
      <c r="I106" s="18">
        <v>80</v>
      </c>
      <c r="J106" s="18">
        <v>110</v>
      </c>
      <c r="K106" s="18">
        <v>50</v>
      </c>
      <c r="L106" s="18">
        <v>80</v>
      </c>
      <c r="M106" s="18">
        <v>45</v>
      </c>
      <c r="N106" s="18">
        <v>425</v>
      </c>
    </row>
    <row r="107" spans="1:14">
      <c r="A107" s="18">
        <v>106</v>
      </c>
      <c r="B107" s="18" t="s">
        <v>2023</v>
      </c>
      <c r="C107" s="18" t="s">
        <v>1961</v>
      </c>
      <c r="E107" s="18" t="s">
        <v>1674</v>
      </c>
      <c r="F107" s="18" t="s">
        <v>2024</v>
      </c>
      <c r="G107" s="18" t="s">
        <v>1034</v>
      </c>
      <c r="H107" s="18">
        <v>50</v>
      </c>
      <c r="I107" s="18">
        <v>120</v>
      </c>
      <c r="J107" s="18">
        <v>53</v>
      </c>
      <c r="K107" s="18">
        <v>35</v>
      </c>
      <c r="L107" s="18">
        <v>110</v>
      </c>
      <c r="M107" s="18">
        <v>87</v>
      </c>
      <c r="N107" s="18">
        <v>455</v>
      </c>
    </row>
    <row r="108" spans="1:14">
      <c r="A108" s="18">
        <v>107</v>
      </c>
      <c r="B108" s="18" t="s">
        <v>2025</v>
      </c>
      <c r="C108" s="18" t="s">
        <v>1961</v>
      </c>
      <c r="E108" s="18" t="s">
        <v>1681</v>
      </c>
      <c r="F108" s="18" t="s">
        <v>2026</v>
      </c>
      <c r="G108" s="18" t="s">
        <v>978</v>
      </c>
      <c r="H108" s="18">
        <v>50</v>
      </c>
      <c r="I108" s="18">
        <v>105</v>
      </c>
      <c r="J108" s="18">
        <v>79</v>
      </c>
      <c r="K108" s="18">
        <v>35</v>
      </c>
      <c r="L108" s="18">
        <v>110</v>
      </c>
      <c r="M108" s="18">
        <v>76</v>
      </c>
      <c r="N108" s="18">
        <v>455</v>
      </c>
    </row>
    <row r="109" spans="1:14">
      <c r="A109" s="18">
        <v>108</v>
      </c>
      <c r="B109" s="18" t="s">
        <v>2027</v>
      </c>
      <c r="C109" s="18" t="s">
        <v>1905</v>
      </c>
      <c r="E109" s="18" t="s">
        <v>1177</v>
      </c>
      <c r="F109" s="18" t="s">
        <v>2028</v>
      </c>
      <c r="G109" s="18" t="s">
        <v>613</v>
      </c>
      <c r="H109" s="18">
        <v>90</v>
      </c>
      <c r="I109" s="18">
        <v>55</v>
      </c>
      <c r="J109" s="18">
        <v>75</v>
      </c>
      <c r="K109" s="18">
        <v>60</v>
      </c>
      <c r="L109" s="18">
        <v>75</v>
      </c>
      <c r="M109" s="18">
        <v>30</v>
      </c>
      <c r="N109" s="18">
        <v>385</v>
      </c>
    </row>
    <row r="110" spans="1:14">
      <c r="A110" s="18">
        <v>109</v>
      </c>
      <c r="B110" s="18" t="s">
        <v>2029</v>
      </c>
      <c r="C110" s="18" t="s">
        <v>1888</v>
      </c>
      <c r="E110" s="18" t="s">
        <v>1703</v>
      </c>
      <c r="H110" s="18">
        <v>40</v>
      </c>
      <c r="I110" s="18">
        <v>65</v>
      </c>
      <c r="J110" s="18">
        <v>95</v>
      </c>
      <c r="K110" s="18">
        <v>60</v>
      </c>
      <c r="L110" s="18">
        <v>45</v>
      </c>
      <c r="M110" s="18">
        <v>35</v>
      </c>
      <c r="N110" s="18">
        <v>340</v>
      </c>
    </row>
    <row r="111" spans="1:14">
      <c r="A111" s="18">
        <v>110</v>
      </c>
      <c r="B111" s="18" t="s">
        <v>1095</v>
      </c>
      <c r="C111" s="18" t="s">
        <v>1888</v>
      </c>
      <c r="E111" s="18" t="s">
        <v>1703</v>
      </c>
      <c r="H111" s="18">
        <v>65</v>
      </c>
      <c r="I111" s="18">
        <v>90</v>
      </c>
      <c r="J111" s="18">
        <v>120</v>
      </c>
      <c r="K111" s="18">
        <v>85</v>
      </c>
      <c r="L111" s="18">
        <v>70</v>
      </c>
      <c r="M111" s="18">
        <v>60</v>
      </c>
      <c r="N111" s="18">
        <v>490</v>
      </c>
    </row>
    <row r="112" spans="1:14">
      <c r="A112" s="18">
        <v>111</v>
      </c>
      <c r="B112" s="18" t="s">
        <v>2030</v>
      </c>
      <c r="C112" s="18" t="s">
        <v>1922</v>
      </c>
      <c r="D112" s="18" t="s">
        <v>1983</v>
      </c>
      <c r="E112" s="18" t="s">
        <v>486</v>
      </c>
      <c r="F112" s="18" t="s">
        <v>2031</v>
      </c>
      <c r="G112" s="18" t="s">
        <v>152</v>
      </c>
      <c r="H112" s="18">
        <v>80</v>
      </c>
      <c r="I112" s="18">
        <v>85</v>
      </c>
      <c r="J112" s="18">
        <v>95</v>
      </c>
      <c r="K112" s="18">
        <v>30</v>
      </c>
      <c r="L112" s="18">
        <v>30</v>
      </c>
      <c r="M112" s="18">
        <v>25</v>
      </c>
      <c r="N112" s="18">
        <v>345</v>
      </c>
    </row>
    <row r="113" spans="1:14">
      <c r="A113" s="18">
        <v>112</v>
      </c>
      <c r="B113" s="18" t="s">
        <v>632</v>
      </c>
      <c r="C113" s="18" t="s">
        <v>1922</v>
      </c>
      <c r="D113" s="18" t="s">
        <v>1983</v>
      </c>
      <c r="E113" s="18" t="s">
        <v>486</v>
      </c>
      <c r="F113" s="18" t="s">
        <v>2031</v>
      </c>
      <c r="G113" s="18" t="s">
        <v>152</v>
      </c>
      <c r="H113" s="18">
        <v>105</v>
      </c>
      <c r="I113" s="18">
        <v>130</v>
      </c>
      <c r="J113" s="18">
        <v>120</v>
      </c>
      <c r="K113" s="18">
        <v>45</v>
      </c>
      <c r="L113" s="18">
        <v>45</v>
      </c>
      <c r="M113" s="18">
        <v>40</v>
      </c>
      <c r="N113" s="18">
        <v>485</v>
      </c>
    </row>
    <row r="114" spans="1:14">
      <c r="A114" s="18">
        <v>113</v>
      </c>
      <c r="B114" s="18" t="s">
        <v>2032</v>
      </c>
      <c r="C114" s="18" t="s">
        <v>1905</v>
      </c>
      <c r="E114" s="18" t="s">
        <v>702</v>
      </c>
      <c r="F114" s="18" t="s">
        <v>2033</v>
      </c>
      <c r="G114" s="18" t="s">
        <v>2034</v>
      </c>
      <c r="H114" s="18">
        <v>250</v>
      </c>
      <c r="I114" s="18">
        <v>5</v>
      </c>
      <c r="J114" s="18">
        <v>5</v>
      </c>
      <c r="K114" s="18">
        <v>35</v>
      </c>
      <c r="L114" s="18">
        <v>105</v>
      </c>
      <c r="M114" s="18">
        <v>50</v>
      </c>
      <c r="N114" s="18">
        <v>450</v>
      </c>
    </row>
    <row r="115" spans="1:14">
      <c r="A115" s="18">
        <v>114</v>
      </c>
      <c r="B115" s="18" t="s">
        <v>2035</v>
      </c>
      <c r="C115" s="18" t="s">
        <v>1887</v>
      </c>
      <c r="E115" s="18" t="s">
        <v>1719</v>
      </c>
      <c r="F115" s="18" t="s">
        <v>2036</v>
      </c>
      <c r="G115" s="18" t="s">
        <v>1989</v>
      </c>
      <c r="H115" s="18">
        <v>65</v>
      </c>
      <c r="I115" s="18">
        <v>55</v>
      </c>
      <c r="J115" s="18">
        <v>115</v>
      </c>
      <c r="K115" s="18">
        <v>100</v>
      </c>
      <c r="L115" s="18">
        <v>40</v>
      </c>
      <c r="M115" s="18">
        <v>60</v>
      </c>
      <c r="N115" s="18">
        <v>435</v>
      </c>
    </row>
    <row r="116" spans="1:14">
      <c r="A116" s="18">
        <v>115</v>
      </c>
      <c r="B116" s="18" t="s">
        <v>493</v>
      </c>
      <c r="C116" s="18" t="s">
        <v>1905</v>
      </c>
      <c r="E116" s="18" t="s">
        <v>718</v>
      </c>
      <c r="F116" s="18" t="s">
        <v>2037</v>
      </c>
      <c r="G116" s="18" t="s">
        <v>978</v>
      </c>
      <c r="H116" s="18">
        <v>105</v>
      </c>
      <c r="I116" s="18">
        <v>95</v>
      </c>
      <c r="J116" s="18">
        <v>80</v>
      </c>
      <c r="K116" s="18">
        <v>40</v>
      </c>
      <c r="L116" s="18">
        <v>80</v>
      </c>
      <c r="M116" s="18">
        <v>90</v>
      </c>
      <c r="N116" s="18">
        <v>490</v>
      </c>
    </row>
    <row r="117" spans="1:14">
      <c r="A117" s="18">
        <v>116</v>
      </c>
      <c r="B117" s="18" t="s">
        <v>2038</v>
      </c>
      <c r="C117" s="18" t="s">
        <v>1895</v>
      </c>
      <c r="E117" s="18" t="s">
        <v>1678</v>
      </c>
      <c r="F117" s="18" t="s">
        <v>2039</v>
      </c>
      <c r="G117" s="18" t="s">
        <v>871</v>
      </c>
      <c r="H117" s="18">
        <v>30</v>
      </c>
      <c r="I117" s="18">
        <v>40</v>
      </c>
      <c r="J117" s="18">
        <v>70</v>
      </c>
      <c r="K117" s="18">
        <v>70</v>
      </c>
      <c r="L117" s="18">
        <v>25</v>
      </c>
      <c r="M117" s="18">
        <v>60</v>
      </c>
      <c r="N117" s="18">
        <v>295</v>
      </c>
    </row>
    <row r="118" spans="1:14">
      <c r="A118" s="18">
        <v>117</v>
      </c>
      <c r="B118" s="18" t="s">
        <v>2040</v>
      </c>
      <c r="C118" s="18" t="s">
        <v>1895</v>
      </c>
      <c r="E118" s="18" t="s">
        <v>1330</v>
      </c>
      <c r="F118" s="18" t="s">
        <v>2039</v>
      </c>
      <c r="G118" s="18" t="s">
        <v>871</v>
      </c>
      <c r="H118" s="18">
        <v>55</v>
      </c>
      <c r="I118" s="18">
        <v>65</v>
      </c>
      <c r="J118" s="18">
        <v>95</v>
      </c>
      <c r="K118" s="18">
        <v>95</v>
      </c>
      <c r="L118" s="18">
        <v>45</v>
      </c>
      <c r="M118" s="18">
        <v>85</v>
      </c>
      <c r="N118" s="18">
        <v>440</v>
      </c>
    </row>
    <row r="119" spans="1:14">
      <c r="A119" s="18">
        <v>118</v>
      </c>
      <c r="B119" s="18" t="s">
        <v>2041</v>
      </c>
      <c r="C119" s="18" t="s">
        <v>1895</v>
      </c>
      <c r="E119" s="18" t="s">
        <v>1678</v>
      </c>
      <c r="F119" s="18" t="s">
        <v>2042</v>
      </c>
      <c r="G119" s="18" t="s">
        <v>486</v>
      </c>
      <c r="H119" s="18">
        <v>45</v>
      </c>
      <c r="I119" s="18">
        <v>67</v>
      </c>
      <c r="J119" s="18">
        <v>60</v>
      </c>
      <c r="K119" s="18">
        <v>35</v>
      </c>
      <c r="L119" s="18">
        <v>50</v>
      </c>
      <c r="M119" s="18">
        <v>63</v>
      </c>
      <c r="N119" s="18">
        <v>320</v>
      </c>
    </row>
    <row r="120" spans="1:14">
      <c r="A120" s="18">
        <v>119</v>
      </c>
      <c r="B120" s="18" t="s">
        <v>2043</v>
      </c>
      <c r="C120" s="18" t="s">
        <v>1895</v>
      </c>
      <c r="E120" s="18" t="s">
        <v>1678</v>
      </c>
      <c r="F120" s="18" t="s">
        <v>2042</v>
      </c>
      <c r="G120" s="18" t="s">
        <v>486</v>
      </c>
      <c r="H120" s="18">
        <v>80</v>
      </c>
      <c r="I120" s="18">
        <v>92</v>
      </c>
      <c r="J120" s="18">
        <v>65</v>
      </c>
      <c r="K120" s="18">
        <v>65</v>
      </c>
      <c r="L120" s="18">
        <v>80</v>
      </c>
      <c r="M120" s="18">
        <v>68</v>
      </c>
      <c r="N120" s="18">
        <v>450</v>
      </c>
    </row>
    <row r="121" spans="1:14">
      <c r="A121" s="18">
        <v>120</v>
      </c>
      <c r="B121" s="18" t="s">
        <v>2044</v>
      </c>
      <c r="C121" s="18" t="s">
        <v>1895</v>
      </c>
      <c r="E121" s="18" t="s">
        <v>1263</v>
      </c>
      <c r="F121" s="18" t="s">
        <v>2045</v>
      </c>
      <c r="G121" s="18" t="s">
        <v>1992</v>
      </c>
      <c r="H121" s="18">
        <v>30</v>
      </c>
      <c r="I121" s="18">
        <v>45</v>
      </c>
      <c r="J121" s="18">
        <v>55</v>
      </c>
      <c r="K121" s="18">
        <v>70</v>
      </c>
      <c r="L121" s="18">
        <v>55</v>
      </c>
      <c r="M121" s="18">
        <v>85</v>
      </c>
      <c r="N121" s="18">
        <v>340</v>
      </c>
    </row>
    <row r="122" spans="1:14">
      <c r="A122" s="18">
        <v>121</v>
      </c>
      <c r="B122" s="18" t="s">
        <v>701</v>
      </c>
      <c r="C122" s="18" t="s">
        <v>1895</v>
      </c>
      <c r="D122" s="18" t="s">
        <v>1972</v>
      </c>
      <c r="E122" s="18" t="s">
        <v>1263</v>
      </c>
      <c r="F122" s="18" t="s">
        <v>2045</v>
      </c>
      <c r="G122" s="18" t="s">
        <v>1992</v>
      </c>
      <c r="H122" s="18">
        <v>60</v>
      </c>
      <c r="I122" s="18">
        <v>75</v>
      </c>
      <c r="J122" s="18">
        <v>85</v>
      </c>
      <c r="K122" s="18">
        <v>100</v>
      </c>
      <c r="L122" s="18">
        <v>85</v>
      </c>
      <c r="M122" s="18">
        <v>115</v>
      </c>
      <c r="N122" s="18">
        <v>520</v>
      </c>
    </row>
    <row r="123" spans="1:14">
      <c r="A123" s="18">
        <v>122</v>
      </c>
      <c r="B123" s="18" t="s">
        <v>937</v>
      </c>
      <c r="C123" s="18" t="s">
        <v>1972</v>
      </c>
      <c r="D123" s="18" t="s">
        <v>1932</v>
      </c>
      <c r="E123" s="18" t="s">
        <v>1706</v>
      </c>
      <c r="F123" s="18" t="s">
        <v>2046</v>
      </c>
      <c r="G123" s="18" t="s">
        <v>157</v>
      </c>
      <c r="H123" s="18">
        <v>40</v>
      </c>
      <c r="I123" s="18">
        <v>45</v>
      </c>
      <c r="J123" s="18">
        <v>65</v>
      </c>
      <c r="K123" s="18">
        <v>100</v>
      </c>
      <c r="L123" s="18">
        <v>120</v>
      </c>
      <c r="M123" s="18">
        <v>90</v>
      </c>
      <c r="N123" s="18">
        <v>460</v>
      </c>
    </row>
    <row r="124" spans="1:14">
      <c r="A124" s="18">
        <v>123</v>
      </c>
      <c r="B124" s="18" t="s">
        <v>2047</v>
      </c>
      <c r="C124" s="18" t="s">
        <v>1898</v>
      </c>
      <c r="D124" s="18" t="s">
        <v>1893</v>
      </c>
      <c r="E124" s="18" t="s">
        <v>167</v>
      </c>
      <c r="F124" s="18" t="s">
        <v>1956</v>
      </c>
      <c r="G124" s="18" t="s">
        <v>1699</v>
      </c>
      <c r="H124" s="18">
        <v>70</v>
      </c>
      <c r="I124" s="18">
        <v>110</v>
      </c>
      <c r="J124" s="18">
        <v>80</v>
      </c>
      <c r="K124" s="18">
        <v>55</v>
      </c>
      <c r="L124" s="18">
        <v>80</v>
      </c>
      <c r="M124" s="18">
        <v>105</v>
      </c>
      <c r="N124" s="18">
        <v>500</v>
      </c>
    </row>
    <row r="125" spans="1:14">
      <c r="A125" s="18">
        <v>124</v>
      </c>
      <c r="B125" s="18" t="s">
        <v>1283</v>
      </c>
      <c r="C125" s="18" t="s">
        <v>2000</v>
      </c>
      <c r="D125" s="18" t="s">
        <v>1972</v>
      </c>
      <c r="E125" s="18" t="s">
        <v>1059</v>
      </c>
      <c r="F125" s="18" t="s">
        <v>2013</v>
      </c>
      <c r="G125" s="18" t="s">
        <v>146</v>
      </c>
      <c r="H125" s="18">
        <v>65</v>
      </c>
      <c r="I125" s="18">
        <v>50</v>
      </c>
      <c r="J125" s="18">
        <v>35</v>
      </c>
      <c r="K125" s="18">
        <v>115</v>
      </c>
      <c r="L125" s="18">
        <v>95</v>
      </c>
      <c r="M125" s="18">
        <v>95</v>
      </c>
      <c r="N125" s="18">
        <v>455</v>
      </c>
    </row>
    <row r="126" spans="1:14">
      <c r="A126" s="18">
        <v>125</v>
      </c>
      <c r="B126" s="18" t="s">
        <v>2048</v>
      </c>
      <c r="C126" s="18" t="s">
        <v>1920</v>
      </c>
      <c r="E126" s="18" t="s">
        <v>1108</v>
      </c>
      <c r="G126" s="18" t="s">
        <v>1717</v>
      </c>
      <c r="H126" s="18">
        <v>65</v>
      </c>
      <c r="I126" s="18">
        <v>83</v>
      </c>
      <c r="J126" s="18">
        <v>57</v>
      </c>
      <c r="K126" s="18">
        <v>95</v>
      </c>
      <c r="L126" s="18">
        <v>85</v>
      </c>
      <c r="M126" s="18">
        <v>105</v>
      </c>
      <c r="N126" s="18">
        <v>490</v>
      </c>
    </row>
    <row r="127" spans="1:14">
      <c r="A127" s="18">
        <v>126</v>
      </c>
      <c r="B127" s="18" t="s">
        <v>2049</v>
      </c>
      <c r="C127" s="18" t="s">
        <v>1891</v>
      </c>
      <c r="E127" s="18" t="s">
        <v>1708</v>
      </c>
      <c r="G127" s="18" t="s">
        <v>1717</v>
      </c>
      <c r="H127" s="18">
        <v>65</v>
      </c>
      <c r="I127" s="18">
        <v>95</v>
      </c>
      <c r="J127" s="18">
        <v>57</v>
      </c>
      <c r="K127" s="18">
        <v>100</v>
      </c>
      <c r="L127" s="18">
        <v>85</v>
      </c>
      <c r="M127" s="18">
        <v>93</v>
      </c>
      <c r="N127" s="18">
        <v>495</v>
      </c>
    </row>
    <row r="128" spans="1:14">
      <c r="A128" s="18">
        <v>127</v>
      </c>
      <c r="B128" s="18" t="s">
        <v>437</v>
      </c>
      <c r="C128" s="18" t="s">
        <v>1898</v>
      </c>
      <c r="E128" s="18" t="s">
        <v>1667</v>
      </c>
      <c r="F128" s="18" t="s">
        <v>2050</v>
      </c>
      <c r="G128" s="18" t="s">
        <v>2051</v>
      </c>
      <c r="H128" s="18">
        <v>65</v>
      </c>
      <c r="I128" s="18">
        <v>125</v>
      </c>
      <c r="J128" s="18">
        <v>100</v>
      </c>
      <c r="K128" s="18">
        <v>55</v>
      </c>
      <c r="L128" s="18">
        <v>70</v>
      </c>
      <c r="M128" s="18">
        <v>85</v>
      </c>
      <c r="N128" s="18">
        <v>500</v>
      </c>
    </row>
    <row r="129" spans="1:14">
      <c r="A129" s="18">
        <v>128</v>
      </c>
      <c r="B129" s="18" t="s">
        <v>598</v>
      </c>
      <c r="C129" s="18" t="s">
        <v>1905</v>
      </c>
      <c r="E129" s="18" t="s">
        <v>1323</v>
      </c>
      <c r="F129" s="18" t="s">
        <v>1962</v>
      </c>
      <c r="G129" s="18" t="s">
        <v>1928</v>
      </c>
      <c r="H129" s="18">
        <v>75</v>
      </c>
      <c r="I129" s="18">
        <v>100</v>
      </c>
      <c r="J129" s="18">
        <v>95</v>
      </c>
      <c r="K129" s="18">
        <v>40</v>
      </c>
      <c r="L129" s="18">
        <v>70</v>
      </c>
      <c r="M129" s="18">
        <v>110</v>
      </c>
      <c r="N129" s="18">
        <v>490</v>
      </c>
    </row>
    <row r="130" spans="1:14">
      <c r="A130" s="18">
        <v>129</v>
      </c>
      <c r="B130" s="18" t="s">
        <v>2052</v>
      </c>
      <c r="C130" s="18" t="s">
        <v>1895</v>
      </c>
      <c r="E130" s="18" t="s">
        <v>1678</v>
      </c>
      <c r="G130" s="18" t="s">
        <v>2053</v>
      </c>
      <c r="H130" s="18">
        <v>20</v>
      </c>
      <c r="I130" s="18">
        <v>10</v>
      </c>
      <c r="J130" s="18">
        <v>55</v>
      </c>
      <c r="K130" s="18">
        <v>15</v>
      </c>
      <c r="L130" s="18">
        <v>20</v>
      </c>
      <c r="M130" s="18">
        <v>80</v>
      </c>
      <c r="N130" s="18">
        <v>200</v>
      </c>
    </row>
    <row r="131" spans="1:14">
      <c r="A131" s="18">
        <v>130</v>
      </c>
      <c r="B131" s="18" t="s">
        <v>513</v>
      </c>
      <c r="C131" s="18" t="s">
        <v>1895</v>
      </c>
      <c r="D131" s="18" t="s">
        <v>1893</v>
      </c>
      <c r="E131" s="18" t="s">
        <v>1323</v>
      </c>
      <c r="G131" s="18" t="s">
        <v>2051</v>
      </c>
      <c r="H131" s="18">
        <v>95</v>
      </c>
      <c r="I131" s="18">
        <v>125</v>
      </c>
      <c r="J131" s="18">
        <v>79</v>
      </c>
      <c r="K131" s="18">
        <v>60</v>
      </c>
      <c r="L131" s="18">
        <v>100</v>
      </c>
      <c r="M131" s="18">
        <v>81</v>
      </c>
      <c r="N131" s="18">
        <v>540</v>
      </c>
    </row>
    <row r="132" spans="1:14">
      <c r="A132" s="18">
        <v>131</v>
      </c>
      <c r="B132" s="18" t="s">
        <v>1245</v>
      </c>
      <c r="C132" s="18" t="s">
        <v>1895</v>
      </c>
      <c r="D132" s="18" t="s">
        <v>2000</v>
      </c>
      <c r="E132" s="18" t="s">
        <v>887</v>
      </c>
      <c r="F132" s="18" t="s">
        <v>2015</v>
      </c>
      <c r="G132" s="18" t="s">
        <v>681</v>
      </c>
      <c r="H132" s="18">
        <v>130</v>
      </c>
      <c r="I132" s="18">
        <v>85</v>
      </c>
      <c r="J132" s="18">
        <v>80</v>
      </c>
      <c r="K132" s="18">
        <v>85</v>
      </c>
      <c r="L132" s="18">
        <v>95</v>
      </c>
      <c r="M132" s="18">
        <v>60</v>
      </c>
      <c r="N132" s="18">
        <v>535</v>
      </c>
    </row>
    <row r="133" spans="1:14">
      <c r="A133" s="18">
        <v>132</v>
      </c>
      <c r="B133" s="18" t="s">
        <v>2054</v>
      </c>
      <c r="C133" s="18" t="s">
        <v>1905</v>
      </c>
      <c r="E133" s="18" t="s">
        <v>1674</v>
      </c>
      <c r="G133" s="18" t="s">
        <v>2055</v>
      </c>
      <c r="H133" s="18">
        <v>48</v>
      </c>
      <c r="I133" s="18">
        <v>48</v>
      </c>
      <c r="J133" s="18">
        <v>48</v>
      </c>
      <c r="K133" s="18">
        <v>48</v>
      </c>
      <c r="L133" s="18">
        <v>48</v>
      </c>
      <c r="M133" s="18">
        <v>48</v>
      </c>
      <c r="N133" s="18">
        <v>288</v>
      </c>
    </row>
    <row r="134" spans="1:14">
      <c r="A134" s="18">
        <v>133</v>
      </c>
      <c r="B134" s="18" t="s">
        <v>2056</v>
      </c>
      <c r="C134" s="18" t="s">
        <v>1905</v>
      </c>
      <c r="E134" s="18" t="s">
        <v>1693</v>
      </c>
      <c r="F134" s="18" t="s">
        <v>2057</v>
      </c>
      <c r="G134" s="18" t="s">
        <v>854</v>
      </c>
      <c r="H134" s="18">
        <v>55</v>
      </c>
      <c r="I134" s="18">
        <v>55</v>
      </c>
      <c r="J134" s="18">
        <v>50</v>
      </c>
      <c r="K134" s="18">
        <v>45</v>
      </c>
      <c r="L134" s="18">
        <v>65</v>
      </c>
      <c r="M134" s="18">
        <v>55</v>
      </c>
      <c r="N134" s="18">
        <v>325</v>
      </c>
    </row>
    <row r="135" spans="1:14">
      <c r="A135" s="18">
        <v>134</v>
      </c>
      <c r="B135" s="18" t="s">
        <v>665</v>
      </c>
      <c r="C135" s="18" t="s">
        <v>1895</v>
      </c>
      <c r="E135" s="18" t="s">
        <v>887</v>
      </c>
      <c r="G135" s="18" t="s">
        <v>681</v>
      </c>
      <c r="H135" s="18">
        <v>130</v>
      </c>
      <c r="I135" s="18">
        <v>65</v>
      </c>
      <c r="J135" s="18">
        <v>60</v>
      </c>
      <c r="K135" s="18">
        <v>110</v>
      </c>
      <c r="L135" s="18">
        <v>95</v>
      </c>
      <c r="M135" s="18">
        <v>65</v>
      </c>
      <c r="N135" s="18">
        <v>525</v>
      </c>
    </row>
    <row r="136" spans="1:14">
      <c r="A136" s="18">
        <v>135</v>
      </c>
      <c r="B136" s="18" t="s">
        <v>646</v>
      </c>
      <c r="C136" s="18" t="s">
        <v>1920</v>
      </c>
      <c r="E136" s="18" t="s">
        <v>1685</v>
      </c>
      <c r="G136" s="18" t="s">
        <v>558</v>
      </c>
      <c r="H136" s="18">
        <v>65</v>
      </c>
      <c r="I136" s="18">
        <v>65</v>
      </c>
      <c r="J136" s="18">
        <v>60</v>
      </c>
      <c r="K136" s="18">
        <v>110</v>
      </c>
      <c r="L136" s="18">
        <v>95</v>
      </c>
      <c r="M136" s="18">
        <v>130</v>
      </c>
      <c r="N136" s="18">
        <v>525</v>
      </c>
    </row>
    <row r="137" spans="1:14">
      <c r="A137" s="18">
        <v>136</v>
      </c>
      <c r="B137" s="18" t="s">
        <v>970</v>
      </c>
      <c r="C137" s="18" t="s">
        <v>1891</v>
      </c>
      <c r="E137" s="18" t="s">
        <v>249</v>
      </c>
      <c r="G137" s="18" t="s">
        <v>931</v>
      </c>
      <c r="H137" s="18">
        <v>65</v>
      </c>
      <c r="I137" s="18">
        <v>130</v>
      </c>
      <c r="J137" s="18">
        <v>60</v>
      </c>
      <c r="K137" s="18">
        <v>95</v>
      </c>
      <c r="L137" s="18">
        <v>110</v>
      </c>
      <c r="M137" s="18">
        <v>65</v>
      </c>
      <c r="N137" s="18">
        <v>525</v>
      </c>
    </row>
    <row r="138" spans="1:14">
      <c r="A138" s="18">
        <v>137</v>
      </c>
      <c r="B138" s="18" t="s">
        <v>2058</v>
      </c>
      <c r="C138" s="18" t="s">
        <v>1905</v>
      </c>
      <c r="E138" s="18" t="s">
        <v>627</v>
      </c>
      <c r="F138" s="18" t="s">
        <v>2059</v>
      </c>
      <c r="G138" s="18" t="s">
        <v>1992</v>
      </c>
      <c r="H138" s="18">
        <v>65</v>
      </c>
      <c r="I138" s="18">
        <v>60</v>
      </c>
      <c r="J138" s="18">
        <v>70</v>
      </c>
      <c r="K138" s="18">
        <v>85</v>
      </c>
      <c r="L138" s="18">
        <v>75</v>
      </c>
      <c r="M138" s="18">
        <v>40</v>
      </c>
      <c r="N138" s="18">
        <v>395</v>
      </c>
    </row>
    <row r="139" spans="1:14">
      <c r="A139" s="18">
        <v>138</v>
      </c>
      <c r="B139" s="18" t="s">
        <v>2060</v>
      </c>
      <c r="C139" s="18" t="s">
        <v>1983</v>
      </c>
      <c r="D139" s="18" t="s">
        <v>1895</v>
      </c>
      <c r="E139" s="18" t="s">
        <v>1678</v>
      </c>
      <c r="F139" s="18" t="s">
        <v>2015</v>
      </c>
      <c r="G139" s="18" t="s">
        <v>2011</v>
      </c>
      <c r="H139" s="18">
        <v>35</v>
      </c>
      <c r="I139" s="18">
        <v>40</v>
      </c>
      <c r="J139" s="18">
        <v>100</v>
      </c>
      <c r="K139" s="18">
        <v>90</v>
      </c>
      <c r="L139" s="18">
        <v>55</v>
      </c>
      <c r="M139" s="18">
        <v>35</v>
      </c>
      <c r="N139" s="18">
        <v>355</v>
      </c>
    </row>
    <row r="140" spans="1:14">
      <c r="A140" s="18">
        <v>139</v>
      </c>
      <c r="B140" s="18" t="s">
        <v>2061</v>
      </c>
      <c r="C140" s="18" t="s">
        <v>1983</v>
      </c>
      <c r="D140" s="18" t="s">
        <v>1895</v>
      </c>
      <c r="E140" s="18" t="s">
        <v>1678</v>
      </c>
      <c r="F140" s="18" t="s">
        <v>2015</v>
      </c>
      <c r="G140" s="18" t="s">
        <v>2011</v>
      </c>
      <c r="H140" s="18">
        <v>70</v>
      </c>
      <c r="I140" s="18">
        <v>60</v>
      </c>
      <c r="J140" s="18">
        <v>125</v>
      </c>
      <c r="K140" s="18">
        <v>115</v>
      </c>
      <c r="L140" s="18">
        <v>70</v>
      </c>
      <c r="M140" s="18">
        <v>55</v>
      </c>
      <c r="N140" s="18">
        <v>495</v>
      </c>
    </row>
    <row r="141" spans="1:14">
      <c r="A141" s="18">
        <v>140</v>
      </c>
      <c r="B141" s="18" t="s">
        <v>2062</v>
      </c>
      <c r="C141" s="18" t="s">
        <v>1983</v>
      </c>
      <c r="D141" s="18" t="s">
        <v>1895</v>
      </c>
      <c r="E141" s="18" t="s">
        <v>1678</v>
      </c>
      <c r="F141" s="18" t="s">
        <v>2063</v>
      </c>
      <c r="G141" s="18" t="s">
        <v>2011</v>
      </c>
      <c r="H141" s="18">
        <v>30</v>
      </c>
      <c r="I141" s="18">
        <v>80</v>
      </c>
      <c r="J141" s="18">
        <v>90</v>
      </c>
      <c r="K141" s="18">
        <v>55</v>
      </c>
      <c r="L141" s="18">
        <v>45</v>
      </c>
      <c r="M141" s="18">
        <v>55</v>
      </c>
      <c r="N141" s="18">
        <v>355</v>
      </c>
    </row>
    <row r="142" spans="1:14">
      <c r="A142" s="18">
        <v>141</v>
      </c>
      <c r="B142" s="18" t="s">
        <v>2064</v>
      </c>
      <c r="C142" s="18" t="s">
        <v>1983</v>
      </c>
      <c r="D142" s="18" t="s">
        <v>1895</v>
      </c>
      <c r="E142" s="18" t="s">
        <v>1678</v>
      </c>
      <c r="F142" s="18" t="s">
        <v>2063</v>
      </c>
      <c r="G142" s="18" t="s">
        <v>2011</v>
      </c>
      <c r="H142" s="18">
        <v>60</v>
      </c>
      <c r="I142" s="18">
        <v>115</v>
      </c>
      <c r="J142" s="18">
        <v>105</v>
      </c>
      <c r="K142" s="18">
        <v>65</v>
      </c>
      <c r="L142" s="18">
        <v>70</v>
      </c>
      <c r="M142" s="18">
        <v>80</v>
      </c>
      <c r="N142" s="18">
        <v>495</v>
      </c>
    </row>
    <row r="143" spans="1:14">
      <c r="A143" s="18">
        <v>142</v>
      </c>
      <c r="B143" s="18" t="s">
        <v>1002</v>
      </c>
      <c r="C143" s="18" t="s">
        <v>1983</v>
      </c>
      <c r="D143" s="18" t="s">
        <v>1893</v>
      </c>
      <c r="E143" s="18" t="s">
        <v>633</v>
      </c>
      <c r="F143" s="18" t="s">
        <v>2065</v>
      </c>
      <c r="G143" s="18" t="s">
        <v>1917</v>
      </c>
      <c r="H143" s="18">
        <v>80</v>
      </c>
      <c r="I143" s="18">
        <v>105</v>
      </c>
      <c r="J143" s="18">
        <v>65</v>
      </c>
      <c r="K143" s="18">
        <v>60</v>
      </c>
      <c r="L143" s="18">
        <v>75</v>
      </c>
      <c r="M143" s="18">
        <v>130</v>
      </c>
      <c r="N143" s="18">
        <v>515</v>
      </c>
    </row>
    <row r="144" spans="1:14">
      <c r="A144" s="18">
        <v>143</v>
      </c>
      <c r="B144" s="18" t="s">
        <v>458</v>
      </c>
      <c r="C144" s="18" t="s">
        <v>1905</v>
      </c>
      <c r="E144" s="18" t="s">
        <v>1716</v>
      </c>
      <c r="F144" s="18" t="s">
        <v>2066</v>
      </c>
      <c r="G144" s="18" t="s">
        <v>755</v>
      </c>
      <c r="H144" s="18">
        <v>160</v>
      </c>
      <c r="I144" s="18">
        <v>110</v>
      </c>
      <c r="J144" s="18">
        <v>65</v>
      </c>
      <c r="K144" s="18">
        <v>65</v>
      </c>
      <c r="L144" s="18">
        <v>110</v>
      </c>
      <c r="M144" s="18">
        <v>30</v>
      </c>
      <c r="N144" s="18">
        <v>540</v>
      </c>
    </row>
    <row r="145" spans="1:14">
      <c r="A145" s="18">
        <v>144</v>
      </c>
      <c r="B145" s="18" t="s">
        <v>1019</v>
      </c>
      <c r="C145" s="18" t="s">
        <v>2000</v>
      </c>
      <c r="D145" s="18" t="s">
        <v>1893</v>
      </c>
      <c r="E145" s="18" t="s">
        <v>1003</v>
      </c>
      <c r="G145" s="18" t="s">
        <v>1115</v>
      </c>
      <c r="H145" s="18">
        <v>90</v>
      </c>
      <c r="I145" s="18">
        <v>85</v>
      </c>
      <c r="J145" s="18">
        <v>100</v>
      </c>
      <c r="K145" s="18">
        <v>95</v>
      </c>
      <c r="L145" s="18">
        <v>125</v>
      </c>
      <c r="M145" s="18">
        <v>85</v>
      </c>
      <c r="N145" s="18">
        <v>580</v>
      </c>
    </row>
    <row r="146" spans="1:14">
      <c r="A146" s="18">
        <v>145</v>
      </c>
      <c r="B146" s="18" t="s">
        <v>638</v>
      </c>
      <c r="C146" s="18" t="s">
        <v>1920</v>
      </c>
      <c r="D146" s="18" t="s">
        <v>1893</v>
      </c>
      <c r="E146" s="18" t="s">
        <v>1003</v>
      </c>
      <c r="G146" s="18" t="s">
        <v>1108</v>
      </c>
      <c r="H146" s="18">
        <v>90</v>
      </c>
      <c r="I146" s="18">
        <v>90</v>
      </c>
      <c r="J146" s="18">
        <v>85</v>
      </c>
      <c r="K146" s="18">
        <v>125</v>
      </c>
      <c r="L146" s="18">
        <v>90</v>
      </c>
      <c r="M146" s="18">
        <v>100</v>
      </c>
      <c r="N146" s="18">
        <v>580</v>
      </c>
    </row>
    <row r="147" spans="1:14">
      <c r="A147" s="18">
        <v>146</v>
      </c>
      <c r="B147" s="18" t="s">
        <v>965</v>
      </c>
      <c r="C147" s="18" t="s">
        <v>1891</v>
      </c>
      <c r="D147" s="18" t="s">
        <v>1893</v>
      </c>
      <c r="E147" s="18" t="s">
        <v>1003</v>
      </c>
      <c r="G147" s="18" t="s">
        <v>1708</v>
      </c>
      <c r="H147" s="18">
        <v>90</v>
      </c>
      <c r="I147" s="18">
        <v>100</v>
      </c>
      <c r="J147" s="18">
        <v>90</v>
      </c>
      <c r="K147" s="18">
        <v>125</v>
      </c>
      <c r="L147" s="18">
        <v>85</v>
      </c>
      <c r="M147" s="18">
        <v>90</v>
      </c>
      <c r="N147" s="18">
        <v>580</v>
      </c>
    </row>
    <row r="148" spans="1:14">
      <c r="A148" s="18">
        <v>147</v>
      </c>
      <c r="B148" s="18" t="s">
        <v>2067</v>
      </c>
      <c r="C148" s="18" t="s">
        <v>2068</v>
      </c>
      <c r="E148" s="18" t="s">
        <v>1682</v>
      </c>
      <c r="G148" s="18" t="s">
        <v>1700</v>
      </c>
      <c r="H148" s="18">
        <v>41</v>
      </c>
      <c r="I148" s="18">
        <v>64</v>
      </c>
      <c r="J148" s="18">
        <v>45</v>
      </c>
      <c r="K148" s="18">
        <v>50</v>
      </c>
      <c r="L148" s="18">
        <v>50</v>
      </c>
      <c r="M148" s="18">
        <v>50</v>
      </c>
      <c r="N148" s="18">
        <v>300</v>
      </c>
    </row>
    <row r="149" spans="1:14">
      <c r="A149" s="18">
        <v>148</v>
      </c>
      <c r="B149" s="18" t="s">
        <v>2069</v>
      </c>
      <c r="C149" s="18" t="s">
        <v>2068</v>
      </c>
      <c r="E149" s="18" t="s">
        <v>1682</v>
      </c>
      <c r="G149" s="18" t="s">
        <v>1700</v>
      </c>
      <c r="H149" s="18">
        <v>61</v>
      </c>
      <c r="I149" s="18">
        <v>84</v>
      </c>
      <c r="J149" s="18">
        <v>65</v>
      </c>
      <c r="K149" s="18">
        <v>70</v>
      </c>
      <c r="L149" s="18">
        <v>70</v>
      </c>
      <c r="M149" s="18">
        <v>70</v>
      </c>
      <c r="N149" s="18">
        <v>420</v>
      </c>
    </row>
    <row r="150" spans="1:14">
      <c r="A150" s="18">
        <v>149</v>
      </c>
      <c r="B150" s="18" t="s">
        <v>427</v>
      </c>
      <c r="C150" s="18" t="s">
        <v>2068</v>
      </c>
      <c r="D150" s="18" t="s">
        <v>1893</v>
      </c>
      <c r="E150" s="18" t="s">
        <v>978</v>
      </c>
      <c r="G150" s="18" t="s">
        <v>2070</v>
      </c>
      <c r="H150" s="18">
        <v>91</v>
      </c>
      <c r="I150" s="18">
        <v>134</v>
      </c>
      <c r="J150" s="18">
        <v>95</v>
      </c>
      <c r="K150" s="18">
        <v>100</v>
      </c>
      <c r="L150" s="18">
        <v>100</v>
      </c>
      <c r="M150" s="18">
        <v>80</v>
      </c>
      <c r="N150" s="18">
        <v>600</v>
      </c>
    </row>
    <row r="151" spans="1:14">
      <c r="A151" s="18">
        <v>150</v>
      </c>
      <c r="B151" s="18" t="s">
        <v>2071</v>
      </c>
      <c r="C151" s="18" t="s">
        <v>1972</v>
      </c>
      <c r="E151" s="18" t="s">
        <v>1003</v>
      </c>
      <c r="G151" s="18" t="s">
        <v>1917</v>
      </c>
      <c r="H151" s="18">
        <v>106</v>
      </c>
      <c r="I151" s="18">
        <v>110</v>
      </c>
      <c r="J151" s="18">
        <v>90</v>
      </c>
      <c r="K151" s="18">
        <v>154</v>
      </c>
      <c r="L151" s="18">
        <v>90</v>
      </c>
      <c r="M151" s="18">
        <v>130</v>
      </c>
      <c r="N151" s="18">
        <v>680</v>
      </c>
    </row>
    <row r="152" spans="1:14">
      <c r="A152" s="18">
        <v>151</v>
      </c>
      <c r="B152" s="18" t="s">
        <v>2072</v>
      </c>
      <c r="C152" s="18" t="s">
        <v>1972</v>
      </c>
      <c r="E152" s="18" t="s">
        <v>1677</v>
      </c>
      <c r="H152" s="18">
        <v>100</v>
      </c>
      <c r="I152" s="18">
        <v>100</v>
      </c>
      <c r="J152" s="18">
        <v>100</v>
      </c>
      <c r="K152" s="18">
        <v>100</v>
      </c>
      <c r="L152" s="18">
        <v>100</v>
      </c>
      <c r="M152" s="18">
        <v>100</v>
      </c>
      <c r="N152" s="18">
        <v>600</v>
      </c>
    </row>
    <row r="153" spans="1:14">
      <c r="A153" s="18">
        <v>152</v>
      </c>
      <c r="B153" s="18" t="s">
        <v>2073</v>
      </c>
      <c r="C153" s="18" t="s">
        <v>1887</v>
      </c>
      <c r="E153" s="18" t="s">
        <v>161</v>
      </c>
      <c r="G153" s="18" t="s">
        <v>1171</v>
      </c>
      <c r="H153" s="18">
        <v>45</v>
      </c>
      <c r="I153" s="18">
        <v>49</v>
      </c>
      <c r="J153" s="18">
        <v>65</v>
      </c>
      <c r="K153" s="18">
        <v>49</v>
      </c>
      <c r="L153" s="18">
        <v>65</v>
      </c>
      <c r="M153" s="18">
        <v>45</v>
      </c>
      <c r="N153" s="18">
        <v>318</v>
      </c>
    </row>
    <row r="154" spans="1:14">
      <c r="A154" s="18">
        <v>153</v>
      </c>
      <c r="B154" s="18" t="s">
        <v>2074</v>
      </c>
      <c r="C154" s="18" t="s">
        <v>1887</v>
      </c>
      <c r="E154" s="18" t="s">
        <v>161</v>
      </c>
      <c r="G154" s="18" t="s">
        <v>1171</v>
      </c>
      <c r="H154" s="18">
        <v>60</v>
      </c>
      <c r="I154" s="18">
        <v>62</v>
      </c>
      <c r="J154" s="18">
        <v>80</v>
      </c>
      <c r="K154" s="18">
        <v>63</v>
      </c>
      <c r="L154" s="18">
        <v>80</v>
      </c>
      <c r="M154" s="18">
        <v>60</v>
      </c>
      <c r="N154" s="18">
        <v>405</v>
      </c>
    </row>
    <row r="155" spans="1:14">
      <c r="A155" s="18">
        <v>154</v>
      </c>
      <c r="B155" s="18" t="s">
        <v>1152</v>
      </c>
      <c r="C155" s="18" t="s">
        <v>1887</v>
      </c>
      <c r="E155" s="18" t="s">
        <v>161</v>
      </c>
      <c r="G155" s="18" t="s">
        <v>1171</v>
      </c>
      <c r="H155" s="18">
        <v>80</v>
      </c>
      <c r="I155" s="18">
        <v>82</v>
      </c>
      <c r="J155" s="18">
        <v>100</v>
      </c>
      <c r="K155" s="18">
        <v>83</v>
      </c>
      <c r="L155" s="18">
        <v>100</v>
      </c>
      <c r="M155" s="18">
        <v>80</v>
      </c>
      <c r="N155" s="18">
        <v>525</v>
      </c>
    </row>
    <row r="156" spans="1:14">
      <c r="A156" s="18">
        <v>155</v>
      </c>
      <c r="B156" s="18" t="s">
        <v>2075</v>
      </c>
      <c r="C156" s="18" t="s">
        <v>1891</v>
      </c>
      <c r="E156" s="18" t="s">
        <v>163</v>
      </c>
      <c r="G156" s="18" t="s">
        <v>249</v>
      </c>
      <c r="H156" s="18">
        <v>39</v>
      </c>
      <c r="I156" s="18">
        <v>52</v>
      </c>
      <c r="J156" s="18">
        <v>43</v>
      </c>
      <c r="K156" s="18">
        <v>60</v>
      </c>
      <c r="L156" s="18">
        <v>50</v>
      </c>
      <c r="M156" s="18">
        <v>65</v>
      </c>
      <c r="N156" s="18">
        <v>309</v>
      </c>
    </row>
    <row r="157" spans="1:14">
      <c r="A157" s="18">
        <v>156</v>
      </c>
      <c r="B157" s="18" t="s">
        <v>2076</v>
      </c>
      <c r="C157" s="18" t="s">
        <v>1891</v>
      </c>
      <c r="E157" s="18" t="s">
        <v>163</v>
      </c>
      <c r="G157" s="18" t="s">
        <v>249</v>
      </c>
      <c r="H157" s="18">
        <v>58</v>
      </c>
      <c r="I157" s="18">
        <v>64</v>
      </c>
      <c r="J157" s="18">
        <v>58</v>
      </c>
      <c r="K157" s="18">
        <v>80</v>
      </c>
      <c r="L157" s="18">
        <v>65</v>
      </c>
      <c r="M157" s="18">
        <v>80</v>
      </c>
      <c r="N157" s="18">
        <v>405</v>
      </c>
    </row>
    <row r="158" spans="1:14">
      <c r="A158" s="18">
        <v>157</v>
      </c>
      <c r="B158" s="18" t="s">
        <v>908</v>
      </c>
      <c r="C158" s="18" t="s">
        <v>1891</v>
      </c>
      <c r="E158" s="18" t="s">
        <v>163</v>
      </c>
      <c r="G158" s="18" t="s">
        <v>249</v>
      </c>
      <c r="H158" s="18">
        <v>78</v>
      </c>
      <c r="I158" s="18">
        <v>84</v>
      </c>
      <c r="J158" s="18">
        <v>78</v>
      </c>
      <c r="K158" s="18">
        <v>109</v>
      </c>
      <c r="L158" s="18">
        <v>85</v>
      </c>
      <c r="M158" s="18">
        <v>100</v>
      </c>
      <c r="N158" s="18">
        <v>534</v>
      </c>
    </row>
    <row r="159" spans="1:14">
      <c r="A159" s="18">
        <v>158</v>
      </c>
      <c r="B159" s="18" t="s">
        <v>2077</v>
      </c>
      <c r="C159" s="18" t="s">
        <v>1895</v>
      </c>
      <c r="E159" s="18" t="s">
        <v>165</v>
      </c>
      <c r="G159" s="18" t="s">
        <v>1928</v>
      </c>
      <c r="H159" s="18">
        <v>50</v>
      </c>
      <c r="I159" s="18">
        <v>65</v>
      </c>
      <c r="J159" s="18">
        <v>64</v>
      </c>
      <c r="K159" s="18">
        <v>44</v>
      </c>
      <c r="L159" s="18">
        <v>48</v>
      </c>
      <c r="M159" s="18">
        <v>43</v>
      </c>
      <c r="N159" s="18">
        <v>314</v>
      </c>
    </row>
    <row r="160" spans="1:14">
      <c r="A160" s="18">
        <v>159</v>
      </c>
      <c r="B160" s="18" t="s">
        <v>2078</v>
      </c>
      <c r="C160" s="18" t="s">
        <v>1895</v>
      </c>
      <c r="E160" s="18" t="s">
        <v>165</v>
      </c>
      <c r="G160" s="18" t="s">
        <v>1928</v>
      </c>
      <c r="H160" s="18">
        <v>65</v>
      </c>
      <c r="I160" s="18">
        <v>80</v>
      </c>
      <c r="J160" s="18">
        <v>80</v>
      </c>
      <c r="K160" s="18">
        <v>59</v>
      </c>
      <c r="L160" s="18">
        <v>63</v>
      </c>
      <c r="M160" s="18">
        <v>58</v>
      </c>
      <c r="N160" s="18">
        <v>405</v>
      </c>
    </row>
    <row r="161" spans="1:14">
      <c r="A161" s="18">
        <v>160</v>
      </c>
      <c r="B161" s="18" t="s">
        <v>390</v>
      </c>
      <c r="C161" s="18" t="s">
        <v>1895</v>
      </c>
      <c r="E161" s="18" t="s">
        <v>165</v>
      </c>
      <c r="G161" s="18" t="s">
        <v>1928</v>
      </c>
      <c r="H161" s="18">
        <v>85</v>
      </c>
      <c r="I161" s="18">
        <v>105</v>
      </c>
      <c r="J161" s="18">
        <v>100</v>
      </c>
      <c r="K161" s="18">
        <v>79</v>
      </c>
      <c r="L161" s="18">
        <v>83</v>
      </c>
      <c r="M161" s="18">
        <v>78</v>
      </c>
      <c r="N161" s="18">
        <v>530</v>
      </c>
    </row>
    <row r="162" spans="1:14">
      <c r="A162" s="18">
        <v>161</v>
      </c>
      <c r="B162" s="18" t="s">
        <v>2079</v>
      </c>
      <c r="C162" s="18" t="s">
        <v>1905</v>
      </c>
      <c r="E162" s="18" t="s">
        <v>1693</v>
      </c>
      <c r="F162" s="18" t="s">
        <v>2080</v>
      </c>
      <c r="G162" s="18" t="s">
        <v>1666</v>
      </c>
      <c r="H162" s="18">
        <v>35</v>
      </c>
      <c r="I162" s="18">
        <v>46</v>
      </c>
      <c r="J162" s="18">
        <v>34</v>
      </c>
      <c r="K162" s="18">
        <v>35</v>
      </c>
      <c r="L162" s="18">
        <v>45</v>
      </c>
      <c r="M162" s="18">
        <v>20</v>
      </c>
      <c r="N162" s="18">
        <v>215</v>
      </c>
    </row>
    <row r="163" spans="1:14">
      <c r="A163" s="18">
        <v>162</v>
      </c>
      <c r="B163" s="18" t="s">
        <v>2081</v>
      </c>
      <c r="C163" s="18" t="s">
        <v>1905</v>
      </c>
      <c r="E163" s="18" t="s">
        <v>1693</v>
      </c>
      <c r="F163" s="18" t="s">
        <v>2080</v>
      </c>
      <c r="G163" s="18" t="s">
        <v>1666</v>
      </c>
      <c r="H163" s="18">
        <v>85</v>
      </c>
      <c r="I163" s="18">
        <v>76</v>
      </c>
      <c r="J163" s="18">
        <v>64</v>
      </c>
      <c r="K163" s="18">
        <v>45</v>
      </c>
      <c r="L163" s="18">
        <v>55</v>
      </c>
      <c r="M163" s="18">
        <v>90</v>
      </c>
      <c r="N163" s="18">
        <v>415</v>
      </c>
    </row>
    <row r="164" spans="1:14">
      <c r="A164" s="18">
        <v>163</v>
      </c>
      <c r="B164" s="18" t="s">
        <v>2082</v>
      </c>
      <c r="C164" s="18" t="s">
        <v>1905</v>
      </c>
      <c r="D164" s="18" t="s">
        <v>1893</v>
      </c>
      <c r="E164" s="18" t="s">
        <v>1702</v>
      </c>
      <c r="F164" s="18" t="s">
        <v>2080</v>
      </c>
      <c r="G164" s="18" t="s">
        <v>1158</v>
      </c>
      <c r="H164" s="18">
        <v>60</v>
      </c>
      <c r="I164" s="18">
        <v>30</v>
      </c>
      <c r="J164" s="18">
        <v>30</v>
      </c>
      <c r="K164" s="18">
        <v>36</v>
      </c>
      <c r="L164" s="18">
        <v>56</v>
      </c>
      <c r="M164" s="18">
        <v>50</v>
      </c>
      <c r="N164" s="18">
        <v>262</v>
      </c>
    </row>
    <row r="165" spans="1:14">
      <c r="A165" s="18">
        <v>164</v>
      </c>
      <c r="B165" s="18" t="s">
        <v>2083</v>
      </c>
      <c r="C165" s="18" t="s">
        <v>1905</v>
      </c>
      <c r="D165" s="18" t="s">
        <v>1893</v>
      </c>
      <c r="E165" s="18" t="s">
        <v>1702</v>
      </c>
      <c r="F165" s="18" t="s">
        <v>2080</v>
      </c>
      <c r="G165" s="18" t="s">
        <v>1158</v>
      </c>
      <c r="H165" s="18">
        <v>100</v>
      </c>
      <c r="I165" s="18">
        <v>50</v>
      </c>
      <c r="J165" s="18">
        <v>50</v>
      </c>
      <c r="K165" s="18">
        <v>86</v>
      </c>
      <c r="L165" s="18">
        <v>96</v>
      </c>
      <c r="M165" s="18">
        <v>70</v>
      </c>
      <c r="N165" s="18">
        <v>452</v>
      </c>
    </row>
    <row r="166" spans="1:14">
      <c r="A166" s="18">
        <v>165</v>
      </c>
      <c r="B166" s="18" t="s">
        <v>2084</v>
      </c>
      <c r="C166" s="18" t="s">
        <v>1898</v>
      </c>
      <c r="D166" s="18" t="s">
        <v>1893</v>
      </c>
      <c r="E166" s="18" t="s">
        <v>167</v>
      </c>
      <c r="F166" s="18" t="s">
        <v>1996</v>
      </c>
      <c r="G166" s="18" t="s">
        <v>2053</v>
      </c>
      <c r="H166" s="18">
        <v>40</v>
      </c>
      <c r="I166" s="18">
        <v>20</v>
      </c>
      <c r="J166" s="18">
        <v>30</v>
      </c>
      <c r="K166" s="18">
        <v>40</v>
      </c>
      <c r="L166" s="18">
        <v>80</v>
      </c>
      <c r="M166" s="18">
        <v>55</v>
      </c>
      <c r="N166" s="18">
        <v>265</v>
      </c>
    </row>
    <row r="167" spans="1:14">
      <c r="A167" s="18">
        <v>166</v>
      </c>
      <c r="B167" s="18" t="s">
        <v>2085</v>
      </c>
      <c r="C167" s="18" t="s">
        <v>1898</v>
      </c>
      <c r="D167" s="18" t="s">
        <v>1893</v>
      </c>
      <c r="E167" s="18" t="s">
        <v>167</v>
      </c>
      <c r="F167" s="18" t="s">
        <v>1996</v>
      </c>
      <c r="G167" s="18" t="s">
        <v>154</v>
      </c>
      <c r="H167" s="18">
        <v>55</v>
      </c>
      <c r="I167" s="18">
        <v>35</v>
      </c>
      <c r="J167" s="18">
        <v>50</v>
      </c>
      <c r="K167" s="18">
        <v>55</v>
      </c>
      <c r="L167" s="18">
        <v>110</v>
      </c>
      <c r="M167" s="18">
        <v>85</v>
      </c>
      <c r="N167" s="18">
        <v>390</v>
      </c>
    </row>
    <row r="168" spans="1:14">
      <c r="A168" s="18">
        <v>167</v>
      </c>
      <c r="B168" s="18" t="s">
        <v>2086</v>
      </c>
      <c r="C168" s="18" t="s">
        <v>1898</v>
      </c>
      <c r="D168" s="18" t="s">
        <v>1888</v>
      </c>
      <c r="E168" s="18" t="s">
        <v>167</v>
      </c>
      <c r="F168" s="18" t="s">
        <v>2087</v>
      </c>
      <c r="G168" s="18" t="s">
        <v>541</v>
      </c>
      <c r="H168" s="18">
        <v>40</v>
      </c>
      <c r="I168" s="18">
        <v>60</v>
      </c>
      <c r="J168" s="18">
        <v>40</v>
      </c>
      <c r="K168" s="18">
        <v>40</v>
      </c>
      <c r="L168" s="18">
        <v>40</v>
      </c>
      <c r="M168" s="18">
        <v>30</v>
      </c>
      <c r="N168" s="18">
        <v>250</v>
      </c>
    </row>
    <row r="169" spans="1:14">
      <c r="A169" s="18">
        <v>168</v>
      </c>
      <c r="B169" s="18" t="s">
        <v>2088</v>
      </c>
      <c r="C169" s="18" t="s">
        <v>1898</v>
      </c>
      <c r="D169" s="18" t="s">
        <v>1888</v>
      </c>
      <c r="E169" s="18" t="s">
        <v>167</v>
      </c>
      <c r="F169" s="18" t="s">
        <v>2087</v>
      </c>
      <c r="G169" s="18" t="s">
        <v>541</v>
      </c>
      <c r="H169" s="18">
        <v>70</v>
      </c>
      <c r="I169" s="18">
        <v>90</v>
      </c>
      <c r="J169" s="18">
        <v>70</v>
      </c>
      <c r="K169" s="18">
        <v>60</v>
      </c>
      <c r="L169" s="18">
        <v>70</v>
      </c>
      <c r="M169" s="18">
        <v>40</v>
      </c>
      <c r="N169" s="18">
        <v>400</v>
      </c>
    </row>
    <row r="170" spans="1:14">
      <c r="A170" s="18">
        <v>169</v>
      </c>
      <c r="B170" s="18" t="s">
        <v>578</v>
      </c>
      <c r="C170" s="18" t="s">
        <v>1888</v>
      </c>
      <c r="D170" s="18" t="s">
        <v>1893</v>
      </c>
      <c r="E170" s="18" t="s">
        <v>978</v>
      </c>
      <c r="G170" s="18" t="s">
        <v>1941</v>
      </c>
      <c r="H170" s="18">
        <v>85</v>
      </c>
      <c r="I170" s="18">
        <v>90</v>
      </c>
      <c r="J170" s="18">
        <v>80</v>
      </c>
      <c r="K170" s="18">
        <v>70</v>
      </c>
      <c r="L170" s="18">
        <v>80</v>
      </c>
      <c r="M170" s="18">
        <v>130</v>
      </c>
      <c r="N170" s="18">
        <v>535</v>
      </c>
    </row>
    <row r="171" spans="1:14">
      <c r="A171" s="18">
        <v>170</v>
      </c>
      <c r="B171" s="18" t="s">
        <v>2089</v>
      </c>
      <c r="C171" s="18" t="s">
        <v>1895</v>
      </c>
      <c r="D171" s="18" t="s">
        <v>1920</v>
      </c>
      <c r="E171" s="18" t="s">
        <v>1685</v>
      </c>
      <c r="F171" s="18" t="s">
        <v>2090</v>
      </c>
      <c r="G171" s="18" t="s">
        <v>887</v>
      </c>
      <c r="H171" s="18">
        <v>75</v>
      </c>
      <c r="I171" s="18">
        <v>38</v>
      </c>
      <c r="J171" s="18">
        <v>38</v>
      </c>
      <c r="K171" s="18">
        <v>56</v>
      </c>
      <c r="L171" s="18">
        <v>56</v>
      </c>
      <c r="M171" s="18">
        <v>67</v>
      </c>
      <c r="N171" s="18">
        <v>330</v>
      </c>
    </row>
    <row r="172" spans="1:14">
      <c r="A172" s="18">
        <v>171</v>
      </c>
      <c r="B172" s="18" t="s">
        <v>1262</v>
      </c>
      <c r="C172" s="18" t="s">
        <v>1895</v>
      </c>
      <c r="D172" s="18" t="s">
        <v>1920</v>
      </c>
      <c r="E172" s="18" t="s">
        <v>1685</v>
      </c>
      <c r="F172" s="18" t="s">
        <v>2090</v>
      </c>
      <c r="G172" s="18" t="s">
        <v>887</v>
      </c>
      <c r="H172" s="18">
        <v>125</v>
      </c>
      <c r="I172" s="18">
        <v>58</v>
      </c>
      <c r="J172" s="18">
        <v>58</v>
      </c>
      <c r="K172" s="18">
        <v>76</v>
      </c>
      <c r="L172" s="18">
        <v>76</v>
      </c>
      <c r="M172" s="18">
        <v>67</v>
      </c>
      <c r="N172" s="18">
        <v>460</v>
      </c>
    </row>
    <row r="173" spans="1:14">
      <c r="A173" s="18">
        <v>172</v>
      </c>
      <c r="B173" s="18" t="s">
        <v>2091</v>
      </c>
      <c r="C173" s="18" t="s">
        <v>1920</v>
      </c>
      <c r="E173" s="18" t="s">
        <v>1108</v>
      </c>
      <c r="G173" s="18" t="s">
        <v>486</v>
      </c>
      <c r="H173" s="18">
        <v>20</v>
      </c>
      <c r="I173" s="18">
        <v>40</v>
      </c>
      <c r="J173" s="18">
        <v>15</v>
      </c>
      <c r="K173" s="18">
        <v>35</v>
      </c>
      <c r="L173" s="18">
        <v>35</v>
      </c>
      <c r="M173" s="18">
        <v>60</v>
      </c>
      <c r="N173" s="18">
        <v>205</v>
      </c>
    </row>
    <row r="174" spans="1:14">
      <c r="A174" s="18">
        <v>173</v>
      </c>
      <c r="B174" s="18" t="s">
        <v>2092</v>
      </c>
      <c r="C174" s="18" t="s">
        <v>1932</v>
      </c>
      <c r="E174" s="18" t="s">
        <v>1715</v>
      </c>
      <c r="F174" s="18" t="s">
        <v>1933</v>
      </c>
      <c r="G174" s="18" t="s">
        <v>1934</v>
      </c>
      <c r="H174" s="18">
        <v>50</v>
      </c>
      <c r="I174" s="18">
        <v>25</v>
      </c>
      <c r="J174" s="18">
        <v>28</v>
      </c>
      <c r="K174" s="18">
        <v>45</v>
      </c>
      <c r="L174" s="18">
        <v>55</v>
      </c>
      <c r="M174" s="18">
        <v>15</v>
      </c>
      <c r="N174" s="18">
        <v>218</v>
      </c>
    </row>
    <row r="175" spans="1:14">
      <c r="A175" s="18">
        <v>174</v>
      </c>
      <c r="B175" s="18" t="s">
        <v>2093</v>
      </c>
      <c r="C175" s="18" t="s">
        <v>1905</v>
      </c>
      <c r="D175" s="18" t="s">
        <v>1932</v>
      </c>
      <c r="E175" s="18" t="s">
        <v>1715</v>
      </c>
      <c r="F175" s="18" t="s">
        <v>1938</v>
      </c>
      <c r="G175" s="18" t="s">
        <v>1934</v>
      </c>
      <c r="H175" s="18">
        <v>90</v>
      </c>
      <c r="I175" s="18">
        <v>30</v>
      </c>
      <c r="J175" s="18">
        <v>15</v>
      </c>
      <c r="K175" s="18">
        <v>40</v>
      </c>
      <c r="L175" s="18">
        <v>20</v>
      </c>
      <c r="M175" s="18">
        <v>15</v>
      </c>
      <c r="N175" s="18">
        <v>210</v>
      </c>
    </row>
    <row r="176" spans="1:14">
      <c r="A176" s="18">
        <v>175</v>
      </c>
      <c r="B176" s="18" t="s">
        <v>2094</v>
      </c>
      <c r="C176" s="18" t="s">
        <v>1932</v>
      </c>
      <c r="E176" s="18" t="s">
        <v>1696</v>
      </c>
      <c r="F176" s="18" t="s">
        <v>2033</v>
      </c>
      <c r="G176" s="18" t="s">
        <v>232</v>
      </c>
      <c r="H176" s="18">
        <v>35</v>
      </c>
      <c r="I176" s="18">
        <v>20</v>
      </c>
      <c r="J176" s="18">
        <v>65</v>
      </c>
      <c r="K176" s="18">
        <v>40</v>
      </c>
      <c r="L176" s="18">
        <v>65</v>
      </c>
      <c r="M176" s="18">
        <v>20</v>
      </c>
      <c r="N176" s="18">
        <v>245</v>
      </c>
    </row>
    <row r="177" spans="1:14">
      <c r="A177" s="18">
        <v>176</v>
      </c>
      <c r="B177" s="18" t="s">
        <v>2095</v>
      </c>
      <c r="C177" s="18" t="s">
        <v>1932</v>
      </c>
      <c r="D177" s="18" t="s">
        <v>1893</v>
      </c>
      <c r="E177" s="18" t="s">
        <v>1696</v>
      </c>
      <c r="F177" s="18" t="s">
        <v>2033</v>
      </c>
      <c r="G177" s="18" t="s">
        <v>232</v>
      </c>
      <c r="H177" s="18">
        <v>55</v>
      </c>
      <c r="I177" s="18">
        <v>40</v>
      </c>
      <c r="J177" s="18">
        <v>85</v>
      </c>
      <c r="K177" s="18">
        <v>80</v>
      </c>
      <c r="L177" s="18">
        <v>105</v>
      </c>
      <c r="M177" s="18">
        <v>40</v>
      </c>
      <c r="N177" s="18">
        <v>405</v>
      </c>
    </row>
    <row r="178" spans="1:14">
      <c r="A178" s="18">
        <v>177</v>
      </c>
      <c r="B178" s="18" t="s">
        <v>2096</v>
      </c>
      <c r="C178" s="18" t="s">
        <v>1972</v>
      </c>
      <c r="D178" s="18" t="s">
        <v>1893</v>
      </c>
      <c r="E178" s="18" t="s">
        <v>1677</v>
      </c>
      <c r="F178" s="18" t="s">
        <v>1996</v>
      </c>
      <c r="G178" s="18" t="s">
        <v>2097</v>
      </c>
      <c r="H178" s="18">
        <v>40</v>
      </c>
      <c r="I178" s="18">
        <v>50</v>
      </c>
      <c r="J178" s="18">
        <v>45</v>
      </c>
      <c r="K178" s="18">
        <v>70</v>
      </c>
      <c r="L178" s="18">
        <v>45</v>
      </c>
      <c r="M178" s="18">
        <v>70</v>
      </c>
      <c r="N178" s="18">
        <v>320</v>
      </c>
    </row>
    <row r="179" spans="1:14">
      <c r="A179" s="18">
        <v>178</v>
      </c>
      <c r="B179" s="18" t="s">
        <v>2098</v>
      </c>
      <c r="C179" s="18" t="s">
        <v>1972</v>
      </c>
      <c r="D179" s="18" t="s">
        <v>1893</v>
      </c>
      <c r="E179" s="18" t="s">
        <v>1677</v>
      </c>
      <c r="F179" s="18" t="s">
        <v>1996</v>
      </c>
      <c r="G179" s="18" t="s">
        <v>2097</v>
      </c>
      <c r="H179" s="18">
        <v>65</v>
      </c>
      <c r="I179" s="18">
        <v>75</v>
      </c>
      <c r="J179" s="18">
        <v>70</v>
      </c>
      <c r="K179" s="18">
        <v>95</v>
      </c>
      <c r="L179" s="18">
        <v>70</v>
      </c>
      <c r="M179" s="18">
        <v>95</v>
      </c>
      <c r="N179" s="18">
        <v>470</v>
      </c>
    </row>
    <row r="180" spans="1:14">
      <c r="A180" s="18">
        <v>179</v>
      </c>
      <c r="B180" s="18" t="s">
        <v>2099</v>
      </c>
      <c r="C180" s="18" t="s">
        <v>1920</v>
      </c>
      <c r="E180" s="18" t="s">
        <v>1108</v>
      </c>
      <c r="G180" s="18" t="s">
        <v>1704</v>
      </c>
      <c r="H180" s="18">
        <v>55</v>
      </c>
      <c r="I180" s="18">
        <v>40</v>
      </c>
      <c r="J180" s="18">
        <v>40</v>
      </c>
      <c r="K180" s="18">
        <v>65</v>
      </c>
      <c r="L180" s="18">
        <v>45</v>
      </c>
      <c r="M180" s="18">
        <v>35</v>
      </c>
      <c r="N180" s="18">
        <v>280</v>
      </c>
    </row>
    <row r="181" spans="1:14">
      <c r="A181" s="18">
        <v>180</v>
      </c>
      <c r="B181" s="18" t="s">
        <v>2100</v>
      </c>
      <c r="C181" s="18" t="s">
        <v>1920</v>
      </c>
      <c r="E181" s="18" t="s">
        <v>1108</v>
      </c>
      <c r="G181" s="18" t="s">
        <v>1704</v>
      </c>
      <c r="H181" s="18">
        <v>70</v>
      </c>
      <c r="I181" s="18">
        <v>55</v>
      </c>
      <c r="J181" s="18">
        <v>55</v>
      </c>
      <c r="K181" s="18">
        <v>80</v>
      </c>
      <c r="L181" s="18">
        <v>60</v>
      </c>
      <c r="M181" s="18">
        <v>45</v>
      </c>
      <c r="N181" s="18">
        <v>365</v>
      </c>
    </row>
    <row r="182" spans="1:14">
      <c r="A182" s="18">
        <v>181</v>
      </c>
      <c r="B182" s="18" t="s">
        <v>763</v>
      </c>
      <c r="C182" s="18" t="s">
        <v>1920</v>
      </c>
      <c r="E182" s="18" t="s">
        <v>1108</v>
      </c>
      <c r="G182" s="18" t="s">
        <v>1704</v>
      </c>
      <c r="H182" s="18">
        <v>90</v>
      </c>
      <c r="I182" s="18">
        <v>75</v>
      </c>
      <c r="J182" s="18">
        <v>85</v>
      </c>
      <c r="K182" s="18">
        <v>115</v>
      </c>
      <c r="L182" s="18">
        <v>90</v>
      </c>
      <c r="M182" s="18">
        <v>55</v>
      </c>
      <c r="N182" s="18">
        <v>510</v>
      </c>
    </row>
    <row r="183" spans="1:14">
      <c r="A183" s="18">
        <v>182</v>
      </c>
      <c r="B183" s="18" t="s">
        <v>2101</v>
      </c>
      <c r="C183" s="18" t="s">
        <v>1887</v>
      </c>
      <c r="E183" s="18" t="s">
        <v>1719</v>
      </c>
      <c r="G183" s="18" t="s">
        <v>2034</v>
      </c>
      <c r="H183" s="18">
        <v>75</v>
      </c>
      <c r="I183" s="18">
        <v>80</v>
      </c>
      <c r="J183" s="18">
        <v>95</v>
      </c>
      <c r="K183" s="18">
        <v>90</v>
      </c>
      <c r="L183" s="18">
        <v>100</v>
      </c>
      <c r="M183" s="18">
        <v>50</v>
      </c>
      <c r="N183" s="18">
        <v>490</v>
      </c>
    </row>
    <row r="184" spans="1:14">
      <c r="A184" s="18">
        <v>183</v>
      </c>
      <c r="B184" s="18" t="s">
        <v>2102</v>
      </c>
      <c r="C184" s="18" t="s">
        <v>1895</v>
      </c>
      <c r="D184" s="18" t="s">
        <v>1932</v>
      </c>
      <c r="E184" s="18" t="s">
        <v>150</v>
      </c>
      <c r="F184" s="18" t="s">
        <v>2103</v>
      </c>
      <c r="G184" s="18" t="s">
        <v>2104</v>
      </c>
      <c r="H184" s="18">
        <v>70</v>
      </c>
      <c r="I184" s="18">
        <v>20</v>
      </c>
      <c r="J184" s="18">
        <v>50</v>
      </c>
      <c r="K184" s="18">
        <v>20</v>
      </c>
      <c r="L184" s="18">
        <v>50</v>
      </c>
      <c r="M184" s="18">
        <v>40</v>
      </c>
      <c r="N184" s="18">
        <v>250</v>
      </c>
    </row>
    <row r="185" spans="1:14">
      <c r="A185" s="18">
        <v>184</v>
      </c>
      <c r="B185" s="18" t="s">
        <v>2105</v>
      </c>
      <c r="C185" s="18" t="s">
        <v>1895</v>
      </c>
      <c r="D185" s="18" t="s">
        <v>1932</v>
      </c>
      <c r="E185" s="18" t="s">
        <v>150</v>
      </c>
      <c r="F185" s="18" t="s">
        <v>2103</v>
      </c>
      <c r="G185" s="18" t="s">
        <v>2104</v>
      </c>
      <c r="H185" s="18">
        <v>100</v>
      </c>
      <c r="I185" s="18">
        <v>50</v>
      </c>
      <c r="J185" s="18">
        <v>80</v>
      </c>
      <c r="K185" s="18">
        <v>60</v>
      </c>
      <c r="L185" s="18">
        <v>80</v>
      </c>
      <c r="M185" s="18">
        <v>50</v>
      </c>
      <c r="N185" s="18">
        <v>420</v>
      </c>
    </row>
    <row r="186" spans="1:14">
      <c r="A186" s="18">
        <v>185</v>
      </c>
      <c r="B186" s="18" t="s">
        <v>2106</v>
      </c>
      <c r="C186" s="18" t="s">
        <v>1983</v>
      </c>
      <c r="E186" s="18" t="s">
        <v>290</v>
      </c>
      <c r="F186" s="18" t="s">
        <v>2031</v>
      </c>
      <c r="G186" s="18" t="s">
        <v>2053</v>
      </c>
      <c r="H186" s="18">
        <v>70</v>
      </c>
      <c r="I186" s="18">
        <v>100</v>
      </c>
      <c r="J186" s="18">
        <v>115</v>
      </c>
      <c r="K186" s="18">
        <v>30</v>
      </c>
      <c r="L186" s="18">
        <v>65</v>
      </c>
      <c r="M186" s="18">
        <v>30</v>
      </c>
      <c r="N186" s="18">
        <v>410</v>
      </c>
    </row>
    <row r="187" spans="1:14">
      <c r="A187" s="18">
        <v>186</v>
      </c>
      <c r="B187" s="18" t="s">
        <v>870</v>
      </c>
      <c r="C187" s="18" t="s">
        <v>1895</v>
      </c>
      <c r="E187" s="18" t="s">
        <v>887</v>
      </c>
      <c r="F187" s="18" t="s">
        <v>1969</v>
      </c>
      <c r="G187" s="18" t="s">
        <v>1664</v>
      </c>
      <c r="H187" s="18">
        <v>90</v>
      </c>
      <c r="I187" s="18">
        <v>75</v>
      </c>
      <c r="J187" s="18">
        <v>75</v>
      </c>
      <c r="K187" s="18">
        <v>90</v>
      </c>
      <c r="L187" s="18">
        <v>100</v>
      </c>
      <c r="M187" s="18">
        <v>70</v>
      </c>
      <c r="N187" s="18">
        <v>500</v>
      </c>
    </row>
    <row r="188" spans="1:14">
      <c r="A188" s="18">
        <v>187</v>
      </c>
      <c r="B188" s="18" t="s">
        <v>2107</v>
      </c>
      <c r="C188" s="18" t="s">
        <v>1887</v>
      </c>
      <c r="D188" s="18" t="s">
        <v>1893</v>
      </c>
      <c r="E188" s="18" t="s">
        <v>1719</v>
      </c>
      <c r="F188" s="18" t="s">
        <v>2036</v>
      </c>
      <c r="G188" s="18" t="s">
        <v>1941</v>
      </c>
      <c r="H188" s="18">
        <v>35</v>
      </c>
      <c r="I188" s="18">
        <v>35</v>
      </c>
      <c r="J188" s="18">
        <v>40</v>
      </c>
      <c r="K188" s="18">
        <v>35</v>
      </c>
      <c r="L188" s="18">
        <v>55</v>
      </c>
      <c r="M188" s="18">
        <v>50</v>
      </c>
      <c r="N188" s="18">
        <v>250</v>
      </c>
    </row>
    <row r="189" spans="1:14">
      <c r="A189" s="18">
        <v>188</v>
      </c>
      <c r="B189" s="18" t="s">
        <v>2108</v>
      </c>
      <c r="C189" s="18" t="s">
        <v>1887</v>
      </c>
      <c r="D189" s="18" t="s">
        <v>1893</v>
      </c>
      <c r="E189" s="18" t="s">
        <v>1719</v>
      </c>
      <c r="F189" s="18" t="s">
        <v>2036</v>
      </c>
      <c r="G189" s="18" t="s">
        <v>1941</v>
      </c>
      <c r="H189" s="18">
        <v>55</v>
      </c>
      <c r="I189" s="18">
        <v>45</v>
      </c>
      <c r="J189" s="18">
        <v>50</v>
      </c>
      <c r="K189" s="18">
        <v>45</v>
      </c>
      <c r="L189" s="18">
        <v>65</v>
      </c>
      <c r="M189" s="18">
        <v>80</v>
      </c>
      <c r="N189" s="18">
        <v>340</v>
      </c>
    </row>
    <row r="190" spans="1:14">
      <c r="A190" s="18">
        <v>189</v>
      </c>
      <c r="B190" s="18" t="s">
        <v>2109</v>
      </c>
      <c r="C190" s="18" t="s">
        <v>1887</v>
      </c>
      <c r="D190" s="18" t="s">
        <v>1893</v>
      </c>
      <c r="E190" s="18" t="s">
        <v>1719</v>
      </c>
      <c r="F190" s="18" t="s">
        <v>2036</v>
      </c>
      <c r="G190" s="18" t="s">
        <v>1941</v>
      </c>
      <c r="H190" s="18">
        <v>75</v>
      </c>
      <c r="I190" s="18">
        <v>55</v>
      </c>
      <c r="J190" s="18">
        <v>70</v>
      </c>
      <c r="K190" s="18">
        <v>55</v>
      </c>
      <c r="L190" s="18">
        <v>95</v>
      </c>
      <c r="M190" s="18">
        <v>110</v>
      </c>
      <c r="N190" s="18">
        <v>460</v>
      </c>
    </row>
    <row r="191" spans="1:14">
      <c r="A191" s="18">
        <v>190</v>
      </c>
      <c r="B191" s="18" t="s">
        <v>2110</v>
      </c>
      <c r="C191" s="18" t="s">
        <v>1905</v>
      </c>
      <c r="E191" s="18" t="s">
        <v>1693</v>
      </c>
      <c r="F191" s="18" t="s">
        <v>2111</v>
      </c>
      <c r="G191" s="18" t="s">
        <v>1679</v>
      </c>
      <c r="H191" s="18">
        <v>55</v>
      </c>
      <c r="I191" s="18">
        <v>70</v>
      </c>
      <c r="J191" s="18">
        <v>55</v>
      </c>
      <c r="K191" s="18">
        <v>40</v>
      </c>
      <c r="L191" s="18">
        <v>55</v>
      </c>
      <c r="M191" s="18">
        <v>85</v>
      </c>
      <c r="N191" s="18">
        <v>360</v>
      </c>
    </row>
    <row r="192" spans="1:14">
      <c r="A192" s="18">
        <v>191</v>
      </c>
      <c r="B192" s="18" t="s">
        <v>2112</v>
      </c>
      <c r="C192" s="18" t="s">
        <v>1887</v>
      </c>
      <c r="E192" s="18" t="s">
        <v>1719</v>
      </c>
      <c r="F192" s="18" t="s">
        <v>2113</v>
      </c>
      <c r="G192" s="18" t="s">
        <v>718</v>
      </c>
      <c r="H192" s="18">
        <v>30</v>
      </c>
      <c r="I192" s="18">
        <v>30</v>
      </c>
      <c r="J192" s="18">
        <v>30</v>
      </c>
      <c r="K192" s="18">
        <v>30</v>
      </c>
      <c r="L192" s="18">
        <v>30</v>
      </c>
      <c r="M192" s="18">
        <v>30</v>
      </c>
      <c r="N192" s="18">
        <v>180</v>
      </c>
    </row>
    <row r="193" spans="1:14">
      <c r="A193" s="18">
        <v>192</v>
      </c>
      <c r="B193" s="18" t="s">
        <v>2114</v>
      </c>
      <c r="C193" s="18" t="s">
        <v>1887</v>
      </c>
      <c r="E193" s="18" t="s">
        <v>1719</v>
      </c>
      <c r="F193" s="18" t="s">
        <v>2113</v>
      </c>
      <c r="G193" s="18" t="s">
        <v>718</v>
      </c>
      <c r="H193" s="18">
        <v>75</v>
      </c>
      <c r="I193" s="18">
        <v>75</v>
      </c>
      <c r="J193" s="18">
        <v>55</v>
      </c>
      <c r="K193" s="18">
        <v>105</v>
      </c>
      <c r="L193" s="18">
        <v>85</v>
      </c>
      <c r="M193" s="18">
        <v>30</v>
      </c>
      <c r="N193" s="18">
        <v>425</v>
      </c>
    </row>
    <row r="194" spans="1:14">
      <c r="A194" s="18">
        <v>193</v>
      </c>
      <c r="B194" s="18" t="s">
        <v>2115</v>
      </c>
      <c r="C194" s="18" t="s">
        <v>1898</v>
      </c>
      <c r="D194" s="18" t="s">
        <v>1893</v>
      </c>
      <c r="E194" s="18" t="s">
        <v>1669</v>
      </c>
      <c r="F194" s="18" t="s">
        <v>2116</v>
      </c>
      <c r="G194" s="18" t="s">
        <v>1666</v>
      </c>
      <c r="H194" s="18">
        <v>65</v>
      </c>
      <c r="I194" s="18">
        <v>65</v>
      </c>
      <c r="J194" s="18">
        <v>45</v>
      </c>
      <c r="K194" s="18">
        <v>75</v>
      </c>
      <c r="L194" s="18">
        <v>45</v>
      </c>
      <c r="M194" s="18">
        <v>95</v>
      </c>
      <c r="N194" s="18">
        <v>390</v>
      </c>
    </row>
    <row r="195" spans="1:14">
      <c r="A195" s="18">
        <v>194</v>
      </c>
      <c r="B195" s="18" t="s">
        <v>2117</v>
      </c>
      <c r="C195" s="18" t="s">
        <v>1895</v>
      </c>
      <c r="D195" s="18" t="s">
        <v>1922</v>
      </c>
      <c r="E195" s="18" t="s">
        <v>871</v>
      </c>
      <c r="F195" s="18" t="s">
        <v>2118</v>
      </c>
      <c r="G195" s="18" t="s">
        <v>1690</v>
      </c>
      <c r="H195" s="18">
        <v>55</v>
      </c>
      <c r="I195" s="18">
        <v>45</v>
      </c>
      <c r="J195" s="18">
        <v>45</v>
      </c>
      <c r="K195" s="18">
        <v>25</v>
      </c>
      <c r="L195" s="18">
        <v>25</v>
      </c>
      <c r="M195" s="18">
        <v>15</v>
      </c>
      <c r="N195" s="18">
        <v>210</v>
      </c>
    </row>
    <row r="196" spans="1:14">
      <c r="A196" s="18">
        <v>195</v>
      </c>
      <c r="B196" s="18" t="s">
        <v>886</v>
      </c>
      <c r="C196" s="18" t="s">
        <v>1895</v>
      </c>
      <c r="D196" s="18" t="s">
        <v>1922</v>
      </c>
      <c r="E196" s="18" t="s">
        <v>871</v>
      </c>
      <c r="F196" s="18" t="s">
        <v>2118</v>
      </c>
      <c r="G196" s="18" t="s">
        <v>1690</v>
      </c>
      <c r="H196" s="18">
        <v>95</v>
      </c>
      <c r="I196" s="18">
        <v>85</v>
      </c>
      <c r="J196" s="18">
        <v>85</v>
      </c>
      <c r="K196" s="18">
        <v>65</v>
      </c>
      <c r="L196" s="18">
        <v>65</v>
      </c>
      <c r="M196" s="18">
        <v>35</v>
      </c>
      <c r="N196" s="18">
        <v>430</v>
      </c>
    </row>
    <row r="197" spans="1:14">
      <c r="A197" s="18">
        <v>196</v>
      </c>
      <c r="B197" s="18" t="s">
        <v>308</v>
      </c>
      <c r="C197" s="18" t="s">
        <v>1972</v>
      </c>
      <c r="E197" s="18" t="s">
        <v>1677</v>
      </c>
      <c r="G197" s="18" t="s">
        <v>2097</v>
      </c>
      <c r="H197" s="18">
        <v>65</v>
      </c>
      <c r="I197" s="18">
        <v>65</v>
      </c>
      <c r="J197" s="18">
        <v>60</v>
      </c>
      <c r="K197" s="18">
        <v>130</v>
      </c>
      <c r="L197" s="18">
        <v>95</v>
      </c>
      <c r="M197" s="18">
        <v>110</v>
      </c>
      <c r="N197" s="18">
        <v>525</v>
      </c>
    </row>
    <row r="198" spans="1:14">
      <c r="A198" s="18">
        <v>197</v>
      </c>
      <c r="B198" s="18" t="s">
        <v>1013</v>
      </c>
      <c r="C198" s="18" t="s">
        <v>2119</v>
      </c>
      <c r="E198" s="18" t="s">
        <v>1677</v>
      </c>
      <c r="G198" s="18" t="s">
        <v>978</v>
      </c>
      <c r="H198" s="18">
        <v>95</v>
      </c>
      <c r="I198" s="18">
        <v>65</v>
      </c>
      <c r="J198" s="18">
        <v>110</v>
      </c>
      <c r="K198" s="18">
        <v>60</v>
      </c>
      <c r="L198" s="18">
        <v>130</v>
      </c>
      <c r="M198" s="18">
        <v>65</v>
      </c>
      <c r="N198" s="18">
        <v>525</v>
      </c>
    </row>
    <row r="199" spans="1:14">
      <c r="A199" s="18">
        <v>198</v>
      </c>
      <c r="B199" s="18" t="s">
        <v>2120</v>
      </c>
      <c r="C199" s="18" t="s">
        <v>2119</v>
      </c>
      <c r="D199" s="18" t="s">
        <v>1893</v>
      </c>
      <c r="E199" s="18" t="s">
        <v>1702</v>
      </c>
      <c r="F199" s="18" t="s">
        <v>2121</v>
      </c>
      <c r="G199" s="18" t="s">
        <v>2122</v>
      </c>
      <c r="H199" s="18">
        <v>60</v>
      </c>
      <c r="I199" s="18">
        <v>85</v>
      </c>
      <c r="J199" s="18">
        <v>42</v>
      </c>
      <c r="K199" s="18">
        <v>85</v>
      </c>
      <c r="L199" s="18">
        <v>42</v>
      </c>
      <c r="M199" s="18">
        <v>91</v>
      </c>
      <c r="N199" s="18">
        <v>405</v>
      </c>
    </row>
    <row r="200" spans="1:14">
      <c r="A200" s="18">
        <v>199</v>
      </c>
      <c r="B200" s="18" t="s">
        <v>1176</v>
      </c>
      <c r="C200" s="18" t="s">
        <v>1895</v>
      </c>
      <c r="D200" s="18" t="s">
        <v>1972</v>
      </c>
      <c r="E200" s="18" t="s">
        <v>1059</v>
      </c>
      <c r="F200" s="18" t="s">
        <v>1988</v>
      </c>
      <c r="G200" s="18" t="s">
        <v>1989</v>
      </c>
      <c r="H200" s="18">
        <v>95</v>
      </c>
      <c r="I200" s="18">
        <v>75</v>
      </c>
      <c r="J200" s="18">
        <v>80</v>
      </c>
      <c r="K200" s="18">
        <v>100</v>
      </c>
      <c r="L200" s="18">
        <v>110</v>
      </c>
      <c r="M200" s="18">
        <v>30</v>
      </c>
      <c r="N200" s="18">
        <v>490</v>
      </c>
    </row>
    <row r="201" spans="1:14">
      <c r="A201" s="18">
        <v>200</v>
      </c>
      <c r="B201" s="18" t="s">
        <v>2123</v>
      </c>
      <c r="C201" s="18" t="s">
        <v>2009</v>
      </c>
      <c r="E201" s="18" t="s">
        <v>1703</v>
      </c>
      <c r="H201" s="18">
        <v>60</v>
      </c>
      <c r="I201" s="18">
        <v>60</v>
      </c>
      <c r="J201" s="18">
        <v>60</v>
      </c>
      <c r="K201" s="18">
        <v>85</v>
      </c>
      <c r="L201" s="18">
        <v>85</v>
      </c>
      <c r="M201" s="18">
        <v>85</v>
      </c>
      <c r="N201" s="18">
        <v>435</v>
      </c>
    </row>
    <row r="202" spans="1:14">
      <c r="A202" s="18">
        <v>201</v>
      </c>
      <c r="B202" s="18" t="s">
        <v>2124</v>
      </c>
      <c r="C202" s="18" t="s">
        <v>1972</v>
      </c>
      <c r="E202" s="18" t="s">
        <v>1703</v>
      </c>
      <c r="H202" s="18">
        <v>48</v>
      </c>
      <c r="I202" s="18">
        <v>72</v>
      </c>
      <c r="J202" s="18">
        <v>48</v>
      </c>
      <c r="K202" s="18">
        <v>72</v>
      </c>
      <c r="L202" s="18">
        <v>48</v>
      </c>
      <c r="M202" s="18">
        <v>48</v>
      </c>
      <c r="N202" s="18">
        <v>336</v>
      </c>
    </row>
    <row r="203" spans="1:14">
      <c r="A203" s="18">
        <v>202</v>
      </c>
      <c r="B203" s="18" t="s">
        <v>2125</v>
      </c>
      <c r="C203" s="18" t="s">
        <v>1972</v>
      </c>
      <c r="E203" s="18" t="s">
        <v>1668</v>
      </c>
      <c r="G203" s="18" t="s">
        <v>2126</v>
      </c>
      <c r="H203" s="18">
        <v>190</v>
      </c>
      <c r="I203" s="18">
        <v>33</v>
      </c>
      <c r="J203" s="18">
        <v>58</v>
      </c>
      <c r="K203" s="18">
        <v>33</v>
      </c>
      <c r="L203" s="18">
        <v>58</v>
      </c>
      <c r="M203" s="18">
        <v>33</v>
      </c>
      <c r="N203" s="18">
        <v>405</v>
      </c>
    </row>
    <row r="204" spans="1:14">
      <c r="A204" s="18">
        <v>203</v>
      </c>
      <c r="B204" s="18" t="s">
        <v>2127</v>
      </c>
      <c r="C204" s="18" t="s">
        <v>1905</v>
      </c>
      <c r="D204" s="18" t="s">
        <v>1972</v>
      </c>
      <c r="E204" s="18" t="s">
        <v>978</v>
      </c>
      <c r="F204" s="18" t="s">
        <v>1996</v>
      </c>
      <c r="G204" s="18" t="s">
        <v>2104</v>
      </c>
      <c r="H204" s="18">
        <v>70</v>
      </c>
      <c r="I204" s="18">
        <v>80</v>
      </c>
      <c r="J204" s="18">
        <v>65</v>
      </c>
      <c r="K204" s="18">
        <v>90</v>
      </c>
      <c r="L204" s="18">
        <v>65</v>
      </c>
      <c r="M204" s="18">
        <v>85</v>
      </c>
      <c r="N204" s="18">
        <v>455</v>
      </c>
    </row>
    <row r="205" spans="1:14">
      <c r="A205" s="18">
        <v>204</v>
      </c>
      <c r="B205" s="18" t="s">
        <v>2128</v>
      </c>
      <c r="C205" s="18" t="s">
        <v>1898</v>
      </c>
      <c r="E205" s="18" t="s">
        <v>290</v>
      </c>
      <c r="G205" s="18" t="s">
        <v>2006</v>
      </c>
      <c r="H205" s="18">
        <v>50</v>
      </c>
      <c r="I205" s="18">
        <v>65</v>
      </c>
      <c r="J205" s="18">
        <v>90</v>
      </c>
      <c r="K205" s="18">
        <v>35</v>
      </c>
      <c r="L205" s="18">
        <v>35</v>
      </c>
      <c r="M205" s="18">
        <v>15</v>
      </c>
      <c r="N205" s="18">
        <v>290</v>
      </c>
    </row>
    <row r="206" spans="1:14">
      <c r="A206" s="18">
        <v>205</v>
      </c>
      <c r="B206" s="18" t="s">
        <v>990</v>
      </c>
      <c r="C206" s="18" t="s">
        <v>1898</v>
      </c>
      <c r="D206" s="18" t="s">
        <v>1991</v>
      </c>
      <c r="E206" s="18" t="s">
        <v>290</v>
      </c>
      <c r="G206" s="18" t="s">
        <v>2006</v>
      </c>
      <c r="H206" s="18">
        <v>75</v>
      </c>
      <c r="I206" s="18">
        <v>90</v>
      </c>
      <c r="J206" s="18">
        <v>140</v>
      </c>
      <c r="K206" s="18">
        <v>60</v>
      </c>
      <c r="L206" s="18">
        <v>60</v>
      </c>
      <c r="M206" s="18">
        <v>40</v>
      </c>
      <c r="N206" s="18">
        <v>465</v>
      </c>
    </row>
    <row r="207" spans="1:14">
      <c r="A207" s="18">
        <v>206</v>
      </c>
      <c r="B207" s="18" t="s">
        <v>2129</v>
      </c>
      <c r="C207" s="18" t="s">
        <v>1905</v>
      </c>
      <c r="E207" s="18" t="s">
        <v>788</v>
      </c>
      <c r="F207" s="18" t="s">
        <v>2130</v>
      </c>
      <c r="G207" s="18" t="s">
        <v>2053</v>
      </c>
      <c r="H207" s="18">
        <v>100</v>
      </c>
      <c r="I207" s="18">
        <v>70</v>
      </c>
      <c r="J207" s="18">
        <v>70</v>
      </c>
      <c r="K207" s="18">
        <v>65</v>
      </c>
      <c r="L207" s="18">
        <v>65</v>
      </c>
      <c r="M207" s="18">
        <v>45</v>
      </c>
      <c r="N207" s="18">
        <v>415</v>
      </c>
    </row>
    <row r="208" spans="1:14">
      <c r="A208" s="18">
        <v>207</v>
      </c>
      <c r="B208" s="18" t="s">
        <v>2131</v>
      </c>
      <c r="C208" s="18" t="s">
        <v>1922</v>
      </c>
      <c r="D208" s="18" t="s">
        <v>1893</v>
      </c>
      <c r="E208" s="18" t="s">
        <v>1667</v>
      </c>
      <c r="F208" s="18" t="s">
        <v>2132</v>
      </c>
      <c r="G208" s="18" t="s">
        <v>1716</v>
      </c>
      <c r="H208" s="18">
        <v>65</v>
      </c>
      <c r="I208" s="18">
        <v>75</v>
      </c>
      <c r="J208" s="18">
        <v>105</v>
      </c>
      <c r="K208" s="18">
        <v>35</v>
      </c>
      <c r="L208" s="18">
        <v>65</v>
      </c>
      <c r="M208" s="18">
        <v>85</v>
      </c>
      <c r="N208" s="18">
        <v>430</v>
      </c>
    </row>
    <row r="209" spans="1:14">
      <c r="A209" s="18">
        <v>208</v>
      </c>
      <c r="B209" s="18" t="s">
        <v>897</v>
      </c>
      <c r="C209" s="18" t="s">
        <v>1991</v>
      </c>
      <c r="D209" s="18" t="s">
        <v>1922</v>
      </c>
      <c r="E209" s="18" t="s">
        <v>633</v>
      </c>
      <c r="F209" s="18" t="s">
        <v>1984</v>
      </c>
      <c r="G209" s="18" t="s">
        <v>1928</v>
      </c>
      <c r="H209" s="18">
        <v>75</v>
      </c>
      <c r="I209" s="18">
        <v>85</v>
      </c>
      <c r="J209" s="18">
        <v>200</v>
      </c>
      <c r="K209" s="18">
        <v>55</v>
      </c>
      <c r="L209" s="18">
        <v>65</v>
      </c>
      <c r="M209" s="18">
        <v>30</v>
      </c>
      <c r="N209" s="18">
        <v>510</v>
      </c>
    </row>
    <row r="210" spans="1:14">
      <c r="A210" s="18">
        <v>209</v>
      </c>
      <c r="B210" s="18" t="s">
        <v>2133</v>
      </c>
      <c r="C210" s="18" t="s">
        <v>1932</v>
      </c>
      <c r="E210" s="18" t="s">
        <v>1323</v>
      </c>
      <c r="F210" s="18" t="s">
        <v>2130</v>
      </c>
      <c r="G210" s="18" t="s">
        <v>2053</v>
      </c>
      <c r="H210" s="18">
        <v>60</v>
      </c>
      <c r="I210" s="18">
        <v>80</v>
      </c>
      <c r="J210" s="18">
        <v>50</v>
      </c>
      <c r="K210" s="18">
        <v>40</v>
      </c>
      <c r="L210" s="18">
        <v>40</v>
      </c>
      <c r="M210" s="18">
        <v>30</v>
      </c>
      <c r="N210" s="18">
        <v>300</v>
      </c>
    </row>
    <row r="211" spans="1:14">
      <c r="A211" s="18">
        <v>210</v>
      </c>
      <c r="B211" s="18" t="s">
        <v>557</v>
      </c>
      <c r="C211" s="18" t="s">
        <v>1932</v>
      </c>
      <c r="E211" s="18" t="s">
        <v>1323</v>
      </c>
      <c r="F211" s="18" t="s">
        <v>2134</v>
      </c>
      <c r="G211" s="18" t="s">
        <v>2053</v>
      </c>
      <c r="H211" s="18">
        <v>90</v>
      </c>
      <c r="I211" s="18">
        <v>120</v>
      </c>
      <c r="J211" s="18">
        <v>75</v>
      </c>
      <c r="K211" s="18">
        <v>60</v>
      </c>
      <c r="L211" s="18">
        <v>60</v>
      </c>
      <c r="M211" s="18">
        <v>45</v>
      </c>
      <c r="N211" s="18">
        <v>450</v>
      </c>
    </row>
    <row r="212" spans="1:14">
      <c r="A212" s="18">
        <v>211</v>
      </c>
      <c r="B212" s="18" t="s">
        <v>2135</v>
      </c>
      <c r="C212" s="18" t="s">
        <v>1895</v>
      </c>
      <c r="D212" s="18" t="s">
        <v>1888</v>
      </c>
      <c r="E212" s="18" t="s">
        <v>1330</v>
      </c>
      <c r="F212" s="18" t="s">
        <v>2136</v>
      </c>
      <c r="G212" s="18" t="s">
        <v>1323</v>
      </c>
      <c r="H212" s="18">
        <v>65</v>
      </c>
      <c r="I212" s="18">
        <v>95</v>
      </c>
      <c r="J212" s="18">
        <v>85</v>
      </c>
      <c r="K212" s="18">
        <v>55</v>
      </c>
      <c r="L212" s="18">
        <v>55</v>
      </c>
      <c r="M212" s="18">
        <v>85</v>
      </c>
      <c r="N212" s="18">
        <v>440</v>
      </c>
    </row>
    <row r="213" spans="1:14">
      <c r="A213" s="18">
        <v>212</v>
      </c>
      <c r="B213" s="18" t="s">
        <v>919</v>
      </c>
      <c r="C213" s="18" t="s">
        <v>1898</v>
      </c>
      <c r="D213" s="18" t="s">
        <v>1991</v>
      </c>
      <c r="E213" s="18" t="s">
        <v>167</v>
      </c>
      <c r="F213" s="18" t="s">
        <v>1956</v>
      </c>
      <c r="G213" s="18" t="s">
        <v>2137</v>
      </c>
      <c r="H213" s="18">
        <v>70</v>
      </c>
      <c r="I213" s="18">
        <v>130</v>
      </c>
      <c r="J213" s="18">
        <v>100</v>
      </c>
      <c r="K213" s="18">
        <v>55</v>
      </c>
      <c r="L213" s="18">
        <v>80</v>
      </c>
      <c r="M213" s="18">
        <v>65</v>
      </c>
      <c r="N213" s="18">
        <v>500</v>
      </c>
    </row>
    <row r="214" spans="1:14">
      <c r="A214" s="18">
        <v>213</v>
      </c>
      <c r="B214" s="18" t="s">
        <v>754</v>
      </c>
      <c r="C214" s="18" t="s">
        <v>1898</v>
      </c>
      <c r="D214" s="18" t="s">
        <v>1983</v>
      </c>
      <c r="E214" s="18" t="s">
        <v>290</v>
      </c>
      <c r="F214" s="18" t="s">
        <v>2138</v>
      </c>
      <c r="G214" s="18" t="s">
        <v>2139</v>
      </c>
      <c r="H214" s="18">
        <v>20</v>
      </c>
      <c r="I214" s="18">
        <v>10</v>
      </c>
      <c r="J214" s="18">
        <v>230</v>
      </c>
      <c r="K214" s="18">
        <v>10</v>
      </c>
      <c r="L214" s="18">
        <v>230</v>
      </c>
      <c r="M214" s="18">
        <v>5</v>
      </c>
      <c r="N214" s="18">
        <v>505</v>
      </c>
    </row>
    <row r="215" spans="1:14">
      <c r="A215" s="18">
        <v>214</v>
      </c>
      <c r="B215" s="18" t="s">
        <v>1048</v>
      </c>
      <c r="C215" s="18" t="s">
        <v>1898</v>
      </c>
      <c r="D215" s="18" t="s">
        <v>1961</v>
      </c>
      <c r="E215" s="18" t="s">
        <v>167</v>
      </c>
      <c r="F215" s="18" t="s">
        <v>1911</v>
      </c>
      <c r="G215" s="18" t="s">
        <v>2051</v>
      </c>
      <c r="H215" s="18">
        <v>80</v>
      </c>
      <c r="I215" s="18">
        <v>125</v>
      </c>
      <c r="J215" s="18">
        <v>75</v>
      </c>
      <c r="K215" s="18">
        <v>40</v>
      </c>
      <c r="L215" s="18">
        <v>95</v>
      </c>
      <c r="M215" s="18">
        <v>85</v>
      </c>
      <c r="N215" s="18">
        <v>500</v>
      </c>
    </row>
    <row r="216" spans="1:14">
      <c r="A216" s="18">
        <v>215</v>
      </c>
      <c r="B216" s="18" t="s">
        <v>2140</v>
      </c>
      <c r="C216" s="18" t="s">
        <v>2119</v>
      </c>
      <c r="D216" s="18" t="s">
        <v>2000</v>
      </c>
      <c r="E216" s="18" t="s">
        <v>978</v>
      </c>
      <c r="F216" s="18" t="s">
        <v>2080</v>
      </c>
      <c r="G216" s="18" t="s">
        <v>2141</v>
      </c>
      <c r="H216" s="18">
        <v>55</v>
      </c>
      <c r="I216" s="18">
        <v>95</v>
      </c>
      <c r="J216" s="18">
        <v>55</v>
      </c>
      <c r="K216" s="18">
        <v>35</v>
      </c>
      <c r="L216" s="18">
        <v>75</v>
      </c>
      <c r="M216" s="18">
        <v>115</v>
      </c>
      <c r="N216" s="18">
        <v>430</v>
      </c>
    </row>
    <row r="217" spans="1:14">
      <c r="A217" s="18">
        <v>216</v>
      </c>
      <c r="B217" s="18" t="s">
        <v>2142</v>
      </c>
      <c r="C217" s="18" t="s">
        <v>1905</v>
      </c>
      <c r="E217" s="18" t="s">
        <v>325</v>
      </c>
      <c r="F217" s="18" t="s">
        <v>2134</v>
      </c>
      <c r="G217" s="18" t="s">
        <v>1714</v>
      </c>
      <c r="H217" s="18">
        <v>60</v>
      </c>
      <c r="I217" s="18">
        <v>80</v>
      </c>
      <c r="J217" s="18">
        <v>50</v>
      </c>
      <c r="K217" s="18">
        <v>50</v>
      </c>
      <c r="L217" s="18">
        <v>50</v>
      </c>
      <c r="M217" s="18">
        <v>40</v>
      </c>
      <c r="N217" s="18">
        <v>330</v>
      </c>
    </row>
    <row r="218" spans="1:14">
      <c r="A218" s="18">
        <v>217</v>
      </c>
      <c r="B218" s="18" t="s">
        <v>1278</v>
      </c>
      <c r="C218" s="18" t="s">
        <v>1905</v>
      </c>
      <c r="E218" s="18" t="s">
        <v>931</v>
      </c>
      <c r="F218" s="18" t="s">
        <v>2134</v>
      </c>
      <c r="G218" s="18" t="s">
        <v>1917</v>
      </c>
      <c r="H218" s="18">
        <v>90</v>
      </c>
      <c r="I218" s="18">
        <v>130</v>
      </c>
      <c r="J218" s="18">
        <v>75</v>
      </c>
      <c r="K218" s="18">
        <v>75</v>
      </c>
      <c r="L218" s="18">
        <v>75</v>
      </c>
      <c r="M218" s="18">
        <v>55</v>
      </c>
      <c r="N218" s="18">
        <v>500</v>
      </c>
    </row>
    <row r="219" spans="1:14">
      <c r="A219" s="18">
        <v>218</v>
      </c>
      <c r="B219" s="18" t="s">
        <v>2143</v>
      </c>
      <c r="C219" s="18" t="s">
        <v>1891</v>
      </c>
      <c r="E219" s="18" t="s">
        <v>1710</v>
      </c>
      <c r="F219" s="18" t="s">
        <v>2144</v>
      </c>
      <c r="G219" s="18" t="s">
        <v>2011</v>
      </c>
      <c r="H219" s="18">
        <v>40</v>
      </c>
      <c r="I219" s="18">
        <v>40</v>
      </c>
      <c r="J219" s="18">
        <v>40</v>
      </c>
      <c r="K219" s="18">
        <v>70</v>
      </c>
      <c r="L219" s="18">
        <v>40</v>
      </c>
      <c r="M219" s="18">
        <v>20</v>
      </c>
      <c r="N219" s="18">
        <v>250</v>
      </c>
    </row>
    <row r="220" spans="1:14">
      <c r="A220" s="18">
        <v>219</v>
      </c>
      <c r="B220" s="18" t="s">
        <v>2145</v>
      </c>
      <c r="C220" s="18" t="s">
        <v>1891</v>
      </c>
      <c r="D220" s="18" t="s">
        <v>1983</v>
      </c>
      <c r="E220" s="18" t="s">
        <v>1710</v>
      </c>
      <c r="F220" s="18" t="s">
        <v>2144</v>
      </c>
      <c r="G220" s="18" t="s">
        <v>2011</v>
      </c>
      <c r="H220" s="18">
        <v>60</v>
      </c>
      <c r="I220" s="18">
        <v>50</v>
      </c>
      <c r="J220" s="18">
        <v>120</v>
      </c>
      <c r="K220" s="18">
        <v>90</v>
      </c>
      <c r="L220" s="18">
        <v>80</v>
      </c>
      <c r="M220" s="18">
        <v>30</v>
      </c>
      <c r="N220" s="18">
        <v>430</v>
      </c>
    </row>
    <row r="221" spans="1:14">
      <c r="A221" s="18">
        <v>220</v>
      </c>
      <c r="B221" s="18" t="s">
        <v>2146</v>
      </c>
      <c r="C221" s="18" t="s">
        <v>2000</v>
      </c>
      <c r="D221" s="18" t="s">
        <v>1922</v>
      </c>
      <c r="E221" s="18" t="s">
        <v>1059</v>
      </c>
      <c r="F221" s="18" t="s">
        <v>2147</v>
      </c>
      <c r="G221" s="18" t="s">
        <v>150</v>
      </c>
      <c r="H221" s="18">
        <v>50</v>
      </c>
      <c r="I221" s="18">
        <v>50</v>
      </c>
      <c r="J221" s="18">
        <v>40</v>
      </c>
      <c r="K221" s="18">
        <v>30</v>
      </c>
      <c r="L221" s="18">
        <v>30</v>
      </c>
      <c r="M221" s="18">
        <v>50</v>
      </c>
      <c r="N221" s="18">
        <v>250</v>
      </c>
    </row>
    <row r="222" spans="1:14">
      <c r="A222" s="18">
        <v>221</v>
      </c>
      <c r="B222" s="18" t="s">
        <v>2148</v>
      </c>
      <c r="C222" s="18" t="s">
        <v>2000</v>
      </c>
      <c r="D222" s="18" t="s">
        <v>1922</v>
      </c>
      <c r="E222" s="18" t="s">
        <v>1059</v>
      </c>
      <c r="F222" s="18" t="s">
        <v>2147</v>
      </c>
      <c r="G222" s="18" t="s">
        <v>150</v>
      </c>
      <c r="H222" s="18">
        <v>100</v>
      </c>
      <c r="I222" s="18">
        <v>100</v>
      </c>
      <c r="J222" s="18">
        <v>80</v>
      </c>
      <c r="K222" s="18">
        <v>60</v>
      </c>
      <c r="L222" s="18">
        <v>60</v>
      </c>
      <c r="M222" s="18">
        <v>50</v>
      </c>
      <c r="N222" s="18">
        <v>450</v>
      </c>
    </row>
    <row r="223" spans="1:14">
      <c r="A223" s="18">
        <v>222</v>
      </c>
      <c r="B223" s="18" t="s">
        <v>2149</v>
      </c>
      <c r="C223" s="18" t="s">
        <v>1895</v>
      </c>
      <c r="D223" s="18" t="s">
        <v>1983</v>
      </c>
      <c r="E223" s="18" t="s">
        <v>1696</v>
      </c>
      <c r="F223" s="18" t="s">
        <v>2045</v>
      </c>
      <c r="G223" s="18" t="s">
        <v>1989</v>
      </c>
      <c r="H223" s="18">
        <v>65</v>
      </c>
      <c r="I223" s="18">
        <v>55</v>
      </c>
      <c r="J223" s="18">
        <v>95</v>
      </c>
      <c r="K223" s="18">
        <v>65</v>
      </c>
      <c r="L223" s="18">
        <v>95</v>
      </c>
      <c r="M223" s="18">
        <v>35</v>
      </c>
      <c r="N223" s="18">
        <v>410</v>
      </c>
    </row>
    <row r="224" spans="1:14">
      <c r="A224" s="18">
        <v>223</v>
      </c>
      <c r="B224" s="18" t="s">
        <v>2150</v>
      </c>
      <c r="C224" s="18" t="s">
        <v>1895</v>
      </c>
      <c r="E224" s="18" t="s">
        <v>1696</v>
      </c>
      <c r="F224" s="18" t="s">
        <v>2039</v>
      </c>
      <c r="G224" s="18" t="s">
        <v>2151</v>
      </c>
      <c r="H224" s="18">
        <v>35</v>
      </c>
      <c r="I224" s="18">
        <v>65</v>
      </c>
      <c r="J224" s="18">
        <v>35</v>
      </c>
      <c r="K224" s="18">
        <v>65</v>
      </c>
      <c r="L224" s="18">
        <v>35</v>
      </c>
      <c r="M224" s="18">
        <v>65</v>
      </c>
      <c r="N224" s="18">
        <v>300</v>
      </c>
    </row>
    <row r="225" spans="1:14">
      <c r="A225" s="18">
        <v>224</v>
      </c>
      <c r="B225" s="18" t="s">
        <v>2152</v>
      </c>
      <c r="C225" s="18" t="s">
        <v>1895</v>
      </c>
      <c r="E225" s="18" t="s">
        <v>1671</v>
      </c>
      <c r="F225" s="18" t="s">
        <v>2039</v>
      </c>
      <c r="G225" s="18" t="s">
        <v>2151</v>
      </c>
      <c r="H225" s="18">
        <v>75</v>
      </c>
      <c r="I225" s="18">
        <v>105</v>
      </c>
      <c r="J225" s="18">
        <v>75</v>
      </c>
      <c r="K225" s="18">
        <v>105</v>
      </c>
      <c r="L225" s="18">
        <v>75</v>
      </c>
      <c r="M225" s="18">
        <v>45</v>
      </c>
      <c r="N225" s="18">
        <v>480</v>
      </c>
    </row>
    <row r="226" spans="1:14">
      <c r="A226" s="18">
        <v>225</v>
      </c>
      <c r="B226" s="18" t="s">
        <v>2153</v>
      </c>
      <c r="C226" s="18" t="s">
        <v>2000</v>
      </c>
      <c r="D226" s="18" t="s">
        <v>1893</v>
      </c>
      <c r="E226" s="18" t="s">
        <v>1717</v>
      </c>
      <c r="F226" s="18" t="s">
        <v>2154</v>
      </c>
      <c r="G226" s="18" t="s">
        <v>1702</v>
      </c>
      <c r="H226" s="18">
        <v>45</v>
      </c>
      <c r="I226" s="18">
        <v>55</v>
      </c>
      <c r="J226" s="18">
        <v>45</v>
      </c>
      <c r="K226" s="18">
        <v>65</v>
      </c>
      <c r="L226" s="18">
        <v>45</v>
      </c>
      <c r="M226" s="18">
        <v>75</v>
      </c>
      <c r="N226" s="18">
        <v>330</v>
      </c>
    </row>
    <row r="227" spans="1:14">
      <c r="A227" s="18">
        <v>226</v>
      </c>
      <c r="B227" s="18" t="s">
        <v>2155</v>
      </c>
      <c r="C227" s="18" t="s">
        <v>1895</v>
      </c>
      <c r="D227" s="18" t="s">
        <v>1893</v>
      </c>
      <c r="E227" s="18" t="s">
        <v>1678</v>
      </c>
      <c r="F227" s="18" t="s">
        <v>2118</v>
      </c>
      <c r="G227" s="18" t="s">
        <v>1713</v>
      </c>
      <c r="H227" s="18">
        <v>85</v>
      </c>
      <c r="I227" s="18">
        <v>40</v>
      </c>
      <c r="J227" s="18">
        <v>70</v>
      </c>
      <c r="K227" s="18">
        <v>80</v>
      </c>
      <c r="L227" s="18">
        <v>140</v>
      </c>
      <c r="M227" s="18">
        <v>70</v>
      </c>
      <c r="N227" s="18">
        <v>485</v>
      </c>
    </row>
    <row r="228" spans="1:14">
      <c r="A228" s="18">
        <v>227</v>
      </c>
      <c r="B228" s="18" t="s">
        <v>288</v>
      </c>
      <c r="C228" s="18" t="s">
        <v>1991</v>
      </c>
      <c r="D228" s="18" t="s">
        <v>1893</v>
      </c>
      <c r="E228" s="18" t="s">
        <v>1681</v>
      </c>
      <c r="F228" s="18" t="s">
        <v>1984</v>
      </c>
      <c r="G228" s="18" t="s">
        <v>2011</v>
      </c>
      <c r="H228" s="18">
        <v>65</v>
      </c>
      <c r="I228" s="18">
        <v>80</v>
      </c>
      <c r="J228" s="18">
        <v>140</v>
      </c>
      <c r="K228" s="18">
        <v>40</v>
      </c>
      <c r="L228" s="18">
        <v>70</v>
      </c>
      <c r="M228" s="18">
        <v>70</v>
      </c>
      <c r="N228" s="18">
        <v>465</v>
      </c>
    </row>
    <row r="229" spans="1:14">
      <c r="A229" s="18">
        <v>228</v>
      </c>
      <c r="B229" s="18" t="s">
        <v>2156</v>
      </c>
      <c r="C229" s="18" t="s">
        <v>2119</v>
      </c>
      <c r="D229" s="18" t="s">
        <v>1891</v>
      </c>
      <c r="E229" s="18" t="s">
        <v>718</v>
      </c>
      <c r="F229" s="18" t="s">
        <v>1966</v>
      </c>
      <c r="G229" s="18" t="s">
        <v>1917</v>
      </c>
      <c r="H229" s="18">
        <v>45</v>
      </c>
      <c r="I229" s="18">
        <v>60</v>
      </c>
      <c r="J229" s="18">
        <v>30</v>
      </c>
      <c r="K229" s="18">
        <v>80</v>
      </c>
      <c r="L229" s="18">
        <v>50</v>
      </c>
      <c r="M229" s="18">
        <v>65</v>
      </c>
      <c r="N229" s="18">
        <v>330</v>
      </c>
    </row>
    <row r="230" spans="1:14">
      <c r="A230" s="18">
        <v>229</v>
      </c>
      <c r="B230" s="18" t="s">
        <v>1053</v>
      </c>
      <c r="C230" s="18" t="s">
        <v>2119</v>
      </c>
      <c r="D230" s="18" t="s">
        <v>1891</v>
      </c>
      <c r="E230" s="18" t="s">
        <v>718</v>
      </c>
      <c r="F230" s="18" t="s">
        <v>1966</v>
      </c>
      <c r="G230" s="18" t="s">
        <v>1917</v>
      </c>
      <c r="H230" s="18">
        <v>75</v>
      </c>
      <c r="I230" s="18">
        <v>90</v>
      </c>
      <c r="J230" s="18">
        <v>50</v>
      </c>
      <c r="K230" s="18">
        <v>110</v>
      </c>
      <c r="L230" s="18">
        <v>80</v>
      </c>
      <c r="M230" s="18">
        <v>95</v>
      </c>
      <c r="N230" s="18">
        <v>500</v>
      </c>
    </row>
    <row r="231" spans="1:14">
      <c r="A231" s="18">
        <v>230</v>
      </c>
      <c r="B231" s="18" t="s">
        <v>540</v>
      </c>
      <c r="C231" s="18" t="s">
        <v>1895</v>
      </c>
      <c r="D231" s="18" t="s">
        <v>2068</v>
      </c>
      <c r="E231" s="18" t="s">
        <v>1678</v>
      </c>
      <c r="F231" s="18" t="s">
        <v>2039</v>
      </c>
      <c r="G231" s="18" t="s">
        <v>871</v>
      </c>
      <c r="H231" s="18">
        <v>75</v>
      </c>
      <c r="I231" s="18">
        <v>95</v>
      </c>
      <c r="J231" s="18">
        <v>95</v>
      </c>
      <c r="K231" s="18">
        <v>95</v>
      </c>
      <c r="L231" s="18">
        <v>95</v>
      </c>
      <c r="M231" s="18">
        <v>85</v>
      </c>
      <c r="N231" s="18">
        <v>540</v>
      </c>
    </row>
    <row r="232" spans="1:14">
      <c r="A232" s="18">
        <v>231</v>
      </c>
      <c r="B232" s="18" t="s">
        <v>2157</v>
      </c>
      <c r="C232" s="18" t="s">
        <v>1922</v>
      </c>
      <c r="E232" s="18" t="s">
        <v>325</v>
      </c>
      <c r="G232" s="18" t="s">
        <v>550</v>
      </c>
      <c r="H232" s="18">
        <v>90</v>
      </c>
      <c r="I232" s="18">
        <v>60</v>
      </c>
      <c r="J232" s="18">
        <v>60</v>
      </c>
      <c r="K232" s="18">
        <v>40</v>
      </c>
      <c r="L232" s="18">
        <v>40</v>
      </c>
      <c r="M232" s="18">
        <v>40</v>
      </c>
      <c r="N232" s="18">
        <v>330</v>
      </c>
    </row>
    <row r="233" spans="1:14">
      <c r="A233" s="18">
        <v>232</v>
      </c>
      <c r="B233" s="18" t="s">
        <v>842</v>
      </c>
      <c r="C233" s="18" t="s">
        <v>1922</v>
      </c>
      <c r="E233" s="18" t="s">
        <v>290</v>
      </c>
      <c r="G233" s="18" t="s">
        <v>550</v>
      </c>
      <c r="H233" s="18">
        <v>90</v>
      </c>
      <c r="I233" s="18">
        <v>120</v>
      </c>
      <c r="J233" s="18">
        <v>120</v>
      </c>
      <c r="K233" s="18">
        <v>60</v>
      </c>
      <c r="L233" s="18">
        <v>60</v>
      </c>
      <c r="M233" s="18">
        <v>50</v>
      </c>
      <c r="N233" s="18">
        <v>500</v>
      </c>
    </row>
    <row r="234" spans="1:14">
      <c r="A234" s="18">
        <v>233</v>
      </c>
      <c r="B234" s="18" t="s">
        <v>1082</v>
      </c>
      <c r="C234" s="18" t="s">
        <v>1905</v>
      </c>
      <c r="E234" s="18" t="s">
        <v>627</v>
      </c>
      <c r="F234" s="18" t="s">
        <v>2059</v>
      </c>
      <c r="G234" s="18" t="s">
        <v>1992</v>
      </c>
      <c r="H234" s="18">
        <v>85</v>
      </c>
      <c r="I234" s="18">
        <v>80</v>
      </c>
      <c r="J234" s="18">
        <v>90</v>
      </c>
      <c r="K234" s="18">
        <v>105</v>
      </c>
      <c r="L234" s="18">
        <v>95</v>
      </c>
      <c r="M234" s="18">
        <v>60</v>
      </c>
      <c r="N234" s="18">
        <v>515</v>
      </c>
    </row>
    <row r="235" spans="1:14">
      <c r="A235" s="18">
        <v>234</v>
      </c>
      <c r="B235" s="18" t="s">
        <v>2158</v>
      </c>
      <c r="C235" s="18" t="s">
        <v>1905</v>
      </c>
      <c r="E235" s="18" t="s">
        <v>1323</v>
      </c>
      <c r="F235" s="18" t="s">
        <v>2159</v>
      </c>
      <c r="G235" s="18" t="s">
        <v>2104</v>
      </c>
      <c r="H235" s="18">
        <v>73</v>
      </c>
      <c r="I235" s="18">
        <v>95</v>
      </c>
      <c r="J235" s="18">
        <v>62</v>
      </c>
      <c r="K235" s="18">
        <v>85</v>
      </c>
      <c r="L235" s="18">
        <v>65</v>
      </c>
      <c r="M235" s="18">
        <v>85</v>
      </c>
      <c r="N235" s="18">
        <v>465</v>
      </c>
    </row>
    <row r="236" spans="1:14">
      <c r="A236" s="18">
        <v>235</v>
      </c>
      <c r="B236" s="18" t="s">
        <v>2160</v>
      </c>
      <c r="C236" s="18" t="s">
        <v>1905</v>
      </c>
      <c r="E236" s="18" t="s">
        <v>1177</v>
      </c>
      <c r="F236" s="18" t="s">
        <v>1956</v>
      </c>
      <c r="G236" s="18" t="s">
        <v>2151</v>
      </c>
      <c r="H236" s="18">
        <v>55</v>
      </c>
      <c r="I236" s="18">
        <v>20</v>
      </c>
      <c r="J236" s="18">
        <v>35</v>
      </c>
      <c r="K236" s="18">
        <v>20</v>
      </c>
      <c r="L236" s="18">
        <v>45</v>
      </c>
      <c r="M236" s="18">
        <v>75</v>
      </c>
      <c r="N236" s="18">
        <v>250</v>
      </c>
    </row>
    <row r="237" spans="1:14">
      <c r="A237" s="18">
        <v>236</v>
      </c>
      <c r="B237" s="18" t="s">
        <v>2161</v>
      </c>
      <c r="C237" s="18" t="s">
        <v>1961</v>
      </c>
      <c r="E237" s="18" t="s">
        <v>931</v>
      </c>
      <c r="F237" s="18" t="s">
        <v>2162</v>
      </c>
      <c r="G237" s="18" t="s">
        <v>1717</v>
      </c>
      <c r="H237" s="18">
        <v>35</v>
      </c>
      <c r="I237" s="18">
        <v>35</v>
      </c>
      <c r="J237" s="18">
        <v>35</v>
      </c>
      <c r="K237" s="18">
        <v>35</v>
      </c>
      <c r="L237" s="18">
        <v>35</v>
      </c>
      <c r="M237" s="18">
        <v>35</v>
      </c>
      <c r="N237" s="18">
        <v>210</v>
      </c>
    </row>
    <row r="238" spans="1:14">
      <c r="A238" s="18">
        <v>237</v>
      </c>
      <c r="B238" s="18" t="s">
        <v>2163</v>
      </c>
      <c r="C238" s="18" t="s">
        <v>1961</v>
      </c>
      <c r="E238" s="18" t="s">
        <v>1323</v>
      </c>
      <c r="F238" s="18" t="s">
        <v>1956</v>
      </c>
      <c r="G238" s="18" t="s">
        <v>1699</v>
      </c>
      <c r="H238" s="18">
        <v>50</v>
      </c>
      <c r="I238" s="18">
        <v>95</v>
      </c>
      <c r="J238" s="18">
        <v>95</v>
      </c>
      <c r="K238" s="18">
        <v>35</v>
      </c>
      <c r="L238" s="18">
        <v>110</v>
      </c>
      <c r="M238" s="18">
        <v>70</v>
      </c>
      <c r="N238" s="18">
        <v>455</v>
      </c>
    </row>
    <row r="239" spans="1:14">
      <c r="A239" s="18">
        <v>238</v>
      </c>
      <c r="B239" s="18" t="s">
        <v>2164</v>
      </c>
      <c r="C239" s="18" t="s">
        <v>2000</v>
      </c>
      <c r="D239" s="18" t="s">
        <v>1972</v>
      </c>
      <c r="E239" s="18" t="s">
        <v>1059</v>
      </c>
      <c r="F239" s="18" t="s">
        <v>2013</v>
      </c>
      <c r="G239" s="18" t="s">
        <v>681</v>
      </c>
      <c r="H239" s="18">
        <v>45</v>
      </c>
      <c r="I239" s="18">
        <v>30</v>
      </c>
      <c r="J239" s="18">
        <v>15</v>
      </c>
      <c r="K239" s="18">
        <v>85</v>
      </c>
      <c r="L239" s="18">
        <v>65</v>
      </c>
      <c r="M239" s="18">
        <v>65</v>
      </c>
      <c r="N239" s="18">
        <v>305</v>
      </c>
    </row>
    <row r="240" spans="1:14">
      <c r="A240" s="18">
        <v>239</v>
      </c>
      <c r="B240" s="18" t="s">
        <v>2165</v>
      </c>
      <c r="C240" s="18" t="s">
        <v>1920</v>
      </c>
      <c r="E240" s="18" t="s">
        <v>1108</v>
      </c>
      <c r="G240" s="18" t="s">
        <v>1717</v>
      </c>
      <c r="H240" s="18">
        <v>45</v>
      </c>
      <c r="I240" s="18">
        <v>63</v>
      </c>
      <c r="J240" s="18">
        <v>37</v>
      </c>
      <c r="K240" s="18">
        <v>65</v>
      </c>
      <c r="L240" s="18">
        <v>55</v>
      </c>
      <c r="M240" s="18">
        <v>95</v>
      </c>
      <c r="N240" s="18">
        <v>360</v>
      </c>
    </row>
    <row r="241" spans="1:14">
      <c r="A241" s="18">
        <v>240</v>
      </c>
      <c r="B241" s="18" t="s">
        <v>2166</v>
      </c>
      <c r="C241" s="18" t="s">
        <v>1891</v>
      </c>
      <c r="E241" s="18" t="s">
        <v>1708</v>
      </c>
      <c r="G241" s="18" t="s">
        <v>1717</v>
      </c>
      <c r="H241" s="18">
        <v>45</v>
      </c>
      <c r="I241" s="18">
        <v>75</v>
      </c>
      <c r="J241" s="18">
        <v>37</v>
      </c>
      <c r="K241" s="18">
        <v>70</v>
      </c>
      <c r="L241" s="18">
        <v>55</v>
      </c>
      <c r="M241" s="18">
        <v>83</v>
      </c>
      <c r="N241" s="18">
        <v>365</v>
      </c>
    </row>
    <row r="242" spans="1:14">
      <c r="A242" s="18">
        <v>241</v>
      </c>
      <c r="B242" s="18" t="s">
        <v>1128</v>
      </c>
      <c r="C242" s="18" t="s">
        <v>1905</v>
      </c>
      <c r="E242" s="18" t="s">
        <v>150</v>
      </c>
      <c r="F242" s="18" t="s">
        <v>2037</v>
      </c>
      <c r="G242" s="18" t="s">
        <v>2104</v>
      </c>
      <c r="H242" s="18">
        <v>95</v>
      </c>
      <c r="I242" s="18">
        <v>80</v>
      </c>
      <c r="J242" s="18">
        <v>105</v>
      </c>
      <c r="K242" s="18">
        <v>40</v>
      </c>
      <c r="L242" s="18">
        <v>70</v>
      </c>
      <c r="M242" s="18">
        <v>100</v>
      </c>
      <c r="N242" s="18">
        <v>490</v>
      </c>
    </row>
    <row r="243" spans="1:14">
      <c r="A243" s="18">
        <v>242</v>
      </c>
      <c r="B243" s="18" t="s">
        <v>924</v>
      </c>
      <c r="C243" s="18" t="s">
        <v>1905</v>
      </c>
      <c r="E243" s="18" t="s">
        <v>702</v>
      </c>
      <c r="F243" s="18" t="s">
        <v>2033</v>
      </c>
      <c r="G243" s="18" t="s">
        <v>2034</v>
      </c>
      <c r="H243" s="18">
        <v>255</v>
      </c>
      <c r="I243" s="18">
        <v>10</v>
      </c>
      <c r="J243" s="18">
        <v>10</v>
      </c>
      <c r="K243" s="18">
        <v>75</v>
      </c>
      <c r="L243" s="18">
        <v>135</v>
      </c>
      <c r="M243" s="18">
        <v>55</v>
      </c>
      <c r="N243" s="18">
        <v>540</v>
      </c>
    </row>
    <row r="244" spans="1:14">
      <c r="A244" s="18">
        <v>243</v>
      </c>
      <c r="B244" s="18" t="s">
        <v>1210</v>
      </c>
      <c r="C244" s="18" t="s">
        <v>1920</v>
      </c>
      <c r="E244" s="18" t="s">
        <v>1003</v>
      </c>
      <c r="G244" s="18" t="s">
        <v>978</v>
      </c>
      <c r="H244" s="18">
        <v>90</v>
      </c>
      <c r="I244" s="18">
        <v>85</v>
      </c>
      <c r="J244" s="18">
        <v>75</v>
      </c>
      <c r="K244" s="18">
        <v>115</v>
      </c>
      <c r="L244" s="18">
        <v>100</v>
      </c>
      <c r="M244" s="18">
        <v>115</v>
      </c>
      <c r="N244" s="18">
        <v>580</v>
      </c>
    </row>
    <row r="245" spans="1:14">
      <c r="A245" s="18">
        <v>244</v>
      </c>
      <c r="B245" s="18" t="s">
        <v>367</v>
      </c>
      <c r="C245" s="18" t="s">
        <v>1891</v>
      </c>
      <c r="E245" s="18" t="s">
        <v>1003</v>
      </c>
      <c r="G245" s="18" t="s">
        <v>978</v>
      </c>
      <c r="H245" s="18">
        <v>115</v>
      </c>
      <c r="I245" s="18">
        <v>115</v>
      </c>
      <c r="J245" s="18">
        <v>85</v>
      </c>
      <c r="K245" s="18">
        <v>90</v>
      </c>
      <c r="L245" s="18">
        <v>75</v>
      </c>
      <c r="M245" s="18">
        <v>100</v>
      </c>
      <c r="N245" s="18">
        <v>580</v>
      </c>
    </row>
    <row r="246" spans="1:14">
      <c r="A246" s="18">
        <v>245</v>
      </c>
      <c r="B246" s="18" t="s">
        <v>690</v>
      </c>
      <c r="C246" s="18" t="s">
        <v>1895</v>
      </c>
      <c r="E246" s="18" t="s">
        <v>1003</v>
      </c>
      <c r="G246" s="18" t="s">
        <v>978</v>
      </c>
      <c r="H246" s="18">
        <v>100</v>
      </c>
      <c r="I246" s="18">
        <v>75</v>
      </c>
      <c r="J246" s="18">
        <v>115</v>
      </c>
      <c r="K246" s="18">
        <v>90</v>
      </c>
      <c r="L246" s="18">
        <v>115</v>
      </c>
      <c r="M246" s="18">
        <v>85</v>
      </c>
      <c r="N246" s="18">
        <v>580</v>
      </c>
    </row>
    <row r="247" spans="1:14">
      <c r="A247" s="18">
        <v>246</v>
      </c>
      <c r="B247" s="18" t="s">
        <v>2167</v>
      </c>
      <c r="C247" s="18" t="s">
        <v>1983</v>
      </c>
      <c r="D247" s="18" t="s">
        <v>1922</v>
      </c>
      <c r="E247" s="18" t="s">
        <v>931</v>
      </c>
      <c r="G247" s="18" t="s">
        <v>550</v>
      </c>
      <c r="H247" s="18">
        <v>50</v>
      </c>
      <c r="I247" s="18">
        <v>64</v>
      </c>
      <c r="J247" s="18">
        <v>50</v>
      </c>
      <c r="K247" s="18">
        <v>45</v>
      </c>
      <c r="L247" s="18">
        <v>50</v>
      </c>
      <c r="M247" s="18">
        <v>41</v>
      </c>
      <c r="N247" s="18">
        <v>300</v>
      </c>
    </row>
    <row r="248" spans="1:14">
      <c r="A248" s="18">
        <v>247</v>
      </c>
      <c r="B248" s="18" t="s">
        <v>2168</v>
      </c>
      <c r="C248" s="18" t="s">
        <v>1983</v>
      </c>
      <c r="D248" s="18" t="s">
        <v>1922</v>
      </c>
      <c r="E248" s="18" t="s">
        <v>1682</v>
      </c>
      <c r="G248" s="18" t="s">
        <v>1682</v>
      </c>
      <c r="H248" s="18">
        <v>70</v>
      </c>
      <c r="I248" s="18">
        <v>84</v>
      </c>
      <c r="J248" s="18">
        <v>70</v>
      </c>
      <c r="K248" s="18">
        <v>65</v>
      </c>
      <c r="L248" s="18">
        <v>70</v>
      </c>
      <c r="M248" s="18">
        <v>51</v>
      </c>
      <c r="N248" s="18">
        <v>410</v>
      </c>
    </row>
    <row r="249" spans="1:14">
      <c r="A249" s="18">
        <v>248</v>
      </c>
      <c r="B249" s="18" t="s">
        <v>945</v>
      </c>
      <c r="C249" s="18" t="s">
        <v>1983</v>
      </c>
      <c r="D249" s="18" t="s">
        <v>2119</v>
      </c>
      <c r="E249" s="18" t="s">
        <v>1680</v>
      </c>
      <c r="G249" s="18" t="s">
        <v>1917</v>
      </c>
      <c r="H249" s="18">
        <v>100</v>
      </c>
      <c r="I249" s="18">
        <v>134</v>
      </c>
      <c r="J249" s="18">
        <v>110</v>
      </c>
      <c r="K249" s="18">
        <v>95</v>
      </c>
      <c r="L249" s="18">
        <v>100</v>
      </c>
      <c r="M249" s="18">
        <v>61</v>
      </c>
      <c r="N249" s="18">
        <v>600</v>
      </c>
    </row>
    <row r="250" spans="1:14">
      <c r="A250" s="18">
        <v>249</v>
      </c>
      <c r="B250" s="18" t="s">
        <v>2169</v>
      </c>
      <c r="C250" s="18" t="s">
        <v>1972</v>
      </c>
      <c r="D250" s="18" t="s">
        <v>1893</v>
      </c>
      <c r="E250" s="18" t="s">
        <v>1003</v>
      </c>
      <c r="G250" s="18" t="s">
        <v>2070</v>
      </c>
      <c r="H250" s="18">
        <v>106</v>
      </c>
      <c r="I250" s="18">
        <v>90</v>
      </c>
      <c r="J250" s="18">
        <v>130</v>
      </c>
      <c r="K250" s="18">
        <v>90</v>
      </c>
      <c r="L250" s="18">
        <v>154</v>
      </c>
      <c r="M250" s="18">
        <v>110</v>
      </c>
      <c r="N250" s="18">
        <v>680</v>
      </c>
    </row>
    <row r="251" spans="1:14">
      <c r="A251" s="18">
        <v>250</v>
      </c>
      <c r="B251" s="18" t="s">
        <v>2170</v>
      </c>
      <c r="C251" s="18" t="s">
        <v>1891</v>
      </c>
      <c r="D251" s="18" t="s">
        <v>1893</v>
      </c>
      <c r="E251" s="18" t="s">
        <v>1003</v>
      </c>
      <c r="G251" s="18" t="s">
        <v>1989</v>
      </c>
      <c r="H251" s="18">
        <v>106</v>
      </c>
      <c r="I251" s="18">
        <v>130</v>
      </c>
      <c r="J251" s="18">
        <v>90</v>
      </c>
      <c r="K251" s="18">
        <v>110</v>
      </c>
      <c r="L251" s="18">
        <v>154</v>
      </c>
      <c r="M251" s="18">
        <v>90</v>
      </c>
      <c r="N251" s="18">
        <v>680</v>
      </c>
    </row>
    <row r="252" spans="1:14">
      <c r="A252" s="18">
        <v>251</v>
      </c>
      <c r="B252" s="18" t="s">
        <v>2171</v>
      </c>
      <c r="C252" s="18" t="s">
        <v>1972</v>
      </c>
      <c r="D252" s="18" t="s">
        <v>1898</v>
      </c>
      <c r="E252" s="18" t="s">
        <v>702</v>
      </c>
      <c r="H252" s="18">
        <v>100</v>
      </c>
      <c r="I252" s="18">
        <v>100</v>
      </c>
      <c r="J252" s="18">
        <v>100</v>
      </c>
      <c r="K252" s="18">
        <v>100</v>
      </c>
      <c r="L252" s="18">
        <v>100</v>
      </c>
      <c r="M252" s="18">
        <v>100</v>
      </c>
      <c r="N252" s="18">
        <v>600</v>
      </c>
    </row>
    <row r="253" spans="1:14">
      <c r="A253" s="18">
        <v>252</v>
      </c>
      <c r="B253" s="18" t="s">
        <v>2172</v>
      </c>
      <c r="C253" s="18" t="s">
        <v>1887</v>
      </c>
      <c r="E253" s="18" t="s">
        <v>161</v>
      </c>
      <c r="G253" s="18" t="s">
        <v>1034</v>
      </c>
      <c r="H253" s="18">
        <v>40</v>
      </c>
      <c r="I253" s="18">
        <v>45</v>
      </c>
      <c r="J253" s="18">
        <v>35</v>
      </c>
      <c r="K253" s="18">
        <v>65</v>
      </c>
      <c r="L253" s="18">
        <v>55</v>
      </c>
      <c r="M253" s="18">
        <v>70</v>
      </c>
      <c r="N253" s="18">
        <v>310</v>
      </c>
    </row>
    <row r="254" spans="1:14">
      <c r="A254" s="18">
        <v>253</v>
      </c>
      <c r="B254" s="18" t="s">
        <v>2173</v>
      </c>
      <c r="C254" s="18" t="s">
        <v>1887</v>
      </c>
      <c r="E254" s="18" t="s">
        <v>161</v>
      </c>
      <c r="G254" s="18" t="s">
        <v>1034</v>
      </c>
      <c r="H254" s="18">
        <v>50</v>
      </c>
      <c r="I254" s="18">
        <v>65</v>
      </c>
      <c r="J254" s="18">
        <v>45</v>
      </c>
      <c r="K254" s="18">
        <v>85</v>
      </c>
      <c r="L254" s="18">
        <v>65</v>
      </c>
      <c r="M254" s="18">
        <v>95</v>
      </c>
      <c r="N254" s="18">
        <v>405</v>
      </c>
    </row>
    <row r="255" spans="1:14">
      <c r="A255" s="18">
        <v>254</v>
      </c>
      <c r="B255" s="18" t="s">
        <v>673</v>
      </c>
      <c r="C255" s="18" t="s">
        <v>1887</v>
      </c>
      <c r="E255" s="18" t="s">
        <v>161</v>
      </c>
      <c r="G255" s="18" t="s">
        <v>1034</v>
      </c>
      <c r="H255" s="18">
        <v>70</v>
      </c>
      <c r="I255" s="18">
        <v>85</v>
      </c>
      <c r="J255" s="18">
        <v>65</v>
      </c>
      <c r="K255" s="18">
        <v>105</v>
      </c>
      <c r="L255" s="18">
        <v>85</v>
      </c>
      <c r="M255" s="18">
        <v>120</v>
      </c>
      <c r="N255" s="18">
        <v>530</v>
      </c>
    </row>
    <row r="256" spans="1:14">
      <c r="A256" s="18">
        <v>255</v>
      </c>
      <c r="B256" s="18" t="s">
        <v>2174</v>
      </c>
      <c r="C256" s="18" t="s">
        <v>1891</v>
      </c>
      <c r="E256" s="18" t="s">
        <v>163</v>
      </c>
      <c r="G256" s="18" t="s">
        <v>1669</v>
      </c>
      <c r="H256" s="18">
        <v>45</v>
      </c>
      <c r="I256" s="18">
        <v>60</v>
      </c>
      <c r="J256" s="18">
        <v>40</v>
      </c>
      <c r="K256" s="18">
        <v>70</v>
      </c>
      <c r="L256" s="18">
        <v>50</v>
      </c>
      <c r="M256" s="18">
        <v>45</v>
      </c>
      <c r="N256" s="18">
        <v>310</v>
      </c>
    </row>
    <row r="257" spans="1:14">
      <c r="A257" s="18">
        <v>256</v>
      </c>
      <c r="B257" s="18" t="s">
        <v>2175</v>
      </c>
      <c r="C257" s="18" t="s">
        <v>1891</v>
      </c>
      <c r="D257" s="18" t="s">
        <v>1961</v>
      </c>
      <c r="E257" s="18" t="s">
        <v>163</v>
      </c>
      <c r="G257" s="18" t="s">
        <v>1669</v>
      </c>
      <c r="H257" s="18">
        <v>60</v>
      </c>
      <c r="I257" s="18">
        <v>85</v>
      </c>
      <c r="J257" s="18">
        <v>60</v>
      </c>
      <c r="K257" s="18">
        <v>85</v>
      </c>
      <c r="L257" s="18">
        <v>60</v>
      </c>
      <c r="M257" s="18">
        <v>55</v>
      </c>
      <c r="N257" s="18">
        <v>405</v>
      </c>
    </row>
    <row r="258" spans="1:14">
      <c r="A258" s="18">
        <v>257</v>
      </c>
      <c r="B258" s="18" t="s">
        <v>914</v>
      </c>
      <c r="C258" s="18" t="s">
        <v>1891</v>
      </c>
      <c r="D258" s="18" t="s">
        <v>1961</v>
      </c>
      <c r="E258" s="18" t="s">
        <v>163</v>
      </c>
      <c r="G258" s="18" t="s">
        <v>1669</v>
      </c>
      <c r="H258" s="18">
        <v>80</v>
      </c>
      <c r="I258" s="18">
        <v>120</v>
      </c>
      <c r="J258" s="18">
        <v>70</v>
      </c>
      <c r="K258" s="18">
        <v>110</v>
      </c>
      <c r="L258" s="18">
        <v>70</v>
      </c>
      <c r="M258" s="18">
        <v>80</v>
      </c>
      <c r="N258" s="18">
        <v>530</v>
      </c>
    </row>
    <row r="259" spans="1:14">
      <c r="A259" s="18">
        <v>258</v>
      </c>
      <c r="B259" s="18" t="s">
        <v>2176</v>
      </c>
      <c r="C259" s="18" t="s">
        <v>1895</v>
      </c>
      <c r="E259" s="18" t="s">
        <v>165</v>
      </c>
      <c r="G259" s="18" t="s">
        <v>871</v>
      </c>
      <c r="H259" s="18">
        <v>50</v>
      </c>
      <c r="I259" s="18">
        <v>70</v>
      </c>
      <c r="J259" s="18">
        <v>50</v>
      </c>
      <c r="K259" s="18">
        <v>50</v>
      </c>
      <c r="L259" s="18">
        <v>50</v>
      </c>
      <c r="M259" s="18">
        <v>40</v>
      </c>
      <c r="N259" s="18">
        <v>310</v>
      </c>
    </row>
    <row r="260" spans="1:14">
      <c r="A260" s="18">
        <v>259</v>
      </c>
      <c r="B260" s="18" t="s">
        <v>2177</v>
      </c>
      <c r="C260" s="18" t="s">
        <v>1895</v>
      </c>
      <c r="D260" s="18" t="s">
        <v>1922</v>
      </c>
      <c r="E260" s="18" t="s">
        <v>165</v>
      </c>
      <c r="G260" s="18" t="s">
        <v>871</v>
      </c>
      <c r="H260" s="18">
        <v>70</v>
      </c>
      <c r="I260" s="18">
        <v>85</v>
      </c>
      <c r="J260" s="18">
        <v>70</v>
      </c>
      <c r="K260" s="18">
        <v>60</v>
      </c>
      <c r="L260" s="18">
        <v>70</v>
      </c>
      <c r="M260" s="18">
        <v>50</v>
      </c>
      <c r="N260" s="18">
        <v>405</v>
      </c>
    </row>
    <row r="261" spans="1:14">
      <c r="A261" s="18">
        <v>260</v>
      </c>
      <c r="B261" s="18" t="s">
        <v>1228</v>
      </c>
      <c r="C261" s="18" t="s">
        <v>1895</v>
      </c>
      <c r="D261" s="18" t="s">
        <v>1922</v>
      </c>
      <c r="E261" s="18" t="s">
        <v>165</v>
      </c>
      <c r="G261" s="18" t="s">
        <v>871</v>
      </c>
      <c r="H261" s="18">
        <v>100</v>
      </c>
      <c r="I261" s="18">
        <v>110</v>
      </c>
      <c r="J261" s="18">
        <v>90</v>
      </c>
      <c r="K261" s="18">
        <v>85</v>
      </c>
      <c r="L261" s="18">
        <v>90</v>
      </c>
      <c r="M261" s="18">
        <v>60</v>
      </c>
      <c r="N261" s="18">
        <v>535</v>
      </c>
    </row>
    <row r="262" spans="1:14">
      <c r="A262" s="18">
        <v>261</v>
      </c>
      <c r="B262" s="18" t="s">
        <v>2178</v>
      </c>
      <c r="C262" s="18" t="s">
        <v>2119</v>
      </c>
      <c r="E262" s="18" t="s">
        <v>1693</v>
      </c>
      <c r="F262" s="18" t="s">
        <v>2134</v>
      </c>
      <c r="G262" s="18" t="s">
        <v>2053</v>
      </c>
      <c r="H262" s="18">
        <v>35</v>
      </c>
      <c r="I262" s="18">
        <v>55</v>
      </c>
      <c r="J262" s="18">
        <v>35</v>
      </c>
      <c r="K262" s="18">
        <v>30</v>
      </c>
      <c r="L262" s="18">
        <v>30</v>
      </c>
      <c r="M262" s="18">
        <v>35</v>
      </c>
      <c r="N262" s="18">
        <v>220</v>
      </c>
    </row>
    <row r="263" spans="1:14">
      <c r="A263" s="18">
        <v>262</v>
      </c>
      <c r="B263" s="18" t="s">
        <v>2179</v>
      </c>
      <c r="C263" s="18" t="s">
        <v>2119</v>
      </c>
      <c r="E263" s="18" t="s">
        <v>1323</v>
      </c>
      <c r="F263" s="18" t="s">
        <v>2134</v>
      </c>
      <c r="G263" s="18" t="s">
        <v>2051</v>
      </c>
      <c r="H263" s="18">
        <v>70</v>
      </c>
      <c r="I263" s="18">
        <v>90</v>
      </c>
      <c r="J263" s="18">
        <v>70</v>
      </c>
      <c r="K263" s="18">
        <v>60</v>
      </c>
      <c r="L263" s="18">
        <v>60</v>
      </c>
      <c r="M263" s="18">
        <v>70</v>
      </c>
      <c r="N263" s="18">
        <v>420</v>
      </c>
    </row>
    <row r="264" spans="1:14">
      <c r="A264" s="18">
        <v>263</v>
      </c>
      <c r="B264" s="18" t="s">
        <v>2180</v>
      </c>
      <c r="C264" s="18" t="s">
        <v>1905</v>
      </c>
      <c r="E264" s="18" t="s">
        <v>325</v>
      </c>
      <c r="F264" s="18" t="s">
        <v>2138</v>
      </c>
      <c r="G264" s="18" t="s">
        <v>558</v>
      </c>
      <c r="H264" s="18">
        <v>38</v>
      </c>
      <c r="I264" s="18">
        <v>30</v>
      </c>
      <c r="J264" s="18">
        <v>41</v>
      </c>
      <c r="K264" s="18">
        <v>30</v>
      </c>
      <c r="L264" s="18">
        <v>41</v>
      </c>
      <c r="M264" s="18">
        <v>60</v>
      </c>
      <c r="N264" s="18">
        <v>240</v>
      </c>
    </row>
    <row r="265" spans="1:14">
      <c r="A265" s="18">
        <v>264</v>
      </c>
      <c r="B265" s="18" t="s">
        <v>2181</v>
      </c>
      <c r="C265" s="18" t="s">
        <v>1905</v>
      </c>
      <c r="E265" s="18" t="s">
        <v>325</v>
      </c>
      <c r="F265" s="18" t="s">
        <v>2138</v>
      </c>
      <c r="G265" s="18" t="s">
        <v>558</v>
      </c>
      <c r="H265" s="18">
        <v>78</v>
      </c>
      <c r="I265" s="18">
        <v>70</v>
      </c>
      <c r="J265" s="18">
        <v>61</v>
      </c>
      <c r="K265" s="18">
        <v>50</v>
      </c>
      <c r="L265" s="18">
        <v>61</v>
      </c>
      <c r="M265" s="18">
        <v>100</v>
      </c>
      <c r="N265" s="18">
        <v>420</v>
      </c>
    </row>
    <row r="266" spans="1:14">
      <c r="A266" s="18">
        <v>265</v>
      </c>
      <c r="B266" s="18" t="s">
        <v>2182</v>
      </c>
      <c r="C266" s="18" t="s">
        <v>1898</v>
      </c>
      <c r="E266" s="18" t="s">
        <v>1721</v>
      </c>
      <c r="G266" s="18" t="s">
        <v>1693</v>
      </c>
      <c r="H266" s="18">
        <v>45</v>
      </c>
      <c r="I266" s="18">
        <v>45</v>
      </c>
      <c r="J266" s="18">
        <v>35</v>
      </c>
      <c r="K266" s="18">
        <v>20</v>
      </c>
      <c r="L266" s="18">
        <v>30</v>
      </c>
      <c r="M266" s="18">
        <v>20</v>
      </c>
      <c r="N266" s="18">
        <v>195</v>
      </c>
    </row>
    <row r="267" spans="1:14">
      <c r="A267" s="18">
        <v>266</v>
      </c>
      <c r="B267" s="18" t="s">
        <v>2183</v>
      </c>
      <c r="C267" s="18" t="s">
        <v>1898</v>
      </c>
      <c r="E267" s="18" t="s">
        <v>1682</v>
      </c>
      <c r="G267" s="18" t="s">
        <v>1682</v>
      </c>
      <c r="H267" s="18">
        <v>50</v>
      </c>
      <c r="I267" s="18">
        <v>35</v>
      </c>
      <c r="J267" s="18">
        <v>55</v>
      </c>
      <c r="K267" s="18">
        <v>25</v>
      </c>
      <c r="L267" s="18">
        <v>25</v>
      </c>
      <c r="M267" s="18">
        <v>15</v>
      </c>
      <c r="N267" s="18">
        <v>205</v>
      </c>
    </row>
    <row r="268" spans="1:14">
      <c r="A268" s="18">
        <v>267</v>
      </c>
      <c r="B268" s="18" t="s">
        <v>2184</v>
      </c>
      <c r="C268" s="18" t="s">
        <v>1898</v>
      </c>
      <c r="D268" s="18" t="s">
        <v>1893</v>
      </c>
      <c r="E268" s="18" t="s">
        <v>167</v>
      </c>
      <c r="G268" s="18" t="s">
        <v>159</v>
      </c>
      <c r="H268" s="18">
        <v>60</v>
      </c>
      <c r="I268" s="18">
        <v>70</v>
      </c>
      <c r="J268" s="18">
        <v>50</v>
      </c>
      <c r="K268" s="18">
        <v>100</v>
      </c>
      <c r="L268" s="18">
        <v>50</v>
      </c>
      <c r="M268" s="18">
        <v>65</v>
      </c>
      <c r="N268" s="18">
        <v>395</v>
      </c>
    </row>
    <row r="269" spans="1:14">
      <c r="A269" s="18">
        <v>268</v>
      </c>
      <c r="B269" s="18" t="s">
        <v>2185</v>
      </c>
      <c r="C269" s="18" t="s">
        <v>1898</v>
      </c>
      <c r="E269" s="18" t="s">
        <v>1682</v>
      </c>
      <c r="G269" s="18" t="s">
        <v>1682</v>
      </c>
      <c r="H269" s="18">
        <v>50</v>
      </c>
      <c r="I269" s="18">
        <v>35</v>
      </c>
      <c r="J269" s="18">
        <v>55</v>
      </c>
      <c r="K269" s="18">
        <v>25</v>
      </c>
      <c r="L269" s="18">
        <v>25</v>
      </c>
      <c r="M269" s="18">
        <v>15</v>
      </c>
      <c r="N269" s="18">
        <v>205</v>
      </c>
    </row>
    <row r="270" spans="1:14">
      <c r="A270" s="18">
        <v>269</v>
      </c>
      <c r="B270" s="18" t="s">
        <v>2186</v>
      </c>
      <c r="C270" s="18" t="s">
        <v>1898</v>
      </c>
      <c r="D270" s="18" t="s">
        <v>1888</v>
      </c>
      <c r="E270" s="18" t="s">
        <v>1721</v>
      </c>
      <c r="G270" s="18" t="s">
        <v>1698</v>
      </c>
      <c r="H270" s="18">
        <v>60</v>
      </c>
      <c r="I270" s="18">
        <v>50</v>
      </c>
      <c r="J270" s="18">
        <v>70</v>
      </c>
      <c r="K270" s="18">
        <v>50</v>
      </c>
      <c r="L270" s="18">
        <v>90</v>
      </c>
      <c r="M270" s="18">
        <v>65</v>
      </c>
      <c r="N270" s="18">
        <v>385</v>
      </c>
    </row>
    <row r="271" spans="1:14">
      <c r="A271" s="18">
        <v>270</v>
      </c>
      <c r="B271" s="18" t="s">
        <v>2187</v>
      </c>
      <c r="C271" s="18" t="s">
        <v>1895</v>
      </c>
      <c r="D271" s="18" t="s">
        <v>1898</v>
      </c>
      <c r="E271" s="18" t="s">
        <v>1678</v>
      </c>
      <c r="F271" s="18" t="s">
        <v>2188</v>
      </c>
      <c r="G271" s="18" t="s">
        <v>1177</v>
      </c>
      <c r="H271" s="18">
        <v>40</v>
      </c>
      <c r="I271" s="18">
        <v>30</v>
      </c>
      <c r="J271" s="18">
        <v>30</v>
      </c>
      <c r="K271" s="18">
        <v>40</v>
      </c>
      <c r="L271" s="18">
        <v>50</v>
      </c>
      <c r="M271" s="18">
        <v>30</v>
      </c>
      <c r="N271" s="18">
        <v>220</v>
      </c>
    </row>
    <row r="272" spans="1:14">
      <c r="A272" s="18">
        <v>271</v>
      </c>
      <c r="B272" s="18" t="s">
        <v>2189</v>
      </c>
      <c r="C272" s="18" t="s">
        <v>1895</v>
      </c>
      <c r="D272" s="18" t="s">
        <v>1898</v>
      </c>
      <c r="E272" s="18" t="s">
        <v>1678</v>
      </c>
      <c r="F272" s="18" t="s">
        <v>2188</v>
      </c>
      <c r="G272" s="18" t="s">
        <v>1177</v>
      </c>
      <c r="H272" s="18">
        <v>60</v>
      </c>
      <c r="I272" s="18">
        <v>50</v>
      </c>
      <c r="J272" s="18">
        <v>50</v>
      </c>
      <c r="K272" s="18">
        <v>60</v>
      </c>
      <c r="L272" s="18">
        <v>70</v>
      </c>
      <c r="M272" s="18">
        <v>50</v>
      </c>
      <c r="N272" s="18">
        <v>340</v>
      </c>
    </row>
    <row r="273" spans="1:14">
      <c r="A273" s="18">
        <v>272</v>
      </c>
      <c r="B273" s="18" t="s">
        <v>1295</v>
      </c>
      <c r="C273" s="18" t="s">
        <v>1895</v>
      </c>
      <c r="D273" s="18" t="s">
        <v>1898</v>
      </c>
      <c r="E273" s="18" t="s">
        <v>1678</v>
      </c>
      <c r="F273" s="18" t="s">
        <v>2188</v>
      </c>
      <c r="G273" s="18" t="s">
        <v>1177</v>
      </c>
      <c r="H273" s="18">
        <v>80</v>
      </c>
      <c r="I273" s="18">
        <v>70</v>
      </c>
      <c r="J273" s="18">
        <v>70</v>
      </c>
      <c r="K273" s="18">
        <v>90</v>
      </c>
      <c r="L273" s="18">
        <v>100</v>
      </c>
      <c r="M273" s="18">
        <v>70</v>
      </c>
      <c r="N273" s="18">
        <v>480</v>
      </c>
    </row>
    <row r="274" spans="1:14">
      <c r="A274" s="18">
        <v>273</v>
      </c>
      <c r="B274" s="18" t="s">
        <v>2190</v>
      </c>
      <c r="C274" s="18" t="s">
        <v>1887</v>
      </c>
      <c r="E274" s="18" t="s">
        <v>1719</v>
      </c>
      <c r="F274" s="18" t="s">
        <v>1996</v>
      </c>
      <c r="G274" s="18" t="s">
        <v>2141</v>
      </c>
      <c r="H274" s="18">
        <v>40</v>
      </c>
      <c r="I274" s="18">
        <v>40</v>
      </c>
      <c r="J274" s="18">
        <v>50</v>
      </c>
      <c r="K274" s="18">
        <v>30</v>
      </c>
      <c r="L274" s="18">
        <v>30</v>
      </c>
      <c r="M274" s="18">
        <v>30</v>
      </c>
      <c r="N274" s="18">
        <v>220</v>
      </c>
    </row>
    <row r="275" spans="1:14">
      <c r="A275" s="18">
        <v>274</v>
      </c>
      <c r="B275" s="18" t="s">
        <v>2191</v>
      </c>
      <c r="C275" s="18" t="s">
        <v>1887</v>
      </c>
      <c r="D275" s="18" t="s">
        <v>2119</v>
      </c>
      <c r="E275" s="18" t="s">
        <v>1719</v>
      </c>
      <c r="F275" s="18" t="s">
        <v>1996</v>
      </c>
      <c r="G275" s="18" t="s">
        <v>2141</v>
      </c>
      <c r="H275" s="18">
        <v>70</v>
      </c>
      <c r="I275" s="18">
        <v>70</v>
      </c>
      <c r="J275" s="18">
        <v>40</v>
      </c>
      <c r="K275" s="18">
        <v>60</v>
      </c>
      <c r="L275" s="18">
        <v>40</v>
      </c>
      <c r="M275" s="18">
        <v>60</v>
      </c>
      <c r="N275" s="18">
        <v>340</v>
      </c>
    </row>
    <row r="276" spans="1:14">
      <c r="A276" s="18">
        <v>275</v>
      </c>
      <c r="B276" s="18" t="s">
        <v>717</v>
      </c>
      <c r="C276" s="18" t="s">
        <v>1887</v>
      </c>
      <c r="D276" s="18" t="s">
        <v>2119</v>
      </c>
      <c r="E276" s="18" t="s">
        <v>1719</v>
      </c>
      <c r="F276" s="18" t="s">
        <v>1996</v>
      </c>
      <c r="G276" s="18" t="s">
        <v>2141</v>
      </c>
      <c r="H276" s="18">
        <v>90</v>
      </c>
      <c r="I276" s="18">
        <v>100</v>
      </c>
      <c r="J276" s="18">
        <v>60</v>
      </c>
      <c r="K276" s="18">
        <v>90</v>
      </c>
      <c r="L276" s="18">
        <v>60</v>
      </c>
      <c r="M276" s="18">
        <v>80</v>
      </c>
      <c r="N276" s="18">
        <v>480</v>
      </c>
    </row>
    <row r="277" spans="1:14">
      <c r="A277" s="18">
        <v>276</v>
      </c>
      <c r="B277" s="18" t="s">
        <v>2192</v>
      </c>
      <c r="C277" s="18" t="s">
        <v>1905</v>
      </c>
      <c r="D277" s="18" t="s">
        <v>1893</v>
      </c>
      <c r="E277" s="18" t="s">
        <v>931</v>
      </c>
      <c r="G277" s="18" t="s">
        <v>494</v>
      </c>
      <c r="H277" s="18">
        <v>40</v>
      </c>
      <c r="I277" s="18">
        <v>55</v>
      </c>
      <c r="J277" s="18">
        <v>30</v>
      </c>
      <c r="K277" s="18">
        <v>30</v>
      </c>
      <c r="L277" s="18">
        <v>30</v>
      </c>
      <c r="M277" s="18">
        <v>85</v>
      </c>
      <c r="N277" s="18">
        <v>270</v>
      </c>
    </row>
    <row r="278" spans="1:14">
      <c r="A278" s="18">
        <v>277</v>
      </c>
      <c r="B278" s="18" t="s">
        <v>2193</v>
      </c>
      <c r="C278" s="18" t="s">
        <v>1905</v>
      </c>
      <c r="D278" s="18" t="s">
        <v>1893</v>
      </c>
      <c r="E278" s="18" t="s">
        <v>931</v>
      </c>
      <c r="G278" s="18" t="s">
        <v>494</v>
      </c>
      <c r="H278" s="18">
        <v>60</v>
      </c>
      <c r="I278" s="18">
        <v>85</v>
      </c>
      <c r="J278" s="18">
        <v>60</v>
      </c>
      <c r="K278" s="18">
        <v>75</v>
      </c>
      <c r="L278" s="18">
        <v>50</v>
      </c>
      <c r="M278" s="18">
        <v>125</v>
      </c>
      <c r="N278" s="18">
        <v>455</v>
      </c>
    </row>
    <row r="279" spans="1:14">
      <c r="A279" s="18">
        <v>278</v>
      </c>
      <c r="B279" s="18" t="s">
        <v>2194</v>
      </c>
      <c r="C279" s="18" t="s">
        <v>1895</v>
      </c>
      <c r="D279" s="18" t="s">
        <v>1893</v>
      </c>
      <c r="E279" s="18" t="s">
        <v>1681</v>
      </c>
      <c r="F279" s="18" t="s">
        <v>1999</v>
      </c>
      <c r="G279" s="18" t="s">
        <v>1296</v>
      </c>
      <c r="H279" s="18">
        <v>40</v>
      </c>
      <c r="I279" s="18">
        <v>30</v>
      </c>
      <c r="J279" s="18">
        <v>30</v>
      </c>
      <c r="K279" s="18">
        <v>55</v>
      </c>
      <c r="L279" s="18">
        <v>30</v>
      </c>
      <c r="M279" s="18">
        <v>85</v>
      </c>
      <c r="N279" s="18">
        <v>270</v>
      </c>
    </row>
    <row r="280" spans="1:14">
      <c r="A280" s="18">
        <v>279</v>
      </c>
      <c r="B280" s="18" t="s">
        <v>2195</v>
      </c>
      <c r="C280" s="18" t="s">
        <v>1895</v>
      </c>
      <c r="D280" s="18" t="s">
        <v>1893</v>
      </c>
      <c r="E280" s="18" t="s">
        <v>1681</v>
      </c>
      <c r="F280" s="18" t="s">
        <v>2196</v>
      </c>
      <c r="G280" s="18" t="s">
        <v>1296</v>
      </c>
      <c r="H280" s="18">
        <v>60</v>
      </c>
      <c r="I280" s="18">
        <v>50</v>
      </c>
      <c r="J280" s="18">
        <v>100</v>
      </c>
      <c r="K280" s="18">
        <v>95</v>
      </c>
      <c r="L280" s="18">
        <v>70</v>
      </c>
      <c r="M280" s="18">
        <v>65</v>
      </c>
      <c r="N280" s="18">
        <v>440</v>
      </c>
    </row>
    <row r="281" spans="1:14">
      <c r="A281" s="18">
        <v>280</v>
      </c>
      <c r="B281" s="18" t="s">
        <v>2197</v>
      </c>
      <c r="C281" s="18" t="s">
        <v>1972</v>
      </c>
      <c r="D281" s="18" t="s">
        <v>1932</v>
      </c>
      <c r="E281" s="18" t="s">
        <v>1677</v>
      </c>
      <c r="F281" s="18" t="s">
        <v>2198</v>
      </c>
      <c r="G281" s="18" t="s">
        <v>2126</v>
      </c>
      <c r="H281" s="18">
        <v>28</v>
      </c>
      <c r="I281" s="18">
        <v>25</v>
      </c>
      <c r="J281" s="18">
        <v>25</v>
      </c>
      <c r="K281" s="18">
        <v>45</v>
      </c>
      <c r="L281" s="18">
        <v>35</v>
      </c>
      <c r="M281" s="18">
        <v>40</v>
      </c>
      <c r="N281" s="18">
        <v>198</v>
      </c>
    </row>
    <row r="282" spans="1:14">
      <c r="A282" s="18">
        <v>281</v>
      </c>
      <c r="B282" s="18" t="s">
        <v>2199</v>
      </c>
      <c r="C282" s="18" t="s">
        <v>1972</v>
      </c>
      <c r="D282" s="18" t="s">
        <v>1932</v>
      </c>
      <c r="E282" s="18" t="s">
        <v>1677</v>
      </c>
      <c r="F282" s="18" t="s">
        <v>2198</v>
      </c>
      <c r="G282" s="18" t="s">
        <v>2126</v>
      </c>
      <c r="H282" s="18">
        <v>38</v>
      </c>
      <c r="I282" s="18">
        <v>35</v>
      </c>
      <c r="J282" s="18">
        <v>35</v>
      </c>
      <c r="K282" s="18">
        <v>65</v>
      </c>
      <c r="L282" s="18">
        <v>55</v>
      </c>
      <c r="M282" s="18">
        <v>50</v>
      </c>
      <c r="N282" s="18">
        <v>278</v>
      </c>
    </row>
    <row r="283" spans="1:14">
      <c r="A283" s="18">
        <v>282</v>
      </c>
      <c r="B283" s="18" t="s">
        <v>626</v>
      </c>
      <c r="C283" s="18" t="s">
        <v>1972</v>
      </c>
      <c r="D283" s="18" t="s">
        <v>1932</v>
      </c>
      <c r="E283" s="18" t="s">
        <v>1677</v>
      </c>
      <c r="F283" s="18" t="s">
        <v>2198</v>
      </c>
      <c r="G283" s="18" t="s">
        <v>2126</v>
      </c>
      <c r="H283" s="18">
        <v>68</v>
      </c>
      <c r="I283" s="18">
        <v>65</v>
      </c>
      <c r="J283" s="18">
        <v>65</v>
      </c>
      <c r="K283" s="18">
        <v>125</v>
      </c>
      <c r="L283" s="18">
        <v>115</v>
      </c>
      <c r="M283" s="18">
        <v>80</v>
      </c>
      <c r="N283" s="18">
        <v>518</v>
      </c>
    </row>
    <row r="284" spans="1:14">
      <c r="A284" s="18">
        <v>283</v>
      </c>
      <c r="B284" s="18" t="s">
        <v>2200</v>
      </c>
      <c r="C284" s="18" t="s">
        <v>1898</v>
      </c>
      <c r="D284" s="18" t="s">
        <v>1895</v>
      </c>
      <c r="E284" s="18" t="s">
        <v>1678</v>
      </c>
      <c r="G284" s="18" t="s">
        <v>1296</v>
      </c>
      <c r="H284" s="18">
        <v>40</v>
      </c>
      <c r="I284" s="18">
        <v>30</v>
      </c>
      <c r="J284" s="18">
        <v>32</v>
      </c>
      <c r="K284" s="18">
        <v>50</v>
      </c>
      <c r="L284" s="18">
        <v>52</v>
      </c>
      <c r="M284" s="18">
        <v>65</v>
      </c>
      <c r="N284" s="18">
        <v>269</v>
      </c>
    </row>
    <row r="285" spans="1:14">
      <c r="A285" s="18">
        <v>284</v>
      </c>
      <c r="B285" s="18" t="s">
        <v>2201</v>
      </c>
      <c r="C285" s="18" t="s">
        <v>1898</v>
      </c>
      <c r="D285" s="18" t="s">
        <v>1893</v>
      </c>
      <c r="E285" s="18" t="s">
        <v>1323</v>
      </c>
      <c r="G285" s="18" t="s">
        <v>1917</v>
      </c>
      <c r="H285" s="18">
        <v>70</v>
      </c>
      <c r="I285" s="18">
        <v>60</v>
      </c>
      <c r="J285" s="18">
        <v>62</v>
      </c>
      <c r="K285" s="18">
        <v>100</v>
      </c>
      <c r="L285" s="18">
        <v>82</v>
      </c>
      <c r="M285" s="18">
        <v>80</v>
      </c>
      <c r="N285" s="18">
        <v>454</v>
      </c>
    </row>
    <row r="286" spans="1:14">
      <c r="A286" s="18">
        <v>285</v>
      </c>
      <c r="B286" s="18" t="s">
        <v>2202</v>
      </c>
      <c r="C286" s="18" t="s">
        <v>1887</v>
      </c>
      <c r="E286" s="18" t="s">
        <v>1707</v>
      </c>
      <c r="F286" s="18" t="s">
        <v>2203</v>
      </c>
      <c r="G286" s="18" t="s">
        <v>558</v>
      </c>
      <c r="H286" s="18">
        <v>60</v>
      </c>
      <c r="I286" s="18">
        <v>40</v>
      </c>
      <c r="J286" s="18">
        <v>60</v>
      </c>
      <c r="K286" s="18">
        <v>40</v>
      </c>
      <c r="L286" s="18">
        <v>60</v>
      </c>
      <c r="M286" s="18">
        <v>35</v>
      </c>
      <c r="N286" s="18">
        <v>295</v>
      </c>
    </row>
    <row r="287" spans="1:14">
      <c r="A287" s="18">
        <v>286</v>
      </c>
      <c r="B287" s="18" t="s">
        <v>501</v>
      </c>
      <c r="C287" s="18" t="s">
        <v>1887</v>
      </c>
      <c r="D287" s="18" t="s">
        <v>1961</v>
      </c>
      <c r="E287" s="18" t="s">
        <v>1707</v>
      </c>
      <c r="F287" s="18" t="s">
        <v>2203</v>
      </c>
      <c r="G287" s="18" t="s">
        <v>157</v>
      </c>
      <c r="H287" s="18">
        <v>60</v>
      </c>
      <c r="I287" s="18">
        <v>130</v>
      </c>
      <c r="J287" s="18">
        <v>80</v>
      </c>
      <c r="K287" s="18">
        <v>60</v>
      </c>
      <c r="L287" s="18">
        <v>60</v>
      </c>
      <c r="M287" s="18">
        <v>70</v>
      </c>
      <c r="N287" s="18">
        <v>460</v>
      </c>
    </row>
    <row r="288" spans="1:14">
      <c r="A288" s="18">
        <v>287</v>
      </c>
      <c r="B288" s="18" t="s">
        <v>2204</v>
      </c>
      <c r="C288" s="18" t="s">
        <v>1905</v>
      </c>
      <c r="E288" s="18" t="s">
        <v>1692</v>
      </c>
      <c r="H288" s="18">
        <v>60</v>
      </c>
      <c r="I288" s="18">
        <v>60</v>
      </c>
      <c r="J288" s="18">
        <v>60</v>
      </c>
      <c r="K288" s="18">
        <v>35</v>
      </c>
      <c r="L288" s="18">
        <v>35</v>
      </c>
      <c r="M288" s="18">
        <v>30</v>
      </c>
      <c r="N288" s="18">
        <v>280</v>
      </c>
    </row>
    <row r="289" spans="1:14">
      <c r="A289" s="18">
        <v>288</v>
      </c>
      <c r="B289" s="18" t="s">
        <v>2205</v>
      </c>
      <c r="C289" s="18" t="s">
        <v>1905</v>
      </c>
      <c r="E289" s="18" t="s">
        <v>1717</v>
      </c>
      <c r="H289" s="18">
        <v>80</v>
      </c>
      <c r="I289" s="18">
        <v>80</v>
      </c>
      <c r="J289" s="18">
        <v>80</v>
      </c>
      <c r="K289" s="18">
        <v>55</v>
      </c>
      <c r="L289" s="18">
        <v>55</v>
      </c>
      <c r="M289" s="18">
        <v>90</v>
      </c>
      <c r="N289" s="18">
        <v>440</v>
      </c>
    </row>
    <row r="290" spans="1:14">
      <c r="A290" s="18">
        <v>289</v>
      </c>
      <c r="B290" s="18" t="s">
        <v>585</v>
      </c>
      <c r="C290" s="18" t="s">
        <v>1905</v>
      </c>
      <c r="E290" s="18" t="s">
        <v>1692</v>
      </c>
      <c r="H290" s="18">
        <v>150</v>
      </c>
      <c r="I290" s="18">
        <v>160</v>
      </c>
      <c r="J290" s="18">
        <v>100</v>
      </c>
      <c r="K290" s="18">
        <v>95</v>
      </c>
      <c r="L290" s="18">
        <v>65</v>
      </c>
      <c r="M290" s="18">
        <v>100</v>
      </c>
      <c r="N290" s="18">
        <v>670</v>
      </c>
    </row>
    <row r="291" spans="1:14">
      <c r="A291" s="18">
        <v>290</v>
      </c>
      <c r="B291" s="18" t="s">
        <v>2206</v>
      </c>
      <c r="C291" s="18" t="s">
        <v>1898</v>
      </c>
      <c r="D291" s="18" t="s">
        <v>1922</v>
      </c>
      <c r="E291" s="18" t="s">
        <v>1698</v>
      </c>
      <c r="G291" s="18" t="s">
        <v>1693</v>
      </c>
      <c r="H291" s="18">
        <v>31</v>
      </c>
      <c r="I291" s="18">
        <v>45</v>
      </c>
      <c r="J291" s="18">
        <v>90</v>
      </c>
      <c r="K291" s="18">
        <v>30</v>
      </c>
      <c r="L291" s="18">
        <v>30</v>
      </c>
      <c r="M291" s="18">
        <v>40</v>
      </c>
      <c r="N291" s="18">
        <v>266</v>
      </c>
    </row>
    <row r="292" spans="1:14">
      <c r="A292" s="18">
        <v>291</v>
      </c>
      <c r="B292" s="18" t="s">
        <v>2207</v>
      </c>
      <c r="C292" s="18" t="s">
        <v>1898</v>
      </c>
      <c r="D292" s="18" t="s">
        <v>1893</v>
      </c>
      <c r="E292" s="18" t="s">
        <v>1669</v>
      </c>
      <c r="G292" s="18" t="s">
        <v>1941</v>
      </c>
      <c r="H292" s="18">
        <v>61</v>
      </c>
      <c r="I292" s="18">
        <v>90</v>
      </c>
      <c r="J292" s="18">
        <v>45</v>
      </c>
      <c r="K292" s="18">
        <v>50</v>
      </c>
      <c r="L292" s="18">
        <v>50</v>
      </c>
      <c r="M292" s="18">
        <v>160</v>
      </c>
      <c r="N292" s="18">
        <v>456</v>
      </c>
    </row>
    <row r="293" spans="1:14">
      <c r="A293" s="18">
        <v>292</v>
      </c>
      <c r="B293" s="18" t="s">
        <v>2208</v>
      </c>
      <c r="C293" s="18" t="s">
        <v>1898</v>
      </c>
      <c r="D293" s="18" t="s">
        <v>2009</v>
      </c>
      <c r="E293" s="18" t="s">
        <v>1701</v>
      </c>
      <c r="G293" s="18" t="s">
        <v>1701</v>
      </c>
      <c r="H293" s="18">
        <v>1</v>
      </c>
      <c r="I293" s="18">
        <v>90</v>
      </c>
      <c r="J293" s="18">
        <v>45</v>
      </c>
      <c r="K293" s="18">
        <v>30</v>
      </c>
      <c r="L293" s="18">
        <v>30</v>
      </c>
      <c r="M293" s="18">
        <v>40</v>
      </c>
      <c r="N293" s="18">
        <v>236</v>
      </c>
    </row>
    <row r="294" spans="1:14">
      <c r="A294" s="18">
        <v>293</v>
      </c>
      <c r="B294" s="18" t="s">
        <v>2209</v>
      </c>
      <c r="C294" s="18" t="s">
        <v>1905</v>
      </c>
      <c r="E294" s="18" t="s">
        <v>1706</v>
      </c>
      <c r="G294" s="18" t="s">
        <v>2053</v>
      </c>
      <c r="H294" s="18">
        <v>64</v>
      </c>
      <c r="I294" s="18">
        <v>51</v>
      </c>
      <c r="J294" s="18">
        <v>23</v>
      </c>
      <c r="K294" s="18">
        <v>51</v>
      </c>
      <c r="L294" s="18">
        <v>23</v>
      </c>
      <c r="M294" s="18">
        <v>28</v>
      </c>
      <c r="N294" s="18">
        <v>240</v>
      </c>
    </row>
    <row r="295" spans="1:14">
      <c r="A295" s="18">
        <v>294</v>
      </c>
      <c r="B295" s="18" t="s">
        <v>2210</v>
      </c>
      <c r="C295" s="18" t="s">
        <v>1905</v>
      </c>
      <c r="E295" s="18" t="s">
        <v>1706</v>
      </c>
      <c r="G295" s="18" t="s">
        <v>494</v>
      </c>
      <c r="H295" s="18">
        <v>84</v>
      </c>
      <c r="I295" s="18">
        <v>71</v>
      </c>
      <c r="J295" s="18">
        <v>43</v>
      </c>
      <c r="K295" s="18">
        <v>71</v>
      </c>
      <c r="L295" s="18">
        <v>43</v>
      </c>
      <c r="M295" s="18">
        <v>48</v>
      </c>
      <c r="N295" s="18">
        <v>360</v>
      </c>
    </row>
    <row r="296" spans="1:14">
      <c r="A296" s="18">
        <v>295</v>
      </c>
      <c r="B296" s="18" t="s">
        <v>903</v>
      </c>
      <c r="C296" s="18" t="s">
        <v>1905</v>
      </c>
      <c r="E296" s="18" t="s">
        <v>1706</v>
      </c>
      <c r="G296" s="18" t="s">
        <v>494</v>
      </c>
      <c r="H296" s="18">
        <v>104</v>
      </c>
      <c r="I296" s="18">
        <v>91</v>
      </c>
      <c r="J296" s="18">
        <v>63</v>
      </c>
      <c r="K296" s="18">
        <v>91</v>
      </c>
      <c r="L296" s="18">
        <v>73</v>
      </c>
      <c r="M296" s="18">
        <v>68</v>
      </c>
      <c r="N296" s="18">
        <v>490</v>
      </c>
    </row>
    <row r="297" spans="1:14">
      <c r="A297" s="18">
        <v>296</v>
      </c>
      <c r="B297" s="18" t="s">
        <v>2211</v>
      </c>
      <c r="C297" s="18" t="s">
        <v>1961</v>
      </c>
      <c r="E297" s="18" t="s">
        <v>150</v>
      </c>
      <c r="F297" s="18" t="s">
        <v>1911</v>
      </c>
      <c r="G297" s="18" t="s">
        <v>1928</v>
      </c>
      <c r="H297" s="18">
        <v>72</v>
      </c>
      <c r="I297" s="18">
        <v>60</v>
      </c>
      <c r="J297" s="18">
        <v>30</v>
      </c>
      <c r="K297" s="18">
        <v>20</v>
      </c>
      <c r="L297" s="18">
        <v>30</v>
      </c>
      <c r="M297" s="18">
        <v>25</v>
      </c>
      <c r="N297" s="18">
        <v>237</v>
      </c>
    </row>
    <row r="298" spans="1:14">
      <c r="A298" s="18">
        <v>297</v>
      </c>
      <c r="B298" s="18" t="s">
        <v>930</v>
      </c>
      <c r="C298" s="18" t="s">
        <v>1961</v>
      </c>
      <c r="E298" s="18" t="s">
        <v>150</v>
      </c>
      <c r="F298" s="18" t="s">
        <v>1911</v>
      </c>
      <c r="G298" s="18" t="s">
        <v>1928</v>
      </c>
      <c r="H298" s="18">
        <v>144</v>
      </c>
      <c r="I298" s="18">
        <v>120</v>
      </c>
      <c r="J298" s="18">
        <v>60</v>
      </c>
      <c r="K298" s="18">
        <v>40</v>
      </c>
      <c r="L298" s="18">
        <v>60</v>
      </c>
      <c r="M298" s="18">
        <v>50</v>
      </c>
      <c r="N298" s="18">
        <v>474</v>
      </c>
    </row>
    <row r="299" spans="1:14">
      <c r="A299" s="18">
        <v>298</v>
      </c>
      <c r="B299" s="18" t="s">
        <v>2212</v>
      </c>
      <c r="C299" s="18" t="s">
        <v>1905</v>
      </c>
      <c r="D299" s="18" t="s">
        <v>1932</v>
      </c>
      <c r="E299" s="18" t="s">
        <v>150</v>
      </c>
      <c r="F299" s="18" t="s">
        <v>2103</v>
      </c>
      <c r="G299" s="18" t="s">
        <v>2104</v>
      </c>
      <c r="H299" s="18">
        <v>50</v>
      </c>
      <c r="I299" s="18">
        <v>20</v>
      </c>
      <c r="J299" s="18">
        <v>40</v>
      </c>
      <c r="K299" s="18">
        <v>20</v>
      </c>
      <c r="L299" s="18">
        <v>40</v>
      </c>
      <c r="M299" s="18">
        <v>20</v>
      </c>
      <c r="N299" s="18">
        <v>190</v>
      </c>
    </row>
    <row r="300" spans="1:14">
      <c r="A300" s="18">
        <v>299</v>
      </c>
      <c r="B300" s="18" t="s">
        <v>2213</v>
      </c>
      <c r="C300" s="18" t="s">
        <v>1983</v>
      </c>
      <c r="E300" s="18" t="s">
        <v>290</v>
      </c>
      <c r="F300" s="18" t="s">
        <v>2214</v>
      </c>
      <c r="G300" s="18" t="s">
        <v>1954</v>
      </c>
      <c r="H300" s="18">
        <v>30</v>
      </c>
      <c r="I300" s="18">
        <v>45</v>
      </c>
      <c r="J300" s="18">
        <v>135</v>
      </c>
      <c r="K300" s="18">
        <v>45</v>
      </c>
      <c r="L300" s="18">
        <v>90</v>
      </c>
      <c r="M300" s="18">
        <v>30</v>
      </c>
      <c r="N300" s="18">
        <v>375</v>
      </c>
    </row>
    <row r="301" spans="1:14">
      <c r="A301" s="18">
        <v>300</v>
      </c>
      <c r="B301" s="18" t="s">
        <v>2215</v>
      </c>
      <c r="C301" s="18" t="s">
        <v>1905</v>
      </c>
      <c r="E301" s="18" t="s">
        <v>1715</v>
      </c>
      <c r="F301" s="18" t="s">
        <v>2216</v>
      </c>
      <c r="G301" s="18" t="s">
        <v>1951</v>
      </c>
      <c r="H301" s="18">
        <v>50</v>
      </c>
      <c r="I301" s="18">
        <v>45</v>
      </c>
      <c r="J301" s="18">
        <v>45</v>
      </c>
      <c r="K301" s="18">
        <v>35</v>
      </c>
      <c r="L301" s="18">
        <v>35</v>
      </c>
      <c r="M301" s="18">
        <v>50</v>
      </c>
      <c r="N301" s="18">
        <v>260</v>
      </c>
    </row>
    <row r="302" spans="1:14">
      <c r="A302" s="18">
        <v>301</v>
      </c>
      <c r="B302" s="18" t="s">
        <v>2217</v>
      </c>
      <c r="C302" s="18" t="s">
        <v>1905</v>
      </c>
      <c r="E302" s="18" t="s">
        <v>1715</v>
      </c>
      <c r="F302" s="18" t="s">
        <v>2216</v>
      </c>
      <c r="G302" s="18" t="s">
        <v>1951</v>
      </c>
      <c r="H302" s="18">
        <v>70</v>
      </c>
      <c r="I302" s="18">
        <v>65</v>
      </c>
      <c r="J302" s="18">
        <v>65</v>
      </c>
      <c r="K302" s="18">
        <v>55</v>
      </c>
      <c r="L302" s="18">
        <v>55</v>
      </c>
      <c r="M302" s="18">
        <v>90</v>
      </c>
      <c r="N302" s="18">
        <v>400</v>
      </c>
    </row>
    <row r="303" spans="1:14">
      <c r="A303" s="18">
        <v>302</v>
      </c>
      <c r="B303" s="18" t="s">
        <v>2218</v>
      </c>
      <c r="C303" s="18" t="s">
        <v>2119</v>
      </c>
      <c r="D303" s="18" t="s">
        <v>2009</v>
      </c>
      <c r="E303" s="18" t="s">
        <v>1681</v>
      </c>
      <c r="F303" s="18" t="s">
        <v>2219</v>
      </c>
      <c r="G303" s="18" t="s">
        <v>2122</v>
      </c>
      <c r="H303" s="18">
        <v>50</v>
      </c>
      <c r="I303" s="18">
        <v>75</v>
      </c>
      <c r="J303" s="18">
        <v>75</v>
      </c>
      <c r="K303" s="18">
        <v>65</v>
      </c>
      <c r="L303" s="18">
        <v>65</v>
      </c>
      <c r="M303" s="18">
        <v>50</v>
      </c>
      <c r="N303" s="18">
        <v>380</v>
      </c>
    </row>
    <row r="304" spans="1:14">
      <c r="A304" s="18">
        <v>303</v>
      </c>
      <c r="B304" s="18" t="s">
        <v>2220</v>
      </c>
      <c r="C304" s="18" t="s">
        <v>1991</v>
      </c>
      <c r="D304" s="18" t="s">
        <v>1932</v>
      </c>
      <c r="E304" s="18" t="s">
        <v>1667</v>
      </c>
      <c r="F304" s="18" t="s">
        <v>2221</v>
      </c>
      <c r="G304" s="18" t="s">
        <v>1928</v>
      </c>
      <c r="H304" s="18">
        <v>50</v>
      </c>
      <c r="I304" s="18">
        <v>85</v>
      </c>
      <c r="J304" s="18">
        <v>85</v>
      </c>
      <c r="K304" s="18">
        <v>55</v>
      </c>
      <c r="L304" s="18">
        <v>55</v>
      </c>
      <c r="M304" s="18">
        <v>50</v>
      </c>
      <c r="N304" s="18">
        <v>380</v>
      </c>
    </row>
    <row r="305" spans="1:14">
      <c r="A305" s="18">
        <v>304</v>
      </c>
      <c r="B305" s="18" t="s">
        <v>2222</v>
      </c>
      <c r="C305" s="18" t="s">
        <v>1991</v>
      </c>
      <c r="D305" s="18" t="s">
        <v>1983</v>
      </c>
      <c r="E305" s="18" t="s">
        <v>290</v>
      </c>
      <c r="F305" s="18" t="s">
        <v>2031</v>
      </c>
      <c r="G305" s="18" t="s">
        <v>2223</v>
      </c>
      <c r="H305" s="18">
        <v>50</v>
      </c>
      <c r="I305" s="18">
        <v>70</v>
      </c>
      <c r="J305" s="18">
        <v>100</v>
      </c>
      <c r="K305" s="18">
        <v>40</v>
      </c>
      <c r="L305" s="18">
        <v>40</v>
      </c>
      <c r="M305" s="18">
        <v>30</v>
      </c>
      <c r="N305" s="18">
        <v>330</v>
      </c>
    </row>
    <row r="306" spans="1:14">
      <c r="A306" s="18">
        <v>305</v>
      </c>
      <c r="B306" s="18" t="s">
        <v>2224</v>
      </c>
      <c r="C306" s="18" t="s">
        <v>1991</v>
      </c>
      <c r="D306" s="18" t="s">
        <v>1983</v>
      </c>
      <c r="E306" s="18" t="s">
        <v>290</v>
      </c>
      <c r="F306" s="18" t="s">
        <v>2031</v>
      </c>
      <c r="G306" s="18" t="s">
        <v>2223</v>
      </c>
      <c r="H306" s="18">
        <v>60</v>
      </c>
      <c r="I306" s="18">
        <v>90</v>
      </c>
      <c r="J306" s="18">
        <v>140</v>
      </c>
      <c r="K306" s="18">
        <v>50</v>
      </c>
      <c r="L306" s="18">
        <v>50</v>
      </c>
      <c r="M306" s="18">
        <v>40</v>
      </c>
      <c r="N306" s="18">
        <v>430</v>
      </c>
    </row>
    <row r="307" spans="1:14">
      <c r="A307" s="18">
        <v>306</v>
      </c>
      <c r="B307" s="18" t="s">
        <v>1077</v>
      </c>
      <c r="C307" s="18" t="s">
        <v>1991</v>
      </c>
      <c r="D307" s="18" t="s">
        <v>1983</v>
      </c>
      <c r="E307" s="18" t="s">
        <v>290</v>
      </c>
      <c r="F307" s="18" t="s">
        <v>2031</v>
      </c>
      <c r="G307" s="18" t="s">
        <v>2223</v>
      </c>
      <c r="H307" s="18">
        <v>70</v>
      </c>
      <c r="I307" s="18">
        <v>110</v>
      </c>
      <c r="J307" s="18">
        <v>180</v>
      </c>
      <c r="K307" s="18">
        <v>60</v>
      </c>
      <c r="L307" s="18">
        <v>60</v>
      </c>
      <c r="M307" s="18">
        <v>50</v>
      </c>
      <c r="N307" s="18">
        <v>530</v>
      </c>
    </row>
    <row r="308" spans="1:14">
      <c r="A308" s="18">
        <v>307</v>
      </c>
      <c r="B308" s="18" t="s">
        <v>2225</v>
      </c>
      <c r="C308" s="18" t="s">
        <v>1961</v>
      </c>
      <c r="D308" s="18" t="s">
        <v>1972</v>
      </c>
      <c r="E308" s="18" t="s">
        <v>1720</v>
      </c>
      <c r="G308" s="18" t="s">
        <v>2126</v>
      </c>
      <c r="H308" s="18">
        <v>30</v>
      </c>
      <c r="I308" s="18">
        <v>40</v>
      </c>
      <c r="J308" s="18">
        <v>55</v>
      </c>
      <c r="K308" s="18">
        <v>40</v>
      </c>
      <c r="L308" s="18">
        <v>55</v>
      </c>
      <c r="M308" s="18">
        <v>60</v>
      </c>
      <c r="N308" s="18">
        <v>280</v>
      </c>
    </row>
    <row r="309" spans="1:14">
      <c r="A309" s="18">
        <v>308</v>
      </c>
      <c r="B309" s="18" t="s">
        <v>740</v>
      </c>
      <c r="C309" s="18" t="s">
        <v>1961</v>
      </c>
      <c r="D309" s="18" t="s">
        <v>1972</v>
      </c>
      <c r="E309" s="18" t="s">
        <v>1720</v>
      </c>
      <c r="G309" s="18" t="s">
        <v>2126</v>
      </c>
      <c r="H309" s="18">
        <v>60</v>
      </c>
      <c r="I309" s="18">
        <v>60</v>
      </c>
      <c r="J309" s="18">
        <v>75</v>
      </c>
      <c r="K309" s="18">
        <v>60</v>
      </c>
      <c r="L309" s="18">
        <v>75</v>
      </c>
      <c r="M309" s="18">
        <v>80</v>
      </c>
      <c r="N309" s="18">
        <v>410</v>
      </c>
    </row>
    <row r="310" spans="1:14">
      <c r="A310" s="18">
        <v>309</v>
      </c>
      <c r="B310" s="18" t="s">
        <v>2226</v>
      </c>
      <c r="C310" s="18" t="s">
        <v>1920</v>
      </c>
      <c r="E310" s="18" t="s">
        <v>1108</v>
      </c>
      <c r="F310" s="18" t="s">
        <v>2022</v>
      </c>
      <c r="G310" s="18" t="s">
        <v>1709</v>
      </c>
      <c r="H310" s="18">
        <v>40</v>
      </c>
      <c r="I310" s="18">
        <v>45</v>
      </c>
      <c r="J310" s="18">
        <v>40</v>
      </c>
      <c r="K310" s="18">
        <v>65</v>
      </c>
      <c r="L310" s="18">
        <v>40</v>
      </c>
      <c r="M310" s="18">
        <v>65</v>
      </c>
      <c r="N310" s="18">
        <v>295</v>
      </c>
    </row>
    <row r="311" spans="1:14">
      <c r="A311" s="18">
        <v>310</v>
      </c>
      <c r="B311" s="18" t="s">
        <v>1223</v>
      </c>
      <c r="C311" s="18" t="s">
        <v>1920</v>
      </c>
      <c r="E311" s="18" t="s">
        <v>1108</v>
      </c>
      <c r="F311" s="18" t="s">
        <v>2022</v>
      </c>
      <c r="G311" s="18" t="s">
        <v>1709</v>
      </c>
      <c r="H311" s="18">
        <v>70</v>
      </c>
      <c r="I311" s="18">
        <v>75</v>
      </c>
      <c r="J311" s="18">
        <v>60</v>
      </c>
      <c r="K311" s="18">
        <v>105</v>
      </c>
      <c r="L311" s="18">
        <v>60</v>
      </c>
      <c r="M311" s="18">
        <v>105</v>
      </c>
      <c r="N311" s="18">
        <v>475</v>
      </c>
    </row>
    <row r="312" spans="1:14">
      <c r="A312" s="18">
        <v>311</v>
      </c>
      <c r="B312" s="18" t="s">
        <v>2227</v>
      </c>
      <c r="C312" s="18" t="s">
        <v>1920</v>
      </c>
      <c r="E312" s="18" t="s">
        <v>1704</v>
      </c>
      <c r="G312" s="18" t="s">
        <v>486</v>
      </c>
      <c r="H312" s="18">
        <v>60</v>
      </c>
      <c r="I312" s="18">
        <v>50</v>
      </c>
      <c r="J312" s="18">
        <v>40</v>
      </c>
      <c r="K312" s="18">
        <v>85</v>
      </c>
      <c r="L312" s="18">
        <v>75</v>
      </c>
      <c r="M312" s="18">
        <v>95</v>
      </c>
      <c r="N312" s="18">
        <v>405</v>
      </c>
    </row>
    <row r="313" spans="1:14">
      <c r="A313" s="18">
        <v>312</v>
      </c>
      <c r="B313" s="18" t="s">
        <v>2228</v>
      </c>
      <c r="C313" s="18" t="s">
        <v>1920</v>
      </c>
      <c r="E313" s="18" t="s">
        <v>1709</v>
      </c>
      <c r="G313" s="18" t="s">
        <v>1685</v>
      </c>
      <c r="H313" s="18">
        <v>60</v>
      </c>
      <c r="I313" s="18">
        <v>40</v>
      </c>
      <c r="J313" s="18">
        <v>50</v>
      </c>
      <c r="K313" s="18">
        <v>75</v>
      </c>
      <c r="L313" s="18">
        <v>85</v>
      </c>
      <c r="M313" s="18">
        <v>95</v>
      </c>
      <c r="N313" s="18">
        <v>405</v>
      </c>
    </row>
    <row r="314" spans="1:14">
      <c r="A314" s="18">
        <v>313</v>
      </c>
      <c r="B314" s="18" t="s">
        <v>2229</v>
      </c>
      <c r="C314" s="18" t="s">
        <v>1898</v>
      </c>
      <c r="E314" s="18" t="s">
        <v>1263</v>
      </c>
      <c r="F314" s="18" t="s">
        <v>2230</v>
      </c>
      <c r="G314" s="18" t="s">
        <v>2122</v>
      </c>
      <c r="H314" s="18">
        <v>65</v>
      </c>
      <c r="I314" s="18">
        <v>73</v>
      </c>
      <c r="J314" s="18">
        <v>75</v>
      </c>
      <c r="K314" s="18">
        <v>47</v>
      </c>
      <c r="L314" s="18">
        <v>85</v>
      </c>
      <c r="M314" s="18">
        <v>85</v>
      </c>
      <c r="N314" s="18">
        <v>430</v>
      </c>
    </row>
    <row r="315" spans="1:14">
      <c r="A315" s="18">
        <v>314</v>
      </c>
      <c r="B315" s="18" t="s">
        <v>2231</v>
      </c>
      <c r="C315" s="18" t="s">
        <v>1898</v>
      </c>
      <c r="E315" s="18" t="s">
        <v>1059</v>
      </c>
      <c r="F315" s="18" t="s">
        <v>1949</v>
      </c>
      <c r="G315" s="18" t="s">
        <v>2122</v>
      </c>
      <c r="H315" s="18">
        <v>65</v>
      </c>
      <c r="I315" s="18">
        <v>47</v>
      </c>
      <c r="J315" s="18">
        <v>75</v>
      </c>
      <c r="K315" s="18">
        <v>73</v>
      </c>
      <c r="L315" s="18">
        <v>85</v>
      </c>
      <c r="M315" s="18">
        <v>85</v>
      </c>
      <c r="N315" s="18">
        <v>430</v>
      </c>
    </row>
    <row r="316" spans="1:14">
      <c r="A316" s="18">
        <v>315</v>
      </c>
      <c r="B316" s="18" t="s">
        <v>2232</v>
      </c>
      <c r="C316" s="18" t="s">
        <v>1887</v>
      </c>
      <c r="D316" s="18" t="s">
        <v>1888</v>
      </c>
      <c r="E316" s="18" t="s">
        <v>702</v>
      </c>
      <c r="F316" s="18" t="s">
        <v>2233</v>
      </c>
      <c r="G316" s="18" t="s">
        <v>1171</v>
      </c>
      <c r="H316" s="18">
        <v>50</v>
      </c>
      <c r="I316" s="18">
        <v>60</v>
      </c>
      <c r="J316" s="18">
        <v>45</v>
      </c>
      <c r="K316" s="18">
        <v>100</v>
      </c>
      <c r="L316" s="18">
        <v>80</v>
      </c>
      <c r="M316" s="18">
        <v>65</v>
      </c>
      <c r="N316" s="18">
        <v>400</v>
      </c>
    </row>
    <row r="317" spans="1:14">
      <c r="A317" s="18">
        <v>316</v>
      </c>
      <c r="B317" s="18" t="s">
        <v>2234</v>
      </c>
      <c r="C317" s="18" t="s">
        <v>1888</v>
      </c>
      <c r="E317" s="18" t="s">
        <v>776</v>
      </c>
      <c r="F317" s="18" t="s">
        <v>2002</v>
      </c>
      <c r="G317" s="18" t="s">
        <v>755</v>
      </c>
      <c r="H317" s="18">
        <v>70</v>
      </c>
      <c r="I317" s="18">
        <v>43</v>
      </c>
      <c r="J317" s="18">
        <v>53</v>
      </c>
      <c r="K317" s="18">
        <v>43</v>
      </c>
      <c r="L317" s="18">
        <v>53</v>
      </c>
      <c r="M317" s="18">
        <v>40</v>
      </c>
      <c r="N317" s="18">
        <v>302</v>
      </c>
    </row>
    <row r="318" spans="1:14">
      <c r="A318" s="18">
        <v>317</v>
      </c>
      <c r="B318" s="18" t="s">
        <v>2235</v>
      </c>
      <c r="C318" s="18" t="s">
        <v>1888</v>
      </c>
      <c r="E318" s="18" t="s">
        <v>776</v>
      </c>
      <c r="F318" s="18" t="s">
        <v>2002</v>
      </c>
      <c r="G318" s="18" t="s">
        <v>755</v>
      </c>
      <c r="H318" s="18">
        <v>100</v>
      </c>
      <c r="I318" s="18">
        <v>73</v>
      </c>
      <c r="J318" s="18">
        <v>83</v>
      </c>
      <c r="K318" s="18">
        <v>73</v>
      </c>
      <c r="L318" s="18">
        <v>83</v>
      </c>
      <c r="M318" s="18">
        <v>55</v>
      </c>
      <c r="N318" s="18">
        <v>467</v>
      </c>
    </row>
    <row r="319" spans="1:14">
      <c r="A319" s="18">
        <v>318</v>
      </c>
      <c r="B319" s="18" t="s">
        <v>2236</v>
      </c>
      <c r="C319" s="18" t="s">
        <v>1895</v>
      </c>
      <c r="D319" s="18" t="s">
        <v>2119</v>
      </c>
      <c r="E319" s="18" t="s">
        <v>1673</v>
      </c>
      <c r="G319" s="18" t="s">
        <v>1669</v>
      </c>
      <c r="H319" s="18">
        <v>45</v>
      </c>
      <c r="I319" s="18">
        <v>90</v>
      </c>
      <c r="J319" s="18">
        <v>20</v>
      </c>
      <c r="K319" s="18">
        <v>65</v>
      </c>
      <c r="L319" s="18">
        <v>20</v>
      </c>
      <c r="M319" s="18">
        <v>65</v>
      </c>
      <c r="N319" s="18">
        <v>305</v>
      </c>
    </row>
    <row r="320" spans="1:14">
      <c r="A320" s="18">
        <v>319</v>
      </c>
      <c r="B320" s="18" t="s">
        <v>2237</v>
      </c>
      <c r="C320" s="18" t="s">
        <v>1895</v>
      </c>
      <c r="D320" s="18" t="s">
        <v>2119</v>
      </c>
      <c r="E320" s="18" t="s">
        <v>1673</v>
      </c>
      <c r="G320" s="18" t="s">
        <v>1669</v>
      </c>
      <c r="H320" s="18">
        <v>70</v>
      </c>
      <c r="I320" s="18">
        <v>120</v>
      </c>
      <c r="J320" s="18">
        <v>40</v>
      </c>
      <c r="K320" s="18">
        <v>95</v>
      </c>
      <c r="L320" s="18">
        <v>40</v>
      </c>
      <c r="M320" s="18">
        <v>95</v>
      </c>
      <c r="N320" s="18">
        <v>460</v>
      </c>
    </row>
    <row r="321" spans="1:14">
      <c r="A321" s="18">
        <v>320</v>
      </c>
      <c r="B321" s="18" t="s">
        <v>2238</v>
      </c>
      <c r="C321" s="18" t="s">
        <v>1895</v>
      </c>
      <c r="E321" s="18" t="s">
        <v>1713</v>
      </c>
      <c r="F321" s="18" t="s">
        <v>2028</v>
      </c>
      <c r="G321" s="18" t="s">
        <v>1003</v>
      </c>
      <c r="H321" s="18">
        <v>130</v>
      </c>
      <c r="I321" s="18">
        <v>70</v>
      </c>
      <c r="J321" s="18">
        <v>35</v>
      </c>
      <c r="K321" s="18">
        <v>70</v>
      </c>
      <c r="L321" s="18">
        <v>35</v>
      </c>
      <c r="M321" s="18">
        <v>60</v>
      </c>
      <c r="N321" s="18">
        <v>400</v>
      </c>
    </row>
    <row r="322" spans="1:14">
      <c r="A322" s="18">
        <v>321</v>
      </c>
      <c r="B322" s="18" t="s">
        <v>1066</v>
      </c>
      <c r="C322" s="18" t="s">
        <v>1895</v>
      </c>
      <c r="E322" s="18" t="s">
        <v>1713</v>
      </c>
      <c r="F322" s="18" t="s">
        <v>2028</v>
      </c>
      <c r="G322" s="18" t="s">
        <v>1003</v>
      </c>
      <c r="H322" s="18">
        <v>170</v>
      </c>
      <c r="I322" s="18">
        <v>90</v>
      </c>
      <c r="J322" s="18">
        <v>45</v>
      </c>
      <c r="K322" s="18">
        <v>90</v>
      </c>
      <c r="L322" s="18">
        <v>45</v>
      </c>
      <c r="M322" s="18">
        <v>60</v>
      </c>
      <c r="N322" s="18">
        <v>500</v>
      </c>
    </row>
    <row r="323" spans="1:14">
      <c r="A323" s="18">
        <v>322</v>
      </c>
      <c r="B323" s="18" t="s">
        <v>2239</v>
      </c>
      <c r="C323" s="18" t="s">
        <v>1891</v>
      </c>
      <c r="D323" s="18" t="s">
        <v>1922</v>
      </c>
      <c r="E323" s="18" t="s">
        <v>1059</v>
      </c>
      <c r="F323" s="18" t="s">
        <v>2240</v>
      </c>
      <c r="G323" s="18" t="s">
        <v>1177</v>
      </c>
      <c r="H323" s="18">
        <v>60</v>
      </c>
      <c r="I323" s="18">
        <v>60</v>
      </c>
      <c r="J323" s="18">
        <v>40</v>
      </c>
      <c r="K323" s="18">
        <v>65</v>
      </c>
      <c r="L323" s="18">
        <v>45</v>
      </c>
      <c r="M323" s="18">
        <v>35</v>
      </c>
      <c r="N323" s="18">
        <v>305</v>
      </c>
    </row>
    <row r="324" spans="1:14">
      <c r="A324" s="18">
        <v>323</v>
      </c>
      <c r="B324" s="18" t="s">
        <v>2241</v>
      </c>
      <c r="C324" s="18" t="s">
        <v>1891</v>
      </c>
      <c r="D324" s="18" t="s">
        <v>1922</v>
      </c>
      <c r="E324" s="18" t="s">
        <v>1710</v>
      </c>
      <c r="F324" s="18" t="s">
        <v>2242</v>
      </c>
      <c r="G324" s="18" t="s">
        <v>599</v>
      </c>
      <c r="H324" s="18">
        <v>70</v>
      </c>
      <c r="I324" s="18">
        <v>100</v>
      </c>
      <c r="J324" s="18">
        <v>70</v>
      </c>
      <c r="K324" s="18">
        <v>105</v>
      </c>
      <c r="L324" s="18">
        <v>75</v>
      </c>
      <c r="M324" s="18">
        <v>40</v>
      </c>
      <c r="N324" s="18">
        <v>460</v>
      </c>
    </row>
    <row r="325" spans="1:14">
      <c r="A325" s="18">
        <v>324</v>
      </c>
      <c r="B325" s="18" t="s">
        <v>2243</v>
      </c>
      <c r="C325" s="18" t="s">
        <v>1891</v>
      </c>
      <c r="E325" s="18" t="s">
        <v>1676</v>
      </c>
      <c r="F325" s="18" t="s">
        <v>2244</v>
      </c>
      <c r="G325" s="18" t="s">
        <v>1246</v>
      </c>
      <c r="H325" s="18">
        <v>70</v>
      </c>
      <c r="I325" s="18">
        <v>85</v>
      </c>
      <c r="J325" s="18">
        <v>140</v>
      </c>
      <c r="K325" s="18">
        <v>85</v>
      </c>
      <c r="L325" s="18">
        <v>70</v>
      </c>
      <c r="M325" s="18">
        <v>20</v>
      </c>
      <c r="N325" s="18">
        <v>470</v>
      </c>
    </row>
    <row r="326" spans="1:14">
      <c r="A326" s="18">
        <v>325</v>
      </c>
      <c r="B326" s="18" t="s">
        <v>2245</v>
      </c>
      <c r="C326" s="18" t="s">
        <v>1972</v>
      </c>
      <c r="E326" s="18" t="s">
        <v>150</v>
      </c>
      <c r="F326" s="18" t="s">
        <v>1988</v>
      </c>
      <c r="G326" s="18" t="s">
        <v>755</v>
      </c>
      <c r="H326" s="18">
        <v>60</v>
      </c>
      <c r="I326" s="18">
        <v>25</v>
      </c>
      <c r="J326" s="18">
        <v>35</v>
      </c>
      <c r="K326" s="18">
        <v>70</v>
      </c>
      <c r="L326" s="18">
        <v>80</v>
      </c>
      <c r="M326" s="18">
        <v>60</v>
      </c>
      <c r="N326" s="18">
        <v>330</v>
      </c>
    </row>
    <row r="327" spans="1:14">
      <c r="A327" s="18">
        <v>326</v>
      </c>
      <c r="B327" s="18" t="s">
        <v>2246</v>
      </c>
      <c r="C327" s="18" t="s">
        <v>1972</v>
      </c>
      <c r="E327" s="18" t="s">
        <v>150</v>
      </c>
      <c r="F327" s="18" t="s">
        <v>1988</v>
      </c>
      <c r="G327" s="18" t="s">
        <v>755</v>
      </c>
      <c r="H327" s="18">
        <v>80</v>
      </c>
      <c r="I327" s="18">
        <v>45</v>
      </c>
      <c r="J327" s="18">
        <v>65</v>
      </c>
      <c r="K327" s="18">
        <v>90</v>
      </c>
      <c r="L327" s="18">
        <v>110</v>
      </c>
      <c r="M327" s="18">
        <v>80</v>
      </c>
      <c r="N327" s="18">
        <v>470</v>
      </c>
    </row>
    <row r="328" spans="1:14">
      <c r="A328" s="18">
        <v>327</v>
      </c>
      <c r="B328" s="18" t="s">
        <v>2247</v>
      </c>
      <c r="C328" s="18" t="s">
        <v>1905</v>
      </c>
      <c r="E328" s="18" t="s">
        <v>1177</v>
      </c>
      <c r="F328" s="18" t="s">
        <v>1906</v>
      </c>
      <c r="G328" s="18" t="s">
        <v>2139</v>
      </c>
      <c r="H328" s="18">
        <v>60</v>
      </c>
      <c r="I328" s="18">
        <v>60</v>
      </c>
      <c r="J328" s="18">
        <v>60</v>
      </c>
      <c r="K328" s="18">
        <v>60</v>
      </c>
      <c r="L328" s="18">
        <v>60</v>
      </c>
      <c r="M328" s="18">
        <v>60</v>
      </c>
      <c r="N328" s="18">
        <v>360</v>
      </c>
    </row>
    <row r="329" spans="1:14">
      <c r="A329" s="18">
        <v>328</v>
      </c>
      <c r="B329" s="18" t="s">
        <v>2248</v>
      </c>
      <c r="C329" s="18" t="s">
        <v>1922</v>
      </c>
      <c r="E329" s="18" t="s">
        <v>1667</v>
      </c>
      <c r="F329" s="18" t="s">
        <v>1953</v>
      </c>
      <c r="G329" s="18" t="s">
        <v>1928</v>
      </c>
      <c r="H329" s="18">
        <v>45</v>
      </c>
      <c r="I329" s="18">
        <v>100</v>
      </c>
      <c r="J329" s="18">
        <v>45</v>
      </c>
      <c r="K329" s="18">
        <v>45</v>
      </c>
      <c r="L329" s="18">
        <v>45</v>
      </c>
      <c r="M329" s="18">
        <v>10</v>
      </c>
      <c r="N329" s="18">
        <v>290</v>
      </c>
    </row>
    <row r="330" spans="1:14">
      <c r="A330" s="18">
        <v>329</v>
      </c>
      <c r="B330" s="18" t="s">
        <v>2249</v>
      </c>
      <c r="C330" s="18" t="s">
        <v>1922</v>
      </c>
      <c r="D330" s="18" t="s">
        <v>2068</v>
      </c>
      <c r="E330" s="18" t="s">
        <v>1703</v>
      </c>
      <c r="G330" s="18" t="s">
        <v>1703</v>
      </c>
      <c r="H330" s="18">
        <v>50</v>
      </c>
      <c r="I330" s="18">
        <v>70</v>
      </c>
      <c r="J330" s="18">
        <v>50</v>
      </c>
      <c r="K330" s="18">
        <v>50</v>
      </c>
      <c r="L330" s="18">
        <v>50</v>
      </c>
      <c r="M330" s="18">
        <v>70</v>
      </c>
      <c r="N330" s="18">
        <v>340</v>
      </c>
    </row>
    <row r="331" spans="1:14">
      <c r="A331" s="18">
        <v>330</v>
      </c>
      <c r="B331" s="18" t="s">
        <v>1008</v>
      </c>
      <c r="C331" s="18" t="s">
        <v>1922</v>
      </c>
      <c r="D331" s="18" t="s">
        <v>2068</v>
      </c>
      <c r="E331" s="18" t="s">
        <v>1703</v>
      </c>
      <c r="G331" s="18" t="s">
        <v>1703</v>
      </c>
      <c r="H331" s="18">
        <v>80</v>
      </c>
      <c r="I331" s="18">
        <v>100</v>
      </c>
      <c r="J331" s="18">
        <v>80</v>
      </c>
      <c r="K331" s="18">
        <v>80</v>
      </c>
      <c r="L331" s="18">
        <v>80</v>
      </c>
      <c r="M331" s="18">
        <v>100</v>
      </c>
      <c r="N331" s="18">
        <v>520</v>
      </c>
    </row>
    <row r="332" spans="1:14">
      <c r="A332" s="18">
        <v>331</v>
      </c>
      <c r="B332" s="18" t="s">
        <v>2250</v>
      </c>
      <c r="C332" s="18" t="s">
        <v>1887</v>
      </c>
      <c r="E332" s="18" t="s">
        <v>550</v>
      </c>
      <c r="G332" s="18" t="s">
        <v>887</v>
      </c>
      <c r="H332" s="18">
        <v>50</v>
      </c>
      <c r="I332" s="18">
        <v>85</v>
      </c>
      <c r="J332" s="18">
        <v>40</v>
      </c>
      <c r="K332" s="18">
        <v>85</v>
      </c>
      <c r="L332" s="18">
        <v>40</v>
      </c>
      <c r="M332" s="18">
        <v>35</v>
      </c>
      <c r="N332" s="18">
        <v>335</v>
      </c>
    </row>
    <row r="333" spans="1:14">
      <c r="A333" s="18">
        <v>332</v>
      </c>
      <c r="B333" s="18" t="s">
        <v>2251</v>
      </c>
      <c r="C333" s="18" t="s">
        <v>1887</v>
      </c>
      <c r="D333" s="18" t="s">
        <v>2119</v>
      </c>
      <c r="E333" s="18" t="s">
        <v>550</v>
      </c>
      <c r="G333" s="18" t="s">
        <v>887</v>
      </c>
      <c r="H333" s="18">
        <v>70</v>
      </c>
      <c r="I333" s="18">
        <v>115</v>
      </c>
      <c r="J333" s="18">
        <v>60</v>
      </c>
      <c r="K333" s="18">
        <v>115</v>
      </c>
      <c r="L333" s="18">
        <v>60</v>
      </c>
      <c r="M333" s="18">
        <v>55</v>
      </c>
      <c r="N333" s="18">
        <v>475</v>
      </c>
    </row>
    <row r="334" spans="1:14">
      <c r="A334" s="18">
        <v>333</v>
      </c>
      <c r="B334" s="18" t="s">
        <v>2252</v>
      </c>
      <c r="C334" s="18" t="s">
        <v>1905</v>
      </c>
      <c r="D334" s="18" t="s">
        <v>1893</v>
      </c>
      <c r="E334" s="18" t="s">
        <v>702</v>
      </c>
      <c r="G334" s="18" t="s">
        <v>613</v>
      </c>
      <c r="H334" s="18">
        <v>45</v>
      </c>
      <c r="I334" s="18">
        <v>40</v>
      </c>
      <c r="J334" s="18">
        <v>60</v>
      </c>
      <c r="K334" s="18">
        <v>40</v>
      </c>
      <c r="L334" s="18">
        <v>75</v>
      </c>
      <c r="M334" s="18">
        <v>50</v>
      </c>
      <c r="N334" s="18">
        <v>310</v>
      </c>
    </row>
    <row r="335" spans="1:14">
      <c r="A335" s="18">
        <v>334</v>
      </c>
      <c r="B335" s="18" t="s">
        <v>746</v>
      </c>
      <c r="C335" s="18" t="s">
        <v>2068</v>
      </c>
      <c r="D335" s="18" t="s">
        <v>1893</v>
      </c>
      <c r="E335" s="18" t="s">
        <v>702</v>
      </c>
      <c r="G335" s="18" t="s">
        <v>613</v>
      </c>
      <c r="H335" s="18">
        <v>75</v>
      </c>
      <c r="I335" s="18">
        <v>70</v>
      </c>
      <c r="J335" s="18">
        <v>90</v>
      </c>
      <c r="K335" s="18">
        <v>70</v>
      </c>
      <c r="L335" s="18">
        <v>105</v>
      </c>
      <c r="M335" s="18">
        <v>80</v>
      </c>
      <c r="N335" s="18">
        <v>490</v>
      </c>
    </row>
    <row r="336" spans="1:14">
      <c r="A336" s="18">
        <v>335</v>
      </c>
      <c r="B336" s="18" t="s">
        <v>2253</v>
      </c>
      <c r="C336" s="18" t="s">
        <v>1905</v>
      </c>
      <c r="E336" s="18" t="s">
        <v>1716</v>
      </c>
      <c r="G336" s="18" t="s">
        <v>2254</v>
      </c>
      <c r="H336" s="18">
        <v>73</v>
      </c>
      <c r="I336" s="18">
        <v>115</v>
      </c>
      <c r="J336" s="18">
        <v>60</v>
      </c>
      <c r="K336" s="18">
        <v>60</v>
      </c>
      <c r="L336" s="18">
        <v>60</v>
      </c>
      <c r="M336" s="18">
        <v>90</v>
      </c>
      <c r="N336" s="18">
        <v>458</v>
      </c>
    </row>
    <row r="337" spans="1:14">
      <c r="A337" s="18">
        <v>336</v>
      </c>
      <c r="B337" s="18" t="s">
        <v>2255</v>
      </c>
      <c r="C337" s="18" t="s">
        <v>1888</v>
      </c>
      <c r="E337" s="18" t="s">
        <v>1682</v>
      </c>
      <c r="G337" s="18" t="s">
        <v>1941</v>
      </c>
      <c r="H337" s="18">
        <v>73</v>
      </c>
      <c r="I337" s="18">
        <v>100</v>
      </c>
      <c r="J337" s="18">
        <v>60</v>
      </c>
      <c r="K337" s="18">
        <v>100</v>
      </c>
      <c r="L337" s="18">
        <v>60</v>
      </c>
      <c r="M337" s="18">
        <v>65</v>
      </c>
      <c r="N337" s="18">
        <v>458</v>
      </c>
    </row>
    <row r="338" spans="1:14">
      <c r="A338" s="18">
        <v>337</v>
      </c>
      <c r="B338" s="18" t="s">
        <v>2256</v>
      </c>
      <c r="C338" s="18" t="s">
        <v>1983</v>
      </c>
      <c r="D338" s="18" t="s">
        <v>1972</v>
      </c>
      <c r="E338" s="18" t="s">
        <v>1703</v>
      </c>
      <c r="H338" s="18">
        <v>90</v>
      </c>
      <c r="I338" s="18">
        <v>55</v>
      </c>
      <c r="J338" s="18">
        <v>65</v>
      </c>
      <c r="K338" s="18">
        <v>95</v>
      </c>
      <c r="L338" s="18">
        <v>85</v>
      </c>
      <c r="M338" s="18">
        <v>70</v>
      </c>
      <c r="N338" s="18">
        <v>460</v>
      </c>
    </row>
    <row r="339" spans="1:14">
      <c r="A339" s="18">
        <v>338</v>
      </c>
      <c r="B339" s="18" t="s">
        <v>2257</v>
      </c>
      <c r="C339" s="18" t="s">
        <v>1983</v>
      </c>
      <c r="D339" s="18" t="s">
        <v>1972</v>
      </c>
      <c r="E339" s="18" t="s">
        <v>1703</v>
      </c>
      <c r="H339" s="18">
        <v>90</v>
      </c>
      <c r="I339" s="18">
        <v>95</v>
      </c>
      <c r="J339" s="18">
        <v>85</v>
      </c>
      <c r="K339" s="18">
        <v>55</v>
      </c>
      <c r="L339" s="18">
        <v>65</v>
      </c>
      <c r="M339" s="18">
        <v>70</v>
      </c>
      <c r="N339" s="18">
        <v>460</v>
      </c>
    </row>
    <row r="340" spans="1:14">
      <c r="A340" s="18">
        <v>339</v>
      </c>
      <c r="B340" s="18" t="s">
        <v>2258</v>
      </c>
      <c r="C340" s="18" t="s">
        <v>1895</v>
      </c>
      <c r="D340" s="18" t="s">
        <v>1922</v>
      </c>
      <c r="E340" s="18" t="s">
        <v>1059</v>
      </c>
      <c r="F340" s="18" t="s">
        <v>2259</v>
      </c>
      <c r="G340" s="18" t="s">
        <v>681</v>
      </c>
      <c r="H340" s="18">
        <v>50</v>
      </c>
      <c r="I340" s="18">
        <v>48</v>
      </c>
      <c r="J340" s="18">
        <v>43</v>
      </c>
      <c r="K340" s="18">
        <v>46</v>
      </c>
      <c r="L340" s="18">
        <v>41</v>
      </c>
      <c r="M340" s="18">
        <v>60</v>
      </c>
      <c r="N340" s="18">
        <v>288</v>
      </c>
    </row>
    <row r="341" spans="1:14">
      <c r="A341" s="18">
        <v>340</v>
      </c>
      <c r="B341" s="18" t="s">
        <v>853</v>
      </c>
      <c r="C341" s="18" t="s">
        <v>1895</v>
      </c>
      <c r="D341" s="18" t="s">
        <v>1922</v>
      </c>
      <c r="E341" s="18" t="s">
        <v>1059</v>
      </c>
      <c r="F341" s="18" t="s">
        <v>2259</v>
      </c>
      <c r="G341" s="18" t="s">
        <v>681</v>
      </c>
      <c r="H341" s="18">
        <v>110</v>
      </c>
      <c r="I341" s="18">
        <v>78</v>
      </c>
      <c r="J341" s="18">
        <v>73</v>
      </c>
      <c r="K341" s="18">
        <v>76</v>
      </c>
      <c r="L341" s="18">
        <v>71</v>
      </c>
      <c r="M341" s="18">
        <v>60</v>
      </c>
      <c r="N341" s="18">
        <v>468</v>
      </c>
    </row>
    <row r="342" spans="1:14">
      <c r="A342" s="18">
        <v>341</v>
      </c>
      <c r="B342" s="18" t="s">
        <v>2260</v>
      </c>
      <c r="C342" s="18" t="s">
        <v>1895</v>
      </c>
      <c r="E342" s="18" t="s">
        <v>1667</v>
      </c>
      <c r="F342" s="18" t="s">
        <v>2015</v>
      </c>
      <c r="G342" s="18" t="s">
        <v>1687</v>
      </c>
      <c r="H342" s="18">
        <v>43</v>
      </c>
      <c r="I342" s="18">
        <v>80</v>
      </c>
      <c r="J342" s="18">
        <v>65</v>
      </c>
      <c r="K342" s="18">
        <v>50</v>
      </c>
      <c r="L342" s="18">
        <v>35</v>
      </c>
      <c r="M342" s="18">
        <v>35</v>
      </c>
      <c r="N342" s="18">
        <v>308</v>
      </c>
    </row>
    <row r="343" spans="1:14">
      <c r="A343" s="18">
        <v>342</v>
      </c>
      <c r="B343" s="18" t="s">
        <v>2261</v>
      </c>
      <c r="C343" s="18" t="s">
        <v>1895</v>
      </c>
      <c r="D343" s="18" t="s">
        <v>2119</v>
      </c>
      <c r="E343" s="18" t="s">
        <v>1667</v>
      </c>
      <c r="F343" s="18" t="s">
        <v>2015</v>
      </c>
      <c r="G343" s="18" t="s">
        <v>1687</v>
      </c>
      <c r="H343" s="18">
        <v>63</v>
      </c>
      <c r="I343" s="18">
        <v>120</v>
      </c>
      <c r="J343" s="18">
        <v>85</v>
      </c>
      <c r="K343" s="18">
        <v>90</v>
      </c>
      <c r="L343" s="18">
        <v>55</v>
      </c>
      <c r="M343" s="18">
        <v>55</v>
      </c>
      <c r="N343" s="18">
        <v>468</v>
      </c>
    </row>
    <row r="344" spans="1:14">
      <c r="A344" s="18">
        <v>343</v>
      </c>
      <c r="B344" s="18" t="s">
        <v>2262</v>
      </c>
      <c r="C344" s="18" t="s">
        <v>1922</v>
      </c>
      <c r="D344" s="18" t="s">
        <v>1972</v>
      </c>
      <c r="E344" s="18" t="s">
        <v>1703</v>
      </c>
      <c r="H344" s="18">
        <v>40</v>
      </c>
      <c r="I344" s="18">
        <v>40</v>
      </c>
      <c r="J344" s="18">
        <v>55</v>
      </c>
      <c r="K344" s="18">
        <v>40</v>
      </c>
      <c r="L344" s="18">
        <v>70</v>
      </c>
      <c r="M344" s="18">
        <v>55</v>
      </c>
      <c r="N344" s="18">
        <v>300</v>
      </c>
    </row>
    <row r="345" spans="1:14">
      <c r="A345" s="18">
        <v>344</v>
      </c>
      <c r="B345" s="18" t="s">
        <v>892</v>
      </c>
      <c r="C345" s="18" t="s">
        <v>1922</v>
      </c>
      <c r="D345" s="18" t="s">
        <v>1972</v>
      </c>
      <c r="E345" s="18" t="s">
        <v>1703</v>
      </c>
      <c r="H345" s="18">
        <v>60</v>
      </c>
      <c r="I345" s="18">
        <v>70</v>
      </c>
      <c r="J345" s="18">
        <v>105</v>
      </c>
      <c r="K345" s="18">
        <v>70</v>
      </c>
      <c r="L345" s="18">
        <v>120</v>
      </c>
      <c r="M345" s="18">
        <v>75</v>
      </c>
      <c r="N345" s="18">
        <v>500</v>
      </c>
    </row>
    <row r="346" spans="1:14">
      <c r="A346" s="18">
        <v>345</v>
      </c>
      <c r="B346" s="18" t="s">
        <v>2263</v>
      </c>
      <c r="C346" s="18" t="s">
        <v>1983</v>
      </c>
      <c r="D346" s="18" t="s">
        <v>1887</v>
      </c>
      <c r="E346" s="18" t="s">
        <v>1671</v>
      </c>
      <c r="G346" s="18" t="s">
        <v>830</v>
      </c>
      <c r="H346" s="18">
        <v>66</v>
      </c>
      <c r="I346" s="18">
        <v>41</v>
      </c>
      <c r="J346" s="18">
        <v>77</v>
      </c>
      <c r="K346" s="18">
        <v>61</v>
      </c>
      <c r="L346" s="18">
        <v>87</v>
      </c>
      <c r="M346" s="18">
        <v>23</v>
      </c>
      <c r="N346" s="18">
        <v>355</v>
      </c>
    </row>
    <row r="347" spans="1:14">
      <c r="A347" s="18">
        <v>346</v>
      </c>
      <c r="B347" s="18" t="s">
        <v>1198</v>
      </c>
      <c r="C347" s="18" t="s">
        <v>1983</v>
      </c>
      <c r="D347" s="18" t="s">
        <v>1887</v>
      </c>
      <c r="E347" s="18" t="s">
        <v>1671</v>
      </c>
      <c r="G347" s="18" t="s">
        <v>830</v>
      </c>
      <c r="H347" s="18">
        <v>86</v>
      </c>
      <c r="I347" s="18">
        <v>81</v>
      </c>
      <c r="J347" s="18">
        <v>97</v>
      </c>
      <c r="K347" s="18">
        <v>81</v>
      </c>
      <c r="L347" s="18">
        <v>107</v>
      </c>
      <c r="M347" s="18">
        <v>43</v>
      </c>
      <c r="N347" s="18">
        <v>495</v>
      </c>
    </row>
    <row r="348" spans="1:14">
      <c r="A348" s="18">
        <v>347</v>
      </c>
      <c r="B348" s="18" t="s">
        <v>2264</v>
      </c>
      <c r="C348" s="18" t="s">
        <v>1983</v>
      </c>
      <c r="D348" s="18" t="s">
        <v>1898</v>
      </c>
      <c r="E348" s="18" t="s">
        <v>1670</v>
      </c>
      <c r="G348" s="18" t="s">
        <v>1678</v>
      </c>
      <c r="H348" s="18">
        <v>45</v>
      </c>
      <c r="I348" s="18">
        <v>95</v>
      </c>
      <c r="J348" s="18">
        <v>50</v>
      </c>
      <c r="K348" s="18">
        <v>40</v>
      </c>
      <c r="L348" s="18">
        <v>50</v>
      </c>
      <c r="M348" s="18">
        <v>75</v>
      </c>
      <c r="N348" s="18">
        <v>355</v>
      </c>
    </row>
    <row r="349" spans="1:14">
      <c r="A349" s="18">
        <v>348</v>
      </c>
      <c r="B349" s="18" t="s">
        <v>205</v>
      </c>
      <c r="C349" s="18" t="s">
        <v>1983</v>
      </c>
      <c r="D349" s="18" t="s">
        <v>1898</v>
      </c>
      <c r="E349" s="18" t="s">
        <v>1670</v>
      </c>
      <c r="G349" s="18" t="s">
        <v>1678</v>
      </c>
      <c r="H349" s="18">
        <v>75</v>
      </c>
      <c r="I349" s="18">
        <v>125</v>
      </c>
      <c r="J349" s="18">
        <v>100</v>
      </c>
      <c r="K349" s="18">
        <v>70</v>
      </c>
      <c r="L349" s="18">
        <v>80</v>
      </c>
      <c r="M349" s="18">
        <v>45</v>
      </c>
      <c r="N349" s="18">
        <v>495</v>
      </c>
    </row>
    <row r="350" spans="1:14">
      <c r="A350" s="18">
        <v>349</v>
      </c>
      <c r="B350" s="18" t="s">
        <v>2265</v>
      </c>
      <c r="C350" s="18" t="s">
        <v>1895</v>
      </c>
      <c r="E350" s="18" t="s">
        <v>1678</v>
      </c>
      <c r="F350" s="18" t="s">
        <v>2028</v>
      </c>
      <c r="G350" s="18" t="s">
        <v>1687</v>
      </c>
      <c r="H350" s="18">
        <v>20</v>
      </c>
      <c r="I350" s="18">
        <v>15</v>
      </c>
      <c r="J350" s="18">
        <v>20</v>
      </c>
      <c r="K350" s="18">
        <v>10</v>
      </c>
      <c r="L350" s="18">
        <v>55</v>
      </c>
      <c r="M350" s="18">
        <v>80</v>
      </c>
      <c r="N350" s="18">
        <v>200</v>
      </c>
    </row>
    <row r="351" spans="1:14">
      <c r="A351" s="18">
        <v>350</v>
      </c>
      <c r="B351" s="18" t="s">
        <v>1134</v>
      </c>
      <c r="C351" s="18" t="s">
        <v>1895</v>
      </c>
      <c r="E351" s="18" t="s">
        <v>1700</v>
      </c>
      <c r="G351" s="18" t="s">
        <v>1715</v>
      </c>
      <c r="H351" s="18">
        <v>95</v>
      </c>
      <c r="I351" s="18">
        <v>60</v>
      </c>
      <c r="J351" s="18">
        <v>79</v>
      </c>
      <c r="K351" s="18">
        <v>100</v>
      </c>
      <c r="L351" s="18">
        <v>125</v>
      </c>
      <c r="M351" s="18">
        <v>81</v>
      </c>
      <c r="N351" s="18">
        <v>540</v>
      </c>
    </row>
    <row r="352" spans="1:14">
      <c r="A352" s="18">
        <v>351</v>
      </c>
      <c r="B352" s="18" t="s">
        <v>2266</v>
      </c>
      <c r="C352" s="18" t="s">
        <v>1905</v>
      </c>
      <c r="E352" s="18" t="s">
        <v>1689</v>
      </c>
      <c r="H352" s="18">
        <v>70</v>
      </c>
      <c r="I352" s="18">
        <v>70</v>
      </c>
      <c r="J352" s="18">
        <v>70</v>
      </c>
      <c r="K352" s="18">
        <v>70</v>
      </c>
      <c r="L352" s="18">
        <v>70</v>
      </c>
      <c r="M352" s="18">
        <v>70</v>
      </c>
      <c r="N352" s="18">
        <v>420</v>
      </c>
    </row>
    <row r="353" spans="1:14">
      <c r="A353" s="18">
        <v>352</v>
      </c>
      <c r="B353" s="18" t="s">
        <v>2267</v>
      </c>
      <c r="C353" s="18" t="s">
        <v>1905</v>
      </c>
      <c r="E353" s="18" t="s">
        <v>1705</v>
      </c>
      <c r="G353" s="18" t="s">
        <v>2268</v>
      </c>
      <c r="H353" s="18">
        <v>60</v>
      </c>
      <c r="I353" s="18">
        <v>90</v>
      </c>
      <c r="J353" s="18">
        <v>70</v>
      </c>
      <c r="K353" s="18">
        <v>60</v>
      </c>
      <c r="L353" s="18">
        <v>120</v>
      </c>
      <c r="M353" s="18">
        <v>40</v>
      </c>
      <c r="N353" s="18">
        <v>440</v>
      </c>
    </row>
    <row r="354" spans="1:14">
      <c r="A354" s="18">
        <v>353</v>
      </c>
      <c r="B354" s="18" t="s">
        <v>2269</v>
      </c>
      <c r="C354" s="18" t="s">
        <v>2009</v>
      </c>
      <c r="E354" s="18" t="s">
        <v>1702</v>
      </c>
      <c r="F354" s="18" t="s">
        <v>2159</v>
      </c>
      <c r="G354" s="18" t="s">
        <v>1695</v>
      </c>
      <c r="H354" s="18">
        <v>44</v>
      </c>
      <c r="I354" s="18">
        <v>75</v>
      </c>
      <c r="J354" s="18">
        <v>35</v>
      </c>
      <c r="K354" s="18">
        <v>63</v>
      </c>
      <c r="L354" s="18">
        <v>33</v>
      </c>
      <c r="M354" s="18">
        <v>45</v>
      </c>
      <c r="N354" s="18">
        <v>295</v>
      </c>
    </row>
    <row r="355" spans="1:14">
      <c r="A355" s="18">
        <v>354</v>
      </c>
      <c r="B355" s="18" t="s">
        <v>2270</v>
      </c>
      <c r="C355" s="18" t="s">
        <v>2009</v>
      </c>
      <c r="E355" s="18" t="s">
        <v>1702</v>
      </c>
      <c r="F355" s="18" t="s">
        <v>2159</v>
      </c>
      <c r="G355" s="18" t="s">
        <v>1695</v>
      </c>
      <c r="H355" s="18">
        <v>64</v>
      </c>
      <c r="I355" s="18">
        <v>115</v>
      </c>
      <c r="J355" s="18">
        <v>65</v>
      </c>
      <c r="K355" s="18">
        <v>83</v>
      </c>
      <c r="L355" s="18">
        <v>63</v>
      </c>
      <c r="M355" s="18">
        <v>65</v>
      </c>
      <c r="N355" s="18">
        <v>455</v>
      </c>
    </row>
    <row r="356" spans="1:14">
      <c r="A356" s="18">
        <v>355</v>
      </c>
      <c r="B356" s="18" t="s">
        <v>2271</v>
      </c>
      <c r="C356" s="18" t="s">
        <v>2009</v>
      </c>
      <c r="E356" s="18" t="s">
        <v>1703</v>
      </c>
      <c r="G356" s="18" t="s">
        <v>1666</v>
      </c>
      <c r="H356" s="18">
        <v>20</v>
      </c>
      <c r="I356" s="18">
        <v>40</v>
      </c>
      <c r="J356" s="18">
        <v>90</v>
      </c>
      <c r="K356" s="18">
        <v>30</v>
      </c>
      <c r="L356" s="18">
        <v>90</v>
      </c>
      <c r="M356" s="18">
        <v>25</v>
      </c>
      <c r="N356" s="18">
        <v>295</v>
      </c>
    </row>
    <row r="357" spans="1:14">
      <c r="A357" s="18">
        <v>356</v>
      </c>
      <c r="B357" s="18" t="s">
        <v>2272</v>
      </c>
      <c r="C357" s="18" t="s">
        <v>2009</v>
      </c>
      <c r="E357" s="18" t="s">
        <v>1003</v>
      </c>
      <c r="G357" s="18" t="s">
        <v>1666</v>
      </c>
      <c r="H357" s="18">
        <v>40</v>
      </c>
      <c r="I357" s="18">
        <v>70</v>
      </c>
      <c r="J357" s="18">
        <v>130</v>
      </c>
      <c r="K357" s="18">
        <v>60</v>
      </c>
      <c r="L357" s="18">
        <v>130</v>
      </c>
      <c r="M357" s="18">
        <v>25</v>
      </c>
      <c r="N357" s="18">
        <v>455</v>
      </c>
    </row>
    <row r="358" spans="1:14">
      <c r="A358" s="18">
        <v>357</v>
      </c>
      <c r="B358" s="18" t="s">
        <v>2273</v>
      </c>
      <c r="C358" s="18" t="s">
        <v>1887</v>
      </c>
      <c r="D358" s="18" t="s">
        <v>1893</v>
      </c>
      <c r="E358" s="18" t="s">
        <v>1719</v>
      </c>
      <c r="F358" s="18" t="s">
        <v>2113</v>
      </c>
      <c r="G358" s="18" t="s">
        <v>2020</v>
      </c>
      <c r="H358" s="18">
        <v>99</v>
      </c>
      <c r="I358" s="18">
        <v>68</v>
      </c>
      <c r="J358" s="18">
        <v>83</v>
      </c>
      <c r="K358" s="18">
        <v>72</v>
      </c>
      <c r="L358" s="18">
        <v>87</v>
      </c>
      <c r="M358" s="18">
        <v>51</v>
      </c>
      <c r="N358" s="18">
        <v>460</v>
      </c>
    </row>
    <row r="359" spans="1:14">
      <c r="A359" s="18">
        <v>358</v>
      </c>
      <c r="B359" s="18" t="s">
        <v>2274</v>
      </c>
      <c r="C359" s="18" t="s">
        <v>1972</v>
      </c>
      <c r="E359" s="18" t="s">
        <v>1703</v>
      </c>
      <c r="H359" s="18">
        <v>75</v>
      </c>
      <c r="I359" s="18">
        <v>50</v>
      </c>
      <c r="J359" s="18">
        <v>80</v>
      </c>
      <c r="K359" s="18">
        <v>95</v>
      </c>
      <c r="L359" s="18">
        <v>90</v>
      </c>
      <c r="M359" s="18">
        <v>65</v>
      </c>
      <c r="N359" s="18">
        <v>455</v>
      </c>
    </row>
    <row r="360" spans="1:14">
      <c r="A360" s="18">
        <v>359</v>
      </c>
      <c r="B360" s="18" t="s">
        <v>230</v>
      </c>
      <c r="C360" s="18" t="s">
        <v>2119</v>
      </c>
      <c r="E360" s="18" t="s">
        <v>1003</v>
      </c>
      <c r="F360" s="18" t="s">
        <v>2121</v>
      </c>
      <c r="G360" s="18" t="s">
        <v>1967</v>
      </c>
      <c r="H360" s="18">
        <v>65</v>
      </c>
      <c r="I360" s="18">
        <v>130</v>
      </c>
      <c r="J360" s="18">
        <v>60</v>
      </c>
      <c r="K360" s="18">
        <v>75</v>
      </c>
      <c r="L360" s="18">
        <v>60</v>
      </c>
      <c r="M360" s="18">
        <v>75</v>
      </c>
      <c r="N360" s="18">
        <v>465</v>
      </c>
    </row>
    <row r="361" spans="1:14">
      <c r="A361" s="18">
        <v>360</v>
      </c>
      <c r="B361" s="18" t="s">
        <v>2275</v>
      </c>
      <c r="C361" s="18" t="s">
        <v>1972</v>
      </c>
      <c r="E361" s="18" t="s">
        <v>1668</v>
      </c>
      <c r="G361" s="18" t="s">
        <v>2126</v>
      </c>
      <c r="H361" s="18">
        <v>95</v>
      </c>
      <c r="I361" s="18">
        <v>23</v>
      </c>
      <c r="J361" s="18">
        <v>48</v>
      </c>
      <c r="K361" s="18">
        <v>23</v>
      </c>
      <c r="L361" s="18">
        <v>48</v>
      </c>
      <c r="M361" s="18">
        <v>23</v>
      </c>
      <c r="N361" s="18">
        <v>260</v>
      </c>
    </row>
    <row r="362" spans="1:14">
      <c r="A362" s="18">
        <v>361</v>
      </c>
      <c r="B362" s="18" t="s">
        <v>2276</v>
      </c>
      <c r="C362" s="18" t="s">
        <v>2000</v>
      </c>
      <c r="E362" s="18" t="s">
        <v>978</v>
      </c>
      <c r="F362" s="18" t="s">
        <v>2277</v>
      </c>
      <c r="G362" s="18" t="s">
        <v>2151</v>
      </c>
      <c r="H362" s="18">
        <v>50</v>
      </c>
      <c r="I362" s="18">
        <v>50</v>
      </c>
      <c r="J362" s="18">
        <v>50</v>
      </c>
      <c r="K362" s="18">
        <v>50</v>
      </c>
      <c r="L362" s="18">
        <v>50</v>
      </c>
      <c r="M362" s="18">
        <v>50</v>
      </c>
      <c r="N362" s="18">
        <v>300</v>
      </c>
    </row>
    <row r="363" spans="1:14">
      <c r="A363" s="18">
        <v>362</v>
      </c>
      <c r="B363" s="18" t="s">
        <v>401</v>
      </c>
      <c r="C363" s="18" t="s">
        <v>2000</v>
      </c>
      <c r="E363" s="18" t="s">
        <v>978</v>
      </c>
      <c r="F363" s="18" t="s">
        <v>2277</v>
      </c>
      <c r="G363" s="18" t="s">
        <v>2151</v>
      </c>
      <c r="H363" s="18">
        <v>80</v>
      </c>
      <c r="I363" s="18">
        <v>80</v>
      </c>
      <c r="J363" s="18">
        <v>80</v>
      </c>
      <c r="K363" s="18">
        <v>80</v>
      </c>
      <c r="L363" s="18">
        <v>80</v>
      </c>
      <c r="M363" s="18">
        <v>80</v>
      </c>
      <c r="N363" s="18">
        <v>480</v>
      </c>
    </row>
    <row r="364" spans="1:14">
      <c r="A364" s="18">
        <v>363</v>
      </c>
      <c r="B364" s="18" t="s">
        <v>2278</v>
      </c>
      <c r="C364" s="18" t="s">
        <v>2000</v>
      </c>
      <c r="D364" s="18" t="s">
        <v>1895</v>
      </c>
      <c r="E364" s="18" t="s">
        <v>150</v>
      </c>
      <c r="F364" s="18" t="s">
        <v>2277</v>
      </c>
      <c r="G364" s="18" t="s">
        <v>1059</v>
      </c>
      <c r="H364" s="18">
        <v>70</v>
      </c>
      <c r="I364" s="18">
        <v>40</v>
      </c>
      <c r="J364" s="18">
        <v>50</v>
      </c>
      <c r="K364" s="18">
        <v>55</v>
      </c>
      <c r="L364" s="18">
        <v>50</v>
      </c>
      <c r="M364" s="18">
        <v>25</v>
      </c>
      <c r="N364" s="18">
        <v>290</v>
      </c>
    </row>
    <row r="365" spans="1:14">
      <c r="A365" s="18">
        <v>364</v>
      </c>
      <c r="B365" s="18" t="s">
        <v>2279</v>
      </c>
      <c r="C365" s="18" t="s">
        <v>2000</v>
      </c>
      <c r="D365" s="18" t="s">
        <v>1895</v>
      </c>
      <c r="E365" s="18" t="s">
        <v>150</v>
      </c>
      <c r="F365" s="18" t="s">
        <v>2277</v>
      </c>
      <c r="G365" s="18" t="s">
        <v>1059</v>
      </c>
      <c r="H365" s="18">
        <v>90</v>
      </c>
      <c r="I365" s="18">
        <v>60</v>
      </c>
      <c r="J365" s="18">
        <v>70</v>
      </c>
      <c r="K365" s="18">
        <v>75</v>
      </c>
      <c r="L365" s="18">
        <v>70</v>
      </c>
      <c r="M365" s="18">
        <v>45</v>
      </c>
      <c r="N365" s="18">
        <v>410</v>
      </c>
    </row>
    <row r="366" spans="1:14">
      <c r="A366" s="18">
        <v>365</v>
      </c>
      <c r="B366" s="18" t="s">
        <v>812</v>
      </c>
      <c r="C366" s="18" t="s">
        <v>2000</v>
      </c>
      <c r="D366" s="18" t="s">
        <v>1895</v>
      </c>
      <c r="E366" s="18" t="s">
        <v>150</v>
      </c>
      <c r="F366" s="18" t="s">
        <v>2277</v>
      </c>
      <c r="G366" s="18" t="s">
        <v>1059</v>
      </c>
      <c r="H366" s="18">
        <v>110</v>
      </c>
      <c r="I366" s="18">
        <v>80</v>
      </c>
      <c r="J366" s="18">
        <v>90</v>
      </c>
      <c r="K366" s="18">
        <v>95</v>
      </c>
      <c r="L366" s="18">
        <v>90</v>
      </c>
      <c r="M366" s="18">
        <v>65</v>
      </c>
      <c r="N366" s="18">
        <v>530</v>
      </c>
    </row>
    <row r="367" spans="1:14">
      <c r="A367" s="18">
        <v>366</v>
      </c>
      <c r="B367" s="18" t="s">
        <v>2280</v>
      </c>
      <c r="C367" s="18" t="s">
        <v>1895</v>
      </c>
      <c r="E367" s="18" t="s">
        <v>1246</v>
      </c>
      <c r="G367" s="18" t="s">
        <v>2053</v>
      </c>
      <c r="H367" s="18">
        <v>35</v>
      </c>
      <c r="I367" s="18">
        <v>64</v>
      </c>
      <c r="J367" s="18">
        <v>85</v>
      </c>
      <c r="K367" s="18">
        <v>74</v>
      </c>
      <c r="L367" s="18">
        <v>55</v>
      </c>
      <c r="M367" s="18">
        <v>32</v>
      </c>
      <c r="N367" s="18">
        <v>345</v>
      </c>
    </row>
    <row r="368" spans="1:14">
      <c r="A368" s="18">
        <v>367</v>
      </c>
      <c r="B368" s="18" t="s">
        <v>2281</v>
      </c>
      <c r="C368" s="18" t="s">
        <v>1895</v>
      </c>
      <c r="E368" s="18" t="s">
        <v>1678</v>
      </c>
      <c r="G368" s="18" t="s">
        <v>1713</v>
      </c>
      <c r="H368" s="18">
        <v>55</v>
      </c>
      <c r="I368" s="18">
        <v>104</v>
      </c>
      <c r="J368" s="18">
        <v>105</v>
      </c>
      <c r="K368" s="18">
        <v>94</v>
      </c>
      <c r="L368" s="18">
        <v>75</v>
      </c>
      <c r="M368" s="18">
        <v>52</v>
      </c>
      <c r="N368" s="18">
        <v>485</v>
      </c>
    </row>
    <row r="369" spans="1:14">
      <c r="A369" s="18">
        <v>368</v>
      </c>
      <c r="B369" s="18" t="s">
        <v>2282</v>
      </c>
      <c r="C369" s="18" t="s">
        <v>1895</v>
      </c>
      <c r="E369" s="18" t="s">
        <v>1678</v>
      </c>
      <c r="G369" s="18" t="s">
        <v>681</v>
      </c>
      <c r="H369" s="18">
        <v>55</v>
      </c>
      <c r="I369" s="18">
        <v>84</v>
      </c>
      <c r="J369" s="18">
        <v>105</v>
      </c>
      <c r="K369" s="18">
        <v>114</v>
      </c>
      <c r="L369" s="18">
        <v>75</v>
      </c>
      <c r="M369" s="18">
        <v>52</v>
      </c>
      <c r="N369" s="18">
        <v>485</v>
      </c>
    </row>
    <row r="370" spans="1:14">
      <c r="A370" s="18">
        <v>369</v>
      </c>
      <c r="B370" s="18" t="s">
        <v>2283</v>
      </c>
      <c r="C370" s="18" t="s">
        <v>1895</v>
      </c>
      <c r="D370" s="18" t="s">
        <v>1983</v>
      </c>
      <c r="E370" s="18" t="s">
        <v>1678</v>
      </c>
      <c r="F370" s="18" t="s">
        <v>2031</v>
      </c>
      <c r="G370" s="18" t="s">
        <v>290</v>
      </c>
      <c r="H370" s="18">
        <v>100</v>
      </c>
      <c r="I370" s="18">
        <v>90</v>
      </c>
      <c r="J370" s="18">
        <v>130</v>
      </c>
      <c r="K370" s="18">
        <v>45</v>
      </c>
      <c r="L370" s="18">
        <v>65</v>
      </c>
      <c r="M370" s="18">
        <v>55</v>
      </c>
      <c r="N370" s="18">
        <v>485</v>
      </c>
    </row>
    <row r="371" spans="1:14">
      <c r="A371" s="18">
        <v>370</v>
      </c>
      <c r="B371" s="18" t="s">
        <v>2284</v>
      </c>
      <c r="C371" s="18" t="s">
        <v>1895</v>
      </c>
      <c r="E371" s="18" t="s">
        <v>1678</v>
      </c>
      <c r="G371" s="18" t="s">
        <v>681</v>
      </c>
      <c r="H371" s="18">
        <v>43</v>
      </c>
      <c r="I371" s="18">
        <v>30</v>
      </c>
      <c r="J371" s="18">
        <v>55</v>
      </c>
      <c r="K371" s="18">
        <v>40</v>
      </c>
      <c r="L371" s="18">
        <v>65</v>
      </c>
      <c r="M371" s="18">
        <v>97</v>
      </c>
      <c r="N371" s="18">
        <v>330</v>
      </c>
    </row>
    <row r="372" spans="1:14">
      <c r="A372" s="18">
        <v>371</v>
      </c>
      <c r="B372" s="18" t="s">
        <v>2285</v>
      </c>
      <c r="C372" s="18" t="s">
        <v>2068</v>
      </c>
      <c r="E372" s="18" t="s">
        <v>633</v>
      </c>
      <c r="G372" s="18" t="s">
        <v>1928</v>
      </c>
      <c r="H372" s="18">
        <v>45</v>
      </c>
      <c r="I372" s="18">
        <v>75</v>
      </c>
      <c r="J372" s="18">
        <v>60</v>
      </c>
      <c r="K372" s="18">
        <v>40</v>
      </c>
      <c r="L372" s="18">
        <v>30</v>
      </c>
      <c r="M372" s="18">
        <v>50</v>
      </c>
      <c r="N372" s="18">
        <v>300</v>
      </c>
    </row>
    <row r="373" spans="1:14">
      <c r="A373" s="18">
        <v>372</v>
      </c>
      <c r="B373" s="18" t="s">
        <v>2286</v>
      </c>
      <c r="C373" s="18" t="s">
        <v>2068</v>
      </c>
      <c r="E373" s="18" t="s">
        <v>633</v>
      </c>
      <c r="G373" s="18" t="s">
        <v>2006</v>
      </c>
      <c r="H373" s="18">
        <v>65</v>
      </c>
      <c r="I373" s="18">
        <v>95</v>
      </c>
      <c r="J373" s="18">
        <v>100</v>
      </c>
      <c r="K373" s="18">
        <v>60</v>
      </c>
      <c r="L373" s="18">
        <v>50</v>
      </c>
      <c r="M373" s="18">
        <v>50</v>
      </c>
      <c r="N373" s="18">
        <v>420</v>
      </c>
    </row>
    <row r="374" spans="1:14">
      <c r="A374" s="18">
        <v>373</v>
      </c>
      <c r="B374" s="18" t="s">
        <v>1072</v>
      </c>
      <c r="C374" s="18" t="s">
        <v>2068</v>
      </c>
      <c r="D374" s="18" t="s">
        <v>1893</v>
      </c>
      <c r="E374" s="18" t="s">
        <v>1323</v>
      </c>
      <c r="G374" s="18" t="s">
        <v>2051</v>
      </c>
      <c r="H374" s="18">
        <v>95</v>
      </c>
      <c r="I374" s="18">
        <v>135</v>
      </c>
      <c r="J374" s="18">
        <v>80</v>
      </c>
      <c r="K374" s="18">
        <v>110</v>
      </c>
      <c r="L374" s="18">
        <v>80</v>
      </c>
      <c r="M374" s="18">
        <v>100</v>
      </c>
      <c r="N374" s="18">
        <v>600</v>
      </c>
    </row>
    <row r="375" spans="1:14">
      <c r="A375" s="18">
        <v>374</v>
      </c>
      <c r="B375" s="18" t="s">
        <v>2287</v>
      </c>
      <c r="C375" s="18" t="s">
        <v>1991</v>
      </c>
      <c r="D375" s="18" t="s">
        <v>1972</v>
      </c>
      <c r="E375" s="18" t="s">
        <v>1672</v>
      </c>
      <c r="G375" s="18" t="s">
        <v>2137</v>
      </c>
      <c r="H375" s="18">
        <v>40</v>
      </c>
      <c r="I375" s="18">
        <v>55</v>
      </c>
      <c r="J375" s="18">
        <v>80</v>
      </c>
      <c r="K375" s="18">
        <v>35</v>
      </c>
      <c r="L375" s="18">
        <v>60</v>
      </c>
      <c r="M375" s="18">
        <v>30</v>
      </c>
      <c r="N375" s="18">
        <v>300</v>
      </c>
    </row>
    <row r="376" spans="1:14">
      <c r="A376" s="18">
        <v>375</v>
      </c>
      <c r="B376" s="18" t="s">
        <v>2288</v>
      </c>
      <c r="C376" s="18" t="s">
        <v>1991</v>
      </c>
      <c r="D376" s="18" t="s">
        <v>1972</v>
      </c>
      <c r="E376" s="18" t="s">
        <v>1672</v>
      </c>
      <c r="G376" s="18" t="s">
        <v>2137</v>
      </c>
      <c r="H376" s="18">
        <v>60</v>
      </c>
      <c r="I376" s="18">
        <v>75</v>
      </c>
      <c r="J376" s="18">
        <v>100</v>
      </c>
      <c r="K376" s="18">
        <v>55</v>
      </c>
      <c r="L376" s="18">
        <v>80</v>
      </c>
      <c r="M376" s="18">
        <v>50</v>
      </c>
      <c r="N376" s="18">
        <v>420</v>
      </c>
    </row>
    <row r="377" spans="1:14">
      <c r="A377" s="18">
        <v>376</v>
      </c>
      <c r="B377" s="18" t="s">
        <v>1164</v>
      </c>
      <c r="C377" s="18" t="s">
        <v>1991</v>
      </c>
      <c r="D377" s="18" t="s">
        <v>1972</v>
      </c>
      <c r="E377" s="18" t="s">
        <v>1672</v>
      </c>
      <c r="G377" s="18" t="s">
        <v>2137</v>
      </c>
      <c r="H377" s="18">
        <v>80</v>
      </c>
      <c r="I377" s="18">
        <v>135</v>
      </c>
      <c r="J377" s="18">
        <v>130</v>
      </c>
      <c r="K377" s="18">
        <v>95</v>
      </c>
      <c r="L377" s="18">
        <v>90</v>
      </c>
      <c r="M377" s="18">
        <v>70</v>
      </c>
      <c r="N377" s="18">
        <v>600</v>
      </c>
    </row>
    <row r="378" spans="1:14">
      <c r="A378" s="18">
        <v>377</v>
      </c>
      <c r="B378" s="18" t="s">
        <v>1317</v>
      </c>
      <c r="C378" s="18" t="s">
        <v>1983</v>
      </c>
      <c r="E378" s="18" t="s">
        <v>1672</v>
      </c>
      <c r="G378" s="18" t="s">
        <v>290</v>
      </c>
      <c r="H378" s="18">
        <v>80</v>
      </c>
      <c r="I378" s="18">
        <v>100</v>
      </c>
      <c r="J378" s="18">
        <v>200</v>
      </c>
      <c r="K378" s="18">
        <v>50</v>
      </c>
      <c r="L378" s="18">
        <v>100</v>
      </c>
      <c r="M378" s="18">
        <v>50</v>
      </c>
      <c r="N378" s="18">
        <v>580</v>
      </c>
    </row>
    <row r="379" spans="1:14">
      <c r="A379" s="18">
        <v>378</v>
      </c>
      <c r="B379" s="18" t="s">
        <v>1302</v>
      </c>
      <c r="C379" s="18" t="s">
        <v>2000</v>
      </c>
      <c r="E379" s="18" t="s">
        <v>1672</v>
      </c>
      <c r="G379" s="18" t="s">
        <v>402</v>
      </c>
      <c r="H379" s="18">
        <v>80</v>
      </c>
      <c r="I379" s="18">
        <v>50</v>
      </c>
      <c r="J379" s="18">
        <v>100</v>
      </c>
      <c r="K379" s="18">
        <v>100</v>
      </c>
      <c r="L379" s="18">
        <v>200</v>
      </c>
      <c r="M379" s="18">
        <v>50</v>
      </c>
      <c r="N379" s="18">
        <v>580</v>
      </c>
    </row>
    <row r="380" spans="1:14">
      <c r="A380" s="18">
        <v>379</v>
      </c>
      <c r="B380" s="18" t="s">
        <v>1312</v>
      </c>
      <c r="C380" s="18" t="s">
        <v>1991</v>
      </c>
      <c r="E380" s="18" t="s">
        <v>1672</v>
      </c>
      <c r="G380" s="18" t="s">
        <v>2137</v>
      </c>
      <c r="H380" s="18">
        <v>80</v>
      </c>
      <c r="I380" s="18">
        <v>75</v>
      </c>
      <c r="J380" s="18">
        <v>150</v>
      </c>
      <c r="K380" s="18">
        <v>75</v>
      </c>
      <c r="L380" s="18">
        <v>150</v>
      </c>
      <c r="M380" s="18">
        <v>50</v>
      </c>
      <c r="N380" s="18">
        <v>580</v>
      </c>
    </row>
    <row r="381" spans="1:14">
      <c r="A381" s="18">
        <v>380</v>
      </c>
      <c r="B381" s="18" t="s">
        <v>1233</v>
      </c>
      <c r="C381" s="18" t="s">
        <v>2068</v>
      </c>
      <c r="D381" s="18" t="s">
        <v>1972</v>
      </c>
      <c r="E381" s="18" t="s">
        <v>1703</v>
      </c>
      <c r="H381" s="18">
        <v>80</v>
      </c>
      <c r="I381" s="18">
        <v>80</v>
      </c>
      <c r="J381" s="18">
        <v>90</v>
      </c>
      <c r="K381" s="18">
        <v>110</v>
      </c>
      <c r="L381" s="18">
        <v>130</v>
      </c>
      <c r="M381" s="18">
        <v>110</v>
      </c>
      <c r="N381" s="18">
        <v>600</v>
      </c>
    </row>
    <row r="382" spans="1:14">
      <c r="A382" s="18">
        <v>381</v>
      </c>
      <c r="B382" s="18" t="s">
        <v>1239</v>
      </c>
      <c r="C382" s="18" t="s">
        <v>2068</v>
      </c>
      <c r="D382" s="18" t="s">
        <v>1972</v>
      </c>
      <c r="E382" s="18" t="s">
        <v>1703</v>
      </c>
      <c r="H382" s="18">
        <v>80</v>
      </c>
      <c r="I382" s="18">
        <v>90</v>
      </c>
      <c r="J382" s="18">
        <v>80</v>
      </c>
      <c r="K382" s="18">
        <v>130</v>
      </c>
      <c r="L382" s="18">
        <v>110</v>
      </c>
      <c r="M382" s="18">
        <v>110</v>
      </c>
      <c r="N382" s="18">
        <v>600</v>
      </c>
    </row>
    <row r="383" spans="1:14">
      <c r="A383" s="18">
        <v>382</v>
      </c>
      <c r="B383" s="18" t="s">
        <v>2289</v>
      </c>
      <c r="C383" s="18" t="s">
        <v>1895</v>
      </c>
      <c r="E383" s="18" t="s">
        <v>1664</v>
      </c>
      <c r="H383" s="18">
        <v>100</v>
      </c>
      <c r="I383" s="18">
        <v>100</v>
      </c>
      <c r="J383" s="18">
        <v>90</v>
      </c>
      <c r="K383" s="18">
        <v>150</v>
      </c>
      <c r="L383" s="18">
        <v>140</v>
      </c>
      <c r="M383" s="18">
        <v>90</v>
      </c>
      <c r="N383" s="18">
        <v>670</v>
      </c>
    </row>
    <row r="384" spans="1:14">
      <c r="A384" s="18">
        <v>383</v>
      </c>
      <c r="B384" s="18" t="s">
        <v>2290</v>
      </c>
      <c r="C384" s="18" t="s">
        <v>1922</v>
      </c>
      <c r="E384" s="18" t="s">
        <v>1697</v>
      </c>
      <c r="H384" s="18">
        <v>100</v>
      </c>
      <c r="I384" s="18">
        <v>150</v>
      </c>
      <c r="J384" s="18">
        <v>140</v>
      </c>
      <c r="K384" s="18">
        <v>100</v>
      </c>
      <c r="L384" s="18">
        <v>90</v>
      </c>
      <c r="M384" s="18">
        <v>90</v>
      </c>
      <c r="N384" s="18">
        <v>670</v>
      </c>
    </row>
    <row r="385" spans="1:14">
      <c r="A385" s="18">
        <v>384</v>
      </c>
      <c r="B385" s="18" t="s">
        <v>2291</v>
      </c>
      <c r="C385" s="18" t="s">
        <v>2068</v>
      </c>
      <c r="D385" s="18" t="s">
        <v>1893</v>
      </c>
      <c r="E385" s="18" t="s">
        <v>1665</v>
      </c>
      <c r="H385" s="18">
        <v>105</v>
      </c>
      <c r="I385" s="18">
        <v>150</v>
      </c>
      <c r="J385" s="18">
        <v>90</v>
      </c>
      <c r="K385" s="18">
        <v>150</v>
      </c>
      <c r="L385" s="18">
        <v>90</v>
      </c>
      <c r="M385" s="18">
        <v>95</v>
      </c>
      <c r="N385" s="18">
        <v>680</v>
      </c>
    </row>
    <row r="386" spans="1:14">
      <c r="A386" s="18">
        <v>385</v>
      </c>
      <c r="B386" s="18" t="s">
        <v>2292</v>
      </c>
      <c r="C386" s="18" t="s">
        <v>1991</v>
      </c>
      <c r="D386" s="18" t="s">
        <v>1972</v>
      </c>
      <c r="E386" s="18" t="s">
        <v>788</v>
      </c>
      <c r="H386" s="18">
        <v>100</v>
      </c>
      <c r="I386" s="18">
        <v>100</v>
      </c>
      <c r="J386" s="18">
        <v>100</v>
      </c>
      <c r="K386" s="18">
        <v>100</v>
      </c>
      <c r="L386" s="18">
        <v>100</v>
      </c>
      <c r="M386" s="18">
        <v>100</v>
      </c>
      <c r="N386" s="18">
        <v>600</v>
      </c>
    </row>
    <row r="387" spans="1:14">
      <c r="A387" s="18">
        <v>386</v>
      </c>
      <c r="B387" s="18" t="s">
        <v>2293</v>
      </c>
      <c r="C387" s="18" t="s">
        <v>1972</v>
      </c>
      <c r="E387" s="18" t="s">
        <v>1003</v>
      </c>
      <c r="H387" s="18">
        <v>50</v>
      </c>
      <c r="I387" s="18">
        <v>150</v>
      </c>
      <c r="J387" s="18">
        <v>50</v>
      </c>
      <c r="K387" s="18">
        <v>150</v>
      </c>
      <c r="L387" s="18">
        <v>50</v>
      </c>
      <c r="M387" s="18">
        <v>150</v>
      </c>
      <c r="N387" s="18">
        <v>600</v>
      </c>
    </row>
    <row r="388" spans="1:14">
      <c r="A388" s="18">
        <v>387</v>
      </c>
      <c r="B388" s="18" t="s">
        <v>2294</v>
      </c>
      <c r="C388" s="18" t="s">
        <v>1887</v>
      </c>
      <c r="E388" s="18" t="s">
        <v>161</v>
      </c>
      <c r="G388" s="18" t="s">
        <v>1246</v>
      </c>
      <c r="H388" s="18">
        <v>55</v>
      </c>
      <c r="I388" s="18">
        <v>68</v>
      </c>
      <c r="J388" s="18">
        <v>64</v>
      </c>
      <c r="K388" s="18">
        <v>45</v>
      </c>
      <c r="L388" s="18">
        <v>55</v>
      </c>
      <c r="M388" s="18">
        <v>31</v>
      </c>
      <c r="N388" s="18">
        <v>318</v>
      </c>
    </row>
    <row r="389" spans="1:14">
      <c r="A389" s="18">
        <v>388</v>
      </c>
      <c r="B389" s="18" t="s">
        <v>2295</v>
      </c>
      <c r="C389" s="18" t="s">
        <v>1887</v>
      </c>
      <c r="E389" s="18" t="s">
        <v>161</v>
      </c>
      <c r="G389" s="18" t="s">
        <v>1246</v>
      </c>
      <c r="H389" s="18">
        <v>75</v>
      </c>
      <c r="I389" s="18">
        <v>89</v>
      </c>
      <c r="J389" s="18">
        <v>85</v>
      </c>
      <c r="K389" s="18">
        <v>55</v>
      </c>
      <c r="L389" s="18">
        <v>65</v>
      </c>
      <c r="M389" s="18">
        <v>36</v>
      </c>
      <c r="N389" s="18">
        <v>405</v>
      </c>
    </row>
    <row r="390" spans="1:14">
      <c r="A390" s="18">
        <v>389</v>
      </c>
      <c r="B390" s="18" t="s">
        <v>803</v>
      </c>
      <c r="C390" s="18" t="s">
        <v>1887</v>
      </c>
      <c r="D390" s="18" t="s">
        <v>1922</v>
      </c>
      <c r="E390" s="18" t="s">
        <v>161</v>
      </c>
      <c r="G390" s="18" t="s">
        <v>1246</v>
      </c>
      <c r="H390" s="18">
        <v>95</v>
      </c>
      <c r="I390" s="18">
        <v>109</v>
      </c>
      <c r="J390" s="18">
        <v>105</v>
      </c>
      <c r="K390" s="18">
        <v>75</v>
      </c>
      <c r="L390" s="18">
        <v>85</v>
      </c>
      <c r="M390" s="18">
        <v>56</v>
      </c>
      <c r="N390" s="18">
        <v>525</v>
      </c>
    </row>
    <row r="391" spans="1:14">
      <c r="A391" s="18">
        <v>390</v>
      </c>
      <c r="B391" s="18" t="s">
        <v>2296</v>
      </c>
      <c r="C391" s="18" t="s">
        <v>1891</v>
      </c>
      <c r="E391" s="18" t="s">
        <v>163</v>
      </c>
      <c r="G391" s="18" t="s">
        <v>154</v>
      </c>
      <c r="H391" s="18">
        <v>44</v>
      </c>
      <c r="I391" s="18">
        <v>58</v>
      </c>
      <c r="J391" s="18">
        <v>44</v>
      </c>
      <c r="K391" s="18">
        <v>58</v>
      </c>
      <c r="L391" s="18">
        <v>44</v>
      </c>
      <c r="M391" s="18">
        <v>61</v>
      </c>
      <c r="N391" s="18">
        <v>309</v>
      </c>
    </row>
    <row r="392" spans="1:14">
      <c r="A392" s="18">
        <v>391</v>
      </c>
      <c r="B392" s="18" t="s">
        <v>2297</v>
      </c>
      <c r="C392" s="18" t="s">
        <v>1891</v>
      </c>
      <c r="D392" s="18" t="s">
        <v>1961</v>
      </c>
      <c r="E392" s="18" t="s">
        <v>163</v>
      </c>
      <c r="G392" s="18" t="s">
        <v>154</v>
      </c>
      <c r="H392" s="18">
        <v>64</v>
      </c>
      <c r="I392" s="18">
        <v>78</v>
      </c>
      <c r="J392" s="18">
        <v>52</v>
      </c>
      <c r="K392" s="18">
        <v>78</v>
      </c>
      <c r="L392" s="18">
        <v>52</v>
      </c>
      <c r="M392" s="18">
        <v>81</v>
      </c>
      <c r="N392" s="18">
        <v>405</v>
      </c>
    </row>
    <row r="393" spans="1:14">
      <c r="A393" s="18">
        <v>392</v>
      </c>
      <c r="B393" s="18" t="s">
        <v>606</v>
      </c>
      <c r="C393" s="18" t="s">
        <v>1891</v>
      </c>
      <c r="D393" s="18" t="s">
        <v>1961</v>
      </c>
      <c r="E393" s="18" t="s">
        <v>163</v>
      </c>
      <c r="G393" s="18" t="s">
        <v>154</v>
      </c>
      <c r="H393" s="18">
        <v>76</v>
      </c>
      <c r="I393" s="18">
        <v>104</v>
      </c>
      <c r="J393" s="18">
        <v>71</v>
      </c>
      <c r="K393" s="18">
        <v>104</v>
      </c>
      <c r="L393" s="18">
        <v>71</v>
      </c>
      <c r="M393" s="18">
        <v>108</v>
      </c>
      <c r="N393" s="18">
        <v>534</v>
      </c>
    </row>
    <row r="394" spans="1:14">
      <c r="A394" s="18">
        <v>393</v>
      </c>
      <c r="B394" s="18" t="s">
        <v>2298</v>
      </c>
      <c r="C394" s="18" t="s">
        <v>1895</v>
      </c>
      <c r="E394" s="18" t="s">
        <v>165</v>
      </c>
      <c r="G394" s="18" t="s">
        <v>1963</v>
      </c>
      <c r="H394" s="18">
        <v>53</v>
      </c>
      <c r="I394" s="18">
        <v>51</v>
      </c>
      <c r="J394" s="18">
        <v>53</v>
      </c>
      <c r="K394" s="18">
        <v>61</v>
      </c>
      <c r="L394" s="18">
        <v>56</v>
      </c>
      <c r="M394" s="18">
        <v>40</v>
      </c>
      <c r="N394" s="18">
        <v>314</v>
      </c>
    </row>
    <row r="395" spans="1:14">
      <c r="A395" s="18">
        <v>394</v>
      </c>
      <c r="B395" s="18" t="s">
        <v>2299</v>
      </c>
      <c r="C395" s="18" t="s">
        <v>1895</v>
      </c>
      <c r="E395" s="18" t="s">
        <v>165</v>
      </c>
      <c r="G395" s="18" t="s">
        <v>1963</v>
      </c>
      <c r="H395" s="18">
        <v>64</v>
      </c>
      <c r="I395" s="18">
        <v>66</v>
      </c>
      <c r="J395" s="18">
        <v>68</v>
      </c>
      <c r="K395" s="18">
        <v>81</v>
      </c>
      <c r="L395" s="18">
        <v>76</v>
      </c>
      <c r="M395" s="18">
        <v>50</v>
      </c>
      <c r="N395" s="18">
        <v>405</v>
      </c>
    </row>
    <row r="396" spans="1:14">
      <c r="A396" s="18">
        <v>395</v>
      </c>
      <c r="B396" s="18" t="s">
        <v>377</v>
      </c>
      <c r="C396" s="18" t="s">
        <v>1895</v>
      </c>
      <c r="D396" s="18" t="s">
        <v>1991</v>
      </c>
      <c r="E396" s="18" t="s">
        <v>165</v>
      </c>
      <c r="G396" s="18" t="s">
        <v>1963</v>
      </c>
      <c r="H396" s="18">
        <v>84</v>
      </c>
      <c r="I396" s="18">
        <v>86</v>
      </c>
      <c r="J396" s="18">
        <v>88</v>
      </c>
      <c r="K396" s="18">
        <v>111</v>
      </c>
      <c r="L396" s="18">
        <v>101</v>
      </c>
      <c r="M396" s="18">
        <v>60</v>
      </c>
      <c r="N396" s="18">
        <v>530</v>
      </c>
    </row>
    <row r="397" spans="1:14">
      <c r="A397" s="18">
        <v>396</v>
      </c>
      <c r="B397" s="18" t="s">
        <v>2300</v>
      </c>
      <c r="C397" s="18" t="s">
        <v>1905</v>
      </c>
      <c r="D397" s="18" t="s">
        <v>1893</v>
      </c>
      <c r="E397" s="18" t="s">
        <v>1681</v>
      </c>
      <c r="G397" s="18" t="s">
        <v>152</v>
      </c>
      <c r="H397" s="18">
        <v>40</v>
      </c>
      <c r="I397" s="18">
        <v>55</v>
      </c>
      <c r="J397" s="18">
        <v>30</v>
      </c>
      <c r="K397" s="18">
        <v>30</v>
      </c>
      <c r="L397" s="18">
        <v>30</v>
      </c>
      <c r="M397" s="18">
        <v>60</v>
      </c>
      <c r="N397" s="18">
        <v>245</v>
      </c>
    </row>
    <row r="398" spans="1:14">
      <c r="A398" s="18">
        <v>397</v>
      </c>
      <c r="B398" s="18" t="s">
        <v>2301</v>
      </c>
      <c r="C398" s="18" t="s">
        <v>1905</v>
      </c>
      <c r="D398" s="18" t="s">
        <v>1893</v>
      </c>
      <c r="E398" s="18" t="s">
        <v>1323</v>
      </c>
      <c r="G398" s="18" t="s">
        <v>152</v>
      </c>
      <c r="H398" s="18">
        <v>55</v>
      </c>
      <c r="I398" s="18">
        <v>75</v>
      </c>
      <c r="J398" s="18">
        <v>50</v>
      </c>
      <c r="K398" s="18">
        <v>40</v>
      </c>
      <c r="L398" s="18">
        <v>40</v>
      </c>
      <c r="M398" s="18">
        <v>80</v>
      </c>
      <c r="N398" s="18">
        <v>340</v>
      </c>
    </row>
    <row r="399" spans="1:14">
      <c r="A399" s="18">
        <v>398</v>
      </c>
      <c r="B399" s="18" t="s">
        <v>1146</v>
      </c>
      <c r="C399" s="18" t="s">
        <v>1905</v>
      </c>
      <c r="D399" s="18" t="s">
        <v>1893</v>
      </c>
      <c r="E399" s="18" t="s">
        <v>1323</v>
      </c>
      <c r="G399" s="18" t="s">
        <v>152</v>
      </c>
      <c r="H399" s="18">
        <v>85</v>
      </c>
      <c r="I399" s="18">
        <v>120</v>
      </c>
      <c r="J399" s="18">
        <v>70</v>
      </c>
      <c r="K399" s="18">
        <v>50</v>
      </c>
      <c r="L399" s="18">
        <v>60</v>
      </c>
      <c r="M399" s="18">
        <v>100</v>
      </c>
      <c r="N399" s="18">
        <v>485</v>
      </c>
    </row>
    <row r="400" spans="1:14">
      <c r="A400" s="18">
        <v>399</v>
      </c>
      <c r="B400" s="18" t="s">
        <v>2302</v>
      </c>
      <c r="C400" s="18" t="s">
        <v>1905</v>
      </c>
      <c r="E400" s="18" t="s">
        <v>1683</v>
      </c>
      <c r="F400" s="18" t="s">
        <v>2303</v>
      </c>
      <c r="G400" s="18" t="s">
        <v>2151</v>
      </c>
      <c r="H400" s="18">
        <v>59</v>
      </c>
      <c r="I400" s="18">
        <v>45</v>
      </c>
      <c r="J400" s="18">
        <v>40</v>
      </c>
      <c r="K400" s="18">
        <v>35</v>
      </c>
      <c r="L400" s="18">
        <v>40</v>
      </c>
      <c r="M400" s="18">
        <v>31</v>
      </c>
      <c r="N400" s="18">
        <v>250</v>
      </c>
    </row>
    <row r="401" spans="1:14">
      <c r="A401" s="18">
        <v>400</v>
      </c>
      <c r="B401" s="18" t="s">
        <v>2304</v>
      </c>
      <c r="C401" s="18" t="s">
        <v>1905</v>
      </c>
      <c r="D401" s="18" t="s">
        <v>1895</v>
      </c>
      <c r="E401" s="18" t="s">
        <v>1683</v>
      </c>
      <c r="F401" s="18" t="s">
        <v>2303</v>
      </c>
      <c r="G401" s="18" t="s">
        <v>2151</v>
      </c>
      <c r="H401" s="18">
        <v>79</v>
      </c>
      <c r="I401" s="18">
        <v>85</v>
      </c>
      <c r="J401" s="18">
        <v>60</v>
      </c>
      <c r="K401" s="18">
        <v>55</v>
      </c>
      <c r="L401" s="18">
        <v>60</v>
      </c>
      <c r="M401" s="18">
        <v>71</v>
      </c>
      <c r="N401" s="18">
        <v>410</v>
      </c>
    </row>
    <row r="402" spans="1:14">
      <c r="A402" s="18">
        <v>401</v>
      </c>
      <c r="B402" s="18" t="s">
        <v>2305</v>
      </c>
      <c r="C402" s="18" t="s">
        <v>1898</v>
      </c>
      <c r="E402" s="18" t="s">
        <v>1682</v>
      </c>
      <c r="G402" s="18" t="s">
        <v>1693</v>
      </c>
      <c r="H402" s="18">
        <v>37</v>
      </c>
      <c r="I402" s="18">
        <v>25</v>
      </c>
      <c r="J402" s="18">
        <v>41</v>
      </c>
      <c r="K402" s="18">
        <v>25</v>
      </c>
      <c r="L402" s="18">
        <v>41</v>
      </c>
      <c r="M402" s="18">
        <v>25</v>
      </c>
      <c r="N402" s="18">
        <v>194</v>
      </c>
    </row>
    <row r="403" spans="1:14">
      <c r="A403" s="18">
        <v>402</v>
      </c>
      <c r="B403" s="18" t="s">
        <v>2306</v>
      </c>
      <c r="C403" s="18" t="s">
        <v>1898</v>
      </c>
      <c r="E403" s="18" t="s">
        <v>167</v>
      </c>
      <c r="G403" s="18" t="s">
        <v>157</v>
      </c>
      <c r="H403" s="18">
        <v>77</v>
      </c>
      <c r="I403" s="18">
        <v>85</v>
      </c>
      <c r="J403" s="18">
        <v>51</v>
      </c>
      <c r="K403" s="18">
        <v>55</v>
      </c>
      <c r="L403" s="18">
        <v>51</v>
      </c>
      <c r="M403" s="18">
        <v>65</v>
      </c>
      <c r="N403" s="18">
        <v>384</v>
      </c>
    </row>
    <row r="404" spans="1:14">
      <c r="A404" s="18">
        <v>403</v>
      </c>
      <c r="B404" s="18" t="s">
        <v>2307</v>
      </c>
      <c r="C404" s="18" t="s">
        <v>1920</v>
      </c>
      <c r="E404" s="18" t="s">
        <v>159</v>
      </c>
      <c r="F404" s="18" t="s">
        <v>2221</v>
      </c>
      <c r="G404" s="18" t="s">
        <v>931</v>
      </c>
      <c r="H404" s="18">
        <v>45</v>
      </c>
      <c r="I404" s="18">
        <v>65</v>
      </c>
      <c r="J404" s="18">
        <v>34</v>
      </c>
      <c r="K404" s="18">
        <v>40</v>
      </c>
      <c r="L404" s="18">
        <v>34</v>
      </c>
      <c r="M404" s="18">
        <v>45</v>
      </c>
      <c r="N404" s="18">
        <v>263</v>
      </c>
    </row>
    <row r="405" spans="1:14">
      <c r="A405" s="18">
        <v>404</v>
      </c>
      <c r="B405" s="18" t="s">
        <v>2308</v>
      </c>
      <c r="C405" s="18" t="s">
        <v>1920</v>
      </c>
      <c r="E405" s="18" t="s">
        <v>159</v>
      </c>
      <c r="F405" s="18" t="s">
        <v>2221</v>
      </c>
      <c r="G405" s="18" t="s">
        <v>931</v>
      </c>
      <c r="H405" s="18">
        <v>60</v>
      </c>
      <c r="I405" s="18">
        <v>85</v>
      </c>
      <c r="J405" s="18">
        <v>49</v>
      </c>
      <c r="K405" s="18">
        <v>60</v>
      </c>
      <c r="L405" s="18">
        <v>49</v>
      </c>
      <c r="M405" s="18">
        <v>60</v>
      </c>
      <c r="N405" s="18">
        <v>363</v>
      </c>
    </row>
    <row r="406" spans="1:14">
      <c r="A406" s="18">
        <v>405</v>
      </c>
      <c r="B406" s="18" t="s">
        <v>1322</v>
      </c>
      <c r="C406" s="18" t="s">
        <v>1920</v>
      </c>
      <c r="E406" s="18" t="s">
        <v>159</v>
      </c>
      <c r="F406" s="18" t="s">
        <v>2221</v>
      </c>
      <c r="G406" s="18" t="s">
        <v>931</v>
      </c>
      <c r="H406" s="18">
        <v>80</v>
      </c>
      <c r="I406" s="18">
        <v>120</v>
      </c>
      <c r="J406" s="18">
        <v>79</v>
      </c>
      <c r="K406" s="18">
        <v>95</v>
      </c>
      <c r="L406" s="18">
        <v>79</v>
      </c>
      <c r="M406" s="18">
        <v>70</v>
      </c>
      <c r="N406" s="18">
        <v>523</v>
      </c>
    </row>
    <row r="407" spans="1:14">
      <c r="A407" s="18">
        <v>406</v>
      </c>
      <c r="B407" s="18" t="s">
        <v>2309</v>
      </c>
      <c r="C407" s="18" t="s">
        <v>1887</v>
      </c>
      <c r="D407" s="18" t="s">
        <v>1888</v>
      </c>
      <c r="E407" s="18" t="s">
        <v>702</v>
      </c>
      <c r="F407" s="18" t="s">
        <v>2233</v>
      </c>
      <c r="G407" s="18" t="s">
        <v>1171</v>
      </c>
      <c r="H407" s="18">
        <v>40</v>
      </c>
      <c r="I407" s="18">
        <v>30</v>
      </c>
      <c r="J407" s="18">
        <v>35</v>
      </c>
      <c r="K407" s="18">
        <v>50</v>
      </c>
      <c r="L407" s="18">
        <v>70</v>
      </c>
      <c r="M407" s="18">
        <v>55</v>
      </c>
      <c r="N407" s="18">
        <v>280</v>
      </c>
    </row>
    <row r="408" spans="1:14">
      <c r="A408" s="18">
        <v>407</v>
      </c>
      <c r="B408" s="18" t="s">
        <v>1329</v>
      </c>
      <c r="C408" s="18" t="s">
        <v>1887</v>
      </c>
      <c r="D408" s="18" t="s">
        <v>1888</v>
      </c>
      <c r="E408" s="18" t="s">
        <v>702</v>
      </c>
      <c r="F408" s="18" t="s">
        <v>2233</v>
      </c>
      <c r="G408" s="18" t="s">
        <v>157</v>
      </c>
      <c r="H408" s="18">
        <v>60</v>
      </c>
      <c r="I408" s="18">
        <v>70</v>
      </c>
      <c r="J408" s="18">
        <v>65</v>
      </c>
      <c r="K408" s="18">
        <v>125</v>
      </c>
      <c r="L408" s="18">
        <v>105</v>
      </c>
      <c r="M408" s="18">
        <v>90</v>
      </c>
      <c r="N408" s="18">
        <v>515</v>
      </c>
    </row>
    <row r="409" spans="1:14">
      <c r="A409" s="18">
        <v>408</v>
      </c>
      <c r="B409" s="18" t="s">
        <v>2310</v>
      </c>
      <c r="C409" s="18" t="s">
        <v>1983</v>
      </c>
      <c r="E409" s="18" t="s">
        <v>438</v>
      </c>
      <c r="G409" s="18" t="s">
        <v>1928</v>
      </c>
      <c r="H409" s="18">
        <v>67</v>
      </c>
      <c r="I409" s="18">
        <v>125</v>
      </c>
      <c r="J409" s="18">
        <v>40</v>
      </c>
      <c r="K409" s="18">
        <v>30</v>
      </c>
      <c r="L409" s="18">
        <v>30</v>
      </c>
      <c r="M409" s="18">
        <v>58</v>
      </c>
      <c r="N409" s="18">
        <v>350</v>
      </c>
    </row>
    <row r="410" spans="1:14">
      <c r="A410" s="18">
        <v>409</v>
      </c>
      <c r="B410" s="18" t="s">
        <v>1256</v>
      </c>
      <c r="C410" s="18" t="s">
        <v>1983</v>
      </c>
      <c r="E410" s="18" t="s">
        <v>438</v>
      </c>
      <c r="G410" s="18" t="s">
        <v>1928</v>
      </c>
      <c r="H410" s="18">
        <v>97</v>
      </c>
      <c r="I410" s="18">
        <v>165</v>
      </c>
      <c r="J410" s="18">
        <v>60</v>
      </c>
      <c r="K410" s="18">
        <v>65</v>
      </c>
      <c r="L410" s="18">
        <v>50</v>
      </c>
      <c r="M410" s="18">
        <v>58</v>
      </c>
      <c r="N410" s="18">
        <v>495</v>
      </c>
    </row>
    <row r="411" spans="1:14">
      <c r="A411" s="18">
        <v>410</v>
      </c>
      <c r="B411" s="18" t="s">
        <v>2311</v>
      </c>
      <c r="C411" s="18" t="s">
        <v>1983</v>
      </c>
      <c r="D411" s="18" t="s">
        <v>1991</v>
      </c>
      <c r="E411" s="18" t="s">
        <v>290</v>
      </c>
      <c r="G411" s="18" t="s">
        <v>1706</v>
      </c>
      <c r="H411" s="18">
        <v>30</v>
      </c>
      <c r="I411" s="18">
        <v>42</v>
      </c>
      <c r="J411" s="18">
        <v>118</v>
      </c>
      <c r="K411" s="18">
        <v>42</v>
      </c>
      <c r="L411" s="18">
        <v>88</v>
      </c>
      <c r="M411" s="18">
        <v>30</v>
      </c>
      <c r="N411" s="18">
        <v>350</v>
      </c>
    </row>
    <row r="412" spans="1:14">
      <c r="A412" s="18">
        <v>411</v>
      </c>
      <c r="B412" s="18" t="s">
        <v>823</v>
      </c>
      <c r="C412" s="18" t="s">
        <v>1983</v>
      </c>
      <c r="D412" s="18" t="s">
        <v>1991</v>
      </c>
      <c r="E412" s="18" t="s">
        <v>290</v>
      </c>
      <c r="G412" s="18" t="s">
        <v>1706</v>
      </c>
      <c r="H412" s="18">
        <v>60</v>
      </c>
      <c r="I412" s="18">
        <v>52</v>
      </c>
      <c r="J412" s="18">
        <v>168</v>
      </c>
      <c r="K412" s="18">
        <v>47</v>
      </c>
      <c r="L412" s="18">
        <v>138</v>
      </c>
      <c r="M412" s="18">
        <v>30</v>
      </c>
      <c r="N412" s="18">
        <v>495</v>
      </c>
    </row>
    <row r="413" spans="1:14">
      <c r="A413" s="18">
        <v>412</v>
      </c>
      <c r="B413" s="18" t="s">
        <v>2312</v>
      </c>
      <c r="C413" s="18" t="s">
        <v>1898</v>
      </c>
      <c r="E413" s="18" t="s">
        <v>1682</v>
      </c>
      <c r="G413" s="18" t="s">
        <v>2006</v>
      </c>
      <c r="H413" s="18">
        <v>40</v>
      </c>
      <c r="I413" s="18">
        <v>29</v>
      </c>
      <c r="J413" s="18">
        <v>45</v>
      </c>
      <c r="K413" s="18">
        <v>29</v>
      </c>
      <c r="L413" s="18">
        <v>45</v>
      </c>
      <c r="M413" s="18">
        <v>36</v>
      </c>
      <c r="N413" s="18">
        <v>224</v>
      </c>
    </row>
    <row r="414" spans="1:14">
      <c r="A414" s="18">
        <v>413</v>
      </c>
      <c r="B414" s="18" t="s">
        <v>2313</v>
      </c>
      <c r="C414" s="18" t="s">
        <v>1898</v>
      </c>
      <c r="D414" s="18" t="s">
        <v>1887</v>
      </c>
      <c r="E414" s="18" t="s">
        <v>854</v>
      </c>
      <c r="G414" s="18" t="s">
        <v>2006</v>
      </c>
      <c r="H414" s="18">
        <v>60</v>
      </c>
      <c r="I414" s="18">
        <v>59</v>
      </c>
      <c r="J414" s="18">
        <v>85</v>
      </c>
      <c r="K414" s="18">
        <v>79</v>
      </c>
      <c r="L414" s="18">
        <v>105</v>
      </c>
      <c r="M414" s="18">
        <v>36</v>
      </c>
      <c r="N414" s="18">
        <v>424</v>
      </c>
    </row>
    <row r="415" spans="1:14">
      <c r="A415" s="18">
        <v>414</v>
      </c>
      <c r="B415" s="18" t="s">
        <v>2314</v>
      </c>
      <c r="C415" s="18" t="s">
        <v>1898</v>
      </c>
      <c r="D415" s="18" t="s">
        <v>1893</v>
      </c>
      <c r="E415" s="18" t="s">
        <v>167</v>
      </c>
      <c r="G415" s="18" t="s">
        <v>1158</v>
      </c>
      <c r="H415" s="18">
        <v>70</v>
      </c>
      <c r="I415" s="18">
        <v>94</v>
      </c>
      <c r="J415" s="18">
        <v>50</v>
      </c>
      <c r="K415" s="18">
        <v>94</v>
      </c>
      <c r="L415" s="18">
        <v>50</v>
      </c>
      <c r="M415" s="18">
        <v>66</v>
      </c>
      <c r="N415" s="18">
        <v>424</v>
      </c>
    </row>
    <row r="416" spans="1:14">
      <c r="A416" s="18">
        <v>415</v>
      </c>
      <c r="B416" s="18" t="s">
        <v>2315</v>
      </c>
      <c r="C416" s="18" t="s">
        <v>1898</v>
      </c>
      <c r="D416" s="18" t="s">
        <v>1893</v>
      </c>
      <c r="E416" s="18" t="s">
        <v>1714</v>
      </c>
      <c r="G416" s="18" t="s">
        <v>1696</v>
      </c>
      <c r="H416" s="18">
        <v>30</v>
      </c>
      <c r="I416" s="18">
        <v>30</v>
      </c>
      <c r="J416" s="18">
        <v>42</v>
      </c>
      <c r="K416" s="18">
        <v>30</v>
      </c>
      <c r="L416" s="18">
        <v>42</v>
      </c>
      <c r="M416" s="18">
        <v>70</v>
      </c>
      <c r="N416" s="18">
        <v>244</v>
      </c>
    </row>
    <row r="417" spans="1:14">
      <c r="A417" s="18">
        <v>416</v>
      </c>
      <c r="B417" s="18" t="s">
        <v>951</v>
      </c>
      <c r="C417" s="18" t="s">
        <v>1898</v>
      </c>
      <c r="D417" s="18" t="s">
        <v>1893</v>
      </c>
      <c r="E417" s="18" t="s">
        <v>1003</v>
      </c>
      <c r="G417" s="18" t="s">
        <v>1917</v>
      </c>
      <c r="H417" s="18">
        <v>70</v>
      </c>
      <c r="I417" s="18">
        <v>80</v>
      </c>
      <c r="J417" s="18">
        <v>102</v>
      </c>
      <c r="K417" s="18">
        <v>80</v>
      </c>
      <c r="L417" s="18">
        <v>102</v>
      </c>
      <c r="M417" s="18">
        <v>40</v>
      </c>
      <c r="N417" s="18">
        <v>474</v>
      </c>
    </row>
    <row r="418" spans="1:14">
      <c r="A418" s="18">
        <v>417</v>
      </c>
      <c r="B418" s="18" t="s">
        <v>2316</v>
      </c>
      <c r="C418" s="18" t="s">
        <v>1920</v>
      </c>
      <c r="E418" s="18" t="s">
        <v>1693</v>
      </c>
      <c r="F418" s="18" t="s">
        <v>2111</v>
      </c>
      <c r="G418" s="18" t="s">
        <v>1685</v>
      </c>
      <c r="H418" s="18">
        <v>60</v>
      </c>
      <c r="I418" s="18">
        <v>45</v>
      </c>
      <c r="J418" s="18">
        <v>70</v>
      </c>
      <c r="K418" s="18">
        <v>45</v>
      </c>
      <c r="L418" s="18">
        <v>90</v>
      </c>
      <c r="M418" s="18">
        <v>95</v>
      </c>
      <c r="N418" s="18">
        <v>405</v>
      </c>
    </row>
    <row r="419" spans="1:14">
      <c r="A419" s="18">
        <v>418</v>
      </c>
      <c r="B419" s="18" t="s">
        <v>2317</v>
      </c>
      <c r="C419" s="18" t="s">
        <v>1895</v>
      </c>
      <c r="E419" s="18" t="s">
        <v>1678</v>
      </c>
      <c r="G419" s="18" t="s">
        <v>1713</v>
      </c>
      <c r="H419" s="18">
        <v>55</v>
      </c>
      <c r="I419" s="18">
        <v>65</v>
      </c>
      <c r="J419" s="18">
        <v>35</v>
      </c>
      <c r="K419" s="18">
        <v>60</v>
      </c>
      <c r="L419" s="18">
        <v>30</v>
      </c>
      <c r="M419" s="18">
        <v>85</v>
      </c>
      <c r="N419" s="18">
        <v>330</v>
      </c>
    </row>
    <row r="420" spans="1:14">
      <c r="A420" s="18">
        <v>419</v>
      </c>
      <c r="B420" s="18" t="s">
        <v>1027</v>
      </c>
      <c r="C420" s="18" t="s">
        <v>1895</v>
      </c>
      <c r="E420" s="18" t="s">
        <v>1678</v>
      </c>
      <c r="G420" s="18" t="s">
        <v>1713</v>
      </c>
      <c r="H420" s="18">
        <v>85</v>
      </c>
      <c r="I420" s="18">
        <v>105</v>
      </c>
      <c r="J420" s="18">
        <v>55</v>
      </c>
      <c r="K420" s="18">
        <v>85</v>
      </c>
      <c r="L420" s="18">
        <v>50</v>
      </c>
      <c r="M420" s="18">
        <v>115</v>
      </c>
      <c r="N420" s="18">
        <v>495</v>
      </c>
    </row>
    <row r="421" spans="1:14">
      <c r="A421" s="18">
        <v>420</v>
      </c>
      <c r="B421" s="18" t="s">
        <v>2318</v>
      </c>
      <c r="C421" s="18" t="s">
        <v>1887</v>
      </c>
      <c r="E421" s="18" t="s">
        <v>1719</v>
      </c>
      <c r="H421" s="18">
        <v>45</v>
      </c>
      <c r="I421" s="18">
        <v>35</v>
      </c>
      <c r="J421" s="18">
        <v>45</v>
      </c>
      <c r="K421" s="18">
        <v>62</v>
      </c>
      <c r="L421" s="18">
        <v>53</v>
      </c>
      <c r="M421" s="18">
        <v>35</v>
      </c>
      <c r="N421" s="18">
        <v>275</v>
      </c>
    </row>
    <row r="422" spans="1:14">
      <c r="A422" s="18">
        <v>421</v>
      </c>
      <c r="B422" s="18" t="s">
        <v>2319</v>
      </c>
      <c r="C422" s="18" t="s">
        <v>1887</v>
      </c>
      <c r="E422" s="18" t="s">
        <v>185</v>
      </c>
      <c r="H422" s="18">
        <v>70</v>
      </c>
      <c r="I422" s="18">
        <v>60</v>
      </c>
      <c r="J422" s="18">
        <v>70</v>
      </c>
      <c r="K422" s="18">
        <v>87</v>
      </c>
      <c r="L422" s="18">
        <v>78</v>
      </c>
      <c r="M422" s="18">
        <v>85</v>
      </c>
      <c r="N422" s="18">
        <v>450</v>
      </c>
    </row>
    <row r="423" spans="1:14">
      <c r="A423" s="18">
        <v>422</v>
      </c>
      <c r="B423" s="18" t="s">
        <v>2320</v>
      </c>
      <c r="C423" s="18" t="s">
        <v>1895</v>
      </c>
      <c r="E423" s="18" t="s">
        <v>1041</v>
      </c>
      <c r="F423" s="18" t="s">
        <v>2321</v>
      </c>
      <c r="G423" s="18" t="s">
        <v>1954</v>
      </c>
      <c r="H423" s="18">
        <v>76</v>
      </c>
      <c r="I423" s="18">
        <v>48</v>
      </c>
      <c r="J423" s="18">
        <v>48</v>
      </c>
      <c r="K423" s="18">
        <v>57</v>
      </c>
      <c r="L423" s="18">
        <v>62</v>
      </c>
      <c r="M423" s="18">
        <v>34</v>
      </c>
      <c r="N423" s="18">
        <v>325</v>
      </c>
    </row>
    <row r="424" spans="1:14">
      <c r="A424" s="18">
        <v>423</v>
      </c>
      <c r="B424" s="18" t="s">
        <v>829</v>
      </c>
      <c r="C424" s="18" t="s">
        <v>1895</v>
      </c>
      <c r="D424" s="18" t="s">
        <v>1922</v>
      </c>
      <c r="E424" s="18" t="s">
        <v>1041</v>
      </c>
      <c r="F424" s="18" t="s">
        <v>2321</v>
      </c>
      <c r="G424" s="18" t="s">
        <v>1954</v>
      </c>
      <c r="H424" s="18">
        <v>111</v>
      </c>
      <c r="I424" s="18">
        <v>83</v>
      </c>
      <c r="J424" s="18">
        <v>68</v>
      </c>
      <c r="K424" s="18">
        <v>92</v>
      </c>
      <c r="L424" s="18">
        <v>82</v>
      </c>
      <c r="M424" s="18">
        <v>39</v>
      </c>
      <c r="N424" s="18">
        <v>475</v>
      </c>
    </row>
    <row r="425" spans="1:14">
      <c r="A425" s="18">
        <v>424</v>
      </c>
      <c r="B425" s="18" t="s">
        <v>324</v>
      </c>
      <c r="C425" s="18" t="s">
        <v>1905</v>
      </c>
      <c r="E425" s="18" t="s">
        <v>157</v>
      </c>
      <c r="F425" s="18" t="s">
        <v>2111</v>
      </c>
      <c r="G425" s="18" t="s">
        <v>1679</v>
      </c>
      <c r="H425" s="18">
        <v>75</v>
      </c>
      <c r="I425" s="18">
        <v>100</v>
      </c>
      <c r="J425" s="18">
        <v>66</v>
      </c>
      <c r="K425" s="18">
        <v>60</v>
      </c>
      <c r="L425" s="18">
        <v>66</v>
      </c>
      <c r="M425" s="18">
        <v>115</v>
      </c>
      <c r="N425" s="18">
        <v>482</v>
      </c>
    </row>
    <row r="426" spans="1:14">
      <c r="A426" s="18">
        <v>425</v>
      </c>
      <c r="B426" s="18" t="s">
        <v>2322</v>
      </c>
      <c r="C426" s="18" t="s">
        <v>2009</v>
      </c>
      <c r="D426" s="18" t="s">
        <v>1893</v>
      </c>
      <c r="E426" s="18" t="s">
        <v>696</v>
      </c>
      <c r="F426" s="18" t="s">
        <v>2323</v>
      </c>
      <c r="G426" s="18" t="s">
        <v>2324</v>
      </c>
      <c r="H426" s="18">
        <v>90</v>
      </c>
      <c r="I426" s="18">
        <v>50</v>
      </c>
      <c r="J426" s="18">
        <v>34</v>
      </c>
      <c r="K426" s="18">
        <v>60</v>
      </c>
      <c r="L426" s="18">
        <v>44</v>
      </c>
      <c r="M426" s="18">
        <v>70</v>
      </c>
      <c r="N426" s="18">
        <v>348</v>
      </c>
    </row>
    <row r="427" spans="1:14">
      <c r="A427" s="18">
        <v>426</v>
      </c>
      <c r="B427" s="18" t="s">
        <v>1033</v>
      </c>
      <c r="C427" s="18" t="s">
        <v>2009</v>
      </c>
      <c r="D427" s="18" t="s">
        <v>1893</v>
      </c>
      <c r="E427" s="18" t="s">
        <v>696</v>
      </c>
      <c r="F427" s="18" t="s">
        <v>2323</v>
      </c>
      <c r="G427" s="18" t="s">
        <v>2324</v>
      </c>
      <c r="H427" s="18">
        <v>150</v>
      </c>
      <c r="I427" s="18">
        <v>80</v>
      </c>
      <c r="J427" s="18">
        <v>44</v>
      </c>
      <c r="K427" s="18">
        <v>90</v>
      </c>
      <c r="L427" s="18">
        <v>54</v>
      </c>
      <c r="M427" s="18">
        <v>80</v>
      </c>
      <c r="N427" s="18">
        <v>498</v>
      </c>
    </row>
    <row r="428" spans="1:14">
      <c r="A428" s="18">
        <v>427</v>
      </c>
      <c r="B428" s="18" t="s">
        <v>2325</v>
      </c>
      <c r="C428" s="18" t="s">
        <v>1905</v>
      </c>
      <c r="E428" s="18" t="s">
        <v>1693</v>
      </c>
      <c r="F428" s="18" t="s">
        <v>2326</v>
      </c>
      <c r="G428" s="18" t="s">
        <v>1674</v>
      </c>
      <c r="H428" s="18">
        <v>55</v>
      </c>
      <c r="I428" s="18">
        <v>66</v>
      </c>
      <c r="J428" s="18">
        <v>44</v>
      </c>
      <c r="K428" s="18">
        <v>44</v>
      </c>
      <c r="L428" s="18">
        <v>56</v>
      </c>
      <c r="M428" s="18">
        <v>85</v>
      </c>
      <c r="N428" s="18">
        <v>350</v>
      </c>
    </row>
    <row r="429" spans="1:14">
      <c r="A429" s="18">
        <v>428</v>
      </c>
      <c r="B429" s="18" t="s">
        <v>1121</v>
      </c>
      <c r="C429" s="18" t="s">
        <v>1905</v>
      </c>
      <c r="E429" s="18" t="s">
        <v>1715</v>
      </c>
      <c r="F429" s="18" t="s">
        <v>2326</v>
      </c>
      <c r="G429" s="18" t="s">
        <v>1674</v>
      </c>
      <c r="H429" s="18">
        <v>65</v>
      </c>
      <c r="I429" s="18">
        <v>76</v>
      </c>
      <c r="J429" s="18">
        <v>84</v>
      </c>
      <c r="K429" s="18">
        <v>54</v>
      </c>
      <c r="L429" s="18">
        <v>96</v>
      </c>
      <c r="M429" s="18">
        <v>105</v>
      </c>
      <c r="N429" s="18">
        <v>480</v>
      </c>
    </row>
    <row r="430" spans="1:14">
      <c r="A430" s="18">
        <v>429</v>
      </c>
      <c r="B430" s="18" t="s">
        <v>1140</v>
      </c>
      <c r="C430" s="18" t="s">
        <v>2009</v>
      </c>
      <c r="E430" s="18" t="s">
        <v>1703</v>
      </c>
      <c r="H430" s="18">
        <v>60</v>
      </c>
      <c r="I430" s="18">
        <v>60</v>
      </c>
      <c r="J430" s="18">
        <v>60</v>
      </c>
      <c r="K430" s="18">
        <v>105</v>
      </c>
      <c r="L430" s="18">
        <v>105</v>
      </c>
      <c r="M430" s="18">
        <v>105</v>
      </c>
      <c r="N430" s="18">
        <v>495</v>
      </c>
    </row>
    <row r="431" spans="1:14">
      <c r="A431" s="18">
        <v>430</v>
      </c>
      <c r="B431" s="18" t="s">
        <v>835</v>
      </c>
      <c r="C431" s="18" t="s">
        <v>2119</v>
      </c>
      <c r="D431" s="18" t="s">
        <v>1893</v>
      </c>
      <c r="E431" s="18" t="s">
        <v>1702</v>
      </c>
      <c r="F431" s="18" t="s">
        <v>2121</v>
      </c>
      <c r="G431" s="18" t="s">
        <v>2051</v>
      </c>
      <c r="H431" s="18">
        <v>100</v>
      </c>
      <c r="I431" s="18">
        <v>125</v>
      </c>
      <c r="J431" s="18">
        <v>52</v>
      </c>
      <c r="K431" s="18">
        <v>105</v>
      </c>
      <c r="L431" s="18">
        <v>52</v>
      </c>
      <c r="M431" s="18">
        <v>71</v>
      </c>
      <c r="N431" s="18">
        <v>505</v>
      </c>
    </row>
    <row r="432" spans="1:14">
      <c r="A432" s="18">
        <v>431</v>
      </c>
      <c r="B432" s="18" t="s">
        <v>2327</v>
      </c>
      <c r="C432" s="18" t="s">
        <v>1905</v>
      </c>
      <c r="E432" s="18" t="s">
        <v>1674</v>
      </c>
      <c r="F432" s="18" t="s">
        <v>1988</v>
      </c>
      <c r="G432" s="18" t="s">
        <v>1681</v>
      </c>
      <c r="H432" s="18">
        <v>49</v>
      </c>
      <c r="I432" s="18">
        <v>55</v>
      </c>
      <c r="J432" s="18">
        <v>42</v>
      </c>
      <c r="K432" s="18">
        <v>42</v>
      </c>
      <c r="L432" s="18">
        <v>37</v>
      </c>
      <c r="M432" s="18">
        <v>85</v>
      </c>
      <c r="N432" s="18">
        <v>310</v>
      </c>
    </row>
    <row r="433" spans="1:14">
      <c r="A433" s="18">
        <v>432</v>
      </c>
      <c r="B433" s="18" t="s">
        <v>2328</v>
      </c>
      <c r="C433" s="18" t="s">
        <v>1905</v>
      </c>
      <c r="E433" s="18" t="s">
        <v>150</v>
      </c>
      <c r="F433" s="18" t="s">
        <v>1988</v>
      </c>
      <c r="G433" s="18" t="s">
        <v>1963</v>
      </c>
      <c r="H433" s="18">
        <v>71</v>
      </c>
      <c r="I433" s="18">
        <v>82</v>
      </c>
      <c r="J433" s="18">
        <v>64</v>
      </c>
      <c r="K433" s="18">
        <v>64</v>
      </c>
      <c r="L433" s="18">
        <v>59</v>
      </c>
      <c r="M433" s="18">
        <v>112</v>
      </c>
      <c r="N433" s="18">
        <v>452</v>
      </c>
    </row>
    <row r="434" spans="1:14">
      <c r="A434" s="18">
        <v>433</v>
      </c>
      <c r="B434" s="18" t="s">
        <v>2329</v>
      </c>
      <c r="C434" s="18" t="s">
        <v>1972</v>
      </c>
      <c r="E434" s="18" t="s">
        <v>1703</v>
      </c>
      <c r="H434" s="18">
        <v>45</v>
      </c>
      <c r="I434" s="18">
        <v>30</v>
      </c>
      <c r="J434" s="18">
        <v>50</v>
      </c>
      <c r="K434" s="18">
        <v>65</v>
      </c>
      <c r="L434" s="18">
        <v>50</v>
      </c>
      <c r="M434" s="18">
        <v>45</v>
      </c>
      <c r="N434" s="18">
        <v>285</v>
      </c>
    </row>
    <row r="435" spans="1:14">
      <c r="A435" s="18">
        <v>434</v>
      </c>
      <c r="B435" s="18" t="s">
        <v>2330</v>
      </c>
      <c r="C435" s="18" t="s">
        <v>1888</v>
      </c>
      <c r="D435" s="18" t="s">
        <v>2119</v>
      </c>
      <c r="E435" s="18" t="s">
        <v>1662</v>
      </c>
      <c r="F435" s="18" t="s">
        <v>2331</v>
      </c>
      <c r="G435" s="18" t="s">
        <v>1681</v>
      </c>
      <c r="H435" s="18">
        <v>63</v>
      </c>
      <c r="I435" s="18">
        <v>63</v>
      </c>
      <c r="J435" s="18">
        <v>47</v>
      </c>
      <c r="K435" s="18">
        <v>41</v>
      </c>
      <c r="L435" s="18">
        <v>41</v>
      </c>
      <c r="M435" s="18">
        <v>74</v>
      </c>
      <c r="N435" s="18">
        <v>329</v>
      </c>
    </row>
    <row r="436" spans="1:14">
      <c r="A436" s="18">
        <v>435</v>
      </c>
      <c r="B436" s="18" t="s">
        <v>695</v>
      </c>
      <c r="C436" s="18" t="s">
        <v>1888</v>
      </c>
      <c r="D436" s="18" t="s">
        <v>2119</v>
      </c>
      <c r="E436" s="18" t="s">
        <v>1662</v>
      </c>
      <c r="F436" s="18" t="s">
        <v>2331</v>
      </c>
      <c r="G436" s="18" t="s">
        <v>1681</v>
      </c>
      <c r="H436" s="18">
        <v>103</v>
      </c>
      <c r="I436" s="18">
        <v>93</v>
      </c>
      <c r="J436" s="18">
        <v>67</v>
      </c>
      <c r="K436" s="18">
        <v>71</v>
      </c>
      <c r="L436" s="18">
        <v>61</v>
      </c>
      <c r="M436" s="18">
        <v>84</v>
      </c>
      <c r="N436" s="18">
        <v>479</v>
      </c>
    </row>
    <row r="437" spans="1:14">
      <c r="A437" s="18">
        <v>436</v>
      </c>
      <c r="B437" s="18" t="s">
        <v>2332</v>
      </c>
      <c r="C437" s="18" t="s">
        <v>1991</v>
      </c>
      <c r="D437" s="18" t="s">
        <v>1972</v>
      </c>
      <c r="E437" s="18" t="s">
        <v>1703</v>
      </c>
      <c r="F437" s="18" t="s">
        <v>2333</v>
      </c>
      <c r="G437" s="18" t="s">
        <v>2223</v>
      </c>
      <c r="H437" s="18">
        <v>57</v>
      </c>
      <c r="I437" s="18">
        <v>24</v>
      </c>
      <c r="J437" s="18">
        <v>86</v>
      </c>
      <c r="K437" s="18">
        <v>24</v>
      </c>
      <c r="L437" s="18">
        <v>86</v>
      </c>
      <c r="M437" s="18">
        <v>23</v>
      </c>
      <c r="N437" s="18">
        <v>300</v>
      </c>
    </row>
    <row r="438" spans="1:14">
      <c r="A438" s="18">
        <v>437</v>
      </c>
      <c r="B438" s="18" t="s">
        <v>770</v>
      </c>
      <c r="C438" s="18" t="s">
        <v>1991</v>
      </c>
      <c r="D438" s="18" t="s">
        <v>1972</v>
      </c>
      <c r="E438" s="18" t="s">
        <v>1703</v>
      </c>
      <c r="F438" s="18" t="s">
        <v>2333</v>
      </c>
      <c r="G438" s="18" t="s">
        <v>2223</v>
      </c>
      <c r="H438" s="18">
        <v>67</v>
      </c>
      <c r="I438" s="18">
        <v>89</v>
      </c>
      <c r="J438" s="18">
        <v>116</v>
      </c>
      <c r="K438" s="18">
        <v>79</v>
      </c>
      <c r="L438" s="18">
        <v>116</v>
      </c>
      <c r="M438" s="18">
        <v>33</v>
      </c>
      <c r="N438" s="18">
        <v>500</v>
      </c>
    </row>
    <row r="439" spans="1:14">
      <c r="A439" s="18">
        <v>438</v>
      </c>
      <c r="B439" s="18" t="s">
        <v>2334</v>
      </c>
      <c r="C439" s="18" t="s">
        <v>1983</v>
      </c>
      <c r="E439" s="18" t="s">
        <v>290</v>
      </c>
      <c r="F439" s="18" t="s">
        <v>2031</v>
      </c>
      <c r="G439" s="18" t="s">
        <v>2053</v>
      </c>
      <c r="H439" s="18">
        <v>50</v>
      </c>
      <c r="I439" s="18">
        <v>80</v>
      </c>
      <c r="J439" s="18">
        <v>95</v>
      </c>
      <c r="K439" s="18">
        <v>10</v>
      </c>
      <c r="L439" s="18">
        <v>45</v>
      </c>
      <c r="M439" s="18">
        <v>10</v>
      </c>
      <c r="N439" s="18">
        <v>290</v>
      </c>
    </row>
    <row r="440" spans="1:14">
      <c r="A440" s="18">
        <v>439</v>
      </c>
      <c r="B440" s="18" t="s">
        <v>2335</v>
      </c>
      <c r="C440" s="18" t="s">
        <v>1972</v>
      </c>
      <c r="D440" s="18" t="s">
        <v>1932</v>
      </c>
      <c r="E440" s="18" t="s">
        <v>1706</v>
      </c>
      <c r="F440" s="18" t="s">
        <v>2046</v>
      </c>
      <c r="G440" s="18" t="s">
        <v>157</v>
      </c>
      <c r="H440" s="18">
        <v>20</v>
      </c>
      <c r="I440" s="18">
        <v>25</v>
      </c>
      <c r="J440" s="18">
        <v>45</v>
      </c>
      <c r="K440" s="18">
        <v>70</v>
      </c>
      <c r="L440" s="18">
        <v>90</v>
      </c>
      <c r="M440" s="18">
        <v>60</v>
      </c>
      <c r="N440" s="18">
        <v>310</v>
      </c>
    </row>
    <row r="441" spans="1:14">
      <c r="A441" s="18">
        <v>440</v>
      </c>
      <c r="B441" s="18" t="s">
        <v>2336</v>
      </c>
      <c r="C441" s="18" t="s">
        <v>1905</v>
      </c>
      <c r="E441" s="18" t="s">
        <v>702</v>
      </c>
      <c r="F441" s="18" t="s">
        <v>2033</v>
      </c>
      <c r="G441" s="18" t="s">
        <v>1934</v>
      </c>
      <c r="H441" s="18">
        <v>100</v>
      </c>
      <c r="I441" s="18">
        <v>5</v>
      </c>
      <c r="J441" s="18">
        <v>5</v>
      </c>
      <c r="K441" s="18">
        <v>15</v>
      </c>
      <c r="L441" s="18">
        <v>65</v>
      </c>
      <c r="M441" s="18">
        <v>30</v>
      </c>
      <c r="N441" s="18">
        <v>220</v>
      </c>
    </row>
    <row r="442" spans="1:14">
      <c r="A442" s="18">
        <v>441</v>
      </c>
      <c r="B442" s="18" t="s">
        <v>2337</v>
      </c>
      <c r="C442" s="18" t="s">
        <v>1905</v>
      </c>
      <c r="D442" s="18" t="s">
        <v>1893</v>
      </c>
      <c r="E442" s="18" t="s">
        <v>1681</v>
      </c>
      <c r="F442" s="18" t="s">
        <v>1906</v>
      </c>
      <c r="G442" s="18" t="s">
        <v>1907</v>
      </c>
      <c r="H442" s="18">
        <v>76</v>
      </c>
      <c r="I442" s="18">
        <v>65</v>
      </c>
      <c r="J442" s="18">
        <v>45</v>
      </c>
      <c r="K442" s="18">
        <v>92</v>
      </c>
      <c r="L442" s="18">
        <v>42</v>
      </c>
      <c r="M442" s="18">
        <v>91</v>
      </c>
      <c r="N442" s="18">
        <v>411</v>
      </c>
    </row>
    <row r="443" spans="1:14">
      <c r="A443" s="18">
        <v>442</v>
      </c>
      <c r="B443" s="18" t="s">
        <v>2338</v>
      </c>
      <c r="C443" s="18" t="s">
        <v>2009</v>
      </c>
      <c r="D443" s="18" t="s">
        <v>2119</v>
      </c>
      <c r="E443" s="18" t="s">
        <v>1003</v>
      </c>
      <c r="G443" s="18" t="s">
        <v>1941</v>
      </c>
      <c r="H443" s="18">
        <v>50</v>
      </c>
      <c r="I443" s="18">
        <v>92</v>
      </c>
      <c r="J443" s="18">
        <v>108</v>
      </c>
      <c r="K443" s="18">
        <v>92</v>
      </c>
      <c r="L443" s="18">
        <v>108</v>
      </c>
      <c r="M443" s="18">
        <v>35</v>
      </c>
      <c r="N443" s="18">
        <v>485</v>
      </c>
    </row>
    <row r="444" spans="1:14">
      <c r="A444" s="18">
        <v>443</v>
      </c>
      <c r="B444" s="18" t="s">
        <v>2339</v>
      </c>
      <c r="C444" s="18" t="s">
        <v>2068</v>
      </c>
      <c r="D444" s="18" t="s">
        <v>1922</v>
      </c>
      <c r="E444" s="18" t="s">
        <v>550</v>
      </c>
      <c r="G444" s="18" t="s">
        <v>1673</v>
      </c>
      <c r="H444" s="18">
        <v>58</v>
      </c>
      <c r="I444" s="18">
        <v>70</v>
      </c>
      <c r="J444" s="18">
        <v>45</v>
      </c>
      <c r="K444" s="18">
        <v>40</v>
      </c>
      <c r="L444" s="18">
        <v>45</v>
      </c>
      <c r="M444" s="18">
        <v>42</v>
      </c>
      <c r="N444" s="18">
        <v>300</v>
      </c>
    </row>
    <row r="445" spans="1:14">
      <c r="A445" s="18">
        <v>444</v>
      </c>
      <c r="B445" s="18" t="s">
        <v>2340</v>
      </c>
      <c r="C445" s="18" t="s">
        <v>2068</v>
      </c>
      <c r="D445" s="18" t="s">
        <v>1922</v>
      </c>
      <c r="E445" s="18" t="s">
        <v>550</v>
      </c>
      <c r="G445" s="18" t="s">
        <v>1673</v>
      </c>
      <c r="H445" s="18">
        <v>68</v>
      </c>
      <c r="I445" s="18">
        <v>90</v>
      </c>
      <c r="J445" s="18">
        <v>65</v>
      </c>
      <c r="K445" s="18">
        <v>50</v>
      </c>
      <c r="L445" s="18">
        <v>55</v>
      </c>
      <c r="M445" s="18">
        <v>82</v>
      </c>
      <c r="N445" s="18">
        <v>410</v>
      </c>
    </row>
    <row r="446" spans="1:14">
      <c r="A446" s="18">
        <v>445</v>
      </c>
      <c r="B446" s="18" t="s">
        <v>466</v>
      </c>
      <c r="C446" s="18" t="s">
        <v>2068</v>
      </c>
      <c r="D446" s="18" t="s">
        <v>1922</v>
      </c>
      <c r="E446" s="18" t="s">
        <v>550</v>
      </c>
      <c r="G446" s="18" t="s">
        <v>1673</v>
      </c>
      <c r="H446" s="18">
        <v>108</v>
      </c>
      <c r="I446" s="18">
        <v>130</v>
      </c>
      <c r="J446" s="18">
        <v>95</v>
      </c>
      <c r="K446" s="18">
        <v>80</v>
      </c>
      <c r="L446" s="18">
        <v>85</v>
      </c>
      <c r="M446" s="18">
        <v>102</v>
      </c>
      <c r="N446" s="18">
        <v>600</v>
      </c>
    </row>
    <row r="447" spans="1:14">
      <c r="A447" s="18">
        <v>446</v>
      </c>
      <c r="B447" s="18" t="s">
        <v>2341</v>
      </c>
      <c r="C447" s="18" t="s">
        <v>1905</v>
      </c>
      <c r="E447" s="18" t="s">
        <v>325</v>
      </c>
      <c r="F447" s="18" t="s">
        <v>2066</v>
      </c>
      <c r="G447" s="18" t="s">
        <v>755</v>
      </c>
      <c r="H447" s="18">
        <v>135</v>
      </c>
      <c r="I447" s="18">
        <v>85</v>
      </c>
      <c r="J447" s="18">
        <v>40</v>
      </c>
      <c r="K447" s="18">
        <v>40</v>
      </c>
      <c r="L447" s="18">
        <v>85</v>
      </c>
      <c r="M447" s="18">
        <v>5</v>
      </c>
      <c r="N447" s="18">
        <v>390</v>
      </c>
    </row>
    <row r="448" spans="1:14">
      <c r="A448" s="18">
        <v>447</v>
      </c>
      <c r="B448" s="18" t="s">
        <v>2342</v>
      </c>
      <c r="C448" s="18" t="s">
        <v>1961</v>
      </c>
      <c r="E448" s="18" t="s">
        <v>1699</v>
      </c>
      <c r="F448" s="18" t="s">
        <v>1973</v>
      </c>
      <c r="G448" s="18" t="s">
        <v>2122</v>
      </c>
      <c r="H448" s="18">
        <v>40</v>
      </c>
      <c r="I448" s="18">
        <v>70</v>
      </c>
      <c r="J448" s="18">
        <v>40</v>
      </c>
      <c r="K448" s="18">
        <v>35</v>
      </c>
      <c r="L448" s="18">
        <v>40</v>
      </c>
      <c r="M448" s="18">
        <v>60</v>
      </c>
      <c r="N448" s="18">
        <v>285</v>
      </c>
    </row>
    <row r="449" spans="1:14">
      <c r="A449" s="18">
        <v>448</v>
      </c>
      <c r="B449" s="18" t="s">
        <v>1290</v>
      </c>
      <c r="C449" s="18" t="s">
        <v>1961</v>
      </c>
      <c r="D449" s="18" t="s">
        <v>1991</v>
      </c>
      <c r="E449" s="18" t="s">
        <v>1699</v>
      </c>
      <c r="F449" s="18" t="s">
        <v>1973</v>
      </c>
      <c r="G449" s="18" t="s">
        <v>1967</v>
      </c>
      <c r="H449" s="18">
        <v>70</v>
      </c>
      <c r="I449" s="18">
        <v>110</v>
      </c>
      <c r="J449" s="18">
        <v>70</v>
      </c>
      <c r="K449" s="18">
        <v>115</v>
      </c>
      <c r="L449" s="18">
        <v>70</v>
      </c>
      <c r="M449" s="18">
        <v>90</v>
      </c>
      <c r="N449" s="18">
        <v>525</v>
      </c>
    </row>
    <row r="450" spans="1:14">
      <c r="A450" s="18">
        <v>449</v>
      </c>
      <c r="B450" s="18" t="s">
        <v>2343</v>
      </c>
      <c r="C450" s="18" t="s">
        <v>1922</v>
      </c>
      <c r="E450" s="18" t="s">
        <v>1680</v>
      </c>
      <c r="G450" s="18" t="s">
        <v>1954</v>
      </c>
      <c r="H450" s="18">
        <v>68</v>
      </c>
      <c r="I450" s="18">
        <v>72</v>
      </c>
      <c r="J450" s="18">
        <v>78</v>
      </c>
      <c r="K450" s="18">
        <v>38</v>
      </c>
      <c r="L450" s="18">
        <v>42</v>
      </c>
      <c r="M450" s="18">
        <v>32</v>
      </c>
      <c r="N450" s="18">
        <v>330</v>
      </c>
    </row>
    <row r="451" spans="1:14">
      <c r="A451" s="18">
        <v>450</v>
      </c>
      <c r="B451" s="18" t="s">
        <v>446</v>
      </c>
      <c r="C451" s="18" t="s">
        <v>1922</v>
      </c>
      <c r="E451" s="18" t="s">
        <v>1680</v>
      </c>
      <c r="G451" s="18" t="s">
        <v>1954</v>
      </c>
      <c r="H451" s="18">
        <v>108</v>
      </c>
      <c r="I451" s="18">
        <v>112</v>
      </c>
      <c r="J451" s="18">
        <v>118</v>
      </c>
      <c r="K451" s="18">
        <v>68</v>
      </c>
      <c r="L451" s="18">
        <v>72</v>
      </c>
      <c r="M451" s="18">
        <v>47</v>
      </c>
      <c r="N451" s="18">
        <v>525</v>
      </c>
    </row>
    <row r="452" spans="1:14">
      <c r="A452" s="18">
        <v>451</v>
      </c>
      <c r="B452" s="18" t="s">
        <v>2344</v>
      </c>
      <c r="C452" s="18" t="s">
        <v>1888</v>
      </c>
      <c r="D452" s="18" t="s">
        <v>1898</v>
      </c>
      <c r="E452" s="18" t="s">
        <v>1670</v>
      </c>
      <c r="F452" s="18" t="s">
        <v>2039</v>
      </c>
      <c r="G452" s="18" t="s">
        <v>1681</v>
      </c>
      <c r="H452" s="18">
        <v>40</v>
      </c>
      <c r="I452" s="18">
        <v>50</v>
      </c>
      <c r="J452" s="18">
        <v>90</v>
      </c>
      <c r="K452" s="18">
        <v>30</v>
      </c>
      <c r="L452" s="18">
        <v>55</v>
      </c>
      <c r="M452" s="18">
        <v>65</v>
      </c>
      <c r="N452" s="18">
        <v>330</v>
      </c>
    </row>
    <row r="453" spans="1:14">
      <c r="A453" s="18">
        <v>452</v>
      </c>
      <c r="B453" s="18" t="s">
        <v>817</v>
      </c>
      <c r="C453" s="18" t="s">
        <v>1888</v>
      </c>
      <c r="D453" s="18" t="s">
        <v>2119</v>
      </c>
      <c r="E453" s="18" t="s">
        <v>1670</v>
      </c>
      <c r="F453" s="18" t="s">
        <v>2039</v>
      </c>
      <c r="G453" s="18" t="s">
        <v>1681</v>
      </c>
      <c r="H453" s="18">
        <v>70</v>
      </c>
      <c r="I453" s="18">
        <v>90</v>
      </c>
      <c r="J453" s="18">
        <v>110</v>
      </c>
      <c r="K453" s="18">
        <v>60</v>
      </c>
      <c r="L453" s="18">
        <v>75</v>
      </c>
      <c r="M453" s="18">
        <v>95</v>
      </c>
      <c r="N453" s="18">
        <v>500</v>
      </c>
    </row>
    <row r="454" spans="1:14">
      <c r="A454" s="18">
        <v>453</v>
      </c>
      <c r="B454" s="18" t="s">
        <v>2345</v>
      </c>
      <c r="C454" s="18" t="s">
        <v>1888</v>
      </c>
      <c r="D454" s="18" t="s">
        <v>1961</v>
      </c>
      <c r="E454" s="18" t="s">
        <v>854</v>
      </c>
      <c r="F454" s="18" t="s">
        <v>1946</v>
      </c>
      <c r="G454" s="18" t="s">
        <v>2003</v>
      </c>
      <c r="H454" s="18">
        <v>48</v>
      </c>
      <c r="I454" s="18">
        <v>61</v>
      </c>
      <c r="J454" s="18">
        <v>40</v>
      </c>
      <c r="K454" s="18">
        <v>61</v>
      </c>
      <c r="L454" s="18">
        <v>40</v>
      </c>
      <c r="M454" s="18">
        <v>50</v>
      </c>
      <c r="N454" s="18">
        <v>300</v>
      </c>
    </row>
    <row r="455" spans="1:14">
      <c r="A455" s="18">
        <v>454</v>
      </c>
      <c r="B455" s="18" t="s">
        <v>782</v>
      </c>
      <c r="C455" s="18" t="s">
        <v>1888</v>
      </c>
      <c r="D455" s="18" t="s">
        <v>1961</v>
      </c>
      <c r="E455" s="18" t="s">
        <v>854</v>
      </c>
      <c r="F455" s="18" t="s">
        <v>1946</v>
      </c>
      <c r="G455" s="18" t="s">
        <v>2003</v>
      </c>
      <c r="H455" s="18">
        <v>83</v>
      </c>
      <c r="I455" s="18">
        <v>106</v>
      </c>
      <c r="J455" s="18">
        <v>65</v>
      </c>
      <c r="K455" s="18">
        <v>86</v>
      </c>
      <c r="L455" s="18">
        <v>65</v>
      </c>
      <c r="M455" s="18">
        <v>85</v>
      </c>
      <c r="N455" s="18">
        <v>490</v>
      </c>
    </row>
    <row r="456" spans="1:14">
      <c r="A456" s="18">
        <v>455</v>
      </c>
      <c r="B456" s="18" t="s">
        <v>2346</v>
      </c>
      <c r="C456" s="18" t="s">
        <v>1887</v>
      </c>
      <c r="E456" s="18" t="s">
        <v>1703</v>
      </c>
      <c r="H456" s="18">
        <v>74</v>
      </c>
      <c r="I456" s="18">
        <v>100</v>
      </c>
      <c r="J456" s="18">
        <v>72</v>
      </c>
      <c r="K456" s="18">
        <v>90</v>
      </c>
      <c r="L456" s="18">
        <v>72</v>
      </c>
      <c r="M456" s="18">
        <v>46</v>
      </c>
      <c r="N456" s="18">
        <v>454</v>
      </c>
    </row>
    <row r="457" spans="1:14">
      <c r="A457" s="18">
        <v>456</v>
      </c>
      <c r="B457" s="18" t="s">
        <v>2347</v>
      </c>
      <c r="C457" s="18" t="s">
        <v>1895</v>
      </c>
      <c r="E457" s="18" t="s">
        <v>1678</v>
      </c>
      <c r="F457" s="18" t="s">
        <v>2321</v>
      </c>
      <c r="G457" s="18" t="s">
        <v>1713</v>
      </c>
      <c r="H457" s="18">
        <v>49</v>
      </c>
      <c r="I457" s="18">
        <v>49</v>
      </c>
      <c r="J457" s="18">
        <v>56</v>
      </c>
      <c r="K457" s="18">
        <v>49</v>
      </c>
      <c r="L457" s="18">
        <v>61</v>
      </c>
      <c r="M457" s="18">
        <v>66</v>
      </c>
      <c r="N457" s="18">
        <v>330</v>
      </c>
    </row>
    <row r="458" spans="1:14">
      <c r="A458" s="18">
        <v>457</v>
      </c>
      <c r="B458" s="18" t="s">
        <v>2348</v>
      </c>
      <c r="C458" s="18" t="s">
        <v>1895</v>
      </c>
      <c r="E458" s="18" t="s">
        <v>1678</v>
      </c>
      <c r="F458" s="18" t="s">
        <v>2321</v>
      </c>
      <c r="G458" s="18" t="s">
        <v>1713</v>
      </c>
      <c r="H458" s="18">
        <v>69</v>
      </c>
      <c r="I458" s="18">
        <v>69</v>
      </c>
      <c r="J458" s="18">
        <v>76</v>
      </c>
      <c r="K458" s="18">
        <v>69</v>
      </c>
      <c r="L458" s="18">
        <v>86</v>
      </c>
      <c r="M458" s="18">
        <v>91</v>
      </c>
      <c r="N458" s="18">
        <v>460</v>
      </c>
    </row>
    <row r="459" spans="1:14">
      <c r="A459" s="18">
        <v>458</v>
      </c>
      <c r="B459" s="18" t="s">
        <v>2349</v>
      </c>
      <c r="C459" s="18" t="s">
        <v>1895</v>
      </c>
      <c r="D459" s="18" t="s">
        <v>1893</v>
      </c>
      <c r="E459" s="18" t="s">
        <v>1678</v>
      </c>
      <c r="F459" s="18" t="s">
        <v>2118</v>
      </c>
      <c r="G459" s="18" t="s">
        <v>1713</v>
      </c>
      <c r="H459" s="18">
        <v>45</v>
      </c>
      <c r="I459" s="18">
        <v>20</v>
      </c>
      <c r="J459" s="18">
        <v>50</v>
      </c>
      <c r="K459" s="18">
        <v>60</v>
      </c>
      <c r="L459" s="18">
        <v>120</v>
      </c>
      <c r="M459" s="18">
        <v>50</v>
      </c>
      <c r="N459" s="18">
        <v>345</v>
      </c>
    </row>
    <row r="460" spans="1:14">
      <c r="A460" s="18">
        <v>459</v>
      </c>
      <c r="B460" s="18" t="s">
        <v>2350</v>
      </c>
      <c r="C460" s="18" t="s">
        <v>1887</v>
      </c>
      <c r="D460" s="18" t="s">
        <v>2000</v>
      </c>
      <c r="E460" s="18" t="s">
        <v>1718</v>
      </c>
      <c r="G460" s="18" t="s">
        <v>1706</v>
      </c>
      <c r="H460" s="18">
        <v>60</v>
      </c>
      <c r="I460" s="18">
        <v>62</v>
      </c>
      <c r="J460" s="18">
        <v>50</v>
      </c>
      <c r="K460" s="18">
        <v>62</v>
      </c>
      <c r="L460" s="18">
        <v>60</v>
      </c>
      <c r="M460" s="18">
        <v>40</v>
      </c>
      <c r="N460" s="18">
        <v>334</v>
      </c>
    </row>
    <row r="461" spans="1:14">
      <c r="A461" s="18">
        <v>460</v>
      </c>
      <c r="B461" s="18" t="s">
        <v>1187</v>
      </c>
      <c r="C461" s="18" t="s">
        <v>1887</v>
      </c>
      <c r="D461" s="18" t="s">
        <v>2000</v>
      </c>
      <c r="E461" s="18" t="s">
        <v>1718</v>
      </c>
      <c r="G461" s="18" t="s">
        <v>1706</v>
      </c>
      <c r="H461" s="18">
        <v>90</v>
      </c>
      <c r="I461" s="18">
        <v>92</v>
      </c>
      <c r="J461" s="18">
        <v>75</v>
      </c>
      <c r="K461" s="18">
        <v>92</v>
      </c>
      <c r="L461" s="18">
        <v>85</v>
      </c>
      <c r="M461" s="18">
        <v>60</v>
      </c>
      <c r="N461" s="18">
        <v>494</v>
      </c>
    </row>
    <row r="462" spans="1:14">
      <c r="A462" s="18">
        <v>461</v>
      </c>
      <c r="B462" s="18" t="s">
        <v>1102</v>
      </c>
      <c r="C462" s="18" t="s">
        <v>2119</v>
      </c>
      <c r="D462" s="18" t="s">
        <v>2000</v>
      </c>
      <c r="E462" s="18" t="s">
        <v>1003</v>
      </c>
      <c r="G462" s="18" t="s">
        <v>2141</v>
      </c>
      <c r="H462" s="18">
        <v>70</v>
      </c>
      <c r="I462" s="18">
        <v>120</v>
      </c>
      <c r="J462" s="18">
        <v>65</v>
      </c>
      <c r="K462" s="18">
        <v>45</v>
      </c>
      <c r="L462" s="18">
        <v>85</v>
      </c>
      <c r="M462" s="18">
        <v>125</v>
      </c>
      <c r="N462" s="18">
        <v>510</v>
      </c>
    </row>
    <row r="463" spans="1:14">
      <c r="A463" s="18">
        <v>462</v>
      </c>
      <c r="B463" s="18" t="s">
        <v>655</v>
      </c>
      <c r="C463" s="18" t="s">
        <v>1920</v>
      </c>
      <c r="D463" s="18" t="s">
        <v>1991</v>
      </c>
      <c r="E463" s="18" t="s">
        <v>726</v>
      </c>
      <c r="F463" s="18" t="s">
        <v>1984</v>
      </c>
      <c r="G463" s="18" t="s">
        <v>1992</v>
      </c>
      <c r="H463" s="18">
        <v>70</v>
      </c>
      <c r="I463" s="18">
        <v>70</v>
      </c>
      <c r="J463" s="18">
        <v>115</v>
      </c>
      <c r="K463" s="18">
        <v>130</v>
      </c>
      <c r="L463" s="18">
        <v>90</v>
      </c>
      <c r="M463" s="18">
        <v>60</v>
      </c>
      <c r="N463" s="18">
        <v>535</v>
      </c>
    </row>
    <row r="464" spans="1:14">
      <c r="A464" s="18">
        <v>463</v>
      </c>
      <c r="B464" s="18" t="s">
        <v>1058</v>
      </c>
      <c r="C464" s="18" t="s">
        <v>1905</v>
      </c>
      <c r="E464" s="18" t="s">
        <v>1177</v>
      </c>
      <c r="F464" s="18" t="s">
        <v>2028</v>
      </c>
      <c r="G464" s="18" t="s">
        <v>613</v>
      </c>
      <c r="H464" s="18">
        <v>110</v>
      </c>
      <c r="I464" s="18">
        <v>85</v>
      </c>
      <c r="J464" s="18">
        <v>95</v>
      </c>
      <c r="K464" s="18">
        <v>80</v>
      </c>
      <c r="L464" s="18">
        <v>95</v>
      </c>
      <c r="M464" s="18">
        <v>50</v>
      </c>
      <c r="N464" s="18">
        <v>515</v>
      </c>
    </row>
    <row r="465" spans="1:14">
      <c r="A465" s="18">
        <v>464</v>
      </c>
      <c r="B465" s="18" t="s">
        <v>796</v>
      </c>
      <c r="C465" s="18" t="s">
        <v>1922</v>
      </c>
      <c r="D465" s="18" t="s">
        <v>1983</v>
      </c>
      <c r="E465" s="18" t="s">
        <v>486</v>
      </c>
      <c r="F465" s="18" t="s">
        <v>2242</v>
      </c>
      <c r="G465" s="18" t="s">
        <v>152</v>
      </c>
      <c r="H465" s="18">
        <v>115</v>
      </c>
      <c r="I465" s="18">
        <v>140</v>
      </c>
      <c r="J465" s="18">
        <v>130</v>
      </c>
      <c r="K465" s="18">
        <v>55</v>
      </c>
      <c r="L465" s="18">
        <v>55</v>
      </c>
      <c r="M465" s="18">
        <v>40</v>
      </c>
      <c r="N465" s="18">
        <v>535</v>
      </c>
    </row>
    <row r="466" spans="1:14">
      <c r="A466" s="18">
        <v>465</v>
      </c>
      <c r="B466" s="18" t="s">
        <v>1170</v>
      </c>
      <c r="C466" s="18" t="s">
        <v>1887</v>
      </c>
      <c r="E466" s="18" t="s">
        <v>1719</v>
      </c>
      <c r="F466" s="18" t="s">
        <v>2036</v>
      </c>
      <c r="G466" s="18" t="s">
        <v>1989</v>
      </c>
      <c r="H466" s="18">
        <v>100</v>
      </c>
      <c r="I466" s="18">
        <v>100</v>
      </c>
      <c r="J466" s="18">
        <v>125</v>
      </c>
      <c r="K466" s="18">
        <v>110</v>
      </c>
      <c r="L466" s="18">
        <v>50</v>
      </c>
      <c r="M466" s="18">
        <v>50</v>
      </c>
      <c r="N466" s="18">
        <v>535</v>
      </c>
    </row>
    <row r="467" spans="1:14">
      <c r="A467" s="18">
        <v>466</v>
      </c>
      <c r="B467" s="18" t="s">
        <v>352</v>
      </c>
      <c r="C467" s="18" t="s">
        <v>1920</v>
      </c>
      <c r="E467" s="18" t="s">
        <v>1688</v>
      </c>
      <c r="G467" s="18" t="s">
        <v>1717</v>
      </c>
      <c r="H467" s="18">
        <v>75</v>
      </c>
      <c r="I467" s="18">
        <v>123</v>
      </c>
      <c r="J467" s="18">
        <v>67</v>
      </c>
      <c r="K467" s="18">
        <v>95</v>
      </c>
      <c r="L467" s="18">
        <v>85</v>
      </c>
      <c r="M467" s="18">
        <v>95</v>
      </c>
      <c r="N467" s="18">
        <v>540</v>
      </c>
    </row>
    <row r="468" spans="1:14">
      <c r="A468" s="18">
        <v>467</v>
      </c>
      <c r="B468" s="18" t="s">
        <v>985</v>
      </c>
      <c r="C468" s="18" t="s">
        <v>1891</v>
      </c>
      <c r="E468" s="18" t="s">
        <v>1708</v>
      </c>
      <c r="G468" s="18" t="s">
        <v>1717</v>
      </c>
      <c r="H468" s="18">
        <v>75</v>
      </c>
      <c r="I468" s="18">
        <v>95</v>
      </c>
      <c r="J468" s="18">
        <v>67</v>
      </c>
      <c r="K468" s="18">
        <v>125</v>
      </c>
      <c r="L468" s="18">
        <v>95</v>
      </c>
      <c r="M468" s="18">
        <v>83</v>
      </c>
      <c r="N468" s="18">
        <v>540</v>
      </c>
    </row>
    <row r="469" spans="1:14">
      <c r="A469" s="18">
        <v>468</v>
      </c>
      <c r="B469" s="18" t="s">
        <v>787</v>
      </c>
      <c r="C469" s="18" t="s">
        <v>1932</v>
      </c>
      <c r="D469" s="18" t="s">
        <v>1893</v>
      </c>
      <c r="E469" s="18" t="s">
        <v>1696</v>
      </c>
      <c r="F469" s="18" t="s">
        <v>2033</v>
      </c>
      <c r="G469" s="18" t="s">
        <v>232</v>
      </c>
      <c r="H469" s="18">
        <v>85</v>
      </c>
      <c r="I469" s="18">
        <v>50</v>
      </c>
      <c r="J469" s="18">
        <v>95</v>
      </c>
      <c r="K469" s="18">
        <v>120</v>
      </c>
      <c r="L469" s="18">
        <v>115</v>
      </c>
      <c r="M469" s="18">
        <v>80</v>
      </c>
      <c r="N469" s="18">
        <v>545</v>
      </c>
    </row>
    <row r="470" spans="1:14">
      <c r="A470" s="18">
        <v>469</v>
      </c>
      <c r="B470" s="18" t="s">
        <v>1157</v>
      </c>
      <c r="C470" s="18" t="s">
        <v>1898</v>
      </c>
      <c r="D470" s="18" t="s">
        <v>1893</v>
      </c>
      <c r="E470" s="18" t="s">
        <v>1669</v>
      </c>
      <c r="F470" s="18" t="s">
        <v>1949</v>
      </c>
      <c r="G470" s="18" t="s">
        <v>1666</v>
      </c>
      <c r="H470" s="18">
        <v>86</v>
      </c>
      <c r="I470" s="18">
        <v>76</v>
      </c>
      <c r="J470" s="18">
        <v>86</v>
      </c>
      <c r="K470" s="18">
        <v>116</v>
      </c>
      <c r="L470" s="18">
        <v>56</v>
      </c>
      <c r="M470" s="18">
        <v>95</v>
      </c>
      <c r="N470" s="18">
        <v>515</v>
      </c>
    </row>
    <row r="471" spans="1:14">
      <c r="A471" s="18">
        <v>470</v>
      </c>
      <c r="B471" s="18" t="s">
        <v>1268</v>
      </c>
      <c r="C471" s="18" t="s">
        <v>1887</v>
      </c>
      <c r="E471" s="18" t="s">
        <v>1171</v>
      </c>
      <c r="G471" s="18" t="s">
        <v>1719</v>
      </c>
      <c r="H471" s="18">
        <v>65</v>
      </c>
      <c r="I471" s="18">
        <v>110</v>
      </c>
      <c r="J471" s="18">
        <v>130</v>
      </c>
      <c r="K471" s="18">
        <v>60</v>
      </c>
      <c r="L471" s="18">
        <v>65</v>
      </c>
      <c r="M471" s="18">
        <v>95</v>
      </c>
      <c r="N471" s="18">
        <v>525</v>
      </c>
    </row>
    <row r="472" spans="1:14">
      <c r="A472" s="18">
        <v>471</v>
      </c>
      <c r="B472" s="18" t="s">
        <v>563</v>
      </c>
      <c r="C472" s="18" t="s">
        <v>2000</v>
      </c>
      <c r="E472" s="18" t="s">
        <v>1115</v>
      </c>
      <c r="G472" s="18" t="s">
        <v>402</v>
      </c>
      <c r="H472" s="18">
        <v>65</v>
      </c>
      <c r="I472" s="18">
        <v>60</v>
      </c>
      <c r="J472" s="18">
        <v>110</v>
      </c>
      <c r="K472" s="18">
        <v>130</v>
      </c>
      <c r="L472" s="18">
        <v>95</v>
      </c>
      <c r="M472" s="18">
        <v>65</v>
      </c>
      <c r="N472" s="18">
        <v>525</v>
      </c>
    </row>
    <row r="473" spans="1:14">
      <c r="A473" s="18">
        <v>472</v>
      </c>
      <c r="B473" s="18" t="s">
        <v>549</v>
      </c>
      <c r="C473" s="18" t="s">
        <v>1922</v>
      </c>
      <c r="D473" s="18" t="s">
        <v>1893</v>
      </c>
      <c r="E473" s="18" t="s">
        <v>1667</v>
      </c>
      <c r="F473" s="18" t="s">
        <v>2132</v>
      </c>
      <c r="G473" s="18" t="s">
        <v>502</v>
      </c>
      <c r="H473" s="18">
        <v>75</v>
      </c>
      <c r="I473" s="18">
        <v>95</v>
      </c>
      <c r="J473" s="18">
        <v>125</v>
      </c>
      <c r="K473" s="18">
        <v>45</v>
      </c>
      <c r="L473" s="18">
        <v>75</v>
      </c>
      <c r="M473" s="18">
        <v>95</v>
      </c>
      <c r="N473" s="18">
        <v>510</v>
      </c>
    </row>
    <row r="474" spans="1:14">
      <c r="A474" s="18">
        <v>473</v>
      </c>
      <c r="B474" s="18" t="s">
        <v>1114</v>
      </c>
      <c r="C474" s="18" t="s">
        <v>2000</v>
      </c>
      <c r="D474" s="18" t="s">
        <v>1922</v>
      </c>
      <c r="E474" s="18" t="s">
        <v>1059</v>
      </c>
      <c r="F474" s="18" t="s">
        <v>2147</v>
      </c>
      <c r="G474" s="18" t="s">
        <v>150</v>
      </c>
      <c r="H474" s="18">
        <v>110</v>
      </c>
      <c r="I474" s="18">
        <v>130</v>
      </c>
      <c r="J474" s="18">
        <v>80</v>
      </c>
      <c r="K474" s="18">
        <v>70</v>
      </c>
      <c r="L474" s="18">
        <v>60</v>
      </c>
      <c r="M474" s="18">
        <v>80</v>
      </c>
      <c r="N474" s="18">
        <v>530</v>
      </c>
    </row>
    <row r="475" spans="1:14">
      <c r="A475" s="18">
        <v>474</v>
      </c>
      <c r="B475" s="18" t="s">
        <v>1089</v>
      </c>
      <c r="C475" s="18" t="s">
        <v>1905</v>
      </c>
      <c r="E475" s="18" t="s">
        <v>1687</v>
      </c>
      <c r="F475" s="18" t="s">
        <v>2059</v>
      </c>
      <c r="G475" s="18" t="s">
        <v>1992</v>
      </c>
      <c r="H475" s="18">
        <v>85</v>
      </c>
      <c r="I475" s="18">
        <v>80</v>
      </c>
      <c r="J475" s="18">
        <v>70</v>
      </c>
      <c r="K475" s="18">
        <v>135</v>
      </c>
      <c r="L475" s="18">
        <v>75</v>
      </c>
      <c r="M475" s="18">
        <v>90</v>
      </c>
      <c r="N475" s="18">
        <v>535</v>
      </c>
    </row>
    <row r="476" spans="1:14">
      <c r="A476" s="18">
        <v>475</v>
      </c>
      <c r="B476" s="18" t="s">
        <v>342</v>
      </c>
      <c r="C476" s="18" t="s">
        <v>1972</v>
      </c>
      <c r="D476" s="18" t="s">
        <v>1961</v>
      </c>
      <c r="E476" s="18" t="s">
        <v>1699</v>
      </c>
      <c r="G476" s="18" t="s">
        <v>1967</v>
      </c>
      <c r="H476" s="18">
        <v>68</v>
      </c>
      <c r="I476" s="18">
        <v>125</v>
      </c>
      <c r="J476" s="18">
        <v>65</v>
      </c>
      <c r="K476" s="18">
        <v>65</v>
      </c>
      <c r="L476" s="18">
        <v>115</v>
      </c>
      <c r="M476" s="18">
        <v>80</v>
      </c>
      <c r="N476" s="18">
        <v>518</v>
      </c>
    </row>
    <row r="477" spans="1:14">
      <c r="A477" s="18">
        <v>476</v>
      </c>
      <c r="B477" s="18" t="s">
        <v>725</v>
      </c>
      <c r="C477" s="18" t="s">
        <v>1983</v>
      </c>
      <c r="D477" s="18" t="s">
        <v>1991</v>
      </c>
      <c r="E477" s="18" t="s">
        <v>290</v>
      </c>
      <c r="F477" s="18" t="s">
        <v>2214</v>
      </c>
      <c r="G477" s="18" t="s">
        <v>1954</v>
      </c>
      <c r="H477" s="18">
        <v>60</v>
      </c>
      <c r="I477" s="18">
        <v>55</v>
      </c>
      <c r="J477" s="18">
        <v>145</v>
      </c>
      <c r="K477" s="18">
        <v>75</v>
      </c>
      <c r="L477" s="18">
        <v>150</v>
      </c>
      <c r="M477" s="18">
        <v>40</v>
      </c>
      <c r="N477" s="18">
        <v>525</v>
      </c>
    </row>
    <row r="478" spans="1:14">
      <c r="A478" s="18">
        <v>477</v>
      </c>
      <c r="B478" s="18" t="s">
        <v>1203</v>
      </c>
      <c r="C478" s="18" t="s">
        <v>2009</v>
      </c>
      <c r="E478" s="18" t="s">
        <v>1003</v>
      </c>
      <c r="G478" s="18" t="s">
        <v>1666</v>
      </c>
      <c r="H478" s="18">
        <v>45</v>
      </c>
      <c r="I478" s="18">
        <v>100</v>
      </c>
      <c r="J478" s="18">
        <v>135</v>
      </c>
      <c r="K478" s="18">
        <v>65</v>
      </c>
      <c r="L478" s="18">
        <v>135</v>
      </c>
      <c r="M478" s="18">
        <v>45</v>
      </c>
      <c r="N478" s="18">
        <v>525</v>
      </c>
    </row>
    <row r="479" spans="1:14">
      <c r="A479" s="18">
        <v>478</v>
      </c>
      <c r="B479" s="18" t="s">
        <v>1193</v>
      </c>
      <c r="C479" s="18" t="s">
        <v>2000</v>
      </c>
      <c r="D479" s="18" t="s">
        <v>2009</v>
      </c>
      <c r="E479" s="18" t="s">
        <v>1115</v>
      </c>
      <c r="G479" s="18" t="s">
        <v>1695</v>
      </c>
      <c r="H479" s="18">
        <v>70</v>
      </c>
      <c r="I479" s="18">
        <v>80</v>
      </c>
      <c r="J479" s="18">
        <v>70</v>
      </c>
      <c r="K479" s="18">
        <v>80</v>
      </c>
      <c r="L479" s="18">
        <v>70</v>
      </c>
      <c r="M479" s="18">
        <v>110</v>
      </c>
      <c r="N479" s="18">
        <v>480</v>
      </c>
    </row>
    <row r="480" spans="1:14">
      <c r="A480" s="18">
        <v>479</v>
      </c>
      <c r="B480" s="18" t="s">
        <v>2351</v>
      </c>
      <c r="C480" s="18" t="s">
        <v>1920</v>
      </c>
      <c r="D480" s="18" t="s">
        <v>2009</v>
      </c>
      <c r="E480" s="18" t="s">
        <v>1703</v>
      </c>
      <c r="H480" s="18">
        <v>50</v>
      </c>
      <c r="I480" s="18">
        <v>50</v>
      </c>
      <c r="J480" s="18">
        <v>77</v>
      </c>
      <c r="K480" s="18">
        <v>95</v>
      </c>
      <c r="L480" s="18">
        <v>77</v>
      </c>
      <c r="M480" s="18">
        <v>91</v>
      </c>
      <c r="N480" s="18">
        <v>440</v>
      </c>
    </row>
    <row r="481" spans="1:14">
      <c r="A481" s="18">
        <v>480</v>
      </c>
      <c r="B481" s="18" t="s">
        <v>2352</v>
      </c>
      <c r="C481" s="18" t="s">
        <v>1972</v>
      </c>
      <c r="E481" s="18" t="s">
        <v>1703</v>
      </c>
      <c r="H481" s="18">
        <v>75</v>
      </c>
      <c r="I481" s="18">
        <v>75</v>
      </c>
      <c r="J481" s="18">
        <v>130</v>
      </c>
      <c r="K481" s="18">
        <v>75</v>
      </c>
      <c r="L481" s="18">
        <v>130</v>
      </c>
      <c r="M481" s="18">
        <v>95</v>
      </c>
      <c r="N481" s="18">
        <v>580</v>
      </c>
    </row>
    <row r="482" spans="1:14">
      <c r="A482" s="18">
        <v>481</v>
      </c>
      <c r="B482" s="18" t="s">
        <v>2353</v>
      </c>
      <c r="C482" s="18" t="s">
        <v>1972</v>
      </c>
      <c r="E482" s="18" t="s">
        <v>1703</v>
      </c>
      <c r="H482" s="18">
        <v>80</v>
      </c>
      <c r="I482" s="18">
        <v>105</v>
      </c>
      <c r="J482" s="18">
        <v>105</v>
      </c>
      <c r="K482" s="18">
        <v>105</v>
      </c>
      <c r="L482" s="18">
        <v>105</v>
      </c>
      <c r="M482" s="18">
        <v>80</v>
      </c>
      <c r="N482" s="18">
        <v>580</v>
      </c>
    </row>
    <row r="483" spans="1:14">
      <c r="A483" s="18">
        <v>482</v>
      </c>
      <c r="B483" s="18" t="s">
        <v>2354</v>
      </c>
      <c r="C483" s="18" t="s">
        <v>1972</v>
      </c>
      <c r="E483" s="18" t="s">
        <v>1703</v>
      </c>
      <c r="H483" s="18">
        <v>75</v>
      </c>
      <c r="I483" s="18">
        <v>125</v>
      </c>
      <c r="J483" s="18">
        <v>70</v>
      </c>
      <c r="K483" s="18">
        <v>125</v>
      </c>
      <c r="L483" s="18">
        <v>70</v>
      </c>
      <c r="M483" s="18">
        <v>115</v>
      </c>
      <c r="N483" s="18">
        <v>580</v>
      </c>
    </row>
    <row r="484" spans="1:14">
      <c r="A484" s="18">
        <v>483</v>
      </c>
      <c r="B484" s="18" t="s">
        <v>2355</v>
      </c>
      <c r="C484" s="18" t="s">
        <v>1991</v>
      </c>
      <c r="D484" s="18" t="s">
        <v>2068</v>
      </c>
      <c r="E484" s="18" t="s">
        <v>1003</v>
      </c>
      <c r="G484" s="18" t="s">
        <v>2126</v>
      </c>
      <c r="H484" s="18">
        <v>100</v>
      </c>
      <c r="I484" s="18">
        <v>120</v>
      </c>
      <c r="J484" s="18">
        <v>120</v>
      </c>
      <c r="K484" s="18">
        <v>150</v>
      </c>
      <c r="L484" s="18">
        <v>100</v>
      </c>
      <c r="M484" s="18">
        <v>90</v>
      </c>
      <c r="N484" s="18">
        <v>680</v>
      </c>
    </row>
    <row r="485" spans="1:14">
      <c r="A485" s="18">
        <v>484</v>
      </c>
      <c r="B485" s="18" t="s">
        <v>2356</v>
      </c>
      <c r="C485" s="18" t="s">
        <v>1895</v>
      </c>
      <c r="D485" s="18" t="s">
        <v>2068</v>
      </c>
      <c r="E485" s="18" t="s">
        <v>1003</v>
      </c>
      <c r="G485" s="18" t="s">
        <v>2126</v>
      </c>
      <c r="H485" s="18">
        <v>90</v>
      </c>
      <c r="I485" s="18">
        <v>120</v>
      </c>
      <c r="J485" s="18">
        <v>100</v>
      </c>
      <c r="K485" s="18">
        <v>150</v>
      </c>
      <c r="L485" s="18">
        <v>120</v>
      </c>
      <c r="M485" s="18">
        <v>100</v>
      </c>
      <c r="N485" s="18">
        <v>680</v>
      </c>
    </row>
    <row r="486" spans="1:14">
      <c r="A486" s="18">
        <v>485</v>
      </c>
      <c r="B486" s="18" t="s">
        <v>959</v>
      </c>
      <c r="C486" s="18" t="s">
        <v>1891</v>
      </c>
      <c r="D486" s="18" t="s">
        <v>1991</v>
      </c>
      <c r="E486" s="18" t="s">
        <v>249</v>
      </c>
      <c r="G486" s="18" t="s">
        <v>1708</v>
      </c>
      <c r="H486" s="18">
        <v>91</v>
      </c>
      <c r="I486" s="18">
        <v>90</v>
      </c>
      <c r="J486" s="18">
        <v>106</v>
      </c>
      <c r="K486" s="18">
        <v>130</v>
      </c>
      <c r="L486" s="18">
        <v>106</v>
      </c>
      <c r="M486" s="18">
        <v>77</v>
      </c>
      <c r="N486" s="18">
        <v>600</v>
      </c>
    </row>
    <row r="487" spans="1:14">
      <c r="A487" s="18">
        <v>486</v>
      </c>
      <c r="B487" s="18" t="s">
        <v>1307</v>
      </c>
      <c r="C487" s="18" t="s">
        <v>1905</v>
      </c>
      <c r="E487" s="18" t="s">
        <v>188</v>
      </c>
      <c r="H487" s="18">
        <v>110</v>
      </c>
      <c r="I487" s="18">
        <v>160</v>
      </c>
      <c r="J487" s="18">
        <v>110</v>
      </c>
      <c r="K487" s="18">
        <v>80</v>
      </c>
      <c r="L487" s="18">
        <v>110</v>
      </c>
      <c r="M487" s="18">
        <v>100</v>
      </c>
      <c r="N487" s="18">
        <v>670</v>
      </c>
    </row>
    <row r="488" spans="1:14">
      <c r="A488" s="18">
        <v>487</v>
      </c>
      <c r="B488" s="18" t="s">
        <v>2357</v>
      </c>
      <c r="C488" s="18" t="s">
        <v>2009</v>
      </c>
      <c r="D488" s="18" t="s">
        <v>2068</v>
      </c>
      <c r="E488" s="18" t="s">
        <v>1003</v>
      </c>
      <c r="G488" s="18" t="s">
        <v>2126</v>
      </c>
      <c r="H488" s="18">
        <v>150</v>
      </c>
      <c r="I488" s="18">
        <v>100</v>
      </c>
      <c r="J488" s="18">
        <v>120</v>
      </c>
      <c r="K488" s="18">
        <v>100</v>
      </c>
      <c r="L488" s="18">
        <v>120</v>
      </c>
      <c r="M488" s="18">
        <v>90</v>
      </c>
      <c r="N488" s="18">
        <v>680</v>
      </c>
    </row>
    <row r="489" spans="1:14">
      <c r="A489" s="18">
        <v>488</v>
      </c>
      <c r="B489" s="18" t="s">
        <v>569</v>
      </c>
      <c r="C489" s="18" t="s">
        <v>1972</v>
      </c>
      <c r="E489" s="18" t="s">
        <v>1703</v>
      </c>
      <c r="H489" s="18">
        <v>120</v>
      </c>
      <c r="I489" s="18">
        <v>70</v>
      </c>
      <c r="J489" s="18">
        <v>120</v>
      </c>
      <c r="K489" s="18">
        <v>75</v>
      </c>
      <c r="L489" s="18">
        <v>130</v>
      </c>
      <c r="M489" s="18">
        <v>85</v>
      </c>
      <c r="N489" s="18">
        <v>600</v>
      </c>
    </row>
    <row r="490" spans="1:14">
      <c r="A490" s="18">
        <v>489</v>
      </c>
      <c r="B490" s="18" t="s">
        <v>2358</v>
      </c>
      <c r="C490" s="18" t="s">
        <v>1895</v>
      </c>
      <c r="E490" s="18" t="s">
        <v>681</v>
      </c>
      <c r="H490" s="18">
        <v>80</v>
      </c>
      <c r="I490" s="18">
        <v>80</v>
      </c>
      <c r="J490" s="18">
        <v>80</v>
      </c>
      <c r="K490" s="18">
        <v>80</v>
      </c>
      <c r="L490" s="18">
        <v>80</v>
      </c>
      <c r="M490" s="18">
        <v>80</v>
      </c>
      <c r="N490" s="18">
        <v>480</v>
      </c>
    </row>
    <row r="491" spans="1:14">
      <c r="A491" s="18">
        <v>490</v>
      </c>
      <c r="B491" s="18" t="s">
        <v>2359</v>
      </c>
      <c r="C491" s="18" t="s">
        <v>1895</v>
      </c>
      <c r="E491" s="18" t="s">
        <v>681</v>
      </c>
      <c r="H491" s="18">
        <v>100</v>
      </c>
      <c r="I491" s="18">
        <v>100</v>
      </c>
      <c r="J491" s="18">
        <v>100</v>
      </c>
      <c r="K491" s="18">
        <v>100</v>
      </c>
      <c r="L491" s="18">
        <v>100</v>
      </c>
      <c r="M491" s="18">
        <v>100</v>
      </c>
      <c r="N491" s="18">
        <v>600</v>
      </c>
    </row>
    <row r="492" spans="1:14">
      <c r="A492" s="18">
        <v>491</v>
      </c>
      <c r="B492" s="18" t="s">
        <v>2360</v>
      </c>
      <c r="C492" s="18" t="s">
        <v>2119</v>
      </c>
      <c r="E492" s="18" t="s">
        <v>1691</v>
      </c>
      <c r="H492" s="18">
        <v>70</v>
      </c>
      <c r="I492" s="18">
        <v>90</v>
      </c>
      <c r="J492" s="18">
        <v>90</v>
      </c>
      <c r="K492" s="18">
        <v>135</v>
      </c>
      <c r="L492" s="18">
        <v>90</v>
      </c>
      <c r="M492" s="18">
        <v>125</v>
      </c>
      <c r="N492" s="18">
        <v>600</v>
      </c>
    </row>
    <row r="493" spans="1:14">
      <c r="A493" s="18">
        <v>492</v>
      </c>
      <c r="B493" s="18" t="s">
        <v>2361</v>
      </c>
      <c r="C493" s="18" t="s">
        <v>1887</v>
      </c>
      <c r="E493" s="18" t="s">
        <v>702</v>
      </c>
      <c r="H493" s="18">
        <v>100</v>
      </c>
      <c r="I493" s="18">
        <v>100</v>
      </c>
      <c r="J493" s="18">
        <v>100</v>
      </c>
      <c r="K493" s="18">
        <v>100</v>
      </c>
      <c r="L493" s="18">
        <v>100</v>
      </c>
      <c r="M493" s="18">
        <v>100</v>
      </c>
      <c r="N493" s="18">
        <v>600</v>
      </c>
    </row>
    <row r="494" spans="1:14">
      <c r="A494" s="18">
        <v>493</v>
      </c>
      <c r="B494" s="18" t="s">
        <v>2362</v>
      </c>
      <c r="C494" s="18" t="s">
        <v>1905</v>
      </c>
      <c r="E494" s="18" t="s">
        <v>1712</v>
      </c>
      <c r="H494" s="18">
        <v>120</v>
      </c>
      <c r="I494" s="18">
        <v>120</v>
      </c>
      <c r="J494" s="18">
        <v>120</v>
      </c>
      <c r="K494" s="18">
        <v>120</v>
      </c>
      <c r="L494" s="18">
        <v>120</v>
      </c>
      <c r="M494" s="18">
        <v>120</v>
      </c>
      <c r="N494" s="18">
        <v>720</v>
      </c>
    </row>
    <row r="495" spans="1:14">
      <c r="A495" s="18">
        <v>494</v>
      </c>
      <c r="B495" s="18" t="s">
        <v>2363</v>
      </c>
      <c r="C495" s="18" t="s">
        <v>1972</v>
      </c>
      <c r="D495" s="18" t="s">
        <v>1891</v>
      </c>
      <c r="E495" s="18" t="s">
        <v>1675</v>
      </c>
      <c r="H495" s="18">
        <v>100</v>
      </c>
      <c r="I495" s="18">
        <v>100</v>
      </c>
      <c r="J495" s="18">
        <v>100</v>
      </c>
      <c r="K495" s="18">
        <v>100</v>
      </c>
      <c r="L495" s="18">
        <v>100</v>
      </c>
      <c r="M495" s="18">
        <v>100</v>
      </c>
      <c r="N495" s="18">
        <v>600</v>
      </c>
    </row>
    <row r="496" spans="1:14">
      <c r="A496" s="18">
        <v>495</v>
      </c>
      <c r="B496" s="18" t="s">
        <v>2364</v>
      </c>
      <c r="C496" s="18" t="s">
        <v>1887</v>
      </c>
      <c r="E496" s="18" t="s">
        <v>161</v>
      </c>
      <c r="G496" s="18" t="s">
        <v>2139</v>
      </c>
      <c r="H496" s="18">
        <v>45</v>
      </c>
      <c r="I496" s="18">
        <v>45</v>
      </c>
      <c r="J496" s="18">
        <v>55</v>
      </c>
      <c r="K496" s="18">
        <v>45</v>
      </c>
      <c r="L496" s="18">
        <v>55</v>
      </c>
      <c r="M496" s="18">
        <v>63</v>
      </c>
      <c r="N496" s="18">
        <v>308</v>
      </c>
    </row>
    <row r="497" spans="1:14">
      <c r="A497" s="18">
        <v>496</v>
      </c>
      <c r="B497" s="18" t="s">
        <v>2365</v>
      </c>
      <c r="C497" s="18" t="s">
        <v>1887</v>
      </c>
      <c r="E497" s="18" t="s">
        <v>161</v>
      </c>
      <c r="G497" s="18" t="s">
        <v>2139</v>
      </c>
      <c r="H497" s="18">
        <v>60</v>
      </c>
      <c r="I497" s="18">
        <v>60</v>
      </c>
      <c r="J497" s="18">
        <v>75</v>
      </c>
      <c r="K497" s="18">
        <v>60</v>
      </c>
      <c r="L497" s="18">
        <v>75</v>
      </c>
      <c r="M497" s="18">
        <v>83</v>
      </c>
      <c r="N497" s="18">
        <v>413</v>
      </c>
    </row>
    <row r="498" spans="1:14">
      <c r="A498" s="18">
        <v>497</v>
      </c>
      <c r="B498" s="18" t="s">
        <v>2366</v>
      </c>
      <c r="C498" s="18" t="s">
        <v>1887</v>
      </c>
      <c r="E498" s="18" t="s">
        <v>161</v>
      </c>
      <c r="G498" s="18" t="s">
        <v>2139</v>
      </c>
      <c r="H498" s="18">
        <v>75</v>
      </c>
      <c r="I498" s="18">
        <v>75</v>
      </c>
      <c r="J498" s="18">
        <v>95</v>
      </c>
      <c r="K498" s="18">
        <v>75</v>
      </c>
      <c r="L498" s="18">
        <v>95</v>
      </c>
      <c r="M498" s="18">
        <v>113</v>
      </c>
      <c r="N498" s="18">
        <v>528</v>
      </c>
    </row>
    <row r="499" spans="1:14">
      <c r="A499" s="18">
        <v>498</v>
      </c>
      <c r="B499" s="18" t="s">
        <v>2367</v>
      </c>
      <c r="C499" s="18" t="s">
        <v>1891</v>
      </c>
      <c r="E499" s="18" t="s">
        <v>163</v>
      </c>
      <c r="G499" s="18" t="s">
        <v>150</v>
      </c>
      <c r="H499" s="18">
        <v>65</v>
      </c>
      <c r="I499" s="18">
        <v>63</v>
      </c>
      <c r="J499" s="18">
        <v>45</v>
      </c>
      <c r="K499" s="18">
        <v>45</v>
      </c>
      <c r="L499" s="18">
        <v>45</v>
      </c>
      <c r="M499" s="18">
        <v>45</v>
      </c>
      <c r="N499" s="18">
        <v>308</v>
      </c>
    </row>
    <row r="500" spans="1:14">
      <c r="A500" s="18">
        <v>499</v>
      </c>
      <c r="B500" s="18" t="s">
        <v>2368</v>
      </c>
      <c r="C500" s="18" t="s">
        <v>1891</v>
      </c>
      <c r="D500" s="18" t="s">
        <v>1961</v>
      </c>
      <c r="E500" s="18" t="s">
        <v>163</v>
      </c>
      <c r="G500" s="18" t="s">
        <v>150</v>
      </c>
      <c r="H500" s="18">
        <v>90</v>
      </c>
      <c r="I500" s="18">
        <v>93</v>
      </c>
      <c r="J500" s="18">
        <v>55</v>
      </c>
      <c r="K500" s="18">
        <v>70</v>
      </c>
      <c r="L500" s="18">
        <v>55</v>
      </c>
      <c r="M500" s="18">
        <v>55</v>
      </c>
      <c r="N500" s="18">
        <v>418</v>
      </c>
    </row>
    <row r="501" spans="1:14">
      <c r="A501" s="18">
        <v>500</v>
      </c>
      <c r="B501" s="18" t="s">
        <v>2369</v>
      </c>
      <c r="C501" s="18" t="s">
        <v>1891</v>
      </c>
      <c r="D501" s="18" t="s">
        <v>1961</v>
      </c>
      <c r="E501" s="18" t="s">
        <v>163</v>
      </c>
      <c r="G501" s="18" t="s">
        <v>152</v>
      </c>
      <c r="H501" s="18">
        <v>110</v>
      </c>
      <c r="I501" s="18">
        <v>123</v>
      </c>
      <c r="J501" s="18">
        <v>65</v>
      </c>
      <c r="K501" s="18">
        <v>100</v>
      </c>
      <c r="L501" s="18">
        <v>65</v>
      </c>
      <c r="M501" s="18">
        <v>65</v>
      </c>
      <c r="N501" s="18">
        <v>528</v>
      </c>
    </row>
    <row r="502" spans="1:14">
      <c r="A502" s="18">
        <v>501</v>
      </c>
      <c r="B502" s="18" t="s">
        <v>2370</v>
      </c>
      <c r="C502" s="18" t="s">
        <v>1895</v>
      </c>
      <c r="E502" s="18" t="s">
        <v>165</v>
      </c>
      <c r="G502" s="18" t="s">
        <v>1246</v>
      </c>
      <c r="H502" s="18">
        <v>55</v>
      </c>
      <c r="I502" s="18">
        <v>55</v>
      </c>
      <c r="J502" s="18">
        <v>45</v>
      </c>
      <c r="K502" s="18">
        <v>63</v>
      </c>
      <c r="L502" s="18">
        <v>45</v>
      </c>
      <c r="M502" s="18">
        <v>45</v>
      </c>
      <c r="N502" s="18">
        <v>308</v>
      </c>
    </row>
    <row r="503" spans="1:14">
      <c r="A503" s="18">
        <v>502</v>
      </c>
      <c r="B503" s="18" t="s">
        <v>2371</v>
      </c>
      <c r="C503" s="18" t="s">
        <v>1895</v>
      </c>
      <c r="E503" s="18" t="s">
        <v>165</v>
      </c>
      <c r="G503" s="18" t="s">
        <v>1246</v>
      </c>
      <c r="H503" s="18">
        <v>75</v>
      </c>
      <c r="I503" s="18">
        <v>75</v>
      </c>
      <c r="J503" s="18">
        <v>60</v>
      </c>
      <c r="K503" s="18">
        <v>83</v>
      </c>
      <c r="L503" s="18">
        <v>60</v>
      </c>
      <c r="M503" s="18">
        <v>60</v>
      </c>
      <c r="N503" s="18">
        <v>413</v>
      </c>
    </row>
    <row r="504" spans="1:14">
      <c r="A504" s="18">
        <v>503</v>
      </c>
      <c r="B504" s="18" t="s">
        <v>2372</v>
      </c>
      <c r="C504" s="18" t="s">
        <v>1895</v>
      </c>
      <c r="E504" s="18" t="s">
        <v>165</v>
      </c>
      <c r="G504" s="18" t="s">
        <v>1246</v>
      </c>
      <c r="H504" s="18">
        <v>95</v>
      </c>
      <c r="I504" s="18">
        <v>100</v>
      </c>
      <c r="J504" s="18">
        <v>85</v>
      </c>
      <c r="K504" s="18">
        <v>108</v>
      </c>
      <c r="L504" s="18">
        <v>70</v>
      </c>
      <c r="M504" s="18">
        <v>70</v>
      </c>
      <c r="N504" s="18">
        <v>528</v>
      </c>
    </row>
    <row r="505" spans="1:14">
      <c r="A505" s="18">
        <v>504</v>
      </c>
      <c r="B505" s="18" t="s">
        <v>2373</v>
      </c>
      <c r="C505" s="18" t="s">
        <v>1905</v>
      </c>
      <c r="E505" s="18" t="s">
        <v>1693</v>
      </c>
      <c r="F505" s="18" t="s">
        <v>2080</v>
      </c>
      <c r="G505" s="18" t="s">
        <v>1992</v>
      </c>
      <c r="H505" s="18">
        <v>45</v>
      </c>
      <c r="I505" s="18">
        <v>55</v>
      </c>
      <c r="J505" s="18">
        <v>39</v>
      </c>
      <c r="K505" s="18">
        <v>35</v>
      </c>
      <c r="L505" s="18">
        <v>39</v>
      </c>
      <c r="M505" s="18">
        <v>42</v>
      </c>
      <c r="N505" s="18">
        <v>255</v>
      </c>
    </row>
    <row r="506" spans="1:14">
      <c r="A506" s="18">
        <v>505</v>
      </c>
      <c r="B506" s="18" t="s">
        <v>2374</v>
      </c>
      <c r="C506" s="18" t="s">
        <v>1905</v>
      </c>
      <c r="E506" s="18" t="s">
        <v>1263</v>
      </c>
      <c r="F506" s="18" t="s">
        <v>2080</v>
      </c>
      <c r="G506" s="18" t="s">
        <v>1992</v>
      </c>
      <c r="H506" s="18">
        <v>60</v>
      </c>
      <c r="I506" s="18">
        <v>85</v>
      </c>
      <c r="J506" s="18">
        <v>69</v>
      </c>
      <c r="K506" s="18">
        <v>60</v>
      </c>
      <c r="L506" s="18">
        <v>69</v>
      </c>
      <c r="M506" s="18">
        <v>77</v>
      </c>
      <c r="N506" s="18">
        <v>420</v>
      </c>
    </row>
    <row r="507" spans="1:14">
      <c r="A507" s="18">
        <v>506</v>
      </c>
      <c r="B507" s="18" t="s">
        <v>2375</v>
      </c>
      <c r="C507" s="18" t="s">
        <v>1905</v>
      </c>
      <c r="E507" s="18" t="s">
        <v>1717</v>
      </c>
      <c r="F507" s="18" t="s">
        <v>2111</v>
      </c>
      <c r="G507" s="18" t="s">
        <v>1693</v>
      </c>
      <c r="H507" s="18">
        <v>45</v>
      </c>
      <c r="I507" s="18">
        <v>60</v>
      </c>
      <c r="J507" s="18">
        <v>45</v>
      </c>
      <c r="K507" s="18">
        <v>25</v>
      </c>
      <c r="L507" s="18">
        <v>45</v>
      </c>
      <c r="M507" s="18">
        <v>55</v>
      </c>
      <c r="N507" s="18">
        <v>275</v>
      </c>
    </row>
    <row r="508" spans="1:14">
      <c r="A508" s="18">
        <v>507</v>
      </c>
      <c r="B508" s="18" t="s">
        <v>2376</v>
      </c>
      <c r="C508" s="18" t="s">
        <v>1905</v>
      </c>
      <c r="E508" s="18" t="s">
        <v>1323</v>
      </c>
      <c r="F508" s="18" t="s">
        <v>2377</v>
      </c>
      <c r="G508" s="18" t="s">
        <v>494</v>
      </c>
      <c r="H508" s="18">
        <v>65</v>
      </c>
      <c r="I508" s="18">
        <v>80</v>
      </c>
      <c r="J508" s="18">
        <v>65</v>
      </c>
      <c r="K508" s="18">
        <v>35</v>
      </c>
      <c r="L508" s="18">
        <v>65</v>
      </c>
      <c r="M508" s="18">
        <v>60</v>
      </c>
      <c r="N508" s="18">
        <v>370</v>
      </c>
    </row>
    <row r="509" spans="1:14">
      <c r="A509" s="18">
        <v>508</v>
      </c>
      <c r="B509" s="18" t="s">
        <v>2378</v>
      </c>
      <c r="C509" s="18" t="s">
        <v>1905</v>
      </c>
      <c r="E509" s="18" t="s">
        <v>1323</v>
      </c>
      <c r="F509" s="18" t="s">
        <v>2377</v>
      </c>
      <c r="G509" s="18" t="s">
        <v>494</v>
      </c>
      <c r="H509" s="18">
        <v>85</v>
      </c>
      <c r="I509" s="18">
        <v>110</v>
      </c>
      <c r="J509" s="18">
        <v>90</v>
      </c>
      <c r="K509" s="18">
        <v>45</v>
      </c>
      <c r="L509" s="18">
        <v>90</v>
      </c>
      <c r="M509" s="18">
        <v>80</v>
      </c>
      <c r="N509" s="18">
        <v>500</v>
      </c>
    </row>
    <row r="510" spans="1:14">
      <c r="A510" s="18">
        <v>509</v>
      </c>
      <c r="B510" s="18" t="s">
        <v>2379</v>
      </c>
      <c r="C510" s="18" t="s">
        <v>2119</v>
      </c>
      <c r="E510" s="18" t="s">
        <v>1674</v>
      </c>
      <c r="F510" s="18" t="s">
        <v>2323</v>
      </c>
      <c r="G510" s="18" t="s">
        <v>2122</v>
      </c>
      <c r="H510" s="18">
        <v>41</v>
      </c>
      <c r="I510" s="18">
        <v>50</v>
      </c>
      <c r="J510" s="18">
        <v>37</v>
      </c>
      <c r="K510" s="18">
        <v>50</v>
      </c>
      <c r="L510" s="18">
        <v>37</v>
      </c>
      <c r="M510" s="18">
        <v>66</v>
      </c>
      <c r="N510" s="18">
        <v>281</v>
      </c>
    </row>
    <row r="511" spans="1:14">
      <c r="A511" s="18">
        <v>510</v>
      </c>
      <c r="B511" s="18" t="s">
        <v>2380</v>
      </c>
      <c r="C511" s="18" t="s">
        <v>2119</v>
      </c>
      <c r="E511" s="18" t="s">
        <v>1674</v>
      </c>
      <c r="F511" s="18" t="s">
        <v>2323</v>
      </c>
      <c r="G511" s="18" t="s">
        <v>2122</v>
      </c>
      <c r="H511" s="18">
        <v>64</v>
      </c>
      <c r="I511" s="18">
        <v>88</v>
      </c>
      <c r="J511" s="18">
        <v>50</v>
      </c>
      <c r="K511" s="18">
        <v>88</v>
      </c>
      <c r="L511" s="18">
        <v>50</v>
      </c>
      <c r="M511" s="18">
        <v>106</v>
      </c>
      <c r="N511" s="18">
        <v>446</v>
      </c>
    </row>
    <row r="512" spans="1:14">
      <c r="A512" s="18">
        <v>511</v>
      </c>
      <c r="B512" s="18" t="s">
        <v>2381</v>
      </c>
      <c r="C512" s="18" t="s">
        <v>1887</v>
      </c>
      <c r="E512" s="18" t="s">
        <v>755</v>
      </c>
      <c r="G512" s="18" t="s">
        <v>161</v>
      </c>
      <c r="H512" s="18">
        <v>50</v>
      </c>
      <c r="I512" s="18">
        <v>53</v>
      </c>
      <c r="J512" s="18">
        <v>48</v>
      </c>
      <c r="K512" s="18">
        <v>53</v>
      </c>
      <c r="L512" s="18">
        <v>48</v>
      </c>
      <c r="M512" s="18">
        <v>64</v>
      </c>
      <c r="N512" s="18">
        <v>316</v>
      </c>
    </row>
    <row r="513" spans="1:14">
      <c r="A513" s="18">
        <v>512</v>
      </c>
      <c r="B513" s="18" t="s">
        <v>2382</v>
      </c>
      <c r="C513" s="18" t="s">
        <v>1887</v>
      </c>
      <c r="E513" s="18" t="s">
        <v>755</v>
      </c>
      <c r="G513" s="18" t="s">
        <v>161</v>
      </c>
      <c r="H513" s="18">
        <v>75</v>
      </c>
      <c r="I513" s="18">
        <v>98</v>
      </c>
      <c r="J513" s="18">
        <v>63</v>
      </c>
      <c r="K513" s="18">
        <v>98</v>
      </c>
      <c r="L513" s="18">
        <v>63</v>
      </c>
      <c r="M513" s="18">
        <v>101</v>
      </c>
      <c r="N513" s="18">
        <v>498</v>
      </c>
    </row>
    <row r="514" spans="1:14">
      <c r="A514" s="18">
        <v>513</v>
      </c>
      <c r="B514" s="18" t="s">
        <v>2383</v>
      </c>
      <c r="C514" s="18" t="s">
        <v>1891</v>
      </c>
      <c r="E514" s="18" t="s">
        <v>755</v>
      </c>
      <c r="G514" s="18" t="s">
        <v>163</v>
      </c>
      <c r="H514" s="18">
        <v>50</v>
      </c>
      <c r="I514" s="18">
        <v>53</v>
      </c>
      <c r="J514" s="18">
        <v>48</v>
      </c>
      <c r="K514" s="18">
        <v>53</v>
      </c>
      <c r="L514" s="18">
        <v>48</v>
      </c>
      <c r="M514" s="18">
        <v>64</v>
      </c>
      <c r="N514" s="18">
        <v>316</v>
      </c>
    </row>
    <row r="515" spans="1:14">
      <c r="A515" s="18">
        <v>514</v>
      </c>
      <c r="B515" s="18" t="s">
        <v>2384</v>
      </c>
      <c r="C515" s="18" t="s">
        <v>1891</v>
      </c>
      <c r="E515" s="18" t="s">
        <v>755</v>
      </c>
      <c r="G515" s="18" t="s">
        <v>163</v>
      </c>
      <c r="H515" s="18">
        <v>75</v>
      </c>
      <c r="I515" s="18">
        <v>98</v>
      </c>
      <c r="J515" s="18">
        <v>63</v>
      </c>
      <c r="K515" s="18">
        <v>98</v>
      </c>
      <c r="L515" s="18">
        <v>63</v>
      </c>
      <c r="M515" s="18">
        <v>101</v>
      </c>
      <c r="N515" s="18">
        <v>498</v>
      </c>
    </row>
    <row r="516" spans="1:14">
      <c r="A516" s="18">
        <v>515</v>
      </c>
      <c r="B516" s="18" t="s">
        <v>2385</v>
      </c>
      <c r="C516" s="18" t="s">
        <v>1895</v>
      </c>
      <c r="E516" s="18" t="s">
        <v>755</v>
      </c>
      <c r="G516" s="18" t="s">
        <v>165</v>
      </c>
      <c r="H516" s="18">
        <v>50</v>
      </c>
      <c r="I516" s="18">
        <v>53</v>
      </c>
      <c r="J516" s="18">
        <v>48</v>
      </c>
      <c r="K516" s="18">
        <v>53</v>
      </c>
      <c r="L516" s="18">
        <v>48</v>
      </c>
      <c r="M516" s="18">
        <v>64</v>
      </c>
      <c r="N516" s="18">
        <v>316</v>
      </c>
    </row>
    <row r="517" spans="1:14">
      <c r="A517" s="18">
        <v>516</v>
      </c>
      <c r="B517" s="18" t="s">
        <v>2386</v>
      </c>
      <c r="C517" s="18" t="s">
        <v>1895</v>
      </c>
      <c r="E517" s="18" t="s">
        <v>755</v>
      </c>
      <c r="G517" s="18" t="s">
        <v>165</v>
      </c>
      <c r="H517" s="18">
        <v>75</v>
      </c>
      <c r="I517" s="18">
        <v>98</v>
      </c>
      <c r="J517" s="18">
        <v>63</v>
      </c>
      <c r="K517" s="18">
        <v>98</v>
      </c>
      <c r="L517" s="18">
        <v>63</v>
      </c>
      <c r="M517" s="18">
        <v>101</v>
      </c>
      <c r="N517" s="18">
        <v>498</v>
      </c>
    </row>
    <row r="518" spans="1:14">
      <c r="A518" s="18">
        <v>517</v>
      </c>
      <c r="B518" s="18" t="s">
        <v>2387</v>
      </c>
      <c r="C518" s="18" t="s">
        <v>1972</v>
      </c>
      <c r="E518" s="18" t="s">
        <v>710</v>
      </c>
      <c r="F518" s="18" t="s">
        <v>2388</v>
      </c>
      <c r="G518" s="18" t="s">
        <v>2126</v>
      </c>
      <c r="H518" s="18">
        <v>76</v>
      </c>
      <c r="I518" s="18">
        <v>25</v>
      </c>
      <c r="J518" s="18">
        <v>45</v>
      </c>
      <c r="K518" s="18">
        <v>67</v>
      </c>
      <c r="L518" s="18">
        <v>55</v>
      </c>
      <c r="M518" s="18">
        <v>24</v>
      </c>
      <c r="N518" s="18">
        <v>292</v>
      </c>
    </row>
    <row r="519" spans="1:14">
      <c r="A519" s="18">
        <v>518</v>
      </c>
      <c r="B519" s="18" t="s">
        <v>2389</v>
      </c>
      <c r="C519" s="18" t="s">
        <v>1972</v>
      </c>
      <c r="E519" s="18" t="s">
        <v>710</v>
      </c>
      <c r="F519" s="18" t="s">
        <v>2388</v>
      </c>
      <c r="G519" s="18" t="s">
        <v>2126</v>
      </c>
      <c r="H519" s="18">
        <v>116</v>
      </c>
      <c r="I519" s="18">
        <v>55</v>
      </c>
      <c r="J519" s="18">
        <v>85</v>
      </c>
      <c r="K519" s="18">
        <v>107</v>
      </c>
      <c r="L519" s="18">
        <v>95</v>
      </c>
      <c r="M519" s="18">
        <v>29</v>
      </c>
      <c r="N519" s="18">
        <v>487</v>
      </c>
    </row>
    <row r="520" spans="1:14">
      <c r="A520" s="18">
        <v>519</v>
      </c>
      <c r="B520" s="18" t="s">
        <v>2390</v>
      </c>
      <c r="C520" s="18" t="s">
        <v>1905</v>
      </c>
      <c r="D520" s="18" t="s">
        <v>1893</v>
      </c>
      <c r="E520" s="18" t="s">
        <v>1907</v>
      </c>
      <c r="F520" s="18" t="s">
        <v>2121</v>
      </c>
      <c r="G520" s="18" t="s">
        <v>159</v>
      </c>
      <c r="H520" s="18">
        <v>50</v>
      </c>
      <c r="I520" s="18">
        <v>55</v>
      </c>
      <c r="J520" s="18">
        <v>50</v>
      </c>
      <c r="K520" s="18">
        <v>36</v>
      </c>
      <c r="L520" s="18">
        <v>30</v>
      </c>
      <c r="M520" s="18">
        <v>43</v>
      </c>
      <c r="N520" s="18">
        <v>264</v>
      </c>
    </row>
    <row r="521" spans="1:14">
      <c r="A521" s="18">
        <v>520</v>
      </c>
      <c r="B521" s="18" t="s">
        <v>2391</v>
      </c>
      <c r="C521" s="18" t="s">
        <v>1905</v>
      </c>
      <c r="D521" s="18" t="s">
        <v>1893</v>
      </c>
      <c r="E521" s="18" t="s">
        <v>1907</v>
      </c>
      <c r="F521" s="18" t="s">
        <v>2121</v>
      </c>
      <c r="G521" s="18" t="s">
        <v>159</v>
      </c>
      <c r="H521" s="18">
        <v>62</v>
      </c>
      <c r="I521" s="18">
        <v>77</v>
      </c>
      <c r="J521" s="18">
        <v>62</v>
      </c>
      <c r="K521" s="18">
        <v>50</v>
      </c>
      <c r="L521" s="18">
        <v>42</v>
      </c>
      <c r="M521" s="18">
        <v>65</v>
      </c>
      <c r="N521" s="18">
        <v>358</v>
      </c>
    </row>
    <row r="522" spans="1:14">
      <c r="A522" s="18">
        <v>521</v>
      </c>
      <c r="B522" s="18" t="s">
        <v>2392</v>
      </c>
      <c r="C522" s="18" t="s">
        <v>1905</v>
      </c>
      <c r="D522" s="18" t="s">
        <v>1893</v>
      </c>
      <c r="E522" s="18" t="s">
        <v>1907</v>
      </c>
      <c r="F522" s="18" t="s">
        <v>2121</v>
      </c>
      <c r="G522" s="18" t="s">
        <v>159</v>
      </c>
      <c r="H522" s="18">
        <v>80</v>
      </c>
      <c r="I522" s="18">
        <v>115</v>
      </c>
      <c r="J522" s="18">
        <v>80</v>
      </c>
      <c r="K522" s="18">
        <v>65</v>
      </c>
      <c r="L522" s="18">
        <v>55</v>
      </c>
      <c r="M522" s="18">
        <v>93</v>
      </c>
      <c r="N522" s="18">
        <v>488</v>
      </c>
    </row>
    <row r="523" spans="1:14">
      <c r="A523" s="18">
        <v>522</v>
      </c>
      <c r="B523" s="18" t="s">
        <v>2393</v>
      </c>
      <c r="C523" s="18" t="s">
        <v>1920</v>
      </c>
      <c r="E523" s="18" t="s">
        <v>486</v>
      </c>
      <c r="F523" s="18" t="s">
        <v>2394</v>
      </c>
      <c r="G523" s="18" t="s">
        <v>2104</v>
      </c>
      <c r="H523" s="18">
        <v>45</v>
      </c>
      <c r="I523" s="18">
        <v>60</v>
      </c>
      <c r="J523" s="18">
        <v>32</v>
      </c>
      <c r="K523" s="18">
        <v>50</v>
      </c>
      <c r="L523" s="18">
        <v>32</v>
      </c>
      <c r="M523" s="18">
        <v>76</v>
      </c>
      <c r="N523" s="18">
        <v>295</v>
      </c>
    </row>
    <row r="524" spans="1:14">
      <c r="A524" s="18">
        <v>523</v>
      </c>
      <c r="B524" s="18" t="s">
        <v>2395</v>
      </c>
      <c r="C524" s="18" t="s">
        <v>1920</v>
      </c>
      <c r="E524" s="18" t="s">
        <v>486</v>
      </c>
      <c r="F524" s="18" t="s">
        <v>2394</v>
      </c>
      <c r="G524" s="18" t="s">
        <v>2104</v>
      </c>
      <c r="H524" s="18">
        <v>75</v>
      </c>
      <c r="I524" s="18">
        <v>100</v>
      </c>
      <c r="J524" s="18">
        <v>63</v>
      </c>
      <c r="K524" s="18">
        <v>80</v>
      </c>
      <c r="L524" s="18">
        <v>63</v>
      </c>
      <c r="M524" s="18">
        <v>116</v>
      </c>
      <c r="N524" s="18">
        <v>497</v>
      </c>
    </row>
    <row r="525" spans="1:14">
      <c r="A525" s="18">
        <v>524</v>
      </c>
      <c r="B525" s="18" t="s">
        <v>2396</v>
      </c>
      <c r="C525" s="18" t="s">
        <v>1983</v>
      </c>
      <c r="E525" s="18" t="s">
        <v>290</v>
      </c>
      <c r="F525" s="18" t="s">
        <v>2397</v>
      </c>
      <c r="G525" s="18" t="s">
        <v>1954</v>
      </c>
      <c r="H525" s="18">
        <v>55</v>
      </c>
      <c r="I525" s="18">
        <v>75</v>
      </c>
      <c r="J525" s="18">
        <v>85</v>
      </c>
      <c r="K525" s="18">
        <v>25</v>
      </c>
      <c r="L525" s="18">
        <v>25</v>
      </c>
      <c r="M525" s="18">
        <v>15</v>
      </c>
      <c r="N525" s="18">
        <v>280</v>
      </c>
    </row>
    <row r="526" spans="1:14">
      <c r="A526" s="18">
        <v>525</v>
      </c>
      <c r="B526" s="18" t="s">
        <v>2398</v>
      </c>
      <c r="C526" s="18" t="s">
        <v>1983</v>
      </c>
      <c r="E526" s="18" t="s">
        <v>290</v>
      </c>
      <c r="F526" s="18" t="s">
        <v>2397</v>
      </c>
      <c r="G526" s="18" t="s">
        <v>1954</v>
      </c>
      <c r="H526" s="18">
        <v>70</v>
      </c>
      <c r="I526" s="18">
        <v>105</v>
      </c>
      <c r="J526" s="18">
        <v>105</v>
      </c>
      <c r="K526" s="18">
        <v>50</v>
      </c>
      <c r="L526" s="18">
        <v>40</v>
      </c>
      <c r="M526" s="18">
        <v>20</v>
      </c>
      <c r="N526" s="18">
        <v>390</v>
      </c>
    </row>
    <row r="527" spans="1:14">
      <c r="A527" s="18">
        <v>526</v>
      </c>
      <c r="B527" s="18" t="s">
        <v>2399</v>
      </c>
      <c r="C527" s="18" t="s">
        <v>1983</v>
      </c>
      <c r="E527" s="18" t="s">
        <v>290</v>
      </c>
      <c r="F527" s="18" t="s">
        <v>2400</v>
      </c>
      <c r="G527" s="18" t="s">
        <v>1954</v>
      </c>
      <c r="H527" s="18">
        <v>85</v>
      </c>
      <c r="I527" s="18">
        <v>135</v>
      </c>
      <c r="J527" s="18">
        <v>130</v>
      </c>
      <c r="K527" s="18">
        <v>60</v>
      </c>
      <c r="L527" s="18">
        <v>80</v>
      </c>
      <c r="M527" s="18">
        <v>25</v>
      </c>
      <c r="N527" s="18">
        <v>515</v>
      </c>
    </row>
    <row r="528" spans="1:14">
      <c r="A528" s="18">
        <v>527</v>
      </c>
      <c r="B528" s="18" t="s">
        <v>2401</v>
      </c>
      <c r="C528" s="18" t="s">
        <v>1972</v>
      </c>
      <c r="D528" s="18" t="s">
        <v>1893</v>
      </c>
      <c r="E528" s="18" t="s">
        <v>1690</v>
      </c>
      <c r="F528" s="18" t="s">
        <v>2326</v>
      </c>
      <c r="G528" s="18" t="s">
        <v>1683</v>
      </c>
      <c r="H528" s="18">
        <v>65</v>
      </c>
      <c r="I528" s="18">
        <v>45</v>
      </c>
      <c r="J528" s="18">
        <v>43</v>
      </c>
      <c r="K528" s="18">
        <v>55</v>
      </c>
      <c r="L528" s="18">
        <v>43</v>
      </c>
      <c r="M528" s="18">
        <v>72</v>
      </c>
      <c r="N528" s="18">
        <v>323</v>
      </c>
    </row>
    <row r="529" spans="1:14">
      <c r="A529" s="18">
        <v>528</v>
      </c>
      <c r="B529" s="18" t="s">
        <v>2402</v>
      </c>
      <c r="C529" s="18" t="s">
        <v>1972</v>
      </c>
      <c r="D529" s="18" t="s">
        <v>1893</v>
      </c>
      <c r="E529" s="18" t="s">
        <v>1690</v>
      </c>
      <c r="F529" s="18" t="s">
        <v>2326</v>
      </c>
      <c r="G529" s="18" t="s">
        <v>1683</v>
      </c>
      <c r="H529" s="18">
        <v>67</v>
      </c>
      <c r="I529" s="18">
        <v>57</v>
      </c>
      <c r="J529" s="18">
        <v>55</v>
      </c>
      <c r="K529" s="18">
        <v>77</v>
      </c>
      <c r="L529" s="18">
        <v>55</v>
      </c>
      <c r="M529" s="18">
        <v>114</v>
      </c>
      <c r="N529" s="18">
        <v>425</v>
      </c>
    </row>
    <row r="530" spans="1:14">
      <c r="A530" s="18">
        <v>529</v>
      </c>
      <c r="B530" s="18" t="s">
        <v>2403</v>
      </c>
      <c r="C530" s="18" t="s">
        <v>1922</v>
      </c>
      <c r="E530" s="18" t="s">
        <v>1923</v>
      </c>
      <c r="F530" s="18" t="s">
        <v>2404</v>
      </c>
      <c r="G530" s="18" t="s">
        <v>438</v>
      </c>
      <c r="H530" s="18">
        <v>60</v>
      </c>
      <c r="I530" s="18">
        <v>85</v>
      </c>
      <c r="J530" s="18">
        <v>40</v>
      </c>
      <c r="K530" s="18">
        <v>30</v>
      </c>
      <c r="L530" s="18">
        <v>45</v>
      </c>
      <c r="M530" s="18">
        <v>68</v>
      </c>
      <c r="N530" s="18">
        <v>328</v>
      </c>
    </row>
    <row r="531" spans="1:14">
      <c r="A531" s="18">
        <v>530</v>
      </c>
      <c r="B531" s="18" t="s">
        <v>2405</v>
      </c>
      <c r="C531" s="18" t="s">
        <v>1922</v>
      </c>
      <c r="D531" s="18" t="s">
        <v>1991</v>
      </c>
      <c r="E531" s="18" t="s">
        <v>1923</v>
      </c>
      <c r="F531" s="18" t="s">
        <v>2404</v>
      </c>
      <c r="G531" s="18" t="s">
        <v>438</v>
      </c>
      <c r="H531" s="18">
        <v>110</v>
      </c>
      <c r="I531" s="18">
        <v>135</v>
      </c>
      <c r="J531" s="18">
        <v>60</v>
      </c>
      <c r="K531" s="18">
        <v>50</v>
      </c>
      <c r="L531" s="18">
        <v>65</v>
      </c>
      <c r="M531" s="18">
        <v>88</v>
      </c>
      <c r="N531" s="18">
        <v>508</v>
      </c>
    </row>
    <row r="532" spans="1:14">
      <c r="A532" s="18">
        <v>531</v>
      </c>
      <c r="B532" s="18" t="s">
        <v>2406</v>
      </c>
      <c r="C532" s="18" t="s">
        <v>1905</v>
      </c>
      <c r="E532" s="18" t="s">
        <v>2034</v>
      </c>
      <c r="F532" s="18" t="s">
        <v>2407</v>
      </c>
      <c r="G532" s="18" t="s">
        <v>1122</v>
      </c>
      <c r="H532" s="18">
        <v>103</v>
      </c>
      <c r="I532" s="18">
        <v>60</v>
      </c>
      <c r="J532" s="18">
        <v>86</v>
      </c>
      <c r="K532" s="18">
        <v>60</v>
      </c>
      <c r="L532" s="18">
        <v>86</v>
      </c>
      <c r="M532" s="18">
        <v>50</v>
      </c>
      <c r="N532" s="18">
        <v>445</v>
      </c>
    </row>
    <row r="533" spans="1:14">
      <c r="A533" s="18">
        <v>532</v>
      </c>
      <c r="B533" s="18" t="s">
        <v>2408</v>
      </c>
      <c r="C533" s="18" t="s">
        <v>1961</v>
      </c>
      <c r="E533" s="18" t="s">
        <v>931</v>
      </c>
      <c r="F533" s="18" t="s">
        <v>2409</v>
      </c>
      <c r="G533" s="18" t="s">
        <v>154</v>
      </c>
      <c r="H533" s="18">
        <v>75</v>
      </c>
      <c r="I533" s="18">
        <v>80</v>
      </c>
      <c r="J533" s="18">
        <v>55</v>
      </c>
      <c r="K533" s="18">
        <v>25</v>
      </c>
      <c r="L533" s="18">
        <v>35</v>
      </c>
      <c r="M533" s="18">
        <v>35</v>
      </c>
      <c r="N533" s="18">
        <v>305</v>
      </c>
    </row>
    <row r="534" spans="1:14">
      <c r="A534" s="18">
        <v>533</v>
      </c>
      <c r="B534" s="18" t="s">
        <v>2410</v>
      </c>
      <c r="C534" s="18" t="s">
        <v>1961</v>
      </c>
      <c r="E534" s="18" t="s">
        <v>931</v>
      </c>
      <c r="F534" s="18" t="s">
        <v>2409</v>
      </c>
      <c r="G534" s="18" t="s">
        <v>154</v>
      </c>
      <c r="H534" s="18">
        <v>85</v>
      </c>
      <c r="I534" s="18">
        <v>105</v>
      </c>
      <c r="J534" s="18">
        <v>85</v>
      </c>
      <c r="K534" s="18">
        <v>40</v>
      </c>
      <c r="L534" s="18">
        <v>50</v>
      </c>
      <c r="M534" s="18">
        <v>40</v>
      </c>
      <c r="N534" s="18">
        <v>405</v>
      </c>
    </row>
    <row r="535" spans="1:14">
      <c r="A535" s="18">
        <v>534</v>
      </c>
      <c r="B535" s="18" t="s">
        <v>2411</v>
      </c>
      <c r="C535" s="18" t="s">
        <v>1961</v>
      </c>
      <c r="E535" s="18" t="s">
        <v>931</v>
      </c>
      <c r="F535" s="18" t="s">
        <v>2409</v>
      </c>
      <c r="G535" s="18" t="s">
        <v>154</v>
      </c>
      <c r="H535" s="18">
        <v>105</v>
      </c>
      <c r="I535" s="18">
        <v>140</v>
      </c>
      <c r="J535" s="18">
        <v>95</v>
      </c>
      <c r="K535" s="18">
        <v>55</v>
      </c>
      <c r="L535" s="18">
        <v>65</v>
      </c>
      <c r="M535" s="18">
        <v>45</v>
      </c>
      <c r="N535" s="18">
        <v>505</v>
      </c>
    </row>
    <row r="536" spans="1:14">
      <c r="A536" s="18">
        <v>535</v>
      </c>
      <c r="B536" s="18" t="s">
        <v>2412</v>
      </c>
      <c r="C536" s="18" t="s">
        <v>1895</v>
      </c>
      <c r="E536" s="18" t="s">
        <v>1678</v>
      </c>
      <c r="F536" s="18" t="s">
        <v>1999</v>
      </c>
      <c r="G536" s="18" t="s">
        <v>887</v>
      </c>
      <c r="H536" s="18">
        <v>50</v>
      </c>
      <c r="I536" s="18">
        <v>50</v>
      </c>
      <c r="J536" s="18">
        <v>40</v>
      </c>
      <c r="K536" s="18">
        <v>50</v>
      </c>
      <c r="L536" s="18">
        <v>40</v>
      </c>
      <c r="M536" s="18">
        <v>64</v>
      </c>
      <c r="N536" s="18">
        <v>294</v>
      </c>
    </row>
    <row r="537" spans="1:14">
      <c r="A537" s="18">
        <v>536</v>
      </c>
      <c r="B537" s="18" t="s">
        <v>2413</v>
      </c>
      <c r="C537" s="18" t="s">
        <v>1895</v>
      </c>
      <c r="D537" s="18" t="s">
        <v>1922</v>
      </c>
      <c r="E537" s="18" t="s">
        <v>1678</v>
      </c>
      <c r="F537" s="18" t="s">
        <v>1999</v>
      </c>
      <c r="G537" s="18" t="s">
        <v>887</v>
      </c>
      <c r="H537" s="18">
        <v>75</v>
      </c>
      <c r="I537" s="18">
        <v>65</v>
      </c>
      <c r="J537" s="18">
        <v>55</v>
      </c>
      <c r="K537" s="18">
        <v>65</v>
      </c>
      <c r="L537" s="18">
        <v>55</v>
      </c>
      <c r="M537" s="18">
        <v>69</v>
      </c>
      <c r="N537" s="18">
        <v>384</v>
      </c>
    </row>
    <row r="538" spans="1:14">
      <c r="A538" s="18">
        <v>537</v>
      </c>
      <c r="B538" s="18" t="s">
        <v>2414</v>
      </c>
      <c r="C538" s="18" t="s">
        <v>1895</v>
      </c>
      <c r="D538" s="18" t="s">
        <v>1922</v>
      </c>
      <c r="E538" s="18" t="s">
        <v>1678</v>
      </c>
      <c r="F538" s="18" t="s">
        <v>2415</v>
      </c>
      <c r="G538" s="18" t="s">
        <v>887</v>
      </c>
      <c r="H538" s="18">
        <v>105</v>
      </c>
      <c r="I538" s="18">
        <v>95</v>
      </c>
      <c r="J538" s="18">
        <v>75</v>
      </c>
      <c r="K538" s="18">
        <v>85</v>
      </c>
      <c r="L538" s="18">
        <v>75</v>
      </c>
      <c r="M538" s="18">
        <v>74</v>
      </c>
      <c r="N538" s="18">
        <v>509</v>
      </c>
    </row>
    <row r="539" spans="1:14">
      <c r="A539" s="18">
        <v>538</v>
      </c>
      <c r="B539" s="18" t="s">
        <v>2416</v>
      </c>
      <c r="C539" s="18" t="s">
        <v>1961</v>
      </c>
      <c r="E539" s="18" t="s">
        <v>931</v>
      </c>
      <c r="F539" s="18" t="s">
        <v>1973</v>
      </c>
      <c r="G539" s="18" t="s">
        <v>438</v>
      </c>
      <c r="H539" s="18">
        <v>120</v>
      </c>
      <c r="I539" s="18">
        <v>100</v>
      </c>
      <c r="J539" s="18">
        <v>85</v>
      </c>
      <c r="K539" s="18">
        <v>30</v>
      </c>
      <c r="L539" s="18">
        <v>85</v>
      </c>
      <c r="M539" s="18">
        <v>45</v>
      </c>
      <c r="N539" s="18">
        <v>465</v>
      </c>
    </row>
    <row r="540" spans="1:14">
      <c r="A540" s="18">
        <v>539</v>
      </c>
      <c r="B540" s="18" t="s">
        <v>2417</v>
      </c>
      <c r="C540" s="18" t="s">
        <v>1961</v>
      </c>
      <c r="E540" s="18" t="s">
        <v>290</v>
      </c>
      <c r="F540" s="18" t="s">
        <v>1973</v>
      </c>
      <c r="G540" s="18" t="s">
        <v>438</v>
      </c>
      <c r="H540" s="18">
        <v>75</v>
      </c>
      <c r="I540" s="18">
        <v>125</v>
      </c>
      <c r="J540" s="18">
        <v>75</v>
      </c>
      <c r="K540" s="18">
        <v>30</v>
      </c>
      <c r="L540" s="18">
        <v>75</v>
      </c>
      <c r="M540" s="18">
        <v>85</v>
      </c>
      <c r="N540" s="18">
        <v>465</v>
      </c>
    </row>
    <row r="541" spans="1:14">
      <c r="A541" s="18">
        <v>540</v>
      </c>
      <c r="B541" s="18" t="s">
        <v>2418</v>
      </c>
      <c r="C541" s="18" t="s">
        <v>1898</v>
      </c>
      <c r="D541" s="18" t="s">
        <v>1887</v>
      </c>
      <c r="E541" s="18" t="s">
        <v>167</v>
      </c>
      <c r="F541" s="18" t="s">
        <v>2419</v>
      </c>
      <c r="G541" s="18" t="s">
        <v>2006</v>
      </c>
      <c r="H541" s="18">
        <v>45</v>
      </c>
      <c r="I541" s="18">
        <v>53</v>
      </c>
      <c r="J541" s="18">
        <v>70</v>
      </c>
      <c r="K541" s="18">
        <v>40</v>
      </c>
      <c r="L541" s="18">
        <v>60</v>
      </c>
      <c r="M541" s="18">
        <v>42</v>
      </c>
      <c r="N541" s="18">
        <v>310</v>
      </c>
    </row>
    <row r="542" spans="1:14">
      <c r="A542" s="18">
        <v>541</v>
      </c>
      <c r="B542" s="18" t="s">
        <v>2420</v>
      </c>
      <c r="C542" s="18" t="s">
        <v>1898</v>
      </c>
      <c r="D542" s="18" t="s">
        <v>1887</v>
      </c>
      <c r="E542" s="18" t="s">
        <v>1171</v>
      </c>
      <c r="F542" s="18" t="s">
        <v>2419</v>
      </c>
      <c r="G542" s="18" t="s">
        <v>2006</v>
      </c>
      <c r="H542" s="18">
        <v>55</v>
      </c>
      <c r="I542" s="18">
        <v>63</v>
      </c>
      <c r="J542" s="18">
        <v>90</v>
      </c>
      <c r="K542" s="18">
        <v>50</v>
      </c>
      <c r="L542" s="18">
        <v>80</v>
      </c>
      <c r="M542" s="18">
        <v>42</v>
      </c>
      <c r="N542" s="18">
        <v>380</v>
      </c>
    </row>
    <row r="543" spans="1:14">
      <c r="A543" s="18">
        <v>542</v>
      </c>
      <c r="B543" s="18" t="s">
        <v>2421</v>
      </c>
      <c r="C543" s="18" t="s">
        <v>1898</v>
      </c>
      <c r="D543" s="18" t="s">
        <v>1887</v>
      </c>
      <c r="E543" s="18" t="s">
        <v>167</v>
      </c>
      <c r="F543" s="18" t="s">
        <v>2419</v>
      </c>
      <c r="G543" s="18" t="s">
        <v>2006</v>
      </c>
      <c r="H543" s="18">
        <v>75</v>
      </c>
      <c r="I543" s="18">
        <v>103</v>
      </c>
      <c r="J543" s="18">
        <v>80</v>
      </c>
      <c r="K543" s="18">
        <v>70</v>
      </c>
      <c r="L543" s="18">
        <v>80</v>
      </c>
      <c r="M543" s="18">
        <v>92</v>
      </c>
      <c r="N543" s="18">
        <v>500</v>
      </c>
    </row>
    <row r="544" spans="1:14">
      <c r="A544" s="18">
        <v>543</v>
      </c>
      <c r="B544" s="18" t="s">
        <v>2422</v>
      </c>
      <c r="C544" s="18" t="s">
        <v>1898</v>
      </c>
      <c r="D544" s="18" t="s">
        <v>1888</v>
      </c>
      <c r="E544" s="18" t="s">
        <v>1330</v>
      </c>
      <c r="F544" s="18" t="s">
        <v>2230</v>
      </c>
      <c r="G544" s="18" t="s">
        <v>1669</v>
      </c>
      <c r="H544" s="18">
        <v>30</v>
      </c>
      <c r="I544" s="18">
        <v>45</v>
      </c>
      <c r="J544" s="18">
        <v>59</v>
      </c>
      <c r="K544" s="18">
        <v>30</v>
      </c>
      <c r="L544" s="18">
        <v>39</v>
      </c>
      <c r="M544" s="18">
        <v>57</v>
      </c>
      <c r="N544" s="18">
        <v>260</v>
      </c>
    </row>
    <row r="545" spans="1:14">
      <c r="A545" s="18">
        <v>544</v>
      </c>
      <c r="B545" s="18" t="s">
        <v>2423</v>
      </c>
      <c r="C545" s="18" t="s">
        <v>1898</v>
      </c>
      <c r="D545" s="18" t="s">
        <v>1888</v>
      </c>
      <c r="E545" s="18" t="s">
        <v>1330</v>
      </c>
      <c r="F545" s="18" t="s">
        <v>2230</v>
      </c>
      <c r="G545" s="18" t="s">
        <v>1669</v>
      </c>
      <c r="H545" s="18">
        <v>40</v>
      </c>
      <c r="I545" s="18">
        <v>55</v>
      </c>
      <c r="J545" s="18">
        <v>99</v>
      </c>
      <c r="K545" s="18">
        <v>40</v>
      </c>
      <c r="L545" s="18">
        <v>79</v>
      </c>
      <c r="M545" s="18">
        <v>47</v>
      </c>
      <c r="N545" s="18">
        <v>360</v>
      </c>
    </row>
    <row r="546" spans="1:14">
      <c r="A546" s="18">
        <v>545</v>
      </c>
      <c r="B546" s="18" t="s">
        <v>2424</v>
      </c>
      <c r="C546" s="18" t="s">
        <v>1898</v>
      </c>
      <c r="D546" s="18" t="s">
        <v>1888</v>
      </c>
      <c r="E546" s="18" t="s">
        <v>1330</v>
      </c>
      <c r="F546" s="18" t="s">
        <v>2230</v>
      </c>
      <c r="G546" s="18" t="s">
        <v>1669</v>
      </c>
      <c r="H546" s="18">
        <v>60</v>
      </c>
      <c r="I546" s="18">
        <v>100</v>
      </c>
      <c r="J546" s="18">
        <v>89</v>
      </c>
      <c r="K546" s="18">
        <v>55</v>
      </c>
      <c r="L546" s="18">
        <v>69</v>
      </c>
      <c r="M546" s="18">
        <v>112</v>
      </c>
      <c r="N546" s="18">
        <v>485</v>
      </c>
    </row>
    <row r="547" spans="1:14">
      <c r="A547" s="18">
        <v>546</v>
      </c>
      <c r="B547" s="18" t="s">
        <v>2425</v>
      </c>
      <c r="C547" s="18" t="s">
        <v>1887</v>
      </c>
      <c r="D547" s="18" t="s">
        <v>1932</v>
      </c>
      <c r="E547" s="18" t="s">
        <v>2122</v>
      </c>
      <c r="F547" s="18" t="s">
        <v>2426</v>
      </c>
      <c r="G547" s="18" t="s">
        <v>1719</v>
      </c>
      <c r="H547" s="18">
        <v>40</v>
      </c>
      <c r="I547" s="18">
        <v>27</v>
      </c>
      <c r="J547" s="18">
        <v>60</v>
      </c>
      <c r="K547" s="18">
        <v>37</v>
      </c>
      <c r="L547" s="18">
        <v>50</v>
      </c>
      <c r="M547" s="18">
        <v>66</v>
      </c>
      <c r="N547" s="18">
        <v>280</v>
      </c>
    </row>
    <row r="548" spans="1:14">
      <c r="A548" s="18">
        <v>547</v>
      </c>
      <c r="B548" s="18" t="s">
        <v>2427</v>
      </c>
      <c r="C548" s="18" t="s">
        <v>1887</v>
      </c>
      <c r="D548" s="18" t="s">
        <v>1932</v>
      </c>
      <c r="E548" s="18" t="s">
        <v>2122</v>
      </c>
      <c r="F548" s="18" t="s">
        <v>2426</v>
      </c>
      <c r="G548" s="18" t="s">
        <v>1719</v>
      </c>
      <c r="H548" s="18">
        <v>60</v>
      </c>
      <c r="I548" s="18">
        <v>67</v>
      </c>
      <c r="J548" s="18">
        <v>85</v>
      </c>
      <c r="K548" s="18">
        <v>77</v>
      </c>
      <c r="L548" s="18">
        <v>75</v>
      </c>
      <c r="M548" s="18">
        <v>116</v>
      </c>
      <c r="N548" s="18">
        <v>480</v>
      </c>
    </row>
    <row r="549" spans="1:14">
      <c r="A549" s="18">
        <v>548</v>
      </c>
      <c r="B549" s="18" t="s">
        <v>2428</v>
      </c>
      <c r="C549" s="18" t="s">
        <v>1887</v>
      </c>
      <c r="E549" s="18" t="s">
        <v>1719</v>
      </c>
      <c r="F549" s="18" t="s">
        <v>1988</v>
      </c>
      <c r="G549" s="18" t="s">
        <v>1171</v>
      </c>
      <c r="H549" s="18">
        <v>45</v>
      </c>
      <c r="I549" s="18">
        <v>35</v>
      </c>
      <c r="J549" s="18">
        <v>50</v>
      </c>
      <c r="K549" s="18">
        <v>70</v>
      </c>
      <c r="L549" s="18">
        <v>50</v>
      </c>
      <c r="M549" s="18">
        <v>30</v>
      </c>
      <c r="N549" s="18">
        <v>280</v>
      </c>
    </row>
    <row r="550" spans="1:14">
      <c r="A550" s="18">
        <v>549</v>
      </c>
      <c r="B550" s="18" t="s">
        <v>2429</v>
      </c>
      <c r="C550" s="18" t="s">
        <v>1887</v>
      </c>
      <c r="E550" s="18" t="s">
        <v>1719</v>
      </c>
      <c r="F550" s="18" t="s">
        <v>1988</v>
      </c>
      <c r="G550" s="18" t="s">
        <v>1171</v>
      </c>
      <c r="H550" s="18">
        <v>70</v>
      </c>
      <c r="I550" s="18">
        <v>60</v>
      </c>
      <c r="J550" s="18">
        <v>75</v>
      </c>
      <c r="K550" s="18">
        <v>110</v>
      </c>
      <c r="L550" s="18">
        <v>75</v>
      </c>
      <c r="M550" s="18">
        <v>90</v>
      </c>
      <c r="N550" s="18">
        <v>480</v>
      </c>
    </row>
    <row r="551" spans="1:14">
      <c r="A551" s="18">
        <v>550</v>
      </c>
      <c r="B551" s="18" t="s">
        <v>2430</v>
      </c>
      <c r="C551" s="18" t="s">
        <v>1895</v>
      </c>
      <c r="E551" s="18" t="s">
        <v>152</v>
      </c>
      <c r="F551" s="18" t="s">
        <v>2057</v>
      </c>
      <c r="G551" s="18" t="s">
        <v>438</v>
      </c>
      <c r="H551" s="18">
        <v>70</v>
      </c>
      <c r="I551" s="18">
        <v>92</v>
      </c>
      <c r="J551" s="18">
        <v>65</v>
      </c>
      <c r="K551" s="18">
        <v>80</v>
      </c>
      <c r="L551" s="18">
        <v>55</v>
      </c>
      <c r="M551" s="18">
        <v>98</v>
      </c>
      <c r="N551" s="18">
        <v>460</v>
      </c>
    </row>
    <row r="552" spans="1:14">
      <c r="A552" s="18">
        <v>551</v>
      </c>
      <c r="B552" s="18" t="s">
        <v>2431</v>
      </c>
      <c r="C552" s="18" t="s">
        <v>1922</v>
      </c>
      <c r="D552" s="18" t="s">
        <v>2119</v>
      </c>
      <c r="E552" s="18" t="s">
        <v>1323</v>
      </c>
      <c r="F552" s="18" t="s">
        <v>2432</v>
      </c>
      <c r="G552" s="18" t="s">
        <v>599</v>
      </c>
      <c r="H552" s="18">
        <v>50</v>
      </c>
      <c r="I552" s="18">
        <v>72</v>
      </c>
      <c r="J552" s="18">
        <v>35</v>
      </c>
      <c r="K552" s="18">
        <v>35</v>
      </c>
      <c r="L552" s="18">
        <v>35</v>
      </c>
      <c r="M552" s="18">
        <v>65</v>
      </c>
      <c r="N552" s="18">
        <v>292</v>
      </c>
    </row>
    <row r="553" spans="1:14">
      <c r="A553" s="18">
        <v>552</v>
      </c>
      <c r="B553" s="18" t="s">
        <v>2433</v>
      </c>
      <c r="C553" s="18" t="s">
        <v>1922</v>
      </c>
      <c r="D553" s="18" t="s">
        <v>2119</v>
      </c>
      <c r="E553" s="18" t="s">
        <v>1323</v>
      </c>
      <c r="F553" s="18" t="s">
        <v>2432</v>
      </c>
      <c r="G553" s="18" t="s">
        <v>599</v>
      </c>
      <c r="H553" s="18">
        <v>60</v>
      </c>
      <c r="I553" s="18">
        <v>82</v>
      </c>
      <c r="J553" s="18">
        <v>45</v>
      </c>
      <c r="K553" s="18">
        <v>45</v>
      </c>
      <c r="L553" s="18">
        <v>45</v>
      </c>
      <c r="M553" s="18">
        <v>74</v>
      </c>
      <c r="N553" s="18">
        <v>351</v>
      </c>
    </row>
    <row r="554" spans="1:14">
      <c r="A554" s="18">
        <v>553</v>
      </c>
      <c r="B554" s="18" t="s">
        <v>2434</v>
      </c>
      <c r="C554" s="18" t="s">
        <v>1922</v>
      </c>
      <c r="D554" s="18" t="s">
        <v>2119</v>
      </c>
      <c r="E554" s="18" t="s">
        <v>1323</v>
      </c>
      <c r="F554" s="18" t="s">
        <v>2432</v>
      </c>
      <c r="G554" s="18" t="s">
        <v>599</v>
      </c>
      <c r="H554" s="18">
        <v>95</v>
      </c>
      <c r="I554" s="18">
        <v>117</v>
      </c>
      <c r="J554" s="18">
        <v>80</v>
      </c>
      <c r="K554" s="18">
        <v>65</v>
      </c>
      <c r="L554" s="18">
        <v>70</v>
      </c>
      <c r="M554" s="18">
        <v>92</v>
      </c>
      <c r="N554" s="18">
        <v>519</v>
      </c>
    </row>
    <row r="555" spans="1:14">
      <c r="A555" s="18">
        <v>554</v>
      </c>
      <c r="B555" s="18" t="s">
        <v>2435</v>
      </c>
      <c r="C555" s="18" t="s">
        <v>1891</v>
      </c>
      <c r="E555" s="18" t="s">
        <v>1696</v>
      </c>
      <c r="G555" s="18" t="s">
        <v>978</v>
      </c>
      <c r="H555" s="18">
        <v>70</v>
      </c>
      <c r="I555" s="18">
        <v>90</v>
      </c>
      <c r="J555" s="18">
        <v>45</v>
      </c>
      <c r="K555" s="18">
        <v>15</v>
      </c>
      <c r="L555" s="18">
        <v>45</v>
      </c>
      <c r="M555" s="18">
        <v>50</v>
      </c>
      <c r="N555" s="18">
        <v>315</v>
      </c>
    </row>
    <row r="556" spans="1:14">
      <c r="A556" s="18">
        <v>555</v>
      </c>
      <c r="B556" s="18" t="s">
        <v>2436</v>
      </c>
      <c r="C556" s="18" t="s">
        <v>1891</v>
      </c>
      <c r="E556" s="18" t="s">
        <v>1928</v>
      </c>
      <c r="G556" s="18" t="s">
        <v>2437</v>
      </c>
      <c r="H556" s="18">
        <v>105</v>
      </c>
      <c r="I556" s="18">
        <v>140</v>
      </c>
      <c r="J556" s="18">
        <v>55</v>
      </c>
      <c r="K556" s="18">
        <v>30</v>
      </c>
      <c r="L556" s="18">
        <v>55</v>
      </c>
      <c r="M556" s="18">
        <v>95</v>
      </c>
      <c r="N556" s="18">
        <v>480</v>
      </c>
    </row>
    <row r="557" spans="1:14">
      <c r="A557" s="18">
        <v>556</v>
      </c>
      <c r="B557" s="18" t="s">
        <v>2438</v>
      </c>
      <c r="C557" s="18" t="s">
        <v>1887</v>
      </c>
      <c r="E557" s="18" t="s">
        <v>887</v>
      </c>
      <c r="F557" s="18" t="s">
        <v>2419</v>
      </c>
      <c r="G557" s="18" t="s">
        <v>830</v>
      </c>
      <c r="H557" s="18">
        <v>75</v>
      </c>
      <c r="I557" s="18">
        <v>86</v>
      </c>
      <c r="J557" s="18">
        <v>67</v>
      </c>
      <c r="K557" s="18">
        <v>106</v>
      </c>
      <c r="L557" s="18">
        <v>67</v>
      </c>
      <c r="M557" s="18">
        <v>60</v>
      </c>
      <c r="N557" s="18">
        <v>461</v>
      </c>
    </row>
    <row r="558" spans="1:14">
      <c r="A558" s="18">
        <v>557</v>
      </c>
      <c r="B558" s="18" t="s">
        <v>2439</v>
      </c>
      <c r="C558" s="18" t="s">
        <v>1898</v>
      </c>
      <c r="D558" s="18" t="s">
        <v>1983</v>
      </c>
      <c r="E558" s="18" t="s">
        <v>290</v>
      </c>
      <c r="F558" s="18" t="s">
        <v>2015</v>
      </c>
      <c r="G558" s="18" t="s">
        <v>2011</v>
      </c>
      <c r="H558" s="18">
        <v>50</v>
      </c>
      <c r="I558" s="18">
        <v>65</v>
      </c>
      <c r="J558" s="18">
        <v>85</v>
      </c>
      <c r="K558" s="18">
        <v>35</v>
      </c>
      <c r="L558" s="18">
        <v>35</v>
      </c>
      <c r="M558" s="18">
        <v>55</v>
      </c>
      <c r="N558" s="18">
        <v>325</v>
      </c>
    </row>
    <row r="559" spans="1:14">
      <c r="A559" s="18">
        <v>558</v>
      </c>
      <c r="B559" s="18" t="s">
        <v>2440</v>
      </c>
      <c r="C559" s="18" t="s">
        <v>1898</v>
      </c>
      <c r="D559" s="18" t="s">
        <v>1983</v>
      </c>
      <c r="E559" s="18" t="s">
        <v>290</v>
      </c>
      <c r="F559" s="18" t="s">
        <v>2015</v>
      </c>
      <c r="G559" s="18" t="s">
        <v>2011</v>
      </c>
      <c r="H559" s="18">
        <v>70</v>
      </c>
      <c r="I559" s="18">
        <v>105</v>
      </c>
      <c r="J559" s="18">
        <v>125</v>
      </c>
      <c r="K559" s="18">
        <v>65</v>
      </c>
      <c r="L559" s="18">
        <v>75</v>
      </c>
      <c r="M559" s="18">
        <v>45</v>
      </c>
      <c r="N559" s="18">
        <v>485</v>
      </c>
    </row>
    <row r="560" spans="1:14">
      <c r="A560" s="18">
        <v>559</v>
      </c>
      <c r="B560" s="18" t="s">
        <v>2441</v>
      </c>
      <c r="C560" s="18" t="s">
        <v>2119</v>
      </c>
      <c r="D560" s="18" t="s">
        <v>1961</v>
      </c>
      <c r="E560" s="18" t="s">
        <v>1682</v>
      </c>
      <c r="F560" s="18" t="s">
        <v>2432</v>
      </c>
      <c r="G560" s="18" t="s">
        <v>1323</v>
      </c>
      <c r="H560" s="18">
        <v>50</v>
      </c>
      <c r="I560" s="18">
        <v>75</v>
      </c>
      <c r="J560" s="18">
        <v>70</v>
      </c>
      <c r="K560" s="18">
        <v>35</v>
      </c>
      <c r="L560" s="18">
        <v>70</v>
      </c>
      <c r="M560" s="18">
        <v>48</v>
      </c>
      <c r="N560" s="18">
        <v>348</v>
      </c>
    </row>
    <row r="561" spans="1:14">
      <c r="A561" s="18">
        <v>560</v>
      </c>
      <c r="B561" s="18" t="s">
        <v>2442</v>
      </c>
      <c r="C561" s="18" t="s">
        <v>2119</v>
      </c>
      <c r="D561" s="18" t="s">
        <v>1961</v>
      </c>
      <c r="E561" s="18" t="s">
        <v>1682</v>
      </c>
      <c r="F561" s="18" t="s">
        <v>2432</v>
      </c>
      <c r="G561" s="18" t="s">
        <v>1323</v>
      </c>
      <c r="H561" s="18">
        <v>65</v>
      </c>
      <c r="I561" s="18">
        <v>90</v>
      </c>
      <c r="J561" s="18">
        <v>115</v>
      </c>
      <c r="K561" s="18">
        <v>45</v>
      </c>
      <c r="L561" s="18">
        <v>115</v>
      </c>
      <c r="M561" s="18">
        <v>58</v>
      </c>
      <c r="N561" s="18">
        <v>488</v>
      </c>
    </row>
    <row r="562" spans="1:14">
      <c r="A562" s="18">
        <v>561</v>
      </c>
      <c r="B562" s="18" t="s">
        <v>2443</v>
      </c>
      <c r="C562" s="18" t="s">
        <v>1972</v>
      </c>
      <c r="D562" s="18" t="s">
        <v>1893</v>
      </c>
      <c r="E562" s="18" t="s">
        <v>1951</v>
      </c>
      <c r="F562" s="18" t="s">
        <v>1933</v>
      </c>
      <c r="G562" s="18" t="s">
        <v>1158</v>
      </c>
      <c r="H562" s="18">
        <v>72</v>
      </c>
      <c r="I562" s="18">
        <v>58</v>
      </c>
      <c r="J562" s="18">
        <v>80</v>
      </c>
      <c r="K562" s="18">
        <v>103</v>
      </c>
      <c r="L562" s="18">
        <v>80</v>
      </c>
      <c r="M562" s="18">
        <v>97</v>
      </c>
      <c r="N562" s="18">
        <v>490</v>
      </c>
    </row>
    <row r="563" spans="1:14">
      <c r="A563" s="18">
        <v>562</v>
      </c>
      <c r="B563" s="18" t="s">
        <v>2444</v>
      </c>
      <c r="C563" s="18" t="s">
        <v>2009</v>
      </c>
      <c r="E563" s="18" t="s">
        <v>2445</v>
      </c>
      <c r="H563" s="18">
        <v>38</v>
      </c>
      <c r="I563" s="18">
        <v>30</v>
      </c>
      <c r="J563" s="18">
        <v>85</v>
      </c>
      <c r="K563" s="18">
        <v>55</v>
      </c>
      <c r="L563" s="18">
        <v>65</v>
      </c>
      <c r="M563" s="18">
        <v>30</v>
      </c>
      <c r="N563" s="18">
        <v>303</v>
      </c>
    </row>
    <row r="564" spans="1:14">
      <c r="A564" s="18">
        <v>563</v>
      </c>
      <c r="B564" s="18" t="s">
        <v>2446</v>
      </c>
      <c r="C564" s="18" t="s">
        <v>2009</v>
      </c>
      <c r="E564" s="18" t="s">
        <v>2445</v>
      </c>
      <c r="H564" s="18">
        <v>58</v>
      </c>
      <c r="I564" s="18">
        <v>50</v>
      </c>
      <c r="J564" s="18">
        <v>145</v>
      </c>
      <c r="K564" s="18">
        <v>95</v>
      </c>
      <c r="L564" s="18">
        <v>105</v>
      </c>
      <c r="M564" s="18">
        <v>30</v>
      </c>
      <c r="N564" s="18">
        <v>483</v>
      </c>
    </row>
    <row r="565" spans="1:14">
      <c r="A565" s="18">
        <v>564</v>
      </c>
      <c r="B565" s="18" t="s">
        <v>2447</v>
      </c>
      <c r="C565" s="18" t="s">
        <v>1895</v>
      </c>
      <c r="D565" s="18" t="s">
        <v>1983</v>
      </c>
      <c r="E565" s="18" t="s">
        <v>797</v>
      </c>
      <c r="F565" s="18" t="s">
        <v>1984</v>
      </c>
      <c r="G565" s="18" t="s">
        <v>1678</v>
      </c>
      <c r="H565" s="18">
        <v>54</v>
      </c>
      <c r="I565" s="18">
        <v>78</v>
      </c>
      <c r="J565" s="18">
        <v>103</v>
      </c>
      <c r="K565" s="18">
        <v>53</v>
      </c>
      <c r="L565" s="18">
        <v>45</v>
      </c>
      <c r="M565" s="18">
        <v>22</v>
      </c>
      <c r="N565" s="18">
        <v>355</v>
      </c>
    </row>
    <row r="566" spans="1:14">
      <c r="A566" s="18">
        <v>565</v>
      </c>
      <c r="B566" s="18" t="s">
        <v>2448</v>
      </c>
      <c r="C566" s="18" t="s">
        <v>1895</v>
      </c>
      <c r="D566" s="18" t="s">
        <v>1983</v>
      </c>
      <c r="E566" s="18" t="s">
        <v>797</v>
      </c>
      <c r="F566" s="18" t="s">
        <v>1984</v>
      </c>
      <c r="G566" s="18" t="s">
        <v>1678</v>
      </c>
      <c r="H566" s="18">
        <v>74</v>
      </c>
      <c r="I566" s="18">
        <v>108</v>
      </c>
      <c r="J566" s="18">
        <v>133</v>
      </c>
      <c r="K566" s="18">
        <v>83</v>
      </c>
      <c r="L566" s="18">
        <v>65</v>
      </c>
      <c r="M566" s="18">
        <v>32</v>
      </c>
      <c r="N566" s="18">
        <v>495</v>
      </c>
    </row>
    <row r="567" spans="1:14">
      <c r="A567" s="18">
        <v>566</v>
      </c>
      <c r="B567" s="18" t="s">
        <v>2449</v>
      </c>
      <c r="C567" s="18" t="s">
        <v>1983</v>
      </c>
      <c r="D567" s="18" t="s">
        <v>1893</v>
      </c>
      <c r="E567" s="18" t="s">
        <v>2450</v>
      </c>
      <c r="H567" s="18">
        <v>55</v>
      </c>
      <c r="I567" s="18">
        <v>112</v>
      </c>
      <c r="J567" s="18">
        <v>45</v>
      </c>
      <c r="K567" s="18">
        <v>74</v>
      </c>
      <c r="L567" s="18">
        <v>45</v>
      </c>
      <c r="M567" s="18">
        <v>70</v>
      </c>
      <c r="N567" s="18">
        <v>401</v>
      </c>
    </row>
    <row r="568" spans="1:14">
      <c r="A568" s="18">
        <v>567</v>
      </c>
      <c r="B568" s="18" t="s">
        <v>2451</v>
      </c>
      <c r="C568" s="18" t="s">
        <v>1983</v>
      </c>
      <c r="D568" s="18" t="s">
        <v>1893</v>
      </c>
      <c r="E568" s="18" t="s">
        <v>2450</v>
      </c>
      <c r="H568" s="18">
        <v>75</v>
      </c>
      <c r="I568" s="18">
        <v>140</v>
      </c>
      <c r="J568" s="18">
        <v>65</v>
      </c>
      <c r="K568" s="18">
        <v>112</v>
      </c>
      <c r="L568" s="18">
        <v>65</v>
      </c>
      <c r="M568" s="18">
        <v>110</v>
      </c>
      <c r="N568" s="18">
        <v>567</v>
      </c>
    </row>
    <row r="569" spans="1:14">
      <c r="A569" s="18">
        <v>568</v>
      </c>
      <c r="B569" s="18" t="s">
        <v>2452</v>
      </c>
      <c r="C569" s="18" t="s">
        <v>1888</v>
      </c>
      <c r="E569" s="18" t="s">
        <v>1662</v>
      </c>
      <c r="F569" s="18" t="s">
        <v>2002</v>
      </c>
      <c r="G569" s="18" t="s">
        <v>696</v>
      </c>
      <c r="H569" s="18">
        <v>50</v>
      </c>
      <c r="I569" s="18">
        <v>50</v>
      </c>
      <c r="J569" s="18">
        <v>62</v>
      </c>
      <c r="K569" s="18">
        <v>40</v>
      </c>
      <c r="L569" s="18">
        <v>62</v>
      </c>
      <c r="M569" s="18">
        <v>65</v>
      </c>
      <c r="N569" s="18">
        <v>329</v>
      </c>
    </row>
    <row r="570" spans="1:14">
      <c r="A570" s="18">
        <v>569</v>
      </c>
      <c r="B570" s="18" t="s">
        <v>2453</v>
      </c>
      <c r="C570" s="18" t="s">
        <v>1888</v>
      </c>
      <c r="E570" s="18" t="s">
        <v>1662</v>
      </c>
      <c r="F570" s="18" t="s">
        <v>2397</v>
      </c>
      <c r="G570" s="18" t="s">
        <v>696</v>
      </c>
      <c r="H570" s="18">
        <v>80</v>
      </c>
      <c r="I570" s="18">
        <v>95</v>
      </c>
      <c r="J570" s="18">
        <v>82</v>
      </c>
      <c r="K570" s="18">
        <v>60</v>
      </c>
      <c r="L570" s="18">
        <v>82</v>
      </c>
      <c r="M570" s="18">
        <v>75</v>
      </c>
      <c r="N570" s="18">
        <v>474</v>
      </c>
    </row>
    <row r="571" spans="1:14">
      <c r="A571" s="18">
        <v>570</v>
      </c>
      <c r="B571" s="18" t="s">
        <v>2454</v>
      </c>
      <c r="C571" s="18" t="s">
        <v>2119</v>
      </c>
      <c r="E571" s="18" t="s">
        <v>2455</v>
      </c>
      <c r="H571" s="18">
        <v>40</v>
      </c>
      <c r="I571" s="18">
        <v>65</v>
      </c>
      <c r="J571" s="18">
        <v>40</v>
      </c>
      <c r="K571" s="18">
        <v>80</v>
      </c>
      <c r="L571" s="18">
        <v>40</v>
      </c>
      <c r="M571" s="18">
        <v>65</v>
      </c>
      <c r="N571" s="18">
        <v>330</v>
      </c>
    </row>
    <row r="572" spans="1:14">
      <c r="A572" s="18">
        <v>571</v>
      </c>
      <c r="B572" s="18" t="s">
        <v>2456</v>
      </c>
      <c r="C572" s="18" t="s">
        <v>2119</v>
      </c>
      <c r="E572" s="18" t="s">
        <v>2455</v>
      </c>
      <c r="H572" s="18">
        <v>60</v>
      </c>
      <c r="I572" s="18">
        <v>105</v>
      </c>
      <c r="J572" s="18">
        <v>60</v>
      </c>
      <c r="K572" s="18">
        <v>120</v>
      </c>
      <c r="L572" s="18">
        <v>60</v>
      </c>
      <c r="M572" s="18">
        <v>105</v>
      </c>
      <c r="N572" s="18">
        <v>510</v>
      </c>
    </row>
    <row r="573" spans="1:14">
      <c r="A573" s="18">
        <v>572</v>
      </c>
      <c r="B573" s="18" t="s">
        <v>2457</v>
      </c>
      <c r="C573" s="18" t="s">
        <v>1905</v>
      </c>
      <c r="E573" s="18" t="s">
        <v>1715</v>
      </c>
      <c r="F573" s="18" t="s">
        <v>1956</v>
      </c>
      <c r="G573" s="18" t="s">
        <v>1679</v>
      </c>
      <c r="H573" s="18">
        <v>55</v>
      </c>
      <c r="I573" s="18">
        <v>50</v>
      </c>
      <c r="J573" s="18">
        <v>40</v>
      </c>
      <c r="K573" s="18">
        <v>40</v>
      </c>
      <c r="L573" s="18">
        <v>40</v>
      </c>
      <c r="M573" s="18">
        <v>75</v>
      </c>
      <c r="N573" s="18">
        <v>300</v>
      </c>
    </row>
    <row r="574" spans="1:14">
      <c r="A574" s="18">
        <v>573</v>
      </c>
      <c r="B574" s="18" t="s">
        <v>2458</v>
      </c>
      <c r="C574" s="18" t="s">
        <v>1905</v>
      </c>
      <c r="E574" s="18" t="s">
        <v>1715</v>
      </c>
      <c r="F574" s="18" t="s">
        <v>1956</v>
      </c>
      <c r="G574" s="18" t="s">
        <v>1679</v>
      </c>
      <c r="H574" s="18">
        <v>75</v>
      </c>
      <c r="I574" s="18">
        <v>95</v>
      </c>
      <c r="J574" s="18">
        <v>60</v>
      </c>
      <c r="K574" s="18">
        <v>65</v>
      </c>
      <c r="L574" s="18">
        <v>60</v>
      </c>
      <c r="M574" s="18">
        <v>115</v>
      </c>
      <c r="N574" s="18">
        <v>470</v>
      </c>
    </row>
    <row r="575" spans="1:14">
      <c r="A575" s="18">
        <v>574</v>
      </c>
      <c r="B575" s="18" t="s">
        <v>2459</v>
      </c>
      <c r="C575" s="18" t="s">
        <v>1972</v>
      </c>
      <c r="E575" s="18" t="s">
        <v>1666</v>
      </c>
      <c r="F575" s="18" t="s">
        <v>1938</v>
      </c>
      <c r="G575" s="18" t="s">
        <v>1668</v>
      </c>
      <c r="H575" s="18">
        <v>45</v>
      </c>
      <c r="I575" s="18">
        <v>30</v>
      </c>
      <c r="J575" s="18">
        <v>50</v>
      </c>
      <c r="K575" s="18">
        <v>55</v>
      </c>
      <c r="L575" s="18">
        <v>65</v>
      </c>
      <c r="M575" s="18">
        <v>45</v>
      </c>
      <c r="N575" s="18">
        <v>290</v>
      </c>
    </row>
    <row r="576" spans="1:14">
      <c r="A576" s="18">
        <v>575</v>
      </c>
      <c r="B576" s="18" t="s">
        <v>2460</v>
      </c>
      <c r="C576" s="18" t="s">
        <v>1972</v>
      </c>
      <c r="E576" s="18" t="s">
        <v>1666</v>
      </c>
      <c r="F576" s="18" t="s">
        <v>1938</v>
      </c>
      <c r="G576" s="18" t="s">
        <v>1668</v>
      </c>
      <c r="H576" s="18">
        <v>60</v>
      </c>
      <c r="I576" s="18">
        <v>45</v>
      </c>
      <c r="J576" s="18">
        <v>70</v>
      </c>
      <c r="K576" s="18">
        <v>75</v>
      </c>
      <c r="L576" s="18">
        <v>85</v>
      </c>
      <c r="M576" s="18">
        <v>55</v>
      </c>
      <c r="N576" s="18">
        <v>390</v>
      </c>
    </row>
    <row r="577" spans="1:14">
      <c r="A577" s="18">
        <v>576</v>
      </c>
      <c r="B577" s="18" t="s">
        <v>2461</v>
      </c>
      <c r="C577" s="18" t="s">
        <v>1972</v>
      </c>
      <c r="E577" s="18" t="s">
        <v>1666</v>
      </c>
      <c r="F577" s="18" t="s">
        <v>1938</v>
      </c>
      <c r="G577" s="18" t="s">
        <v>1668</v>
      </c>
      <c r="H577" s="18">
        <v>70</v>
      </c>
      <c r="I577" s="18">
        <v>55</v>
      </c>
      <c r="J577" s="18">
        <v>95</v>
      </c>
      <c r="K577" s="18">
        <v>95</v>
      </c>
      <c r="L577" s="18">
        <v>110</v>
      </c>
      <c r="M577" s="18">
        <v>65</v>
      </c>
      <c r="N577" s="18">
        <v>490</v>
      </c>
    </row>
    <row r="578" spans="1:14">
      <c r="A578" s="18">
        <v>577</v>
      </c>
      <c r="B578" s="18" t="s">
        <v>2462</v>
      </c>
      <c r="C578" s="18" t="s">
        <v>1972</v>
      </c>
      <c r="E578" s="18" t="s">
        <v>2006</v>
      </c>
      <c r="F578" s="18" t="s">
        <v>1933</v>
      </c>
      <c r="G578" s="18" t="s">
        <v>1989</v>
      </c>
      <c r="H578" s="18">
        <v>45</v>
      </c>
      <c r="I578" s="18">
        <v>30</v>
      </c>
      <c r="J578" s="18">
        <v>40</v>
      </c>
      <c r="K578" s="18">
        <v>105</v>
      </c>
      <c r="L578" s="18">
        <v>50</v>
      </c>
      <c r="M578" s="18">
        <v>20</v>
      </c>
      <c r="N578" s="18">
        <v>290</v>
      </c>
    </row>
    <row r="579" spans="1:14">
      <c r="A579" s="18">
        <v>578</v>
      </c>
      <c r="B579" s="18" t="s">
        <v>2463</v>
      </c>
      <c r="C579" s="18" t="s">
        <v>1972</v>
      </c>
      <c r="E579" s="18" t="s">
        <v>2006</v>
      </c>
      <c r="F579" s="18" t="s">
        <v>1933</v>
      </c>
      <c r="G579" s="18" t="s">
        <v>1989</v>
      </c>
      <c r="H579" s="18">
        <v>65</v>
      </c>
      <c r="I579" s="18">
        <v>40</v>
      </c>
      <c r="J579" s="18">
        <v>50</v>
      </c>
      <c r="K579" s="18">
        <v>125</v>
      </c>
      <c r="L579" s="18">
        <v>60</v>
      </c>
      <c r="M579" s="18">
        <v>30</v>
      </c>
      <c r="N579" s="18">
        <v>370</v>
      </c>
    </row>
    <row r="580" spans="1:14">
      <c r="A580" s="18">
        <v>579</v>
      </c>
      <c r="B580" s="18" t="s">
        <v>2464</v>
      </c>
      <c r="C580" s="18" t="s">
        <v>1972</v>
      </c>
      <c r="E580" s="18" t="s">
        <v>2006</v>
      </c>
      <c r="F580" s="18" t="s">
        <v>1933</v>
      </c>
      <c r="G580" s="18" t="s">
        <v>1989</v>
      </c>
      <c r="H580" s="18">
        <v>110</v>
      </c>
      <c r="I580" s="18">
        <v>65</v>
      </c>
      <c r="J580" s="18">
        <v>75</v>
      </c>
      <c r="K580" s="18">
        <v>125</v>
      </c>
      <c r="L580" s="18">
        <v>85</v>
      </c>
      <c r="M580" s="18">
        <v>30</v>
      </c>
      <c r="N580" s="18">
        <v>490</v>
      </c>
    </row>
    <row r="581" spans="1:14">
      <c r="A581" s="18">
        <v>580</v>
      </c>
      <c r="B581" s="18" t="s">
        <v>2465</v>
      </c>
      <c r="C581" s="18" t="s">
        <v>1895</v>
      </c>
      <c r="D581" s="18" t="s">
        <v>1893</v>
      </c>
      <c r="E581" s="18" t="s">
        <v>1681</v>
      </c>
      <c r="F581" s="18" t="s">
        <v>2466</v>
      </c>
      <c r="G581" s="18" t="s">
        <v>681</v>
      </c>
      <c r="H581" s="18">
        <v>62</v>
      </c>
      <c r="I581" s="18">
        <v>44</v>
      </c>
      <c r="J581" s="18">
        <v>50</v>
      </c>
      <c r="K581" s="18">
        <v>44</v>
      </c>
      <c r="L581" s="18">
        <v>50</v>
      </c>
      <c r="M581" s="18">
        <v>55</v>
      </c>
      <c r="N581" s="18">
        <v>305</v>
      </c>
    </row>
    <row r="582" spans="1:14">
      <c r="A582" s="18">
        <v>581</v>
      </c>
      <c r="B582" s="18" t="s">
        <v>2467</v>
      </c>
      <c r="C582" s="18" t="s">
        <v>1895</v>
      </c>
      <c r="D582" s="18" t="s">
        <v>1893</v>
      </c>
      <c r="E582" s="18" t="s">
        <v>1681</v>
      </c>
      <c r="F582" s="18" t="s">
        <v>2466</v>
      </c>
      <c r="G582" s="18" t="s">
        <v>681</v>
      </c>
      <c r="H582" s="18">
        <v>75</v>
      </c>
      <c r="I582" s="18">
        <v>87</v>
      </c>
      <c r="J582" s="18">
        <v>63</v>
      </c>
      <c r="K582" s="18">
        <v>87</v>
      </c>
      <c r="L582" s="18">
        <v>63</v>
      </c>
      <c r="M582" s="18">
        <v>98</v>
      </c>
      <c r="N582" s="18">
        <v>473</v>
      </c>
    </row>
    <row r="583" spans="1:14">
      <c r="A583" s="18">
        <v>582</v>
      </c>
      <c r="B583" s="18" t="s">
        <v>2468</v>
      </c>
      <c r="C583" s="18" t="s">
        <v>2000</v>
      </c>
      <c r="E583" s="18" t="s">
        <v>402</v>
      </c>
      <c r="F583" s="18" t="s">
        <v>2147</v>
      </c>
      <c r="G583" s="18" t="s">
        <v>2011</v>
      </c>
      <c r="H583" s="18">
        <v>36</v>
      </c>
      <c r="I583" s="18">
        <v>50</v>
      </c>
      <c r="J583" s="18">
        <v>50</v>
      </c>
      <c r="K583" s="18">
        <v>65</v>
      </c>
      <c r="L583" s="18">
        <v>60</v>
      </c>
      <c r="M583" s="18">
        <v>44</v>
      </c>
      <c r="N583" s="18">
        <v>305</v>
      </c>
    </row>
    <row r="584" spans="1:14">
      <c r="A584" s="18">
        <v>583</v>
      </c>
      <c r="B584" s="18" t="s">
        <v>2469</v>
      </c>
      <c r="C584" s="18" t="s">
        <v>2000</v>
      </c>
      <c r="E584" s="18" t="s">
        <v>402</v>
      </c>
      <c r="F584" s="18" t="s">
        <v>2147</v>
      </c>
      <c r="G584" s="18" t="s">
        <v>2011</v>
      </c>
      <c r="H584" s="18">
        <v>51</v>
      </c>
      <c r="I584" s="18">
        <v>65</v>
      </c>
      <c r="J584" s="18">
        <v>65</v>
      </c>
      <c r="K584" s="18">
        <v>80</v>
      </c>
      <c r="L584" s="18">
        <v>75</v>
      </c>
      <c r="M584" s="18">
        <v>59</v>
      </c>
      <c r="N584" s="18">
        <v>395</v>
      </c>
    </row>
    <row r="585" spans="1:14">
      <c r="A585" s="18">
        <v>584</v>
      </c>
      <c r="B585" s="18" t="s">
        <v>2470</v>
      </c>
      <c r="C585" s="18" t="s">
        <v>2000</v>
      </c>
      <c r="E585" s="18" t="s">
        <v>402</v>
      </c>
      <c r="F585" s="18" t="s">
        <v>2471</v>
      </c>
      <c r="G585" s="18" t="s">
        <v>2011</v>
      </c>
      <c r="H585" s="18">
        <v>71</v>
      </c>
      <c r="I585" s="18">
        <v>95</v>
      </c>
      <c r="J585" s="18">
        <v>85</v>
      </c>
      <c r="K585" s="18">
        <v>110</v>
      </c>
      <c r="L585" s="18">
        <v>95</v>
      </c>
      <c r="M585" s="18">
        <v>79</v>
      </c>
      <c r="N585" s="18">
        <v>535</v>
      </c>
    </row>
    <row r="586" spans="1:14">
      <c r="A586" s="18">
        <v>585</v>
      </c>
      <c r="B586" s="18" t="s">
        <v>2472</v>
      </c>
      <c r="C586" s="18" t="s">
        <v>1905</v>
      </c>
      <c r="D586" s="18" t="s">
        <v>1898</v>
      </c>
      <c r="E586" s="18" t="s">
        <v>1719</v>
      </c>
      <c r="F586" s="18" t="s">
        <v>2473</v>
      </c>
      <c r="G586" s="18" t="s">
        <v>788</v>
      </c>
      <c r="H586" s="18">
        <v>60</v>
      </c>
      <c r="I586" s="18">
        <v>60</v>
      </c>
      <c r="J586" s="18">
        <v>50</v>
      </c>
      <c r="K586" s="18">
        <v>40</v>
      </c>
      <c r="L586" s="18">
        <v>50</v>
      </c>
      <c r="M586" s="18">
        <v>75</v>
      </c>
      <c r="N586" s="18">
        <v>335</v>
      </c>
    </row>
    <row r="587" spans="1:14">
      <c r="A587" s="18">
        <v>586</v>
      </c>
      <c r="B587" s="18" t="s">
        <v>2474</v>
      </c>
      <c r="C587" s="18" t="s">
        <v>1905</v>
      </c>
      <c r="D587" s="18" t="s">
        <v>1898</v>
      </c>
      <c r="E587" s="18" t="s">
        <v>1719</v>
      </c>
      <c r="F587" s="18" t="s">
        <v>2473</v>
      </c>
      <c r="G587" s="18" t="s">
        <v>788</v>
      </c>
      <c r="H587" s="18">
        <v>80</v>
      </c>
      <c r="I587" s="18">
        <v>100</v>
      </c>
      <c r="J587" s="18">
        <v>70</v>
      </c>
      <c r="K587" s="18">
        <v>60</v>
      </c>
      <c r="L587" s="18">
        <v>70</v>
      </c>
      <c r="M587" s="18">
        <v>95</v>
      </c>
      <c r="N587" s="18">
        <v>475</v>
      </c>
    </row>
    <row r="588" spans="1:14">
      <c r="A588" s="18">
        <v>587</v>
      </c>
      <c r="B588" s="18" t="s">
        <v>2475</v>
      </c>
      <c r="C588" s="18" t="s">
        <v>1920</v>
      </c>
      <c r="D588" s="18" t="s">
        <v>1893</v>
      </c>
      <c r="E588" s="18" t="s">
        <v>1108</v>
      </c>
      <c r="G588" s="18" t="s">
        <v>1688</v>
      </c>
      <c r="H588" s="18">
        <v>55</v>
      </c>
      <c r="I588" s="18">
        <v>75</v>
      </c>
      <c r="J588" s="18">
        <v>60</v>
      </c>
      <c r="K588" s="18">
        <v>75</v>
      </c>
      <c r="L588" s="18">
        <v>60</v>
      </c>
      <c r="M588" s="18">
        <v>103</v>
      </c>
      <c r="N588" s="18">
        <v>428</v>
      </c>
    </row>
    <row r="589" spans="1:14">
      <c r="A589" s="18">
        <v>588</v>
      </c>
      <c r="B589" s="18" t="s">
        <v>2476</v>
      </c>
      <c r="C589" s="18" t="s">
        <v>1898</v>
      </c>
      <c r="E589" s="18" t="s">
        <v>167</v>
      </c>
      <c r="F589" s="18" t="s">
        <v>1916</v>
      </c>
      <c r="G589" s="18" t="s">
        <v>417</v>
      </c>
      <c r="H589" s="18">
        <v>50</v>
      </c>
      <c r="I589" s="18">
        <v>75</v>
      </c>
      <c r="J589" s="18">
        <v>45</v>
      </c>
      <c r="K589" s="18">
        <v>40</v>
      </c>
      <c r="L589" s="18">
        <v>45</v>
      </c>
      <c r="M589" s="18">
        <v>60</v>
      </c>
      <c r="N589" s="18">
        <v>315</v>
      </c>
    </row>
    <row r="590" spans="1:14">
      <c r="A590" s="18">
        <v>589</v>
      </c>
      <c r="B590" s="18" t="s">
        <v>2477</v>
      </c>
      <c r="C590" s="18" t="s">
        <v>1898</v>
      </c>
      <c r="D590" s="18" t="s">
        <v>1991</v>
      </c>
      <c r="E590" s="18" t="s">
        <v>167</v>
      </c>
      <c r="F590" s="18" t="s">
        <v>2015</v>
      </c>
      <c r="G590" s="18" t="s">
        <v>2006</v>
      </c>
      <c r="H590" s="18">
        <v>70</v>
      </c>
      <c r="I590" s="18">
        <v>135</v>
      </c>
      <c r="J590" s="18">
        <v>105</v>
      </c>
      <c r="K590" s="18">
        <v>60</v>
      </c>
      <c r="L590" s="18">
        <v>105</v>
      </c>
      <c r="M590" s="18">
        <v>20</v>
      </c>
      <c r="N590" s="18">
        <v>495</v>
      </c>
    </row>
    <row r="591" spans="1:14">
      <c r="A591" s="18">
        <v>590</v>
      </c>
      <c r="B591" s="18" t="s">
        <v>2478</v>
      </c>
      <c r="C591" s="18" t="s">
        <v>1887</v>
      </c>
      <c r="D591" s="18" t="s">
        <v>1888</v>
      </c>
      <c r="E591" s="18" t="s">
        <v>1707</v>
      </c>
      <c r="G591" s="18" t="s">
        <v>1989</v>
      </c>
      <c r="H591" s="18">
        <v>69</v>
      </c>
      <c r="I591" s="18">
        <v>55</v>
      </c>
      <c r="J591" s="18">
        <v>45</v>
      </c>
      <c r="K591" s="18">
        <v>55</v>
      </c>
      <c r="L591" s="18">
        <v>55</v>
      </c>
      <c r="M591" s="18">
        <v>15</v>
      </c>
      <c r="N591" s="18">
        <v>294</v>
      </c>
    </row>
    <row r="592" spans="1:14">
      <c r="A592" s="18">
        <v>591</v>
      </c>
      <c r="B592" s="18" t="s">
        <v>2479</v>
      </c>
      <c r="C592" s="18" t="s">
        <v>1887</v>
      </c>
      <c r="D592" s="18" t="s">
        <v>1888</v>
      </c>
      <c r="E592" s="18" t="s">
        <v>1707</v>
      </c>
      <c r="G592" s="18" t="s">
        <v>1989</v>
      </c>
      <c r="H592" s="18">
        <v>114</v>
      </c>
      <c r="I592" s="18">
        <v>85</v>
      </c>
      <c r="J592" s="18">
        <v>70</v>
      </c>
      <c r="K592" s="18">
        <v>85</v>
      </c>
      <c r="L592" s="18">
        <v>80</v>
      </c>
      <c r="M592" s="18">
        <v>30</v>
      </c>
      <c r="N592" s="18">
        <v>464</v>
      </c>
    </row>
    <row r="593" spans="1:14">
      <c r="A593" s="18">
        <v>592</v>
      </c>
      <c r="B593" s="18" t="s">
        <v>2480</v>
      </c>
      <c r="C593" s="18" t="s">
        <v>1895</v>
      </c>
      <c r="D593" s="18" t="s">
        <v>2009</v>
      </c>
      <c r="E593" s="18" t="s">
        <v>887</v>
      </c>
      <c r="F593" s="18" t="s">
        <v>2481</v>
      </c>
      <c r="G593" s="18" t="s">
        <v>871</v>
      </c>
      <c r="H593" s="18">
        <v>55</v>
      </c>
      <c r="I593" s="18">
        <v>40</v>
      </c>
      <c r="J593" s="18">
        <v>50</v>
      </c>
      <c r="K593" s="18">
        <v>65</v>
      </c>
      <c r="L593" s="18">
        <v>85</v>
      </c>
      <c r="M593" s="18">
        <v>40</v>
      </c>
      <c r="N593" s="18">
        <v>335</v>
      </c>
    </row>
    <row r="594" spans="1:14">
      <c r="A594" s="18">
        <v>593</v>
      </c>
      <c r="B594" s="18" t="s">
        <v>2482</v>
      </c>
      <c r="C594" s="18" t="s">
        <v>1895</v>
      </c>
      <c r="D594" s="18" t="s">
        <v>2009</v>
      </c>
      <c r="E594" s="18" t="s">
        <v>887</v>
      </c>
      <c r="F594" s="18" t="s">
        <v>2481</v>
      </c>
      <c r="G594" s="18" t="s">
        <v>871</v>
      </c>
      <c r="H594" s="18">
        <v>100</v>
      </c>
      <c r="I594" s="18">
        <v>60</v>
      </c>
      <c r="J594" s="18">
        <v>70</v>
      </c>
      <c r="K594" s="18">
        <v>85</v>
      </c>
      <c r="L594" s="18">
        <v>105</v>
      </c>
      <c r="M594" s="18">
        <v>60</v>
      </c>
      <c r="N594" s="18">
        <v>480</v>
      </c>
    </row>
    <row r="595" spans="1:14">
      <c r="A595" s="18">
        <v>594</v>
      </c>
      <c r="B595" s="18" t="s">
        <v>2483</v>
      </c>
      <c r="C595" s="18" t="s">
        <v>1895</v>
      </c>
      <c r="E595" s="18" t="s">
        <v>2034</v>
      </c>
      <c r="F595" s="18" t="s">
        <v>1999</v>
      </c>
      <c r="G595" s="18" t="s">
        <v>1989</v>
      </c>
      <c r="H595" s="18">
        <v>165</v>
      </c>
      <c r="I595" s="18">
        <v>75</v>
      </c>
      <c r="J595" s="18">
        <v>80</v>
      </c>
      <c r="K595" s="18">
        <v>40</v>
      </c>
      <c r="L595" s="18">
        <v>45</v>
      </c>
      <c r="M595" s="18">
        <v>65</v>
      </c>
      <c r="N595" s="18">
        <v>470</v>
      </c>
    </row>
    <row r="596" spans="1:14">
      <c r="A596" s="18">
        <v>595</v>
      </c>
      <c r="B596" s="18" t="s">
        <v>2484</v>
      </c>
      <c r="C596" s="18" t="s">
        <v>1898</v>
      </c>
      <c r="D596" s="18" t="s">
        <v>1920</v>
      </c>
      <c r="E596" s="18" t="s">
        <v>1698</v>
      </c>
      <c r="F596" s="18" t="s">
        <v>2485</v>
      </c>
      <c r="G596" s="18" t="s">
        <v>167</v>
      </c>
      <c r="H596" s="18">
        <v>50</v>
      </c>
      <c r="I596" s="18">
        <v>47</v>
      </c>
      <c r="J596" s="18">
        <v>50</v>
      </c>
      <c r="K596" s="18">
        <v>57</v>
      </c>
      <c r="L596" s="18">
        <v>50</v>
      </c>
      <c r="M596" s="18">
        <v>65</v>
      </c>
      <c r="N596" s="18">
        <v>319</v>
      </c>
    </row>
    <row r="597" spans="1:14">
      <c r="A597" s="18">
        <v>596</v>
      </c>
      <c r="B597" s="18" t="s">
        <v>2486</v>
      </c>
      <c r="C597" s="18" t="s">
        <v>1898</v>
      </c>
      <c r="D597" s="18" t="s">
        <v>1920</v>
      </c>
      <c r="E597" s="18" t="s">
        <v>1698</v>
      </c>
      <c r="F597" s="18" t="s">
        <v>2485</v>
      </c>
      <c r="G597" s="18" t="s">
        <v>167</v>
      </c>
      <c r="H597" s="18">
        <v>70</v>
      </c>
      <c r="I597" s="18">
        <v>77</v>
      </c>
      <c r="J597" s="18">
        <v>60</v>
      </c>
      <c r="K597" s="18">
        <v>97</v>
      </c>
      <c r="L597" s="18">
        <v>60</v>
      </c>
      <c r="M597" s="18">
        <v>108</v>
      </c>
      <c r="N597" s="18">
        <v>472</v>
      </c>
    </row>
    <row r="598" spans="1:14">
      <c r="A598" s="18">
        <v>597</v>
      </c>
      <c r="B598" s="18" t="s">
        <v>2487</v>
      </c>
      <c r="C598" s="18" t="s">
        <v>1887</v>
      </c>
      <c r="D598" s="18" t="s">
        <v>1991</v>
      </c>
      <c r="E598" s="18" t="s">
        <v>2488</v>
      </c>
      <c r="G598" s="18" t="s">
        <v>2488</v>
      </c>
      <c r="H598" s="18">
        <v>44</v>
      </c>
      <c r="I598" s="18">
        <v>50</v>
      </c>
      <c r="J598" s="18">
        <v>91</v>
      </c>
      <c r="K598" s="18">
        <v>24</v>
      </c>
      <c r="L598" s="18">
        <v>86</v>
      </c>
      <c r="M598" s="18">
        <v>10</v>
      </c>
      <c r="N598" s="18">
        <v>305</v>
      </c>
    </row>
    <row r="599" spans="1:14">
      <c r="A599" s="18">
        <v>598</v>
      </c>
      <c r="B599" s="18" t="s">
        <v>2489</v>
      </c>
      <c r="C599" s="18" t="s">
        <v>1887</v>
      </c>
      <c r="D599" s="18" t="s">
        <v>1991</v>
      </c>
      <c r="E599" s="18" t="s">
        <v>2488</v>
      </c>
      <c r="G599" s="18" t="s">
        <v>854</v>
      </c>
      <c r="H599" s="18">
        <v>74</v>
      </c>
      <c r="I599" s="18">
        <v>94</v>
      </c>
      <c r="J599" s="18">
        <v>131</v>
      </c>
      <c r="K599" s="18">
        <v>54</v>
      </c>
      <c r="L599" s="18">
        <v>116</v>
      </c>
      <c r="M599" s="18">
        <v>20</v>
      </c>
      <c r="N599" s="18">
        <v>489</v>
      </c>
    </row>
    <row r="600" spans="1:14">
      <c r="A600" s="18">
        <v>599</v>
      </c>
      <c r="B600" s="18" t="s">
        <v>2490</v>
      </c>
      <c r="C600" s="18" t="s">
        <v>1991</v>
      </c>
      <c r="E600" s="18" t="s">
        <v>1704</v>
      </c>
      <c r="F600" s="18" t="s">
        <v>2491</v>
      </c>
      <c r="G600" s="18" t="s">
        <v>1672</v>
      </c>
      <c r="H600" s="18">
        <v>40</v>
      </c>
      <c r="I600" s="18">
        <v>55</v>
      </c>
      <c r="J600" s="18">
        <v>70</v>
      </c>
      <c r="K600" s="18">
        <v>45</v>
      </c>
      <c r="L600" s="18">
        <v>60</v>
      </c>
      <c r="M600" s="18">
        <v>30</v>
      </c>
      <c r="N600" s="18">
        <v>300</v>
      </c>
    </row>
    <row r="601" spans="1:14">
      <c r="A601" s="18">
        <v>600</v>
      </c>
      <c r="B601" s="18" t="s">
        <v>2492</v>
      </c>
      <c r="C601" s="18" t="s">
        <v>1991</v>
      </c>
      <c r="E601" s="18" t="s">
        <v>1704</v>
      </c>
      <c r="F601" s="18" t="s">
        <v>2491</v>
      </c>
      <c r="G601" s="18" t="s">
        <v>1672</v>
      </c>
      <c r="H601" s="18">
        <v>60</v>
      </c>
      <c r="I601" s="18">
        <v>80</v>
      </c>
      <c r="J601" s="18">
        <v>95</v>
      </c>
      <c r="K601" s="18">
        <v>70</v>
      </c>
      <c r="L601" s="18">
        <v>85</v>
      </c>
      <c r="M601" s="18">
        <v>50</v>
      </c>
      <c r="N601" s="18">
        <v>440</v>
      </c>
    </row>
    <row r="602" spans="1:14">
      <c r="A602" s="18">
        <v>601</v>
      </c>
      <c r="B602" s="18" t="s">
        <v>2493</v>
      </c>
      <c r="C602" s="18" t="s">
        <v>1991</v>
      </c>
      <c r="E602" s="18" t="s">
        <v>1704</v>
      </c>
      <c r="F602" s="18" t="s">
        <v>2491</v>
      </c>
      <c r="G602" s="18" t="s">
        <v>1672</v>
      </c>
      <c r="H602" s="18">
        <v>60</v>
      </c>
      <c r="I602" s="18">
        <v>100</v>
      </c>
      <c r="J602" s="18">
        <v>115</v>
      </c>
      <c r="K602" s="18">
        <v>70</v>
      </c>
      <c r="L602" s="18">
        <v>85</v>
      </c>
      <c r="M602" s="18">
        <v>90</v>
      </c>
      <c r="N602" s="18">
        <v>520</v>
      </c>
    </row>
    <row r="603" spans="1:14">
      <c r="A603" s="18">
        <v>602</v>
      </c>
      <c r="B603" s="18" t="s">
        <v>2494</v>
      </c>
      <c r="C603" s="18" t="s">
        <v>1920</v>
      </c>
      <c r="E603" s="18" t="s">
        <v>1703</v>
      </c>
      <c r="H603" s="18">
        <v>35</v>
      </c>
      <c r="I603" s="18">
        <v>55</v>
      </c>
      <c r="J603" s="18">
        <v>40</v>
      </c>
      <c r="K603" s="18">
        <v>45</v>
      </c>
      <c r="L603" s="18">
        <v>40</v>
      </c>
      <c r="M603" s="18">
        <v>60</v>
      </c>
      <c r="N603" s="18">
        <v>275</v>
      </c>
    </row>
    <row r="604" spans="1:14">
      <c r="A604" s="18">
        <v>603</v>
      </c>
      <c r="B604" s="18" t="s">
        <v>2495</v>
      </c>
      <c r="C604" s="18" t="s">
        <v>1920</v>
      </c>
      <c r="E604" s="18" t="s">
        <v>1703</v>
      </c>
      <c r="H604" s="18">
        <v>65</v>
      </c>
      <c r="I604" s="18">
        <v>85</v>
      </c>
      <c r="J604" s="18">
        <v>70</v>
      </c>
      <c r="K604" s="18">
        <v>75</v>
      </c>
      <c r="L604" s="18">
        <v>70</v>
      </c>
      <c r="M604" s="18">
        <v>40</v>
      </c>
      <c r="N604" s="18">
        <v>405</v>
      </c>
    </row>
    <row r="605" spans="1:14">
      <c r="A605" s="18">
        <v>604</v>
      </c>
      <c r="B605" s="18" t="s">
        <v>2496</v>
      </c>
      <c r="C605" s="18" t="s">
        <v>1920</v>
      </c>
      <c r="E605" s="18" t="s">
        <v>1703</v>
      </c>
      <c r="H605" s="18">
        <v>85</v>
      </c>
      <c r="I605" s="18">
        <v>115</v>
      </c>
      <c r="J605" s="18">
        <v>80</v>
      </c>
      <c r="K605" s="18">
        <v>105</v>
      </c>
      <c r="L605" s="18">
        <v>80</v>
      </c>
      <c r="M605" s="18">
        <v>50</v>
      </c>
      <c r="N605" s="18">
        <v>515</v>
      </c>
    </row>
    <row r="606" spans="1:14">
      <c r="A606" s="18">
        <v>605</v>
      </c>
      <c r="B606" s="18" t="s">
        <v>2497</v>
      </c>
      <c r="C606" s="18" t="s">
        <v>1972</v>
      </c>
      <c r="E606" s="18" t="s">
        <v>2126</v>
      </c>
      <c r="F606" s="18" t="s">
        <v>2388</v>
      </c>
      <c r="G606" s="18" t="s">
        <v>1992</v>
      </c>
      <c r="H606" s="18">
        <v>55</v>
      </c>
      <c r="I606" s="18">
        <v>55</v>
      </c>
      <c r="J606" s="18">
        <v>55</v>
      </c>
      <c r="K606" s="18">
        <v>85</v>
      </c>
      <c r="L606" s="18">
        <v>55</v>
      </c>
      <c r="M606" s="18">
        <v>30</v>
      </c>
      <c r="N606" s="18">
        <v>335</v>
      </c>
    </row>
    <row r="607" spans="1:14">
      <c r="A607" s="18">
        <v>606</v>
      </c>
      <c r="B607" s="18" t="s">
        <v>2498</v>
      </c>
      <c r="C607" s="18" t="s">
        <v>1972</v>
      </c>
      <c r="E607" s="18" t="s">
        <v>2126</v>
      </c>
      <c r="F607" s="18" t="s">
        <v>2388</v>
      </c>
      <c r="G607" s="18" t="s">
        <v>1992</v>
      </c>
      <c r="H607" s="18">
        <v>75</v>
      </c>
      <c r="I607" s="18">
        <v>75</v>
      </c>
      <c r="J607" s="18">
        <v>75</v>
      </c>
      <c r="K607" s="18">
        <v>125</v>
      </c>
      <c r="L607" s="18">
        <v>95</v>
      </c>
      <c r="M607" s="18">
        <v>40</v>
      </c>
      <c r="N607" s="18">
        <v>485</v>
      </c>
    </row>
    <row r="608" spans="1:14">
      <c r="A608" s="18">
        <v>607</v>
      </c>
      <c r="B608" s="18" t="s">
        <v>2499</v>
      </c>
      <c r="C608" s="18" t="s">
        <v>2009</v>
      </c>
      <c r="D608" s="18" t="s">
        <v>1891</v>
      </c>
      <c r="E608" s="18" t="s">
        <v>249</v>
      </c>
      <c r="F608" s="18" t="s">
        <v>2144</v>
      </c>
      <c r="G608" s="18" t="s">
        <v>1941</v>
      </c>
      <c r="H608" s="18">
        <v>50</v>
      </c>
      <c r="I608" s="18">
        <v>30</v>
      </c>
      <c r="J608" s="18">
        <v>55</v>
      </c>
      <c r="K608" s="18">
        <v>65</v>
      </c>
      <c r="L608" s="18">
        <v>55</v>
      </c>
      <c r="M608" s="18">
        <v>20</v>
      </c>
      <c r="N608" s="18">
        <v>275</v>
      </c>
    </row>
    <row r="609" spans="1:14">
      <c r="A609" s="18">
        <v>608</v>
      </c>
      <c r="B609" s="18" t="s">
        <v>2500</v>
      </c>
      <c r="C609" s="18" t="s">
        <v>2009</v>
      </c>
      <c r="D609" s="18" t="s">
        <v>1891</v>
      </c>
      <c r="E609" s="18" t="s">
        <v>249</v>
      </c>
      <c r="F609" s="18" t="s">
        <v>2144</v>
      </c>
      <c r="G609" s="18" t="s">
        <v>1941</v>
      </c>
      <c r="H609" s="18">
        <v>60</v>
      </c>
      <c r="I609" s="18">
        <v>40</v>
      </c>
      <c r="J609" s="18">
        <v>60</v>
      </c>
      <c r="K609" s="18">
        <v>95</v>
      </c>
      <c r="L609" s="18">
        <v>60</v>
      </c>
      <c r="M609" s="18">
        <v>55</v>
      </c>
      <c r="N609" s="18">
        <v>370</v>
      </c>
    </row>
    <row r="610" spans="1:14">
      <c r="A610" s="18">
        <v>609</v>
      </c>
      <c r="B610" s="18" t="s">
        <v>2501</v>
      </c>
      <c r="C610" s="18" t="s">
        <v>2009</v>
      </c>
      <c r="D610" s="18" t="s">
        <v>1891</v>
      </c>
      <c r="E610" s="18" t="s">
        <v>249</v>
      </c>
      <c r="F610" s="18" t="s">
        <v>2144</v>
      </c>
      <c r="G610" s="18" t="s">
        <v>1941</v>
      </c>
      <c r="H610" s="18">
        <v>60</v>
      </c>
      <c r="I610" s="18">
        <v>55</v>
      </c>
      <c r="J610" s="18">
        <v>90</v>
      </c>
      <c r="K610" s="18">
        <v>145</v>
      </c>
      <c r="L610" s="18">
        <v>90</v>
      </c>
      <c r="M610" s="18">
        <v>80</v>
      </c>
      <c r="N610" s="18">
        <v>520</v>
      </c>
    </row>
    <row r="611" spans="1:14">
      <c r="A611" s="18">
        <v>610</v>
      </c>
      <c r="B611" s="18" t="s">
        <v>2502</v>
      </c>
      <c r="C611" s="18" t="s">
        <v>2068</v>
      </c>
      <c r="E611" s="18" t="s">
        <v>159</v>
      </c>
      <c r="F611" s="18" t="s">
        <v>2050</v>
      </c>
      <c r="G611" s="18" t="s">
        <v>1917</v>
      </c>
      <c r="H611" s="18">
        <v>46</v>
      </c>
      <c r="I611" s="18">
        <v>87</v>
      </c>
      <c r="J611" s="18">
        <v>60</v>
      </c>
      <c r="K611" s="18">
        <v>30</v>
      </c>
      <c r="L611" s="18">
        <v>40</v>
      </c>
      <c r="M611" s="18">
        <v>57</v>
      </c>
      <c r="N611" s="18">
        <v>320</v>
      </c>
    </row>
    <row r="612" spans="1:14">
      <c r="A612" s="18">
        <v>611</v>
      </c>
      <c r="B612" s="18" t="s">
        <v>2503</v>
      </c>
      <c r="C612" s="18" t="s">
        <v>2068</v>
      </c>
      <c r="E612" s="18" t="s">
        <v>159</v>
      </c>
      <c r="F612" s="18" t="s">
        <v>2050</v>
      </c>
      <c r="G612" s="18" t="s">
        <v>1917</v>
      </c>
      <c r="H612" s="18">
        <v>66</v>
      </c>
      <c r="I612" s="18">
        <v>117</v>
      </c>
      <c r="J612" s="18">
        <v>70</v>
      </c>
      <c r="K612" s="18">
        <v>40</v>
      </c>
      <c r="L612" s="18">
        <v>50</v>
      </c>
      <c r="M612" s="18">
        <v>67</v>
      </c>
      <c r="N612" s="18">
        <v>410</v>
      </c>
    </row>
    <row r="613" spans="1:14">
      <c r="A613" s="18">
        <v>612</v>
      </c>
      <c r="B613" s="18" t="s">
        <v>2504</v>
      </c>
      <c r="C613" s="18" t="s">
        <v>2068</v>
      </c>
      <c r="E613" s="18" t="s">
        <v>159</v>
      </c>
      <c r="F613" s="18" t="s">
        <v>2050</v>
      </c>
      <c r="G613" s="18" t="s">
        <v>1917</v>
      </c>
      <c r="H613" s="18">
        <v>76</v>
      </c>
      <c r="I613" s="18">
        <v>147</v>
      </c>
      <c r="J613" s="18">
        <v>90</v>
      </c>
      <c r="K613" s="18">
        <v>60</v>
      </c>
      <c r="L613" s="18">
        <v>70</v>
      </c>
      <c r="M613" s="18">
        <v>97</v>
      </c>
      <c r="N613" s="18">
        <v>540</v>
      </c>
    </row>
    <row r="614" spans="1:14">
      <c r="A614" s="18">
        <v>613</v>
      </c>
      <c r="B614" s="18" t="s">
        <v>2505</v>
      </c>
      <c r="C614" s="18" t="s">
        <v>2000</v>
      </c>
      <c r="E614" s="18" t="s">
        <v>1115</v>
      </c>
      <c r="F614" s="18" t="s">
        <v>2506</v>
      </c>
      <c r="G614" s="18" t="s">
        <v>2053</v>
      </c>
      <c r="H614" s="18">
        <v>55</v>
      </c>
      <c r="I614" s="18">
        <v>70</v>
      </c>
      <c r="J614" s="18">
        <v>40</v>
      </c>
      <c r="K614" s="18">
        <v>60</v>
      </c>
      <c r="L614" s="18">
        <v>40</v>
      </c>
      <c r="M614" s="18">
        <v>40</v>
      </c>
      <c r="N614" s="18">
        <v>305</v>
      </c>
    </row>
    <row r="615" spans="1:14">
      <c r="A615" s="18">
        <v>614</v>
      </c>
      <c r="B615" s="18" t="s">
        <v>2507</v>
      </c>
      <c r="C615" s="18" t="s">
        <v>2000</v>
      </c>
      <c r="E615" s="18" t="s">
        <v>1115</v>
      </c>
      <c r="F615" s="18" t="s">
        <v>2506</v>
      </c>
      <c r="G615" s="18" t="s">
        <v>2053</v>
      </c>
      <c r="H615" s="18">
        <v>95</v>
      </c>
      <c r="I615" s="18">
        <v>130</v>
      </c>
      <c r="J615" s="18">
        <v>80</v>
      </c>
      <c r="K615" s="18">
        <v>70</v>
      </c>
      <c r="L615" s="18">
        <v>80</v>
      </c>
      <c r="M615" s="18">
        <v>50</v>
      </c>
      <c r="N615" s="18">
        <v>505</v>
      </c>
    </row>
    <row r="616" spans="1:14">
      <c r="A616" s="18">
        <v>615</v>
      </c>
      <c r="B616" s="18" t="s">
        <v>2508</v>
      </c>
      <c r="C616" s="18" t="s">
        <v>2000</v>
      </c>
      <c r="E616" s="18" t="s">
        <v>1703</v>
      </c>
      <c r="H616" s="18">
        <v>80</v>
      </c>
      <c r="I616" s="18">
        <v>50</v>
      </c>
      <c r="J616" s="18">
        <v>50</v>
      </c>
      <c r="K616" s="18">
        <v>95</v>
      </c>
      <c r="L616" s="18">
        <v>135</v>
      </c>
      <c r="M616" s="18">
        <v>105</v>
      </c>
      <c r="N616" s="18">
        <v>515</v>
      </c>
    </row>
    <row r="617" spans="1:14">
      <c r="A617" s="18">
        <v>616</v>
      </c>
      <c r="B617" s="18" t="s">
        <v>2509</v>
      </c>
      <c r="C617" s="18" t="s">
        <v>1898</v>
      </c>
      <c r="E617" s="18" t="s">
        <v>681</v>
      </c>
      <c r="F617" s="18" t="s">
        <v>2015</v>
      </c>
      <c r="G617" s="18" t="s">
        <v>2006</v>
      </c>
      <c r="H617" s="18">
        <v>50</v>
      </c>
      <c r="I617" s="18">
        <v>40</v>
      </c>
      <c r="J617" s="18">
        <v>85</v>
      </c>
      <c r="K617" s="18">
        <v>40</v>
      </c>
      <c r="L617" s="18">
        <v>65</v>
      </c>
      <c r="M617" s="18">
        <v>25</v>
      </c>
      <c r="N617" s="18">
        <v>305</v>
      </c>
    </row>
    <row r="618" spans="1:14">
      <c r="A618" s="18">
        <v>617</v>
      </c>
      <c r="B618" s="18" t="s">
        <v>2510</v>
      </c>
      <c r="C618" s="18" t="s">
        <v>1898</v>
      </c>
      <c r="E618" s="18" t="s">
        <v>681</v>
      </c>
      <c r="F618" s="18" t="s">
        <v>2002</v>
      </c>
      <c r="G618" s="18" t="s">
        <v>1034</v>
      </c>
      <c r="H618" s="18">
        <v>80</v>
      </c>
      <c r="I618" s="18">
        <v>70</v>
      </c>
      <c r="J618" s="18">
        <v>40</v>
      </c>
      <c r="K618" s="18">
        <v>100</v>
      </c>
      <c r="L618" s="18">
        <v>60</v>
      </c>
      <c r="M618" s="18">
        <v>145</v>
      </c>
      <c r="N618" s="18">
        <v>495</v>
      </c>
    </row>
    <row r="619" spans="1:14">
      <c r="A619" s="18">
        <v>618</v>
      </c>
      <c r="B619" s="18" t="s">
        <v>2511</v>
      </c>
      <c r="C619" s="18" t="s">
        <v>1922</v>
      </c>
      <c r="D619" s="18" t="s">
        <v>1920</v>
      </c>
      <c r="E619" s="18" t="s">
        <v>1108</v>
      </c>
      <c r="F619" s="18" t="s">
        <v>2512</v>
      </c>
      <c r="G619" s="18" t="s">
        <v>550</v>
      </c>
      <c r="H619" s="18">
        <v>109</v>
      </c>
      <c r="I619" s="18">
        <v>66</v>
      </c>
      <c r="J619" s="18">
        <v>84</v>
      </c>
      <c r="K619" s="18">
        <v>81</v>
      </c>
      <c r="L619" s="18">
        <v>99</v>
      </c>
      <c r="M619" s="18">
        <v>32</v>
      </c>
      <c r="N619" s="18">
        <v>471</v>
      </c>
    </row>
    <row r="620" spans="1:14">
      <c r="A620" s="18">
        <v>619</v>
      </c>
      <c r="B620" s="18" t="s">
        <v>2513</v>
      </c>
      <c r="C620" s="18" t="s">
        <v>1961</v>
      </c>
      <c r="E620" s="18" t="s">
        <v>978</v>
      </c>
      <c r="F620" s="18" t="s">
        <v>2407</v>
      </c>
      <c r="G620" s="18" t="s">
        <v>152</v>
      </c>
      <c r="H620" s="18">
        <v>45</v>
      </c>
      <c r="I620" s="18">
        <v>85</v>
      </c>
      <c r="J620" s="18">
        <v>50</v>
      </c>
      <c r="K620" s="18">
        <v>55</v>
      </c>
      <c r="L620" s="18">
        <v>50</v>
      </c>
      <c r="M620" s="18">
        <v>65</v>
      </c>
      <c r="N620" s="18">
        <v>350</v>
      </c>
    </row>
    <row r="621" spans="1:14">
      <c r="A621" s="18">
        <v>620</v>
      </c>
      <c r="B621" s="18" t="s">
        <v>2514</v>
      </c>
      <c r="C621" s="18" t="s">
        <v>1961</v>
      </c>
      <c r="E621" s="18" t="s">
        <v>978</v>
      </c>
      <c r="F621" s="18" t="s">
        <v>2407</v>
      </c>
      <c r="G621" s="18" t="s">
        <v>152</v>
      </c>
      <c r="H621" s="18">
        <v>65</v>
      </c>
      <c r="I621" s="18">
        <v>125</v>
      </c>
      <c r="J621" s="18">
        <v>60</v>
      </c>
      <c r="K621" s="18">
        <v>95</v>
      </c>
      <c r="L621" s="18">
        <v>60</v>
      </c>
      <c r="M621" s="18">
        <v>105</v>
      </c>
      <c r="N621" s="18">
        <v>510</v>
      </c>
    </row>
    <row r="622" spans="1:14">
      <c r="A622" s="18">
        <v>621</v>
      </c>
      <c r="B622" s="18" t="s">
        <v>2515</v>
      </c>
      <c r="C622" s="18" t="s">
        <v>2068</v>
      </c>
      <c r="E622" s="18" t="s">
        <v>1673</v>
      </c>
      <c r="F622" s="18" t="s">
        <v>2409</v>
      </c>
      <c r="G622" s="18" t="s">
        <v>438</v>
      </c>
      <c r="H622" s="18">
        <v>77</v>
      </c>
      <c r="I622" s="18">
        <v>120</v>
      </c>
      <c r="J622" s="18">
        <v>90</v>
      </c>
      <c r="K622" s="18">
        <v>60</v>
      </c>
      <c r="L622" s="18">
        <v>90</v>
      </c>
      <c r="M622" s="18">
        <v>48</v>
      </c>
      <c r="N622" s="18">
        <v>485</v>
      </c>
    </row>
    <row r="623" spans="1:14">
      <c r="A623" s="18">
        <v>622</v>
      </c>
      <c r="B623" s="18" t="s">
        <v>2516</v>
      </c>
      <c r="C623" s="18" t="s">
        <v>1922</v>
      </c>
      <c r="D623" s="18" t="s">
        <v>2009</v>
      </c>
      <c r="E623" s="18" t="s">
        <v>154</v>
      </c>
      <c r="F623" s="18" t="s">
        <v>2326</v>
      </c>
      <c r="G623" s="18" t="s">
        <v>417</v>
      </c>
      <c r="H623" s="18">
        <v>59</v>
      </c>
      <c r="I623" s="18">
        <v>74</v>
      </c>
      <c r="J623" s="18">
        <v>50</v>
      </c>
      <c r="K623" s="18">
        <v>35</v>
      </c>
      <c r="L623" s="18">
        <v>50</v>
      </c>
      <c r="M623" s="18">
        <v>35</v>
      </c>
      <c r="N623" s="18">
        <v>303</v>
      </c>
    </row>
    <row r="624" spans="1:14">
      <c r="A624" s="18">
        <v>623</v>
      </c>
      <c r="B624" s="18" t="s">
        <v>2517</v>
      </c>
      <c r="C624" s="18" t="s">
        <v>1922</v>
      </c>
      <c r="D624" s="18" t="s">
        <v>2009</v>
      </c>
      <c r="E624" s="18" t="s">
        <v>154</v>
      </c>
      <c r="F624" s="18" t="s">
        <v>2326</v>
      </c>
      <c r="G624" s="18" t="s">
        <v>417</v>
      </c>
      <c r="H624" s="18">
        <v>89</v>
      </c>
      <c r="I624" s="18">
        <v>124</v>
      </c>
      <c r="J624" s="18">
        <v>80</v>
      </c>
      <c r="K624" s="18">
        <v>55</v>
      </c>
      <c r="L624" s="18">
        <v>80</v>
      </c>
      <c r="M624" s="18">
        <v>55</v>
      </c>
      <c r="N624" s="18">
        <v>483</v>
      </c>
    </row>
    <row r="625" spans="1:14">
      <c r="A625" s="18">
        <v>624</v>
      </c>
      <c r="B625" s="18" t="s">
        <v>2518</v>
      </c>
      <c r="C625" s="18" t="s">
        <v>2119</v>
      </c>
      <c r="D625" s="18" t="s">
        <v>1991</v>
      </c>
      <c r="E625" s="18" t="s">
        <v>1963</v>
      </c>
      <c r="F625" s="18" t="s">
        <v>1973</v>
      </c>
      <c r="G625" s="18" t="s">
        <v>1003</v>
      </c>
      <c r="H625" s="18">
        <v>45</v>
      </c>
      <c r="I625" s="18">
        <v>85</v>
      </c>
      <c r="J625" s="18">
        <v>70</v>
      </c>
      <c r="K625" s="18">
        <v>40</v>
      </c>
      <c r="L625" s="18">
        <v>40</v>
      </c>
      <c r="M625" s="18">
        <v>60</v>
      </c>
      <c r="N625" s="18">
        <v>340</v>
      </c>
    </row>
    <row r="626" spans="1:14">
      <c r="A626" s="18">
        <v>625</v>
      </c>
      <c r="B626" s="18" t="s">
        <v>2519</v>
      </c>
      <c r="C626" s="18" t="s">
        <v>2119</v>
      </c>
      <c r="D626" s="18" t="s">
        <v>1991</v>
      </c>
      <c r="E626" s="18" t="s">
        <v>1963</v>
      </c>
      <c r="F626" s="18" t="s">
        <v>1973</v>
      </c>
      <c r="G626" s="18" t="s">
        <v>1003</v>
      </c>
      <c r="H626" s="18">
        <v>65</v>
      </c>
      <c r="I626" s="18">
        <v>125</v>
      </c>
      <c r="J626" s="18">
        <v>100</v>
      </c>
      <c r="K626" s="18">
        <v>60</v>
      </c>
      <c r="L626" s="18">
        <v>70</v>
      </c>
      <c r="M626" s="18">
        <v>70</v>
      </c>
      <c r="N626" s="18">
        <v>490</v>
      </c>
    </row>
    <row r="627" spans="1:14">
      <c r="A627" s="18">
        <v>626</v>
      </c>
      <c r="B627" s="18" t="s">
        <v>2520</v>
      </c>
      <c r="C627" s="18" t="s">
        <v>1905</v>
      </c>
      <c r="E627" s="18" t="s">
        <v>152</v>
      </c>
      <c r="F627" s="18" t="s">
        <v>2473</v>
      </c>
      <c r="G627" s="18" t="s">
        <v>1706</v>
      </c>
      <c r="H627" s="18">
        <v>95</v>
      </c>
      <c r="I627" s="18">
        <v>110</v>
      </c>
      <c r="J627" s="18">
        <v>95</v>
      </c>
      <c r="K627" s="18">
        <v>40</v>
      </c>
      <c r="L627" s="18">
        <v>95</v>
      </c>
      <c r="M627" s="18">
        <v>55</v>
      </c>
      <c r="N627" s="18">
        <v>490</v>
      </c>
    </row>
    <row r="628" spans="1:14">
      <c r="A628" s="18">
        <v>627</v>
      </c>
      <c r="B628" s="18" t="s">
        <v>2521</v>
      </c>
      <c r="C628" s="18" t="s">
        <v>1905</v>
      </c>
      <c r="D628" s="18" t="s">
        <v>1893</v>
      </c>
      <c r="E628" s="18" t="s">
        <v>1681</v>
      </c>
      <c r="F628" s="18" t="s">
        <v>2409</v>
      </c>
      <c r="G628" s="18" t="s">
        <v>1696</v>
      </c>
      <c r="H628" s="18">
        <v>70</v>
      </c>
      <c r="I628" s="18">
        <v>83</v>
      </c>
      <c r="J628" s="18">
        <v>50</v>
      </c>
      <c r="K628" s="18">
        <v>37</v>
      </c>
      <c r="L628" s="18">
        <v>50</v>
      </c>
      <c r="M628" s="18">
        <v>60</v>
      </c>
      <c r="N628" s="18">
        <v>350</v>
      </c>
    </row>
    <row r="629" spans="1:14">
      <c r="A629" s="18">
        <v>628</v>
      </c>
      <c r="B629" s="18" t="s">
        <v>2522</v>
      </c>
      <c r="C629" s="18" t="s">
        <v>1905</v>
      </c>
      <c r="D629" s="18" t="s">
        <v>1893</v>
      </c>
      <c r="E629" s="18" t="s">
        <v>1681</v>
      </c>
      <c r="F629" s="18" t="s">
        <v>2409</v>
      </c>
      <c r="G629" s="18" t="s">
        <v>1963</v>
      </c>
      <c r="H629" s="18">
        <v>100</v>
      </c>
      <c r="I629" s="18">
        <v>123</v>
      </c>
      <c r="J629" s="18">
        <v>75</v>
      </c>
      <c r="K629" s="18">
        <v>57</v>
      </c>
      <c r="L629" s="18">
        <v>75</v>
      </c>
      <c r="M629" s="18">
        <v>80</v>
      </c>
      <c r="N629" s="18">
        <v>510</v>
      </c>
    </row>
    <row r="630" spans="1:14">
      <c r="A630" s="18">
        <v>629</v>
      </c>
      <c r="B630" s="18" t="s">
        <v>2523</v>
      </c>
      <c r="C630" s="18" t="s">
        <v>2119</v>
      </c>
      <c r="D630" s="18" t="s">
        <v>1893</v>
      </c>
      <c r="E630" s="18" t="s">
        <v>1907</v>
      </c>
      <c r="F630" s="18" t="s">
        <v>2524</v>
      </c>
      <c r="G630" s="18" t="s">
        <v>2011</v>
      </c>
      <c r="H630" s="18">
        <v>70</v>
      </c>
      <c r="I630" s="18">
        <v>55</v>
      </c>
      <c r="J630" s="18">
        <v>75</v>
      </c>
      <c r="K630" s="18">
        <v>45</v>
      </c>
      <c r="L630" s="18">
        <v>65</v>
      </c>
      <c r="M630" s="18">
        <v>60</v>
      </c>
      <c r="N630" s="18">
        <v>370</v>
      </c>
    </row>
    <row r="631" spans="1:14">
      <c r="A631" s="18">
        <v>630</v>
      </c>
      <c r="B631" s="18" t="s">
        <v>2525</v>
      </c>
      <c r="C631" s="18" t="s">
        <v>2119</v>
      </c>
      <c r="D631" s="18" t="s">
        <v>1893</v>
      </c>
      <c r="E631" s="18" t="s">
        <v>1907</v>
      </c>
      <c r="F631" s="18" t="s">
        <v>2524</v>
      </c>
      <c r="G631" s="18" t="s">
        <v>2011</v>
      </c>
      <c r="H631" s="18">
        <v>110</v>
      </c>
      <c r="I631" s="18">
        <v>65</v>
      </c>
      <c r="J631" s="18">
        <v>105</v>
      </c>
      <c r="K631" s="18">
        <v>55</v>
      </c>
      <c r="L631" s="18">
        <v>95</v>
      </c>
      <c r="M631" s="18">
        <v>80</v>
      </c>
      <c r="N631" s="18">
        <v>510</v>
      </c>
    </row>
    <row r="632" spans="1:14">
      <c r="A632" s="18">
        <v>631</v>
      </c>
      <c r="B632" s="18" t="s">
        <v>2526</v>
      </c>
      <c r="C632" s="18" t="s">
        <v>1891</v>
      </c>
      <c r="E632" s="18" t="s">
        <v>755</v>
      </c>
      <c r="F632" s="18" t="s">
        <v>1966</v>
      </c>
      <c r="G632" s="18" t="s">
        <v>1676</v>
      </c>
      <c r="H632" s="18">
        <v>85</v>
      </c>
      <c r="I632" s="18">
        <v>97</v>
      </c>
      <c r="J632" s="18">
        <v>66</v>
      </c>
      <c r="K632" s="18">
        <v>105</v>
      </c>
      <c r="L632" s="18">
        <v>66</v>
      </c>
      <c r="M632" s="18">
        <v>65</v>
      </c>
      <c r="N632" s="18">
        <v>484</v>
      </c>
    </row>
    <row r="633" spans="1:14">
      <c r="A633" s="18">
        <v>632</v>
      </c>
      <c r="B633" s="18" t="s">
        <v>2527</v>
      </c>
      <c r="C633" s="18" t="s">
        <v>1898</v>
      </c>
      <c r="D633" s="18" t="s">
        <v>1991</v>
      </c>
      <c r="E633" s="18" t="s">
        <v>167</v>
      </c>
      <c r="F633" s="18" t="s">
        <v>2154</v>
      </c>
      <c r="G633" s="18" t="s">
        <v>1692</v>
      </c>
      <c r="H633" s="18">
        <v>58</v>
      </c>
      <c r="I633" s="18">
        <v>109</v>
      </c>
      <c r="J633" s="18">
        <v>112</v>
      </c>
      <c r="K633" s="18">
        <v>48</v>
      </c>
      <c r="L633" s="18">
        <v>48</v>
      </c>
      <c r="M633" s="18">
        <v>109</v>
      </c>
      <c r="N633" s="18">
        <v>484</v>
      </c>
    </row>
    <row r="634" spans="1:14">
      <c r="A634" s="18">
        <v>633</v>
      </c>
      <c r="B634" s="18" t="s">
        <v>2528</v>
      </c>
      <c r="C634" s="18" t="s">
        <v>2119</v>
      </c>
      <c r="D634" s="18" t="s">
        <v>2068</v>
      </c>
      <c r="E634" s="18" t="s">
        <v>1696</v>
      </c>
      <c r="H634" s="18">
        <v>52</v>
      </c>
      <c r="I634" s="18">
        <v>65</v>
      </c>
      <c r="J634" s="18">
        <v>50</v>
      </c>
      <c r="K634" s="18">
        <v>45</v>
      </c>
      <c r="L634" s="18">
        <v>50</v>
      </c>
      <c r="M634" s="18">
        <v>38</v>
      </c>
      <c r="N634" s="18">
        <v>300</v>
      </c>
    </row>
    <row r="635" spans="1:14">
      <c r="A635" s="18">
        <v>634</v>
      </c>
      <c r="B635" s="18" t="s">
        <v>2529</v>
      </c>
      <c r="C635" s="18" t="s">
        <v>2119</v>
      </c>
      <c r="D635" s="18" t="s">
        <v>2068</v>
      </c>
      <c r="E635" s="18" t="s">
        <v>1696</v>
      </c>
      <c r="H635" s="18">
        <v>72</v>
      </c>
      <c r="I635" s="18">
        <v>85</v>
      </c>
      <c r="J635" s="18">
        <v>70</v>
      </c>
      <c r="K635" s="18">
        <v>65</v>
      </c>
      <c r="L635" s="18">
        <v>70</v>
      </c>
      <c r="M635" s="18">
        <v>58</v>
      </c>
      <c r="N635" s="18">
        <v>420</v>
      </c>
    </row>
    <row r="636" spans="1:14">
      <c r="A636" s="18">
        <v>635</v>
      </c>
      <c r="B636" s="18" t="s">
        <v>2530</v>
      </c>
      <c r="C636" s="18" t="s">
        <v>2119</v>
      </c>
      <c r="D636" s="18" t="s">
        <v>2068</v>
      </c>
      <c r="E636" s="18" t="s">
        <v>1703</v>
      </c>
      <c r="H636" s="18">
        <v>92</v>
      </c>
      <c r="I636" s="18">
        <v>105</v>
      </c>
      <c r="J636" s="18">
        <v>90</v>
      </c>
      <c r="K636" s="18">
        <v>125</v>
      </c>
      <c r="L636" s="18">
        <v>90</v>
      </c>
      <c r="M636" s="18">
        <v>98</v>
      </c>
      <c r="N636" s="18">
        <v>600</v>
      </c>
    </row>
    <row r="637" spans="1:14">
      <c r="A637" s="18">
        <v>636</v>
      </c>
      <c r="B637" s="18" t="s">
        <v>2531</v>
      </c>
      <c r="C637" s="18" t="s">
        <v>1898</v>
      </c>
      <c r="D637" s="18" t="s">
        <v>1891</v>
      </c>
      <c r="E637" s="18" t="s">
        <v>1708</v>
      </c>
      <c r="G637" s="18" t="s">
        <v>167</v>
      </c>
      <c r="H637" s="18">
        <v>55</v>
      </c>
      <c r="I637" s="18">
        <v>85</v>
      </c>
      <c r="J637" s="18">
        <v>55</v>
      </c>
      <c r="K637" s="18">
        <v>50</v>
      </c>
      <c r="L637" s="18">
        <v>55</v>
      </c>
      <c r="M637" s="18">
        <v>60</v>
      </c>
      <c r="N637" s="18">
        <v>360</v>
      </c>
    </row>
    <row r="638" spans="1:14">
      <c r="A638" s="18">
        <v>637</v>
      </c>
      <c r="B638" s="18" t="s">
        <v>2532</v>
      </c>
      <c r="C638" s="18" t="s">
        <v>1898</v>
      </c>
      <c r="D638" s="18" t="s">
        <v>1891</v>
      </c>
      <c r="E638" s="18" t="s">
        <v>1708</v>
      </c>
      <c r="G638" s="18" t="s">
        <v>167</v>
      </c>
      <c r="H638" s="18">
        <v>85</v>
      </c>
      <c r="I638" s="18">
        <v>60</v>
      </c>
      <c r="J638" s="18">
        <v>65</v>
      </c>
      <c r="K638" s="18">
        <v>135</v>
      </c>
      <c r="L638" s="18">
        <v>105</v>
      </c>
      <c r="M638" s="18">
        <v>100</v>
      </c>
      <c r="N638" s="18">
        <v>550</v>
      </c>
    </row>
    <row r="639" spans="1:14">
      <c r="A639" s="18">
        <v>638</v>
      </c>
      <c r="B639" s="18" t="s">
        <v>2533</v>
      </c>
      <c r="C639" s="18" t="s">
        <v>1991</v>
      </c>
      <c r="D639" s="18" t="s">
        <v>1961</v>
      </c>
      <c r="E639" s="18" t="s">
        <v>1967</v>
      </c>
      <c r="H639" s="18">
        <v>91</v>
      </c>
      <c r="I639" s="18">
        <v>90</v>
      </c>
      <c r="J639" s="18">
        <v>129</v>
      </c>
      <c r="K639" s="18">
        <v>90</v>
      </c>
      <c r="L639" s="18">
        <v>72</v>
      </c>
      <c r="M639" s="18">
        <v>108</v>
      </c>
      <c r="N639" s="18">
        <v>580</v>
      </c>
    </row>
    <row r="640" spans="1:14">
      <c r="A640" s="18">
        <v>639</v>
      </c>
      <c r="B640" s="18" t="s">
        <v>2534</v>
      </c>
      <c r="C640" s="18" t="s">
        <v>1983</v>
      </c>
      <c r="D640" s="18" t="s">
        <v>1961</v>
      </c>
      <c r="E640" s="18" t="s">
        <v>1967</v>
      </c>
      <c r="H640" s="18">
        <v>91</v>
      </c>
      <c r="I640" s="18">
        <v>129</v>
      </c>
      <c r="J640" s="18">
        <v>90</v>
      </c>
      <c r="K640" s="18">
        <v>72</v>
      </c>
      <c r="L640" s="18">
        <v>90</v>
      </c>
      <c r="M640" s="18">
        <v>108</v>
      </c>
      <c r="N640" s="18">
        <v>580</v>
      </c>
    </row>
    <row r="641" spans="1:14">
      <c r="A641" s="18">
        <v>640</v>
      </c>
      <c r="B641" s="18" t="s">
        <v>2535</v>
      </c>
      <c r="C641" s="18" t="s">
        <v>1887</v>
      </c>
      <c r="D641" s="18" t="s">
        <v>1961</v>
      </c>
      <c r="E641" s="18" t="s">
        <v>1967</v>
      </c>
      <c r="H641" s="18">
        <v>91</v>
      </c>
      <c r="I641" s="18">
        <v>90</v>
      </c>
      <c r="J641" s="18">
        <v>72</v>
      </c>
      <c r="K641" s="18">
        <v>90</v>
      </c>
      <c r="L641" s="18">
        <v>129</v>
      </c>
      <c r="M641" s="18">
        <v>108</v>
      </c>
      <c r="N641" s="18">
        <v>580</v>
      </c>
    </row>
    <row r="642" spans="1:14">
      <c r="A642" s="18">
        <v>641</v>
      </c>
      <c r="B642" s="18" t="s">
        <v>2536</v>
      </c>
      <c r="C642" s="18" t="s">
        <v>1893</v>
      </c>
      <c r="E642" s="18" t="s">
        <v>2122</v>
      </c>
      <c r="G642" s="18" t="s">
        <v>1963</v>
      </c>
      <c r="H642" s="18">
        <v>79</v>
      </c>
      <c r="I642" s="18">
        <v>115</v>
      </c>
      <c r="J642" s="18">
        <v>70</v>
      </c>
      <c r="K642" s="18">
        <v>125</v>
      </c>
      <c r="L642" s="18">
        <v>80</v>
      </c>
      <c r="M642" s="18">
        <v>111</v>
      </c>
      <c r="N642" s="18">
        <v>580</v>
      </c>
    </row>
    <row r="643" spans="1:14">
      <c r="A643" s="18">
        <v>642</v>
      </c>
      <c r="B643" s="18" t="s">
        <v>2537</v>
      </c>
      <c r="C643" s="18" t="s">
        <v>1920</v>
      </c>
      <c r="D643" s="18" t="s">
        <v>1893</v>
      </c>
      <c r="E643" s="18" t="s">
        <v>2122</v>
      </c>
      <c r="G643" s="18" t="s">
        <v>1963</v>
      </c>
      <c r="H643" s="18">
        <v>79</v>
      </c>
      <c r="I643" s="18">
        <v>115</v>
      </c>
      <c r="J643" s="18">
        <v>70</v>
      </c>
      <c r="K643" s="18">
        <v>125</v>
      </c>
      <c r="L643" s="18">
        <v>80</v>
      </c>
      <c r="M643" s="18">
        <v>111</v>
      </c>
      <c r="N643" s="18">
        <v>580</v>
      </c>
    </row>
    <row r="644" spans="1:14">
      <c r="A644" s="18">
        <v>643</v>
      </c>
      <c r="B644" s="18" t="s">
        <v>2538</v>
      </c>
      <c r="C644" s="18" t="s">
        <v>2068</v>
      </c>
      <c r="D644" s="18" t="s">
        <v>1891</v>
      </c>
      <c r="E644" s="18" t="s">
        <v>2539</v>
      </c>
      <c r="H644" s="18">
        <v>100</v>
      </c>
      <c r="I644" s="18">
        <v>120</v>
      </c>
      <c r="J644" s="18">
        <v>100</v>
      </c>
      <c r="K644" s="18">
        <v>150</v>
      </c>
      <c r="L644" s="18">
        <v>120</v>
      </c>
      <c r="M644" s="18">
        <v>90</v>
      </c>
      <c r="N644" s="18">
        <v>680</v>
      </c>
    </row>
    <row r="645" spans="1:14">
      <c r="A645" s="18">
        <v>644</v>
      </c>
      <c r="B645" s="18" t="s">
        <v>2540</v>
      </c>
      <c r="C645" s="18" t="s">
        <v>2068</v>
      </c>
      <c r="D645" s="18" t="s">
        <v>1920</v>
      </c>
      <c r="E645" s="18" t="s">
        <v>2541</v>
      </c>
      <c r="H645" s="18">
        <v>100</v>
      </c>
      <c r="I645" s="18">
        <v>150</v>
      </c>
      <c r="J645" s="18">
        <v>120</v>
      </c>
      <c r="K645" s="18">
        <v>120</v>
      </c>
      <c r="L645" s="18">
        <v>100</v>
      </c>
      <c r="M645" s="18">
        <v>90</v>
      </c>
      <c r="N645" s="18">
        <v>680</v>
      </c>
    </row>
    <row r="646" spans="1:14">
      <c r="A646" s="18">
        <v>645</v>
      </c>
      <c r="B646" s="18" t="s">
        <v>2542</v>
      </c>
      <c r="C646" s="18" t="s">
        <v>1922</v>
      </c>
      <c r="D646" s="18" t="s">
        <v>1893</v>
      </c>
      <c r="E646" s="18" t="s">
        <v>1954</v>
      </c>
      <c r="G646" s="18" t="s">
        <v>1928</v>
      </c>
      <c r="H646" s="18">
        <v>89</v>
      </c>
      <c r="I646" s="18">
        <v>125</v>
      </c>
      <c r="J646" s="18">
        <v>90</v>
      </c>
      <c r="K646" s="18">
        <v>115</v>
      </c>
      <c r="L646" s="18">
        <v>80</v>
      </c>
      <c r="M646" s="18">
        <v>101</v>
      </c>
      <c r="N646" s="18">
        <v>600</v>
      </c>
    </row>
    <row r="647" spans="1:14">
      <c r="A647" s="18">
        <v>646</v>
      </c>
      <c r="B647" s="18" t="s">
        <v>2543</v>
      </c>
      <c r="C647" s="18" t="s">
        <v>2068</v>
      </c>
      <c r="D647" s="18" t="s">
        <v>2000</v>
      </c>
      <c r="E647" s="18" t="s">
        <v>1003</v>
      </c>
      <c r="H647" s="18">
        <v>125</v>
      </c>
      <c r="I647" s="18">
        <v>130</v>
      </c>
      <c r="J647" s="18">
        <v>90</v>
      </c>
      <c r="K647" s="18">
        <v>130</v>
      </c>
      <c r="L647" s="18">
        <v>90</v>
      </c>
      <c r="M647" s="18">
        <v>95</v>
      </c>
      <c r="N647" s="18">
        <v>660</v>
      </c>
    </row>
    <row r="648" spans="1:14">
      <c r="A648" s="18">
        <v>647</v>
      </c>
      <c r="B648" s="18" t="s">
        <v>2544</v>
      </c>
      <c r="C648" s="18" t="s">
        <v>1895</v>
      </c>
      <c r="D648" s="18" t="s">
        <v>1961</v>
      </c>
      <c r="E648" s="18" t="s">
        <v>1967</v>
      </c>
      <c r="H648" s="18">
        <v>91</v>
      </c>
      <c r="I648" s="18">
        <v>72</v>
      </c>
      <c r="J648" s="18">
        <v>90</v>
      </c>
      <c r="K648" s="18">
        <v>129</v>
      </c>
      <c r="L648" s="18">
        <v>90</v>
      </c>
      <c r="M648" s="18">
        <v>108</v>
      </c>
      <c r="N648" s="18">
        <v>580</v>
      </c>
    </row>
    <row r="649" spans="1:14">
      <c r="A649" s="18">
        <v>648</v>
      </c>
      <c r="B649" s="18" t="s">
        <v>2545</v>
      </c>
      <c r="C649" s="18" t="s">
        <v>1905</v>
      </c>
      <c r="D649" s="18" t="s">
        <v>1972</v>
      </c>
      <c r="E649" s="18" t="s">
        <v>788</v>
      </c>
      <c r="H649" s="18">
        <v>100</v>
      </c>
      <c r="I649" s="18">
        <v>77</v>
      </c>
      <c r="J649" s="18">
        <v>77</v>
      </c>
      <c r="K649" s="18">
        <v>128</v>
      </c>
      <c r="L649" s="18">
        <v>128</v>
      </c>
      <c r="M649" s="18">
        <v>90</v>
      </c>
      <c r="N649" s="18">
        <v>600</v>
      </c>
    </row>
    <row r="650" spans="1:14">
      <c r="A650" s="18">
        <v>649</v>
      </c>
      <c r="B650" s="18" t="s">
        <v>2546</v>
      </c>
      <c r="C650" s="18" t="s">
        <v>1898</v>
      </c>
      <c r="D650" s="18" t="s">
        <v>1991</v>
      </c>
      <c r="E650" s="18" t="s">
        <v>1083</v>
      </c>
      <c r="H650" s="18">
        <v>71</v>
      </c>
      <c r="I650" s="18">
        <v>120</v>
      </c>
      <c r="J650" s="18">
        <v>95</v>
      </c>
      <c r="K650" s="18">
        <v>120</v>
      </c>
      <c r="L650" s="18">
        <v>95</v>
      </c>
      <c r="M650" s="18">
        <v>99</v>
      </c>
      <c r="N650" s="18">
        <v>600</v>
      </c>
    </row>
    <row r="651" spans="1:14">
      <c r="A651" s="18">
        <v>650</v>
      </c>
      <c r="B651" s="18" t="s">
        <v>2547</v>
      </c>
      <c r="C651" s="18" t="s">
        <v>1887</v>
      </c>
      <c r="E651" s="18" t="s">
        <v>161</v>
      </c>
      <c r="G651" s="18" t="s">
        <v>2548</v>
      </c>
      <c r="H651" s="18">
        <v>56</v>
      </c>
      <c r="I651" s="18">
        <v>61</v>
      </c>
      <c r="J651" s="18">
        <v>65</v>
      </c>
      <c r="K651" s="18">
        <v>48</v>
      </c>
      <c r="L651" s="18">
        <v>45</v>
      </c>
      <c r="M651" s="18">
        <v>38</v>
      </c>
      <c r="N651" s="18">
        <v>313</v>
      </c>
    </row>
    <row r="652" spans="1:14">
      <c r="A652" s="18">
        <v>651</v>
      </c>
      <c r="B652" s="18" t="s">
        <v>2549</v>
      </c>
      <c r="C652" s="18" t="s">
        <v>1887</v>
      </c>
      <c r="E652" s="18" t="s">
        <v>161</v>
      </c>
      <c r="G652" s="18" t="s">
        <v>2548</v>
      </c>
      <c r="H652" s="18">
        <v>61</v>
      </c>
      <c r="I652" s="18">
        <v>78</v>
      </c>
      <c r="J652" s="18">
        <v>95</v>
      </c>
      <c r="K652" s="18">
        <v>56</v>
      </c>
      <c r="L652" s="18">
        <v>58</v>
      </c>
      <c r="M652" s="18">
        <v>57</v>
      </c>
      <c r="N652" s="18">
        <v>405</v>
      </c>
    </row>
    <row r="653" spans="1:14">
      <c r="A653" s="18">
        <v>652</v>
      </c>
      <c r="B653" s="18" t="s">
        <v>2550</v>
      </c>
      <c r="C653" s="18" t="s">
        <v>1887</v>
      </c>
      <c r="D653" s="18" t="s">
        <v>1961</v>
      </c>
      <c r="E653" s="18" t="s">
        <v>161</v>
      </c>
      <c r="G653" s="18" t="s">
        <v>2548</v>
      </c>
      <c r="H653" s="18">
        <v>88</v>
      </c>
      <c r="I653" s="18">
        <v>107</v>
      </c>
      <c r="J653" s="18">
        <v>122</v>
      </c>
      <c r="K653" s="18">
        <v>74</v>
      </c>
      <c r="L653" s="18">
        <v>75</v>
      </c>
      <c r="M653" s="18">
        <v>64</v>
      </c>
      <c r="N653" s="18">
        <v>530</v>
      </c>
    </row>
    <row r="654" spans="1:14">
      <c r="A654" s="18">
        <v>653</v>
      </c>
      <c r="B654" s="18" t="s">
        <v>2551</v>
      </c>
      <c r="C654" s="18" t="s">
        <v>1891</v>
      </c>
      <c r="E654" s="18" t="s">
        <v>163</v>
      </c>
      <c r="G654" s="18" t="s">
        <v>2552</v>
      </c>
      <c r="H654" s="18">
        <v>40</v>
      </c>
      <c r="I654" s="18">
        <v>45</v>
      </c>
      <c r="J654" s="18">
        <v>40</v>
      </c>
      <c r="K654" s="18">
        <v>62</v>
      </c>
      <c r="L654" s="18">
        <v>60</v>
      </c>
      <c r="M654" s="18">
        <v>60</v>
      </c>
      <c r="N654" s="18">
        <v>307</v>
      </c>
    </row>
    <row r="655" spans="1:14">
      <c r="A655" s="18">
        <v>654</v>
      </c>
      <c r="B655" s="18" t="s">
        <v>2553</v>
      </c>
      <c r="C655" s="18" t="s">
        <v>1891</v>
      </c>
      <c r="E655" s="18" t="s">
        <v>163</v>
      </c>
      <c r="G655" s="18" t="s">
        <v>2552</v>
      </c>
      <c r="H655" s="18">
        <v>59</v>
      </c>
      <c r="I655" s="18">
        <v>59</v>
      </c>
      <c r="J655" s="18">
        <v>58</v>
      </c>
      <c r="K655" s="18">
        <v>90</v>
      </c>
      <c r="L655" s="18">
        <v>70</v>
      </c>
      <c r="M655" s="18">
        <v>73</v>
      </c>
      <c r="N655" s="18">
        <v>409</v>
      </c>
    </row>
    <row r="656" spans="1:14">
      <c r="A656" s="18">
        <v>655</v>
      </c>
      <c r="B656" s="18" t="s">
        <v>2554</v>
      </c>
      <c r="C656" s="18" t="s">
        <v>1891</v>
      </c>
      <c r="D656" s="18" t="s">
        <v>1972</v>
      </c>
      <c r="E656" s="18" t="s">
        <v>163</v>
      </c>
      <c r="G656" s="18" t="s">
        <v>2552</v>
      </c>
      <c r="H656" s="18">
        <v>75</v>
      </c>
      <c r="I656" s="18">
        <v>69</v>
      </c>
      <c r="J656" s="18">
        <v>72</v>
      </c>
      <c r="K656" s="18">
        <v>114</v>
      </c>
      <c r="L656" s="18">
        <v>100</v>
      </c>
      <c r="M656" s="18">
        <v>104</v>
      </c>
      <c r="N656" s="18">
        <v>534</v>
      </c>
    </row>
    <row r="657" spans="1:14">
      <c r="A657" s="18">
        <v>656</v>
      </c>
      <c r="B657" s="18" t="s">
        <v>2555</v>
      </c>
      <c r="C657" s="18" t="s">
        <v>1895</v>
      </c>
      <c r="E657" s="18" t="s">
        <v>165</v>
      </c>
      <c r="G657" s="18" t="s">
        <v>2268</v>
      </c>
      <c r="H657" s="18">
        <v>41</v>
      </c>
      <c r="I657" s="18">
        <v>56</v>
      </c>
      <c r="J657" s="18">
        <v>40</v>
      </c>
      <c r="K657" s="18">
        <v>62</v>
      </c>
      <c r="L657" s="18">
        <v>44</v>
      </c>
      <c r="M657" s="18">
        <v>71</v>
      </c>
      <c r="N657" s="18">
        <v>314</v>
      </c>
    </row>
    <row r="658" spans="1:14">
      <c r="A658" s="18">
        <v>657</v>
      </c>
      <c r="B658" s="18" t="s">
        <v>2556</v>
      </c>
      <c r="C658" s="18" t="s">
        <v>1895</v>
      </c>
      <c r="E658" s="18" t="s">
        <v>165</v>
      </c>
      <c r="G658" s="18" t="s">
        <v>2268</v>
      </c>
      <c r="H658" s="18">
        <v>54</v>
      </c>
      <c r="I658" s="18">
        <v>63</v>
      </c>
      <c r="J658" s="18">
        <v>52</v>
      </c>
      <c r="K658" s="18">
        <v>83</v>
      </c>
      <c r="L658" s="18">
        <v>56</v>
      </c>
      <c r="M658" s="18">
        <v>97</v>
      </c>
      <c r="N658" s="18">
        <v>405</v>
      </c>
    </row>
    <row r="659" spans="1:14">
      <c r="A659" s="18">
        <v>658</v>
      </c>
      <c r="B659" s="18" t="s">
        <v>2557</v>
      </c>
      <c r="C659" s="18" t="s">
        <v>1895</v>
      </c>
      <c r="D659" s="18" t="s">
        <v>2119</v>
      </c>
      <c r="E659" s="18" t="s">
        <v>165</v>
      </c>
      <c r="G659" s="18" t="s">
        <v>2268</v>
      </c>
      <c r="H659" s="18">
        <v>72</v>
      </c>
      <c r="I659" s="18">
        <v>95</v>
      </c>
      <c r="J659" s="18">
        <v>67</v>
      </c>
      <c r="K659" s="18">
        <v>103</v>
      </c>
      <c r="L659" s="18">
        <v>71</v>
      </c>
      <c r="M659" s="18">
        <v>122</v>
      </c>
      <c r="N659" s="18">
        <v>530</v>
      </c>
    </row>
    <row r="660" spans="1:14">
      <c r="A660" s="18">
        <v>659</v>
      </c>
      <c r="B660" s="18" t="s">
        <v>2558</v>
      </c>
      <c r="C660" s="18" t="s">
        <v>1905</v>
      </c>
      <c r="E660" s="18" t="s">
        <v>325</v>
      </c>
      <c r="F660" s="18" t="s">
        <v>2559</v>
      </c>
      <c r="G660" s="18" t="s">
        <v>1684</v>
      </c>
      <c r="H660" s="18">
        <v>38</v>
      </c>
      <c r="I660" s="18">
        <v>36</v>
      </c>
      <c r="J660" s="18">
        <v>38</v>
      </c>
      <c r="K660" s="18">
        <v>32</v>
      </c>
      <c r="L660" s="18">
        <v>36</v>
      </c>
      <c r="M660" s="18">
        <v>57</v>
      </c>
      <c r="N660" s="18">
        <v>237</v>
      </c>
    </row>
    <row r="661" spans="1:14">
      <c r="A661" s="18">
        <v>660</v>
      </c>
      <c r="B661" s="18" t="s">
        <v>2560</v>
      </c>
      <c r="C661" s="18" t="s">
        <v>1905</v>
      </c>
      <c r="D661" s="18" t="s">
        <v>1922</v>
      </c>
      <c r="E661" s="18" t="s">
        <v>325</v>
      </c>
      <c r="F661" s="18" t="s">
        <v>2559</v>
      </c>
      <c r="G661" s="18" t="s">
        <v>1684</v>
      </c>
      <c r="H661" s="18">
        <v>85</v>
      </c>
      <c r="I661" s="18">
        <v>56</v>
      </c>
      <c r="J661" s="18">
        <v>77</v>
      </c>
      <c r="K661" s="18">
        <v>50</v>
      </c>
      <c r="L661" s="18">
        <v>77</v>
      </c>
      <c r="M661" s="18">
        <v>78</v>
      </c>
      <c r="N661" s="18">
        <v>423</v>
      </c>
    </row>
    <row r="662" spans="1:14">
      <c r="A662" s="18">
        <v>661</v>
      </c>
      <c r="B662" s="18" t="s">
        <v>2561</v>
      </c>
      <c r="C662" s="18" t="s">
        <v>1905</v>
      </c>
      <c r="D662" s="18" t="s">
        <v>1893</v>
      </c>
      <c r="E662" s="18" t="s">
        <v>1907</v>
      </c>
      <c r="G662" s="18" t="s">
        <v>2562</v>
      </c>
      <c r="H662" s="18">
        <v>45</v>
      </c>
      <c r="I662" s="18">
        <v>50</v>
      </c>
      <c r="J662" s="18">
        <v>43</v>
      </c>
      <c r="K662" s="18">
        <v>40</v>
      </c>
      <c r="L662" s="18">
        <v>38</v>
      </c>
      <c r="M662" s="18">
        <v>62</v>
      </c>
      <c r="N662" s="18">
        <v>278</v>
      </c>
    </row>
    <row r="663" spans="1:14">
      <c r="A663" s="18">
        <v>662</v>
      </c>
      <c r="B663" s="18" t="s">
        <v>2563</v>
      </c>
      <c r="C663" s="18" t="s">
        <v>1891</v>
      </c>
      <c r="D663" s="18" t="s">
        <v>1893</v>
      </c>
      <c r="E663" s="18" t="s">
        <v>1708</v>
      </c>
      <c r="G663" s="18" t="s">
        <v>2562</v>
      </c>
      <c r="H663" s="18">
        <v>62</v>
      </c>
      <c r="I663" s="18">
        <v>73</v>
      </c>
      <c r="J663" s="18">
        <v>55</v>
      </c>
      <c r="K663" s="18">
        <v>56</v>
      </c>
      <c r="L663" s="18">
        <v>52</v>
      </c>
      <c r="M663" s="18">
        <v>84</v>
      </c>
      <c r="N663" s="18">
        <v>382</v>
      </c>
    </row>
    <row r="664" spans="1:14">
      <c r="A664" s="18">
        <v>663</v>
      </c>
      <c r="B664" s="18" t="s">
        <v>2564</v>
      </c>
      <c r="C664" s="18" t="s">
        <v>1891</v>
      </c>
      <c r="D664" s="18" t="s">
        <v>1893</v>
      </c>
      <c r="E664" s="18" t="s">
        <v>1708</v>
      </c>
      <c r="G664" s="18" t="s">
        <v>2562</v>
      </c>
      <c r="H664" s="18">
        <v>78</v>
      </c>
      <c r="I664" s="18">
        <v>81</v>
      </c>
      <c r="J664" s="18">
        <v>71</v>
      </c>
      <c r="K664" s="18">
        <v>74</v>
      </c>
      <c r="L664" s="18">
        <v>69</v>
      </c>
      <c r="M664" s="18">
        <v>126</v>
      </c>
      <c r="N664" s="18">
        <v>499</v>
      </c>
    </row>
    <row r="665" spans="1:14">
      <c r="A665" s="18">
        <v>664</v>
      </c>
      <c r="B665" s="18" t="s">
        <v>2565</v>
      </c>
      <c r="C665" s="18" t="s">
        <v>1898</v>
      </c>
      <c r="E665" s="18" t="s">
        <v>1721</v>
      </c>
      <c r="F665" s="18" t="s">
        <v>2116</v>
      </c>
      <c r="G665" s="18" t="s">
        <v>1934</v>
      </c>
      <c r="H665" s="18">
        <v>38</v>
      </c>
      <c r="I665" s="18">
        <v>35</v>
      </c>
      <c r="J665" s="18">
        <v>40</v>
      </c>
      <c r="K665" s="18">
        <v>27</v>
      </c>
      <c r="L665" s="18">
        <v>25</v>
      </c>
      <c r="M665" s="18">
        <v>35</v>
      </c>
      <c r="N665" s="18">
        <v>200</v>
      </c>
    </row>
    <row r="666" spans="1:14">
      <c r="A666" s="18">
        <v>665</v>
      </c>
      <c r="B666" s="18" t="s">
        <v>2566</v>
      </c>
      <c r="C666" s="18" t="s">
        <v>1898</v>
      </c>
      <c r="E666" s="18" t="s">
        <v>1682</v>
      </c>
      <c r="G666" s="18" t="s">
        <v>1934</v>
      </c>
      <c r="H666" s="18">
        <v>45</v>
      </c>
      <c r="I666" s="18">
        <v>22</v>
      </c>
      <c r="J666" s="18">
        <v>60</v>
      </c>
      <c r="K666" s="18">
        <v>27</v>
      </c>
      <c r="L666" s="18">
        <v>30</v>
      </c>
      <c r="M666" s="18">
        <v>29</v>
      </c>
      <c r="N666" s="18">
        <v>213</v>
      </c>
    </row>
    <row r="667" spans="1:14">
      <c r="A667" s="18">
        <v>666</v>
      </c>
      <c r="B667" s="18" t="s">
        <v>2567</v>
      </c>
      <c r="C667" s="18" t="s">
        <v>1898</v>
      </c>
      <c r="D667" s="18" t="s">
        <v>1893</v>
      </c>
      <c r="E667" s="18" t="s">
        <v>1721</v>
      </c>
      <c r="F667" s="18" t="s">
        <v>2116</v>
      </c>
      <c r="G667" s="18" t="s">
        <v>1934</v>
      </c>
      <c r="H667" s="18">
        <v>80</v>
      </c>
      <c r="I667" s="18">
        <v>52</v>
      </c>
      <c r="J667" s="18">
        <v>50</v>
      </c>
      <c r="K667" s="18">
        <v>90</v>
      </c>
      <c r="L667" s="18">
        <v>50</v>
      </c>
      <c r="M667" s="18">
        <v>89</v>
      </c>
      <c r="N667" s="18">
        <v>411</v>
      </c>
    </row>
    <row r="668" spans="1:14">
      <c r="A668" s="18">
        <v>667</v>
      </c>
      <c r="B668" s="18" t="s">
        <v>2568</v>
      </c>
      <c r="C668" s="18" t="s">
        <v>1891</v>
      </c>
      <c r="D668" s="18" t="s">
        <v>1905</v>
      </c>
      <c r="E668" s="18" t="s">
        <v>159</v>
      </c>
      <c r="F668" s="18" t="s">
        <v>2485</v>
      </c>
      <c r="G668" s="18" t="s">
        <v>2051</v>
      </c>
      <c r="H668" s="18">
        <v>62</v>
      </c>
      <c r="I668" s="18">
        <v>50</v>
      </c>
      <c r="J668" s="18">
        <v>58</v>
      </c>
      <c r="K668" s="18">
        <v>73</v>
      </c>
      <c r="L668" s="18">
        <v>54</v>
      </c>
      <c r="M668" s="18">
        <v>72</v>
      </c>
      <c r="N668" s="18">
        <v>369</v>
      </c>
    </row>
    <row r="669" spans="1:14">
      <c r="A669" s="18">
        <v>668</v>
      </c>
      <c r="B669" s="18" t="s">
        <v>2569</v>
      </c>
      <c r="C669" s="18" t="s">
        <v>1891</v>
      </c>
      <c r="D669" s="18" t="s">
        <v>1905</v>
      </c>
      <c r="E669" s="18" t="s">
        <v>159</v>
      </c>
      <c r="F669" s="18" t="s">
        <v>2485</v>
      </c>
      <c r="G669" s="18" t="s">
        <v>2051</v>
      </c>
      <c r="H669" s="18">
        <v>86</v>
      </c>
      <c r="I669" s="18">
        <v>68</v>
      </c>
      <c r="J669" s="18">
        <v>72</v>
      </c>
      <c r="K669" s="18">
        <v>109</v>
      </c>
      <c r="L669" s="18">
        <v>66</v>
      </c>
      <c r="M669" s="18">
        <v>106</v>
      </c>
      <c r="N669" s="18">
        <v>507</v>
      </c>
    </row>
    <row r="670" spans="1:14">
      <c r="A670" s="18">
        <v>669</v>
      </c>
      <c r="B670" s="18" t="s">
        <v>2570</v>
      </c>
      <c r="C670" s="18" t="s">
        <v>1932</v>
      </c>
      <c r="E670" s="18" t="s">
        <v>2571</v>
      </c>
      <c r="G670" s="18" t="s">
        <v>2572</v>
      </c>
      <c r="H670" s="18">
        <v>44</v>
      </c>
      <c r="I670" s="18">
        <v>38</v>
      </c>
      <c r="J670" s="18">
        <v>39</v>
      </c>
      <c r="K670" s="18">
        <v>61</v>
      </c>
      <c r="L670" s="18">
        <v>79</v>
      </c>
      <c r="M670" s="18">
        <v>42</v>
      </c>
      <c r="N670" s="18">
        <v>303</v>
      </c>
    </row>
    <row r="671" spans="1:14">
      <c r="A671" s="18">
        <v>670</v>
      </c>
      <c r="B671" s="18" t="s">
        <v>2573</v>
      </c>
      <c r="C671" s="18" t="s">
        <v>1932</v>
      </c>
      <c r="E671" s="18" t="s">
        <v>2571</v>
      </c>
      <c r="G671" s="18" t="s">
        <v>2572</v>
      </c>
      <c r="H671" s="18">
        <v>54</v>
      </c>
      <c r="I671" s="18">
        <v>45</v>
      </c>
      <c r="J671" s="18">
        <v>47</v>
      </c>
      <c r="K671" s="18">
        <v>75</v>
      </c>
      <c r="L671" s="18">
        <v>98</v>
      </c>
      <c r="M671" s="18">
        <v>52</v>
      </c>
      <c r="N671" s="18">
        <v>371</v>
      </c>
    </row>
    <row r="672" spans="1:14">
      <c r="A672" s="18">
        <v>671</v>
      </c>
      <c r="B672" s="18" t="s">
        <v>2574</v>
      </c>
      <c r="C672" s="18" t="s">
        <v>1932</v>
      </c>
      <c r="E672" s="18" t="s">
        <v>2571</v>
      </c>
      <c r="G672" s="18" t="s">
        <v>2572</v>
      </c>
      <c r="H672" s="18">
        <v>78</v>
      </c>
      <c r="I672" s="18">
        <v>65</v>
      </c>
      <c r="J672" s="18">
        <v>68</v>
      </c>
      <c r="K672" s="18">
        <v>112</v>
      </c>
      <c r="L672" s="18">
        <v>154</v>
      </c>
      <c r="M672" s="18">
        <v>75</v>
      </c>
      <c r="N672" s="18">
        <v>552</v>
      </c>
    </row>
    <row r="673" spans="1:14">
      <c r="A673" s="18">
        <v>672</v>
      </c>
      <c r="B673" s="18" t="s">
        <v>2575</v>
      </c>
      <c r="C673" s="18" t="s">
        <v>1887</v>
      </c>
      <c r="E673" s="18" t="s">
        <v>2104</v>
      </c>
      <c r="G673" s="18" t="s">
        <v>2576</v>
      </c>
      <c r="H673" s="18">
        <v>66</v>
      </c>
      <c r="I673" s="18">
        <v>65</v>
      </c>
      <c r="J673" s="18">
        <v>48</v>
      </c>
      <c r="K673" s="18">
        <v>62</v>
      </c>
      <c r="L673" s="18">
        <v>57</v>
      </c>
      <c r="M673" s="18">
        <v>52</v>
      </c>
      <c r="N673" s="18">
        <v>350</v>
      </c>
    </row>
    <row r="674" spans="1:14">
      <c r="A674" s="18">
        <v>673</v>
      </c>
      <c r="B674" s="18" t="s">
        <v>2577</v>
      </c>
      <c r="C674" s="18" t="s">
        <v>1887</v>
      </c>
      <c r="E674" s="18" t="s">
        <v>2104</v>
      </c>
      <c r="G674" s="18" t="s">
        <v>2576</v>
      </c>
      <c r="H674" s="18">
        <v>123</v>
      </c>
      <c r="I674" s="18">
        <v>100</v>
      </c>
      <c r="J674" s="18">
        <v>62</v>
      </c>
      <c r="K674" s="18">
        <v>97</v>
      </c>
      <c r="L674" s="18">
        <v>81</v>
      </c>
      <c r="M674" s="18">
        <v>68</v>
      </c>
      <c r="N674" s="18">
        <v>531</v>
      </c>
    </row>
    <row r="675" spans="1:14">
      <c r="A675" s="18">
        <v>674</v>
      </c>
      <c r="B675" s="18" t="s">
        <v>2578</v>
      </c>
      <c r="C675" s="18" t="s">
        <v>1961</v>
      </c>
      <c r="E675" s="18" t="s">
        <v>154</v>
      </c>
      <c r="F675" s="18" t="s">
        <v>2050</v>
      </c>
      <c r="G675" s="18" t="s">
        <v>494</v>
      </c>
      <c r="H675" s="18">
        <v>67</v>
      </c>
      <c r="I675" s="18">
        <v>82</v>
      </c>
      <c r="J675" s="18">
        <v>62</v>
      </c>
      <c r="K675" s="18">
        <v>46</v>
      </c>
      <c r="L675" s="18">
        <v>48</v>
      </c>
      <c r="M675" s="18">
        <v>43</v>
      </c>
      <c r="N675" s="18">
        <v>348</v>
      </c>
    </row>
    <row r="676" spans="1:14">
      <c r="A676" s="18">
        <v>675</v>
      </c>
      <c r="B676" s="18" t="s">
        <v>2579</v>
      </c>
      <c r="C676" s="18" t="s">
        <v>1961</v>
      </c>
      <c r="D676" s="18" t="s">
        <v>2119</v>
      </c>
      <c r="E676" s="18" t="s">
        <v>154</v>
      </c>
      <c r="F676" s="18" t="s">
        <v>2050</v>
      </c>
      <c r="G676" s="18" t="s">
        <v>494</v>
      </c>
      <c r="H676" s="18">
        <v>95</v>
      </c>
      <c r="I676" s="18">
        <v>124</v>
      </c>
      <c r="J676" s="18">
        <v>78</v>
      </c>
      <c r="K676" s="18">
        <v>69</v>
      </c>
      <c r="L676" s="18">
        <v>71</v>
      </c>
      <c r="M676" s="18">
        <v>58</v>
      </c>
      <c r="N676" s="18">
        <v>495</v>
      </c>
    </row>
    <row r="677" spans="1:14">
      <c r="A677" s="18">
        <v>676</v>
      </c>
      <c r="B677" s="18" t="s">
        <v>2580</v>
      </c>
      <c r="C677" s="18" t="s">
        <v>1905</v>
      </c>
      <c r="E677" s="18" t="s">
        <v>2581</v>
      </c>
      <c r="H677" s="18">
        <v>75</v>
      </c>
      <c r="I677" s="18">
        <v>80</v>
      </c>
      <c r="J677" s="18">
        <v>60</v>
      </c>
      <c r="K677" s="18">
        <v>65</v>
      </c>
      <c r="L677" s="18">
        <v>90</v>
      </c>
      <c r="M677" s="18">
        <v>102</v>
      </c>
      <c r="N677" s="18">
        <v>472</v>
      </c>
    </row>
    <row r="678" spans="1:14">
      <c r="A678" s="18">
        <v>677</v>
      </c>
      <c r="B678" s="18" t="s">
        <v>2582</v>
      </c>
      <c r="C678" s="18" t="s">
        <v>1972</v>
      </c>
      <c r="E678" s="18" t="s">
        <v>1681</v>
      </c>
      <c r="F678" s="18" t="s">
        <v>2426</v>
      </c>
      <c r="G678" s="18" t="s">
        <v>1177</v>
      </c>
      <c r="H678" s="18">
        <v>62</v>
      </c>
      <c r="I678" s="18">
        <v>48</v>
      </c>
      <c r="J678" s="18">
        <v>54</v>
      </c>
      <c r="K678" s="18">
        <v>63</v>
      </c>
      <c r="L678" s="18">
        <v>60</v>
      </c>
      <c r="M678" s="18">
        <v>68</v>
      </c>
      <c r="N678" s="18">
        <v>355</v>
      </c>
    </row>
    <row r="679" spans="1:14">
      <c r="A679" s="18">
        <v>678</v>
      </c>
      <c r="B679" s="18" t="s">
        <v>2583</v>
      </c>
      <c r="C679" s="18" t="s">
        <v>1972</v>
      </c>
      <c r="E679" s="18" t="s">
        <v>1681</v>
      </c>
      <c r="F679" s="18" t="s">
        <v>2426</v>
      </c>
      <c r="G679" s="18" t="s">
        <v>2122</v>
      </c>
      <c r="H679" s="18">
        <v>74</v>
      </c>
      <c r="I679" s="18">
        <v>48</v>
      </c>
      <c r="J679" s="18">
        <v>76</v>
      </c>
      <c r="K679" s="18">
        <v>83</v>
      </c>
      <c r="L679" s="18">
        <v>81</v>
      </c>
      <c r="M679" s="18">
        <v>104</v>
      </c>
      <c r="N679" s="18">
        <v>466</v>
      </c>
    </row>
    <row r="680" spans="1:14">
      <c r="A680" s="18">
        <v>679</v>
      </c>
      <c r="B680" s="18" t="s">
        <v>2584</v>
      </c>
      <c r="C680" s="18" t="s">
        <v>1991</v>
      </c>
      <c r="D680" s="18" t="s">
        <v>2009</v>
      </c>
      <c r="E680" s="18" t="s">
        <v>417</v>
      </c>
      <c r="H680" s="18">
        <v>45</v>
      </c>
      <c r="I680" s="18">
        <v>80</v>
      </c>
      <c r="J680" s="18">
        <v>100</v>
      </c>
      <c r="K680" s="18">
        <v>35</v>
      </c>
      <c r="L680" s="18">
        <v>37</v>
      </c>
      <c r="M680" s="18">
        <v>28</v>
      </c>
      <c r="N680" s="18">
        <v>325</v>
      </c>
    </row>
    <row r="681" spans="1:14">
      <c r="A681" s="18">
        <v>680</v>
      </c>
      <c r="B681" s="18" t="s">
        <v>2585</v>
      </c>
      <c r="C681" s="18" t="s">
        <v>1991</v>
      </c>
      <c r="D681" s="18" t="s">
        <v>2009</v>
      </c>
      <c r="E681" s="18" t="s">
        <v>417</v>
      </c>
      <c r="H681" s="18">
        <v>59</v>
      </c>
      <c r="I681" s="18">
        <v>110</v>
      </c>
      <c r="J681" s="18">
        <v>150</v>
      </c>
      <c r="K681" s="18">
        <v>45</v>
      </c>
      <c r="L681" s="18">
        <v>49</v>
      </c>
      <c r="M681" s="18">
        <v>35</v>
      </c>
      <c r="N681" s="18">
        <v>448</v>
      </c>
    </row>
    <row r="682" spans="1:14">
      <c r="A682" s="18">
        <v>681</v>
      </c>
      <c r="B682" s="18" t="s">
        <v>2586</v>
      </c>
      <c r="C682" s="18" t="s">
        <v>1991</v>
      </c>
      <c r="D682" s="18" t="s">
        <v>2009</v>
      </c>
      <c r="E682" s="18" t="s">
        <v>2587</v>
      </c>
      <c r="H682" s="18">
        <v>60</v>
      </c>
      <c r="I682" s="18">
        <v>50</v>
      </c>
      <c r="J682" s="18">
        <v>150</v>
      </c>
      <c r="K682" s="18">
        <v>50</v>
      </c>
      <c r="L682" s="18">
        <v>150</v>
      </c>
      <c r="M682" s="18">
        <v>60</v>
      </c>
      <c r="N682" s="18">
        <v>520</v>
      </c>
    </row>
    <row r="683" spans="1:14">
      <c r="A683" s="18">
        <v>682</v>
      </c>
      <c r="B683" s="18" t="s">
        <v>2588</v>
      </c>
      <c r="C683" s="18" t="s">
        <v>1932</v>
      </c>
      <c r="E683" s="18" t="s">
        <v>2034</v>
      </c>
      <c r="G683" s="18" t="s">
        <v>2589</v>
      </c>
      <c r="H683" s="18">
        <v>78</v>
      </c>
      <c r="I683" s="18">
        <v>52</v>
      </c>
      <c r="J683" s="18">
        <v>60</v>
      </c>
      <c r="K683" s="18">
        <v>63</v>
      </c>
      <c r="L683" s="18">
        <v>65</v>
      </c>
      <c r="M683" s="18">
        <v>23</v>
      </c>
      <c r="N683" s="18">
        <v>341</v>
      </c>
    </row>
    <row r="684" spans="1:14">
      <c r="A684" s="18">
        <v>683</v>
      </c>
      <c r="B684" s="18" t="s">
        <v>2590</v>
      </c>
      <c r="C684" s="18" t="s">
        <v>1932</v>
      </c>
      <c r="E684" s="18" t="s">
        <v>2034</v>
      </c>
      <c r="G684" s="18" t="s">
        <v>2589</v>
      </c>
      <c r="H684" s="18">
        <v>101</v>
      </c>
      <c r="I684" s="18">
        <v>72</v>
      </c>
      <c r="J684" s="18">
        <v>72</v>
      </c>
      <c r="K684" s="18">
        <v>99</v>
      </c>
      <c r="L684" s="18">
        <v>89</v>
      </c>
      <c r="M684" s="18">
        <v>29</v>
      </c>
      <c r="N684" s="18">
        <v>462</v>
      </c>
    </row>
    <row r="685" spans="1:14">
      <c r="A685" s="18">
        <v>684</v>
      </c>
      <c r="B685" s="18" t="s">
        <v>2591</v>
      </c>
      <c r="C685" s="18" t="s">
        <v>1932</v>
      </c>
      <c r="E685" s="18" t="s">
        <v>2592</v>
      </c>
      <c r="G685" s="18" t="s">
        <v>1034</v>
      </c>
      <c r="H685" s="18">
        <v>62</v>
      </c>
      <c r="I685" s="18">
        <v>48</v>
      </c>
      <c r="J685" s="18">
        <v>66</v>
      </c>
      <c r="K685" s="18">
        <v>59</v>
      </c>
      <c r="L685" s="18">
        <v>57</v>
      </c>
      <c r="M685" s="18">
        <v>49</v>
      </c>
      <c r="N685" s="18">
        <v>341</v>
      </c>
    </row>
    <row r="686" spans="1:14">
      <c r="A686" s="18">
        <v>685</v>
      </c>
      <c r="B686" s="18" t="s">
        <v>2593</v>
      </c>
      <c r="C686" s="18" t="s">
        <v>1932</v>
      </c>
      <c r="E686" s="18" t="s">
        <v>2592</v>
      </c>
      <c r="G686" s="18" t="s">
        <v>1034</v>
      </c>
      <c r="H686" s="18">
        <v>82</v>
      </c>
      <c r="I686" s="18">
        <v>80</v>
      </c>
      <c r="J686" s="18">
        <v>86</v>
      </c>
      <c r="K686" s="18">
        <v>85</v>
      </c>
      <c r="L686" s="18">
        <v>75</v>
      </c>
      <c r="M686" s="18">
        <v>72</v>
      </c>
      <c r="N686" s="18">
        <v>480</v>
      </c>
    </row>
    <row r="687" spans="1:14">
      <c r="A687" s="18">
        <v>686</v>
      </c>
      <c r="B687" s="18" t="s">
        <v>2594</v>
      </c>
      <c r="C687" s="18" t="s">
        <v>2119</v>
      </c>
      <c r="D687" s="18" t="s">
        <v>1972</v>
      </c>
      <c r="E687" s="18" t="s">
        <v>2139</v>
      </c>
      <c r="F687" s="18" t="s">
        <v>2595</v>
      </c>
      <c r="G687" s="18" t="s">
        <v>1941</v>
      </c>
      <c r="H687" s="18">
        <v>53</v>
      </c>
      <c r="I687" s="18">
        <v>54</v>
      </c>
      <c r="J687" s="18">
        <v>53</v>
      </c>
      <c r="K687" s="18">
        <v>37</v>
      </c>
      <c r="L687" s="18">
        <v>46</v>
      </c>
      <c r="M687" s="18">
        <v>45</v>
      </c>
      <c r="N687" s="18">
        <v>288</v>
      </c>
    </row>
    <row r="688" spans="1:14">
      <c r="A688" s="18">
        <v>687</v>
      </c>
      <c r="B688" s="18" t="s">
        <v>2596</v>
      </c>
      <c r="C688" s="18" t="s">
        <v>2119</v>
      </c>
      <c r="D688" s="18" t="s">
        <v>1972</v>
      </c>
      <c r="E688" s="18" t="s">
        <v>2139</v>
      </c>
      <c r="F688" s="18" t="s">
        <v>2595</v>
      </c>
      <c r="G688" s="18" t="s">
        <v>1941</v>
      </c>
      <c r="H688" s="18">
        <v>86</v>
      </c>
      <c r="I688" s="18">
        <v>92</v>
      </c>
      <c r="J688" s="18">
        <v>88</v>
      </c>
      <c r="K688" s="18">
        <v>68</v>
      </c>
      <c r="L688" s="18">
        <v>75</v>
      </c>
      <c r="M688" s="18">
        <v>73</v>
      </c>
      <c r="N688" s="18">
        <v>482</v>
      </c>
    </row>
    <row r="689" spans="1:14">
      <c r="A689" s="18">
        <v>688</v>
      </c>
      <c r="B689" s="18" t="s">
        <v>2597</v>
      </c>
      <c r="C689" s="18" t="s">
        <v>1983</v>
      </c>
      <c r="D689" s="18" t="s">
        <v>1895</v>
      </c>
      <c r="E689" s="18" t="s">
        <v>2598</v>
      </c>
      <c r="F689" s="18" t="s">
        <v>2039</v>
      </c>
      <c r="G689" s="18" t="s">
        <v>2141</v>
      </c>
      <c r="H689" s="18">
        <v>42</v>
      </c>
      <c r="I689" s="18">
        <v>52</v>
      </c>
      <c r="J689" s="18">
        <v>67</v>
      </c>
      <c r="K689" s="18">
        <v>39</v>
      </c>
      <c r="L689" s="18">
        <v>56</v>
      </c>
      <c r="M689" s="18">
        <v>50</v>
      </c>
      <c r="N689" s="18">
        <v>306</v>
      </c>
    </row>
    <row r="690" spans="1:14">
      <c r="A690" s="18">
        <v>689</v>
      </c>
      <c r="B690" s="18" t="s">
        <v>2599</v>
      </c>
      <c r="C690" s="18" t="s">
        <v>1983</v>
      </c>
      <c r="D690" s="18" t="s">
        <v>1895</v>
      </c>
      <c r="E690" s="18" t="s">
        <v>2598</v>
      </c>
      <c r="F690" s="18" t="s">
        <v>2039</v>
      </c>
      <c r="G690" s="18" t="s">
        <v>2141</v>
      </c>
      <c r="H690" s="18">
        <v>72</v>
      </c>
      <c r="I690" s="18">
        <v>105</v>
      </c>
      <c r="J690" s="18">
        <v>115</v>
      </c>
      <c r="K690" s="18">
        <v>54</v>
      </c>
      <c r="L690" s="18">
        <v>86</v>
      </c>
      <c r="M690" s="18">
        <v>68</v>
      </c>
      <c r="N690" s="18">
        <v>500</v>
      </c>
    </row>
    <row r="691" spans="1:14">
      <c r="A691" s="18">
        <v>690</v>
      </c>
      <c r="B691" s="18" t="s">
        <v>2600</v>
      </c>
      <c r="C691" s="18" t="s">
        <v>1888</v>
      </c>
      <c r="D691" s="18" t="s">
        <v>1895</v>
      </c>
      <c r="E691" s="18" t="s">
        <v>1330</v>
      </c>
      <c r="F691" s="18" t="s">
        <v>2415</v>
      </c>
      <c r="G691" s="18" t="s">
        <v>1687</v>
      </c>
      <c r="H691" s="18">
        <v>50</v>
      </c>
      <c r="I691" s="18">
        <v>60</v>
      </c>
      <c r="J691" s="18">
        <v>60</v>
      </c>
      <c r="K691" s="18">
        <v>60</v>
      </c>
      <c r="L691" s="18">
        <v>60</v>
      </c>
      <c r="M691" s="18">
        <v>30</v>
      </c>
      <c r="N691" s="18">
        <v>320</v>
      </c>
    </row>
    <row r="692" spans="1:14">
      <c r="A692" s="18">
        <v>691</v>
      </c>
      <c r="B692" s="18" t="s">
        <v>2601</v>
      </c>
      <c r="C692" s="18" t="s">
        <v>1888</v>
      </c>
      <c r="D692" s="18" t="s">
        <v>2068</v>
      </c>
      <c r="E692" s="18" t="s">
        <v>1330</v>
      </c>
      <c r="F692" s="18" t="s">
        <v>2415</v>
      </c>
      <c r="G692" s="18" t="s">
        <v>1687</v>
      </c>
      <c r="H692" s="18">
        <v>65</v>
      </c>
      <c r="I692" s="18">
        <v>75</v>
      </c>
      <c r="J692" s="18">
        <v>90</v>
      </c>
      <c r="K692" s="18">
        <v>97</v>
      </c>
      <c r="L692" s="18">
        <v>123</v>
      </c>
      <c r="M692" s="18">
        <v>44</v>
      </c>
      <c r="N692" s="18">
        <v>494</v>
      </c>
    </row>
    <row r="693" spans="1:14">
      <c r="A693" s="18">
        <v>692</v>
      </c>
      <c r="B693" s="18" t="s">
        <v>2602</v>
      </c>
      <c r="C693" s="18" t="s">
        <v>1895</v>
      </c>
      <c r="E693" s="18" t="s">
        <v>2603</v>
      </c>
      <c r="H693" s="18">
        <v>50</v>
      </c>
      <c r="I693" s="18">
        <v>53</v>
      </c>
      <c r="J693" s="18">
        <v>62</v>
      </c>
      <c r="K693" s="18">
        <v>58</v>
      </c>
      <c r="L693" s="18">
        <v>63</v>
      </c>
      <c r="M693" s="18">
        <v>44</v>
      </c>
      <c r="N693" s="18">
        <v>330</v>
      </c>
    </row>
    <row r="694" spans="1:14">
      <c r="A694" s="18">
        <v>693</v>
      </c>
      <c r="B694" s="18" t="s">
        <v>2604</v>
      </c>
      <c r="C694" s="18" t="s">
        <v>1895</v>
      </c>
      <c r="E694" s="18" t="s">
        <v>2603</v>
      </c>
      <c r="H694" s="18">
        <v>71</v>
      </c>
      <c r="I694" s="18">
        <v>73</v>
      </c>
      <c r="J694" s="18">
        <v>88</v>
      </c>
      <c r="K694" s="18">
        <v>120</v>
      </c>
      <c r="L694" s="18">
        <v>89</v>
      </c>
      <c r="M694" s="18">
        <v>59</v>
      </c>
      <c r="N694" s="18">
        <v>500</v>
      </c>
    </row>
    <row r="695" spans="1:14">
      <c r="A695" s="18">
        <v>694</v>
      </c>
      <c r="B695" s="18" t="s">
        <v>2605</v>
      </c>
      <c r="C695" s="18" t="s">
        <v>1920</v>
      </c>
      <c r="D695" s="18" t="s">
        <v>1905</v>
      </c>
      <c r="E695" s="18" t="s">
        <v>146</v>
      </c>
      <c r="F695" s="18" t="s">
        <v>2132</v>
      </c>
      <c r="G695" s="18" t="s">
        <v>194</v>
      </c>
      <c r="H695" s="18">
        <v>44</v>
      </c>
      <c r="I695" s="18">
        <v>38</v>
      </c>
      <c r="J695" s="18">
        <v>33</v>
      </c>
      <c r="K695" s="18">
        <v>61</v>
      </c>
      <c r="L695" s="18">
        <v>43</v>
      </c>
      <c r="M695" s="18">
        <v>70</v>
      </c>
      <c r="N695" s="18">
        <v>289</v>
      </c>
    </row>
    <row r="696" spans="1:14">
      <c r="A696" s="18">
        <v>695</v>
      </c>
      <c r="B696" s="18" t="s">
        <v>2606</v>
      </c>
      <c r="C696" s="18" t="s">
        <v>1920</v>
      </c>
      <c r="D696" s="18" t="s">
        <v>1905</v>
      </c>
      <c r="E696" s="18" t="s">
        <v>146</v>
      </c>
      <c r="F696" s="18" t="s">
        <v>2132</v>
      </c>
      <c r="G696" s="18" t="s">
        <v>194</v>
      </c>
      <c r="H696" s="18">
        <v>62</v>
      </c>
      <c r="I696" s="18">
        <v>55</v>
      </c>
      <c r="J696" s="18">
        <v>52</v>
      </c>
      <c r="K696" s="18">
        <v>109</v>
      </c>
      <c r="L696" s="18">
        <v>94</v>
      </c>
      <c r="M696" s="18">
        <v>109</v>
      </c>
      <c r="N696" s="18">
        <v>481</v>
      </c>
    </row>
    <row r="697" spans="1:14">
      <c r="A697" s="18">
        <v>696</v>
      </c>
      <c r="B697" s="18" t="s">
        <v>2607</v>
      </c>
      <c r="C697" s="18" t="s">
        <v>1983</v>
      </c>
      <c r="D697" s="18" t="s">
        <v>2068</v>
      </c>
      <c r="E697" s="18" t="s">
        <v>2608</v>
      </c>
      <c r="G697" s="18" t="s">
        <v>290</v>
      </c>
      <c r="H697" s="18">
        <v>58</v>
      </c>
      <c r="I697" s="18">
        <v>89</v>
      </c>
      <c r="J697" s="18">
        <v>77</v>
      </c>
      <c r="K697" s="18">
        <v>45</v>
      </c>
      <c r="L697" s="18">
        <v>45</v>
      </c>
      <c r="M697" s="18">
        <v>48</v>
      </c>
      <c r="N697" s="18">
        <v>362</v>
      </c>
    </row>
    <row r="698" spans="1:14">
      <c r="A698" s="18">
        <v>697</v>
      </c>
      <c r="B698" s="18" t="s">
        <v>2609</v>
      </c>
      <c r="C698" s="18" t="s">
        <v>1983</v>
      </c>
      <c r="D698" s="18" t="s">
        <v>2068</v>
      </c>
      <c r="E698" s="18" t="s">
        <v>2608</v>
      </c>
      <c r="G698" s="18" t="s">
        <v>633</v>
      </c>
      <c r="H698" s="18">
        <v>82</v>
      </c>
      <c r="I698" s="18">
        <v>121</v>
      </c>
      <c r="J698" s="18">
        <v>119</v>
      </c>
      <c r="K698" s="18">
        <v>69</v>
      </c>
      <c r="L698" s="18">
        <v>59</v>
      </c>
      <c r="M698" s="18">
        <v>71</v>
      </c>
      <c r="N698" s="18">
        <v>521</v>
      </c>
    </row>
    <row r="699" spans="1:14">
      <c r="A699" s="18">
        <v>698</v>
      </c>
      <c r="B699" s="18" t="s">
        <v>2610</v>
      </c>
      <c r="C699" s="18" t="s">
        <v>1983</v>
      </c>
      <c r="D699" s="18" t="s">
        <v>2000</v>
      </c>
      <c r="E699" s="18" t="s">
        <v>2611</v>
      </c>
      <c r="G699" s="18" t="s">
        <v>1718</v>
      </c>
      <c r="H699" s="18">
        <v>77</v>
      </c>
      <c r="I699" s="18">
        <v>59</v>
      </c>
      <c r="J699" s="18">
        <v>50</v>
      </c>
      <c r="K699" s="18">
        <v>67</v>
      </c>
      <c r="L699" s="18">
        <v>63</v>
      </c>
      <c r="M699" s="18">
        <v>46</v>
      </c>
      <c r="N699" s="18">
        <v>362</v>
      </c>
    </row>
    <row r="700" spans="1:14">
      <c r="A700" s="18">
        <v>699</v>
      </c>
      <c r="B700" s="18" t="s">
        <v>2612</v>
      </c>
      <c r="C700" s="18" t="s">
        <v>1983</v>
      </c>
      <c r="D700" s="18" t="s">
        <v>2000</v>
      </c>
      <c r="E700" s="18" t="s">
        <v>2611</v>
      </c>
      <c r="G700" s="18" t="s">
        <v>1718</v>
      </c>
      <c r="H700" s="18">
        <v>123</v>
      </c>
      <c r="I700" s="18">
        <v>77</v>
      </c>
      <c r="J700" s="18">
        <v>72</v>
      </c>
      <c r="K700" s="18">
        <v>99</v>
      </c>
      <c r="L700" s="18">
        <v>92</v>
      </c>
      <c r="M700" s="18">
        <v>58</v>
      </c>
      <c r="N700" s="18">
        <v>521</v>
      </c>
    </row>
    <row r="701" spans="1:14">
      <c r="A701" s="18">
        <v>700</v>
      </c>
      <c r="B701" s="18" t="s">
        <v>2613</v>
      </c>
      <c r="C701" s="18" t="s">
        <v>1932</v>
      </c>
      <c r="E701" s="18" t="s">
        <v>1715</v>
      </c>
      <c r="G701" s="18" t="s">
        <v>2614</v>
      </c>
      <c r="H701" s="18">
        <v>95</v>
      </c>
      <c r="I701" s="18">
        <v>65</v>
      </c>
      <c r="J701" s="18">
        <v>65</v>
      </c>
      <c r="K701" s="18">
        <v>110</v>
      </c>
      <c r="L701" s="18">
        <v>130</v>
      </c>
      <c r="M701" s="18">
        <v>60</v>
      </c>
      <c r="N701" s="18">
        <v>525</v>
      </c>
    </row>
    <row r="702" spans="1:14">
      <c r="A702" s="18">
        <v>701</v>
      </c>
      <c r="B702" s="18" t="s">
        <v>2615</v>
      </c>
      <c r="C702" s="18" t="s">
        <v>1961</v>
      </c>
      <c r="D702" s="18" t="s">
        <v>1893</v>
      </c>
      <c r="E702" s="18" t="s">
        <v>1674</v>
      </c>
      <c r="F702" s="18" t="s">
        <v>2323</v>
      </c>
      <c r="G702" s="18" t="s">
        <v>438</v>
      </c>
      <c r="H702" s="18">
        <v>78</v>
      </c>
      <c r="I702" s="18">
        <v>92</v>
      </c>
      <c r="J702" s="18">
        <v>75</v>
      </c>
      <c r="K702" s="18">
        <v>74</v>
      </c>
      <c r="L702" s="18">
        <v>63</v>
      </c>
      <c r="M702" s="18">
        <v>118</v>
      </c>
      <c r="N702" s="18">
        <v>500</v>
      </c>
    </row>
    <row r="703" spans="1:14">
      <c r="A703" s="18">
        <v>702</v>
      </c>
      <c r="B703" s="18" t="s">
        <v>2616</v>
      </c>
      <c r="C703" s="18" t="s">
        <v>1920</v>
      </c>
      <c r="D703" s="18" t="s">
        <v>1932</v>
      </c>
      <c r="E703" s="18" t="s">
        <v>2617</v>
      </c>
      <c r="F703" s="18" t="s">
        <v>2111</v>
      </c>
      <c r="G703" s="18" t="s">
        <v>1704</v>
      </c>
      <c r="H703" s="18">
        <v>67</v>
      </c>
      <c r="I703" s="18">
        <v>58</v>
      </c>
      <c r="J703" s="18">
        <v>57</v>
      </c>
      <c r="K703" s="18">
        <v>81</v>
      </c>
      <c r="L703" s="18">
        <v>67</v>
      </c>
      <c r="M703" s="18">
        <v>101</v>
      </c>
      <c r="N703" s="18">
        <v>431</v>
      </c>
    </row>
    <row r="704" spans="1:14">
      <c r="A704" s="18">
        <v>703</v>
      </c>
      <c r="B704" s="18" t="s">
        <v>2618</v>
      </c>
      <c r="C704" s="18" t="s">
        <v>1983</v>
      </c>
      <c r="D704" s="18" t="s">
        <v>1932</v>
      </c>
      <c r="E704" s="18" t="s">
        <v>1672</v>
      </c>
      <c r="G704" s="18" t="s">
        <v>290</v>
      </c>
      <c r="H704" s="18">
        <v>50</v>
      </c>
      <c r="I704" s="18">
        <v>50</v>
      </c>
      <c r="J704" s="18">
        <v>150</v>
      </c>
      <c r="K704" s="18">
        <v>50</v>
      </c>
      <c r="L704" s="18">
        <v>150</v>
      </c>
      <c r="M704" s="18">
        <v>50</v>
      </c>
      <c r="N704" s="18">
        <v>500</v>
      </c>
    </row>
    <row r="705" spans="1:14">
      <c r="A705" s="18">
        <v>704</v>
      </c>
      <c r="B705" s="18" t="s">
        <v>2619</v>
      </c>
      <c r="C705" s="18" t="s">
        <v>2068</v>
      </c>
      <c r="E705" s="18" t="s">
        <v>2104</v>
      </c>
      <c r="F705" s="18" t="s">
        <v>1999</v>
      </c>
      <c r="G705" s="18" t="s">
        <v>2620</v>
      </c>
      <c r="H705" s="18">
        <v>45</v>
      </c>
      <c r="I705" s="18">
        <v>50</v>
      </c>
      <c r="J705" s="18">
        <v>35</v>
      </c>
      <c r="K705" s="18">
        <v>55</v>
      </c>
      <c r="L705" s="18">
        <v>75</v>
      </c>
      <c r="M705" s="18">
        <v>40</v>
      </c>
      <c r="N705" s="18">
        <v>300</v>
      </c>
    </row>
    <row r="706" spans="1:14">
      <c r="A706" s="18">
        <v>705</v>
      </c>
      <c r="B706" s="18" t="s">
        <v>2621</v>
      </c>
      <c r="C706" s="18" t="s">
        <v>2068</v>
      </c>
      <c r="E706" s="18" t="s">
        <v>2104</v>
      </c>
      <c r="F706" s="18" t="s">
        <v>1999</v>
      </c>
      <c r="G706" s="18" t="s">
        <v>2620</v>
      </c>
      <c r="H706" s="18">
        <v>68</v>
      </c>
      <c r="I706" s="18">
        <v>75</v>
      </c>
      <c r="J706" s="18">
        <v>53</v>
      </c>
      <c r="K706" s="18">
        <v>83</v>
      </c>
      <c r="L706" s="18">
        <v>113</v>
      </c>
      <c r="M706" s="18">
        <v>60</v>
      </c>
      <c r="N706" s="18">
        <v>452</v>
      </c>
    </row>
    <row r="707" spans="1:14">
      <c r="A707" s="18">
        <v>706</v>
      </c>
      <c r="B707" s="18" t="s">
        <v>2622</v>
      </c>
      <c r="C707" s="18" t="s">
        <v>2068</v>
      </c>
      <c r="E707" s="18" t="s">
        <v>2104</v>
      </c>
      <c r="F707" s="18" t="s">
        <v>1999</v>
      </c>
      <c r="G707" s="18" t="s">
        <v>2620</v>
      </c>
      <c r="H707" s="18">
        <v>90</v>
      </c>
      <c r="I707" s="18">
        <v>100</v>
      </c>
      <c r="J707" s="18">
        <v>70</v>
      </c>
      <c r="K707" s="18">
        <v>110</v>
      </c>
      <c r="L707" s="18">
        <v>150</v>
      </c>
      <c r="M707" s="18">
        <v>80</v>
      </c>
      <c r="N707" s="18">
        <v>600</v>
      </c>
    </row>
    <row r="708" spans="1:14">
      <c r="A708" s="18">
        <v>707</v>
      </c>
      <c r="B708" s="18" t="s">
        <v>2623</v>
      </c>
      <c r="C708" s="18" t="s">
        <v>1991</v>
      </c>
      <c r="D708" s="18" t="s">
        <v>1932</v>
      </c>
      <c r="E708" s="18" t="s">
        <v>2122</v>
      </c>
      <c r="G708" s="18" t="s">
        <v>2552</v>
      </c>
      <c r="H708" s="18">
        <v>57</v>
      </c>
      <c r="I708" s="18">
        <v>80</v>
      </c>
      <c r="J708" s="18">
        <v>91</v>
      </c>
      <c r="K708" s="18">
        <v>80</v>
      </c>
      <c r="L708" s="18">
        <v>87</v>
      </c>
      <c r="M708" s="18">
        <v>75</v>
      </c>
      <c r="N708" s="18">
        <v>470</v>
      </c>
    </row>
    <row r="709" spans="1:14">
      <c r="A709" s="18">
        <v>708</v>
      </c>
      <c r="B709" s="18" t="s">
        <v>2624</v>
      </c>
      <c r="C709" s="18" t="s">
        <v>2009</v>
      </c>
      <c r="D709" s="18" t="s">
        <v>1887</v>
      </c>
      <c r="E709" s="18" t="s">
        <v>702</v>
      </c>
      <c r="F709" s="18" t="s">
        <v>2159</v>
      </c>
      <c r="G709" s="18" t="s">
        <v>2020</v>
      </c>
      <c r="H709" s="18">
        <v>43</v>
      </c>
      <c r="I709" s="18">
        <v>70</v>
      </c>
      <c r="J709" s="18">
        <v>48</v>
      </c>
      <c r="K709" s="18">
        <v>50</v>
      </c>
      <c r="L709" s="18">
        <v>60</v>
      </c>
      <c r="M709" s="18">
        <v>38</v>
      </c>
      <c r="N709" s="18">
        <v>309</v>
      </c>
    </row>
    <row r="710" spans="1:14">
      <c r="A710" s="18">
        <v>709</v>
      </c>
      <c r="B710" s="18" t="s">
        <v>2625</v>
      </c>
      <c r="C710" s="18" t="s">
        <v>2009</v>
      </c>
      <c r="D710" s="18" t="s">
        <v>1887</v>
      </c>
      <c r="E710" s="18" t="s">
        <v>702</v>
      </c>
      <c r="F710" s="18" t="s">
        <v>2159</v>
      </c>
      <c r="G710" s="18" t="s">
        <v>2020</v>
      </c>
      <c r="H710" s="18">
        <v>85</v>
      </c>
      <c r="I710" s="18">
        <v>110</v>
      </c>
      <c r="J710" s="18">
        <v>76</v>
      </c>
      <c r="K710" s="18">
        <v>65</v>
      </c>
      <c r="L710" s="18">
        <v>82</v>
      </c>
      <c r="M710" s="18">
        <v>56</v>
      </c>
      <c r="N710" s="18">
        <v>474</v>
      </c>
    </row>
    <row r="711" spans="1:14">
      <c r="A711" s="18">
        <v>710</v>
      </c>
      <c r="B711" s="18" t="s">
        <v>2626</v>
      </c>
      <c r="C711" s="18" t="s">
        <v>2009</v>
      </c>
      <c r="D711" s="18" t="s">
        <v>1887</v>
      </c>
      <c r="E711" s="18" t="s">
        <v>325</v>
      </c>
      <c r="F711" s="18" t="s">
        <v>2159</v>
      </c>
      <c r="G711" s="18" t="s">
        <v>1702</v>
      </c>
      <c r="H711" s="18">
        <v>49</v>
      </c>
      <c r="I711" s="18">
        <v>66</v>
      </c>
      <c r="J711" s="18">
        <v>70</v>
      </c>
      <c r="K711" s="18">
        <v>44</v>
      </c>
      <c r="L711" s="18">
        <v>55</v>
      </c>
      <c r="M711" s="18">
        <v>51</v>
      </c>
      <c r="N711" s="18">
        <v>335</v>
      </c>
    </row>
    <row r="712" spans="1:14">
      <c r="A712" s="18">
        <v>710</v>
      </c>
      <c r="B712" s="18" t="s">
        <v>2627</v>
      </c>
      <c r="C712" s="18" t="s">
        <v>2009</v>
      </c>
      <c r="D712" s="18" t="s">
        <v>1887</v>
      </c>
      <c r="E712" s="18" t="s">
        <v>325</v>
      </c>
      <c r="F712" s="18" t="s">
        <v>2159</v>
      </c>
      <c r="G712" s="18" t="s">
        <v>1702</v>
      </c>
      <c r="H712" s="18">
        <v>44</v>
      </c>
      <c r="I712" s="18">
        <v>66</v>
      </c>
      <c r="J712" s="18">
        <v>70</v>
      </c>
      <c r="K712" s="18">
        <v>44</v>
      </c>
      <c r="L712" s="18">
        <v>55</v>
      </c>
      <c r="M712" s="18">
        <v>56</v>
      </c>
      <c r="N712" s="18">
        <v>335</v>
      </c>
    </row>
    <row r="713" spans="1:14">
      <c r="A713" s="18">
        <v>710</v>
      </c>
      <c r="B713" s="18" t="s">
        <v>2628</v>
      </c>
      <c r="C713" s="18" t="s">
        <v>2009</v>
      </c>
      <c r="D713" s="18" t="s">
        <v>1887</v>
      </c>
      <c r="E713" s="18" t="s">
        <v>325</v>
      </c>
      <c r="F713" s="18" t="s">
        <v>2159</v>
      </c>
      <c r="G713" s="18" t="s">
        <v>1702</v>
      </c>
      <c r="H713" s="18">
        <v>54</v>
      </c>
      <c r="I713" s="18">
        <v>66</v>
      </c>
      <c r="J713" s="18">
        <v>70</v>
      </c>
      <c r="K713" s="18">
        <v>44</v>
      </c>
      <c r="L713" s="18">
        <v>55</v>
      </c>
      <c r="M713" s="18">
        <v>46</v>
      </c>
      <c r="N713" s="18">
        <v>335</v>
      </c>
    </row>
    <row r="714" spans="1:14">
      <c r="A714" s="18">
        <v>710</v>
      </c>
      <c r="B714" s="18" t="s">
        <v>2629</v>
      </c>
      <c r="C714" s="18" t="s">
        <v>2009</v>
      </c>
      <c r="D714" s="18" t="s">
        <v>1887</v>
      </c>
      <c r="E714" s="18" t="s">
        <v>325</v>
      </c>
      <c r="F714" s="18" t="s">
        <v>2159</v>
      </c>
      <c r="G714" s="18" t="s">
        <v>1702</v>
      </c>
      <c r="H714" s="18">
        <v>59</v>
      </c>
      <c r="I714" s="18">
        <v>66</v>
      </c>
      <c r="J714" s="18">
        <v>70</v>
      </c>
      <c r="K714" s="18">
        <v>44</v>
      </c>
      <c r="L714" s="18">
        <v>55</v>
      </c>
      <c r="M714" s="18">
        <v>41</v>
      </c>
      <c r="N714" s="18">
        <v>335</v>
      </c>
    </row>
    <row r="715" spans="1:14">
      <c r="A715" s="18">
        <v>711</v>
      </c>
      <c r="B715" s="18" t="s">
        <v>2630</v>
      </c>
      <c r="C715" s="18" t="s">
        <v>2009</v>
      </c>
      <c r="D715" s="18" t="s">
        <v>1887</v>
      </c>
      <c r="E715" s="18" t="s">
        <v>325</v>
      </c>
      <c r="F715" s="18" t="s">
        <v>2159</v>
      </c>
      <c r="G715" s="18" t="s">
        <v>1702</v>
      </c>
      <c r="H715" s="18">
        <v>65</v>
      </c>
      <c r="I715" s="18">
        <v>90</v>
      </c>
      <c r="J715" s="18">
        <v>122</v>
      </c>
      <c r="K715" s="18">
        <v>58</v>
      </c>
      <c r="L715" s="18">
        <v>75</v>
      </c>
      <c r="M715" s="18">
        <v>84</v>
      </c>
      <c r="N715" s="18">
        <v>494</v>
      </c>
    </row>
    <row r="716" spans="1:14">
      <c r="A716" s="18">
        <v>711</v>
      </c>
      <c r="B716" s="18" t="s">
        <v>2631</v>
      </c>
      <c r="C716" s="18" t="s">
        <v>2009</v>
      </c>
      <c r="D716" s="18" t="s">
        <v>1887</v>
      </c>
      <c r="E716" s="18" t="s">
        <v>325</v>
      </c>
      <c r="F716" s="18" t="s">
        <v>2159</v>
      </c>
      <c r="G716" s="18" t="s">
        <v>1702</v>
      </c>
      <c r="H716" s="18">
        <v>55</v>
      </c>
      <c r="I716" s="18">
        <v>85</v>
      </c>
      <c r="J716" s="18">
        <v>122</v>
      </c>
      <c r="K716" s="18">
        <v>58</v>
      </c>
      <c r="L716" s="18">
        <v>75</v>
      </c>
      <c r="M716" s="18">
        <v>99</v>
      </c>
      <c r="N716" s="18">
        <v>494</v>
      </c>
    </row>
    <row r="717" spans="1:14">
      <c r="A717" s="18">
        <v>711</v>
      </c>
      <c r="B717" s="18" t="s">
        <v>2632</v>
      </c>
      <c r="C717" s="18" t="s">
        <v>2009</v>
      </c>
      <c r="D717" s="18" t="s">
        <v>1887</v>
      </c>
      <c r="E717" s="18" t="s">
        <v>325</v>
      </c>
      <c r="F717" s="18" t="s">
        <v>2159</v>
      </c>
      <c r="G717" s="18" t="s">
        <v>1702</v>
      </c>
      <c r="H717" s="18">
        <v>75</v>
      </c>
      <c r="I717" s="18">
        <v>95</v>
      </c>
      <c r="J717" s="18">
        <v>122</v>
      </c>
      <c r="K717" s="18">
        <v>58</v>
      </c>
      <c r="L717" s="18">
        <v>75</v>
      </c>
      <c r="M717" s="18">
        <v>69</v>
      </c>
      <c r="N717" s="18">
        <v>494</v>
      </c>
    </row>
    <row r="718" spans="1:14">
      <c r="A718" s="18">
        <v>711</v>
      </c>
      <c r="B718" s="18" t="s">
        <v>2633</v>
      </c>
      <c r="C718" s="18" t="s">
        <v>2009</v>
      </c>
      <c r="D718" s="18" t="s">
        <v>1887</v>
      </c>
      <c r="E718" s="18" t="s">
        <v>325</v>
      </c>
      <c r="F718" s="18" t="s">
        <v>2159</v>
      </c>
      <c r="G718" s="18" t="s">
        <v>1702</v>
      </c>
      <c r="H718" s="18">
        <v>85</v>
      </c>
      <c r="I718" s="18">
        <v>100</v>
      </c>
      <c r="J718" s="18">
        <v>122</v>
      </c>
      <c r="K718" s="18">
        <v>58</v>
      </c>
      <c r="L718" s="18">
        <v>75</v>
      </c>
      <c r="M718" s="18">
        <v>54</v>
      </c>
      <c r="N718" s="18">
        <v>494</v>
      </c>
    </row>
    <row r="719" spans="1:14">
      <c r="A719" s="18">
        <v>712</v>
      </c>
      <c r="B719" s="18" t="s">
        <v>2634</v>
      </c>
      <c r="C719" s="18" t="s">
        <v>2000</v>
      </c>
      <c r="E719" s="18" t="s">
        <v>1177</v>
      </c>
      <c r="F719" s="18" t="s">
        <v>2277</v>
      </c>
      <c r="G719" s="18" t="s">
        <v>290</v>
      </c>
      <c r="H719" s="18">
        <v>55</v>
      </c>
      <c r="I719" s="18">
        <v>69</v>
      </c>
      <c r="J719" s="18">
        <v>85</v>
      </c>
      <c r="K719" s="18">
        <v>32</v>
      </c>
      <c r="L719" s="18">
        <v>35</v>
      </c>
      <c r="M719" s="18">
        <v>28</v>
      </c>
      <c r="N719" s="18">
        <v>304</v>
      </c>
    </row>
    <row r="720" spans="1:14">
      <c r="A720" s="18">
        <v>713</v>
      </c>
      <c r="B720" s="18" t="s">
        <v>2635</v>
      </c>
      <c r="C720" s="18" t="s">
        <v>2000</v>
      </c>
      <c r="E720" s="18" t="s">
        <v>1177</v>
      </c>
      <c r="F720" s="18" t="s">
        <v>2277</v>
      </c>
      <c r="G720" s="18" t="s">
        <v>290</v>
      </c>
      <c r="H720" s="18">
        <v>95</v>
      </c>
      <c r="I720" s="18">
        <v>117</v>
      </c>
      <c r="J720" s="18">
        <v>184</v>
      </c>
      <c r="K720" s="18">
        <v>44</v>
      </c>
      <c r="L720" s="18">
        <v>46</v>
      </c>
      <c r="M720" s="18">
        <v>28</v>
      </c>
      <c r="N720" s="18">
        <v>514</v>
      </c>
    </row>
    <row r="721" spans="1:14">
      <c r="A721" s="18">
        <v>714</v>
      </c>
      <c r="B721" s="18" t="s">
        <v>2636</v>
      </c>
      <c r="C721" s="18" t="s">
        <v>1893</v>
      </c>
      <c r="D721" s="18" t="s">
        <v>2068</v>
      </c>
      <c r="E721" s="18" t="s">
        <v>1666</v>
      </c>
      <c r="F721" s="18" t="s">
        <v>2426</v>
      </c>
      <c r="G721" s="18" t="s">
        <v>2126</v>
      </c>
      <c r="H721" s="18">
        <v>40</v>
      </c>
      <c r="I721" s="18">
        <v>30</v>
      </c>
      <c r="J721" s="18">
        <v>35</v>
      </c>
      <c r="K721" s="18">
        <v>45</v>
      </c>
      <c r="L721" s="18">
        <v>40</v>
      </c>
      <c r="M721" s="18">
        <v>55</v>
      </c>
      <c r="N721" s="18">
        <v>245</v>
      </c>
    </row>
    <row r="722" spans="1:14">
      <c r="A722" s="18">
        <v>715</v>
      </c>
      <c r="B722" s="18" t="s">
        <v>2637</v>
      </c>
      <c r="C722" s="18" t="s">
        <v>1893</v>
      </c>
      <c r="D722" s="18" t="s">
        <v>2068</v>
      </c>
      <c r="E722" s="18" t="s">
        <v>1666</v>
      </c>
      <c r="F722" s="18" t="s">
        <v>2426</v>
      </c>
      <c r="G722" s="18" t="s">
        <v>2126</v>
      </c>
      <c r="H722" s="18">
        <v>85</v>
      </c>
      <c r="I722" s="18">
        <v>70</v>
      </c>
      <c r="J722" s="18">
        <v>80</v>
      </c>
      <c r="K722" s="18">
        <v>97</v>
      </c>
      <c r="L722" s="18">
        <v>80</v>
      </c>
      <c r="M722" s="18">
        <v>123</v>
      </c>
      <c r="N722" s="18">
        <v>535</v>
      </c>
    </row>
    <row r="723" spans="1:14">
      <c r="A723" s="18">
        <v>716</v>
      </c>
      <c r="B723" s="18" t="s">
        <v>2638</v>
      </c>
      <c r="C723" s="18" t="s">
        <v>1932</v>
      </c>
      <c r="E723" s="18" t="s">
        <v>2639</v>
      </c>
      <c r="H723" s="18">
        <v>126</v>
      </c>
      <c r="I723" s="18">
        <v>131</v>
      </c>
      <c r="J723" s="18">
        <v>95</v>
      </c>
      <c r="K723" s="18">
        <v>131</v>
      </c>
      <c r="L723" s="18">
        <v>98</v>
      </c>
      <c r="M723" s="18">
        <v>99</v>
      </c>
      <c r="N723" s="18">
        <v>680</v>
      </c>
    </row>
    <row r="724" spans="1:14">
      <c r="A724" s="18">
        <v>717</v>
      </c>
      <c r="B724" s="18" t="s">
        <v>2640</v>
      </c>
      <c r="C724" s="18" t="s">
        <v>2119</v>
      </c>
      <c r="D724" s="18" t="s">
        <v>1893</v>
      </c>
      <c r="E724" s="18" t="s">
        <v>2641</v>
      </c>
      <c r="H724" s="18">
        <v>126</v>
      </c>
      <c r="I724" s="18">
        <v>131</v>
      </c>
      <c r="J724" s="18">
        <v>95</v>
      </c>
      <c r="K724" s="18">
        <v>131</v>
      </c>
      <c r="L724" s="18">
        <v>98</v>
      </c>
      <c r="M724" s="18">
        <v>99</v>
      </c>
      <c r="N724" s="18">
        <v>680</v>
      </c>
    </row>
    <row r="725" spans="1:14">
      <c r="A725" s="18">
        <v>718</v>
      </c>
      <c r="B725" s="18" t="s">
        <v>2642</v>
      </c>
      <c r="C725" s="18" t="s">
        <v>2068</v>
      </c>
      <c r="D725" s="18" t="s">
        <v>1922</v>
      </c>
      <c r="E725" s="18" t="s">
        <v>2643</v>
      </c>
      <c r="F725" s="18" t="s">
        <v>2644</v>
      </c>
      <c r="G725" s="18">
        <v>54</v>
      </c>
      <c r="H725" s="18">
        <v>100</v>
      </c>
      <c r="I725" s="18">
        <v>71</v>
      </c>
      <c r="J725" s="18">
        <v>61</v>
      </c>
      <c r="K725" s="18">
        <v>85</v>
      </c>
      <c r="L725" s="18">
        <v>115</v>
      </c>
      <c r="M725" s="18">
        <v>486</v>
      </c>
    </row>
    <row r="726" spans="1:14">
      <c r="A726" s="18">
        <v>719</v>
      </c>
      <c r="B726" s="18" t="s">
        <v>2645</v>
      </c>
      <c r="C726" s="18" t="s">
        <v>1983</v>
      </c>
      <c r="D726" s="18" t="s">
        <v>1932</v>
      </c>
      <c r="E726" s="18" t="s">
        <v>1672</v>
      </c>
      <c r="H726" s="18">
        <v>50</v>
      </c>
      <c r="I726" s="18">
        <v>100</v>
      </c>
      <c r="J726" s="18">
        <v>150</v>
      </c>
      <c r="K726" s="18">
        <v>100</v>
      </c>
      <c r="L726" s="18">
        <v>150</v>
      </c>
      <c r="M726" s="18">
        <v>50</v>
      </c>
      <c r="N726" s="18">
        <v>600</v>
      </c>
    </row>
    <row r="727" spans="1:14">
      <c r="A727" s="18">
        <v>720</v>
      </c>
      <c r="B727" s="18" t="s">
        <v>2646</v>
      </c>
      <c r="C727" s="18" t="s">
        <v>1972</v>
      </c>
      <c r="D727" s="18" t="s">
        <v>2009</v>
      </c>
      <c r="E727" s="18" t="s">
        <v>2552</v>
      </c>
      <c r="H727" s="18">
        <v>80</v>
      </c>
      <c r="I727" s="18">
        <v>110</v>
      </c>
      <c r="J727" s="18">
        <v>60</v>
      </c>
      <c r="K727" s="18">
        <v>150</v>
      </c>
      <c r="L727" s="18">
        <v>130</v>
      </c>
      <c r="M727" s="18">
        <v>70</v>
      </c>
      <c r="N727" s="18">
        <v>600</v>
      </c>
    </row>
    <row r="728" spans="1:14">
      <c r="A728" s="18">
        <v>721</v>
      </c>
      <c r="B728" s="18" t="s">
        <v>2647</v>
      </c>
      <c r="C728" s="18" t="s">
        <v>1891</v>
      </c>
      <c r="D728" s="18" t="s">
        <v>1895</v>
      </c>
      <c r="E728" s="18" t="s">
        <v>887</v>
      </c>
      <c r="H728" s="18">
        <v>80</v>
      </c>
      <c r="I728" s="18">
        <v>110</v>
      </c>
      <c r="J728" s="18">
        <v>120</v>
      </c>
      <c r="K728" s="18">
        <v>130</v>
      </c>
      <c r="L728" s="18">
        <v>90</v>
      </c>
      <c r="M728" s="18">
        <v>70</v>
      </c>
      <c r="N728" s="18">
        <v>600</v>
      </c>
    </row>
    <row r="729" spans="1:14">
      <c r="A729" s="18">
        <v>722</v>
      </c>
      <c r="B729" s="18" t="s">
        <v>2648</v>
      </c>
      <c r="C729" s="18" t="s">
        <v>1887</v>
      </c>
      <c r="D729" s="18" t="s">
        <v>1893</v>
      </c>
      <c r="E729" s="18" t="s">
        <v>161</v>
      </c>
      <c r="G729" s="18" t="s">
        <v>2649</v>
      </c>
      <c r="H729" s="18">
        <v>68</v>
      </c>
      <c r="I729" s="18">
        <v>55</v>
      </c>
      <c r="J729" s="18">
        <v>55</v>
      </c>
      <c r="K729" s="18">
        <v>50</v>
      </c>
      <c r="L729" s="18">
        <v>50</v>
      </c>
      <c r="M729" s="18">
        <v>42</v>
      </c>
      <c r="N729" s="18">
        <v>320</v>
      </c>
    </row>
    <row r="730" spans="1:14">
      <c r="A730" s="18">
        <v>723</v>
      </c>
      <c r="B730" s="18" t="s">
        <v>2650</v>
      </c>
      <c r="C730" s="18" t="s">
        <v>1887</v>
      </c>
      <c r="D730" s="18" t="s">
        <v>1893</v>
      </c>
      <c r="E730" s="18" t="s">
        <v>161</v>
      </c>
      <c r="G730" s="18" t="s">
        <v>2649</v>
      </c>
      <c r="H730" s="18">
        <v>78</v>
      </c>
      <c r="I730" s="18">
        <v>75</v>
      </c>
      <c r="J730" s="18">
        <v>75</v>
      </c>
      <c r="K730" s="18">
        <v>70</v>
      </c>
      <c r="L730" s="18">
        <v>70</v>
      </c>
      <c r="M730" s="18">
        <v>52</v>
      </c>
      <c r="N730" s="18">
        <v>420</v>
      </c>
    </row>
    <row r="731" spans="1:14">
      <c r="A731" s="18">
        <v>724</v>
      </c>
      <c r="B731" s="18" t="s">
        <v>2651</v>
      </c>
      <c r="C731" s="18" t="s">
        <v>1887</v>
      </c>
      <c r="D731" s="18" t="s">
        <v>2009</v>
      </c>
      <c r="E731" s="18" t="s">
        <v>161</v>
      </c>
      <c r="G731" s="18" t="s">
        <v>2649</v>
      </c>
      <c r="H731" s="18">
        <v>78</v>
      </c>
      <c r="I731" s="18">
        <v>107</v>
      </c>
      <c r="J731" s="18">
        <v>75</v>
      </c>
      <c r="K731" s="18">
        <v>100</v>
      </c>
      <c r="L731" s="18">
        <v>100</v>
      </c>
      <c r="M731" s="18">
        <v>70</v>
      </c>
      <c r="N731" s="18">
        <v>530</v>
      </c>
    </row>
    <row r="732" spans="1:14">
      <c r="A732" s="18">
        <v>725</v>
      </c>
      <c r="B732" s="18" t="s">
        <v>2652</v>
      </c>
      <c r="C732" s="18" t="s">
        <v>1891</v>
      </c>
      <c r="E732" s="18" t="s">
        <v>163</v>
      </c>
      <c r="G732" s="18" t="s">
        <v>1323</v>
      </c>
      <c r="H732" s="18">
        <v>45</v>
      </c>
      <c r="I732" s="18">
        <v>65</v>
      </c>
      <c r="J732" s="18">
        <v>40</v>
      </c>
      <c r="K732" s="18">
        <v>60</v>
      </c>
      <c r="L732" s="18">
        <v>40</v>
      </c>
      <c r="M732" s="18">
        <v>70</v>
      </c>
      <c r="N732" s="18">
        <v>320</v>
      </c>
    </row>
    <row r="733" spans="1:14">
      <c r="A733" s="18">
        <v>726</v>
      </c>
      <c r="B733" s="18" t="s">
        <v>2653</v>
      </c>
      <c r="C733" s="18" t="s">
        <v>1891</v>
      </c>
      <c r="E733" s="18" t="s">
        <v>163</v>
      </c>
      <c r="G733" s="18" t="s">
        <v>1323</v>
      </c>
      <c r="H733" s="18">
        <v>65</v>
      </c>
      <c r="I733" s="18">
        <v>85</v>
      </c>
      <c r="J733" s="18">
        <v>50</v>
      </c>
      <c r="K733" s="18">
        <v>80</v>
      </c>
      <c r="L733" s="18">
        <v>50</v>
      </c>
      <c r="M733" s="18">
        <v>90</v>
      </c>
      <c r="N733" s="18">
        <v>420</v>
      </c>
    </row>
    <row r="734" spans="1:14">
      <c r="A734" s="18">
        <v>727</v>
      </c>
      <c r="B734" s="18" t="s">
        <v>2654</v>
      </c>
      <c r="C734" s="18" t="s">
        <v>1891</v>
      </c>
      <c r="D734" s="18" t="s">
        <v>2119</v>
      </c>
      <c r="E734" s="18" t="s">
        <v>163</v>
      </c>
      <c r="G734" s="18" t="s">
        <v>1323</v>
      </c>
      <c r="H734" s="18">
        <v>95</v>
      </c>
      <c r="I734" s="18">
        <v>115</v>
      </c>
      <c r="J734" s="18">
        <v>90</v>
      </c>
      <c r="K734" s="18">
        <v>80</v>
      </c>
      <c r="L734" s="18">
        <v>90</v>
      </c>
      <c r="M734" s="18">
        <v>60</v>
      </c>
      <c r="N734" s="18">
        <v>530</v>
      </c>
    </row>
    <row r="735" spans="1:14">
      <c r="A735" s="18">
        <v>728</v>
      </c>
      <c r="B735" s="18" t="s">
        <v>2655</v>
      </c>
      <c r="C735" s="18" t="s">
        <v>1895</v>
      </c>
      <c r="E735" s="18" t="s">
        <v>165</v>
      </c>
      <c r="G735" s="18" t="s">
        <v>2656</v>
      </c>
      <c r="H735" s="18">
        <v>50</v>
      </c>
      <c r="I735" s="18">
        <v>54</v>
      </c>
      <c r="J735" s="18">
        <v>54</v>
      </c>
      <c r="K735" s="18">
        <v>66</v>
      </c>
      <c r="L735" s="18">
        <v>56</v>
      </c>
      <c r="M735" s="18">
        <v>40</v>
      </c>
      <c r="N735" s="18">
        <v>320</v>
      </c>
    </row>
    <row r="736" spans="1:14">
      <c r="A736" s="18">
        <v>729</v>
      </c>
      <c r="B736" s="18" t="s">
        <v>2657</v>
      </c>
      <c r="C736" s="18" t="s">
        <v>1895</v>
      </c>
      <c r="E736" s="18" t="s">
        <v>165</v>
      </c>
      <c r="G736" s="18" t="s">
        <v>2656</v>
      </c>
      <c r="H736" s="18">
        <v>60</v>
      </c>
      <c r="I736" s="18">
        <v>69</v>
      </c>
      <c r="J736" s="18">
        <v>69</v>
      </c>
      <c r="K736" s="18">
        <v>91</v>
      </c>
      <c r="L736" s="18">
        <v>81</v>
      </c>
      <c r="M736" s="18">
        <v>50</v>
      </c>
      <c r="N736" s="18">
        <v>420</v>
      </c>
    </row>
    <row r="737" spans="1:14">
      <c r="A737" s="18">
        <v>730</v>
      </c>
      <c r="B737" s="18" t="s">
        <v>2658</v>
      </c>
      <c r="C737" s="18" t="s">
        <v>1895</v>
      </c>
      <c r="D737" s="18" t="s">
        <v>1932</v>
      </c>
      <c r="E737" s="18" t="s">
        <v>165</v>
      </c>
      <c r="G737" s="18" t="s">
        <v>2656</v>
      </c>
      <c r="H737" s="18">
        <v>80</v>
      </c>
      <c r="I737" s="18">
        <v>74</v>
      </c>
      <c r="J737" s="18">
        <v>74</v>
      </c>
      <c r="K737" s="18">
        <v>126</v>
      </c>
      <c r="L737" s="18">
        <v>116</v>
      </c>
      <c r="M737" s="18">
        <v>60</v>
      </c>
      <c r="N737" s="18">
        <v>530</v>
      </c>
    </row>
    <row r="738" spans="1:14">
      <c r="A738" s="18">
        <v>731</v>
      </c>
      <c r="B738" s="18" t="s">
        <v>2659</v>
      </c>
      <c r="C738" s="18" t="s">
        <v>1905</v>
      </c>
      <c r="D738" s="18" t="s">
        <v>1893</v>
      </c>
      <c r="E738" s="18" t="s">
        <v>1681</v>
      </c>
      <c r="F738" s="18" t="s">
        <v>2005</v>
      </c>
      <c r="G738" s="18" t="s">
        <v>325</v>
      </c>
      <c r="H738" s="18">
        <v>35</v>
      </c>
      <c r="I738" s="18">
        <v>75</v>
      </c>
      <c r="J738" s="18">
        <v>30</v>
      </c>
      <c r="K738" s="18">
        <v>30</v>
      </c>
      <c r="L738" s="18">
        <v>30</v>
      </c>
      <c r="M738" s="18">
        <v>65</v>
      </c>
      <c r="N738" s="18">
        <v>265</v>
      </c>
    </row>
    <row r="739" spans="1:14">
      <c r="A739" s="18">
        <v>732</v>
      </c>
      <c r="B739" s="18" t="s">
        <v>2660</v>
      </c>
      <c r="C739" s="18" t="s">
        <v>1905</v>
      </c>
      <c r="D739" s="18" t="s">
        <v>1893</v>
      </c>
      <c r="E739" s="18" t="s">
        <v>1681</v>
      </c>
      <c r="F739" s="18" t="s">
        <v>2005</v>
      </c>
      <c r="G739" s="18" t="s">
        <v>325</v>
      </c>
      <c r="H739" s="18">
        <v>55</v>
      </c>
      <c r="I739" s="18">
        <v>85</v>
      </c>
      <c r="J739" s="18">
        <v>50</v>
      </c>
      <c r="K739" s="18">
        <v>40</v>
      </c>
      <c r="L739" s="18">
        <v>50</v>
      </c>
      <c r="M739" s="18">
        <v>75</v>
      </c>
      <c r="N739" s="18">
        <v>355</v>
      </c>
    </row>
    <row r="740" spans="1:14">
      <c r="A740" s="18">
        <v>733</v>
      </c>
      <c r="B740" s="18" t="s">
        <v>2661</v>
      </c>
      <c r="C740" s="18" t="s">
        <v>1905</v>
      </c>
      <c r="D740" s="18" t="s">
        <v>1893</v>
      </c>
      <c r="E740" s="18" t="s">
        <v>1681</v>
      </c>
      <c r="F740" s="18" t="s">
        <v>2005</v>
      </c>
      <c r="G740" s="18" t="s">
        <v>1928</v>
      </c>
      <c r="H740" s="18">
        <v>80</v>
      </c>
      <c r="I740" s="18">
        <v>120</v>
      </c>
      <c r="J740" s="18">
        <v>75</v>
      </c>
      <c r="K740" s="18">
        <v>75</v>
      </c>
      <c r="L740" s="18">
        <v>75</v>
      </c>
      <c r="M740" s="18">
        <v>60</v>
      </c>
      <c r="N740" s="18">
        <v>485</v>
      </c>
    </row>
    <row r="741" spans="1:14">
      <c r="A741" s="18">
        <v>734</v>
      </c>
      <c r="B741" s="18" t="s">
        <v>2662</v>
      </c>
      <c r="C741" s="18" t="s">
        <v>1905</v>
      </c>
      <c r="E741" s="18" t="s">
        <v>2663</v>
      </c>
      <c r="F741" s="18" t="s">
        <v>2664</v>
      </c>
      <c r="G741" s="18" t="s">
        <v>1687</v>
      </c>
      <c r="H741" s="18">
        <v>48</v>
      </c>
      <c r="I741" s="18">
        <v>70</v>
      </c>
      <c r="J741" s="18">
        <v>30</v>
      </c>
      <c r="K741" s="18">
        <v>30</v>
      </c>
      <c r="L741" s="18">
        <v>30</v>
      </c>
      <c r="M741" s="18">
        <v>45</v>
      </c>
      <c r="N741" s="18">
        <v>253</v>
      </c>
    </row>
    <row r="742" spans="1:14">
      <c r="A742" s="18">
        <v>735</v>
      </c>
      <c r="B742" s="18" t="s">
        <v>2665</v>
      </c>
      <c r="C742" s="18" t="s">
        <v>1905</v>
      </c>
      <c r="E742" s="18" t="s">
        <v>2663</v>
      </c>
      <c r="F742" s="18" t="s">
        <v>2664</v>
      </c>
      <c r="G742" s="18" t="s">
        <v>1687</v>
      </c>
      <c r="H742" s="18">
        <v>88</v>
      </c>
      <c r="I742" s="18">
        <v>110</v>
      </c>
      <c r="J742" s="18">
        <v>60</v>
      </c>
      <c r="K742" s="18">
        <v>55</v>
      </c>
      <c r="L742" s="18">
        <v>60</v>
      </c>
      <c r="M742" s="18">
        <v>45</v>
      </c>
      <c r="N742" s="18">
        <v>418</v>
      </c>
    </row>
    <row r="743" spans="1:14">
      <c r="A743" s="18">
        <v>736</v>
      </c>
      <c r="B743" s="18" t="s">
        <v>2666</v>
      </c>
      <c r="C743" s="18" t="s">
        <v>1898</v>
      </c>
      <c r="E743" s="18" t="s">
        <v>167</v>
      </c>
      <c r="H743" s="18">
        <v>47</v>
      </c>
      <c r="I743" s="18">
        <v>62</v>
      </c>
      <c r="J743" s="18">
        <v>45</v>
      </c>
      <c r="K743" s="18">
        <v>55</v>
      </c>
      <c r="L743" s="18">
        <v>45</v>
      </c>
      <c r="M743" s="18">
        <v>46</v>
      </c>
      <c r="N743" s="18">
        <v>300</v>
      </c>
    </row>
    <row r="744" spans="1:14">
      <c r="A744" s="18">
        <v>737</v>
      </c>
      <c r="B744" s="18" t="s">
        <v>2667</v>
      </c>
      <c r="C744" s="18" t="s">
        <v>1898</v>
      </c>
      <c r="D744" s="18" t="s">
        <v>1920</v>
      </c>
      <c r="E744" s="18" t="s">
        <v>2668</v>
      </c>
      <c r="H744" s="18">
        <v>57</v>
      </c>
      <c r="I744" s="18">
        <v>82</v>
      </c>
      <c r="J744" s="18">
        <v>95</v>
      </c>
      <c r="K744" s="18">
        <v>55</v>
      </c>
      <c r="L744" s="18">
        <v>75</v>
      </c>
      <c r="M744" s="18">
        <v>36</v>
      </c>
      <c r="N744" s="18">
        <v>400</v>
      </c>
    </row>
    <row r="745" spans="1:14">
      <c r="A745" s="18">
        <v>738</v>
      </c>
      <c r="B745" s="18" t="s">
        <v>2669</v>
      </c>
      <c r="C745" s="18" t="s">
        <v>1898</v>
      </c>
      <c r="D745" s="18" t="s">
        <v>1920</v>
      </c>
      <c r="E745" s="18" t="s">
        <v>1703</v>
      </c>
      <c r="H745" s="18">
        <v>77</v>
      </c>
      <c r="I745" s="18">
        <v>70</v>
      </c>
      <c r="J745" s="18">
        <v>90</v>
      </c>
      <c r="K745" s="18">
        <v>145</v>
      </c>
      <c r="L745" s="18">
        <v>75</v>
      </c>
      <c r="M745" s="18">
        <v>43</v>
      </c>
      <c r="N745" s="18">
        <v>500</v>
      </c>
    </row>
    <row r="746" spans="1:14">
      <c r="A746" s="18">
        <v>739</v>
      </c>
      <c r="B746" s="18" t="s">
        <v>2670</v>
      </c>
      <c r="C746" s="18" t="s">
        <v>1961</v>
      </c>
      <c r="E746" s="18" t="s">
        <v>1667</v>
      </c>
      <c r="F746" s="18" t="s">
        <v>2026</v>
      </c>
      <c r="G746" s="18" t="s">
        <v>599</v>
      </c>
      <c r="H746" s="18">
        <v>47</v>
      </c>
      <c r="I746" s="18">
        <v>82</v>
      </c>
      <c r="J746" s="18">
        <v>57</v>
      </c>
      <c r="K746" s="18">
        <v>42</v>
      </c>
      <c r="L746" s="18">
        <v>47</v>
      </c>
      <c r="M746" s="18">
        <v>63</v>
      </c>
      <c r="N746" s="18">
        <v>338</v>
      </c>
    </row>
    <row r="747" spans="1:14">
      <c r="A747" s="18">
        <v>740</v>
      </c>
      <c r="B747" s="18" t="s">
        <v>2671</v>
      </c>
      <c r="C747" s="18" t="s">
        <v>1961</v>
      </c>
      <c r="D747" s="18" t="s">
        <v>2000</v>
      </c>
      <c r="E747" s="18" t="s">
        <v>1667</v>
      </c>
      <c r="F747" s="18" t="s">
        <v>2026</v>
      </c>
      <c r="G747" s="18" t="s">
        <v>599</v>
      </c>
      <c r="H747" s="18">
        <v>97</v>
      </c>
      <c r="I747" s="18">
        <v>132</v>
      </c>
      <c r="J747" s="18">
        <v>77</v>
      </c>
      <c r="K747" s="18">
        <v>62</v>
      </c>
      <c r="L747" s="18">
        <v>67</v>
      </c>
      <c r="M747" s="18">
        <v>43</v>
      </c>
      <c r="N747" s="18">
        <v>478</v>
      </c>
    </row>
    <row r="748" spans="1:14" ht="39">
      <c r="A748" s="18">
        <v>741</v>
      </c>
      <c r="B748" s="20" t="s">
        <v>2672</v>
      </c>
      <c r="C748" s="18" t="s">
        <v>1891</v>
      </c>
      <c r="D748" s="18" t="s">
        <v>1893</v>
      </c>
      <c r="E748" s="18" t="s">
        <v>2673</v>
      </c>
      <c r="H748" s="18">
        <v>75</v>
      </c>
      <c r="I748" s="18">
        <v>70</v>
      </c>
      <c r="J748" s="18">
        <v>70</v>
      </c>
      <c r="K748" s="18">
        <v>98</v>
      </c>
      <c r="L748" s="18">
        <v>70</v>
      </c>
      <c r="M748" s="18">
        <v>93</v>
      </c>
      <c r="N748" s="18">
        <v>476</v>
      </c>
    </row>
    <row r="749" spans="1:14">
      <c r="A749" s="18">
        <v>742</v>
      </c>
      <c r="B749" s="18" t="s">
        <v>2674</v>
      </c>
      <c r="C749" s="18" t="s">
        <v>1898</v>
      </c>
      <c r="D749" s="18" t="s">
        <v>1932</v>
      </c>
      <c r="E749" s="18" t="s">
        <v>1714</v>
      </c>
      <c r="F749" s="18" t="s">
        <v>2675</v>
      </c>
      <c r="G749" s="18" t="s">
        <v>2592</v>
      </c>
      <c r="H749" s="18">
        <v>40</v>
      </c>
      <c r="I749" s="18">
        <v>45</v>
      </c>
      <c r="J749" s="18">
        <v>40</v>
      </c>
      <c r="K749" s="18">
        <v>55</v>
      </c>
      <c r="L749" s="18">
        <v>40</v>
      </c>
      <c r="M749" s="18">
        <v>84</v>
      </c>
      <c r="N749" s="18">
        <v>304</v>
      </c>
    </row>
    <row r="750" spans="1:14">
      <c r="A750" s="18">
        <v>743</v>
      </c>
      <c r="B750" s="18" t="s">
        <v>2676</v>
      </c>
      <c r="C750" s="18" t="s">
        <v>1898</v>
      </c>
      <c r="D750" s="18" t="s">
        <v>1932</v>
      </c>
      <c r="E750" s="18" t="s">
        <v>1714</v>
      </c>
      <c r="F750" s="18" t="s">
        <v>2675</v>
      </c>
      <c r="G750" s="18" t="s">
        <v>2592</v>
      </c>
      <c r="H750" s="18">
        <v>60</v>
      </c>
      <c r="I750" s="18">
        <v>55</v>
      </c>
      <c r="J750" s="18">
        <v>60</v>
      </c>
      <c r="K750" s="18">
        <v>95</v>
      </c>
      <c r="L750" s="18">
        <v>70</v>
      </c>
      <c r="M750" s="18">
        <v>124</v>
      </c>
      <c r="N750" s="18">
        <v>464</v>
      </c>
    </row>
    <row r="751" spans="1:14">
      <c r="A751" s="18">
        <v>744</v>
      </c>
      <c r="B751" s="18" t="s">
        <v>2677</v>
      </c>
      <c r="C751" s="18" t="s">
        <v>1983</v>
      </c>
      <c r="E751" s="18" t="s">
        <v>1681</v>
      </c>
      <c r="F751" s="18" t="s">
        <v>2678</v>
      </c>
      <c r="G751" s="18" t="s">
        <v>1699</v>
      </c>
      <c r="H751" s="18">
        <v>45</v>
      </c>
      <c r="I751" s="18">
        <v>65</v>
      </c>
      <c r="J751" s="18">
        <v>40</v>
      </c>
      <c r="K751" s="18">
        <v>30</v>
      </c>
      <c r="L751" s="18">
        <v>40</v>
      </c>
      <c r="M751" s="18">
        <v>60</v>
      </c>
      <c r="N751" s="18">
        <v>280</v>
      </c>
    </row>
    <row r="752" spans="1:14">
      <c r="A752" s="18">
        <v>745</v>
      </c>
      <c r="B752" s="18" t="s">
        <v>2679</v>
      </c>
      <c r="C752" s="18" t="s">
        <v>1983</v>
      </c>
      <c r="E752" s="18" t="s">
        <v>1681</v>
      </c>
      <c r="F752" s="18" t="s">
        <v>2377</v>
      </c>
      <c r="G752" s="18" t="s">
        <v>1699</v>
      </c>
      <c r="H752" s="18">
        <v>75</v>
      </c>
      <c r="I752" s="18">
        <v>115</v>
      </c>
      <c r="J752" s="18">
        <v>65</v>
      </c>
      <c r="K752" s="18">
        <v>55</v>
      </c>
      <c r="L752" s="18">
        <v>65</v>
      </c>
      <c r="M752" s="18">
        <v>112</v>
      </c>
      <c r="N752" s="18">
        <v>487</v>
      </c>
    </row>
    <row r="753" spans="1:14">
      <c r="A753" s="18">
        <v>746</v>
      </c>
      <c r="B753" s="18" t="s">
        <v>2680</v>
      </c>
      <c r="C753" s="18" t="s">
        <v>1895</v>
      </c>
      <c r="E753" s="18" t="s">
        <v>2681</v>
      </c>
      <c r="G753" s="18" t="s">
        <v>2681</v>
      </c>
      <c r="H753" s="18">
        <v>45</v>
      </c>
      <c r="I753" s="18">
        <v>20</v>
      </c>
      <c r="J753" s="18">
        <v>20</v>
      </c>
      <c r="K753" s="18">
        <v>25</v>
      </c>
      <c r="L753" s="18">
        <v>25</v>
      </c>
      <c r="M753" s="18">
        <v>40</v>
      </c>
      <c r="N753" s="18">
        <v>175</v>
      </c>
    </row>
    <row r="754" spans="1:14">
      <c r="A754" s="18">
        <v>747</v>
      </c>
      <c r="B754" s="18" t="s">
        <v>2682</v>
      </c>
      <c r="C754" s="18" t="s">
        <v>1888</v>
      </c>
      <c r="D754" s="18" t="s">
        <v>1895</v>
      </c>
      <c r="E754" s="18" t="s">
        <v>2683</v>
      </c>
      <c r="F754" s="18" t="s">
        <v>2512</v>
      </c>
      <c r="G754" s="18" t="s">
        <v>1989</v>
      </c>
      <c r="H754" s="18">
        <v>50</v>
      </c>
      <c r="I754" s="18">
        <v>53</v>
      </c>
      <c r="J754" s="18">
        <v>62</v>
      </c>
      <c r="K754" s="18">
        <v>43</v>
      </c>
      <c r="L754" s="18">
        <v>52</v>
      </c>
      <c r="M754" s="18">
        <v>45</v>
      </c>
      <c r="N754" s="18">
        <v>305</v>
      </c>
    </row>
    <row r="755" spans="1:14">
      <c r="A755" s="18">
        <v>748</v>
      </c>
      <c r="B755" s="18" t="s">
        <v>2684</v>
      </c>
      <c r="C755" s="18" t="s">
        <v>1888</v>
      </c>
      <c r="D755" s="18" t="s">
        <v>1895</v>
      </c>
      <c r="E755" s="18" t="s">
        <v>2683</v>
      </c>
      <c r="F755" s="18" t="s">
        <v>2512</v>
      </c>
      <c r="G755" s="18" t="s">
        <v>1989</v>
      </c>
      <c r="H755" s="18">
        <v>50</v>
      </c>
      <c r="I755" s="18">
        <v>63</v>
      </c>
      <c r="J755" s="18">
        <v>152</v>
      </c>
      <c r="K755" s="18">
        <v>53</v>
      </c>
      <c r="L755" s="18">
        <v>142</v>
      </c>
      <c r="M755" s="18">
        <v>35</v>
      </c>
      <c r="N755" s="18">
        <v>495</v>
      </c>
    </row>
    <row r="756" spans="1:14">
      <c r="A756" s="18">
        <v>749</v>
      </c>
      <c r="B756" s="18" t="s">
        <v>2685</v>
      </c>
      <c r="C756" s="18" t="s">
        <v>1922</v>
      </c>
      <c r="E756" s="18" t="s">
        <v>1177</v>
      </c>
      <c r="F756" s="18" t="s">
        <v>2686</v>
      </c>
      <c r="G756" s="18" t="s">
        <v>978</v>
      </c>
      <c r="H756" s="18">
        <v>70</v>
      </c>
      <c r="I756" s="18">
        <v>100</v>
      </c>
      <c r="J756" s="18">
        <v>70</v>
      </c>
      <c r="K756" s="18">
        <v>45</v>
      </c>
      <c r="L756" s="18">
        <v>55</v>
      </c>
      <c r="M756" s="18">
        <v>45</v>
      </c>
      <c r="N756" s="18">
        <v>385</v>
      </c>
    </row>
    <row r="757" spans="1:14">
      <c r="A757" s="18">
        <v>750</v>
      </c>
      <c r="B757" s="18" t="s">
        <v>2687</v>
      </c>
      <c r="C757" s="18" t="s">
        <v>1922</v>
      </c>
      <c r="E757" s="18" t="s">
        <v>1177</v>
      </c>
      <c r="F757" s="18" t="s">
        <v>2686</v>
      </c>
      <c r="G757" s="18" t="s">
        <v>978</v>
      </c>
      <c r="H757" s="18">
        <v>100</v>
      </c>
      <c r="I757" s="18">
        <v>125</v>
      </c>
      <c r="J757" s="18">
        <v>100</v>
      </c>
      <c r="K757" s="18">
        <v>55</v>
      </c>
      <c r="L757" s="18">
        <v>85</v>
      </c>
      <c r="M757" s="18">
        <v>35</v>
      </c>
      <c r="N757" s="18">
        <v>500</v>
      </c>
    </row>
    <row r="758" spans="1:14">
      <c r="A758" s="18">
        <v>751</v>
      </c>
      <c r="B758" s="18" t="s">
        <v>2688</v>
      </c>
      <c r="C758" s="18" t="s">
        <v>1895</v>
      </c>
      <c r="D758" s="18" t="s">
        <v>1898</v>
      </c>
      <c r="E758" s="18" t="s">
        <v>2689</v>
      </c>
      <c r="G758" s="18" t="s">
        <v>887</v>
      </c>
      <c r="H758" s="18">
        <v>38</v>
      </c>
      <c r="I758" s="18">
        <v>40</v>
      </c>
      <c r="J758" s="18">
        <v>52</v>
      </c>
      <c r="K758" s="18">
        <v>40</v>
      </c>
      <c r="L758" s="18">
        <v>72</v>
      </c>
      <c r="M758" s="18">
        <v>27</v>
      </c>
      <c r="N758" s="18">
        <v>269</v>
      </c>
    </row>
    <row r="759" spans="1:14">
      <c r="A759" s="18">
        <v>752</v>
      </c>
      <c r="B759" s="18" t="s">
        <v>2690</v>
      </c>
      <c r="C759" s="18" t="s">
        <v>1895</v>
      </c>
      <c r="D759" s="18" t="s">
        <v>1898</v>
      </c>
      <c r="E759" s="18" t="s">
        <v>2689</v>
      </c>
      <c r="G759" s="18" t="s">
        <v>887</v>
      </c>
      <c r="H759" s="18">
        <v>68</v>
      </c>
      <c r="I759" s="18">
        <v>70</v>
      </c>
      <c r="J759" s="18">
        <v>92</v>
      </c>
      <c r="K759" s="18">
        <v>50</v>
      </c>
      <c r="L759" s="18">
        <v>132</v>
      </c>
      <c r="M759" s="18">
        <v>42</v>
      </c>
      <c r="N759" s="18">
        <v>454</v>
      </c>
    </row>
    <row r="760" spans="1:14">
      <c r="A760" s="18">
        <v>753</v>
      </c>
      <c r="B760" s="18" t="s">
        <v>2691</v>
      </c>
      <c r="C760" s="18" t="s">
        <v>1887</v>
      </c>
      <c r="E760" s="18" t="s">
        <v>1171</v>
      </c>
      <c r="G760" s="18" t="s">
        <v>2139</v>
      </c>
      <c r="H760" s="18">
        <v>40</v>
      </c>
      <c r="I760" s="18">
        <v>55</v>
      </c>
      <c r="J760" s="18">
        <v>35</v>
      </c>
      <c r="K760" s="18">
        <v>50</v>
      </c>
      <c r="L760" s="18">
        <v>35</v>
      </c>
      <c r="M760" s="18">
        <v>35</v>
      </c>
      <c r="N760" s="18">
        <v>250</v>
      </c>
    </row>
    <row r="761" spans="1:14">
      <c r="A761" s="18">
        <v>754</v>
      </c>
      <c r="B761" s="18" t="s">
        <v>2692</v>
      </c>
      <c r="C761" s="18" t="s">
        <v>1887</v>
      </c>
      <c r="E761" s="18" t="s">
        <v>1171</v>
      </c>
      <c r="G761" s="18" t="s">
        <v>2139</v>
      </c>
      <c r="H761" s="18">
        <v>70</v>
      </c>
      <c r="I761" s="18">
        <v>105</v>
      </c>
      <c r="J761" s="18">
        <v>90</v>
      </c>
      <c r="K761" s="18">
        <v>80</v>
      </c>
      <c r="L761" s="18">
        <v>90</v>
      </c>
      <c r="M761" s="18">
        <v>45</v>
      </c>
      <c r="N761" s="18">
        <v>480</v>
      </c>
    </row>
    <row r="762" spans="1:14">
      <c r="A762" s="18">
        <v>755</v>
      </c>
      <c r="B762" s="18" t="s">
        <v>2693</v>
      </c>
      <c r="C762" s="18" t="s">
        <v>1887</v>
      </c>
      <c r="D762" s="18" t="s">
        <v>1932</v>
      </c>
      <c r="E762" s="18" t="s">
        <v>1263</v>
      </c>
      <c r="F762" s="18" t="s">
        <v>2694</v>
      </c>
      <c r="G762" s="18" t="s">
        <v>1296</v>
      </c>
      <c r="H762" s="18">
        <v>40</v>
      </c>
      <c r="I762" s="18">
        <v>35</v>
      </c>
      <c r="J762" s="18">
        <v>55</v>
      </c>
      <c r="K762" s="18">
        <v>65</v>
      </c>
      <c r="L762" s="18">
        <v>75</v>
      </c>
      <c r="M762" s="18">
        <v>15</v>
      </c>
      <c r="N762" s="18">
        <v>285</v>
      </c>
    </row>
    <row r="763" spans="1:14">
      <c r="A763" s="18">
        <v>756</v>
      </c>
      <c r="B763" s="18" t="s">
        <v>2695</v>
      </c>
      <c r="C763" s="18" t="s">
        <v>1887</v>
      </c>
      <c r="D763" s="18" t="s">
        <v>1932</v>
      </c>
      <c r="E763" s="18" t="s">
        <v>1263</v>
      </c>
      <c r="F763" s="18" t="s">
        <v>2694</v>
      </c>
      <c r="G763" s="18" t="s">
        <v>1296</v>
      </c>
      <c r="H763" s="18">
        <v>60</v>
      </c>
      <c r="I763" s="18">
        <v>45</v>
      </c>
      <c r="J763" s="18">
        <v>80</v>
      </c>
      <c r="K763" s="18">
        <v>90</v>
      </c>
      <c r="L763" s="18">
        <v>100</v>
      </c>
      <c r="M763" s="18">
        <v>30</v>
      </c>
      <c r="N763" s="18">
        <v>405</v>
      </c>
    </row>
    <row r="764" spans="1:14">
      <c r="A764" s="18">
        <v>757</v>
      </c>
      <c r="B764" s="18" t="s">
        <v>2696</v>
      </c>
      <c r="C764" s="18" t="s">
        <v>1888</v>
      </c>
      <c r="D764" s="18" t="s">
        <v>1891</v>
      </c>
      <c r="E764" s="18" t="s">
        <v>2697</v>
      </c>
      <c r="G764" s="18" t="s">
        <v>1059</v>
      </c>
      <c r="H764" s="18">
        <v>48</v>
      </c>
      <c r="I764" s="18">
        <v>44</v>
      </c>
      <c r="J764" s="18">
        <v>40</v>
      </c>
      <c r="K764" s="18">
        <v>71</v>
      </c>
      <c r="L764" s="18">
        <v>40</v>
      </c>
      <c r="M764" s="18">
        <v>77</v>
      </c>
      <c r="N764" s="18">
        <v>320</v>
      </c>
    </row>
    <row r="765" spans="1:14">
      <c r="A765" s="18">
        <v>758</v>
      </c>
      <c r="B765" s="18" t="s">
        <v>2698</v>
      </c>
      <c r="C765" s="18" t="s">
        <v>1888</v>
      </c>
      <c r="D765" s="18" t="s">
        <v>1891</v>
      </c>
      <c r="E765" s="18" t="s">
        <v>2697</v>
      </c>
      <c r="G765" s="18" t="s">
        <v>1059</v>
      </c>
      <c r="H765" s="18">
        <v>68</v>
      </c>
      <c r="I765" s="18">
        <v>64</v>
      </c>
      <c r="J765" s="18">
        <v>60</v>
      </c>
      <c r="K765" s="18">
        <v>111</v>
      </c>
      <c r="L765" s="18">
        <v>60</v>
      </c>
      <c r="M765" s="18">
        <v>117</v>
      </c>
      <c r="N765" s="18">
        <v>480</v>
      </c>
    </row>
    <row r="766" spans="1:14">
      <c r="A766" s="18">
        <v>759</v>
      </c>
      <c r="B766" s="18" t="s">
        <v>2699</v>
      </c>
      <c r="C766" s="18" t="s">
        <v>1905</v>
      </c>
      <c r="D766" s="18" t="s">
        <v>1961</v>
      </c>
      <c r="E766" s="18" t="s">
        <v>2700</v>
      </c>
      <c r="F766" s="18" t="s">
        <v>2326</v>
      </c>
      <c r="G766" s="18" t="s">
        <v>1715</v>
      </c>
      <c r="H766" s="18">
        <v>70</v>
      </c>
      <c r="I766" s="18">
        <v>75</v>
      </c>
      <c r="J766" s="18">
        <v>50</v>
      </c>
      <c r="K766" s="18">
        <v>45</v>
      </c>
      <c r="L766" s="18">
        <v>50</v>
      </c>
      <c r="M766" s="18">
        <v>50</v>
      </c>
      <c r="N766" s="18">
        <v>340</v>
      </c>
    </row>
    <row r="767" spans="1:14">
      <c r="A767" s="18">
        <v>760</v>
      </c>
      <c r="B767" s="18" t="s">
        <v>2701</v>
      </c>
      <c r="C767" s="18" t="s">
        <v>1905</v>
      </c>
      <c r="D767" s="18" t="s">
        <v>1961</v>
      </c>
      <c r="E767" s="18" t="s">
        <v>2700</v>
      </c>
      <c r="F767" s="18" t="s">
        <v>2326</v>
      </c>
      <c r="G767" s="18" t="s">
        <v>1917</v>
      </c>
      <c r="H767" s="18">
        <v>120</v>
      </c>
      <c r="I767" s="18">
        <v>125</v>
      </c>
      <c r="J767" s="18">
        <v>80</v>
      </c>
      <c r="K767" s="18">
        <v>55</v>
      </c>
      <c r="L767" s="18">
        <v>60</v>
      </c>
      <c r="M767" s="18">
        <v>60</v>
      </c>
      <c r="N767" s="18">
        <v>500</v>
      </c>
    </row>
    <row r="768" spans="1:14">
      <c r="A768" s="18">
        <v>761</v>
      </c>
      <c r="B768" s="18" t="s">
        <v>2702</v>
      </c>
      <c r="C768" s="18" t="s">
        <v>1887</v>
      </c>
      <c r="E768" s="18" t="s">
        <v>1171</v>
      </c>
      <c r="F768" s="18" t="s">
        <v>2028</v>
      </c>
      <c r="G768" s="18" t="s">
        <v>2592</v>
      </c>
      <c r="H768" s="18">
        <v>42</v>
      </c>
      <c r="I768" s="18">
        <v>30</v>
      </c>
      <c r="J768" s="18">
        <v>38</v>
      </c>
      <c r="K768" s="18">
        <v>30</v>
      </c>
      <c r="L768" s="18">
        <v>38</v>
      </c>
      <c r="M768" s="18">
        <v>32</v>
      </c>
      <c r="N768" s="18">
        <v>210</v>
      </c>
    </row>
    <row r="769" spans="1:14">
      <c r="A769" s="18">
        <v>762</v>
      </c>
      <c r="B769" s="18" t="s">
        <v>2703</v>
      </c>
      <c r="C769" s="18" t="s">
        <v>1887</v>
      </c>
      <c r="E769" s="18" t="s">
        <v>1171</v>
      </c>
      <c r="F769" s="18" t="s">
        <v>2028</v>
      </c>
      <c r="G769" s="18" t="s">
        <v>2592</v>
      </c>
      <c r="H769" s="18">
        <v>52</v>
      </c>
      <c r="I769" s="18">
        <v>40</v>
      </c>
      <c r="J769" s="18">
        <v>48</v>
      </c>
      <c r="K769" s="18">
        <v>40</v>
      </c>
      <c r="L769" s="18">
        <v>48</v>
      </c>
      <c r="M769" s="18">
        <v>62</v>
      </c>
      <c r="N769" s="18">
        <v>290</v>
      </c>
    </row>
    <row r="770" spans="1:14">
      <c r="A770" s="18">
        <v>763</v>
      </c>
      <c r="B770" s="18" t="s">
        <v>2704</v>
      </c>
      <c r="C770" s="18" t="s">
        <v>1887</v>
      </c>
      <c r="E770" s="18" t="s">
        <v>1171</v>
      </c>
      <c r="F770" s="18" t="s">
        <v>2705</v>
      </c>
      <c r="G770" s="18" t="s">
        <v>2592</v>
      </c>
      <c r="H770" s="18">
        <v>72</v>
      </c>
      <c r="I770" s="18">
        <v>120</v>
      </c>
      <c r="J770" s="18">
        <v>98</v>
      </c>
      <c r="K770" s="18">
        <v>50</v>
      </c>
      <c r="L770" s="18">
        <v>98</v>
      </c>
      <c r="M770" s="18">
        <v>72</v>
      </c>
      <c r="N770" s="18">
        <v>510</v>
      </c>
    </row>
    <row r="771" spans="1:14">
      <c r="A771" s="18">
        <v>764</v>
      </c>
      <c r="B771" s="18" t="s">
        <v>2706</v>
      </c>
      <c r="C771" s="18" t="s">
        <v>1932</v>
      </c>
      <c r="E771" s="18" t="s">
        <v>2571</v>
      </c>
      <c r="F771" s="18" t="s">
        <v>2707</v>
      </c>
      <c r="G771" s="18" t="s">
        <v>702</v>
      </c>
      <c r="H771" s="18">
        <v>51</v>
      </c>
      <c r="I771" s="18">
        <v>52</v>
      </c>
      <c r="J771" s="18">
        <v>90</v>
      </c>
      <c r="K771" s="18">
        <v>82</v>
      </c>
      <c r="L771" s="18">
        <v>110</v>
      </c>
      <c r="M771" s="18">
        <v>100</v>
      </c>
      <c r="N771" s="18">
        <v>485</v>
      </c>
    </row>
    <row r="772" spans="1:14">
      <c r="A772" s="18">
        <v>765</v>
      </c>
      <c r="B772" s="18" t="s">
        <v>2708</v>
      </c>
      <c r="C772" s="18" t="s">
        <v>1905</v>
      </c>
      <c r="D772" s="18" t="s">
        <v>1972</v>
      </c>
      <c r="E772" s="18" t="s">
        <v>978</v>
      </c>
      <c r="F772" s="18" t="s">
        <v>2709</v>
      </c>
      <c r="G772" s="18" t="s">
        <v>2572</v>
      </c>
      <c r="H772" s="18">
        <v>90</v>
      </c>
      <c r="I772" s="18">
        <v>60</v>
      </c>
      <c r="J772" s="18">
        <v>80</v>
      </c>
      <c r="K772" s="18">
        <v>90</v>
      </c>
      <c r="L772" s="18">
        <v>110</v>
      </c>
      <c r="M772" s="18">
        <v>60</v>
      </c>
      <c r="N772" s="18">
        <v>490</v>
      </c>
    </row>
    <row r="773" spans="1:14">
      <c r="A773" s="18">
        <v>766</v>
      </c>
      <c r="B773" s="18" t="s">
        <v>2710</v>
      </c>
      <c r="C773" s="18" t="s">
        <v>1961</v>
      </c>
      <c r="E773" s="18" t="s">
        <v>2711</v>
      </c>
      <c r="G773" s="18" t="s">
        <v>1963</v>
      </c>
      <c r="H773" s="18">
        <v>100</v>
      </c>
      <c r="I773" s="18">
        <v>120</v>
      </c>
      <c r="J773" s="18">
        <v>90</v>
      </c>
      <c r="K773" s="18">
        <v>40</v>
      </c>
      <c r="L773" s="18">
        <v>60</v>
      </c>
      <c r="M773" s="18">
        <v>80</v>
      </c>
      <c r="N773" s="18">
        <v>490</v>
      </c>
    </row>
    <row r="774" spans="1:14">
      <c r="A774" s="18">
        <v>767</v>
      </c>
      <c r="B774" s="18" t="s">
        <v>2712</v>
      </c>
      <c r="C774" s="18" t="s">
        <v>1898</v>
      </c>
      <c r="D774" s="18" t="s">
        <v>1895</v>
      </c>
      <c r="E774" s="18" t="s">
        <v>2713</v>
      </c>
      <c r="H774" s="18">
        <v>25</v>
      </c>
      <c r="I774" s="18">
        <v>35</v>
      </c>
      <c r="J774" s="18">
        <v>40</v>
      </c>
      <c r="K774" s="18">
        <v>20</v>
      </c>
      <c r="L774" s="18">
        <v>30</v>
      </c>
      <c r="M774" s="18">
        <v>80</v>
      </c>
      <c r="N774" s="18">
        <v>230</v>
      </c>
    </row>
    <row r="775" spans="1:14">
      <c r="A775" s="18">
        <v>768</v>
      </c>
      <c r="B775" s="18" t="s">
        <v>2714</v>
      </c>
      <c r="C775" s="18" t="s">
        <v>1898</v>
      </c>
      <c r="D775" s="18" t="s">
        <v>1895</v>
      </c>
      <c r="E775" s="18" t="s">
        <v>2715</v>
      </c>
      <c r="H775" s="18">
        <v>75</v>
      </c>
      <c r="I775" s="18">
        <v>125</v>
      </c>
      <c r="J775" s="18">
        <v>140</v>
      </c>
      <c r="K775" s="18">
        <v>60</v>
      </c>
      <c r="L775" s="18">
        <v>90</v>
      </c>
      <c r="M775" s="18">
        <v>40</v>
      </c>
      <c r="N775" s="18">
        <v>530</v>
      </c>
    </row>
    <row r="776" spans="1:14">
      <c r="A776" s="18">
        <v>769</v>
      </c>
      <c r="B776" s="18" t="s">
        <v>2716</v>
      </c>
      <c r="C776" s="18" t="s">
        <v>2009</v>
      </c>
      <c r="D776" s="18" t="s">
        <v>1922</v>
      </c>
      <c r="E776" s="18" t="s">
        <v>2717</v>
      </c>
      <c r="G776" s="18" t="s">
        <v>550</v>
      </c>
      <c r="H776" s="18">
        <v>55</v>
      </c>
      <c r="I776" s="18">
        <v>55</v>
      </c>
      <c r="J776" s="18">
        <v>80</v>
      </c>
      <c r="K776" s="18">
        <v>70</v>
      </c>
      <c r="L776" s="18">
        <v>45</v>
      </c>
      <c r="M776" s="18">
        <v>15</v>
      </c>
      <c r="N776" s="18">
        <v>320</v>
      </c>
    </row>
    <row r="777" spans="1:14">
      <c r="A777" s="18">
        <v>770</v>
      </c>
      <c r="B777" s="18" t="s">
        <v>2718</v>
      </c>
      <c r="C777" s="18" t="s">
        <v>2009</v>
      </c>
      <c r="D777" s="18" t="s">
        <v>1922</v>
      </c>
      <c r="E777" s="18" t="s">
        <v>2717</v>
      </c>
      <c r="G777" s="18" t="s">
        <v>550</v>
      </c>
      <c r="H777" s="18">
        <v>85</v>
      </c>
      <c r="I777" s="18">
        <v>75</v>
      </c>
      <c r="J777" s="18">
        <v>110</v>
      </c>
      <c r="K777" s="18">
        <v>100</v>
      </c>
      <c r="L777" s="18">
        <v>75</v>
      </c>
      <c r="M777" s="18">
        <v>35</v>
      </c>
      <c r="N777" s="18">
        <v>480</v>
      </c>
    </row>
    <row r="778" spans="1:14">
      <c r="A778" s="18">
        <v>771</v>
      </c>
      <c r="B778" s="18" t="s">
        <v>2719</v>
      </c>
      <c r="C778" s="18" t="s">
        <v>1895</v>
      </c>
      <c r="E778" s="18" t="s">
        <v>2720</v>
      </c>
      <c r="G778" s="18" t="s">
        <v>1690</v>
      </c>
      <c r="H778" s="18">
        <v>55</v>
      </c>
      <c r="I778" s="18">
        <v>60</v>
      </c>
      <c r="J778" s="18">
        <v>130</v>
      </c>
      <c r="K778" s="18">
        <v>30</v>
      </c>
      <c r="L778" s="18">
        <v>130</v>
      </c>
      <c r="M778" s="18">
        <v>5</v>
      </c>
      <c r="N778" s="18">
        <v>410</v>
      </c>
    </row>
    <row r="779" spans="1:14">
      <c r="A779" s="18">
        <v>772</v>
      </c>
      <c r="B779" s="18" t="s">
        <v>2721</v>
      </c>
      <c r="C779" s="18" t="s">
        <v>1905</v>
      </c>
      <c r="E779" s="18" t="s">
        <v>1670</v>
      </c>
      <c r="H779" s="18">
        <v>95</v>
      </c>
      <c r="I779" s="18">
        <v>95</v>
      </c>
      <c r="J779" s="18">
        <v>95</v>
      </c>
      <c r="K779" s="18">
        <v>95</v>
      </c>
      <c r="L779" s="18">
        <v>95</v>
      </c>
      <c r="M779" s="18">
        <v>59</v>
      </c>
      <c r="N779" s="18">
        <v>534</v>
      </c>
    </row>
    <row r="780" spans="1:14">
      <c r="A780" s="18">
        <v>773</v>
      </c>
      <c r="B780" s="18" t="s">
        <v>2722</v>
      </c>
      <c r="C780" s="18" t="s">
        <v>1905</v>
      </c>
      <c r="E780" s="18" t="s">
        <v>2723</v>
      </c>
      <c r="H780" s="18">
        <v>95</v>
      </c>
      <c r="I780" s="18">
        <v>95</v>
      </c>
      <c r="J780" s="18">
        <v>95</v>
      </c>
      <c r="K780" s="18">
        <v>95</v>
      </c>
      <c r="L780" s="18">
        <v>95</v>
      </c>
      <c r="M780" s="18">
        <v>95</v>
      </c>
      <c r="N780" s="18">
        <v>570</v>
      </c>
    </row>
    <row r="781" spans="1:14">
      <c r="A781" s="18">
        <v>774</v>
      </c>
      <c r="B781" s="18" t="s">
        <v>2724</v>
      </c>
      <c r="C781" s="18" t="s">
        <v>1983</v>
      </c>
      <c r="D781" s="18" t="s">
        <v>1893</v>
      </c>
      <c r="E781" s="18" t="s">
        <v>2725</v>
      </c>
      <c r="H781" s="18">
        <v>60</v>
      </c>
      <c r="I781" s="18">
        <v>60</v>
      </c>
      <c r="J781" s="18">
        <v>100</v>
      </c>
      <c r="K781" s="18">
        <v>60</v>
      </c>
      <c r="L781" s="18">
        <v>100</v>
      </c>
      <c r="M781" s="18">
        <v>60</v>
      </c>
      <c r="N781" s="18">
        <v>440</v>
      </c>
    </row>
    <row r="782" spans="1:14">
      <c r="A782" s="18">
        <v>775</v>
      </c>
      <c r="B782" s="18" t="s">
        <v>2726</v>
      </c>
      <c r="C782" s="18" t="s">
        <v>1905</v>
      </c>
      <c r="E782" s="18" t="s">
        <v>2727</v>
      </c>
      <c r="H782" s="18">
        <v>65</v>
      </c>
      <c r="I782" s="18">
        <v>115</v>
      </c>
      <c r="J782" s="18">
        <v>65</v>
      </c>
      <c r="K782" s="18">
        <v>75</v>
      </c>
      <c r="L782" s="18">
        <v>95</v>
      </c>
      <c r="M782" s="18">
        <v>65</v>
      </c>
      <c r="N782" s="18">
        <v>480</v>
      </c>
    </row>
    <row r="783" spans="1:14">
      <c r="A783" s="18">
        <v>776</v>
      </c>
      <c r="B783" s="18" t="s">
        <v>2728</v>
      </c>
      <c r="C783" s="18" t="s">
        <v>1891</v>
      </c>
      <c r="D783" s="18" t="s">
        <v>2068</v>
      </c>
      <c r="E783" s="18" t="s">
        <v>1246</v>
      </c>
      <c r="H783" s="18">
        <v>60</v>
      </c>
      <c r="I783" s="18">
        <v>78</v>
      </c>
      <c r="J783" s="18">
        <v>135</v>
      </c>
      <c r="K783" s="18">
        <v>91</v>
      </c>
      <c r="L783" s="18">
        <v>85</v>
      </c>
      <c r="M783" s="18">
        <v>36</v>
      </c>
      <c r="N783" s="18">
        <v>485</v>
      </c>
    </row>
    <row r="784" spans="1:14">
      <c r="A784" s="18">
        <v>777</v>
      </c>
      <c r="B784" s="18" t="s">
        <v>2729</v>
      </c>
      <c r="C784" s="18" t="s">
        <v>1920</v>
      </c>
      <c r="D784" s="18" t="s">
        <v>1991</v>
      </c>
      <c r="E784" s="18" t="s">
        <v>2488</v>
      </c>
      <c r="F784" s="18" t="s">
        <v>2022</v>
      </c>
      <c r="G784" s="18" t="s">
        <v>290</v>
      </c>
      <c r="H784" s="18">
        <v>65</v>
      </c>
      <c r="I784" s="18">
        <v>98</v>
      </c>
      <c r="J784" s="18">
        <v>63</v>
      </c>
      <c r="K784" s="18">
        <v>40</v>
      </c>
      <c r="L784" s="18">
        <v>73</v>
      </c>
      <c r="M784" s="18">
        <v>96</v>
      </c>
      <c r="N784" s="18">
        <v>435</v>
      </c>
    </row>
    <row r="785" spans="1:14">
      <c r="A785" s="18">
        <v>778</v>
      </c>
      <c r="B785" s="18" t="s">
        <v>2730</v>
      </c>
      <c r="C785" s="18" t="s">
        <v>2009</v>
      </c>
      <c r="D785" s="18" t="s">
        <v>1932</v>
      </c>
      <c r="E785" s="18" t="s">
        <v>2731</v>
      </c>
      <c r="H785" s="18">
        <v>55</v>
      </c>
      <c r="I785" s="18">
        <v>90</v>
      </c>
      <c r="J785" s="18">
        <v>80</v>
      </c>
      <c r="K785" s="18">
        <v>50</v>
      </c>
      <c r="L785" s="18">
        <v>105</v>
      </c>
      <c r="M785" s="18">
        <v>96</v>
      </c>
      <c r="N785" s="18">
        <v>476</v>
      </c>
    </row>
    <row r="786" spans="1:14">
      <c r="A786" s="18">
        <v>779</v>
      </c>
      <c r="B786" s="18" t="s">
        <v>2732</v>
      </c>
      <c r="C786" s="18" t="s">
        <v>1895</v>
      </c>
      <c r="D786" s="18" t="s">
        <v>1972</v>
      </c>
      <c r="E786" s="18" t="s">
        <v>2733</v>
      </c>
      <c r="F786" s="18" t="s">
        <v>2664</v>
      </c>
      <c r="G786" s="18" t="s">
        <v>1951</v>
      </c>
      <c r="H786" s="18">
        <v>68</v>
      </c>
      <c r="I786" s="18">
        <v>105</v>
      </c>
      <c r="J786" s="18">
        <v>70</v>
      </c>
      <c r="K786" s="18">
        <v>70</v>
      </c>
      <c r="L786" s="18">
        <v>70</v>
      </c>
      <c r="M786" s="18">
        <v>92</v>
      </c>
      <c r="N786" s="18">
        <v>475</v>
      </c>
    </row>
    <row r="787" spans="1:14">
      <c r="A787" s="18">
        <v>780</v>
      </c>
      <c r="B787" s="18" t="s">
        <v>2734</v>
      </c>
      <c r="C787" s="18" t="s">
        <v>1905</v>
      </c>
      <c r="D787" s="18" t="s">
        <v>2068</v>
      </c>
      <c r="E787" s="18" t="s">
        <v>2735</v>
      </c>
      <c r="F787" s="18" t="s">
        <v>2473</v>
      </c>
      <c r="G787" s="18" t="s">
        <v>613</v>
      </c>
      <c r="H787" s="18">
        <v>78</v>
      </c>
      <c r="I787" s="18">
        <v>60</v>
      </c>
      <c r="J787" s="18">
        <v>85</v>
      </c>
      <c r="K787" s="18">
        <v>135</v>
      </c>
      <c r="L787" s="18">
        <v>91</v>
      </c>
      <c r="M787" s="18">
        <v>36</v>
      </c>
      <c r="N787" s="18">
        <v>485</v>
      </c>
    </row>
    <row r="788" spans="1:14">
      <c r="A788" s="18">
        <v>781</v>
      </c>
      <c r="B788" s="18" t="s">
        <v>2736</v>
      </c>
      <c r="C788" s="18" t="s">
        <v>2009</v>
      </c>
      <c r="D788" s="18" t="s">
        <v>1887</v>
      </c>
      <c r="E788" s="18" t="s">
        <v>2737</v>
      </c>
      <c r="H788" s="18">
        <v>70</v>
      </c>
      <c r="I788" s="18">
        <v>131</v>
      </c>
      <c r="J788" s="18">
        <v>100</v>
      </c>
      <c r="K788" s="18">
        <v>86</v>
      </c>
      <c r="L788" s="18">
        <v>90</v>
      </c>
      <c r="M788" s="18">
        <v>40</v>
      </c>
      <c r="N788" s="18">
        <v>517</v>
      </c>
    </row>
    <row r="789" spans="1:14">
      <c r="A789" s="18">
        <v>782</v>
      </c>
      <c r="B789" s="18" t="s">
        <v>2738</v>
      </c>
      <c r="C789" s="18" t="s">
        <v>2068</v>
      </c>
      <c r="E789" s="18" t="s">
        <v>2548</v>
      </c>
      <c r="F789" s="18" t="s">
        <v>2739</v>
      </c>
      <c r="G789" s="18" t="s">
        <v>2006</v>
      </c>
      <c r="H789" s="18">
        <v>45</v>
      </c>
      <c r="I789" s="18">
        <v>55</v>
      </c>
      <c r="J789" s="18">
        <v>65</v>
      </c>
      <c r="K789" s="18">
        <v>45</v>
      </c>
      <c r="L789" s="18">
        <v>45</v>
      </c>
      <c r="M789" s="18">
        <v>45</v>
      </c>
      <c r="N789" s="18">
        <v>300</v>
      </c>
    </row>
    <row r="790" spans="1:14">
      <c r="A790" s="18">
        <v>783</v>
      </c>
      <c r="B790" s="18" t="s">
        <v>2740</v>
      </c>
      <c r="C790" s="18" t="s">
        <v>2068</v>
      </c>
      <c r="D790" s="18" t="s">
        <v>1961</v>
      </c>
      <c r="E790" s="18" t="s">
        <v>2548</v>
      </c>
      <c r="F790" s="18" t="s">
        <v>2739</v>
      </c>
      <c r="G790" s="18" t="s">
        <v>2006</v>
      </c>
      <c r="H790" s="18">
        <v>55</v>
      </c>
      <c r="I790" s="18">
        <v>75</v>
      </c>
      <c r="J790" s="18">
        <v>90</v>
      </c>
      <c r="K790" s="18">
        <v>65</v>
      </c>
      <c r="L790" s="18">
        <v>70</v>
      </c>
      <c r="M790" s="18">
        <v>65</v>
      </c>
      <c r="N790" s="18">
        <v>420</v>
      </c>
    </row>
    <row r="791" spans="1:14">
      <c r="A791" s="18">
        <v>784</v>
      </c>
      <c r="B791" s="18" t="s">
        <v>2741</v>
      </c>
      <c r="C791" s="18" t="s">
        <v>2068</v>
      </c>
      <c r="D791" s="18" t="s">
        <v>1961</v>
      </c>
      <c r="E791" s="18" t="s">
        <v>2548</v>
      </c>
      <c r="F791" s="18" t="s">
        <v>2739</v>
      </c>
      <c r="G791" s="18" t="s">
        <v>2006</v>
      </c>
      <c r="H791" s="18">
        <v>75</v>
      </c>
      <c r="I791" s="18">
        <v>110</v>
      </c>
      <c r="J791" s="18">
        <v>125</v>
      </c>
      <c r="K791" s="18">
        <v>100</v>
      </c>
      <c r="L791" s="18">
        <v>105</v>
      </c>
      <c r="M791" s="18">
        <v>85</v>
      </c>
      <c r="N791" s="18">
        <v>600</v>
      </c>
    </row>
    <row r="792" spans="1:14">
      <c r="A792" s="18">
        <v>785</v>
      </c>
      <c r="B792" s="18" t="s">
        <v>2742</v>
      </c>
      <c r="C792" s="18" t="s">
        <v>1920</v>
      </c>
      <c r="D792" s="18" t="s">
        <v>1932</v>
      </c>
      <c r="E792" s="18" t="s">
        <v>2743</v>
      </c>
      <c r="G792" s="18" t="s">
        <v>2126</v>
      </c>
      <c r="H792" s="18">
        <v>70</v>
      </c>
      <c r="I792" s="18">
        <v>115</v>
      </c>
      <c r="J792" s="18">
        <v>85</v>
      </c>
      <c r="K792" s="18">
        <v>95</v>
      </c>
      <c r="L792" s="18">
        <v>75</v>
      </c>
      <c r="M792" s="18">
        <v>130</v>
      </c>
      <c r="N792" s="18">
        <v>570</v>
      </c>
    </row>
    <row r="793" spans="1:14">
      <c r="A793" s="18">
        <v>786</v>
      </c>
      <c r="B793" s="18" t="s">
        <v>2744</v>
      </c>
      <c r="C793" s="18" t="s">
        <v>1972</v>
      </c>
      <c r="D793" s="18" t="s">
        <v>1932</v>
      </c>
      <c r="E793" s="18" t="s">
        <v>2745</v>
      </c>
      <c r="G793" s="18" t="s">
        <v>2126</v>
      </c>
      <c r="H793" s="18">
        <v>70</v>
      </c>
      <c r="I793" s="18">
        <v>85</v>
      </c>
      <c r="J793" s="18">
        <v>75</v>
      </c>
      <c r="K793" s="18">
        <v>130</v>
      </c>
      <c r="L793" s="18">
        <v>115</v>
      </c>
      <c r="M793" s="18">
        <v>95</v>
      </c>
      <c r="N793" s="18">
        <v>570</v>
      </c>
    </row>
    <row r="794" spans="1:14">
      <c r="A794" s="18">
        <v>787</v>
      </c>
      <c r="B794" s="18" t="s">
        <v>2746</v>
      </c>
      <c r="C794" s="18" t="s">
        <v>1887</v>
      </c>
      <c r="D794" s="18" t="s">
        <v>1932</v>
      </c>
      <c r="E794" s="18" t="s">
        <v>2747</v>
      </c>
      <c r="G794" s="18" t="s">
        <v>2126</v>
      </c>
      <c r="H794" s="18">
        <v>70</v>
      </c>
      <c r="I794" s="18">
        <v>130</v>
      </c>
      <c r="J794" s="18">
        <v>115</v>
      </c>
      <c r="K794" s="18">
        <v>85</v>
      </c>
      <c r="L794" s="18">
        <v>95</v>
      </c>
      <c r="M794" s="18">
        <v>75</v>
      </c>
      <c r="N794" s="18">
        <v>570</v>
      </c>
    </row>
    <row r="795" spans="1:14">
      <c r="A795" s="18">
        <v>788</v>
      </c>
      <c r="B795" s="18" t="s">
        <v>2748</v>
      </c>
      <c r="C795" s="18" t="s">
        <v>1895</v>
      </c>
      <c r="D795" s="18" t="s">
        <v>1932</v>
      </c>
      <c r="E795" s="18" t="s">
        <v>2749</v>
      </c>
      <c r="H795" s="18">
        <v>70</v>
      </c>
      <c r="I795" s="18">
        <v>75</v>
      </c>
      <c r="J795" s="18">
        <v>115</v>
      </c>
      <c r="K795" s="18">
        <v>95</v>
      </c>
      <c r="L795" s="18">
        <v>130</v>
      </c>
      <c r="M795" s="18">
        <v>85</v>
      </c>
      <c r="N795" s="18">
        <v>570</v>
      </c>
    </row>
    <row r="796" spans="1:14">
      <c r="A796" s="18">
        <v>789</v>
      </c>
      <c r="B796" s="18" t="s">
        <v>2750</v>
      </c>
      <c r="C796" s="18" t="s">
        <v>1972</v>
      </c>
      <c r="E796" s="18" t="s">
        <v>1690</v>
      </c>
      <c r="H796" s="18">
        <v>43</v>
      </c>
      <c r="I796" s="18">
        <v>29</v>
      </c>
      <c r="J796" s="18">
        <v>31</v>
      </c>
      <c r="K796" s="18">
        <v>29</v>
      </c>
      <c r="L796" s="18">
        <v>31</v>
      </c>
      <c r="M796" s="18">
        <v>37</v>
      </c>
      <c r="N796" s="18">
        <v>200</v>
      </c>
    </row>
    <row r="797" spans="1:14">
      <c r="A797" s="18">
        <v>790</v>
      </c>
      <c r="B797" s="18" t="s">
        <v>2751</v>
      </c>
      <c r="C797" s="18" t="s">
        <v>1972</v>
      </c>
      <c r="E797" s="18" t="s">
        <v>290</v>
      </c>
      <c r="H797" s="18">
        <v>43</v>
      </c>
      <c r="I797" s="18">
        <v>29</v>
      </c>
      <c r="J797" s="18">
        <v>131</v>
      </c>
      <c r="K797" s="18">
        <v>29</v>
      </c>
      <c r="L797" s="18">
        <v>131</v>
      </c>
      <c r="M797" s="18">
        <v>37</v>
      </c>
      <c r="N797" s="18">
        <v>400</v>
      </c>
    </row>
    <row r="798" spans="1:14">
      <c r="A798" s="18">
        <v>791</v>
      </c>
      <c r="B798" s="18" t="s">
        <v>2752</v>
      </c>
      <c r="C798" s="18" t="s">
        <v>1972</v>
      </c>
      <c r="D798" s="18" t="s">
        <v>1991</v>
      </c>
      <c r="E798" s="18" t="s">
        <v>2753</v>
      </c>
      <c r="H798" s="18">
        <v>137</v>
      </c>
      <c r="I798" s="18">
        <v>137</v>
      </c>
      <c r="J798" s="18">
        <v>107</v>
      </c>
      <c r="K798" s="18">
        <v>113</v>
      </c>
      <c r="L798" s="18">
        <v>89</v>
      </c>
      <c r="M798" s="18">
        <v>97</v>
      </c>
      <c r="N798" s="18">
        <v>680</v>
      </c>
    </row>
    <row r="799" spans="1:14">
      <c r="A799" s="18">
        <v>792</v>
      </c>
      <c r="B799" s="18" t="s">
        <v>2754</v>
      </c>
      <c r="C799" s="18" t="s">
        <v>1972</v>
      </c>
      <c r="D799" s="18" t="s">
        <v>2009</v>
      </c>
      <c r="E799" s="18" t="s">
        <v>2755</v>
      </c>
      <c r="H799" s="18">
        <v>137</v>
      </c>
      <c r="I799" s="18">
        <v>113</v>
      </c>
      <c r="J799" s="18">
        <v>89</v>
      </c>
      <c r="K799" s="18">
        <v>137</v>
      </c>
      <c r="L799" s="18">
        <v>107</v>
      </c>
      <c r="M799" s="18">
        <v>97</v>
      </c>
      <c r="N799" s="18">
        <v>680</v>
      </c>
    </row>
    <row r="800" spans="1:14">
      <c r="A800" s="18">
        <v>793</v>
      </c>
      <c r="B800" s="18" t="s">
        <v>2756</v>
      </c>
      <c r="C800" s="18" t="s">
        <v>1983</v>
      </c>
      <c r="D800" s="18" t="s">
        <v>1888</v>
      </c>
      <c r="E800" s="18" t="s">
        <v>2757</v>
      </c>
      <c r="H800" s="18">
        <v>109</v>
      </c>
      <c r="I800" s="18">
        <v>53</v>
      </c>
      <c r="J800" s="18">
        <v>47</v>
      </c>
      <c r="K800" s="18">
        <v>127</v>
      </c>
      <c r="L800" s="18">
        <v>131</v>
      </c>
      <c r="M800" s="18">
        <v>103</v>
      </c>
      <c r="N800" s="18">
        <v>570</v>
      </c>
    </row>
    <row r="801" spans="1:14">
      <c r="A801" s="18">
        <v>794</v>
      </c>
      <c r="B801" s="18" t="s">
        <v>2758</v>
      </c>
      <c r="C801" s="18" t="s">
        <v>1898</v>
      </c>
      <c r="D801" s="18" t="s">
        <v>1961</v>
      </c>
      <c r="E801" s="18" t="s">
        <v>2757</v>
      </c>
      <c r="H801" s="18">
        <v>107</v>
      </c>
      <c r="I801" s="18">
        <v>139</v>
      </c>
      <c r="J801" s="18">
        <v>139</v>
      </c>
      <c r="K801" s="18">
        <v>53</v>
      </c>
      <c r="L801" s="18">
        <v>53</v>
      </c>
      <c r="M801" s="18">
        <v>79</v>
      </c>
      <c r="N801" s="18">
        <v>570</v>
      </c>
    </row>
    <row r="802" spans="1:14">
      <c r="A802" s="18">
        <v>795</v>
      </c>
      <c r="B802" s="18" t="s">
        <v>2759</v>
      </c>
      <c r="C802" s="18" t="s">
        <v>1898</v>
      </c>
      <c r="D802" s="18" t="s">
        <v>1961</v>
      </c>
      <c r="E802" s="18" t="s">
        <v>2757</v>
      </c>
      <c r="H802" s="18">
        <v>71</v>
      </c>
      <c r="I802" s="18">
        <v>137</v>
      </c>
      <c r="J802" s="18">
        <v>37</v>
      </c>
      <c r="K802" s="18">
        <v>137</v>
      </c>
      <c r="L802" s="18">
        <v>37</v>
      </c>
      <c r="M802" s="18">
        <v>151</v>
      </c>
      <c r="N802" s="18">
        <v>570</v>
      </c>
    </row>
    <row r="803" spans="1:14">
      <c r="A803" s="18">
        <v>796</v>
      </c>
      <c r="B803" s="18" t="s">
        <v>2760</v>
      </c>
      <c r="C803" s="18" t="s">
        <v>1920</v>
      </c>
      <c r="E803" s="18" t="s">
        <v>2757</v>
      </c>
      <c r="H803" s="18">
        <v>83</v>
      </c>
      <c r="I803" s="18">
        <v>89</v>
      </c>
      <c r="J803" s="18">
        <v>71</v>
      </c>
      <c r="K803" s="18">
        <v>173</v>
      </c>
      <c r="L803" s="18">
        <v>71</v>
      </c>
      <c r="M803" s="18">
        <v>83</v>
      </c>
      <c r="N803" s="18">
        <v>570</v>
      </c>
    </row>
    <row r="804" spans="1:14">
      <c r="A804" s="18">
        <v>797</v>
      </c>
      <c r="B804" s="18" t="s">
        <v>2761</v>
      </c>
      <c r="C804" s="18" t="s">
        <v>1991</v>
      </c>
      <c r="D804" s="18" t="s">
        <v>1893</v>
      </c>
      <c r="E804" s="18" t="s">
        <v>2757</v>
      </c>
      <c r="H804" s="18">
        <v>97</v>
      </c>
      <c r="I804" s="18">
        <v>101</v>
      </c>
      <c r="J804" s="18">
        <v>103</v>
      </c>
      <c r="K804" s="18">
        <v>107</v>
      </c>
      <c r="L804" s="18">
        <v>101</v>
      </c>
      <c r="M804" s="18">
        <v>61</v>
      </c>
      <c r="N804" s="18">
        <v>570</v>
      </c>
    </row>
    <row r="805" spans="1:14">
      <c r="A805" s="18">
        <v>798</v>
      </c>
      <c r="B805" s="18" t="s">
        <v>2762</v>
      </c>
      <c r="C805" s="18" t="s">
        <v>1887</v>
      </c>
      <c r="D805" s="18" t="s">
        <v>1991</v>
      </c>
      <c r="E805" s="18" t="s">
        <v>2757</v>
      </c>
      <c r="H805" s="18">
        <v>59</v>
      </c>
      <c r="I805" s="18">
        <v>181</v>
      </c>
      <c r="J805" s="18">
        <v>131</v>
      </c>
      <c r="K805" s="18">
        <v>59</v>
      </c>
      <c r="L805" s="18">
        <v>31</v>
      </c>
      <c r="M805" s="18">
        <v>109</v>
      </c>
      <c r="N805" s="18">
        <v>570</v>
      </c>
    </row>
    <row r="806" spans="1:14">
      <c r="A806" s="18">
        <v>799</v>
      </c>
      <c r="B806" s="18" t="s">
        <v>2763</v>
      </c>
      <c r="C806" s="18" t="s">
        <v>2119</v>
      </c>
      <c r="D806" s="18" t="s">
        <v>2068</v>
      </c>
      <c r="E806" s="18" t="s">
        <v>2757</v>
      </c>
      <c r="H806" s="18">
        <v>223</v>
      </c>
      <c r="I806" s="18">
        <v>101</v>
      </c>
      <c r="J806" s="18">
        <v>53</v>
      </c>
      <c r="K806" s="18">
        <v>97</v>
      </c>
      <c r="L806" s="18">
        <v>53</v>
      </c>
      <c r="M806" s="18">
        <v>43</v>
      </c>
      <c r="N806" s="18">
        <v>570</v>
      </c>
    </row>
    <row r="807" spans="1:14">
      <c r="A807" s="18">
        <v>800</v>
      </c>
      <c r="B807" s="18" t="s">
        <v>2764</v>
      </c>
      <c r="C807" s="18" t="s">
        <v>1972</v>
      </c>
      <c r="E807" s="18" t="s">
        <v>2765</v>
      </c>
      <c r="H807" s="18">
        <v>97</v>
      </c>
      <c r="I807" s="18">
        <v>107</v>
      </c>
      <c r="J807" s="18">
        <v>101</v>
      </c>
      <c r="K807" s="18">
        <v>127</v>
      </c>
      <c r="L807" s="18">
        <v>89</v>
      </c>
      <c r="M807" s="18">
        <v>79</v>
      </c>
      <c r="N807" s="18">
        <v>600</v>
      </c>
    </row>
    <row r="808" spans="1:14">
      <c r="A808" s="18">
        <v>801</v>
      </c>
      <c r="B808" s="18" t="s">
        <v>2766</v>
      </c>
      <c r="C808" s="18" t="s">
        <v>1991</v>
      </c>
      <c r="D808" s="18" t="s">
        <v>1932</v>
      </c>
      <c r="E808" s="18" t="s">
        <v>2767</v>
      </c>
      <c r="H808" s="18">
        <v>80</v>
      </c>
      <c r="I808" s="18">
        <v>95</v>
      </c>
      <c r="J808" s="18">
        <v>115</v>
      </c>
      <c r="K808" s="18">
        <v>130</v>
      </c>
      <c r="L808" s="18">
        <v>115</v>
      </c>
      <c r="M808" s="18">
        <v>65</v>
      </c>
      <c r="N808" s="18">
        <v>600</v>
      </c>
    </row>
    <row r="809" spans="1:14">
      <c r="A809" s="18">
        <v>802</v>
      </c>
      <c r="B809" s="18" t="s">
        <v>2768</v>
      </c>
      <c r="C809" s="18" t="s">
        <v>1961</v>
      </c>
      <c r="D809" s="18" t="s">
        <v>2009</v>
      </c>
      <c r="E809" s="18" t="s">
        <v>157</v>
      </c>
      <c r="H809" s="18">
        <v>90</v>
      </c>
      <c r="I809" s="18">
        <v>125</v>
      </c>
      <c r="J809" s="18">
        <v>80</v>
      </c>
      <c r="K809" s="18">
        <v>90</v>
      </c>
      <c r="L809" s="18">
        <v>90</v>
      </c>
      <c r="M809" s="18">
        <v>125</v>
      </c>
      <c r="N809" s="18">
        <v>600</v>
      </c>
    </row>
    <row r="810" spans="1:14">
      <c r="A810" s="18" t="s">
        <v>2769</v>
      </c>
      <c r="B810" s="18" t="s">
        <v>2770</v>
      </c>
      <c r="C810" s="18" t="s">
        <v>1887</v>
      </c>
      <c r="D810" s="18" t="s">
        <v>1888</v>
      </c>
      <c r="E810" s="18" t="s">
        <v>150</v>
      </c>
      <c r="H810" s="18">
        <v>80</v>
      </c>
      <c r="I810" s="18">
        <v>100</v>
      </c>
      <c r="J810" s="18">
        <v>123</v>
      </c>
      <c r="K810" s="18">
        <v>122</v>
      </c>
      <c r="L810" s="18">
        <v>120</v>
      </c>
      <c r="M810" s="18">
        <v>80</v>
      </c>
      <c r="N810" s="18">
        <v>625</v>
      </c>
    </row>
    <row r="811" spans="1:14">
      <c r="A811" s="18" t="s">
        <v>2771</v>
      </c>
      <c r="B811" s="18" t="s">
        <v>2772</v>
      </c>
      <c r="C811" s="18" t="s">
        <v>1891</v>
      </c>
      <c r="D811" s="18" t="s">
        <v>2068</v>
      </c>
      <c r="E811" s="18" t="s">
        <v>2598</v>
      </c>
      <c r="H811" s="18">
        <v>78</v>
      </c>
      <c r="I811" s="18">
        <v>130</v>
      </c>
      <c r="J811" s="18">
        <v>111</v>
      </c>
      <c r="K811" s="18">
        <v>130</v>
      </c>
      <c r="L811" s="18">
        <v>85</v>
      </c>
      <c r="M811" s="18">
        <v>100</v>
      </c>
      <c r="N811" s="18">
        <v>634</v>
      </c>
    </row>
    <row r="812" spans="1:14">
      <c r="A812" s="18" t="s">
        <v>2773</v>
      </c>
      <c r="B812" s="18" t="s">
        <v>2774</v>
      </c>
      <c r="C812" s="18" t="s">
        <v>1891</v>
      </c>
      <c r="D812" s="18" t="s">
        <v>1893</v>
      </c>
      <c r="E812" s="18" t="s">
        <v>1697</v>
      </c>
      <c r="H812" s="18">
        <v>78</v>
      </c>
      <c r="I812" s="18">
        <v>104</v>
      </c>
      <c r="J812" s="18">
        <v>78</v>
      </c>
      <c r="K812" s="18">
        <v>159</v>
      </c>
      <c r="L812" s="18">
        <v>115</v>
      </c>
      <c r="M812" s="18">
        <v>100</v>
      </c>
      <c r="N812" s="18">
        <v>634</v>
      </c>
    </row>
    <row r="813" spans="1:14">
      <c r="A813" s="18" t="s">
        <v>2775</v>
      </c>
      <c r="B813" s="18" t="s">
        <v>2776</v>
      </c>
      <c r="C813" s="18" t="s">
        <v>1895</v>
      </c>
      <c r="E813" s="18" t="s">
        <v>2603</v>
      </c>
      <c r="H813" s="18">
        <v>79</v>
      </c>
      <c r="I813" s="18">
        <v>103</v>
      </c>
      <c r="J813" s="18">
        <v>120</v>
      </c>
      <c r="K813" s="18">
        <v>135</v>
      </c>
      <c r="L813" s="18">
        <v>115</v>
      </c>
      <c r="M813" s="18">
        <v>78</v>
      </c>
      <c r="N813" s="18">
        <v>630</v>
      </c>
    </row>
    <row r="814" spans="1:14">
      <c r="A814" s="18" t="s">
        <v>2777</v>
      </c>
      <c r="B814" s="18" t="s">
        <v>2778</v>
      </c>
      <c r="C814" s="18" t="s">
        <v>1898</v>
      </c>
      <c r="D814" s="18" t="s">
        <v>1888</v>
      </c>
      <c r="E814" s="18" t="s">
        <v>1687</v>
      </c>
      <c r="H814" s="18">
        <v>65</v>
      </c>
      <c r="I814" s="18">
        <v>150</v>
      </c>
      <c r="J814" s="18">
        <v>40</v>
      </c>
      <c r="K814" s="18">
        <v>15</v>
      </c>
      <c r="L814" s="18">
        <v>80</v>
      </c>
      <c r="M814" s="18">
        <v>145</v>
      </c>
      <c r="N814" s="18">
        <v>495</v>
      </c>
    </row>
    <row r="815" spans="1:14">
      <c r="A815" s="18" t="s">
        <v>2779</v>
      </c>
      <c r="B815" s="18" t="s">
        <v>2780</v>
      </c>
      <c r="C815" s="18" t="s">
        <v>1905</v>
      </c>
      <c r="D815" s="18" t="s">
        <v>1893</v>
      </c>
      <c r="E815" s="18" t="s">
        <v>417</v>
      </c>
      <c r="H815" s="18">
        <v>83</v>
      </c>
      <c r="I815" s="18">
        <v>80</v>
      </c>
      <c r="J815" s="18">
        <v>80</v>
      </c>
      <c r="K815" s="18">
        <v>135</v>
      </c>
      <c r="L815" s="18">
        <v>80</v>
      </c>
      <c r="M815" s="18">
        <v>121</v>
      </c>
      <c r="N815" s="18">
        <v>579</v>
      </c>
    </row>
    <row r="816" spans="1:14">
      <c r="A816" s="18" t="s">
        <v>2781</v>
      </c>
      <c r="B816" s="18" t="s">
        <v>2782</v>
      </c>
      <c r="C816" s="18" t="s">
        <v>2119</v>
      </c>
      <c r="D816" s="18" t="s">
        <v>1905</v>
      </c>
      <c r="E816" s="18" t="s">
        <v>755</v>
      </c>
      <c r="F816" s="18" t="s">
        <v>2154</v>
      </c>
      <c r="G816" s="18" t="s">
        <v>150</v>
      </c>
      <c r="H816" s="18">
        <v>30</v>
      </c>
      <c r="I816" s="18">
        <v>56</v>
      </c>
      <c r="J816" s="18">
        <v>35</v>
      </c>
      <c r="K816" s="18">
        <v>25</v>
      </c>
      <c r="L816" s="18">
        <v>35</v>
      </c>
      <c r="M816" s="18">
        <v>72</v>
      </c>
      <c r="N816" s="18">
        <v>253</v>
      </c>
    </row>
    <row r="817" spans="1:14">
      <c r="A817" s="18" t="s">
        <v>2783</v>
      </c>
      <c r="B817" s="18" t="s">
        <v>2784</v>
      </c>
      <c r="C817" s="18" t="s">
        <v>2119</v>
      </c>
      <c r="D817" s="18" t="s">
        <v>1905</v>
      </c>
      <c r="E817" s="18" t="s">
        <v>755</v>
      </c>
      <c r="F817" s="18" t="s">
        <v>2154</v>
      </c>
      <c r="G817" s="18" t="s">
        <v>150</v>
      </c>
      <c r="H817" s="18">
        <v>75</v>
      </c>
      <c r="I817" s="18">
        <v>71</v>
      </c>
      <c r="J817" s="18">
        <v>70</v>
      </c>
      <c r="K817" s="18">
        <v>40</v>
      </c>
      <c r="L817" s="18">
        <v>80</v>
      </c>
      <c r="M817" s="18">
        <v>77</v>
      </c>
      <c r="N817" s="18">
        <v>413</v>
      </c>
    </row>
    <row r="818" spans="1:14">
      <c r="A818" s="18" t="s">
        <v>2785</v>
      </c>
      <c r="B818" s="18" t="s">
        <v>2786</v>
      </c>
      <c r="C818" s="18" t="s">
        <v>1920</v>
      </c>
      <c r="D818" s="18" t="s">
        <v>1972</v>
      </c>
      <c r="E818" s="18" t="s">
        <v>2787</v>
      </c>
      <c r="H818" s="18">
        <v>60</v>
      </c>
      <c r="I818" s="18">
        <v>85</v>
      </c>
      <c r="J818" s="18">
        <v>50</v>
      </c>
      <c r="K818" s="18">
        <v>95</v>
      </c>
      <c r="L818" s="18">
        <v>85</v>
      </c>
      <c r="M818" s="18">
        <v>110</v>
      </c>
      <c r="N818" s="18">
        <v>485</v>
      </c>
    </row>
    <row r="819" spans="1:14">
      <c r="A819" s="18" t="s">
        <v>2788</v>
      </c>
      <c r="B819" s="18" t="s">
        <v>2789</v>
      </c>
      <c r="C819" s="18" t="s">
        <v>2000</v>
      </c>
      <c r="D819" s="18" t="s">
        <v>1991</v>
      </c>
      <c r="E819" s="18" t="s">
        <v>1115</v>
      </c>
      <c r="G819" s="18" t="s">
        <v>2790</v>
      </c>
      <c r="H819" s="18">
        <v>50</v>
      </c>
      <c r="I819" s="18">
        <v>75</v>
      </c>
      <c r="J819" s="18">
        <v>90</v>
      </c>
      <c r="K819" s="18">
        <v>10</v>
      </c>
      <c r="L819" s="18">
        <v>35</v>
      </c>
      <c r="M819" s="18">
        <v>40</v>
      </c>
      <c r="N819" s="18">
        <v>300</v>
      </c>
    </row>
    <row r="820" spans="1:14">
      <c r="A820" s="18" t="s">
        <v>2791</v>
      </c>
      <c r="B820" s="18" t="s">
        <v>2792</v>
      </c>
      <c r="C820" s="18" t="s">
        <v>2000</v>
      </c>
      <c r="D820" s="18" t="s">
        <v>1991</v>
      </c>
      <c r="E820" s="18" t="s">
        <v>1115</v>
      </c>
      <c r="G820" s="18" t="s">
        <v>2790</v>
      </c>
      <c r="H820" s="18">
        <v>75</v>
      </c>
      <c r="I820" s="18">
        <v>100</v>
      </c>
      <c r="J820" s="18">
        <v>120</v>
      </c>
      <c r="K820" s="18">
        <v>25</v>
      </c>
      <c r="L820" s="18">
        <v>65</v>
      </c>
      <c r="M820" s="18">
        <v>65</v>
      </c>
      <c r="N820" s="18">
        <v>450</v>
      </c>
    </row>
    <row r="821" spans="1:14">
      <c r="A821" s="18" t="s">
        <v>2793</v>
      </c>
      <c r="B821" s="18" t="s">
        <v>2794</v>
      </c>
      <c r="C821" s="18" t="s">
        <v>2000</v>
      </c>
      <c r="E821" s="18" t="s">
        <v>1115</v>
      </c>
      <c r="G821" s="18" t="s">
        <v>1718</v>
      </c>
      <c r="H821" s="18">
        <v>38</v>
      </c>
      <c r="I821" s="18">
        <v>41</v>
      </c>
      <c r="J821" s="18">
        <v>40</v>
      </c>
      <c r="K821" s="18">
        <v>50</v>
      </c>
      <c r="L821" s="18">
        <v>65</v>
      </c>
      <c r="M821" s="18">
        <v>65</v>
      </c>
      <c r="N821" s="18">
        <v>299</v>
      </c>
    </row>
    <row r="822" spans="1:14">
      <c r="A822" s="18" t="s">
        <v>2795</v>
      </c>
      <c r="B822" s="18" t="s">
        <v>2796</v>
      </c>
      <c r="C822" s="18" t="s">
        <v>2000</v>
      </c>
      <c r="D822" s="18" t="s">
        <v>1932</v>
      </c>
      <c r="E822" s="18" t="s">
        <v>1115</v>
      </c>
      <c r="G822" s="18" t="s">
        <v>1718</v>
      </c>
      <c r="H822" s="18">
        <v>73</v>
      </c>
      <c r="I822" s="18">
        <v>67</v>
      </c>
      <c r="J822" s="18">
        <v>75</v>
      </c>
      <c r="K822" s="18">
        <v>81</v>
      </c>
      <c r="L822" s="18">
        <v>100</v>
      </c>
      <c r="M822" s="18">
        <v>109</v>
      </c>
      <c r="N822" s="18">
        <v>505</v>
      </c>
    </row>
    <row r="823" spans="1:14">
      <c r="A823" s="18" t="s">
        <v>2797</v>
      </c>
      <c r="B823" s="18" t="s">
        <v>2798</v>
      </c>
      <c r="C823" s="18" t="s">
        <v>1922</v>
      </c>
      <c r="D823" s="18" t="s">
        <v>1991</v>
      </c>
      <c r="E823" s="18" t="s">
        <v>550</v>
      </c>
      <c r="F823" s="18" t="s">
        <v>2799</v>
      </c>
      <c r="G823" s="18" t="s">
        <v>1954</v>
      </c>
      <c r="H823" s="18">
        <v>10</v>
      </c>
      <c r="I823" s="18">
        <v>55</v>
      </c>
      <c r="J823" s="18">
        <v>30</v>
      </c>
      <c r="K823" s="18">
        <v>35</v>
      </c>
      <c r="L823" s="18">
        <v>45</v>
      </c>
      <c r="M823" s="18">
        <v>90</v>
      </c>
      <c r="N823" s="18">
        <v>265</v>
      </c>
    </row>
    <row r="824" spans="1:14">
      <c r="A824" s="18" t="s">
        <v>2800</v>
      </c>
      <c r="B824" s="18" t="s">
        <v>2801</v>
      </c>
      <c r="C824" s="18" t="s">
        <v>1922</v>
      </c>
      <c r="D824" s="18" t="s">
        <v>1991</v>
      </c>
      <c r="E824" s="18" t="s">
        <v>550</v>
      </c>
      <c r="F824" s="18" t="s">
        <v>2799</v>
      </c>
      <c r="G824" s="18" t="s">
        <v>1954</v>
      </c>
      <c r="H824" s="18">
        <v>35</v>
      </c>
      <c r="I824" s="18">
        <v>100</v>
      </c>
      <c r="J824" s="18">
        <v>60</v>
      </c>
      <c r="K824" s="18">
        <v>50</v>
      </c>
      <c r="L824" s="18">
        <v>70</v>
      </c>
      <c r="M824" s="18">
        <v>110</v>
      </c>
      <c r="N824" s="18">
        <v>425</v>
      </c>
    </row>
    <row r="825" spans="1:14">
      <c r="A825" s="18" t="s">
        <v>2802</v>
      </c>
      <c r="B825" s="18" t="s">
        <v>2803</v>
      </c>
      <c r="C825" s="18" t="s">
        <v>2119</v>
      </c>
      <c r="E825" s="18" t="s">
        <v>325</v>
      </c>
      <c r="F825" s="18" t="s">
        <v>1956</v>
      </c>
      <c r="G825" s="18" t="s">
        <v>2053</v>
      </c>
      <c r="H825" s="18">
        <v>40</v>
      </c>
      <c r="I825" s="18">
        <v>35</v>
      </c>
      <c r="J825" s="18">
        <v>35</v>
      </c>
      <c r="K825" s="18">
        <v>50</v>
      </c>
      <c r="L825" s="18">
        <v>40</v>
      </c>
      <c r="M825" s="18">
        <v>90</v>
      </c>
      <c r="N825" s="18">
        <v>290</v>
      </c>
    </row>
    <row r="826" spans="1:14">
      <c r="A826" s="18" t="s">
        <v>2804</v>
      </c>
      <c r="B826" s="18" t="s">
        <v>2805</v>
      </c>
      <c r="C826" s="18" t="s">
        <v>2119</v>
      </c>
      <c r="E826" s="18" t="s">
        <v>2581</v>
      </c>
      <c r="F826" s="18" t="s">
        <v>1956</v>
      </c>
      <c r="G826" s="18" t="s">
        <v>2053</v>
      </c>
      <c r="H826" s="18">
        <v>65</v>
      </c>
      <c r="I826" s="18">
        <v>60</v>
      </c>
      <c r="J826" s="18">
        <v>60</v>
      </c>
      <c r="K826" s="18">
        <v>75</v>
      </c>
      <c r="L826" s="18">
        <v>65</v>
      </c>
      <c r="M826" s="18">
        <v>115</v>
      </c>
      <c r="N826" s="18">
        <v>440</v>
      </c>
    </row>
    <row r="827" spans="1:14">
      <c r="A827" s="18" t="s">
        <v>2806</v>
      </c>
      <c r="B827" s="18" t="s">
        <v>2807</v>
      </c>
      <c r="C827" s="18" t="s">
        <v>1972</v>
      </c>
      <c r="E827" s="18" t="s">
        <v>627</v>
      </c>
      <c r="H827" s="18">
        <v>55</v>
      </c>
      <c r="I827" s="18">
        <v>50</v>
      </c>
      <c r="J827" s="18">
        <v>65</v>
      </c>
      <c r="K827" s="18">
        <v>175</v>
      </c>
      <c r="L827" s="18">
        <v>105</v>
      </c>
      <c r="M827" s="18">
        <v>150</v>
      </c>
      <c r="N827" s="18">
        <v>600</v>
      </c>
    </row>
    <row r="828" spans="1:14">
      <c r="A828" s="18" t="s">
        <v>2808</v>
      </c>
      <c r="B828" s="18" t="s">
        <v>2809</v>
      </c>
      <c r="C828" s="18" t="s">
        <v>1983</v>
      </c>
      <c r="D828" s="18" t="s">
        <v>1920</v>
      </c>
      <c r="E828" s="18" t="s">
        <v>726</v>
      </c>
      <c r="F828" s="18" t="s">
        <v>1984</v>
      </c>
      <c r="G828" s="18" t="s">
        <v>2810</v>
      </c>
      <c r="H828" s="18">
        <v>40</v>
      </c>
      <c r="I828" s="18">
        <v>80</v>
      </c>
      <c r="J828" s="18">
        <v>100</v>
      </c>
      <c r="K828" s="18">
        <v>30</v>
      </c>
      <c r="L828" s="18">
        <v>30</v>
      </c>
      <c r="M828" s="18">
        <v>20</v>
      </c>
      <c r="N828" s="18">
        <v>300</v>
      </c>
    </row>
    <row r="829" spans="1:14">
      <c r="A829" s="18" t="s">
        <v>2811</v>
      </c>
      <c r="B829" s="18" t="s">
        <v>2812</v>
      </c>
      <c r="C829" s="18" t="s">
        <v>1983</v>
      </c>
      <c r="D829" s="18" t="s">
        <v>1920</v>
      </c>
      <c r="E829" s="18" t="s">
        <v>726</v>
      </c>
      <c r="F829" s="18" t="s">
        <v>1984</v>
      </c>
      <c r="G829" s="18" t="s">
        <v>2810</v>
      </c>
      <c r="H829" s="18">
        <v>55</v>
      </c>
      <c r="I829" s="18">
        <v>95</v>
      </c>
      <c r="J829" s="18">
        <v>115</v>
      </c>
      <c r="K829" s="18">
        <v>45</v>
      </c>
      <c r="L829" s="18">
        <v>45</v>
      </c>
      <c r="M829" s="18">
        <v>35</v>
      </c>
      <c r="N829" s="18">
        <v>390</v>
      </c>
    </row>
    <row r="830" spans="1:14">
      <c r="A830" s="18" t="s">
        <v>2813</v>
      </c>
      <c r="B830" s="18" t="s">
        <v>2814</v>
      </c>
      <c r="C830" s="18" t="s">
        <v>1983</v>
      </c>
      <c r="D830" s="18" t="s">
        <v>1920</v>
      </c>
      <c r="E830" s="18" t="s">
        <v>726</v>
      </c>
      <c r="F830" s="18" t="s">
        <v>1984</v>
      </c>
      <c r="G830" s="18" t="s">
        <v>2810</v>
      </c>
      <c r="H830" s="18">
        <v>80</v>
      </c>
      <c r="I830" s="18">
        <v>120</v>
      </c>
      <c r="J830" s="18">
        <v>130</v>
      </c>
      <c r="K830" s="18">
        <v>55</v>
      </c>
      <c r="L830" s="18">
        <v>65</v>
      </c>
      <c r="M830" s="18">
        <v>45</v>
      </c>
      <c r="N830" s="18">
        <v>495</v>
      </c>
    </row>
    <row r="831" spans="1:14">
      <c r="A831" s="18" t="s">
        <v>2815</v>
      </c>
      <c r="B831" s="18" t="s">
        <v>2816</v>
      </c>
      <c r="C831" s="18" t="s">
        <v>1895</v>
      </c>
      <c r="D831" s="18" t="s">
        <v>1972</v>
      </c>
      <c r="E831" s="18" t="s">
        <v>1246</v>
      </c>
      <c r="H831" s="18">
        <v>95</v>
      </c>
      <c r="I831" s="18">
        <v>75</v>
      </c>
      <c r="J831" s="18">
        <v>180</v>
      </c>
      <c r="K831" s="18">
        <v>130</v>
      </c>
      <c r="L831" s="18">
        <v>80</v>
      </c>
      <c r="M831" s="18">
        <v>30</v>
      </c>
      <c r="N831" s="18">
        <v>590</v>
      </c>
    </row>
    <row r="832" spans="1:14">
      <c r="A832" s="18" t="s">
        <v>2817</v>
      </c>
      <c r="B832" s="18" t="s">
        <v>2818</v>
      </c>
      <c r="C832" s="18" t="s">
        <v>1888</v>
      </c>
      <c r="D832" s="18" t="s">
        <v>2119</v>
      </c>
      <c r="E832" s="18" t="s">
        <v>2003</v>
      </c>
      <c r="F832" s="18" t="s">
        <v>2138</v>
      </c>
      <c r="G832" s="18" t="s">
        <v>2819</v>
      </c>
      <c r="H832" s="18">
        <v>80</v>
      </c>
      <c r="I832" s="18">
        <v>80</v>
      </c>
      <c r="J832" s="18">
        <v>50</v>
      </c>
      <c r="K832" s="18">
        <v>40</v>
      </c>
      <c r="L832" s="18">
        <v>50</v>
      </c>
      <c r="M832" s="18">
        <v>25</v>
      </c>
      <c r="N832" s="18">
        <v>325</v>
      </c>
    </row>
    <row r="833" spans="1:14">
      <c r="A833" s="18" t="s">
        <v>2820</v>
      </c>
      <c r="B833" s="18" t="s">
        <v>2821</v>
      </c>
      <c r="C833" s="18" t="s">
        <v>1888</v>
      </c>
      <c r="D833" s="18" t="s">
        <v>2119</v>
      </c>
      <c r="E833" s="18" t="s">
        <v>2003</v>
      </c>
      <c r="F833" s="18" t="s">
        <v>2138</v>
      </c>
      <c r="G833" s="18" t="s">
        <v>2819</v>
      </c>
      <c r="H833" s="18">
        <v>105</v>
      </c>
      <c r="I833" s="18">
        <v>105</v>
      </c>
      <c r="J833" s="18">
        <v>75</v>
      </c>
      <c r="K833" s="18">
        <v>65</v>
      </c>
      <c r="L833" s="18">
        <v>100</v>
      </c>
      <c r="M833" s="18">
        <v>50</v>
      </c>
      <c r="N833" s="18">
        <v>500</v>
      </c>
    </row>
    <row r="834" spans="1:14">
      <c r="A834" s="18" t="s">
        <v>2822</v>
      </c>
      <c r="B834" s="18" t="s">
        <v>2823</v>
      </c>
      <c r="C834" s="18" t="s">
        <v>2009</v>
      </c>
      <c r="D834" s="18" t="s">
        <v>1888</v>
      </c>
      <c r="E834" s="18" t="s">
        <v>1668</v>
      </c>
      <c r="H834" s="18">
        <v>60</v>
      </c>
      <c r="I834" s="18">
        <v>65</v>
      </c>
      <c r="J834" s="18">
        <v>80</v>
      </c>
      <c r="K834" s="18">
        <v>170</v>
      </c>
      <c r="L834" s="18">
        <v>95</v>
      </c>
      <c r="M834" s="18">
        <v>130</v>
      </c>
      <c r="N834" s="18">
        <v>600</v>
      </c>
    </row>
    <row r="835" spans="1:14">
      <c r="A835" s="18" t="s">
        <v>2824</v>
      </c>
      <c r="B835" s="18" t="s">
        <v>2825</v>
      </c>
      <c r="C835" s="18" t="s">
        <v>1887</v>
      </c>
      <c r="D835" s="18" t="s">
        <v>2068</v>
      </c>
      <c r="E835" s="18" t="s">
        <v>1666</v>
      </c>
      <c r="G835" s="18" t="s">
        <v>2020</v>
      </c>
      <c r="H835" s="18">
        <v>95</v>
      </c>
      <c r="I835" s="18">
        <v>105</v>
      </c>
      <c r="J835" s="18">
        <v>85</v>
      </c>
      <c r="K835" s="18">
        <v>125</v>
      </c>
      <c r="L835" s="18">
        <v>75</v>
      </c>
      <c r="M835" s="18">
        <v>45</v>
      </c>
      <c r="N835" s="18">
        <v>530</v>
      </c>
    </row>
    <row r="836" spans="1:14">
      <c r="A836" s="18" t="s">
        <v>2826</v>
      </c>
      <c r="B836" s="18" t="s">
        <v>2827</v>
      </c>
      <c r="C836" s="18" t="s">
        <v>1891</v>
      </c>
      <c r="D836" s="18" t="s">
        <v>2009</v>
      </c>
      <c r="E836" s="18" t="s">
        <v>1695</v>
      </c>
      <c r="F836" s="18" t="s">
        <v>2022</v>
      </c>
      <c r="G836" s="18" t="s">
        <v>633</v>
      </c>
      <c r="H836" s="18">
        <v>60</v>
      </c>
      <c r="I836" s="18">
        <v>80</v>
      </c>
      <c r="J836" s="18">
        <v>110</v>
      </c>
      <c r="K836" s="18">
        <v>50</v>
      </c>
      <c r="L836" s="18">
        <v>80</v>
      </c>
      <c r="M836" s="18">
        <v>45</v>
      </c>
      <c r="N836" s="18">
        <v>425</v>
      </c>
    </row>
    <row r="837" spans="1:14">
      <c r="A837" s="18" t="s">
        <v>2828</v>
      </c>
      <c r="B837" s="18" t="s">
        <v>2829</v>
      </c>
      <c r="C837" s="18" t="s">
        <v>1905</v>
      </c>
      <c r="E837" s="18" t="s">
        <v>2830</v>
      </c>
      <c r="H837" s="18">
        <v>105</v>
      </c>
      <c r="I837" s="18">
        <v>125</v>
      </c>
      <c r="J837" s="18">
        <v>100</v>
      </c>
      <c r="K837" s="18">
        <v>60</v>
      </c>
      <c r="L837" s="18">
        <v>100</v>
      </c>
      <c r="M837" s="18">
        <v>100</v>
      </c>
      <c r="N837" s="18">
        <v>590</v>
      </c>
    </row>
    <row r="838" spans="1:14">
      <c r="A838" s="18" t="s">
        <v>2831</v>
      </c>
      <c r="B838" s="18" t="s">
        <v>2832</v>
      </c>
      <c r="C838" s="18" t="s">
        <v>1898</v>
      </c>
      <c r="D838" s="18" t="s">
        <v>1893</v>
      </c>
      <c r="E838" s="18" t="s">
        <v>2833</v>
      </c>
      <c r="H838" s="18">
        <v>65</v>
      </c>
      <c r="I838" s="18">
        <v>155</v>
      </c>
      <c r="J838" s="18">
        <v>120</v>
      </c>
      <c r="K838" s="18">
        <v>65</v>
      </c>
      <c r="L838" s="18">
        <v>90</v>
      </c>
      <c r="M838" s="18">
        <v>105</v>
      </c>
      <c r="N838" s="18">
        <v>600</v>
      </c>
    </row>
    <row r="839" spans="1:14">
      <c r="A839" s="18" t="s">
        <v>2834</v>
      </c>
      <c r="B839" s="18" t="s">
        <v>2835</v>
      </c>
      <c r="C839" s="18" t="s">
        <v>1895</v>
      </c>
      <c r="D839" s="18" t="s">
        <v>2119</v>
      </c>
      <c r="E839" s="18" t="s">
        <v>438</v>
      </c>
      <c r="H839" s="18">
        <v>95</v>
      </c>
      <c r="I839" s="18">
        <v>155</v>
      </c>
      <c r="J839" s="18">
        <v>109</v>
      </c>
      <c r="K839" s="18">
        <v>70</v>
      </c>
      <c r="L839" s="18">
        <v>130</v>
      </c>
      <c r="M839" s="18">
        <v>81</v>
      </c>
      <c r="N839" s="18">
        <v>640</v>
      </c>
    </row>
    <row r="840" spans="1:14">
      <c r="A840" s="18" t="s">
        <v>2836</v>
      </c>
      <c r="B840" s="18" t="s">
        <v>2837</v>
      </c>
      <c r="C840" s="18" t="s">
        <v>1983</v>
      </c>
      <c r="D840" s="18" t="s">
        <v>1893</v>
      </c>
      <c r="E840" s="18" t="s">
        <v>2598</v>
      </c>
      <c r="H840" s="18">
        <v>80</v>
      </c>
      <c r="I840" s="18">
        <v>135</v>
      </c>
      <c r="J840" s="18">
        <v>85</v>
      </c>
      <c r="K840" s="18">
        <v>70</v>
      </c>
      <c r="L840" s="18">
        <v>95</v>
      </c>
      <c r="M840" s="18">
        <v>150</v>
      </c>
      <c r="N840" s="18">
        <v>615</v>
      </c>
    </row>
    <row r="841" spans="1:14">
      <c r="A841" s="18" t="s">
        <v>2838</v>
      </c>
      <c r="B841" s="18" t="s">
        <v>2839</v>
      </c>
      <c r="C841" s="18" t="s">
        <v>1972</v>
      </c>
      <c r="D841" s="18" t="s">
        <v>1961</v>
      </c>
      <c r="E841" s="18" t="s">
        <v>1699</v>
      </c>
      <c r="H841" s="18">
        <v>106</v>
      </c>
      <c r="I841" s="18">
        <v>190</v>
      </c>
      <c r="J841" s="18">
        <v>100</v>
      </c>
      <c r="K841" s="18">
        <v>154</v>
      </c>
      <c r="L841" s="18">
        <v>100</v>
      </c>
      <c r="M841" s="18">
        <v>130</v>
      </c>
      <c r="N841" s="18">
        <v>780</v>
      </c>
    </row>
    <row r="842" spans="1:14">
      <c r="A842" s="18" t="s">
        <v>2840</v>
      </c>
      <c r="B842" s="18" t="s">
        <v>2841</v>
      </c>
      <c r="C842" s="18" t="s">
        <v>1972</v>
      </c>
      <c r="E842" s="18" t="s">
        <v>1702</v>
      </c>
      <c r="H842" s="18">
        <v>106</v>
      </c>
      <c r="I842" s="18">
        <v>150</v>
      </c>
      <c r="J842" s="18">
        <v>70</v>
      </c>
      <c r="K842" s="18">
        <v>194</v>
      </c>
      <c r="L842" s="18">
        <v>120</v>
      </c>
      <c r="M842" s="18">
        <v>140</v>
      </c>
      <c r="N842" s="18">
        <v>780</v>
      </c>
    </row>
    <row r="843" spans="1:14">
      <c r="A843" s="18" t="s">
        <v>2842</v>
      </c>
      <c r="B843" s="18" t="s">
        <v>2843</v>
      </c>
      <c r="C843" s="18" t="s">
        <v>1920</v>
      </c>
      <c r="D843" s="18" t="s">
        <v>2068</v>
      </c>
      <c r="E843" s="18" t="s">
        <v>438</v>
      </c>
      <c r="H843" s="18">
        <v>90</v>
      </c>
      <c r="I843" s="18">
        <v>95</v>
      </c>
      <c r="J843" s="18">
        <v>105</v>
      </c>
      <c r="K843" s="18">
        <v>165</v>
      </c>
      <c r="L843" s="18">
        <v>110</v>
      </c>
      <c r="M843" s="18">
        <v>45</v>
      </c>
      <c r="N843" s="18">
        <v>610</v>
      </c>
    </row>
    <row r="844" spans="1:14">
      <c r="A844" s="18" t="s">
        <v>2844</v>
      </c>
      <c r="B844" s="18" t="s">
        <v>2845</v>
      </c>
      <c r="C844" s="18" t="s">
        <v>1991</v>
      </c>
      <c r="D844" s="18" t="s">
        <v>1922</v>
      </c>
      <c r="E844" s="18" t="s">
        <v>1954</v>
      </c>
      <c r="H844" s="18">
        <v>75</v>
      </c>
      <c r="I844" s="18">
        <v>125</v>
      </c>
      <c r="J844" s="18">
        <v>230</v>
      </c>
      <c r="K844" s="18">
        <v>55</v>
      </c>
      <c r="L844" s="18">
        <v>95</v>
      </c>
      <c r="M844" s="18">
        <v>30</v>
      </c>
      <c r="N844" s="18">
        <v>610</v>
      </c>
    </row>
    <row r="845" spans="1:14">
      <c r="A845" s="18" t="s">
        <v>2846</v>
      </c>
      <c r="B845" s="18" t="s">
        <v>2847</v>
      </c>
      <c r="C845" s="18" t="s">
        <v>1898</v>
      </c>
      <c r="D845" s="18" t="s">
        <v>1991</v>
      </c>
      <c r="E845" s="18" t="s">
        <v>157</v>
      </c>
      <c r="H845" s="18">
        <v>70</v>
      </c>
      <c r="I845" s="18">
        <v>150</v>
      </c>
      <c r="J845" s="18">
        <v>140</v>
      </c>
      <c r="K845" s="18">
        <v>65</v>
      </c>
      <c r="L845" s="18">
        <v>100</v>
      </c>
      <c r="M845" s="18">
        <v>75</v>
      </c>
      <c r="N845" s="18">
        <v>600</v>
      </c>
    </row>
    <row r="846" spans="1:14">
      <c r="A846" s="18" t="s">
        <v>2848</v>
      </c>
      <c r="B846" s="18" t="s">
        <v>2849</v>
      </c>
      <c r="C846" s="18" t="s">
        <v>1898</v>
      </c>
      <c r="D846" s="18" t="s">
        <v>1961</v>
      </c>
      <c r="E846" s="18" t="s">
        <v>1679</v>
      </c>
      <c r="H846" s="18">
        <v>80</v>
      </c>
      <c r="I846" s="18">
        <v>185</v>
      </c>
      <c r="J846" s="18">
        <v>115</v>
      </c>
      <c r="K846" s="18">
        <v>40</v>
      </c>
      <c r="L846" s="18">
        <v>105</v>
      </c>
      <c r="M846" s="18">
        <v>75</v>
      </c>
      <c r="N846" s="18">
        <v>600</v>
      </c>
    </row>
    <row r="847" spans="1:14">
      <c r="A847" s="18" t="s">
        <v>2850</v>
      </c>
      <c r="B847" s="18" t="s">
        <v>2851</v>
      </c>
      <c r="C847" s="18" t="s">
        <v>2119</v>
      </c>
      <c r="D847" s="18" t="s">
        <v>1891</v>
      </c>
      <c r="E847" s="18" t="s">
        <v>194</v>
      </c>
      <c r="H847" s="18">
        <v>75</v>
      </c>
      <c r="I847" s="18">
        <v>90</v>
      </c>
      <c r="J847" s="18">
        <v>90</v>
      </c>
      <c r="K847" s="18">
        <v>140</v>
      </c>
      <c r="L847" s="18">
        <v>90</v>
      </c>
      <c r="M847" s="18">
        <v>115</v>
      </c>
      <c r="N847" s="18">
        <v>600</v>
      </c>
    </row>
    <row r="848" spans="1:14">
      <c r="A848" s="18" t="s">
        <v>2852</v>
      </c>
      <c r="B848" s="18" t="s">
        <v>2853</v>
      </c>
      <c r="C848" s="18" t="s">
        <v>1983</v>
      </c>
      <c r="D848" s="18" t="s">
        <v>2119</v>
      </c>
      <c r="E848" s="18" t="s">
        <v>1680</v>
      </c>
      <c r="H848" s="18">
        <v>100</v>
      </c>
      <c r="I848" s="18">
        <v>164</v>
      </c>
      <c r="J848" s="18">
        <v>150</v>
      </c>
      <c r="K848" s="18">
        <v>95</v>
      </c>
      <c r="L848" s="18">
        <v>120</v>
      </c>
      <c r="M848" s="18">
        <v>71</v>
      </c>
      <c r="N848" s="18">
        <v>700</v>
      </c>
    </row>
    <row r="849" spans="1:14">
      <c r="A849" s="18" t="s">
        <v>2854</v>
      </c>
      <c r="B849" s="18" t="s">
        <v>2855</v>
      </c>
      <c r="C849" s="18" t="s">
        <v>1887</v>
      </c>
      <c r="D849" s="18" t="s">
        <v>2068</v>
      </c>
      <c r="E849" s="18" t="s">
        <v>486</v>
      </c>
      <c r="H849" s="18">
        <v>70</v>
      </c>
      <c r="I849" s="18">
        <v>110</v>
      </c>
      <c r="J849" s="18">
        <v>75</v>
      </c>
      <c r="K849" s="18">
        <v>145</v>
      </c>
      <c r="L849" s="18">
        <v>85</v>
      </c>
      <c r="M849" s="18">
        <v>145</v>
      </c>
      <c r="N849" s="18">
        <v>630</v>
      </c>
    </row>
    <row r="850" spans="1:14">
      <c r="A850" s="18" t="s">
        <v>2856</v>
      </c>
      <c r="B850" s="18" t="s">
        <v>2857</v>
      </c>
      <c r="C850" s="18" t="s">
        <v>1891</v>
      </c>
      <c r="D850" s="18" t="s">
        <v>1961</v>
      </c>
      <c r="E850" s="18" t="s">
        <v>1669</v>
      </c>
      <c r="H850" s="18">
        <v>80</v>
      </c>
      <c r="I850" s="18">
        <v>160</v>
      </c>
      <c r="J850" s="18">
        <v>80</v>
      </c>
      <c r="K850" s="18">
        <v>130</v>
      </c>
      <c r="L850" s="18">
        <v>80</v>
      </c>
      <c r="M850" s="18">
        <v>100</v>
      </c>
      <c r="N850" s="18">
        <v>630</v>
      </c>
    </row>
    <row r="851" spans="1:14">
      <c r="A851" s="18" t="s">
        <v>2858</v>
      </c>
      <c r="B851" s="18" t="s">
        <v>2859</v>
      </c>
      <c r="C851" s="18" t="s">
        <v>1895</v>
      </c>
      <c r="D851" s="18" t="s">
        <v>1922</v>
      </c>
      <c r="E851" s="18" t="s">
        <v>1678</v>
      </c>
      <c r="H851" s="18">
        <v>100</v>
      </c>
      <c r="I851" s="18">
        <v>150</v>
      </c>
      <c r="J851" s="18">
        <v>110</v>
      </c>
      <c r="K851" s="18">
        <v>95</v>
      </c>
      <c r="L851" s="18">
        <v>110</v>
      </c>
      <c r="M851" s="18">
        <v>70</v>
      </c>
      <c r="N851" s="18">
        <v>635</v>
      </c>
    </row>
    <row r="852" spans="1:14">
      <c r="A852" s="18" t="s">
        <v>2860</v>
      </c>
      <c r="B852" s="18" t="s">
        <v>2861</v>
      </c>
      <c r="C852" s="18" t="s">
        <v>1972</v>
      </c>
      <c r="D852" s="18" t="s">
        <v>1932</v>
      </c>
      <c r="E852" s="18" t="s">
        <v>2614</v>
      </c>
      <c r="H852" s="18">
        <v>68</v>
      </c>
      <c r="I852" s="18">
        <v>85</v>
      </c>
      <c r="J852" s="18">
        <v>65</v>
      </c>
      <c r="K852" s="18">
        <v>165</v>
      </c>
      <c r="L852" s="18">
        <v>135</v>
      </c>
      <c r="M852" s="18">
        <v>100</v>
      </c>
      <c r="N852" s="18">
        <v>618</v>
      </c>
    </row>
    <row r="853" spans="1:14">
      <c r="A853" s="18" t="s">
        <v>2862</v>
      </c>
      <c r="B853" s="18" t="s">
        <v>2863</v>
      </c>
      <c r="C853" s="18" t="s">
        <v>2119</v>
      </c>
      <c r="D853" s="18" t="s">
        <v>2009</v>
      </c>
      <c r="E853" s="18" t="s">
        <v>2097</v>
      </c>
      <c r="H853" s="18">
        <v>50</v>
      </c>
      <c r="I853" s="18">
        <v>85</v>
      </c>
      <c r="J853" s="18">
        <v>125</v>
      </c>
      <c r="K853" s="18">
        <v>85</v>
      </c>
      <c r="L853" s="18">
        <v>115</v>
      </c>
      <c r="M853" s="18">
        <v>20</v>
      </c>
      <c r="N853" s="18">
        <v>480</v>
      </c>
    </row>
    <row r="854" spans="1:14">
      <c r="A854" s="18" t="s">
        <v>2864</v>
      </c>
      <c r="B854" s="18" t="s">
        <v>2865</v>
      </c>
      <c r="C854" s="18" t="s">
        <v>1991</v>
      </c>
      <c r="D854" s="18" t="s">
        <v>1932</v>
      </c>
      <c r="E854" s="18" t="s">
        <v>1684</v>
      </c>
      <c r="H854" s="18">
        <v>50</v>
      </c>
      <c r="I854" s="18">
        <v>105</v>
      </c>
      <c r="J854" s="18">
        <v>125</v>
      </c>
      <c r="K854" s="18">
        <v>55</v>
      </c>
      <c r="L854" s="18">
        <v>95</v>
      </c>
      <c r="M854" s="18">
        <v>50</v>
      </c>
      <c r="N854" s="18">
        <v>480</v>
      </c>
    </row>
    <row r="855" spans="1:14">
      <c r="A855" s="18" t="s">
        <v>2866</v>
      </c>
      <c r="B855" s="18" t="s">
        <v>2867</v>
      </c>
      <c r="C855" s="18" t="s">
        <v>1991</v>
      </c>
      <c r="E855" s="18" t="s">
        <v>938</v>
      </c>
      <c r="H855" s="18">
        <v>70</v>
      </c>
      <c r="I855" s="18">
        <v>140</v>
      </c>
      <c r="J855" s="18">
        <v>230</v>
      </c>
      <c r="K855" s="18">
        <v>60</v>
      </c>
      <c r="L855" s="18">
        <v>80</v>
      </c>
      <c r="M855" s="18">
        <v>50</v>
      </c>
      <c r="N855" s="18">
        <v>630</v>
      </c>
    </row>
    <row r="856" spans="1:14">
      <c r="A856" s="18" t="s">
        <v>2868</v>
      </c>
      <c r="B856" s="18" t="s">
        <v>2869</v>
      </c>
      <c r="C856" s="18" t="s">
        <v>1961</v>
      </c>
      <c r="D856" s="18" t="s">
        <v>1972</v>
      </c>
      <c r="E856" s="18" t="s">
        <v>1720</v>
      </c>
      <c r="H856" s="18">
        <v>60</v>
      </c>
      <c r="I856" s="18">
        <v>100</v>
      </c>
      <c r="J856" s="18">
        <v>85</v>
      </c>
      <c r="K856" s="18">
        <v>80</v>
      </c>
      <c r="L856" s="18">
        <v>85</v>
      </c>
      <c r="M856" s="18">
        <v>100</v>
      </c>
      <c r="N856" s="18">
        <v>510</v>
      </c>
    </row>
    <row r="857" spans="1:14">
      <c r="A857" s="18" t="s">
        <v>2870</v>
      </c>
      <c r="B857" s="18" t="s">
        <v>2871</v>
      </c>
      <c r="C857" s="18" t="s">
        <v>1920</v>
      </c>
      <c r="E857" s="18" t="s">
        <v>1323</v>
      </c>
      <c r="H857" s="18">
        <v>70</v>
      </c>
      <c r="I857" s="18">
        <v>75</v>
      </c>
      <c r="J857" s="18">
        <v>80</v>
      </c>
      <c r="K857" s="18">
        <v>135</v>
      </c>
      <c r="L857" s="18">
        <v>80</v>
      </c>
      <c r="M857" s="18">
        <v>135</v>
      </c>
      <c r="N857" s="18">
        <v>575</v>
      </c>
    </row>
    <row r="858" spans="1:14">
      <c r="A858" s="18" t="s">
        <v>2872</v>
      </c>
      <c r="B858" s="18" t="s">
        <v>2873</v>
      </c>
      <c r="C858" s="18" t="s">
        <v>1895</v>
      </c>
      <c r="D858" s="18" t="s">
        <v>2119</v>
      </c>
      <c r="E858" s="18" t="s">
        <v>2608</v>
      </c>
      <c r="H858" s="18">
        <v>70</v>
      </c>
      <c r="I858" s="18">
        <v>140</v>
      </c>
      <c r="J858" s="18">
        <v>70</v>
      </c>
      <c r="K858" s="18">
        <v>110</v>
      </c>
      <c r="L858" s="18">
        <v>65</v>
      </c>
      <c r="M858" s="18">
        <v>105</v>
      </c>
      <c r="N858" s="18">
        <v>560</v>
      </c>
    </row>
    <row r="859" spans="1:14">
      <c r="A859" s="18" t="s">
        <v>2874</v>
      </c>
      <c r="B859" s="18" t="s">
        <v>2875</v>
      </c>
      <c r="C859" s="18" t="s">
        <v>1891</v>
      </c>
      <c r="D859" s="18" t="s">
        <v>1922</v>
      </c>
      <c r="E859" s="18" t="s">
        <v>1928</v>
      </c>
      <c r="H859" s="18">
        <v>70</v>
      </c>
      <c r="I859" s="18">
        <v>120</v>
      </c>
      <c r="J859" s="18">
        <v>100</v>
      </c>
      <c r="K859" s="18">
        <v>145</v>
      </c>
      <c r="L859" s="18">
        <v>105</v>
      </c>
      <c r="M859" s="18">
        <v>20</v>
      </c>
      <c r="N859" s="18">
        <v>560</v>
      </c>
    </row>
    <row r="860" spans="1:14">
      <c r="A860" s="18" t="s">
        <v>2876</v>
      </c>
      <c r="B860" s="18" t="s">
        <v>2877</v>
      </c>
      <c r="C860" s="18" t="s">
        <v>2068</v>
      </c>
      <c r="D860" s="18" t="s">
        <v>1932</v>
      </c>
      <c r="E860" s="18" t="s">
        <v>2614</v>
      </c>
      <c r="H860" s="18">
        <v>75</v>
      </c>
      <c r="I860" s="18">
        <v>110</v>
      </c>
      <c r="J860" s="18">
        <v>110</v>
      </c>
      <c r="K860" s="18">
        <v>110</v>
      </c>
      <c r="L860" s="18">
        <v>105</v>
      </c>
      <c r="M860" s="18">
        <v>80</v>
      </c>
      <c r="N860" s="18">
        <v>590</v>
      </c>
    </row>
    <row r="861" spans="1:14">
      <c r="A861" s="18" t="s">
        <v>2878</v>
      </c>
      <c r="B861" s="18" t="s">
        <v>2879</v>
      </c>
      <c r="C861" s="18" t="s">
        <v>2009</v>
      </c>
      <c r="E861" s="18" t="s">
        <v>2122</v>
      </c>
      <c r="H861" s="18">
        <v>64</v>
      </c>
      <c r="I861" s="18">
        <v>165</v>
      </c>
      <c r="J861" s="18">
        <v>75</v>
      </c>
      <c r="K861" s="18">
        <v>93</v>
      </c>
      <c r="L861" s="18">
        <v>83</v>
      </c>
      <c r="M861" s="18">
        <v>75</v>
      </c>
      <c r="N861" s="18">
        <v>555</v>
      </c>
    </row>
    <row r="862" spans="1:14">
      <c r="A862" s="18" t="s">
        <v>2880</v>
      </c>
      <c r="B862" s="18" t="s">
        <v>2881</v>
      </c>
      <c r="C862" s="18" t="s">
        <v>2119</v>
      </c>
      <c r="E862" s="18" t="s">
        <v>2097</v>
      </c>
      <c r="H862" s="18">
        <v>65</v>
      </c>
      <c r="I862" s="18">
        <v>150</v>
      </c>
      <c r="J862" s="18">
        <v>60</v>
      </c>
      <c r="K862" s="18">
        <v>115</v>
      </c>
      <c r="L862" s="18">
        <v>60</v>
      </c>
      <c r="M862" s="18">
        <v>115</v>
      </c>
      <c r="N862" s="18">
        <v>565</v>
      </c>
    </row>
    <row r="863" spans="1:14">
      <c r="A863" s="18" t="s">
        <v>2882</v>
      </c>
      <c r="B863" s="18" t="s">
        <v>2883</v>
      </c>
      <c r="C863" s="18" t="s">
        <v>2000</v>
      </c>
      <c r="E863" s="18" t="s">
        <v>2611</v>
      </c>
      <c r="H863" s="18">
        <v>80</v>
      </c>
      <c r="I863" s="18">
        <v>120</v>
      </c>
      <c r="J863" s="18">
        <v>80</v>
      </c>
      <c r="K863" s="18">
        <v>120</v>
      </c>
      <c r="L863" s="18">
        <v>80</v>
      </c>
      <c r="M863" s="18">
        <v>100</v>
      </c>
      <c r="N863" s="18">
        <v>580</v>
      </c>
    </row>
    <row r="864" spans="1:14">
      <c r="A864" s="18" t="s">
        <v>2884</v>
      </c>
      <c r="B864" s="18" t="s">
        <v>2885</v>
      </c>
      <c r="C864" s="18" t="s">
        <v>2068</v>
      </c>
      <c r="D864" s="18" t="s">
        <v>1893</v>
      </c>
      <c r="E864" s="18" t="s">
        <v>2833</v>
      </c>
      <c r="H864" s="18">
        <v>95</v>
      </c>
      <c r="I864" s="18">
        <v>145</v>
      </c>
      <c r="J864" s="18">
        <v>130</v>
      </c>
      <c r="K864" s="18">
        <v>120</v>
      </c>
      <c r="L864" s="18">
        <v>90</v>
      </c>
      <c r="M864" s="18">
        <v>120</v>
      </c>
      <c r="N864" s="18">
        <v>700</v>
      </c>
    </row>
    <row r="865" spans="1:14">
      <c r="A865" s="18" t="s">
        <v>2886</v>
      </c>
      <c r="B865" s="18" t="s">
        <v>2887</v>
      </c>
      <c r="C865" s="18" t="s">
        <v>1991</v>
      </c>
      <c r="D865" s="18" t="s">
        <v>1972</v>
      </c>
      <c r="E865" s="18" t="s">
        <v>2598</v>
      </c>
      <c r="H865" s="18">
        <v>80</v>
      </c>
      <c r="I865" s="18">
        <v>145</v>
      </c>
      <c r="J865" s="18">
        <v>150</v>
      </c>
      <c r="K865" s="18">
        <v>105</v>
      </c>
      <c r="L865" s="18">
        <v>110</v>
      </c>
      <c r="M865" s="18">
        <v>110</v>
      </c>
      <c r="N865" s="18">
        <v>700</v>
      </c>
    </row>
    <row r="866" spans="1:14">
      <c r="A866" s="18" t="s">
        <v>2888</v>
      </c>
      <c r="B866" s="18" t="s">
        <v>2889</v>
      </c>
      <c r="C866" s="18" t="s">
        <v>2068</v>
      </c>
      <c r="D866" s="18" t="s">
        <v>1972</v>
      </c>
      <c r="E866" s="18" t="s">
        <v>1703</v>
      </c>
      <c r="H866" s="18">
        <v>80</v>
      </c>
      <c r="I866" s="18">
        <v>100</v>
      </c>
      <c r="J866" s="18">
        <v>120</v>
      </c>
      <c r="K866" s="18">
        <v>140</v>
      </c>
      <c r="L866" s="18">
        <v>150</v>
      </c>
      <c r="M866" s="18">
        <v>110</v>
      </c>
      <c r="N866" s="18">
        <v>700</v>
      </c>
    </row>
    <row r="867" spans="1:14">
      <c r="A867" s="18" t="s">
        <v>2890</v>
      </c>
      <c r="B867" s="18" t="s">
        <v>2891</v>
      </c>
      <c r="C867" s="18" t="s">
        <v>2068</v>
      </c>
      <c r="D867" s="18" t="s">
        <v>1972</v>
      </c>
      <c r="E867" s="18" t="s">
        <v>1703</v>
      </c>
      <c r="H867" s="18">
        <v>80</v>
      </c>
      <c r="I867" s="18">
        <v>130</v>
      </c>
      <c r="J867" s="18">
        <v>100</v>
      </c>
      <c r="K867" s="18">
        <v>160</v>
      </c>
      <c r="L867" s="18">
        <v>120</v>
      </c>
      <c r="M867" s="18">
        <v>110</v>
      </c>
      <c r="N867" s="18">
        <v>700</v>
      </c>
    </row>
    <row r="868" spans="1:14">
      <c r="A868" s="18" t="s">
        <v>2892</v>
      </c>
      <c r="B868" s="18" t="s">
        <v>2893</v>
      </c>
      <c r="C868" s="18" t="s">
        <v>1895</v>
      </c>
      <c r="E868" s="18" t="s">
        <v>2894</v>
      </c>
      <c r="H868" s="18">
        <v>100</v>
      </c>
      <c r="I868" s="18">
        <v>150</v>
      </c>
      <c r="J868" s="18">
        <v>90</v>
      </c>
      <c r="K868" s="18">
        <v>180</v>
      </c>
      <c r="L868" s="18">
        <v>160</v>
      </c>
      <c r="M868" s="18">
        <v>90</v>
      </c>
      <c r="N868" s="18">
        <v>770</v>
      </c>
    </row>
    <row r="869" spans="1:14">
      <c r="A869" s="18" t="s">
        <v>2895</v>
      </c>
      <c r="B869" s="18" t="s">
        <v>2896</v>
      </c>
      <c r="C869" s="18" t="s">
        <v>1922</v>
      </c>
      <c r="D869" s="18" t="s">
        <v>1891</v>
      </c>
      <c r="E869" s="18" t="s">
        <v>2897</v>
      </c>
      <c r="H869" s="18">
        <v>100</v>
      </c>
      <c r="I869" s="18">
        <v>180</v>
      </c>
      <c r="J869" s="18">
        <v>160</v>
      </c>
      <c r="K869" s="18">
        <v>150</v>
      </c>
      <c r="L869" s="18">
        <v>90</v>
      </c>
      <c r="M869" s="18">
        <v>90</v>
      </c>
      <c r="N869" s="18">
        <v>770</v>
      </c>
    </row>
    <row r="870" spans="1:14">
      <c r="A870" s="18" t="s">
        <v>2898</v>
      </c>
      <c r="B870" s="18" t="s">
        <v>2899</v>
      </c>
      <c r="C870" s="18" t="s">
        <v>2068</v>
      </c>
      <c r="D870" s="18" t="s">
        <v>1893</v>
      </c>
      <c r="E870" s="18" t="s">
        <v>2900</v>
      </c>
      <c r="H870" s="18">
        <v>105</v>
      </c>
      <c r="I870" s="18">
        <v>180</v>
      </c>
      <c r="J870" s="18">
        <v>100</v>
      </c>
      <c r="K870" s="18">
        <v>180</v>
      </c>
      <c r="L870" s="18">
        <v>100</v>
      </c>
      <c r="M870" s="18">
        <v>115</v>
      </c>
      <c r="N870" s="18">
        <v>780</v>
      </c>
    </row>
    <row r="871" spans="1:14">
      <c r="A871" s="18" t="s">
        <v>2901</v>
      </c>
      <c r="B871" s="18" t="s">
        <v>2902</v>
      </c>
      <c r="C871" s="18" t="s">
        <v>1972</v>
      </c>
      <c r="E871" s="18" t="s">
        <v>1003</v>
      </c>
      <c r="H871" s="18">
        <v>50</v>
      </c>
      <c r="I871" s="18">
        <v>180</v>
      </c>
      <c r="J871" s="18">
        <v>20</v>
      </c>
      <c r="K871" s="18">
        <v>180</v>
      </c>
      <c r="L871" s="18">
        <v>20</v>
      </c>
      <c r="M871" s="18">
        <v>150</v>
      </c>
      <c r="N871" s="18">
        <v>600</v>
      </c>
    </row>
    <row r="872" spans="1:14">
      <c r="A872" s="18" t="s">
        <v>2903</v>
      </c>
      <c r="B872" s="18" t="s">
        <v>2904</v>
      </c>
      <c r="C872" s="18" t="s">
        <v>1972</v>
      </c>
      <c r="E872" s="18" t="s">
        <v>1003</v>
      </c>
      <c r="H872" s="18">
        <v>50</v>
      </c>
      <c r="I872" s="18">
        <v>70</v>
      </c>
      <c r="J872" s="18">
        <v>160</v>
      </c>
      <c r="K872" s="18">
        <v>70</v>
      </c>
      <c r="L872" s="18">
        <v>160</v>
      </c>
      <c r="M872" s="18">
        <v>90</v>
      </c>
      <c r="N872" s="18">
        <v>600</v>
      </c>
    </row>
    <row r="873" spans="1:14">
      <c r="A873" s="18" t="s">
        <v>2905</v>
      </c>
      <c r="B873" s="18" t="s">
        <v>2906</v>
      </c>
      <c r="C873" s="18" t="s">
        <v>1972</v>
      </c>
      <c r="E873" s="18" t="s">
        <v>1003</v>
      </c>
      <c r="H873" s="18">
        <v>50</v>
      </c>
      <c r="I873" s="18">
        <v>95</v>
      </c>
      <c r="J873" s="18">
        <v>90</v>
      </c>
      <c r="K873" s="18">
        <v>95</v>
      </c>
      <c r="L873" s="18">
        <v>90</v>
      </c>
      <c r="M873" s="18">
        <v>180</v>
      </c>
      <c r="N873" s="18">
        <v>600</v>
      </c>
    </row>
    <row r="874" spans="1:14">
      <c r="A874" s="18" t="s">
        <v>2907</v>
      </c>
      <c r="B874" s="18" t="s">
        <v>2908</v>
      </c>
      <c r="C874" s="18" t="s">
        <v>1898</v>
      </c>
      <c r="D874" s="18" t="s">
        <v>1922</v>
      </c>
      <c r="E874" s="18" t="s">
        <v>854</v>
      </c>
      <c r="G874" s="18" t="s">
        <v>2006</v>
      </c>
      <c r="H874" s="18">
        <v>60</v>
      </c>
      <c r="I874" s="18">
        <v>79</v>
      </c>
      <c r="J874" s="18">
        <v>105</v>
      </c>
      <c r="K874" s="18">
        <v>59</v>
      </c>
      <c r="L874" s="18">
        <v>85</v>
      </c>
      <c r="M874" s="18">
        <v>36</v>
      </c>
      <c r="N874" s="18">
        <v>424</v>
      </c>
    </row>
    <row r="875" spans="1:14">
      <c r="A875" s="18" t="s">
        <v>2909</v>
      </c>
      <c r="B875" s="18" t="s">
        <v>2910</v>
      </c>
      <c r="C875" s="18" t="s">
        <v>1898</v>
      </c>
      <c r="D875" s="18" t="s">
        <v>1991</v>
      </c>
      <c r="E875" s="18" t="s">
        <v>854</v>
      </c>
      <c r="G875" s="18" t="s">
        <v>2006</v>
      </c>
      <c r="H875" s="18">
        <v>60</v>
      </c>
      <c r="I875" s="18">
        <v>69</v>
      </c>
      <c r="J875" s="18">
        <v>95</v>
      </c>
      <c r="K875" s="18">
        <v>69</v>
      </c>
      <c r="L875" s="18">
        <v>95</v>
      </c>
      <c r="M875" s="18">
        <v>36</v>
      </c>
      <c r="N875" s="18">
        <v>424</v>
      </c>
    </row>
    <row r="876" spans="1:14">
      <c r="A876" s="18" t="s">
        <v>2911</v>
      </c>
      <c r="B876" s="18" t="s">
        <v>2912</v>
      </c>
      <c r="C876" s="18" t="s">
        <v>1905</v>
      </c>
      <c r="D876" s="18" t="s">
        <v>1961</v>
      </c>
      <c r="E876" s="18" t="s">
        <v>494</v>
      </c>
      <c r="H876" s="18">
        <v>65</v>
      </c>
      <c r="I876" s="18">
        <v>136</v>
      </c>
      <c r="J876" s="18">
        <v>94</v>
      </c>
      <c r="K876" s="18">
        <v>54</v>
      </c>
      <c r="L876" s="18">
        <v>96</v>
      </c>
      <c r="M876" s="18">
        <v>135</v>
      </c>
      <c r="N876" s="18">
        <v>580</v>
      </c>
    </row>
    <row r="877" spans="1:14">
      <c r="A877" s="18" t="s">
        <v>2913</v>
      </c>
      <c r="B877" s="18" t="s">
        <v>2914</v>
      </c>
      <c r="C877" s="18" t="s">
        <v>2068</v>
      </c>
      <c r="D877" s="18" t="s">
        <v>1922</v>
      </c>
      <c r="E877" s="18" t="s">
        <v>1954</v>
      </c>
      <c r="H877" s="18">
        <v>108</v>
      </c>
      <c r="I877" s="18">
        <v>170</v>
      </c>
      <c r="J877" s="18">
        <v>115</v>
      </c>
      <c r="K877" s="18">
        <v>120</v>
      </c>
      <c r="L877" s="18">
        <v>95</v>
      </c>
      <c r="M877" s="18">
        <v>92</v>
      </c>
      <c r="N877" s="18">
        <v>700</v>
      </c>
    </row>
    <row r="878" spans="1:14">
      <c r="A878" s="18" t="s">
        <v>2915</v>
      </c>
      <c r="B878" s="18" t="s">
        <v>2916</v>
      </c>
      <c r="C878" s="18" t="s">
        <v>1961</v>
      </c>
      <c r="D878" s="18" t="s">
        <v>1991</v>
      </c>
      <c r="E878" s="18" t="s">
        <v>1687</v>
      </c>
      <c r="H878" s="18">
        <v>70</v>
      </c>
      <c r="I878" s="18">
        <v>145</v>
      </c>
      <c r="J878" s="18">
        <v>88</v>
      </c>
      <c r="K878" s="18">
        <v>140</v>
      </c>
      <c r="L878" s="18">
        <v>70</v>
      </c>
      <c r="M878" s="18">
        <v>112</v>
      </c>
      <c r="N878" s="18">
        <v>625</v>
      </c>
    </row>
    <row r="879" spans="1:14">
      <c r="A879" s="18" t="s">
        <v>2917</v>
      </c>
      <c r="B879" s="18" t="s">
        <v>2918</v>
      </c>
      <c r="C879" s="18" t="s">
        <v>1887</v>
      </c>
      <c r="D879" s="18" t="s">
        <v>2000</v>
      </c>
      <c r="E879" s="18" t="s">
        <v>1718</v>
      </c>
      <c r="H879" s="18">
        <v>90</v>
      </c>
      <c r="I879" s="18">
        <v>132</v>
      </c>
      <c r="J879" s="18">
        <v>105</v>
      </c>
      <c r="K879" s="18">
        <v>132</v>
      </c>
      <c r="L879" s="18">
        <v>105</v>
      </c>
      <c r="M879" s="18">
        <v>30</v>
      </c>
      <c r="N879" s="18">
        <v>594</v>
      </c>
    </row>
    <row r="880" spans="1:14">
      <c r="A880" s="18" t="s">
        <v>2919</v>
      </c>
      <c r="B880" s="18" t="s">
        <v>2920</v>
      </c>
      <c r="C880" s="18" t="s">
        <v>1972</v>
      </c>
      <c r="D880" s="18" t="s">
        <v>1961</v>
      </c>
      <c r="E880" s="18" t="s">
        <v>978</v>
      </c>
      <c r="H880" s="18">
        <v>68</v>
      </c>
      <c r="I880" s="18">
        <v>165</v>
      </c>
      <c r="J880" s="18">
        <v>95</v>
      </c>
      <c r="K880" s="18">
        <v>65</v>
      </c>
      <c r="L880" s="18">
        <v>115</v>
      </c>
      <c r="M880" s="18">
        <v>110</v>
      </c>
      <c r="N880" s="18">
        <v>618</v>
      </c>
    </row>
    <row r="881" spans="1:14">
      <c r="A881" s="18" t="s">
        <v>2921</v>
      </c>
      <c r="B881" s="18" t="s">
        <v>2922</v>
      </c>
      <c r="C881" s="18" t="s">
        <v>1920</v>
      </c>
      <c r="D881" s="18" t="s">
        <v>1891</v>
      </c>
      <c r="E881" s="18" t="s">
        <v>1703</v>
      </c>
      <c r="H881" s="18">
        <v>50</v>
      </c>
      <c r="I881" s="18">
        <v>65</v>
      </c>
      <c r="J881" s="18">
        <v>107</v>
      </c>
      <c r="K881" s="18">
        <v>105</v>
      </c>
      <c r="L881" s="18">
        <v>107</v>
      </c>
      <c r="M881" s="18">
        <v>86</v>
      </c>
      <c r="N881" s="18">
        <v>520</v>
      </c>
    </row>
    <row r="882" spans="1:14">
      <c r="A882" s="18" t="s">
        <v>2923</v>
      </c>
      <c r="B882" s="18" t="s">
        <v>2924</v>
      </c>
      <c r="C882" s="18" t="s">
        <v>1920</v>
      </c>
      <c r="D882" s="18" t="s">
        <v>1895</v>
      </c>
      <c r="E882" s="18" t="s">
        <v>1703</v>
      </c>
      <c r="H882" s="18">
        <v>50</v>
      </c>
      <c r="I882" s="18">
        <v>65</v>
      </c>
      <c r="J882" s="18">
        <v>107</v>
      </c>
      <c r="K882" s="18">
        <v>105</v>
      </c>
      <c r="L882" s="18">
        <v>107</v>
      </c>
      <c r="M882" s="18">
        <v>86</v>
      </c>
      <c r="N882" s="18">
        <v>520</v>
      </c>
    </row>
    <row r="883" spans="1:14">
      <c r="A883" s="18" t="s">
        <v>2925</v>
      </c>
      <c r="B883" s="18" t="s">
        <v>2926</v>
      </c>
      <c r="C883" s="18" t="s">
        <v>1920</v>
      </c>
      <c r="D883" s="18" t="s">
        <v>2000</v>
      </c>
      <c r="E883" s="18" t="s">
        <v>1703</v>
      </c>
      <c r="H883" s="18">
        <v>50</v>
      </c>
      <c r="I883" s="18">
        <v>65</v>
      </c>
      <c r="J883" s="18">
        <v>107</v>
      </c>
      <c r="K883" s="18">
        <v>105</v>
      </c>
      <c r="L883" s="18">
        <v>107</v>
      </c>
      <c r="M883" s="18">
        <v>86</v>
      </c>
      <c r="N883" s="18">
        <v>520</v>
      </c>
    </row>
    <row r="884" spans="1:14">
      <c r="A884" s="18" t="s">
        <v>2927</v>
      </c>
      <c r="B884" s="18" t="s">
        <v>2928</v>
      </c>
      <c r="C884" s="18" t="s">
        <v>1920</v>
      </c>
      <c r="D884" s="18" t="s">
        <v>1893</v>
      </c>
      <c r="E884" s="18" t="s">
        <v>1703</v>
      </c>
      <c r="H884" s="18">
        <v>50</v>
      </c>
      <c r="I884" s="18">
        <v>65</v>
      </c>
      <c r="J884" s="18">
        <v>107</v>
      </c>
      <c r="K884" s="18">
        <v>105</v>
      </c>
      <c r="L884" s="18">
        <v>107</v>
      </c>
      <c r="M884" s="18">
        <v>86</v>
      </c>
      <c r="N884" s="18">
        <v>520</v>
      </c>
    </row>
    <row r="885" spans="1:14">
      <c r="A885" s="18" t="s">
        <v>2929</v>
      </c>
      <c r="B885" s="18" t="s">
        <v>2930</v>
      </c>
      <c r="C885" s="18" t="s">
        <v>1920</v>
      </c>
      <c r="D885" s="18" t="s">
        <v>1887</v>
      </c>
      <c r="E885" s="18" t="s">
        <v>1703</v>
      </c>
      <c r="H885" s="18">
        <v>50</v>
      </c>
      <c r="I885" s="18">
        <v>65</v>
      </c>
      <c r="J885" s="18">
        <v>107</v>
      </c>
      <c r="K885" s="18">
        <v>105</v>
      </c>
      <c r="L885" s="18">
        <v>107</v>
      </c>
      <c r="M885" s="18">
        <v>86</v>
      </c>
      <c r="N885" s="18">
        <v>520</v>
      </c>
    </row>
    <row r="886" spans="1:14">
      <c r="A886" s="18" t="s">
        <v>2931</v>
      </c>
      <c r="B886" s="18" t="s">
        <v>2932</v>
      </c>
      <c r="C886" s="18" t="s">
        <v>2009</v>
      </c>
      <c r="D886" s="18" t="s">
        <v>2068</v>
      </c>
      <c r="E886" s="18" t="s">
        <v>1703</v>
      </c>
      <c r="H886" s="18">
        <v>150</v>
      </c>
      <c r="I886" s="18">
        <v>120</v>
      </c>
      <c r="J886" s="18">
        <v>100</v>
      </c>
      <c r="K886" s="18">
        <v>120</v>
      </c>
      <c r="L886" s="18">
        <v>100</v>
      </c>
      <c r="M886" s="18">
        <v>90</v>
      </c>
      <c r="N886" s="18">
        <v>680</v>
      </c>
    </row>
    <row r="887" spans="1:14">
      <c r="A887" s="18" t="s">
        <v>2933</v>
      </c>
      <c r="B887" s="18" t="s">
        <v>2934</v>
      </c>
      <c r="C887" s="18" t="s">
        <v>1887</v>
      </c>
      <c r="D887" s="18" t="s">
        <v>1893</v>
      </c>
      <c r="E887" s="18" t="s">
        <v>788</v>
      </c>
      <c r="H887" s="18">
        <v>100</v>
      </c>
      <c r="I887" s="18">
        <v>103</v>
      </c>
      <c r="J887" s="18">
        <v>75</v>
      </c>
      <c r="K887" s="18">
        <v>120</v>
      </c>
      <c r="L887" s="18">
        <v>75</v>
      </c>
      <c r="M887" s="18">
        <v>127</v>
      </c>
      <c r="N887" s="18">
        <v>600</v>
      </c>
    </row>
    <row r="888" spans="1:14">
      <c r="A888" s="18" t="s">
        <v>2935</v>
      </c>
      <c r="B888" s="18" t="s">
        <v>2936</v>
      </c>
      <c r="C888" s="18" t="s">
        <v>1905</v>
      </c>
      <c r="D888" s="18" t="s">
        <v>1932</v>
      </c>
      <c r="E888" s="18" t="s">
        <v>2034</v>
      </c>
      <c r="H888" s="18">
        <v>103</v>
      </c>
      <c r="I888" s="18">
        <v>60</v>
      </c>
      <c r="J888" s="18">
        <v>126</v>
      </c>
      <c r="K888" s="18">
        <v>80</v>
      </c>
      <c r="L888" s="18">
        <v>126</v>
      </c>
      <c r="M888" s="18">
        <v>50</v>
      </c>
      <c r="N888" s="18">
        <v>545</v>
      </c>
    </row>
    <row r="889" spans="1:14">
      <c r="A889" s="18" t="s">
        <v>2937</v>
      </c>
      <c r="B889" s="18" t="s">
        <v>2938</v>
      </c>
      <c r="C889" s="18" t="s">
        <v>1895</v>
      </c>
      <c r="E889" s="18" t="s">
        <v>633</v>
      </c>
      <c r="F889" s="18" t="s">
        <v>2057</v>
      </c>
      <c r="G889" s="18" t="s">
        <v>438</v>
      </c>
      <c r="H889" s="18">
        <v>70</v>
      </c>
      <c r="I889" s="18">
        <v>92</v>
      </c>
      <c r="J889" s="18">
        <v>65</v>
      </c>
      <c r="K889" s="18">
        <v>80</v>
      </c>
      <c r="L889" s="18">
        <v>55</v>
      </c>
      <c r="M889" s="18">
        <v>98</v>
      </c>
      <c r="N889" s="18">
        <v>460</v>
      </c>
    </row>
    <row r="890" spans="1:14">
      <c r="A890" s="18" t="s">
        <v>2939</v>
      </c>
      <c r="B890" s="18" t="s">
        <v>2940</v>
      </c>
      <c r="C890" s="18" t="s">
        <v>1891</v>
      </c>
      <c r="D890" s="18" t="s">
        <v>1972</v>
      </c>
      <c r="E890" s="18" t="s">
        <v>1928</v>
      </c>
      <c r="G890" s="18" t="s">
        <v>2437</v>
      </c>
      <c r="H890" s="18">
        <v>105</v>
      </c>
      <c r="I890" s="18">
        <v>30</v>
      </c>
      <c r="J890" s="18">
        <v>105</v>
      </c>
      <c r="K890" s="18">
        <v>140</v>
      </c>
      <c r="L890" s="18">
        <v>105</v>
      </c>
      <c r="M890" s="18">
        <v>55</v>
      </c>
      <c r="N890" s="18">
        <v>540</v>
      </c>
    </row>
    <row r="891" spans="1:14">
      <c r="A891" s="18" t="s">
        <v>2941</v>
      </c>
      <c r="B891" s="18" t="s">
        <v>2942</v>
      </c>
      <c r="C891" s="18" t="s">
        <v>1893</v>
      </c>
      <c r="E891" s="18" t="s">
        <v>1989</v>
      </c>
      <c r="H891" s="18">
        <v>79</v>
      </c>
      <c r="I891" s="18">
        <v>100</v>
      </c>
      <c r="J891" s="18">
        <v>80</v>
      </c>
      <c r="K891" s="18">
        <v>110</v>
      </c>
      <c r="L891" s="18">
        <v>90</v>
      </c>
      <c r="M891" s="18">
        <v>121</v>
      </c>
      <c r="N891" s="18">
        <v>580</v>
      </c>
    </row>
    <row r="892" spans="1:14">
      <c r="A892" s="18" t="s">
        <v>2943</v>
      </c>
      <c r="B892" s="18" t="s">
        <v>2944</v>
      </c>
      <c r="C892" s="18" t="s">
        <v>1920</v>
      </c>
      <c r="D892" s="18" t="s">
        <v>1893</v>
      </c>
      <c r="E892" s="18" t="s">
        <v>1685</v>
      </c>
      <c r="H892" s="18">
        <v>79</v>
      </c>
      <c r="I892" s="18">
        <v>105</v>
      </c>
      <c r="J892" s="18">
        <v>70</v>
      </c>
      <c r="K892" s="18">
        <v>145</v>
      </c>
      <c r="L892" s="18">
        <v>80</v>
      </c>
      <c r="M892" s="18">
        <v>101</v>
      </c>
      <c r="N892" s="18">
        <v>580</v>
      </c>
    </row>
    <row r="893" spans="1:14">
      <c r="A893" s="18" t="s">
        <v>2945</v>
      </c>
      <c r="B893" s="18" t="s">
        <v>2946</v>
      </c>
      <c r="C893" s="18" t="s">
        <v>1922</v>
      </c>
      <c r="D893" s="18" t="s">
        <v>1893</v>
      </c>
      <c r="E893" s="18" t="s">
        <v>1323</v>
      </c>
      <c r="H893" s="18">
        <v>89</v>
      </c>
      <c r="I893" s="18">
        <v>145</v>
      </c>
      <c r="J893" s="18">
        <v>90</v>
      </c>
      <c r="K893" s="18">
        <v>105</v>
      </c>
      <c r="L893" s="18">
        <v>80</v>
      </c>
      <c r="M893" s="18">
        <v>91</v>
      </c>
      <c r="N893" s="18">
        <v>600</v>
      </c>
    </row>
    <row r="894" spans="1:14">
      <c r="A894" s="18" t="s">
        <v>2947</v>
      </c>
      <c r="B894" s="18" t="s">
        <v>2948</v>
      </c>
      <c r="C894" s="18" t="s">
        <v>2068</v>
      </c>
      <c r="D894" s="18" t="s">
        <v>2000</v>
      </c>
      <c r="E894" s="18" t="s">
        <v>2541</v>
      </c>
      <c r="H894" s="18">
        <v>125</v>
      </c>
      <c r="I894" s="18">
        <v>170</v>
      </c>
      <c r="J894" s="18">
        <v>100</v>
      </c>
      <c r="K894" s="18">
        <v>120</v>
      </c>
      <c r="L894" s="18">
        <v>90</v>
      </c>
      <c r="M894" s="18">
        <v>95</v>
      </c>
      <c r="N894" s="18">
        <v>700</v>
      </c>
    </row>
    <row r="895" spans="1:14">
      <c r="A895" s="18" t="s">
        <v>2949</v>
      </c>
      <c r="B895" s="18" t="s">
        <v>2950</v>
      </c>
      <c r="C895" s="18" t="s">
        <v>2068</v>
      </c>
      <c r="D895" s="18" t="s">
        <v>2000</v>
      </c>
      <c r="E895" s="18" t="s">
        <v>2539</v>
      </c>
      <c r="H895" s="18">
        <v>125</v>
      </c>
      <c r="I895" s="18">
        <v>120</v>
      </c>
      <c r="J895" s="18">
        <v>90</v>
      </c>
      <c r="K895" s="18">
        <v>170</v>
      </c>
      <c r="L895" s="18">
        <v>100</v>
      </c>
      <c r="M895" s="18">
        <v>95</v>
      </c>
      <c r="N895" s="18">
        <v>700</v>
      </c>
    </row>
    <row r="896" spans="1:14">
      <c r="A896" s="18" t="s">
        <v>2951</v>
      </c>
      <c r="B896" s="18" t="s">
        <v>2952</v>
      </c>
      <c r="C896" s="18" t="s">
        <v>1895</v>
      </c>
      <c r="D896" s="18" t="s">
        <v>1961</v>
      </c>
      <c r="E896" s="18" t="s">
        <v>1967</v>
      </c>
      <c r="H896" s="18">
        <v>91</v>
      </c>
      <c r="I896" s="18">
        <v>72</v>
      </c>
      <c r="J896" s="18">
        <v>90</v>
      </c>
      <c r="K896" s="18">
        <v>129</v>
      </c>
      <c r="L896" s="18">
        <v>90</v>
      </c>
      <c r="M896" s="18">
        <v>108</v>
      </c>
      <c r="N896" s="18">
        <v>580</v>
      </c>
    </row>
    <row r="897" spans="1:14">
      <c r="A897" s="18" t="s">
        <v>2953</v>
      </c>
      <c r="B897" s="18" t="s">
        <v>2954</v>
      </c>
      <c r="C897" s="18" t="s">
        <v>1905</v>
      </c>
      <c r="D897" s="18" t="s">
        <v>1961</v>
      </c>
      <c r="E897" s="18" t="s">
        <v>788</v>
      </c>
      <c r="H897" s="18">
        <v>100</v>
      </c>
      <c r="I897" s="18">
        <v>128</v>
      </c>
      <c r="J897" s="18">
        <v>90</v>
      </c>
      <c r="K897" s="18">
        <v>77</v>
      </c>
      <c r="L897" s="18">
        <v>77</v>
      </c>
      <c r="M897" s="18">
        <v>128</v>
      </c>
      <c r="N897" s="18">
        <v>600</v>
      </c>
    </row>
    <row r="898" spans="1:14">
      <c r="A898" s="18" t="s">
        <v>2955</v>
      </c>
      <c r="B898" s="18" t="s">
        <v>2956</v>
      </c>
      <c r="C898" s="18" t="s">
        <v>1932</v>
      </c>
      <c r="E898" s="18" t="s">
        <v>2571</v>
      </c>
      <c r="G898" s="18" t="s">
        <v>2572</v>
      </c>
      <c r="H898" s="18">
        <v>74</v>
      </c>
      <c r="I898" s="18">
        <v>65</v>
      </c>
      <c r="J898" s="18">
        <v>67</v>
      </c>
      <c r="K898" s="18">
        <v>125</v>
      </c>
      <c r="L898" s="18">
        <v>128</v>
      </c>
      <c r="M898" s="18">
        <v>92</v>
      </c>
      <c r="N898" s="18">
        <v>551</v>
      </c>
    </row>
    <row r="899" spans="1:14">
      <c r="A899" s="18" t="s">
        <v>2957</v>
      </c>
      <c r="B899" s="18" t="s">
        <v>2958</v>
      </c>
      <c r="C899" s="18" t="s">
        <v>1972</v>
      </c>
      <c r="E899" s="18" t="s">
        <v>1681</v>
      </c>
      <c r="F899" s="18" t="s">
        <v>2426</v>
      </c>
      <c r="G899" s="18" t="s">
        <v>1135</v>
      </c>
      <c r="H899" s="18">
        <v>74</v>
      </c>
      <c r="I899" s="18">
        <v>48</v>
      </c>
      <c r="J899" s="18">
        <v>76</v>
      </c>
      <c r="K899" s="18">
        <v>83</v>
      </c>
      <c r="L899" s="18">
        <v>81</v>
      </c>
      <c r="M899" s="18">
        <v>104</v>
      </c>
      <c r="N899" s="18">
        <v>466</v>
      </c>
    </row>
    <row r="900" spans="1:14">
      <c r="A900" s="18" t="s">
        <v>2959</v>
      </c>
      <c r="B900" s="18" t="s">
        <v>2960</v>
      </c>
      <c r="C900" s="18" t="s">
        <v>1991</v>
      </c>
      <c r="D900" s="18" t="s">
        <v>2009</v>
      </c>
      <c r="E900" s="18" t="s">
        <v>2587</v>
      </c>
      <c r="H900" s="18">
        <v>60</v>
      </c>
      <c r="I900" s="18">
        <v>150</v>
      </c>
      <c r="J900" s="18">
        <v>50</v>
      </c>
      <c r="K900" s="18">
        <v>150</v>
      </c>
      <c r="L900" s="18">
        <v>50</v>
      </c>
      <c r="M900" s="18">
        <v>60</v>
      </c>
      <c r="N900" s="18">
        <v>520</v>
      </c>
    </row>
    <row r="901" spans="1:14">
      <c r="A901" s="18" t="s">
        <v>2961</v>
      </c>
      <c r="B901" s="18" t="s">
        <v>2962</v>
      </c>
      <c r="C901" s="18" t="s">
        <v>2068</v>
      </c>
      <c r="D901" s="18" t="s">
        <v>1922</v>
      </c>
      <c r="E901" s="18" t="s">
        <v>2643</v>
      </c>
      <c r="F901" s="18" t="s">
        <v>2644</v>
      </c>
      <c r="G901" s="18">
        <v>108</v>
      </c>
      <c r="H901" s="18">
        <v>100</v>
      </c>
      <c r="I901" s="18">
        <v>121</v>
      </c>
      <c r="J901" s="18">
        <v>81</v>
      </c>
      <c r="K901" s="18">
        <v>95</v>
      </c>
      <c r="L901" s="18">
        <v>95</v>
      </c>
      <c r="M901" s="18">
        <v>600</v>
      </c>
    </row>
    <row r="902" spans="1:14">
      <c r="A902" s="18" t="s">
        <v>2963</v>
      </c>
      <c r="B902" s="18" t="s">
        <v>2964</v>
      </c>
      <c r="C902" s="18" t="s">
        <v>2068</v>
      </c>
      <c r="D902" s="18" t="s">
        <v>1922</v>
      </c>
      <c r="E902" s="18" t="s">
        <v>2965</v>
      </c>
      <c r="H902" s="18">
        <v>216</v>
      </c>
      <c r="I902" s="18">
        <v>100</v>
      </c>
      <c r="J902" s="18">
        <v>121</v>
      </c>
      <c r="K902" s="18">
        <v>91</v>
      </c>
      <c r="L902" s="18">
        <v>95</v>
      </c>
      <c r="M902" s="18">
        <v>85</v>
      </c>
      <c r="N902" s="18">
        <v>708</v>
      </c>
    </row>
    <row r="903" spans="1:14">
      <c r="A903" s="18" t="s">
        <v>2966</v>
      </c>
      <c r="B903" s="18" t="s">
        <v>2967</v>
      </c>
      <c r="C903" s="18" t="s">
        <v>1983</v>
      </c>
      <c r="D903" s="18" t="s">
        <v>1932</v>
      </c>
      <c r="E903" s="18" t="s">
        <v>2097</v>
      </c>
      <c r="H903" s="18">
        <v>50</v>
      </c>
      <c r="I903" s="18">
        <v>160</v>
      </c>
      <c r="J903" s="18">
        <v>110</v>
      </c>
      <c r="K903" s="18">
        <v>160</v>
      </c>
      <c r="L903" s="18">
        <v>110</v>
      </c>
      <c r="M903" s="18">
        <v>110</v>
      </c>
      <c r="N903" s="18">
        <v>700</v>
      </c>
    </row>
    <row r="904" spans="1:14">
      <c r="A904" s="18" t="s">
        <v>2968</v>
      </c>
      <c r="B904" s="18" t="s">
        <v>2969</v>
      </c>
      <c r="C904" s="18" t="s">
        <v>1972</v>
      </c>
      <c r="D904" s="18" t="s">
        <v>2119</v>
      </c>
      <c r="E904" s="18" t="s">
        <v>2552</v>
      </c>
      <c r="H904" s="18">
        <v>80</v>
      </c>
      <c r="I904" s="18">
        <v>160</v>
      </c>
      <c r="J904" s="18">
        <v>60</v>
      </c>
      <c r="K904" s="18">
        <v>170</v>
      </c>
      <c r="L904" s="18">
        <v>130</v>
      </c>
      <c r="M904" s="18">
        <v>80</v>
      </c>
      <c r="N904" s="18">
        <v>680</v>
      </c>
    </row>
    <row r="905" spans="1:14" ht="39">
      <c r="A905" s="18" t="s">
        <v>2970</v>
      </c>
      <c r="B905" s="20" t="s">
        <v>2971</v>
      </c>
      <c r="C905" s="18" t="s">
        <v>1920</v>
      </c>
      <c r="D905" s="18" t="s">
        <v>1893</v>
      </c>
      <c r="E905" s="18" t="s">
        <v>2673</v>
      </c>
      <c r="H905" s="18">
        <v>75</v>
      </c>
      <c r="I905" s="18">
        <v>70</v>
      </c>
      <c r="J905" s="18">
        <v>70</v>
      </c>
      <c r="K905" s="18">
        <v>98</v>
      </c>
      <c r="L905" s="18">
        <v>70</v>
      </c>
      <c r="M905" s="18">
        <v>93</v>
      </c>
      <c r="N905" s="18">
        <v>476</v>
      </c>
    </row>
    <row r="906" spans="1:14" ht="39">
      <c r="A906" s="18" t="s">
        <v>2972</v>
      </c>
      <c r="B906" s="20" t="s">
        <v>2973</v>
      </c>
      <c r="C906" s="18" t="s">
        <v>1972</v>
      </c>
      <c r="D906" s="18" t="s">
        <v>1893</v>
      </c>
      <c r="E906" s="18" t="s">
        <v>2673</v>
      </c>
      <c r="H906" s="18">
        <v>75</v>
      </c>
      <c r="I906" s="18">
        <v>70</v>
      </c>
      <c r="J906" s="18">
        <v>70</v>
      </c>
      <c r="K906" s="18">
        <v>98</v>
      </c>
      <c r="L906" s="18">
        <v>70</v>
      </c>
      <c r="M906" s="18">
        <v>93</v>
      </c>
      <c r="N906" s="18">
        <v>476</v>
      </c>
    </row>
    <row r="907" spans="1:14" ht="39">
      <c r="A907" s="18" t="s">
        <v>2974</v>
      </c>
      <c r="B907" s="20" t="s">
        <v>2975</v>
      </c>
      <c r="C907" s="18" t="s">
        <v>2009</v>
      </c>
      <c r="D907" s="18" t="s">
        <v>1893</v>
      </c>
      <c r="E907" s="18" t="s">
        <v>2673</v>
      </c>
      <c r="H907" s="18">
        <v>75</v>
      </c>
      <c r="I907" s="18">
        <v>70</v>
      </c>
      <c r="J907" s="18">
        <v>70</v>
      </c>
      <c r="K907" s="18">
        <v>98</v>
      </c>
      <c r="L907" s="18">
        <v>70</v>
      </c>
      <c r="M907" s="18">
        <v>93</v>
      </c>
      <c r="N907" s="18">
        <v>476</v>
      </c>
    </row>
    <row r="908" spans="1:14">
      <c r="A908" s="18" t="s">
        <v>2976</v>
      </c>
      <c r="B908" s="18" t="s">
        <v>2977</v>
      </c>
      <c r="C908" s="18" t="s">
        <v>1983</v>
      </c>
      <c r="E908" s="18" t="s">
        <v>1681</v>
      </c>
      <c r="F908" s="18" t="s">
        <v>2678</v>
      </c>
      <c r="G908" s="18" t="s">
        <v>417</v>
      </c>
      <c r="H908" s="18">
        <v>85</v>
      </c>
      <c r="I908" s="18">
        <v>115</v>
      </c>
      <c r="J908" s="18">
        <v>75</v>
      </c>
      <c r="K908" s="18">
        <v>55</v>
      </c>
      <c r="L908" s="18">
        <v>75</v>
      </c>
      <c r="M908" s="18">
        <v>82</v>
      </c>
      <c r="N908" s="18">
        <v>487</v>
      </c>
    </row>
    <row r="909" spans="1:14">
      <c r="A909" s="18" t="s">
        <v>2978</v>
      </c>
      <c r="B909" s="18" t="s">
        <v>2979</v>
      </c>
      <c r="C909" s="18" t="s">
        <v>1895</v>
      </c>
      <c r="E909" s="18" t="s">
        <v>2681</v>
      </c>
      <c r="G909" s="18" t="s">
        <v>2681</v>
      </c>
      <c r="H909" s="18">
        <v>45</v>
      </c>
      <c r="I909" s="18">
        <v>140</v>
      </c>
      <c r="J909" s="18">
        <v>130</v>
      </c>
      <c r="K909" s="18">
        <v>140</v>
      </c>
      <c r="L909" s="18">
        <v>135</v>
      </c>
      <c r="M909" s="18">
        <v>30</v>
      </c>
      <c r="N909" s="18">
        <v>620</v>
      </c>
    </row>
    <row r="910" spans="1:14">
      <c r="A910" s="18" t="s">
        <v>2980</v>
      </c>
      <c r="B910" s="18" t="s">
        <v>2981</v>
      </c>
      <c r="C910" s="18" t="s">
        <v>1983</v>
      </c>
      <c r="D910" s="18" t="s">
        <v>1893</v>
      </c>
      <c r="E910" s="18" t="s">
        <v>2725</v>
      </c>
      <c r="H910" s="18">
        <v>60</v>
      </c>
      <c r="I910" s="18">
        <v>100</v>
      </c>
      <c r="J910" s="18">
        <v>60</v>
      </c>
      <c r="K910" s="18">
        <v>100</v>
      </c>
      <c r="L910" s="18">
        <v>60</v>
      </c>
      <c r="M910" s="18">
        <v>120</v>
      </c>
      <c r="N910" s="18">
        <v>500</v>
      </c>
    </row>
  </sheetData>
  <autoFilter ref="A1:N1" xr:uid="{00000000-0009-0000-0000-000009000000}"/>
  <phoneticPr fontId="13"/>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456"/>
  <sheetViews>
    <sheetView zoomScaleNormal="100" workbookViewId="0">
      <selection activeCell="B68" sqref="B68"/>
    </sheetView>
  </sheetViews>
  <sheetFormatPr defaultColWidth="9" defaultRowHeight="18.75"/>
  <cols>
    <col min="1" max="1024" width="9" style="1"/>
  </cols>
  <sheetData>
    <row r="1" spans="1:8">
      <c r="A1" s="16" t="s">
        <v>2982</v>
      </c>
      <c r="B1" s="16" t="s">
        <v>37</v>
      </c>
      <c r="C1" s="16" t="s">
        <v>2983</v>
      </c>
      <c r="D1" s="16" t="s">
        <v>2984</v>
      </c>
      <c r="E1" s="16" t="s">
        <v>36</v>
      </c>
      <c r="F1" s="16" t="s">
        <v>2985</v>
      </c>
      <c r="G1" s="16" t="s">
        <v>2986</v>
      </c>
      <c r="H1" s="16" t="s">
        <v>2987</v>
      </c>
    </row>
    <row r="2" spans="1:8">
      <c r="A2" s="1" t="s">
        <v>498</v>
      </c>
      <c r="B2" s="1" t="s">
        <v>2988</v>
      </c>
      <c r="C2" s="1" t="s">
        <v>2989</v>
      </c>
      <c r="D2" s="1" t="s">
        <v>2990</v>
      </c>
      <c r="E2" s="1" t="s">
        <v>1961</v>
      </c>
      <c r="F2" s="1" t="s">
        <v>2991</v>
      </c>
      <c r="G2" s="1" t="s">
        <v>2992</v>
      </c>
      <c r="H2" s="1" t="s">
        <v>2993</v>
      </c>
    </row>
    <row r="3" spans="1:8">
      <c r="A3" s="1" t="s">
        <v>360</v>
      </c>
      <c r="B3" s="1" t="s">
        <v>2988</v>
      </c>
      <c r="C3" s="1" t="s">
        <v>2994</v>
      </c>
      <c r="D3" s="1" t="s">
        <v>2995</v>
      </c>
      <c r="E3" s="1" t="s">
        <v>1991</v>
      </c>
      <c r="F3" s="1" t="s">
        <v>2991</v>
      </c>
      <c r="G3" s="1" t="s">
        <v>2992</v>
      </c>
      <c r="H3" s="1" t="s">
        <v>2996</v>
      </c>
    </row>
    <row r="4" spans="1:8">
      <c r="A4" s="1" t="s">
        <v>371</v>
      </c>
      <c r="B4" s="1" t="s">
        <v>2997</v>
      </c>
      <c r="C4" s="1" t="s">
        <v>2988</v>
      </c>
      <c r="D4" s="1" t="s">
        <v>2995</v>
      </c>
      <c r="E4" s="1" t="s">
        <v>1991</v>
      </c>
      <c r="F4" s="1" t="s">
        <v>2991</v>
      </c>
      <c r="G4" s="1" t="s">
        <v>2992</v>
      </c>
      <c r="H4" s="1" t="s">
        <v>2998</v>
      </c>
    </row>
    <row r="5" spans="1:8">
      <c r="A5" s="1" t="s">
        <v>2999</v>
      </c>
      <c r="B5" s="1" t="s">
        <v>3000</v>
      </c>
      <c r="C5" s="1" t="s">
        <v>2989</v>
      </c>
      <c r="D5" s="1" t="s">
        <v>3001</v>
      </c>
      <c r="E5" s="1" t="s">
        <v>2000</v>
      </c>
      <c r="F5" s="1" t="s">
        <v>2991</v>
      </c>
      <c r="G5" s="1" t="s">
        <v>2992</v>
      </c>
      <c r="H5" s="1" t="s">
        <v>3002</v>
      </c>
    </row>
    <row r="6" spans="1:8">
      <c r="A6" s="1" t="s">
        <v>381</v>
      </c>
      <c r="B6" s="1" t="s">
        <v>3003</v>
      </c>
      <c r="C6" s="1" t="s">
        <v>2988</v>
      </c>
      <c r="D6" s="1" t="s">
        <v>3001</v>
      </c>
      <c r="E6" s="1" t="s">
        <v>1895</v>
      </c>
      <c r="F6" s="1" t="s">
        <v>2991</v>
      </c>
      <c r="G6" s="1" t="s">
        <v>2992</v>
      </c>
      <c r="H6" s="1" t="s">
        <v>3004</v>
      </c>
    </row>
    <row r="7" spans="1:8">
      <c r="A7" s="1" t="s">
        <v>3529</v>
      </c>
      <c r="B7" s="1" t="s">
        <v>3530</v>
      </c>
      <c r="C7" s="1" t="s">
        <v>3530</v>
      </c>
      <c r="D7" s="1" t="s">
        <v>3531</v>
      </c>
      <c r="E7" s="1" t="s">
        <v>1895</v>
      </c>
      <c r="F7" s="1" t="s">
        <v>2991</v>
      </c>
      <c r="G7" s="1" t="s">
        <v>2992</v>
      </c>
      <c r="H7" s="1" t="s">
        <v>4177</v>
      </c>
    </row>
    <row r="8" spans="1:8">
      <c r="A8" s="1" t="s">
        <v>481</v>
      </c>
      <c r="B8" s="1" t="s">
        <v>3005</v>
      </c>
      <c r="C8" s="1" t="s">
        <v>3005</v>
      </c>
      <c r="D8" s="1" t="s">
        <v>3001</v>
      </c>
      <c r="E8" s="1" t="s">
        <v>1895</v>
      </c>
      <c r="F8" s="1" t="s">
        <v>3006</v>
      </c>
      <c r="G8" s="1" t="s">
        <v>3007</v>
      </c>
      <c r="H8" s="1" t="s">
        <v>3008</v>
      </c>
    </row>
    <row r="9" spans="1:8">
      <c r="A9" s="1" t="s">
        <v>3009</v>
      </c>
      <c r="B9" s="1" t="s">
        <v>2988</v>
      </c>
      <c r="C9" s="1" t="s">
        <v>3010</v>
      </c>
      <c r="D9" s="1" t="s">
        <v>3011</v>
      </c>
      <c r="E9" s="1" t="s">
        <v>2068</v>
      </c>
      <c r="F9" s="1" t="s">
        <v>3012</v>
      </c>
      <c r="G9" s="1" t="s">
        <v>2992</v>
      </c>
      <c r="H9" s="1" t="s">
        <v>3013</v>
      </c>
    </row>
    <row r="10" spans="1:8">
      <c r="A10" s="1" t="s">
        <v>412</v>
      </c>
      <c r="B10" s="1" t="s">
        <v>2997</v>
      </c>
      <c r="C10" s="1" t="s">
        <v>2988</v>
      </c>
      <c r="D10" s="1" t="s">
        <v>2995</v>
      </c>
      <c r="E10" s="1" t="s">
        <v>2119</v>
      </c>
      <c r="F10" s="1" t="s">
        <v>3012</v>
      </c>
      <c r="G10" s="1" t="s">
        <v>2992</v>
      </c>
      <c r="H10" s="1" t="s">
        <v>2998</v>
      </c>
    </row>
    <row r="11" spans="1:8">
      <c r="A11" s="1" t="s">
        <v>453</v>
      </c>
      <c r="B11" s="1" t="s">
        <v>3005</v>
      </c>
      <c r="C11" s="1" t="s">
        <v>3005</v>
      </c>
      <c r="D11" s="1" t="s">
        <v>2990</v>
      </c>
      <c r="E11" s="1" t="s">
        <v>1905</v>
      </c>
      <c r="F11" s="1" t="s">
        <v>3006</v>
      </c>
      <c r="G11" s="1" t="s">
        <v>2992</v>
      </c>
      <c r="H11" s="1" t="s">
        <v>3014</v>
      </c>
    </row>
    <row r="12" spans="1:8">
      <c r="A12" s="1" t="s">
        <v>1284</v>
      </c>
      <c r="B12" s="1" t="s">
        <v>3005</v>
      </c>
      <c r="C12" s="1" t="s">
        <v>2994</v>
      </c>
      <c r="D12" s="1" t="s">
        <v>2990</v>
      </c>
      <c r="E12" s="1" t="s">
        <v>1905</v>
      </c>
      <c r="F12" s="1" t="s">
        <v>3006</v>
      </c>
      <c r="G12" s="1" t="s">
        <v>2992</v>
      </c>
      <c r="H12" s="1" t="s">
        <v>3015</v>
      </c>
    </row>
    <row r="13" spans="1:8">
      <c r="A13" s="1" t="s">
        <v>713</v>
      </c>
      <c r="B13" s="1" t="s">
        <v>3005</v>
      </c>
      <c r="C13" s="1" t="s">
        <v>2988</v>
      </c>
      <c r="D13" s="1" t="s">
        <v>2995</v>
      </c>
      <c r="E13" s="1" t="s">
        <v>2009</v>
      </c>
      <c r="F13" s="1" t="s">
        <v>3006</v>
      </c>
      <c r="G13" s="1" t="s">
        <v>2992</v>
      </c>
      <c r="H13" s="1" t="s">
        <v>3016</v>
      </c>
    </row>
    <row r="14" spans="1:8">
      <c r="A14" s="1" t="s">
        <v>322</v>
      </c>
      <c r="B14" s="1" t="s">
        <v>3005</v>
      </c>
      <c r="C14" s="1" t="s">
        <v>3005</v>
      </c>
      <c r="D14" s="1" t="s">
        <v>3011</v>
      </c>
      <c r="E14" s="1" t="s">
        <v>1905</v>
      </c>
      <c r="F14" s="1" t="s">
        <v>3006</v>
      </c>
      <c r="G14" s="1" t="s">
        <v>3007</v>
      </c>
      <c r="H14" s="1" t="s">
        <v>3017</v>
      </c>
    </row>
    <row r="15" spans="1:8">
      <c r="A15" s="1" t="s">
        <v>3018</v>
      </c>
      <c r="B15" s="1" t="s">
        <v>3019</v>
      </c>
      <c r="C15" s="1" t="s">
        <v>3005</v>
      </c>
      <c r="D15" s="1" t="s">
        <v>2990</v>
      </c>
      <c r="E15" s="1" t="s">
        <v>1961</v>
      </c>
      <c r="F15" s="1" t="s">
        <v>2991</v>
      </c>
      <c r="G15" s="1" t="s">
        <v>2992</v>
      </c>
      <c r="H15" s="1" t="s">
        <v>3020</v>
      </c>
    </row>
    <row r="16" spans="1:8">
      <c r="A16" s="1" t="s">
        <v>651</v>
      </c>
      <c r="B16" s="1" t="s">
        <v>2997</v>
      </c>
      <c r="C16" s="1" t="s">
        <v>2988</v>
      </c>
      <c r="D16" s="1" t="s">
        <v>2990</v>
      </c>
      <c r="E16" s="1" t="s">
        <v>1922</v>
      </c>
      <c r="F16" s="1" t="s">
        <v>2991</v>
      </c>
      <c r="G16" s="1" t="s">
        <v>2992</v>
      </c>
      <c r="H16" s="1" t="s">
        <v>3021</v>
      </c>
    </row>
    <row r="17" spans="1:8">
      <c r="A17" s="1" t="s">
        <v>600</v>
      </c>
      <c r="B17" s="1" t="s">
        <v>2989</v>
      </c>
      <c r="C17" s="1" t="s">
        <v>2988</v>
      </c>
      <c r="D17" s="1" t="s">
        <v>3001</v>
      </c>
      <c r="E17" s="1" t="s">
        <v>1905</v>
      </c>
      <c r="F17" s="1" t="s">
        <v>2991</v>
      </c>
      <c r="G17" s="1" t="s">
        <v>3022</v>
      </c>
      <c r="H17" s="1" t="s">
        <v>3023</v>
      </c>
    </row>
    <row r="18" spans="1:8">
      <c r="A18" s="1" t="s">
        <v>3024</v>
      </c>
      <c r="B18" s="1" t="s">
        <v>3005</v>
      </c>
      <c r="C18" s="1" t="s">
        <v>2988</v>
      </c>
      <c r="D18" s="1" t="s">
        <v>3001</v>
      </c>
      <c r="E18" s="1" t="s">
        <v>1905</v>
      </c>
      <c r="F18" s="1" t="s">
        <v>3006</v>
      </c>
      <c r="G18" s="1" t="s">
        <v>3025</v>
      </c>
      <c r="H18" s="1" t="s">
        <v>3026</v>
      </c>
    </row>
    <row r="19" spans="1:8">
      <c r="A19" s="1" t="s">
        <v>317</v>
      </c>
      <c r="B19" s="1" t="s">
        <v>3005</v>
      </c>
      <c r="C19" s="1" t="s">
        <v>2988</v>
      </c>
      <c r="D19" s="1" t="s">
        <v>3001</v>
      </c>
      <c r="E19" s="1" t="s">
        <v>1905</v>
      </c>
      <c r="F19" s="1" t="s">
        <v>3006</v>
      </c>
      <c r="G19" s="1" t="s">
        <v>2992</v>
      </c>
      <c r="H19" s="1" t="s">
        <v>3027</v>
      </c>
    </row>
    <row r="20" spans="1:8">
      <c r="A20" s="1" t="s">
        <v>515</v>
      </c>
      <c r="B20" s="1" t="s">
        <v>3005</v>
      </c>
      <c r="C20" s="1" t="s">
        <v>3005</v>
      </c>
      <c r="D20" s="1" t="s">
        <v>3011</v>
      </c>
      <c r="E20" s="1" t="s">
        <v>1895</v>
      </c>
      <c r="F20" s="1" t="s">
        <v>3006</v>
      </c>
      <c r="G20" s="1" t="s">
        <v>3028</v>
      </c>
      <c r="H20" s="1" t="s">
        <v>3029</v>
      </c>
    </row>
    <row r="21" spans="1:8">
      <c r="A21" s="1" t="s">
        <v>534</v>
      </c>
      <c r="B21" s="1" t="s">
        <v>3030</v>
      </c>
      <c r="C21" s="1" t="s">
        <v>2988</v>
      </c>
      <c r="D21" s="1" t="s">
        <v>3011</v>
      </c>
      <c r="E21" s="1" t="s">
        <v>2009</v>
      </c>
      <c r="F21" s="1" t="s">
        <v>3012</v>
      </c>
      <c r="G21" s="1" t="s">
        <v>2992</v>
      </c>
      <c r="H21" s="1" t="s">
        <v>3031</v>
      </c>
    </row>
    <row r="22" spans="1:8">
      <c r="A22" s="1" t="s">
        <v>344</v>
      </c>
      <c r="B22" s="1" t="s">
        <v>3005</v>
      </c>
      <c r="C22" s="1" t="s">
        <v>2988</v>
      </c>
      <c r="D22" s="1" t="s">
        <v>2990</v>
      </c>
      <c r="E22" s="1" t="s">
        <v>2009</v>
      </c>
      <c r="F22" s="1" t="s">
        <v>3006</v>
      </c>
      <c r="G22" s="1" t="s">
        <v>2992</v>
      </c>
      <c r="H22" s="1" t="s">
        <v>3032</v>
      </c>
    </row>
    <row r="23" spans="1:8">
      <c r="A23" s="1" t="s">
        <v>414</v>
      </c>
      <c r="B23" s="1" t="s">
        <v>3005</v>
      </c>
      <c r="C23" s="1" t="s">
        <v>3005</v>
      </c>
      <c r="D23" s="1" t="s">
        <v>2990</v>
      </c>
      <c r="E23" s="1" t="s">
        <v>2000</v>
      </c>
      <c r="F23" s="1" t="s">
        <v>3006</v>
      </c>
      <c r="G23" s="1" t="s">
        <v>3028</v>
      </c>
      <c r="H23" s="1" t="s">
        <v>3033</v>
      </c>
    </row>
    <row r="24" spans="1:8">
      <c r="A24" s="1" t="s">
        <v>3034</v>
      </c>
      <c r="B24" s="1" t="s">
        <v>3005</v>
      </c>
      <c r="C24" s="1" t="s">
        <v>3005</v>
      </c>
      <c r="D24" s="1" t="s">
        <v>3011</v>
      </c>
      <c r="E24" s="1" t="s">
        <v>1887</v>
      </c>
      <c r="F24" s="1" t="s">
        <v>3006</v>
      </c>
      <c r="G24" s="1" t="s">
        <v>3028</v>
      </c>
      <c r="H24" s="1" t="s">
        <v>3035</v>
      </c>
    </row>
    <row r="25" spans="1:8">
      <c r="A25" s="1" t="s">
        <v>3036</v>
      </c>
      <c r="B25" s="1" t="s">
        <v>3001</v>
      </c>
      <c r="C25" s="1" t="s">
        <v>2988</v>
      </c>
      <c r="D25" s="1" t="s">
        <v>3000</v>
      </c>
      <c r="E25" s="1" t="s">
        <v>1895</v>
      </c>
      <c r="F25" s="1" t="s">
        <v>3012</v>
      </c>
      <c r="G25" s="1" t="s">
        <v>3025</v>
      </c>
      <c r="H25" s="1" t="s">
        <v>3037</v>
      </c>
    </row>
    <row r="26" spans="1:8">
      <c r="A26" s="1" t="s">
        <v>684</v>
      </c>
      <c r="B26" s="1" t="s">
        <v>3005</v>
      </c>
      <c r="C26" s="1" t="s">
        <v>2988</v>
      </c>
      <c r="D26" s="1" t="s">
        <v>3011</v>
      </c>
      <c r="E26" s="1" t="s">
        <v>1905</v>
      </c>
      <c r="F26" s="1" t="s">
        <v>3006</v>
      </c>
      <c r="G26" s="1" t="s">
        <v>2992</v>
      </c>
      <c r="H26" s="1" t="s">
        <v>3038</v>
      </c>
    </row>
    <row r="27" spans="1:8">
      <c r="A27" s="1" t="s">
        <v>3039</v>
      </c>
      <c r="B27" s="1" t="s">
        <v>3040</v>
      </c>
      <c r="C27" s="1" t="s">
        <v>3010</v>
      </c>
      <c r="D27" s="1" t="s">
        <v>3000</v>
      </c>
      <c r="E27" s="1" t="s">
        <v>1905</v>
      </c>
      <c r="F27" s="1" t="s">
        <v>2991</v>
      </c>
      <c r="G27" s="1" t="s">
        <v>2992</v>
      </c>
      <c r="H27" s="1" t="s">
        <v>3041</v>
      </c>
    </row>
    <row r="28" spans="1:8">
      <c r="A28" s="1" t="s">
        <v>275</v>
      </c>
      <c r="B28" s="1" t="s">
        <v>3005</v>
      </c>
      <c r="C28" s="1" t="s">
        <v>2988</v>
      </c>
      <c r="D28" s="1" t="s">
        <v>2990</v>
      </c>
      <c r="E28" s="1" t="s">
        <v>1888</v>
      </c>
      <c r="F28" s="1" t="s">
        <v>3006</v>
      </c>
      <c r="G28" s="1" t="s">
        <v>2992</v>
      </c>
      <c r="H28" s="1" t="s">
        <v>3042</v>
      </c>
    </row>
    <row r="29" spans="1:8">
      <c r="A29" s="1" t="s">
        <v>3043</v>
      </c>
      <c r="B29" s="1" t="s">
        <v>3001</v>
      </c>
      <c r="C29" s="1" t="s">
        <v>2988</v>
      </c>
      <c r="D29" s="1" t="s">
        <v>3001</v>
      </c>
      <c r="E29" s="1" t="s">
        <v>1905</v>
      </c>
      <c r="F29" s="1" t="s">
        <v>2991</v>
      </c>
      <c r="G29" s="1" t="s">
        <v>2992</v>
      </c>
      <c r="H29" s="1" t="s">
        <v>3044</v>
      </c>
    </row>
    <row r="30" spans="1:8">
      <c r="A30" s="1" t="s">
        <v>3045</v>
      </c>
      <c r="B30" s="1" t="s">
        <v>212</v>
      </c>
      <c r="C30" s="1" t="s">
        <v>2989</v>
      </c>
      <c r="D30" s="1" t="s">
        <v>2990</v>
      </c>
      <c r="E30" s="1" t="s">
        <v>1905</v>
      </c>
      <c r="F30" s="1" t="s">
        <v>2991</v>
      </c>
      <c r="G30" s="1" t="s">
        <v>2992</v>
      </c>
      <c r="H30" s="1" t="s">
        <v>3046</v>
      </c>
    </row>
    <row r="31" spans="1:8">
      <c r="A31" s="1" t="s">
        <v>1206</v>
      </c>
      <c r="B31" s="1" t="s">
        <v>3005</v>
      </c>
      <c r="C31" s="1" t="s">
        <v>3005</v>
      </c>
      <c r="D31" s="1" t="s">
        <v>3001</v>
      </c>
      <c r="E31" s="1" t="s">
        <v>1905</v>
      </c>
      <c r="F31" s="1" t="s">
        <v>3006</v>
      </c>
      <c r="G31" s="1" t="s">
        <v>2992</v>
      </c>
      <c r="H31" s="1" t="s">
        <v>3047</v>
      </c>
    </row>
    <row r="32" spans="1:8">
      <c r="A32" s="1" t="s">
        <v>836</v>
      </c>
      <c r="B32" s="1" t="s">
        <v>3005</v>
      </c>
      <c r="C32" s="1" t="s">
        <v>2988</v>
      </c>
      <c r="D32" s="1" t="s">
        <v>2995</v>
      </c>
      <c r="E32" s="1" t="s">
        <v>2119</v>
      </c>
      <c r="F32" s="1" t="s">
        <v>3006</v>
      </c>
      <c r="G32" s="1" t="s">
        <v>2992</v>
      </c>
      <c r="H32" s="1" t="s">
        <v>3048</v>
      </c>
    </row>
    <row r="33" spans="1:8">
      <c r="A33" s="1" t="s">
        <v>3049</v>
      </c>
      <c r="B33" s="1" t="s">
        <v>3005</v>
      </c>
      <c r="C33" s="1" t="s">
        <v>3010</v>
      </c>
      <c r="D33" s="1" t="s">
        <v>3003</v>
      </c>
      <c r="E33" s="1" t="s">
        <v>1898</v>
      </c>
      <c r="F33" s="1" t="s">
        <v>3006</v>
      </c>
      <c r="G33" s="1" t="s">
        <v>3025</v>
      </c>
      <c r="H33" s="1" t="s">
        <v>3050</v>
      </c>
    </row>
    <row r="34" spans="1:8">
      <c r="A34" s="1" t="s">
        <v>218</v>
      </c>
      <c r="B34" s="1" t="s">
        <v>3005</v>
      </c>
      <c r="C34" s="1" t="s">
        <v>2989</v>
      </c>
      <c r="D34" s="1" t="s">
        <v>2995</v>
      </c>
      <c r="E34" s="1" t="s">
        <v>1905</v>
      </c>
      <c r="F34" s="1" t="s">
        <v>3006</v>
      </c>
      <c r="G34" s="1" t="s">
        <v>2992</v>
      </c>
      <c r="H34" s="1" t="s">
        <v>3051</v>
      </c>
    </row>
    <row r="35" spans="1:8">
      <c r="A35" s="1" t="s">
        <v>3052</v>
      </c>
      <c r="B35" s="1" t="s">
        <v>3003</v>
      </c>
      <c r="C35" s="1" t="s">
        <v>2988</v>
      </c>
      <c r="D35" s="1" t="s">
        <v>2995</v>
      </c>
      <c r="E35" s="1" t="s">
        <v>1905</v>
      </c>
      <c r="F35" s="1" t="s">
        <v>3012</v>
      </c>
      <c r="G35" s="1" t="s">
        <v>2992</v>
      </c>
      <c r="H35" s="1" t="s">
        <v>3053</v>
      </c>
    </row>
    <row r="36" spans="1:8">
      <c r="A36" s="1" t="s">
        <v>3054</v>
      </c>
      <c r="B36" s="1" t="s">
        <v>3005</v>
      </c>
      <c r="C36" s="1" t="s">
        <v>3005</v>
      </c>
      <c r="D36" s="1" t="s">
        <v>3011</v>
      </c>
      <c r="E36" s="1" t="s">
        <v>1905</v>
      </c>
      <c r="F36" s="1" t="s">
        <v>3006</v>
      </c>
      <c r="G36" s="1" t="s">
        <v>3028</v>
      </c>
      <c r="H36" s="1" t="s">
        <v>3035</v>
      </c>
    </row>
    <row r="37" spans="1:8">
      <c r="A37" s="1" t="s">
        <v>3055</v>
      </c>
      <c r="B37" s="1" t="s">
        <v>3005</v>
      </c>
      <c r="C37" s="1" t="s">
        <v>3005</v>
      </c>
      <c r="D37" s="1" t="s">
        <v>2990</v>
      </c>
      <c r="E37" s="1" t="s">
        <v>1972</v>
      </c>
      <c r="F37" s="1" t="s">
        <v>3006</v>
      </c>
      <c r="G37" s="1" t="s">
        <v>3007</v>
      </c>
      <c r="H37" s="1" t="s">
        <v>3056</v>
      </c>
    </row>
    <row r="38" spans="1:8">
      <c r="A38" s="1" t="s">
        <v>354</v>
      </c>
      <c r="B38" s="1" t="s">
        <v>3005</v>
      </c>
      <c r="C38" s="1" t="s">
        <v>3057</v>
      </c>
      <c r="D38" s="1" t="s">
        <v>3003</v>
      </c>
      <c r="E38" s="1" t="s">
        <v>1905</v>
      </c>
      <c r="F38" s="1" t="s">
        <v>3006</v>
      </c>
      <c r="G38" s="1" t="s">
        <v>2992</v>
      </c>
      <c r="H38" s="1" t="s">
        <v>3058</v>
      </c>
    </row>
    <row r="39" spans="1:8">
      <c r="A39" s="1" t="s">
        <v>3059</v>
      </c>
      <c r="B39" s="1" t="s">
        <v>3003</v>
      </c>
      <c r="C39" s="1" t="s">
        <v>2988</v>
      </c>
      <c r="D39" s="1" t="s">
        <v>2995</v>
      </c>
      <c r="E39" s="1" t="s">
        <v>1961</v>
      </c>
      <c r="F39" s="1" t="s">
        <v>2991</v>
      </c>
      <c r="G39" s="1" t="s">
        <v>2992</v>
      </c>
      <c r="H39" s="1" t="s">
        <v>3060</v>
      </c>
    </row>
    <row r="40" spans="1:8">
      <c r="A40" s="1" t="s">
        <v>209</v>
      </c>
      <c r="B40" s="1" t="s">
        <v>2994</v>
      </c>
      <c r="C40" s="1" t="s">
        <v>2989</v>
      </c>
      <c r="D40" s="1" t="s">
        <v>2990</v>
      </c>
      <c r="E40" s="1" t="s">
        <v>1983</v>
      </c>
      <c r="F40" s="1" t="s">
        <v>2991</v>
      </c>
      <c r="G40" s="1" t="s">
        <v>3025</v>
      </c>
      <c r="H40" s="1" t="s">
        <v>2998</v>
      </c>
    </row>
    <row r="41" spans="1:8">
      <c r="A41" s="1" t="s">
        <v>349</v>
      </c>
      <c r="B41" s="1" t="s">
        <v>3061</v>
      </c>
      <c r="C41" s="1" t="s">
        <v>2988</v>
      </c>
      <c r="D41" s="1" t="s">
        <v>3011</v>
      </c>
      <c r="E41" s="1" t="s">
        <v>1961</v>
      </c>
      <c r="F41" s="1" t="s">
        <v>2991</v>
      </c>
      <c r="G41" s="1" t="s">
        <v>2992</v>
      </c>
      <c r="H41" s="1" t="s">
        <v>3062</v>
      </c>
    </row>
    <row r="42" spans="1:8">
      <c r="A42" s="1" t="s">
        <v>1335</v>
      </c>
      <c r="B42" s="1" t="s">
        <v>3040</v>
      </c>
      <c r="C42" s="1" t="s">
        <v>2988</v>
      </c>
      <c r="D42" s="1" t="s">
        <v>2990</v>
      </c>
      <c r="E42" s="1" t="s">
        <v>1905</v>
      </c>
      <c r="F42" s="1" t="s">
        <v>3012</v>
      </c>
      <c r="G42" s="1" t="s">
        <v>2992</v>
      </c>
      <c r="H42" s="1" t="s">
        <v>3063</v>
      </c>
    </row>
    <row r="43" spans="1:8">
      <c r="A43" s="1" t="s">
        <v>1068</v>
      </c>
      <c r="B43" s="1" t="s">
        <v>2995</v>
      </c>
      <c r="C43" s="1" t="s">
        <v>3019</v>
      </c>
      <c r="D43" s="1" t="s">
        <v>2995</v>
      </c>
      <c r="E43" s="1" t="s">
        <v>1895</v>
      </c>
      <c r="F43" s="1" t="s">
        <v>3012</v>
      </c>
      <c r="G43" s="1" t="s">
        <v>2992</v>
      </c>
      <c r="H43" s="1" t="s">
        <v>3064</v>
      </c>
    </row>
    <row r="44" spans="1:8">
      <c r="A44" s="1" t="s">
        <v>1285</v>
      </c>
      <c r="B44" s="1" t="s">
        <v>3005</v>
      </c>
      <c r="C44" s="1" t="s">
        <v>2988</v>
      </c>
      <c r="D44" s="1" t="s">
        <v>3001</v>
      </c>
      <c r="E44" s="1" t="s">
        <v>2119</v>
      </c>
      <c r="F44" s="1" t="s">
        <v>3006</v>
      </c>
      <c r="G44" s="1" t="s">
        <v>2992</v>
      </c>
      <c r="H44" s="1" t="s">
        <v>3065</v>
      </c>
    </row>
    <row r="45" spans="1:8">
      <c r="A45" s="1" t="s">
        <v>748</v>
      </c>
      <c r="B45" s="1" t="s">
        <v>3005</v>
      </c>
      <c r="C45" s="1" t="s">
        <v>3066</v>
      </c>
      <c r="D45" s="1" t="s">
        <v>2995</v>
      </c>
      <c r="E45" s="1" t="s">
        <v>1905</v>
      </c>
      <c r="F45" s="1" t="s">
        <v>3006</v>
      </c>
      <c r="G45" s="1" t="s">
        <v>2992</v>
      </c>
      <c r="H45" s="1" t="s">
        <v>3015</v>
      </c>
    </row>
    <row r="46" spans="1:8">
      <c r="A46" s="1" t="s">
        <v>810</v>
      </c>
      <c r="B46" s="1" t="s">
        <v>3061</v>
      </c>
      <c r="C46" s="1" t="s">
        <v>2988</v>
      </c>
      <c r="D46" s="1" t="s">
        <v>2995</v>
      </c>
      <c r="E46" s="1" t="s">
        <v>1887</v>
      </c>
      <c r="F46" s="1" t="s">
        <v>2991</v>
      </c>
      <c r="G46" s="1" t="s">
        <v>2992</v>
      </c>
      <c r="H46" s="1" t="s">
        <v>3067</v>
      </c>
    </row>
    <row r="47" spans="1:8">
      <c r="A47" s="1" t="s">
        <v>591</v>
      </c>
      <c r="B47" s="1" t="s">
        <v>3005</v>
      </c>
      <c r="C47" s="1" t="s">
        <v>2988</v>
      </c>
      <c r="D47" s="1" t="s">
        <v>2990</v>
      </c>
      <c r="E47" s="1" t="s">
        <v>2009</v>
      </c>
      <c r="F47" s="1" t="s">
        <v>3006</v>
      </c>
      <c r="G47" s="1" t="s">
        <v>2992</v>
      </c>
      <c r="H47" s="1" t="s">
        <v>3068</v>
      </c>
    </row>
    <row r="48" spans="1:8">
      <c r="A48" s="1" t="s">
        <v>644</v>
      </c>
      <c r="B48" s="1" t="s">
        <v>3066</v>
      </c>
      <c r="C48" s="1" t="s">
        <v>3010</v>
      </c>
      <c r="D48" s="1" t="s">
        <v>3069</v>
      </c>
      <c r="E48" s="1" t="s">
        <v>1893</v>
      </c>
      <c r="F48" s="1" t="s">
        <v>3012</v>
      </c>
      <c r="G48" s="1" t="s">
        <v>3025</v>
      </c>
      <c r="H48" s="1" t="s">
        <v>3070</v>
      </c>
    </row>
    <row r="49" spans="1:8">
      <c r="A49" s="1" t="s">
        <v>581</v>
      </c>
      <c r="B49" s="1" t="s">
        <v>2994</v>
      </c>
      <c r="C49" s="1" t="s">
        <v>3010</v>
      </c>
      <c r="D49" s="1" t="s">
        <v>3001</v>
      </c>
      <c r="E49" s="1" t="s">
        <v>1893</v>
      </c>
      <c r="F49" s="1" t="s">
        <v>3012</v>
      </c>
      <c r="G49" s="1" t="s">
        <v>2992</v>
      </c>
      <c r="H49" s="1" t="s">
        <v>2998</v>
      </c>
    </row>
    <row r="50" spans="1:8">
      <c r="A50" s="1" t="s">
        <v>3071</v>
      </c>
      <c r="B50" s="1" t="s">
        <v>2988</v>
      </c>
      <c r="C50" s="1" t="s">
        <v>3010</v>
      </c>
      <c r="D50" s="1" t="s">
        <v>3011</v>
      </c>
      <c r="E50" s="1" t="s">
        <v>1893</v>
      </c>
      <c r="F50" s="1" t="s">
        <v>3012</v>
      </c>
      <c r="G50" s="1" t="s">
        <v>2992</v>
      </c>
      <c r="H50" s="1" t="s">
        <v>3013</v>
      </c>
    </row>
    <row r="51" spans="1:8">
      <c r="A51" s="1" t="s">
        <v>538</v>
      </c>
      <c r="B51" s="1" t="s">
        <v>2997</v>
      </c>
      <c r="C51" s="1" t="s">
        <v>2988</v>
      </c>
      <c r="D51" s="1" t="s">
        <v>2990</v>
      </c>
      <c r="E51" s="1" t="s">
        <v>1887</v>
      </c>
      <c r="F51" s="1" t="s">
        <v>3012</v>
      </c>
      <c r="G51" s="1" t="s">
        <v>2992</v>
      </c>
      <c r="H51" s="1" t="s">
        <v>3072</v>
      </c>
    </row>
    <row r="52" spans="1:8">
      <c r="A52" s="1" t="s">
        <v>542</v>
      </c>
      <c r="B52" s="1" t="s">
        <v>3005</v>
      </c>
      <c r="C52" s="1" t="s">
        <v>2988</v>
      </c>
      <c r="D52" s="1" t="s">
        <v>3001</v>
      </c>
      <c r="E52" s="1" t="s">
        <v>1905</v>
      </c>
      <c r="F52" s="1" t="s">
        <v>3006</v>
      </c>
      <c r="G52" s="1" t="s">
        <v>2992</v>
      </c>
      <c r="H52" s="1" t="s">
        <v>3073</v>
      </c>
    </row>
    <row r="53" spans="1:8">
      <c r="A53" s="1" t="s">
        <v>601</v>
      </c>
      <c r="B53" s="1" t="s">
        <v>3003</v>
      </c>
      <c r="C53" s="1" t="s">
        <v>2988</v>
      </c>
      <c r="D53" s="1" t="s">
        <v>3001</v>
      </c>
      <c r="E53" s="1" t="s">
        <v>2119</v>
      </c>
      <c r="F53" s="1" t="s">
        <v>2991</v>
      </c>
      <c r="G53" s="1" t="s">
        <v>2992</v>
      </c>
      <c r="H53" s="1" t="s">
        <v>3074</v>
      </c>
    </row>
    <row r="54" spans="1:8">
      <c r="A54" s="1" t="s">
        <v>3075</v>
      </c>
      <c r="B54" s="1" t="s">
        <v>3005</v>
      </c>
      <c r="C54" s="1" t="s">
        <v>3005</v>
      </c>
      <c r="D54" s="1" t="s">
        <v>3000</v>
      </c>
      <c r="E54" s="1" t="s">
        <v>1893</v>
      </c>
      <c r="F54" s="1" t="s">
        <v>3006</v>
      </c>
      <c r="G54" s="1" t="s">
        <v>3028</v>
      </c>
      <c r="H54" s="1" t="s">
        <v>3076</v>
      </c>
    </row>
    <row r="55" spans="1:8">
      <c r="A55" s="1" t="s">
        <v>3077</v>
      </c>
      <c r="B55" s="1" t="s">
        <v>2995</v>
      </c>
      <c r="C55" s="1" t="s">
        <v>3057</v>
      </c>
      <c r="D55" s="1" t="s">
        <v>2990</v>
      </c>
      <c r="E55" s="1" t="s">
        <v>1905</v>
      </c>
      <c r="F55" s="1" t="s">
        <v>2991</v>
      </c>
      <c r="G55" s="1" t="s">
        <v>2992</v>
      </c>
      <c r="H55" s="1" t="s">
        <v>3078</v>
      </c>
    </row>
    <row r="56" spans="1:8">
      <c r="A56" s="1" t="s">
        <v>3079</v>
      </c>
      <c r="B56" s="1" t="s">
        <v>3005</v>
      </c>
      <c r="C56" s="1" t="s">
        <v>3005</v>
      </c>
      <c r="D56" s="1" t="s">
        <v>3001</v>
      </c>
      <c r="E56" s="1" t="s">
        <v>1893</v>
      </c>
      <c r="F56" s="1" t="s">
        <v>3006</v>
      </c>
      <c r="G56" s="1" t="s">
        <v>2992</v>
      </c>
      <c r="H56" s="1" t="s">
        <v>3080</v>
      </c>
    </row>
    <row r="57" spans="1:8">
      <c r="A57" s="1" t="s">
        <v>263</v>
      </c>
      <c r="B57" s="1" t="s">
        <v>3081</v>
      </c>
      <c r="C57" s="1" t="s">
        <v>2989</v>
      </c>
      <c r="D57" s="1" t="s">
        <v>3011</v>
      </c>
      <c r="E57" s="1" t="s">
        <v>1891</v>
      </c>
      <c r="F57" s="1" t="s">
        <v>3012</v>
      </c>
      <c r="G57" s="1" t="s">
        <v>2992</v>
      </c>
      <c r="H57" s="1" t="s">
        <v>3082</v>
      </c>
    </row>
    <row r="58" spans="1:8">
      <c r="A58" s="1" t="s">
        <v>3083</v>
      </c>
      <c r="B58" s="1" t="s">
        <v>3084</v>
      </c>
      <c r="C58" s="1" t="s">
        <v>2988</v>
      </c>
      <c r="D58" s="1" t="s">
        <v>3001</v>
      </c>
      <c r="E58" s="1" t="s">
        <v>2000</v>
      </c>
      <c r="F58" s="1" t="s">
        <v>3012</v>
      </c>
      <c r="G58" s="1" t="s">
        <v>2992</v>
      </c>
      <c r="H58" s="1" t="s">
        <v>3085</v>
      </c>
    </row>
    <row r="59" spans="1:8">
      <c r="A59" s="1" t="s">
        <v>1141</v>
      </c>
      <c r="B59" s="1" t="s">
        <v>3005</v>
      </c>
      <c r="C59" s="1" t="s">
        <v>2988</v>
      </c>
      <c r="D59" s="1" t="s">
        <v>2990</v>
      </c>
      <c r="E59" s="1" t="s">
        <v>2119</v>
      </c>
      <c r="F59" s="1" t="s">
        <v>3006</v>
      </c>
      <c r="G59" s="1" t="s">
        <v>2992</v>
      </c>
      <c r="H59" s="1" t="s">
        <v>3086</v>
      </c>
    </row>
    <row r="60" spans="1:8">
      <c r="A60" s="1" t="s">
        <v>3087</v>
      </c>
      <c r="B60" s="1" t="s">
        <v>3084</v>
      </c>
      <c r="C60" s="1" t="s">
        <v>3057</v>
      </c>
      <c r="D60" s="1" t="s">
        <v>2990</v>
      </c>
      <c r="E60" s="1" t="s">
        <v>1895</v>
      </c>
      <c r="F60" s="1" t="s">
        <v>3012</v>
      </c>
      <c r="G60" s="1" t="s">
        <v>2992</v>
      </c>
      <c r="H60" s="1" t="s">
        <v>3088</v>
      </c>
    </row>
    <row r="61" spans="1:8">
      <c r="A61" s="1" t="s">
        <v>123</v>
      </c>
      <c r="B61" s="1" t="s">
        <v>212</v>
      </c>
      <c r="C61" s="1" t="s">
        <v>2988</v>
      </c>
      <c r="D61" s="1" t="s">
        <v>3011</v>
      </c>
      <c r="E61" s="1" t="s">
        <v>2119</v>
      </c>
      <c r="F61" s="1" t="s">
        <v>2991</v>
      </c>
      <c r="G61" s="1" t="s">
        <v>2992</v>
      </c>
      <c r="H61" s="1" t="s">
        <v>3089</v>
      </c>
    </row>
    <row r="62" spans="1:8">
      <c r="A62" s="1" t="s">
        <v>3090</v>
      </c>
      <c r="B62" s="1" t="s">
        <v>3030</v>
      </c>
      <c r="C62" s="1" t="s">
        <v>2988</v>
      </c>
      <c r="D62" s="1" t="s">
        <v>3001</v>
      </c>
      <c r="E62" s="1" t="s">
        <v>1893</v>
      </c>
      <c r="F62" s="1" t="s">
        <v>3012</v>
      </c>
      <c r="G62" s="1" t="s">
        <v>2992</v>
      </c>
      <c r="H62" s="1" t="s">
        <v>3091</v>
      </c>
    </row>
    <row r="63" spans="1:8">
      <c r="A63" s="1" t="s">
        <v>3092</v>
      </c>
      <c r="B63" s="1" t="s">
        <v>3005</v>
      </c>
      <c r="C63" s="1" t="s">
        <v>2988</v>
      </c>
      <c r="D63" s="1" t="s">
        <v>2995</v>
      </c>
      <c r="E63" s="1" t="s">
        <v>2119</v>
      </c>
      <c r="F63" s="1" t="s">
        <v>3006</v>
      </c>
      <c r="G63" s="1" t="s">
        <v>2992</v>
      </c>
      <c r="H63" s="1" t="s">
        <v>3093</v>
      </c>
    </row>
    <row r="64" spans="1:8">
      <c r="A64" s="1" t="s">
        <v>735</v>
      </c>
      <c r="B64" s="1" t="s">
        <v>3000</v>
      </c>
      <c r="C64" s="1" t="s">
        <v>2988</v>
      </c>
      <c r="D64" s="1" t="s">
        <v>2995</v>
      </c>
      <c r="E64" s="1" t="s">
        <v>2009</v>
      </c>
      <c r="F64" s="1" t="s">
        <v>2991</v>
      </c>
      <c r="G64" s="1" t="s">
        <v>2992</v>
      </c>
      <c r="H64" s="1" t="s">
        <v>2998</v>
      </c>
    </row>
    <row r="65" spans="1:8">
      <c r="A65" s="1" t="s">
        <v>254</v>
      </c>
      <c r="B65" s="1" t="s">
        <v>3005</v>
      </c>
      <c r="C65" s="1" t="s">
        <v>2994</v>
      </c>
      <c r="D65" s="1" t="s">
        <v>2995</v>
      </c>
      <c r="E65" s="1" t="s">
        <v>1891</v>
      </c>
      <c r="F65" s="1" t="s">
        <v>3006</v>
      </c>
      <c r="G65" s="1" t="s">
        <v>2992</v>
      </c>
      <c r="H65" s="1" t="s">
        <v>3094</v>
      </c>
    </row>
    <row r="66" spans="1:8">
      <c r="A66" s="1" t="s">
        <v>3095</v>
      </c>
      <c r="B66" s="1" t="s">
        <v>3005</v>
      </c>
      <c r="C66" s="1" t="s">
        <v>3005</v>
      </c>
      <c r="D66" s="1" t="s">
        <v>3000</v>
      </c>
      <c r="E66" s="1" t="s">
        <v>1905</v>
      </c>
      <c r="F66" s="1" t="s">
        <v>3006</v>
      </c>
      <c r="G66" s="1" t="s">
        <v>3028</v>
      </c>
      <c r="H66" s="1" t="s">
        <v>3096</v>
      </c>
    </row>
    <row r="67" spans="1:8">
      <c r="A67" s="1" t="s">
        <v>99</v>
      </c>
      <c r="B67" s="1" t="s">
        <v>4178</v>
      </c>
      <c r="C67" s="1" t="s">
        <v>2988</v>
      </c>
      <c r="D67" s="1" t="s">
        <v>3001</v>
      </c>
      <c r="E67" s="1" t="s">
        <v>1905</v>
      </c>
      <c r="F67" s="1" t="s">
        <v>2991</v>
      </c>
      <c r="G67" s="1" t="s">
        <v>2992</v>
      </c>
      <c r="H67" s="1" t="s">
        <v>3097</v>
      </c>
    </row>
    <row r="68" spans="1:8">
      <c r="A68" s="1" t="s">
        <v>1097</v>
      </c>
      <c r="B68" s="1" t="s">
        <v>3005</v>
      </c>
      <c r="C68" s="1" t="s">
        <v>3005</v>
      </c>
      <c r="D68" s="1" t="s">
        <v>3011</v>
      </c>
      <c r="E68" s="1" t="s">
        <v>2009</v>
      </c>
      <c r="F68" s="1" t="s">
        <v>3006</v>
      </c>
      <c r="G68" s="1" t="s">
        <v>3007</v>
      </c>
      <c r="H68" s="1" t="s">
        <v>3098</v>
      </c>
    </row>
    <row r="69" spans="1:8">
      <c r="A69" s="1" t="s">
        <v>3099</v>
      </c>
      <c r="B69" s="1" t="s">
        <v>3005</v>
      </c>
      <c r="C69" s="1" t="s">
        <v>3005</v>
      </c>
      <c r="D69" s="1" t="s">
        <v>2990</v>
      </c>
      <c r="E69" s="1" t="s">
        <v>1972</v>
      </c>
      <c r="F69" s="1" t="s">
        <v>3006</v>
      </c>
      <c r="G69" s="1" t="s">
        <v>2992</v>
      </c>
      <c r="H69" s="1" t="s">
        <v>3100</v>
      </c>
    </row>
    <row r="70" spans="1:8">
      <c r="A70" s="1" t="s">
        <v>953</v>
      </c>
      <c r="B70" s="1" t="s">
        <v>3005</v>
      </c>
      <c r="C70" s="1" t="s">
        <v>3005</v>
      </c>
      <c r="D70" s="1" t="s">
        <v>2990</v>
      </c>
      <c r="E70" s="1" t="s">
        <v>1898</v>
      </c>
      <c r="F70" s="1" t="s">
        <v>3006</v>
      </c>
      <c r="G70" s="1" t="s">
        <v>3007</v>
      </c>
      <c r="H70" s="1" t="s">
        <v>3101</v>
      </c>
    </row>
    <row r="71" spans="1:8">
      <c r="A71" s="1" t="s">
        <v>3102</v>
      </c>
      <c r="B71" s="1" t="s">
        <v>3005</v>
      </c>
      <c r="C71" s="1" t="s">
        <v>2988</v>
      </c>
      <c r="D71" s="1" t="s">
        <v>2995</v>
      </c>
      <c r="E71" s="1" t="s">
        <v>1972</v>
      </c>
      <c r="F71" s="1" t="s">
        <v>3006</v>
      </c>
      <c r="G71" s="1" t="s">
        <v>3025</v>
      </c>
      <c r="H71" s="1" t="s">
        <v>3103</v>
      </c>
    </row>
    <row r="72" spans="1:8">
      <c r="A72" s="1" t="s">
        <v>3104</v>
      </c>
      <c r="B72" s="1" t="s">
        <v>2997</v>
      </c>
      <c r="C72" s="1" t="s">
        <v>2988</v>
      </c>
      <c r="D72" s="1" t="s">
        <v>2995</v>
      </c>
      <c r="E72" s="1" t="s">
        <v>1905</v>
      </c>
      <c r="F72" s="1" t="s">
        <v>2991</v>
      </c>
      <c r="G72" s="1" t="s">
        <v>2992</v>
      </c>
      <c r="H72" s="1" t="s">
        <v>3105</v>
      </c>
    </row>
    <row r="73" spans="1:8">
      <c r="A73" s="1" t="s">
        <v>423</v>
      </c>
      <c r="B73" s="1" t="s">
        <v>212</v>
      </c>
      <c r="C73" s="1" t="s">
        <v>2988</v>
      </c>
      <c r="D73" s="1" t="s">
        <v>3001</v>
      </c>
      <c r="E73" s="1" t="s">
        <v>1961</v>
      </c>
      <c r="F73" s="1" t="s">
        <v>2991</v>
      </c>
      <c r="G73" s="1" t="s">
        <v>2992</v>
      </c>
      <c r="H73" s="1" t="s">
        <v>3106</v>
      </c>
    </row>
    <row r="74" spans="1:8">
      <c r="A74" s="1" t="s">
        <v>3107</v>
      </c>
      <c r="B74" s="1" t="s">
        <v>3030</v>
      </c>
      <c r="C74" s="1" t="s">
        <v>2988</v>
      </c>
      <c r="D74" s="1" t="s">
        <v>3069</v>
      </c>
      <c r="E74" s="1" t="s">
        <v>1891</v>
      </c>
      <c r="F74" s="1" t="s">
        <v>2991</v>
      </c>
      <c r="G74" s="1" t="s">
        <v>2992</v>
      </c>
      <c r="H74" s="1" t="s">
        <v>3108</v>
      </c>
    </row>
    <row r="75" spans="1:8">
      <c r="A75" s="1" t="s">
        <v>433</v>
      </c>
      <c r="B75" s="1" t="s">
        <v>3010</v>
      </c>
      <c r="C75" s="1" t="s">
        <v>2988</v>
      </c>
      <c r="D75" s="1" t="s">
        <v>2995</v>
      </c>
      <c r="E75" s="1" t="s">
        <v>1891</v>
      </c>
      <c r="F75" s="1" t="s">
        <v>3012</v>
      </c>
      <c r="G75" s="1" t="s">
        <v>2992</v>
      </c>
      <c r="H75" s="1" t="s">
        <v>3109</v>
      </c>
    </row>
    <row r="76" spans="1:8">
      <c r="A76" s="1" t="s">
        <v>3110</v>
      </c>
      <c r="B76" s="1" t="s">
        <v>3005</v>
      </c>
      <c r="C76" s="1" t="s">
        <v>3005</v>
      </c>
      <c r="D76" s="1" t="s">
        <v>3003</v>
      </c>
      <c r="E76" s="1" t="s">
        <v>1905</v>
      </c>
      <c r="F76" s="1" t="s">
        <v>3006</v>
      </c>
      <c r="G76" s="1" t="s">
        <v>2992</v>
      </c>
      <c r="H76" s="1" t="s">
        <v>3111</v>
      </c>
    </row>
    <row r="77" spans="1:8">
      <c r="A77" s="1" t="s">
        <v>3112</v>
      </c>
      <c r="B77" s="1" t="s">
        <v>3005</v>
      </c>
      <c r="C77" s="1" t="s">
        <v>3005</v>
      </c>
      <c r="D77" s="1" t="s">
        <v>3000</v>
      </c>
      <c r="E77" s="1" t="s">
        <v>1905</v>
      </c>
      <c r="F77" s="1" t="s">
        <v>3006</v>
      </c>
      <c r="G77" s="1" t="s">
        <v>3007</v>
      </c>
      <c r="H77" s="1" t="s">
        <v>3113</v>
      </c>
    </row>
    <row r="78" spans="1:8">
      <c r="A78" s="1" t="s">
        <v>1042</v>
      </c>
      <c r="B78" s="1" t="s">
        <v>3003</v>
      </c>
      <c r="C78" s="1" t="s">
        <v>2988</v>
      </c>
      <c r="D78" s="1" t="s">
        <v>3000</v>
      </c>
      <c r="E78" s="1" t="s">
        <v>2009</v>
      </c>
      <c r="F78" s="1" t="s">
        <v>2991</v>
      </c>
      <c r="G78" s="1" t="s">
        <v>2992</v>
      </c>
      <c r="H78" s="1" t="s">
        <v>3114</v>
      </c>
    </row>
    <row r="79" spans="1:8">
      <c r="A79" s="1" t="s">
        <v>236</v>
      </c>
      <c r="B79" s="1" t="s">
        <v>3005</v>
      </c>
      <c r="C79" s="1" t="s">
        <v>3005</v>
      </c>
      <c r="D79" s="1" t="s">
        <v>2995</v>
      </c>
      <c r="E79" s="1" t="s">
        <v>1905</v>
      </c>
      <c r="F79" s="1" t="s">
        <v>3006</v>
      </c>
      <c r="G79" s="1" t="s">
        <v>3007</v>
      </c>
      <c r="H79" s="1" t="s">
        <v>3115</v>
      </c>
    </row>
    <row r="80" spans="1:8">
      <c r="A80" s="1" t="s">
        <v>3116</v>
      </c>
      <c r="B80" s="1" t="s">
        <v>3003</v>
      </c>
      <c r="C80" s="1" t="s">
        <v>2988</v>
      </c>
      <c r="D80" s="1" t="s">
        <v>3117</v>
      </c>
      <c r="E80" s="1" t="s">
        <v>1893</v>
      </c>
      <c r="F80" s="1" t="s">
        <v>3012</v>
      </c>
      <c r="G80" s="1" t="s">
        <v>2992</v>
      </c>
      <c r="H80" s="1" t="s">
        <v>3118</v>
      </c>
    </row>
    <row r="81" spans="1:8">
      <c r="A81" s="1" t="s">
        <v>3119</v>
      </c>
      <c r="B81" s="1" t="s">
        <v>3005</v>
      </c>
      <c r="C81" s="1" t="s">
        <v>3005</v>
      </c>
      <c r="D81" s="1" t="s">
        <v>3000</v>
      </c>
      <c r="E81" s="1" t="s">
        <v>1905</v>
      </c>
      <c r="F81" s="1" t="s">
        <v>3006</v>
      </c>
      <c r="G81" s="1" t="s">
        <v>3007</v>
      </c>
      <c r="H81" s="1" t="s">
        <v>3120</v>
      </c>
    </row>
    <row r="82" spans="1:8">
      <c r="A82" s="1" t="s">
        <v>685</v>
      </c>
      <c r="B82" s="1" t="s">
        <v>3005</v>
      </c>
      <c r="C82" s="1" t="s">
        <v>2997</v>
      </c>
      <c r="D82" s="1" t="s">
        <v>3001</v>
      </c>
      <c r="E82" s="1" t="s">
        <v>1905</v>
      </c>
      <c r="F82" s="1" t="s">
        <v>3006</v>
      </c>
      <c r="G82" s="1" t="s">
        <v>2992</v>
      </c>
      <c r="H82" s="1" t="s">
        <v>3121</v>
      </c>
    </row>
    <row r="83" spans="1:8">
      <c r="A83" s="1" t="s">
        <v>3122</v>
      </c>
      <c r="B83" s="1" t="s">
        <v>2997</v>
      </c>
      <c r="C83" s="1" t="s">
        <v>2988</v>
      </c>
      <c r="D83" s="1" t="s">
        <v>2990</v>
      </c>
      <c r="E83" s="1" t="s">
        <v>1905</v>
      </c>
      <c r="F83" s="1" t="s">
        <v>3012</v>
      </c>
      <c r="G83" s="1" t="s">
        <v>3025</v>
      </c>
      <c r="H83" s="1" t="s">
        <v>3123</v>
      </c>
    </row>
    <row r="84" spans="1:8">
      <c r="A84" s="1" t="s">
        <v>3124</v>
      </c>
      <c r="B84" s="1" t="s">
        <v>212</v>
      </c>
      <c r="C84" s="1" t="s">
        <v>3005</v>
      </c>
      <c r="D84" s="1" t="s">
        <v>2990</v>
      </c>
      <c r="E84" s="1" t="s">
        <v>1905</v>
      </c>
      <c r="F84" s="1" t="s">
        <v>2991</v>
      </c>
      <c r="G84" s="1" t="s">
        <v>3007</v>
      </c>
      <c r="H84" s="1" t="s">
        <v>3125</v>
      </c>
    </row>
    <row r="85" spans="1:8">
      <c r="A85" s="1" t="s">
        <v>253</v>
      </c>
      <c r="B85" s="1" t="s">
        <v>2997</v>
      </c>
      <c r="C85" s="1" t="s">
        <v>2988</v>
      </c>
      <c r="D85" s="1" t="s">
        <v>2995</v>
      </c>
      <c r="E85" s="1" t="s">
        <v>2119</v>
      </c>
      <c r="F85" s="1" t="s">
        <v>2991</v>
      </c>
      <c r="G85" s="1" t="s">
        <v>2992</v>
      </c>
      <c r="H85" s="1" t="s">
        <v>3126</v>
      </c>
    </row>
    <row r="86" spans="1:8">
      <c r="A86" s="1" t="s">
        <v>370</v>
      </c>
      <c r="B86" s="1" t="s">
        <v>3030</v>
      </c>
      <c r="C86" s="1" t="s">
        <v>2988</v>
      </c>
      <c r="D86" s="1" t="s">
        <v>3069</v>
      </c>
      <c r="E86" s="1" t="s">
        <v>2119</v>
      </c>
      <c r="F86" s="1" t="s">
        <v>2991</v>
      </c>
      <c r="G86" s="1" t="s">
        <v>2992</v>
      </c>
      <c r="H86" s="1" t="s">
        <v>2998</v>
      </c>
    </row>
    <row r="87" spans="1:8">
      <c r="A87" s="1" t="s">
        <v>358</v>
      </c>
      <c r="B87" s="1" t="s">
        <v>3061</v>
      </c>
      <c r="C87" s="1" t="s">
        <v>3019</v>
      </c>
      <c r="D87" s="1" t="s">
        <v>2990</v>
      </c>
      <c r="E87" s="1" t="s">
        <v>1920</v>
      </c>
      <c r="F87" s="1" t="s">
        <v>3012</v>
      </c>
      <c r="G87" s="1" t="s">
        <v>2992</v>
      </c>
      <c r="H87" s="1" t="s">
        <v>3127</v>
      </c>
    </row>
    <row r="88" spans="1:8">
      <c r="A88" s="1" t="s">
        <v>258</v>
      </c>
      <c r="B88" s="1" t="s">
        <v>3084</v>
      </c>
      <c r="C88" s="1" t="s">
        <v>3010</v>
      </c>
      <c r="D88" s="1" t="s">
        <v>2995</v>
      </c>
      <c r="E88" s="1" t="s">
        <v>1920</v>
      </c>
      <c r="F88" s="1" t="s">
        <v>2991</v>
      </c>
      <c r="G88" s="1" t="s">
        <v>2992</v>
      </c>
      <c r="H88" s="1" t="s">
        <v>3128</v>
      </c>
    </row>
    <row r="89" spans="1:8">
      <c r="A89" s="1" t="s">
        <v>339</v>
      </c>
      <c r="B89" s="1" t="s">
        <v>2994</v>
      </c>
      <c r="C89" s="1" t="s">
        <v>2988</v>
      </c>
      <c r="D89" s="1" t="s">
        <v>2995</v>
      </c>
      <c r="E89" s="1" t="s">
        <v>1920</v>
      </c>
      <c r="F89" s="1" t="s">
        <v>2991</v>
      </c>
      <c r="G89" s="1" t="s">
        <v>2992</v>
      </c>
      <c r="H89" s="1" t="s">
        <v>3129</v>
      </c>
    </row>
    <row r="90" spans="1:8">
      <c r="A90" s="1" t="s">
        <v>1148</v>
      </c>
      <c r="B90" s="1" t="s">
        <v>212</v>
      </c>
      <c r="C90" s="1" t="s">
        <v>2988</v>
      </c>
      <c r="D90" s="1" t="s">
        <v>3011</v>
      </c>
      <c r="E90" s="1" t="s">
        <v>1905</v>
      </c>
      <c r="F90" s="1" t="s">
        <v>2991</v>
      </c>
      <c r="G90" s="1" t="s">
        <v>2992</v>
      </c>
      <c r="H90" s="1" t="s">
        <v>3130</v>
      </c>
    </row>
    <row r="91" spans="1:8">
      <c r="A91" s="1" t="s">
        <v>235</v>
      </c>
      <c r="B91" s="1" t="s">
        <v>3019</v>
      </c>
      <c r="C91" s="1" t="s">
        <v>2988</v>
      </c>
      <c r="D91" s="1" t="s">
        <v>3001</v>
      </c>
      <c r="E91" s="1" t="s">
        <v>1905</v>
      </c>
      <c r="F91" s="1" t="s">
        <v>2991</v>
      </c>
      <c r="G91" s="1" t="s">
        <v>2992</v>
      </c>
      <c r="H91" s="1" t="s">
        <v>3131</v>
      </c>
    </row>
    <row r="92" spans="1:8">
      <c r="A92" s="1" t="s">
        <v>3132</v>
      </c>
      <c r="B92" s="1" t="s">
        <v>3040</v>
      </c>
      <c r="C92" s="1" t="s">
        <v>2988</v>
      </c>
      <c r="D92" s="1" t="s">
        <v>3069</v>
      </c>
      <c r="E92" s="1" t="s">
        <v>1961</v>
      </c>
      <c r="F92" s="1" t="s">
        <v>2991</v>
      </c>
      <c r="G92" s="1" t="s">
        <v>2992</v>
      </c>
      <c r="H92" s="1" t="s">
        <v>3013</v>
      </c>
    </row>
    <row r="93" spans="1:8">
      <c r="A93" s="1" t="s">
        <v>3133</v>
      </c>
      <c r="B93" s="1" t="s">
        <v>3117</v>
      </c>
      <c r="C93" s="1" t="s">
        <v>2994</v>
      </c>
      <c r="D93" s="1" t="s">
        <v>2990</v>
      </c>
      <c r="E93" s="1" t="s">
        <v>1895</v>
      </c>
      <c r="F93" s="1" t="s">
        <v>2991</v>
      </c>
      <c r="G93" s="1" t="s">
        <v>2992</v>
      </c>
      <c r="H93" s="1" t="s">
        <v>3134</v>
      </c>
    </row>
    <row r="94" spans="1:8">
      <c r="A94" s="1" t="s">
        <v>3135</v>
      </c>
      <c r="B94" s="1" t="s">
        <v>3005</v>
      </c>
      <c r="C94" s="1" t="s">
        <v>3005</v>
      </c>
      <c r="D94" s="1" t="s">
        <v>3003</v>
      </c>
      <c r="E94" s="1" t="s">
        <v>1895</v>
      </c>
      <c r="F94" s="1" t="s">
        <v>3006</v>
      </c>
      <c r="G94" s="1" t="s">
        <v>3007</v>
      </c>
      <c r="H94" s="1" t="s">
        <v>3120</v>
      </c>
    </row>
    <row r="95" spans="1:8">
      <c r="A95" s="1" t="s">
        <v>3136</v>
      </c>
      <c r="B95" s="1" t="s">
        <v>2990</v>
      </c>
      <c r="C95" s="1" t="s">
        <v>2988</v>
      </c>
      <c r="D95" s="1" t="s">
        <v>3117</v>
      </c>
      <c r="E95" s="1" t="s">
        <v>1905</v>
      </c>
      <c r="F95" s="1" t="s">
        <v>2991</v>
      </c>
      <c r="G95" s="1" t="s">
        <v>2992</v>
      </c>
      <c r="H95" s="1" t="s">
        <v>3137</v>
      </c>
    </row>
    <row r="96" spans="1:8">
      <c r="A96" s="1" t="s">
        <v>328</v>
      </c>
      <c r="B96" s="1" t="s">
        <v>2994</v>
      </c>
      <c r="C96" s="1" t="s">
        <v>2988</v>
      </c>
      <c r="D96" s="1" t="s">
        <v>2995</v>
      </c>
      <c r="E96" s="1" t="s">
        <v>1961</v>
      </c>
      <c r="F96" s="1" t="s">
        <v>2991</v>
      </c>
      <c r="G96" s="1" t="s">
        <v>2992</v>
      </c>
      <c r="H96" s="1" t="s">
        <v>3138</v>
      </c>
    </row>
    <row r="97" spans="1:8">
      <c r="A97" s="1" t="s">
        <v>3139</v>
      </c>
      <c r="B97" s="1" t="s">
        <v>3040</v>
      </c>
      <c r="C97" s="1" t="s">
        <v>2997</v>
      </c>
      <c r="D97" s="1" t="s">
        <v>2990</v>
      </c>
      <c r="E97" s="1" t="s">
        <v>1983</v>
      </c>
      <c r="F97" s="1" t="s">
        <v>2991</v>
      </c>
      <c r="G97" s="1" t="s">
        <v>2992</v>
      </c>
      <c r="H97" s="1" t="s">
        <v>3050</v>
      </c>
    </row>
    <row r="98" spans="1:8">
      <c r="A98" s="1" t="s">
        <v>798</v>
      </c>
      <c r="B98" s="1" t="s">
        <v>3140</v>
      </c>
      <c r="C98" s="1" t="s">
        <v>2989</v>
      </c>
      <c r="D98" s="1" t="s">
        <v>3011</v>
      </c>
      <c r="E98" s="1" t="s">
        <v>1983</v>
      </c>
      <c r="F98" s="1" t="s">
        <v>2991</v>
      </c>
      <c r="G98" s="1" t="s">
        <v>2992</v>
      </c>
      <c r="H98" s="1" t="s">
        <v>3141</v>
      </c>
    </row>
    <row r="99" spans="1:8">
      <c r="A99" s="1" t="s">
        <v>363</v>
      </c>
      <c r="B99" s="1" t="s">
        <v>3061</v>
      </c>
      <c r="C99" s="1" t="s">
        <v>3019</v>
      </c>
      <c r="D99" s="1" t="s">
        <v>3011</v>
      </c>
      <c r="E99" s="1" t="s">
        <v>1961</v>
      </c>
      <c r="F99" s="1" t="s">
        <v>3012</v>
      </c>
      <c r="G99" s="1" t="s">
        <v>2992</v>
      </c>
      <c r="H99" s="1" t="s">
        <v>3072</v>
      </c>
    </row>
    <row r="100" spans="1:8">
      <c r="A100" s="1" t="s">
        <v>3142</v>
      </c>
      <c r="B100" s="1" t="s">
        <v>3005</v>
      </c>
      <c r="C100" s="1" t="s">
        <v>3005</v>
      </c>
      <c r="D100" s="1" t="s">
        <v>3000</v>
      </c>
      <c r="E100" s="1" t="s">
        <v>1905</v>
      </c>
      <c r="F100" s="1" t="s">
        <v>3006</v>
      </c>
      <c r="G100" s="1" t="s">
        <v>3007</v>
      </c>
      <c r="H100" s="1" t="s">
        <v>3143</v>
      </c>
    </row>
    <row r="101" spans="1:8">
      <c r="A101" s="1" t="s">
        <v>480</v>
      </c>
      <c r="B101" s="1" t="s">
        <v>3140</v>
      </c>
      <c r="C101" s="1" t="s">
        <v>2988</v>
      </c>
      <c r="D101" s="1" t="s">
        <v>3001</v>
      </c>
      <c r="E101" s="1" t="s">
        <v>1961</v>
      </c>
      <c r="F101" s="1" t="s">
        <v>2991</v>
      </c>
      <c r="G101" s="1" t="s">
        <v>2992</v>
      </c>
      <c r="H101" s="1" t="s">
        <v>3144</v>
      </c>
    </row>
    <row r="102" spans="1:8">
      <c r="A102" s="1" t="s">
        <v>223</v>
      </c>
      <c r="B102" s="1" t="s">
        <v>3140</v>
      </c>
      <c r="C102" s="1" t="s">
        <v>2989</v>
      </c>
      <c r="D102" s="1" t="s">
        <v>3011</v>
      </c>
      <c r="E102" s="1" t="s">
        <v>1905</v>
      </c>
      <c r="F102" s="1" t="s">
        <v>2991</v>
      </c>
      <c r="G102" s="1" t="s">
        <v>2992</v>
      </c>
      <c r="H102" s="1" t="s">
        <v>3145</v>
      </c>
    </row>
    <row r="103" spans="1:8">
      <c r="A103" s="1" t="s">
        <v>506</v>
      </c>
      <c r="B103" s="1" t="s">
        <v>3030</v>
      </c>
      <c r="C103" s="1" t="s">
        <v>2988</v>
      </c>
      <c r="D103" s="1" t="s">
        <v>2990</v>
      </c>
      <c r="E103" s="1" t="s">
        <v>1887</v>
      </c>
      <c r="F103" s="1" t="s">
        <v>3012</v>
      </c>
      <c r="G103" s="1" t="s">
        <v>2992</v>
      </c>
      <c r="H103" s="1" t="s">
        <v>3146</v>
      </c>
    </row>
    <row r="104" spans="1:8">
      <c r="A104" s="1" t="s">
        <v>98</v>
      </c>
      <c r="B104" s="1" t="s">
        <v>212</v>
      </c>
      <c r="C104" s="1" t="s">
        <v>2988</v>
      </c>
      <c r="D104" s="1" t="s">
        <v>2995</v>
      </c>
      <c r="E104" s="1" t="s">
        <v>1961</v>
      </c>
      <c r="F104" s="1" t="s">
        <v>2991</v>
      </c>
      <c r="G104" s="1" t="s">
        <v>2992</v>
      </c>
      <c r="H104" s="1" t="s">
        <v>3147</v>
      </c>
    </row>
    <row r="105" spans="1:8">
      <c r="A105" s="1" t="s">
        <v>3148</v>
      </c>
      <c r="B105" s="1" t="s">
        <v>3030</v>
      </c>
      <c r="C105" s="1" t="s">
        <v>2988</v>
      </c>
      <c r="D105" s="1" t="s">
        <v>2990</v>
      </c>
      <c r="E105" s="1" t="s">
        <v>1905</v>
      </c>
      <c r="F105" s="1" t="s">
        <v>2991</v>
      </c>
      <c r="G105" s="1" t="s">
        <v>2992</v>
      </c>
      <c r="H105" s="1" t="s">
        <v>3149</v>
      </c>
    </row>
    <row r="106" spans="1:8">
      <c r="A106" s="1" t="s">
        <v>511</v>
      </c>
      <c r="B106" s="1" t="s">
        <v>3005</v>
      </c>
      <c r="C106" s="1" t="s">
        <v>2988</v>
      </c>
      <c r="D106" s="1" t="s">
        <v>2995</v>
      </c>
      <c r="E106" s="1" t="s">
        <v>1887</v>
      </c>
      <c r="F106" s="1" t="s">
        <v>3006</v>
      </c>
      <c r="G106" s="1" t="s">
        <v>2992</v>
      </c>
      <c r="H106" s="1" t="s">
        <v>3015</v>
      </c>
    </row>
    <row r="107" spans="1:8">
      <c r="A107" s="1" t="s">
        <v>3150</v>
      </c>
      <c r="B107" s="1" t="s">
        <v>3001</v>
      </c>
      <c r="C107" s="1" t="s">
        <v>2988</v>
      </c>
      <c r="D107" s="1" t="s">
        <v>2995</v>
      </c>
      <c r="E107" s="1" t="s">
        <v>1898</v>
      </c>
      <c r="F107" s="1" t="s">
        <v>2991</v>
      </c>
      <c r="G107" s="1" t="s">
        <v>2992</v>
      </c>
      <c r="H107" s="1" t="s">
        <v>3146</v>
      </c>
    </row>
    <row r="108" spans="1:8">
      <c r="A108" s="1" t="s">
        <v>303</v>
      </c>
      <c r="B108" s="1" t="s">
        <v>3019</v>
      </c>
      <c r="C108" s="1" t="s">
        <v>2988</v>
      </c>
      <c r="D108" s="1" t="s">
        <v>3001</v>
      </c>
      <c r="E108" s="1" t="s">
        <v>1905</v>
      </c>
      <c r="F108" s="1" t="s">
        <v>2991</v>
      </c>
      <c r="G108" s="1" t="s">
        <v>2992</v>
      </c>
      <c r="H108" s="1" t="s">
        <v>3013</v>
      </c>
    </row>
    <row r="109" spans="1:8">
      <c r="A109" s="1" t="s">
        <v>3151</v>
      </c>
      <c r="B109" s="1" t="s">
        <v>3005</v>
      </c>
      <c r="C109" s="1" t="s">
        <v>3005</v>
      </c>
      <c r="D109" s="1" t="s">
        <v>2995</v>
      </c>
      <c r="E109" s="1" t="s">
        <v>1893</v>
      </c>
      <c r="F109" s="1" t="s">
        <v>3006</v>
      </c>
      <c r="G109" s="1" t="s">
        <v>2992</v>
      </c>
      <c r="H109" s="1" t="s">
        <v>3152</v>
      </c>
    </row>
    <row r="110" spans="1:8">
      <c r="A110" s="1" t="s">
        <v>118</v>
      </c>
      <c r="B110" s="1" t="s">
        <v>212</v>
      </c>
      <c r="C110" s="1" t="s">
        <v>3005</v>
      </c>
      <c r="D110" s="1" t="s">
        <v>3011</v>
      </c>
      <c r="E110" s="1" t="s">
        <v>1905</v>
      </c>
      <c r="F110" s="1" t="s">
        <v>3012</v>
      </c>
      <c r="G110" s="1" t="s">
        <v>2992</v>
      </c>
      <c r="H110" s="1" t="s">
        <v>3153</v>
      </c>
    </row>
    <row r="111" spans="1:8">
      <c r="A111" s="1" t="s">
        <v>790</v>
      </c>
      <c r="B111" s="1" t="s">
        <v>3030</v>
      </c>
      <c r="C111" s="1" t="s">
        <v>2988</v>
      </c>
      <c r="D111" s="1" t="s">
        <v>3011</v>
      </c>
      <c r="E111" s="1" t="s">
        <v>1898</v>
      </c>
      <c r="F111" s="1" t="s">
        <v>3012</v>
      </c>
      <c r="G111" s="1" t="s">
        <v>2992</v>
      </c>
      <c r="H111" s="1" t="s">
        <v>3154</v>
      </c>
    </row>
    <row r="112" spans="1:8">
      <c r="A112" s="1" t="s">
        <v>3155</v>
      </c>
      <c r="B112" s="1" t="s">
        <v>3005</v>
      </c>
      <c r="C112" s="1" t="s">
        <v>3057</v>
      </c>
      <c r="D112" s="1" t="s">
        <v>3003</v>
      </c>
      <c r="E112" s="1" t="s">
        <v>1991</v>
      </c>
      <c r="F112" s="1" t="s">
        <v>3006</v>
      </c>
      <c r="G112" s="1" t="s">
        <v>2992</v>
      </c>
      <c r="H112" s="1" t="s">
        <v>3065</v>
      </c>
    </row>
    <row r="113" spans="1:8">
      <c r="A113" s="1" t="s">
        <v>1188</v>
      </c>
      <c r="B113" s="1" t="s">
        <v>3005</v>
      </c>
      <c r="C113" s="1" t="s">
        <v>3066</v>
      </c>
      <c r="D113" s="1" t="s">
        <v>2995</v>
      </c>
      <c r="E113" s="1" t="s">
        <v>1887</v>
      </c>
      <c r="F113" s="1" t="s">
        <v>3006</v>
      </c>
      <c r="G113" s="1" t="s">
        <v>2992</v>
      </c>
      <c r="H113" s="1" t="s">
        <v>3156</v>
      </c>
    </row>
    <row r="114" spans="1:8">
      <c r="A114" s="1" t="s">
        <v>111</v>
      </c>
      <c r="B114" s="1" t="s">
        <v>212</v>
      </c>
      <c r="C114" s="1" t="s">
        <v>2988</v>
      </c>
      <c r="D114" s="1" t="s">
        <v>3001</v>
      </c>
      <c r="E114" s="1" t="s">
        <v>1887</v>
      </c>
      <c r="F114" s="1" t="s">
        <v>3012</v>
      </c>
      <c r="G114" s="1" t="s">
        <v>2992</v>
      </c>
      <c r="H114" s="1" t="s">
        <v>3157</v>
      </c>
    </row>
    <row r="115" spans="1:8">
      <c r="A115" s="1" t="s">
        <v>3158</v>
      </c>
      <c r="B115" s="1" t="s">
        <v>3005</v>
      </c>
      <c r="C115" s="1" t="s">
        <v>2988</v>
      </c>
      <c r="D115" s="1" t="s">
        <v>3001</v>
      </c>
      <c r="E115" s="1" t="s">
        <v>1905</v>
      </c>
      <c r="F115" s="1" t="s">
        <v>3006</v>
      </c>
      <c r="G115" s="1" t="s">
        <v>2992</v>
      </c>
      <c r="H115" s="1" t="s">
        <v>3159</v>
      </c>
    </row>
    <row r="116" spans="1:8">
      <c r="A116" s="1" t="s">
        <v>3160</v>
      </c>
      <c r="B116" s="1" t="s">
        <v>3005</v>
      </c>
      <c r="C116" s="1" t="s">
        <v>3005</v>
      </c>
      <c r="D116" s="1" t="s">
        <v>2990</v>
      </c>
      <c r="E116" s="1" t="s">
        <v>1898</v>
      </c>
      <c r="F116" s="1" t="s">
        <v>3006</v>
      </c>
      <c r="G116" s="1" t="s">
        <v>2992</v>
      </c>
      <c r="H116" s="1" t="s">
        <v>3161</v>
      </c>
    </row>
    <row r="117" spans="1:8">
      <c r="A117" s="1" t="s">
        <v>3162</v>
      </c>
      <c r="B117" s="1" t="s">
        <v>2989</v>
      </c>
      <c r="C117" s="1" t="s">
        <v>3057</v>
      </c>
      <c r="D117" s="1" t="s">
        <v>2990</v>
      </c>
      <c r="E117" s="1" t="s">
        <v>1895</v>
      </c>
      <c r="F117" s="1" t="s">
        <v>2991</v>
      </c>
      <c r="G117" s="1" t="s">
        <v>2992</v>
      </c>
      <c r="H117" s="1" t="s">
        <v>3163</v>
      </c>
    </row>
    <row r="118" spans="1:8">
      <c r="A118" s="1" t="s">
        <v>3164</v>
      </c>
      <c r="B118" s="1" t="s">
        <v>3005</v>
      </c>
      <c r="C118" s="1" t="s">
        <v>3005</v>
      </c>
      <c r="D118" s="1" t="s">
        <v>3000</v>
      </c>
      <c r="E118" s="1" t="s">
        <v>2000</v>
      </c>
      <c r="F118" s="1" t="s">
        <v>3006</v>
      </c>
      <c r="G118" s="1" t="s">
        <v>3028</v>
      </c>
      <c r="H118" s="1" t="s">
        <v>3165</v>
      </c>
    </row>
    <row r="119" spans="1:8">
      <c r="A119" s="1" t="s">
        <v>1015</v>
      </c>
      <c r="B119" s="1" t="s">
        <v>3005</v>
      </c>
      <c r="C119" s="1" t="s">
        <v>3005</v>
      </c>
      <c r="D119" s="1" t="s">
        <v>3011</v>
      </c>
      <c r="E119" s="1" t="s">
        <v>1905</v>
      </c>
      <c r="F119" s="1" t="s">
        <v>3006</v>
      </c>
      <c r="G119" s="1" t="s">
        <v>2992</v>
      </c>
      <c r="H119" s="1" t="s">
        <v>3161</v>
      </c>
    </row>
    <row r="120" spans="1:8">
      <c r="A120" s="1" t="s">
        <v>353</v>
      </c>
      <c r="B120" s="1" t="s">
        <v>2988</v>
      </c>
      <c r="C120" s="1" t="s">
        <v>2997</v>
      </c>
      <c r="D120" s="1" t="s">
        <v>3011</v>
      </c>
      <c r="E120" s="1" t="s">
        <v>1961</v>
      </c>
      <c r="F120" s="1" t="s">
        <v>2991</v>
      </c>
      <c r="G120" s="1" t="s">
        <v>2992</v>
      </c>
      <c r="H120" s="1" t="s">
        <v>3013</v>
      </c>
    </row>
    <row r="121" spans="1:8">
      <c r="A121" s="1" t="s">
        <v>227</v>
      </c>
      <c r="B121" s="1" t="s">
        <v>3019</v>
      </c>
      <c r="C121" s="1" t="s">
        <v>2988</v>
      </c>
      <c r="D121" s="1" t="s">
        <v>3001</v>
      </c>
      <c r="E121" s="1" t="s">
        <v>1888</v>
      </c>
      <c r="F121" s="1" t="s">
        <v>2991</v>
      </c>
      <c r="G121" s="1" t="s">
        <v>2992</v>
      </c>
      <c r="H121" s="1" t="s">
        <v>3166</v>
      </c>
    </row>
    <row r="122" spans="1:8">
      <c r="A122" s="1" t="s">
        <v>435</v>
      </c>
      <c r="B122" s="1" t="s">
        <v>3061</v>
      </c>
      <c r="C122" s="1" t="s">
        <v>2988</v>
      </c>
      <c r="D122" s="1" t="s">
        <v>2995</v>
      </c>
      <c r="E122" s="1" t="s">
        <v>2068</v>
      </c>
      <c r="F122" s="1" t="s">
        <v>2991</v>
      </c>
      <c r="G122" s="1" t="s">
        <v>3022</v>
      </c>
      <c r="H122" s="1" t="s">
        <v>3167</v>
      </c>
    </row>
    <row r="123" spans="1:8">
      <c r="A123" s="1" t="s">
        <v>109</v>
      </c>
      <c r="B123" s="1" t="s">
        <v>212</v>
      </c>
      <c r="C123" s="1" t="s">
        <v>2988</v>
      </c>
      <c r="D123" s="1" t="s">
        <v>3001</v>
      </c>
      <c r="E123" s="1" t="s">
        <v>1961</v>
      </c>
      <c r="F123" s="1" t="s">
        <v>2991</v>
      </c>
      <c r="G123" s="1" t="s">
        <v>2992</v>
      </c>
      <c r="H123" s="1" t="s">
        <v>3157</v>
      </c>
    </row>
    <row r="124" spans="1:8">
      <c r="A124" s="1" t="s">
        <v>397</v>
      </c>
      <c r="B124" s="1" t="s">
        <v>3030</v>
      </c>
      <c r="C124" s="1" t="s">
        <v>2988</v>
      </c>
      <c r="D124" s="1" t="s">
        <v>3011</v>
      </c>
      <c r="E124" s="1" t="s">
        <v>1983</v>
      </c>
      <c r="F124" s="1" t="s">
        <v>3012</v>
      </c>
      <c r="G124" s="1" t="s">
        <v>2992</v>
      </c>
      <c r="H124" s="1" t="s">
        <v>3154</v>
      </c>
    </row>
    <row r="125" spans="1:8">
      <c r="A125" s="1" t="s">
        <v>956</v>
      </c>
      <c r="B125" s="1" t="s">
        <v>2989</v>
      </c>
      <c r="C125" s="1" t="s">
        <v>2988</v>
      </c>
      <c r="D125" s="1" t="s">
        <v>2995</v>
      </c>
      <c r="E125" s="1" t="s">
        <v>1898</v>
      </c>
      <c r="F125" s="1" t="s">
        <v>2991</v>
      </c>
      <c r="G125" s="1" t="s">
        <v>2992</v>
      </c>
      <c r="H125" s="1" t="s">
        <v>3163</v>
      </c>
    </row>
    <row r="126" spans="1:8">
      <c r="A126" s="1" t="s">
        <v>285</v>
      </c>
      <c r="B126" s="1" t="s">
        <v>3005</v>
      </c>
      <c r="C126" s="1" t="s">
        <v>3005</v>
      </c>
      <c r="D126" s="1" t="s">
        <v>3011</v>
      </c>
      <c r="E126" s="1" t="s">
        <v>1887</v>
      </c>
      <c r="F126" s="1" t="s">
        <v>3006</v>
      </c>
      <c r="G126" s="1" t="s">
        <v>3007</v>
      </c>
      <c r="H126" s="1" t="s">
        <v>3168</v>
      </c>
    </row>
    <row r="127" spans="1:8">
      <c r="A127" s="1" t="s">
        <v>647</v>
      </c>
      <c r="B127" s="1" t="s">
        <v>3005</v>
      </c>
      <c r="C127" s="1" t="s">
        <v>3005</v>
      </c>
      <c r="D127" s="1" t="s">
        <v>3000</v>
      </c>
      <c r="E127" s="1" t="s">
        <v>1972</v>
      </c>
      <c r="F127" s="1" t="s">
        <v>3006</v>
      </c>
      <c r="G127" s="1" t="s">
        <v>3007</v>
      </c>
      <c r="H127" s="1" t="s">
        <v>3169</v>
      </c>
    </row>
    <row r="128" spans="1:8">
      <c r="A128" s="1" t="s">
        <v>3170</v>
      </c>
      <c r="B128" s="1" t="s">
        <v>3001</v>
      </c>
      <c r="C128" s="1" t="s">
        <v>2988</v>
      </c>
      <c r="D128" s="1" t="s">
        <v>3003</v>
      </c>
      <c r="E128" s="1" t="s">
        <v>1905</v>
      </c>
      <c r="F128" s="1" t="s">
        <v>2991</v>
      </c>
      <c r="G128" s="1" t="s">
        <v>2992</v>
      </c>
      <c r="H128" s="1" t="s">
        <v>3171</v>
      </c>
    </row>
    <row r="129" spans="1:8">
      <c r="A129" s="1" t="s">
        <v>391</v>
      </c>
      <c r="B129" s="1" t="s">
        <v>3084</v>
      </c>
      <c r="C129" s="1" t="s">
        <v>3010</v>
      </c>
      <c r="D129" s="1" t="s">
        <v>2995</v>
      </c>
      <c r="E129" s="1" t="s">
        <v>2000</v>
      </c>
      <c r="F129" s="1" t="s">
        <v>2991</v>
      </c>
      <c r="G129" s="1" t="s">
        <v>2992</v>
      </c>
      <c r="H129" s="1" t="s">
        <v>3172</v>
      </c>
    </row>
    <row r="130" spans="1:8">
      <c r="A130" s="1" t="s">
        <v>405</v>
      </c>
      <c r="B130" s="1" t="s">
        <v>3003</v>
      </c>
      <c r="C130" s="1" t="s">
        <v>2988</v>
      </c>
      <c r="D130" s="1" t="s">
        <v>3000</v>
      </c>
      <c r="E130" s="1" t="s">
        <v>2000</v>
      </c>
      <c r="F130" s="1" t="s">
        <v>2991</v>
      </c>
      <c r="G130" s="1" t="s">
        <v>2992</v>
      </c>
      <c r="H130" s="1" t="s">
        <v>3173</v>
      </c>
    </row>
    <row r="131" spans="1:8">
      <c r="A131" s="1" t="s">
        <v>476</v>
      </c>
      <c r="B131" s="1" t="s">
        <v>3066</v>
      </c>
      <c r="C131" s="1" t="s">
        <v>3010</v>
      </c>
      <c r="D131" s="1" t="s">
        <v>2995</v>
      </c>
      <c r="E131" s="1" t="s">
        <v>2000</v>
      </c>
      <c r="F131" s="1" t="s">
        <v>3012</v>
      </c>
      <c r="G131" s="1" t="s">
        <v>3025</v>
      </c>
      <c r="H131" s="1" t="s">
        <v>3050</v>
      </c>
    </row>
    <row r="132" spans="1:8">
      <c r="A132" s="1" t="s">
        <v>3174</v>
      </c>
      <c r="B132" s="1" t="s">
        <v>3005</v>
      </c>
      <c r="C132" s="1" t="s">
        <v>3005</v>
      </c>
      <c r="D132" s="1" t="s">
        <v>3011</v>
      </c>
      <c r="E132" s="1" t="s">
        <v>1905</v>
      </c>
      <c r="F132" s="1" t="s">
        <v>3006</v>
      </c>
      <c r="G132" s="1" t="s">
        <v>2992</v>
      </c>
      <c r="H132" s="1" t="s">
        <v>3175</v>
      </c>
    </row>
    <row r="133" spans="1:8">
      <c r="A133" s="1" t="s">
        <v>3176</v>
      </c>
      <c r="B133" s="1" t="s">
        <v>3005</v>
      </c>
      <c r="C133" s="1" t="s">
        <v>3005</v>
      </c>
      <c r="D133" s="1" t="s">
        <v>3001</v>
      </c>
      <c r="E133" s="1" t="s">
        <v>1972</v>
      </c>
      <c r="F133" s="1" t="s">
        <v>3006</v>
      </c>
      <c r="G133" s="1" t="s">
        <v>3007</v>
      </c>
      <c r="H133" s="1" t="s">
        <v>3177</v>
      </c>
    </row>
    <row r="134" spans="1:8">
      <c r="A134" s="1" t="s">
        <v>751</v>
      </c>
      <c r="B134" s="1" t="s">
        <v>3081</v>
      </c>
      <c r="C134" s="1" t="s">
        <v>2989</v>
      </c>
      <c r="D134" s="1" t="s">
        <v>3011</v>
      </c>
      <c r="E134" s="1" t="s">
        <v>1893</v>
      </c>
      <c r="F134" s="1" t="s">
        <v>2991</v>
      </c>
      <c r="G134" s="1" t="s">
        <v>2992</v>
      </c>
      <c r="H134" s="1" t="s">
        <v>3178</v>
      </c>
    </row>
    <row r="135" spans="1:8">
      <c r="A135" s="1" t="s">
        <v>3179</v>
      </c>
      <c r="B135" s="1" t="s">
        <v>3003</v>
      </c>
      <c r="C135" s="1" t="s">
        <v>2988</v>
      </c>
      <c r="D135" s="1" t="s">
        <v>3069</v>
      </c>
      <c r="E135" s="1" t="s">
        <v>2000</v>
      </c>
      <c r="F135" s="1" t="s">
        <v>3012</v>
      </c>
      <c r="G135" s="1" t="s">
        <v>3025</v>
      </c>
      <c r="H135" s="1" t="s">
        <v>3180</v>
      </c>
    </row>
    <row r="136" spans="1:8">
      <c r="A136" s="1" t="s">
        <v>3181</v>
      </c>
      <c r="B136" s="1" t="s">
        <v>3005</v>
      </c>
      <c r="C136" s="1" t="s">
        <v>3005</v>
      </c>
      <c r="D136" s="1" t="s">
        <v>3001</v>
      </c>
      <c r="E136" s="1" t="s">
        <v>1905</v>
      </c>
      <c r="F136" s="1" t="s">
        <v>3006</v>
      </c>
      <c r="G136" s="1" t="s">
        <v>3007</v>
      </c>
      <c r="H136" s="1" t="s">
        <v>3182</v>
      </c>
    </row>
    <row r="137" spans="1:8">
      <c r="A137" s="1" t="s">
        <v>1168</v>
      </c>
      <c r="B137" s="1" t="s">
        <v>2988</v>
      </c>
      <c r="C137" s="1" t="s">
        <v>3057</v>
      </c>
      <c r="D137" s="1" t="s">
        <v>2990</v>
      </c>
      <c r="E137" s="1" t="s">
        <v>1991</v>
      </c>
      <c r="F137" s="1" t="s">
        <v>2991</v>
      </c>
      <c r="G137" s="1" t="s">
        <v>2992</v>
      </c>
      <c r="H137" s="1" t="s">
        <v>3183</v>
      </c>
    </row>
    <row r="138" spans="1:8">
      <c r="A138" s="1" t="s">
        <v>259</v>
      </c>
      <c r="B138" s="1" t="s">
        <v>3005</v>
      </c>
      <c r="C138" s="1" t="s">
        <v>3005</v>
      </c>
      <c r="D138" s="1" t="s">
        <v>2990</v>
      </c>
      <c r="E138" s="1" t="s">
        <v>1905</v>
      </c>
      <c r="F138" s="1" t="s">
        <v>3006</v>
      </c>
      <c r="G138" s="1" t="s">
        <v>3007</v>
      </c>
      <c r="H138" s="1" t="s">
        <v>3184</v>
      </c>
    </row>
    <row r="139" spans="1:8">
      <c r="A139" s="1" t="s">
        <v>3185</v>
      </c>
      <c r="B139" s="1" t="s">
        <v>3000</v>
      </c>
      <c r="C139" s="1" t="s">
        <v>2989</v>
      </c>
      <c r="D139" s="1" t="s">
        <v>3001</v>
      </c>
      <c r="E139" s="1" t="s">
        <v>1983</v>
      </c>
      <c r="F139" s="1" t="s">
        <v>2991</v>
      </c>
      <c r="G139" s="1" t="s">
        <v>2992</v>
      </c>
      <c r="H139" s="1" t="s">
        <v>3186</v>
      </c>
    </row>
    <row r="140" spans="1:8">
      <c r="A140" s="1" t="s">
        <v>392</v>
      </c>
      <c r="B140" s="1" t="s">
        <v>3005</v>
      </c>
      <c r="C140" s="1" t="s">
        <v>2989</v>
      </c>
      <c r="D140" s="1" t="s">
        <v>2990</v>
      </c>
      <c r="E140" s="1" t="s">
        <v>1905</v>
      </c>
      <c r="F140" s="1" t="s">
        <v>3006</v>
      </c>
      <c r="G140" s="1" t="s">
        <v>2992</v>
      </c>
      <c r="H140" s="1" t="s">
        <v>3187</v>
      </c>
    </row>
    <row r="141" spans="1:8">
      <c r="A141" s="1" t="s">
        <v>3188</v>
      </c>
      <c r="B141" s="1" t="s">
        <v>3084</v>
      </c>
      <c r="C141" s="1" t="s">
        <v>2988</v>
      </c>
      <c r="D141" s="1" t="s">
        <v>3001</v>
      </c>
      <c r="E141" s="1" t="s">
        <v>1972</v>
      </c>
      <c r="F141" s="1" t="s">
        <v>3012</v>
      </c>
      <c r="G141" s="1" t="s">
        <v>2992</v>
      </c>
      <c r="H141" s="1" t="s">
        <v>3189</v>
      </c>
    </row>
    <row r="142" spans="1:8">
      <c r="A142" s="1" t="s">
        <v>3190</v>
      </c>
      <c r="B142" s="1" t="s">
        <v>212</v>
      </c>
      <c r="C142" s="1" t="s">
        <v>2997</v>
      </c>
      <c r="D142" s="1" t="s">
        <v>2995</v>
      </c>
      <c r="E142" s="1" t="s">
        <v>1972</v>
      </c>
      <c r="F142" s="1" t="s">
        <v>3012</v>
      </c>
      <c r="G142" s="1" t="s">
        <v>2992</v>
      </c>
      <c r="H142" s="1" t="s">
        <v>3191</v>
      </c>
    </row>
    <row r="143" spans="1:8">
      <c r="A143" s="1" t="s">
        <v>244</v>
      </c>
      <c r="B143" s="1" t="s">
        <v>3019</v>
      </c>
      <c r="C143" s="1" t="s">
        <v>2988</v>
      </c>
      <c r="D143" s="1" t="s">
        <v>3001</v>
      </c>
      <c r="E143" s="1" t="s">
        <v>1972</v>
      </c>
      <c r="F143" s="1" t="s">
        <v>2991</v>
      </c>
      <c r="G143" s="1" t="s">
        <v>2992</v>
      </c>
      <c r="H143" s="1" t="s">
        <v>3013</v>
      </c>
    </row>
    <row r="144" spans="1:8">
      <c r="A144" s="1" t="s">
        <v>310</v>
      </c>
      <c r="B144" s="1" t="s">
        <v>2989</v>
      </c>
      <c r="C144" s="1" t="s">
        <v>2988</v>
      </c>
      <c r="D144" s="1" t="s">
        <v>2990</v>
      </c>
      <c r="E144" s="1" t="s">
        <v>1972</v>
      </c>
      <c r="F144" s="1" t="s">
        <v>3012</v>
      </c>
      <c r="G144" s="1" t="s">
        <v>2992</v>
      </c>
      <c r="H144" s="1" t="s">
        <v>3192</v>
      </c>
    </row>
    <row r="145" spans="1:8">
      <c r="A145" s="1" t="s">
        <v>3193</v>
      </c>
      <c r="B145" s="1" t="s">
        <v>3005</v>
      </c>
      <c r="C145" s="1" t="s">
        <v>2989</v>
      </c>
      <c r="D145" s="1" t="s">
        <v>2990</v>
      </c>
      <c r="E145" s="1" t="s">
        <v>1972</v>
      </c>
      <c r="F145" s="1" t="s">
        <v>3006</v>
      </c>
      <c r="G145" s="1" t="s">
        <v>2992</v>
      </c>
      <c r="H145" s="1" t="s">
        <v>3194</v>
      </c>
    </row>
    <row r="146" spans="1:8">
      <c r="A146" s="1" t="s">
        <v>3195</v>
      </c>
      <c r="B146" s="1" t="s">
        <v>3081</v>
      </c>
      <c r="C146" s="1" t="s">
        <v>2989</v>
      </c>
      <c r="D146" s="1" t="s">
        <v>3011</v>
      </c>
      <c r="E146" s="1" t="s">
        <v>1972</v>
      </c>
      <c r="F146" s="1" t="s">
        <v>3012</v>
      </c>
      <c r="G146" s="1" t="s">
        <v>2992</v>
      </c>
      <c r="H146" s="1" t="s">
        <v>3082</v>
      </c>
    </row>
    <row r="147" spans="1:8">
      <c r="A147" s="1" t="s">
        <v>527</v>
      </c>
      <c r="B147" s="1" t="s">
        <v>3005</v>
      </c>
      <c r="C147" s="1" t="s">
        <v>3019</v>
      </c>
      <c r="D147" s="1" t="s">
        <v>3001</v>
      </c>
      <c r="E147" s="1" t="s">
        <v>1972</v>
      </c>
      <c r="F147" s="1" t="s">
        <v>3006</v>
      </c>
      <c r="G147" s="1" t="s">
        <v>2992</v>
      </c>
      <c r="H147" s="1" t="s">
        <v>3015</v>
      </c>
    </row>
    <row r="148" spans="1:8">
      <c r="A148" s="1" t="s">
        <v>3196</v>
      </c>
      <c r="B148" s="1" t="s">
        <v>3005</v>
      </c>
      <c r="C148" s="1" t="s">
        <v>3005</v>
      </c>
      <c r="D148" s="1" t="s">
        <v>3001</v>
      </c>
      <c r="E148" s="1" t="s">
        <v>1905</v>
      </c>
      <c r="F148" s="1" t="s">
        <v>3006</v>
      </c>
      <c r="G148" s="1" t="s">
        <v>2992</v>
      </c>
      <c r="H148" s="1" t="s">
        <v>3197</v>
      </c>
    </row>
    <row r="149" spans="1:8">
      <c r="A149" s="1" t="s">
        <v>3198</v>
      </c>
      <c r="B149" s="1" t="s">
        <v>3005</v>
      </c>
      <c r="C149" s="1" t="s">
        <v>2988</v>
      </c>
      <c r="D149" s="1" t="s">
        <v>2995</v>
      </c>
      <c r="E149" s="1" t="s">
        <v>2119</v>
      </c>
      <c r="F149" s="1" t="s">
        <v>3006</v>
      </c>
      <c r="G149" s="1" t="s">
        <v>2992</v>
      </c>
      <c r="H149" s="1" t="s">
        <v>3199</v>
      </c>
    </row>
    <row r="150" spans="1:8">
      <c r="A150" s="1" t="s">
        <v>3200</v>
      </c>
      <c r="B150" s="1" t="s">
        <v>2988</v>
      </c>
      <c r="C150" s="1" t="s">
        <v>2988</v>
      </c>
      <c r="D150" s="1" t="s">
        <v>2990</v>
      </c>
      <c r="E150" s="1" t="s">
        <v>1905</v>
      </c>
      <c r="F150" s="1" t="s">
        <v>3012</v>
      </c>
      <c r="G150" s="1" t="s">
        <v>2992</v>
      </c>
      <c r="H150" s="1" t="s">
        <v>3201</v>
      </c>
    </row>
    <row r="151" spans="1:8">
      <c r="A151" s="1" t="s">
        <v>3202</v>
      </c>
      <c r="B151" s="1" t="s">
        <v>3040</v>
      </c>
      <c r="C151" s="1" t="s">
        <v>2988</v>
      </c>
      <c r="D151" s="1" t="s">
        <v>2990</v>
      </c>
      <c r="E151" s="1" t="s">
        <v>1905</v>
      </c>
      <c r="F151" s="1" t="s">
        <v>3012</v>
      </c>
      <c r="G151" s="1" t="s">
        <v>3022</v>
      </c>
      <c r="H151" s="1" t="s">
        <v>3203</v>
      </c>
    </row>
    <row r="152" spans="1:8">
      <c r="A152" s="1" t="s">
        <v>3204</v>
      </c>
      <c r="B152" s="1" t="s">
        <v>3061</v>
      </c>
      <c r="C152" s="1" t="s">
        <v>3057</v>
      </c>
      <c r="D152" s="1" t="s">
        <v>3011</v>
      </c>
      <c r="E152" s="1" t="s">
        <v>1887</v>
      </c>
      <c r="F152" s="1" t="s">
        <v>3012</v>
      </c>
      <c r="G152" s="1" t="s">
        <v>2992</v>
      </c>
      <c r="H152" s="1" t="s">
        <v>4177</v>
      </c>
    </row>
    <row r="153" spans="1:8">
      <c r="A153" s="1" t="s">
        <v>3205</v>
      </c>
      <c r="B153" s="1" t="s">
        <v>3140</v>
      </c>
      <c r="C153" s="1" t="s">
        <v>2988</v>
      </c>
      <c r="D153" s="1" t="s">
        <v>3011</v>
      </c>
      <c r="E153" s="1" t="s">
        <v>1895</v>
      </c>
      <c r="F153" s="1" t="s">
        <v>3012</v>
      </c>
      <c r="G153" s="1" t="s">
        <v>3025</v>
      </c>
      <c r="H153" s="1" t="s">
        <v>3206</v>
      </c>
    </row>
    <row r="154" spans="1:8">
      <c r="A154" s="1" t="s">
        <v>544</v>
      </c>
      <c r="B154" s="1" t="s">
        <v>3084</v>
      </c>
      <c r="C154" s="1" t="s">
        <v>2988</v>
      </c>
      <c r="D154" s="1" t="s">
        <v>2990</v>
      </c>
      <c r="E154" s="1" t="s">
        <v>1895</v>
      </c>
      <c r="F154" s="1" t="s">
        <v>3012</v>
      </c>
      <c r="G154" s="1" t="s">
        <v>2992</v>
      </c>
      <c r="H154" s="1" t="s">
        <v>3207</v>
      </c>
    </row>
    <row r="155" spans="1:8">
      <c r="A155" s="1" t="s">
        <v>321</v>
      </c>
      <c r="B155" s="1" t="s">
        <v>2994</v>
      </c>
      <c r="C155" s="1" t="s">
        <v>2988</v>
      </c>
      <c r="D155" s="1" t="s">
        <v>2995</v>
      </c>
      <c r="E155" s="1" t="s">
        <v>1898</v>
      </c>
      <c r="F155" s="1" t="s">
        <v>3012</v>
      </c>
      <c r="G155" s="1" t="s">
        <v>2992</v>
      </c>
      <c r="H155" s="1" t="s">
        <v>3091</v>
      </c>
    </row>
    <row r="156" spans="1:8">
      <c r="A156" s="1" t="s">
        <v>659</v>
      </c>
      <c r="B156" s="1" t="s">
        <v>3005</v>
      </c>
      <c r="C156" s="1" t="s">
        <v>3005</v>
      </c>
      <c r="D156" s="1" t="s">
        <v>2990</v>
      </c>
      <c r="E156" s="1" t="s">
        <v>1905</v>
      </c>
      <c r="F156" s="1" t="s">
        <v>3006</v>
      </c>
      <c r="G156" s="1" t="s">
        <v>2992</v>
      </c>
      <c r="H156" s="1" t="s">
        <v>3208</v>
      </c>
    </row>
    <row r="157" spans="1:8">
      <c r="A157" s="1" t="s">
        <v>3209</v>
      </c>
      <c r="B157" s="1" t="s">
        <v>2997</v>
      </c>
      <c r="C157" s="1" t="s">
        <v>2997</v>
      </c>
      <c r="D157" s="1" t="s">
        <v>3069</v>
      </c>
      <c r="E157" s="1" t="s">
        <v>1961</v>
      </c>
      <c r="F157" s="1" t="s">
        <v>2991</v>
      </c>
      <c r="G157" s="1" t="s">
        <v>2992</v>
      </c>
      <c r="H157" s="1" t="s">
        <v>3210</v>
      </c>
    </row>
    <row r="158" spans="1:8">
      <c r="A158" s="1" t="s">
        <v>704</v>
      </c>
      <c r="B158" s="1" t="s">
        <v>3005</v>
      </c>
      <c r="C158" s="1" t="s">
        <v>3005</v>
      </c>
      <c r="D158" s="1" t="s">
        <v>2990</v>
      </c>
      <c r="E158" s="1" t="s">
        <v>1905</v>
      </c>
      <c r="F158" s="1" t="s">
        <v>3006</v>
      </c>
      <c r="G158" s="1" t="s">
        <v>3007</v>
      </c>
      <c r="H158" s="1" t="s">
        <v>3211</v>
      </c>
    </row>
    <row r="159" spans="1:8">
      <c r="A159" s="1" t="s">
        <v>208</v>
      </c>
      <c r="B159" s="1" t="s">
        <v>2997</v>
      </c>
      <c r="C159" s="1" t="s">
        <v>2988</v>
      </c>
      <c r="D159" s="1" t="s">
        <v>2995</v>
      </c>
      <c r="E159" s="1" t="s">
        <v>1898</v>
      </c>
      <c r="F159" s="1" t="s">
        <v>2991</v>
      </c>
      <c r="G159" s="1" t="s">
        <v>2992</v>
      </c>
      <c r="H159" s="1" t="s">
        <v>3013</v>
      </c>
    </row>
    <row r="160" spans="1:8">
      <c r="A160" s="1" t="s">
        <v>210</v>
      </c>
      <c r="B160" s="1" t="s">
        <v>2988</v>
      </c>
      <c r="C160" s="1" t="s">
        <v>2988</v>
      </c>
      <c r="D160" s="1" t="s">
        <v>2990</v>
      </c>
      <c r="E160" s="1" t="s">
        <v>1922</v>
      </c>
      <c r="F160" s="1" t="s">
        <v>2991</v>
      </c>
      <c r="G160" s="1" t="s">
        <v>3028</v>
      </c>
      <c r="H160" s="1" t="s">
        <v>3212</v>
      </c>
    </row>
    <row r="161" spans="1:8">
      <c r="A161" s="1" t="s">
        <v>3213</v>
      </c>
      <c r="B161" s="1" t="s">
        <v>3005</v>
      </c>
      <c r="C161" s="1" t="s">
        <v>3005</v>
      </c>
      <c r="D161" s="1" t="s">
        <v>3001</v>
      </c>
      <c r="E161" s="1" t="s">
        <v>1905</v>
      </c>
      <c r="F161" s="1" t="s">
        <v>3006</v>
      </c>
      <c r="G161" s="1" t="s">
        <v>2992</v>
      </c>
      <c r="H161" s="1" t="s">
        <v>3214</v>
      </c>
    </row>
    <row r="162" spans="1:8">
      <c r="A162" s="1" t="s">
        <v>114</v>
      </c>
      <c r="B162" s="1" t="s">
        <v>212</v>
      </c>
      <c r="C162" s="1" t="s">
        <v>2988</v>
      </c>
      <c r="D162" s="1" t="s">
        <v>2995</v>
      </c>
      <c r="E162" s="1" t="s">
        <v>1905</v>
      </c>
      <c r="F162" s="1" t="s">
        <v>2991</v>
      </c>
      <c r="G162" s="1" t="s">
        <v>2992</v>
      </c>
      <c r="H162" s="1" t="s">
        <v>3215</v>
      </c>
    </row>
    <row r="163" spans="1:8">
      <c r="A163" s="1" t="s">
        <v>3216</v>
      </c>
      <c r="B163" s="1" t="s">
        <v>3001</v>
      </c>
      <c r="C163" s="1" t="s">
        <v>2988</v>
      </c>
      <c r="D163" s="1" t="s">
        <v>3000</v>
      </c>
      <c r="E163" s="1" t="s">
        <v>2009</v>
      </c>
      <c r="F163" s="1" t="s">
        <v>2991</v>
      </c>
      <c r="G163" s="1" t="s">
        <v>2992</v>
      </c>
      <c r="H163" s="1" t="s">
        <v>3128</v>
      </c>
    </row>
    <row r="164" spans="1:8">
      <c r="A164" s="1" t="s">
        <v>96</v>
      </c>
      <c r="B164" s="1" t="s">
        <v>212</v>
      </c>
      <c r="C164" s="1" t="s">
        <v>2988</v>
      </c>
      <c r="D164" s="1" t="s">
        <v>2995</v>
      </c>
      <c r="E164" s="1" t="s">
        <v>1905</v>
      </c>
      <c r="F164" s="1" t="s">
        <v>2991</v>
      </c>
      <c r="G164" s="1" t="s">
        <v>2992</v>
      </c>
      <c r="H164" s="1" t="s">
        <v>3217</v>
      </c>
    </row>
    <row r="165" spans="1:8">
      <c r="A165" s="1" t="s">
        <v>304</v>
      </c>
      <c r="B165" s="1" t="s">
        <v>3040</v>
      </c>
      <c r="C165" s="1" t="s">
        <v>2988</v>
      </c>
      <c r="D165" s="1" t="s">
        <v>2990</v>
      </c>
      <c r="E165" s="1" t="s">
        <v>2119</v>
      </c>
      <c r="F165" s="1" t="s">
        <v>2991</v>
      </c>
      <c r="G165" s="1" t="s">
        <v>2992</v>
      </c>
      <c r="H165" s="1" t="s">
        <v>3218</v>
      </c>
    </row>
    <row r="166" spans="1:8">
      <c r="A166" s="1" t="s">
        <v>3219</v>
      </c>
      <c r="B166" s="1" t="s">
        <v>3005</v>
      </c>
      <c r="C166" s="1" t="s">
        <v>2988</v>
      </c>
      <c r="D166" s="1" t="s">
        <v>3000</v>
      </c>
      <c r="E166" s="1" t="s">
        <v>1905</v>
      </c>
      <c r="F166" s="1" t="s">
        <v>3006</v>
      </c>
      <c r="G166" s="1" t="s">
        <v>3025</v>
      </c>
      <c r="H166" s="1" t="s">
        <v>3220</v>
      </c>
    </row>
    <row r="167" spans="1:8">
      <c r="A167" s="1" t="s">
        <v>246</v>
      </c>
      <c r="B167" s="1" t="s">
        <v>2997</v>
      </c>
      <c r="C167" s="1" t="s">
        <v>2989</v>
      </c>
      <c r="D167" s="1" t="s">
        <v>2995</v>
      </c>
      <c r="E167" s="1" t="s">
        <v>1972</v>
      </c>
      <c r="F167" s="1" t="s">
        <v>2991</v>
      </c>
      <c r="G167" s="1" t="s">
        <v>2992</v>
      </c>
      <c r="H167" s="1" t="s">
        <v>2998</v>
      </c>
    </row>
    <row r="168" spans="1:8">
      <c r="A168" s="1" t="s">
        <v>3221</v>
      </c>
      <c r="B168" s="1" t="s">
        <v>3222</v>
      </c>
      <c r="C168" s="1" t="s">
        <v>2988</v>
      </c>
      <c r="D168" s="1" t="s">
        <v>3011</v>
      </c>
      <c r="E168" s="1" t="s">
        <v>1905</v>
      </c>
      <c r="F168" s="1" t="s">
        <v>2991</v>
      </c>
      <c r="G168" s="1" t="s">
        <v>3028</v>
      </c>
      <c r="H168" s="1" t="s">
        <v>3223</v>
      </c>
    </row>
    <row r="169" spans="1:8">
      <c r="A169" s="1" t="s">
        <v>1331</v>
      </c>
      <c r="B169" s="1" t="s">
        <v>3005</v>
      </c>
      <c r="C169" s="1" t="s">
        <v>2994</v>
      </c>
      <c r="D169" s="1" t="s">
        <v>3000</v>
      </c>
      <c r="E169" s="1" t="s">
        <v>1887</v>
      </c>
      <c r="F169" s="1" t="s">
        <v>3006</v>
      </c>
      <c r="G169" s="1" t="s">
        <v>2992</v>
      </c>
      <c r="H169" s="1" t="s">
        <v>3224</v>
      </c>
    </row>
    <row r="170" spans="1:8">
      <c r="A170" s="1" t="s">
        <v>120</v>
      </c>
      <c r="B170" s="1" t="s">
        <v>212</v>
      </c>
      <c r="C170" s="1" t="s">
        <v>2988</v>
      </c>
      <c r="D170" s="1" t="s">
        <v>3011</v>
      </c>
      <c r="E170" s="1" t="s">
        <v>1905</v>
      </c>
      <c r="F170" s="1" t="s">
        <v>3012</v>
      </c>
      <c r="G170" s="1" t="s">
        <v>2992</v>
      </c>
      <c r="H170" s="1" t="s">
        <v>3225</v>
      </c>
    </row>
    <row r="171" spans="1:8">
      <c r="A171" s="1" t="s">
        <v>3226</v>
      </c>
      <c r="B171" s="1" t="s">
        <v>2995</v>
      </c>
      <c r="C171" s="1" t="s">
        <v>2994</v>
      </c>
      <c r="D171" s="1" t="s">
        <v>3001</v>
      </c>
      <c r="E171" s="1" t="s">
        <v>1905</v>
      </c>
      <c r="F171" s="1" t="s">
        <v>2991</v>
      </c>
      <c r="G171" s="1" t="s">
        <v>2992</v>
      </c>
      <c r="H171" s="1" t="s">
        <v>3064</v>
      </c>
    </row>
    <row r="172" spans="1:8">
      <c r="A172" s="1" t="s">
        <v>112</v>
      </c>
      <c r="B172" s="1" t="s">
        <v>212</v>
      </c>
      <c r="C172" s="1" t="s">
        <v>2988</v>
      </c>
      <c r="D172" s="1" t="s">
        <v>3011</v>
      </c>
      <c r="E172" s="1" t="s">
        <v>1991</v>
      </c>
      <c r="F172" s="1" t="s">
        <v>2991</v>
      </c>
      <c r="G172" s="1" t="s">
        <v>2992</v>
      </c>
      <c r="H172" s="1" t="s">
        <v>3227</v>
      </c>
    </row>
    <row r="173" spans="1:8">
      <c r="A173" s="1" t="s">
        <v>327</v>
      </c>
      <c r="B173" s="1" t="s">
        <v>3019</v>
      </c>
      <c r="C173" s="1" t="s">
        <v>2988</v>
      </c>
      <c r="D173" s="1" t="s">
        <v>2995</v>
      </c>
      <c r="E173" s="1" t="s">
        <v>2009</v>
      </c>
      <c r="F173" s="1" t="s">
        <v>2991</v>
      </c>
      <c r="G173" s="1" t="s">
        <v>2992</v>
      </c>
      <c r="H173" s="1" t="s">
        <v>3013</v>
      </c>
    </row>
    <row r="174" spans="1:8">
      <c r="A174" s="1" t="s">
        <v>3228</v>
      </c>
      <c r="B174" s="1" t="s">
        <v>3061</v>
      </c>
      <c r="C174" s="1" t="s">
        <v>2988</v>
      </c>
      <c r="D174" s="1" t="s">
        <v>3011</v>
      </c>
      <c r="E174" s="1" t="s">
        <v>2009</v>
      </c>
      <c r="F174" s="1" t="s">
        <v>2991</v>
      </c>
      <c r="G174" s="1" t="s">
        <v>2992</v>
      </c>
      <c r="H174" s="1" t="s">
        <v>3229</v>
      </c>
    </row>
    <row r="175" spans="1:8">
      <c r="A175" s="1" t="s">
        <v>1204</v>
      </c>
      <c r="B175" s="1" t="s">
        <v>3030</v>
      </c>
      <c r="C175" s="1" t="s">
        <v>3005</v>
      </c>
      <c r="D175" s="1" t="s">
        <v>3001</v>
      </c>
      <c r="E175" s="1" t="s">
        <v>2009</v>
      </c>
      <c r="F175" s="1" t="s">
        <v>2991</v>
      </c>
      <c r="G175" s="1" t="s">
        <v>2992</v>
      </c>
      <c r="H175" s="1" t="s">
        <v>3230</v>
      </c>
    </row>
    <row r="176" spans="1:8">
      <c r="A176" s="1" t="s">
        <v>319</v>
      </c>
      <c r="B176" s="1" t="s">
        <v>2997</v>
      </c>
      <c r="C176" s="1" t="s">
        <v>2988</v>
      </c>
      <c r="D176" s="1" t="s">
        <v>2995</v>
      </c>
      <c r="E176" s="1" t="s">
        <v>2009</v>
      </c>
      <c r="F176" s="1" t="s">
        <v>3012</v>
      </c>
      <c r="G176" s="1" t="s">
        <v>2992</v>
      </c>
      <c r="H176" s="1" t="s">
        <v>3192</v>
      </c>
    </row>
    <row r="177" spans="1:8">
      <c r="A177" s="1" t="s">
        <v>173</v>
      </c>
      <c r="B177" s="1" t="s">
        <v>3005</v>
      </c>
      <c r="C177" s="1" t="s">
        <v>3005</v>
      </c>
      <c r="D177" s="1" t="s">
        <v>3001</v>
      </c>
      <c r="E177" s="1" t="s">
        <v>1920</v>
      </c>
      <c r="F177" s="1" t="s">
        <v>3006</v>
      </c>
      <c r="G177" s="1" t="s">
        <v>3007</v>
      </c>
      <c r="H177" s="1" t="s">
        <v>3231</v>
      </c>
    </row>
    <row r="178" spans="1:8">
      <c r="A178" s="1" t="s">
        <v>362</v>
      </c>
      <c r="B178" s="1" t="s">
        <v>3010</v>
      </c>
      <c r="C178" s="1" t="s">
        <v>2988</v>
      </c>
      <c r="D178" s="1" t="s">
        <v>2995</v>
      </c>
      <c r="E178" s="1" t="s">
        <v>1920</v>
      </c>
      <c r="F178" s="1" t="s">
        <v>3012</v>
      </c>
      <c r="G178" s="1" t="s">
        <v>2992</v>
      </c>
      <c r="H178" s="1" t="s">
        <v>3128</v>
      </c>
    </row>
    <row r="179" spans="1:8">
      <c r="A179" s="1" t="s">
        <v>3232</v>
      </c>
      <c r="B179" s="1" t="s">
        <v>3005</v>
      </c>
      <c r="C179" s="1" t="s">
        <v>3005</v>
      </c>
      <c r="D179" s="1" t="s">
        <v>3011</v>
      </c>
      <c r="E179" s="1" t="s">
        <v>1972</v>
      </c>
      <c r="F179" s="1" t="s">
        <v>3006</v>
      </c>
      <c r="G179" s="1" t="s">
        <v>3028</v>
      </c>
      <c r="H179" s="1" t="s">
        <v>3233</v>
      </c>
    </row>
    <row r="180" spans="1:8">
      <c r="A180" s="1" t="s">
        <v>3234</v>
      </c>
      <c r="B180" s="1" t="s">
        <v>3005</v>
      </c>
      <c r="C180" s="1" t="s">
        <v>3005</v>
      </c>
      <c r="D180" s="1" t="s">
        <v>3000</v>
      </c>
      <c r="E180" s="1" t="s">
        <v>2000</v>
      </c>
      <c r="F180" s="1" t="s">
        <v>3006</v>
      </c>
      <c r="G180" s="1" t="s">
        <v>3028</v>
      </c>
      <c r="H180" s="1" t="s">
        <v>3235</v>
      </c>
    </row>
    <row r="181" spans="1:8">
      <c r="A181" s="1" t="s">
        <v>455</v>
      </c>
      <c r="B181" s="1" t="s">
        <v>212</v>
      </c>
      <c r="C181" s="1" t="s">
        <v>3000</v>
      </c>
      <c r="D181" s="1" t="s">
        <v>3011</v>
      </c>
      <c r="E181" s="1" t="s">
        <v>1922</v>
      </c>
      <c r="F181" s="1" t="s">
        <v>2991</v>
      </c>
      <c r="G181" s="1" t="s">
        <v>2992</v>
      </c>
      <c r="H181" s="1" t="s">
        <v>3236</v>
      </c>
    </row>
    <row r="182" spans="1:8">
      <c r="A182" s="1" t="s">
        <v>880</v>
      </c>
      <c r="B182" s="1" t="s">
        <v>3003</v>
      </c>
      <c r="C182" s="1" t="s">
        <v>2988</v>
      </c>
      <c r="D182" s="1" t="s">
        <v>3000</v>
      </c>
      <c r="E182" s="1" t="s">
        <v>1961</v>
      </c>
      <c r="F182" s="1" t="s">
        <v>3012</v>
      </c>
      <c r="G182" s="1" t="s">
        <v>2992</v>
      </c>
      <c r="H182" s="1" t="s">
        <v>3173</v>
      </c>
    </row>
    <row r="183" spans="1:8">
      <c r="A183" s="1" t="s">
        <v>252</v>
      </c>
      <c r="B183" s="1" t="s">
        <v>2997</v>
      </c>
      <c r="C183" s="1" t="s">
        <v>2988</v>
      </c>
      <c r="D183" s="1" t="s">
        <v>3011</v>
      </c>
      <c r="E183" s="1" t="s">
        <v>1905</v>
      </c>
      <c r="F183" s="1" t="s">
        <v>2991</v>
      </c>
      <c r="G183" s="1" t="s">
        <v>2992</v>
      </c>
      <c r="H183" s="1" t="s">
        <v>3173</v>
      </c>
    </row>
    <row r="184" spans="1:8">
      <c r="A184" s="1" t="s">
        <v>375</v>
      </c>
      <c r="B184" s="1" t="s">
        <v>2997</v>
      </c>
      <c r="C184" s="1" t="s">
        <v>2988</v>
      </c>
      <c r="D184" s="1" t="s">
        <v>3000</v>
      </c>
      <c r="E184" s="1" t="s">
        <v>1972</v>
      </c>
      <c r="F184" s="1" t="s">
        <v>3012</v>
      </c>
      <c r="G184" s="1" t="s">
        <v>2992</v>
      </c>
      <c r="H184" s="1" t="s">
        <v>2998</v>
      </c>
    </row>
    <row r="185" spans="1:8">
      <c r="A185" s="1" t="s">
        <v>3237</v>
      </c>
      <c r="B185" s="1" t="s">
        <v>3005</v>
      </c>
      <c r="C185" s="1" t="s">
        <v>3005</v>
      </c>
      <c r="D185" s="1" t="s">
        <v>3069</v>
      </c>
      <c r="E185" s="1" t="s">
        <v>1905</v>
      </c>
      <c r="F185" s="1" t="s">
        <v>3006</v>
      </c>
      <c r="G185" s="1" t="s">
        <v>3028</v>
      </c>
      <c r="H185" s="1" t="s">
        <v>3238</v>
      </c>
    </row>
    <row r="186" spans="1:8">
      <c r="A186" s="1" t="s">
        <v>3239</v>
      </c>
      <c r="B186" s="1" t="s">
        <v>3001</v>
      </c>
      <c r="C186" s="1" t="s">
        <v>2988</v>
      </c>
      <c r="D186" s="1" t="s">
        <v>3069</v>
      </c>
      <c r="E186" s="1" t="s">
        <v>1887</v>
      </c>
      <c r="F186" s="1" t="s">
        <v>3012</v>
      </c>
      <c r="G186" s="1" t="s">
        <v>2992</v>
      </c>
      <c r="H186" s="1" t="s">
        <v>3240</v>
      </c>
    </row>
    <row r="187" spans="1:8">
      <c r="A187" s="1" t="s">
        <v>503</v>
      </c>
      <c r="B187" s="1" t="s">
        <v>3057</v>
      </c>
      <c r="C187" s="1" t="s">
        <v>2989</v>
      </c>
      <c r="D187" s="1" t="s">
        <v>2995</v>
      </c>
      <c r="E187" s="1" t="s">
        <v>1961</v>
      </c>
      <c r="F187" s="1" t="s">
        <v>2991</v>
      </c>
      <c r="G187" s="1" t="s">
        <v>2992</v>
      </c>
      <c r="H187" s="1" t="s">
        <v>3118</v>
      </c>
    </row>
    <row r="188" spans="1:8">
      <c r="A188" s="1" t="s">
        <v>3241</v>
      </c>
      <c r="B188" s="1" t="s">
        <v>3005</v>
      </c>
      <c r="C188" s="1" t="s">
        <v>3005</v>
      </c>
      <c r="D188" s="1" t="s">
        <v>2990</v>
      </c>
      <c r="E188" s="1" t="s">
        <v>1972</v>
      </c>
      <c r="F188" s="1" t="s">
        <v>3006</v>
      </c>
      <c r="G188" s="1" t="s">
        <v>2992</v>
      </c>
      <c r="H188" s="1" t="s">
        <v>3242</v>
      </c>
    </row>
    <row r="189" spans="1:8">
      <c r="A189" s="1" t="s">
        <v>3243</v>
      </c>
      <c r="B189" s="1" t="s">
        <v>3005</v>
      </c>
      <c r="C189" s="1" t="s">
        <v>3005</v>
      </c>
      <c r="D189" s="1" t="s">
        <v>212</v>
      </c>
      <c r="E189" s="1" t="s">
        <v>1905</v>
      </c>
      <c r="F189" s="1" t="s">
        <v>3006</v>
      </c>
      <c r="G189" s="1" t="s">
        <v>2992</v>
      </c>
      <c r="H189" s="1" t="s">
        <v>3244</v>
      </c>
    </row>
    <row r="190" spans="1:8">
      <c r="A190" s="1" t="s">
        <v>682</v>
      </c>
      <c r="B190" s="1" t="s">
        <v>3019</v>
      </c>
      <c r="C190" s="1" t="s">
        <v>2988</v>
      </c>
      <c r="D190" s="1" t="s">
        <v>2995</v>
      </c>
      <c r="E190" s="1" t="s">
        <v>1905</v>
      </c>
      <c r="F190" s="1" t="s">
        <v>2991</v>
      </c>
      <c r="G190" s="1" t="s">
        <v>2992</v>
      </c>
      <c r="H190" s="1" t="s">
        <v>2998</v>
      </c>
    </row>
    <row r="191" spans="1:8">
      <c r="A191" s="1" t="s">
        <v>464</v>
      </c>
      <c r="B191" s="1" t="s">
        <v>3061</v>
      </c>
      <c r="C191" s="1" t="s">
        <v>2988</v>
      </c>
      <c r="D191" s="1" t="s">
        <v>2995</v>
      </c>
      <c r="E191" s="1" t="s">
        <v>1905</v>
      </c>
      <c r="F191" s="1" t="s">
        <v>2991</v>
      </c>
      <c r="G191" s="1" t="s">
        <v>2992</v>
      </c>
      <c r="H191" s="1" t="s">
        <v>3067</v>
      </c>
    </row>
    <row r="192" spans="1:8">
      <c r="A192" s="1" t="s">
        <v>992</v>
      </c>
      <c r="B192" s="1" t="s">
        <v>3005</v>
      </c>
      <c r="C192" s="1" t="s">
        <v>3005</v>
      </c>
      <c r="D192" s="1" t="s">
        <v>3001</v>
      </c>
      <c r="E192" s="1" t="s">
        <v>1983</v>
      </c>
      <c r="F192" s="1" t="s">
        <v>3006</v>
      </c>
      <c r="G192" s="1" t="s">
        <v>2992</v>
      </c>
      <c r="H192" s="1" t="s">
        <v>3245</v>
      </c>
    </row>
    <row r="193" spans="1:8">
      <c r="A193" s="1" t="s">
        <v>221</v>
      </c>
      <c r="B193" s="1" t="s">
        <v>2988</v>
      </c>
      <c r="C193" s="1" t="s">
        <v>2997</v>
      </c>
      <c r="D193" s="1" t="s">
        <v>3011</v>
      </c>
      <c r="E193" s="1" t="s">
        <v>1983</v>
      </c>
      <c r="F193" s="1" t="s">
        <v>2991</v>
      </c>
      <c r="G193" s="1" t="s">
        <v>2992</v>
      </c>
      <c r="H193" s="1" t="s">
        <v>3013</v>
      </c>
    </row>
    <row r="194" spans="1:8">
      <c r="A194" s="1" t="s">
        <v>467</v>
      </c>
      <c r="B194" s="1" t="s">
        <v>3005</v>
      </c>
      <c r="C194" s="1" t="s">
        <v>3005</v>
      </c>
      <c r="D194" s="1" t="s">
        <v>2990</v>
      </c>
      <c r="E194" s="1" t="s">
        <v>1983</v>
      </c>
      <c r="F194" s="1" t="s">
        <v>3006</v>
      </c>
      <c r="G194" s="1" t="s">
        <v>3028</v>
      </c>
      <c r="H194" s="1" t="s">
        <v>3246</v>
      </c>
    </row>
    <row r="195" spans="1:8">
      <c r="A195" s="1" t="s">
        <v>972</v>
      </c>
      <c r="B195" s="1" t="s">
        <v>3005</v>
      </c>
      <c r="C195" s="1" t="s">
        <v>2988</v>
      </c>
      <c r="D195" s="1" t="s">
        <v>2995</v>
      </c>
      <c r="E195" s="1" t="s">
        <v>1922</v>
      </c>
      <c r="F195" s="1" t="s">
        <v>3006</v>
      </c>
      <c r="G195" s="1" t="s">
        <v>2992</v>
      </c>
      <c r="H195" s="1" t="s">
        <v>3073</v>
      </c>
    </row>
    <row r="196" spans="1:8">
      <c r="A196" s="1" t="s">
        <v>452</v>
      </c>
      <c r="B196" s="1" t="s">
        <v>2995</v>
      </c>
      <c r="C196" s="1" t="s">
        <v>3019</v>
      </c>
      <c r="D196" s="1" t="s">
        <v>2995</v>
      </c>
      <c r="E196" s="1" t="s">
        <v>1922</v>
      </c>
      <c r="F196" s="1" t="s">
        <v>2991</v>
      </c>
      <c r="G196" s="1" t="s">
        <v>2992</v>
      </c>
      <c r="H196" s="1" t="s">
        <v>3247</v>
      </c>
    </row>
    <row r="197" spans="1:8">
      <c r="A197" s="1" t="s">
        <v>3248</v>
      </c>
      <c r="B197" s="1" t="s">
        <v>3084</v>
      </c>
      <c r="C197" s="1" t="s">
        <v>2988</v>
      </c>
      <c r="D197" s="1" t="s">
        <v>3001</v>
      </c>
      <c r="E197" s="1" t="s">
        <v>1920</v>
      </c>
      <c r="F197" s="1" t="s">
        <v>2991</v>
      </c>
      <c r="G197" s="1" t="s">
        <v>2992</v>
      </c>
      <c r="H197" s="1" t="s">
        <v>3128</v>
      </c>
    </row>
    <row r="198" spans="1:8">
      <c r="A198" s="1" t="s">
        <v>316</v>
      </c>
      <c r="B198" s="1" t="s">
        <v>3030</v>
      </c>
      <c r="C198" s="1" t="s">
        <v>3005</v>
      </c>
      <c r="D198" s="1" t="s">
        <v>3001</v>
      </c>
      <c r="E198" s="1" t="s">
        <v>1905</v>
      </c>
      <c r="F198" s="1" t="s">
        <v>3012</v>
      </c>
      <c r="G198" s="1" t="s">
        <v>3025</v>
      </c>
      <c r="H198" s="1" t="s">
        <v>3230</v>
      </c>
    </row>
    <row r="199" spans="1:8">
      <c r="A199" s="1" t="s">
        <v>3249</v>
      </c>
      <c r="B199" s="1" t="s">
        <v>3005</v>
      </c>
      <c r="C199" s="1" t="s">
        <v>2997</v>
      </c>
      <c r="D199" s="1" t="s">
        <v>2995</v>
      </c>
      <c r="E199" s="1" t="s">
        <v>1972</v>
      </c>
      <c r="F199" s="1" t="s">
        <v>3006</v>
      </c>
      <c r="G199" s="1" t="s">
        <v>2992</v>
      </c>
      <c r="H199" s="1" t="s">
        <v>3073</v>
      </c>
    </row>
    <row r="200" spans="1:8">
      <c r="A200" s="1" t="s">
        <v>3250</v>
      </c>
      <c r="B200" s="1" t="s">
        <v>3001</v>
      </c>
      <c r="C200" s="1" t="s">
        <v>3019</v>
      </c>
      <c r="D200" s="1" t="s">
        <v>3001</v>
      </c>
      <c r="E200" s="1" t="s">
        <v>1888</v>
      </c>
      <c r="F200" s="1" t="s">
        <v>3012</v>
      </c>
      <c r="G200" s="1" t="s">
        <v>2992</v>
      </c>
      <c r="H200" s="1" t="s">
        <v>3251</v>
      </c>
    </row>
    <row r="201" spans="1:8">
      <c r="A201" s="1" t="s">
        <v>3252</v>
      </c>
      <c r="B201" s="1" t="s">
        <v>3005</v>
      </c>
      <c r="C201" s="1" t="s">
        <v>2988</v>
      </c>
      <c r="D201" s="1" t="s">
        <v>2990</v>
      </c>
      <c r="E201" s="1" t="s">
        <v>2119</v>
      </c>
      <c r="F201" s="1" t="s">
        <v>3006</v>
      </c>
      <c r="G201" s="1" t="s">
        <v>2992</v>
      </c>
      <c r="H201" s="1" t="s">
        <v>3253</v>
      </c>
    </row>
    <row r="202" spans="1:8">
      <c r="A202" s="1" t="s">
        <v>3254</v>
      </c>
      <c r="B202" s="1" t="s">
        <v>3005</v>
      </c>
      <c r="C202" s="1" t="s">
        <v>3005</v>
      </c>
      <c r="D202" s="1" t="s">
        <v>3003</v>
      </c>
      <c r="E202" s="1" t="s">
        <v>1905</v>
      </c>
      <c r="F202" s="1" t="s">
        <v>3006</v>
      </c>
      <c r="G202" s="1" t="s">
        <v>3007</v>
      </c>
      <c r="H202" s="1" t="s">
        <v>3255</v>
      </c>
    </row>
    <row r="203" spans="1:8">
      <c r="A203" s="1" t="s">
        <v>3256</v>
      </c>
      <c r="B203" s="1" t="s">
        <v>2988</v>
      </c>
      <c r="C203" s="1" t="s">
        <v>3010</v>
      </c>
      <c r="D203" s="1" t="s">
        <v>3011</v>
      </c>
      <c r="E203" s="1" t="s">
        <v>1891</v>
      </c>
      <c r="F203" s="1" t="s">
        <v>2991</v>
      </c>
      <c r="G203" s="1" t="s">
        <v>2992</v>
      </c>
      <c r="H203" s="1" t="s">
        <v>3257</v>
      </c>
    </row>
    <row r="204" spans="1:8">
      <c r="A204" s="1" t="s">
        <v>413</v>
      </c>
      <c r="B204" s="1" t="s">
        <v>212</v>
      </c>
      <c r="C204" s="1" t="s">
        <v>3000</v>
      </c>
      <c r="D204" s="1" t="s">
        <v>3011</v>
      </c>
      <c r="E204" s="1" t="s">
        <v>2000</v>
      </c>
      <c r="F204" s="1" t="s">
        <v>3012</v>
      </c>
      <c r="G204" s="1" t="s">
        <v>2992</v>
      </c>
      <c r="H204" s="1" t="s">
        <v>3236</v>
      </c>
    </row>
    <row r="205" spans="1:8">
      <c r="A205" s="1" t="s">
        <v>264</v>
      </c>
      <c r="B205" s="1" t="s">
        <v>3061</v>
      </c>
      <c r="C205" s="1" t="s">
        <v>2988</v>
      </c>
      <c r="D205" s="1" t="s">
        <v>2990</v>
      </c>
      <c r="E205" s="1" t="s">
        <v>1887</v>
      </c>
      <c r="F205" s="1" t="s">
        <v>3012</v>
      </c>
      <c r="G205" s="1" t="s">
        <v>2992</v>
      </c>
      <c r="H205" s="1" t="s">
        <v>3258</v>
      </c>
    </row>
    <row r="206" spans="1:8">
      <c r="A206" s="1" t="s">
        <v>3259</v>
      </c>
      <c r="B206" s="1" t="s">
        <v>212</v>
      </c>
      <c r="C206" s="1" t="s">
        <v>2989</v>
      </c>
      <c r="D206" s="1" t="s">
        <v>3001</v>
      </c>
      <c r="E206" s="1" t="s">
        <v>1905</v>
      </c>
      <c r="F206" s="1" t="s">
        <v>3012</v>
      </c>
      <c r="G206" s="1" t="s">
        <v>2992</v>
      </c>
      <c r="H206" s="1" t="s">
        <v>3260</v>
      </c>
    </row>
    <row r="207" spans="1:8">
      <c r="A207" s="1" t="s">
        <v>299</v>
      </c>
      <c r="B207" s="1" t="s">
        <v>2989</v>
      </c>
      <c r="C207" s="1" t="s">
        <v>3010</v>
      </c>
      <c r="D207" s="1" t="s">
        <v>2995</v>
      </c>
      <c r="E207" s="1" t="s">
        <v>1893</v>
      </c>
      <c r="F207" s="1" t="s">
        <v>2991</v>
      </c>
      <c r="G207" s="1" t="s">
        <v>2992</v>
      </c>
      <c r="H207" s="1" t="s">
        <v>3261</v>
      </c>
    </row>
    <row r="208" spans="1:8">
      <c r="A208" s="1" t="s">
        <v>3262</v>
      </c>
      <c r="B208" s="1" t="s">
        <v>3005</v>
      </c>
      <c r="C208" s="1" t="s">
        <v>2997</v>
      </c>
      <c r="D208" s="1" t="s">
        <v>2990</v>
      </c>
      <c r="E208" s="1" t="s">
        <v>2119</v>
      </c>
      <c r="F208" s="1" t="s">
        <v>3006</v>
      </c>
      <c r="G208" s="1" t="s">
        <v>3025</v>
      </c>
      <c r="H208" s="1" t="s">
        <v>3015</v>
      </c>
    </row>
    <row r="209" spans="1:8">
      <c r="A209" s="1" t="s">
        <v>469</v>
      </c>
      <c r="B209" s="1" t="s">
        <v>2989</v>
      </c>
      <c r="C209" s="1" t="s">
        <v>2988</v>
      </c>
      <c r="D209" s="1" t="s">
        <v>2990</v>
      </c>
      <c r="E209" s="1" t="s">
        <v>1922</v>
      </c>
      <c r="F209" s="1" t="s">
        <v>3012</v>
      </c>
      <c r="G209" s="1" t="s">
        <v>2992</v>
      </c>
      <c r="H209" s="1" t="s">
        <v>3192</v>
      </c>
    </row>
    <row r="210" spans="1:8">
      <c r="A210" s="1" t="s">
        <v>407</v>
      </c>
      <c r="B210" s="1" t="s">
        <v>3263</v>
      </c>
      <c r="C210" s="1" t="s">
        <v>2988</v>
      </c>
      <c r="D210" s="1" t="s">
        <v>3011</v>
      </c>
      <c r="E210" s="1" t="s">
        <v>1905</v>
      </c>
      <c r="F210" s="1" t="s">
        <v>2991</v>
      </c>
      <c r="G210" s="1" t="s">
        <v>3028</v>
      </c>
      <c r="H210" s="1" t="s">
        <v>3264</v>
      </c>
    </row>
    <row r="211" spans="1:8">
      <c r="A211" s="1" t="s">
        <v>874</v>
      </c>
      <c r="B211" s="1" t="s">
        <v>2997</v>
      </c>
      <c r="C211" s="1" t="s">
        <v>2988</v>
      </c>
      <c r="D211" s="1" t="s">
        <v>2990</v>
      </c>
      <c r="E211" s="1" t="s">
        <v>1895</v>
      </c>
      <c r="F211" s="1" t="s">
        <v>2991</v>
      </c>
      <c r="G211" s="1" t="s">
        <v>2992</v>
      </c>
      <c r="H211" s="1" t="s">
        <v>3265</v>
      </c>
    </row>
    <row r="212" spans="1:8">
      <c r="A212" s="1" t="s">
        <v>373</v>
      </c>
      <c r="B212" s="1" t="s">
        <v>3061</v>
      </c>
      <c r="C212" s="1" t="s">
        <v>3057</v>
      </c>
      <c r="D212" s="1" t="s">
        <v>3011</v>
      </c>
      <c r="E212" s="1" t="s">
        <v>1891</v>
      </c>
      <c r="F212" s="1" t="s">
        <v>3012</v>
      </c>
      <c r="G212" s="1" t="s">
        <v>2992</v>
      </c>
      <c r="H212" s="1" t="s">
        <v>3266</v>
      </c>
    </row>
    <row r="213" spans="1:8">
      <c r="A213" s="1" t="s">
        <v>378</v>
      </c>
      <c r="B213" s="1" t="s">
        <v>2997</v>
      </c>
      <c r="C213" s="1" t="s">
        <v>2988</v>
      </c>
      <c r="D213" s="1" t="s">
        <v>2995</v>
      </c>
      <c r="E213" s="1" t="s">
        <v>1895</v>
      </c>
      <c r="F213" s="1" t="s">
        <v>2991</v>
      </c>
      <c r="G213" s="1" t="s">
        <v>2992</v>
      </c>
      <c r="H213" s="1" t="s">
        <v>2998</v>
      </c>
    </row>
    <row r="214" spans="1:8">
      <c r="A214" s="1" t="s">
        <v>670</v>
      </c>
      <c r="B214" s="1" t="s">
        <v>3010</v>
      </c>
      <c r="C214" s="1" t="s">
        <v>3057</v>
      </c>
      <c r="D214" s="1" t="s">
        <v>2990</v>
      </c>
      <c r="E214" s="1" t="s">
        <v>1895</v>
      </c>
      <c r="F214" s="1" t="s">
        <v>3012</v>
      </c>
      <c r="G214" s="1" t="s">
        <v>3025</v>
      </c>
      <c r="H214" s="1" t="s">
        <v>3267</v>
      </c>
    </row>
    <row r="215" spans="1:8">
      <c r="A215" s="1" t="s">
        <v>281</v>
      </c>
      <c r="B215" s="1" t="s">
        <v>3005</v>
      </c>
      <c r="C215" s="1" t="s">
        <v>3005</v>
      </c>
      <c r="D215" s="1" t="s">
        <v>3001</v>
      </c>
      <c r="E215" s="1" t="s">
        <v>1905</v>
      </c>
      <c r="F215" s="1" t="s">
        <v>3006</v>
      </c>
      <c r="G215" s="1" t="s">
        <v>3007</v>
      </c>
      <c r="H215" s="1" t="s">
        <v>3268</v>
      </c>
    </row>
    <row r="216" spans="1:8">
      <c r="A216" s="1" t="s">
        <v>336</v>
      </c>
      <c r="B216" s="1" t="s">
        <v>3061</v>
      </c>
      <c r="C216" s="1" t="s">
        <v>3019</v>
      </c>
      <c r="D216" s="1" t="s">
        <v>3011</v>
      </c>
      <c r="E216" s="1" t="s">
        <v>1888</v>
      </c>
      <c r="F216" s="1" t="s">
        <v>2991</v>
      </c>
      <c r="G216" s="1" t="s">
        <v>2992</v>
      </c>
      <c r="H216" s="1" t="s">
        <v>3251</v>
      </c>
    </row>
    <row r="217" spans="1:8">
      <c r="A217" s="1" t="s">
        <v>545</v>
      </c>
      <c r="B217" s="1" t="s">
        <v>3003</v>
      </c>
      <c r="C217" s="1" t="s">
        <v>2988</v>
      </c>
      <c r="D217" s="1" t="s">
        <v>3001</v>
      </c>
      <c r="E217" s="1" t="s">
        <v>2068</v>
      </c>
      <c r="F217" s="1" t="s">
        <v>3012</v>
      </c>
      <c r="G217" s="1" t="s">
        <v>3025</v>
      </c>
      <c r="H217" s="1" t="s">
        <v>3269</v>
      </c>
    </row>
    <row r="218" spans="1:8">
      <c r="A218" s="1" t="s">
        <v>1216</v>
      </c>
      <c r="B218" s="1" t="s">
        <v>3533</v>
      </c>
      <c r="C218" s="1" t="s">
        <v>3534</v>
      </c>
      <c r="D218" s="1" t="s">
        <v>3535</v>
      </c>
      <c r="E218" s="1" t="s">
        <v>1905</v>
      </c>
      <c r="F218" s="1" t="s">
        <v>2991</v>
      </c>
      <c r="G218" s="1" t="s">
        <v>2992</v>
      </c>
      <c r="H218" s="1" t="s">
        <v>4177</v>
      </c>
    </row>
    <row r="219" spans="1:8">
      <c r="A219" s="1" t="s">
        <v>278</v>
      </c>
      <c r="B219" s="1" t="s">
        <v>3533</v>
      </c>
      <c r="C219" s="1" t="s">
        <v>3537</v>
      </c>
      <c r="D219" s="1" t="s">
        <v>3538</v>
      </c>
      <c r="E219" s="1" t="s">
        <v>1887</v>
      </c>
      <c r="F219" s="1" t="s">
        <v>2991</v>
      </c>
      <c r="G219" s="1" t="s">
        <v>2992</v>
      </c>
      <c r="H219" s="1" t="s">
        <v>4177</v>
      </c>
    </row>
    <row r="220" spans="1:8">
      <c r="A220" s="1" t="s">
        <v>3270</v>
      </c>
      <c r="B220" s="1" t="s">
        <v>2990</v>
      </c>
      <c r="C220" s="1" t="s">
        <v>2988</v>
      </c>
      <c r="D220" s="1" t="s">
        <v>3000</v>
      </c>
      <c r="E220" s="1" t="s">
        <v>1887</v>
      </c>
      <c r="F220" s="1" t="s">
        <v>2991</v>
      </c>
      <c r="G220" s="1" t="s">
        <v>2992</v>
      </c>
      <c r="H220" s="1" t="s">
        <v>3078</v>
      </c>
    </row>
    <row r="221" spans="1:8">
      <c r="A221" s="1" t="s">
        <v>326</v>
      </c>
      <c r="B221" s="1" t="s">
        <v>3117</v>
      </c>
      <c r="C221" s="1" t="s">
        <v>2989</v>
      </c>
      <c r="D221" s="1" t="s">
        <v>2990</v>
      </c>
      <c r="E221" s="1" t="s">
        <v>1905</v>
      </c>
      <c r="F221" s="1" t="s">
        <v>2991</v>
      </c>
      <c r="G221" s="1" t="s">
        <v>2992</v>
      </c>
      <c r="H221" s="1" t="s">
        <v>3271</v>
      </c>
    </row>
    <row r="222" spans="1:8">
      <c r="A222" s="1" t="s">
        <v>3272</v>
      </c>
      <c r="B222" s="1" t="s">
        <v>3069</v>
      </c>
      <c r="C222" s="1" t="s">
        <v>2988</v>
      </c>
      <c r="D222" s="1" t="s">
        <v>3001</v>
      </c>
      <c r="E222" s="1" t="s">
        <v>1898</v>
      </c>
      <c r="F222" s="1" t="s">
        <v>2991</v>
      </c>
      <c r="G222" s="1" t="s">
        <v>2992</v>
      </c>
      <c r="H222" s="1" t="s">
        <v>3271</v>
      </c>
    </row>
    <row r="223" spans="1:8">
      <c r="A223" s="1" t="s">
        <v>926</v>
      </c>
      <c r="B223" s="1" t="s">
        <v>3005</v>
      </c>
      <c r="C223" s="1" t="s">
        <v>3005</v>
      </c>
      <c r="D223" s="1" t="s">
        <v>2990</v>
      </c>
      <c r="E223" s="1" t="s">
        <v>1905</v>
      </c>
      <c r="F223" s="1" t="s">
        <v>3532</v>
      </c>
      <c r="G223" s="1" t="s">
        <v>3007</v>
      </c>
      <c r="H223" s="1" t="s">
        <v>3211</v>
      </c>
    </row>
    <row r="224" spans="1:8">
      <c r="A224" s="1" t="s">
        <v>719</v>
      </c>
      <c r="B224" s="1" t="s">
        <v>3030</v>
      </c>
      <c r="C224" s="1" t="s">
        <v>3005</v>
      </c>
      <c r="D224" s="1" t="s">
        <v>3001</v>
      </c>
      <c r="E224" s="1" t="s">
        <v>2119</v>
      </c>
      <c r="F224" s="1" t="s">
        <v>2991</v>
      </c>
      <c r="G224" s="1" t="s">
        <v>2992</v>
      </c>
      <c r="H224" s="1" t="s">
        <v>3230</v>
      </c>
    </row>
    <row r="225" spans="1:8">
      <c r="A225" s="1" t="s">
        <v>3273</v>
      </c>
      <c r="B225" s="1" t="s">
        <v>2995</v>
      </c>
      <c r="C225" s="1" t="s">
        <v>3057</v>
      </c>
      <c r="D225" s="1" t="s">
        <v>3001</v>
      </c>
      <c r="E225" s="1" t="s">
        <v>1905</v>
      </c>
      <c r="F225" s="1" t="s">
        <v>2991</v>
      </c>
      <c r="G225" s="1" t="s">
        <v>2992</v>
      </c>
      <c r="H225" s="1" t="s">
        <v>3078</v>
      </c>
    </row>
    <row r="226" spans="1:8">
      <c r="A226" s="1" t="s">
        <v>3274</v>
      </c>
      <c r="B226" s="1" t="s">
        <v>3040</v>
      </c>
      <c r="C226" s="1" t="s">
        <v>2988</v>
      </c>
      <c r="D226" s="1" t="s">
        <v>2990</v>
      </c>
      <c r="E226" s="1" t="s">
        <v>2119</v>
      </c>
      <c r="F226" s="1" t="s">
        <v>2991</v>
      </c>
      <c r="G226" s="1" t="s">
        <v>2992</v>
      </c>
      <c r="H226" s="1" t="s">
        <v>3275</v>
      </c>
    </row>
    <row r="227" spans="1:8">
      <c r="A227" s="1" t="s">
        <v>1043</v>
      </c>
      <c r="B227" s="1" t="s">
        <v>3005</v>
      </c>
      <c r="C227" s="1" t="s">
        <v>3005</v>
      </c>
      <c r="D227" s="1" t="s">
        <v>3001</v>
      </c>
      <c r="E227" s="1" t="s">
        <v>1905</v>
      </c>
      <c r="F227" s="1" t="s">
        <v>3006</v>
      </c>
      <c r="G227" s="1" t="s">
        <v>3007</v>
      </c>
      <c r="H227" s="1" t="s">
        <v>3276</v>
      </c>
    </row>
    <row r="228" spans="1:8">
      <c r="A228" s="1" t="s">
        <v>3277</v>
      </c>
      <c r="B228" s="1" t="s">
        <v>212</v>
      </c>
      <c r="C228" s="1" t="s">
        <v>2988</v>
      </c>
      <c r="D228" s="1" t="s">
        <v>3001</v>
      </c>
      <c r="E228" s="1" t="s">
        <v>1961</v>
      </c>
      <c r="F228" s="1" t="s">
        <v>2991</v>
      </c>
      <c r="G228" s="1" t="s">
        <v>2992</v>
      </c>
      <c r="H228" s="1" t="s">
        <v>3278</v>
      </c>
    </row>
    <row r="229" spans="1:8">
      <c r="A229" s="1" t="s">
        <v>575</v>
      </c>
      <c r="B229" s="1" t="s">
        <v>3040</v>
      </c>
      <c r="C229" s="1" t="s">
        <v>2989</v>
      </c>
      <c r="D229" s="1" t="s">
        <v>2990</v>
      </c>
      <c r="E229" s="1" t="s">
        <v>1920</v>
      </c>
      <c r="F229" s="1" t="s">
        <v>3012</v>
      </c>
      <c r="G229" s="1" t="s">
        <v>2992</v>
      </c>
      <c r="H229" s="1" t="s">
        <v>3279</v>
      </c>
    </row>
    <row r="230" spans="1:8">
      <c r="A230" s="1" t="s">
        <v>3280</v>
      </c>
      <c r="B230" s="1" t="s">
        <v>3005</v>
      </c>
      <c r="C230" s="1" t="s">
        <v>3066</v>
      </c>
      <c r="D230" s="1" t="s">
        <v>3001</v>
      </c>
      <c r="E230" s="1" t="s">
        <v>1905</v>
      </c>
      <c r="F230" s="1" t="s">
        <v>3006</v>
      </c>
      <c r="G230" s="1" t="s">
        <v>2992</v>
      </c>
      <c r="H230" s="1" t="s">
        <v>3032</v>
      </c>
    </row>
    <row r="231" spans="1:8">
      <c r="A231" s="1" t="s">
        <v>237</v>
      </c>
      <c r="B231" s="1" t="s">
        <v>3005</v>
      </c>
      <c r="C231" s="1" t="s">
        <v>2988</v>
      </c>
      <c r="D231" s="1" t="s">
        <v>3001</v>
      </c>
      <c r="E231" s="1" t="s">
        <v>2119</v>
      </c>
      <c r="F231" s="1" t="s">
        <v>3006</v>
      </c>
      <c r="G231" s="1" t="s">
        <v>2992</v>
      </c>
      <c r="H231" s="1" t="s">
        <v>3281</v>
      </c>
    </row>
    <row r="232" spans="1:8">
      <c r="A232" s="1" t="s">
        <v>838</v>
      </c>
      <c r="B232" s="1" t="s">
        <v>3030</v>
      </c>
      <c r="C232" s="1" t="s">
        <v>2988</v>
      </c>
      <c r="D232" s="1" t="s">
        <v>3001</v>
      </c>
      <c r="E232" s="1" t="s">
        <v>1893</v>
      </c>
      <c r="F232" s="1" t="s">
        <v>2991</v>
      </c>
      <c r="G232" s="1" t="s">
        <v>2992</v>
      </c>
      <c r="H232" s="1" t="s">
        <v>3282</v>
      </c>
    </row>
    <row r="233" spans="1:8">
      <c r="A233" s="1" t="s">
        <v>572</v>
      </c>
      <c r="B233" s="1" t="s">
        <v>3005</v>
      </c>
      <c r="C233" s="1" t="s">
        <v>3005</v>
      </c>
      <c r="D233" s="1" t="s">
        <v>3011</v>
      </c>
      <c r="E233" s="1" t="s">
        <v>1905</v>
      </c>
      <c r="F233" s="1" t="s">
        <v>3006</v>
      </c>
      <c r="G233" s="1" t="s">
        <v>3007</v>
      </c>
      <c r="H233" s="1" t="s">
        <v>3283</v>
      </c>
    </row>
    <row r="234" spans="1:8">
      <c r="A234" s="1" t="s">
        <v>243</v>
      </c>
      <c r="B234" s="1" t="s">
        <v>3019</v>
      </c>
      <c r="C234" s="1" t="s">
        <v>2988</v>
      </c>
      <c r="D234" s="1" t="s">
        <v>2995</v>
      </c>
      <c r="E234" s="1" t="s">
        <v>2119</v>
      </c>
      <c r="F234" s="1" t="s">
        <v>2991</v>
      </c>
      <c r="G234" s="1" t="s">
        <v>2992</v>
      </c>
      <c r="H234" s="1" t="s">
        <v>3013</v>
      </c>
    </row>
    <row r="235" spans="1:8">
      <c r="A235" s="1" t="s">
        <v>1116</v>
      </c>
      <c r="B235" s="1" t="s">
        <v>3540</v>
      </c>
      <c r="C235" s="1" t="s">
        <v>3537</v>
      </c>
      <c r="D235" s="1" t="s">
        <v>3540</v>
      </c>
      <c r="E235" s="1" t="s">
        <v>1905</v>
      </c>
      <c r="F235" s="1" t="s">
        <v>2991</v>
      </c>
      <c r="G235" s="1" t="s">
        <v>2992</v>
      </c>
      <c r="H235" s="1" t="s">
        <v>4177</v>
      </c>
    </row>
    <row r="236" spans="1:8">
      <c r="A236" s="1" t="s">
        <v>932</v>
      </c>
      <c r="B236" s="1" t="s">
        <v>2995</v>
      </c>
      <c r="C236" s="1" t="s">
        <v>2988</v>
      </c>
      <c r="D236" s="1" t="s">
        <v>3001</v>
      </c>
      <c r="E236" s="1" t="s">
        <v>1961</v>
      </c>
      <c r="F236" s="1" t="s">
        <v>2991</v>
      </c>
      <c r="G236" s="1" t="s">
        <v>2992</v>
      </c>
      <c r="H236" s="1" t="s">
        <v>3078</v>
      </c>
    </row>
    <row r="237" spans="1:8">
      <c r="A237" s="1" t="s">
        <v>524</v>
      </c>
      <c r="B237" s="1" t="s">
        <v>212</v>
      </c>
      <c r="C237" s="1" t="s">
        <v>3000</v>
      </c>
      <c r="D237" s="1" t="s">
        <v>3011</v>
      </c>
      <c r="E237" s="1" t="s">
        <v>1905</v>
      </c>
      <c r="F237" s="1" t="s">
        <v>2991</v>
      </c>
      <c r="G237" s="1" t="s">
        <v>2992</v>
      </c>
      <c r="H237" s="1" t="s">
        <v>3236</v>
      </c>
    </row>
    <row r="238" spans="1:8">
      <c r="A238" s="1" t="s">
        <v>217</v>
      </c>
      <c r="B238" s="1" t="s">
        <v>3030</v>
      </c>
      <c r="C238" s="1" t="s">
        <v>3005</v>
      </c>
      <c r="D238" s="1" t="s">
        <v>3001</v>
      </c>
      <c r="E238" s="1" t="s">
        <v>1893</v>
      </c>
      <c r="F238" s="1" t="s">
        <v>2991</v>
      </c>
      <c r="G238" s="1" t="s">
        <v>2992</v>
      </c>
      <c r="H238" s="1" t="s">
        <v>3230</v>
      </c>
    </row>
    <row r="239" spans="1:8">
      <c r="A239" s="1" t="s">
        <v>818</v>
      </c>
      <c r="B239" s="1" t="s">
        <v>3005</v>
      </c>
      <c r="C239" s="1" t="s">
        <v>3005</v>
      </c>
      <c r="D239" s="1" t="s">
        <v>3000</v>
      </c>
      <c r="E239" s="1" t="s">
        <v>1905</v>
      </c>
      <c r="F239" s="1" t="s">
        <v>3006</v>
      </c>
      <c r="G239" s="1" t="s">
        <v>2992</v>
      </c>
      <c r="H239" s="1" t="s">
        <v>3284</v>
      </c>
    </row>
    <row r="240" spans="1:8">
      <c r="A240" s="1" t="s">
        <v>3285</v>
      </c>
      <c r="B240" s="1" t="s">
        <v>2990</v>
      </c>
      <c r="C240" s="1" t="s">
        <v>2988</v>
      </c>
      <c r="D240" s="1" t="s">
        <v>3000</v>
      </c>
      <c r="E240" s="1" t="s">
        <v>2000</v>
      </c>
      <c r="F240" s="1" t="s">
        <v>2991</v>
      </c>
      <c r="G240" s="1" t="s">
        <v>2992</v>
      </c>
      <c r="H240" s="1" t="s">
        <v>3078</v>
      </c>
    </row>
    <row r="241" spans="1:8">
      <c r="A241" s="1" t="s">
        <v>440</v>
      </c>
      <c r="B241" s="1" t="s">
        <v>3005</v>
      </c>
      <c r="C241" s="1" t="s">
        <v>3005</v>
      </c>
      <c r="D241" s="1" t="s">
        <v>3000</v>
      </c>
      <c r="E241" s="1" t="s">
        <v>1905</v>
      </c>
      <c r="F241" s="1" t="s">
        <v>3006</v>
      </c>
      <c r="G241" s="1" t="s">
        <v>3007</v>
      </c>
      <c r="H241" s="1" t="s">
        <v>3286</v>
      </c>
    </row>
    <row r="242" spans="1:8">
      <c r="A242" s="1" t="s">
        <v>3287</v>
      </c>
      <c r="B242" s="1" t="s">
        <v>3005</v>
      </c>
      <c r="C242" s="1" t="s">
        <v>3005</v>
      </c>
      <c r="D242" s="1" t="s">
        <v>3000</v>
      </c>
      <c r="E242" s="1" t="s">
        <v>1905</v>
      </c>
      <c r="F242" s="1" t="s">
        <v>3006</v>
      </c>
      <c r="G242" s="1" t="s">
        <v>3007</v>
      </c>
      <c r="H242" s="1" t="s">
        <v>3288</v>
      </c>
    </row>
    <row r="243" spans="1:8">
      <c r="A243" s="1" t="s">
        <v>1090</v>
      </c>
      <c r="B243" s="1" t="s">
        <v>3005</v>
      </c>
      <c r="C243" s="1" t="s">
        <v>3005</v>
      </c>
      <c r="D243" s="1" t="s">
        <v>3000</v>
      </c>
      <c r="E243" s="1" t="s">
        <v>1905</v>
      </c>
      <c r="F243" s="1" t="s">
        <v>3006</v>
      </c>
      <c r="G243" s="1" t="s">
        <v>3007</v>
      </c>
      <c r="H243" s="1" t="s">
        <v>3289</v>
      </c>
    </row>
    <row r="244" spans="1:8">
      <c r="A244" s="1" t="s">
        <v>169</v>
      </c>
      <c r="B244" s="1" t="s">
        <v>3005</v>
      </c>
      <c r="C244" s="1" t="s">
        <v>3005</v>
      </c>
      <c r="D244" s="1" t="s">
        <v>3001</v>
      </c>
      <c r="E244" s="1" t="s">
        <v>1905</v>
      </c>
      <c r="F244" s="1" t="s">
        <v>3006</v>
      </c>
      <c r="G244" s="1" t="s">
        <v>2992</v>
      </c>
      <c r="H244" s="1" t="s">
        <v>3290</v>
      </c>
    </row>
    <row r="245" spans="1:8">
      <c r="A245" s="1" t="s">
        <v>211</v>
      </c>
      <c r="B245" s="1" t="s">
        <v>3542</v>
      </c>
      <c r="C245" s="1" t="s">
        <v>3542</v>
      </c>
      <c r="D245" s="1" t="s">
        <v>3538</v>
      </c>
      <c r="E245" s="1" t="s">
        <v>3543</v>
      </c>
      <c r="F245" s="1" t="s">
        <v>3006</v>
      </c>
      <c r="G245" s="1" t="s">
        <v>2992</v>
      </c>
      <c r="H245" s="1" t="s">
        <v>3544</v>
      </c>
    </row>
    <row r="246" spans="1:8">
      <c r="A246" s="1" t="s">
        <v>3291</v>
      </c>
      <c r="B246" s="1" t="s">
        <v>3005</v>
      </c>
      <c r="C246" s="1" t="s">
        <v>3005</v>
      </c>
      <c r="D246" s="1" t="s">
        <v>3001</v>
      </c>
      <c r="E246" s="1" t="s">
        <v>1972</v>
      </c>
      <c r="F246" s="1" t="s">
        <v>3006</v>
      </c>
      <c r="G246" s="1" t="s">
        <v>3007</v>
      </c>
      <c r="H246" s="1" t="s">
        <v>3292</v>
      </c>
    </row>
    <row r="247" spans="1:8">
      <c r="A247" s="1" t="s">
        <v>3293</v>
      </c>
      <c r="B247" s="1" t="s">
        <v>3003</v>
      </c>
      <c r="C247" s="1" t="s">
        <v>2988</v>
      </c>
      <c r="D247" s="1" t="s">
        <v>3000</v>
      </c>
      <c r="E247" s="1" t="s">
        <v>1920</v>
      </c>
      <c r="F247" s="1" t="s">
        <v>3012</v>
      </c>
      <c r="G247" s="1" t="s">
        <v>2992</v>
      </c>
      <c r="H247" s="1" t="s">
        <v>3294</v>
      </c>
    </row>
    <row r="248" spans="1:8">
      <c r="A248" s="1" t="s">
        <v>1096</v>
      </c>
      <c r="B248" s="1" t="s">
        <v>3030</v>
      </c>
      <c r="C248" s="1" t="s">
        <v>3005</v>
      </c>
      <c r="D248" s="1" t="s">
        <v>3001</v>
      </c>
      <c r="E248" s="1" t="s">
        <v>1920</v>
      </c>
      <c r="F248" s="1" t="s">
        <v>3012</v>
      </c>
      <c r="G248" s="1" t="s">
        <v>2992</v>
      </c>
      <c r="H248" s="1" t="s">
        <v>3230</v>
      </c>
    </row>
    <row r="249" spans="1:8">
      <c r="A249" s="1" t="s">
        <v>675</v>
      </c>
      <c r="B249" s="1" t="s">
        <v>3003</v>
      </c>
      <c r="C249" s="1" t="s">
        <v>2988</v>
      </c>
      <c r="D249" s="1" t="s">
        <v>3000</v>
      </c>
      <c r="E249" s="1" t="s">
        <v>1905</v>
      </c>
      <c r="F249" s="1" t="s">
        <v>2991</v>
      </c>
      <c r="G249" s="1" t="s">
        <v>2992</v>
      </c>
      <c r="H249" s="1" t="s">
        <v>3173</v>
      </c>
    </row>
    <row r="250" spans="1:8">
      <c r="A250" s="1" t="s">
        <v>1124</v>
      </c>
      <c r="B250" s="1" t="s">
        <v>3005</v>
      </c>
      <c r="C250" s="1" t="s">
        <v>2994</v>
      </c>
      <c r="D250" s="1" t="s">
        <v>2990</v>
      </c>
      <c r="E250" s="1" t="s">
        <v>1905</v>
      </c>
      <c r="F250" s="1" t="s">
        <v>3006</v>
      </c>
      <c r="G250" s="1" t="s">
        <v>2992</v>
      </c>
      <c r="H250" s="1" t="s">
        <v>3032</v>
      </c>
    </row>
    <row r="251" spans="1:8">
      <c r="A251" s="1" t="s">
        <v>241</v>
      </c>
      <c r="B251" s="1" t="s">
        <v>3005</v>
      </c>
      <c r="C251" s="1" t="s">
        <v>2988</v>
      </c>
      <c r="D251" s="1" t="s">
        <v>3001</v>
      </c>
      <c r="E251" s="1" t="s">
        <v>1920</v>
      </c>
      <c r="F251" s="1" t="s">
        <v>3006</v>
      </c>
      <c r="G251" s="1" t="s">
        <v>2992</v>
      </c>
      <c r="H251" s="1" t="s">
        <v>3224</v>
      </c>
    </row>
    <row r="252" spans="1:8">
      <c r="A252" s="1" t="s">
        <v>661</v>
      </c>
      <c r="B252" s="1" t="s">
        <v>3005</v>
      </c>
      <c r="C252" s="1" t="s">
        <v>3005</v>
      </c>
      <c r="D252" s="1" t="s">
        <v>2990</v>
      </c>
      <c r="E252" s="1" t="s">
        <v>1920</v>
      </c>
      <c r="F252" s="1" t="s">
        <v>3006</v>
      </c>
      <c r="G252" s="1" t="s">
        <v>3007</v>
      </c>
      <c r="H252" s="1" t="s">
        <v>3295</v>
      </c>
    </row>
    <row r="253" spans="1:8">
      <c r="A253" s="1" t="s">
        <v>3296</v>
      </c>
      <c r="B253" s="1" t="s">
        <v>3061</v>
      </c>
      <c r="C253" s="1" t="s">
        <v>3040</v>
      </c>
      <c r="D253" s="1" t="s">
        <v>3011</v>
      </c>
      <c r="E253" s="1" t="s">
        <v>1920</v>
      </c>
      <c r="F253" s="1" t="s">
        <v>3012</v>
      </c>
      <c r="G253" s="1" t="s">
        <v>2992</v>
      </c>
      <c r="H253" s="1" t="s">
        <v>3224</v>
      </c>
    </row>
    <row r="254" spans="1:8">
      <c r="A254" s="1" t="s">
        <v>3297</v>
      </c>
      <c r="B254" s="1" t="s">
        <v>3005</v>
      </c>
      <c r="C254" s="1" t="s">
        <v>3005</v>
      </c>
      <c r="D254" s="1" t="s">
        <v>3011</v>
      </c>
      <c r="E254" s="1" t="s">
        <v>1905</v>
      </c>
      <c r="F254" s="1" t="s">
        <v>3006</v>
      </c>
      <c r="G254" s="1" t="s">
        <v>2992</v>
      </c>
      <c r="H254" s="1" t="s">
        <v>3298</v>
      </c>
    </row>
    <row r="255" spans="1:8">
      <c r="A255" s="1" t="s">
        <v>1324</v>
      </c>
      <c r="B255" s="1" t="s">
        <v>3005</v>
      </c>
      <c r="C255" s="1" t="s">
        <v>3005</v>
      </c>
      <c r="D255" s="1" t="s">
        <v>3003</v>
      </c>
      <c r="E255" s="1" t="s">
        <v>1905</v>
      </c>
      <c r="F255" s="1" t="s">
        <v>3006</v>
      </c>
      <c r="G255" s="1" t="s">
        <v>3007</v>
      </c>
      <c r="H255" s="1" t="s">
        <v>3299</v>
      </c>
    </row>
    <row r="256" spans="1:8">
      <c r="A256" s="1" t="s">
        <v>3300</v>
      </c>
      <c r="B256" s="1" t="s">
        <v>3140</v>
      </c>
      <c r="C256" s="1" t="s">
        <v>2989</v>
      </c>
      <c r="D256" s="1" t="s">
        <v>3011</v>
      </c>
      <c r="E256" s="1" t="s">
        <v>2068</v>
      </c>
      <c r="F256" s="1" t="s">
        <v>3012</v>
      </c>
      <c r="G256" s="1" t="s">
        <v>2992</v>
      </c>
      <c r="H256" s="1" t="s">
        <v>3301</v>
      </c>
    </row>
    <row r="257" spans="1:8">
      <c r="A257" s="1" t="s">
        <v>3302</v>
      </c>
      <c r="B257" s="1" t="s">
        <v>3005</v>
      </c>
      <c r="C257" s="1" t="s">
        <v>3066</v>
      </c>
      <c r="D257" s="1" t="s">
        <v>3003</v>
      </c>
      <c r="E257" s="1" t="s">
        <v>1888</v>
      </c>
      <c r="F257" s="1" t="s">
        <v>3006</v>
      </c>
      <c r="G257" s="1" t="s">
        <v>2992</v>
      </c>
      <c r="H257" s="1" t="s">
        <v>3303</v>
      </c>
    </row>
    <row r="258" spans="1:8">
      <c r="A258" s="1" t="s">
        <v>523</v>
      </c>
      <c r="B258" s="1" t="s">
        <v>2997</v>
      </c>
      <c r="C258" s="1" t="s">
        <v>2988</v>
      </c>
      <c r="D258" s="1" t="s">
        <v>3001</v>
      </c>
      <c r="E258" s="1" t="s">
        <v>1888</v>
      </c>
      <c r="F258" s="1" t="s">
        <v>2991</v>
      </c>
      <c r="G258" s="1" t="s">
        <v>2992</v>
      </c>
      <c r="H258" s="1" t="s">
        <v>3304</v>
      </c>
    </row>
    <row r="259" spans="1:8">
      <c r="A259" s="1" t="s">
        <v>300</v>
      </c>
      <c r="B259" s="1" t="s">
        <v>3005</v>
      </c>
      <c r="C259" s="1" t="s">
        <v>3057</v>
      </c>
      <c r="D259" s="1" t="s">
        <v>2990</v>
      </c>
      <c r="E259" s="1" t="s">
        <v>1888</v>
      </c>
      <c r="F259" s="1" t="s">
        <v>3006</v>
      </c>
      <c r="G259" s="1" t="s">
        <v>2992</v>
      </c>
      <c r="H259" s="1" t="s">
        <v>3305</v>
      </c>
    </row>
    <row r="260" spans="1:8">
      <c r="A260" s="1" t="s">
        <v>865</v>
      </c>
      <c r="B260" s="1" t="s">
        <v>3040</v>
      </c>
      <c r="C260" s="1" t="s">
        <v>2988</v>
      </c>
      <c r="D260" s="1" t="s">
        <v>2995</v>
      </c>
      <c r="E260" s="1" t="s">
        <v>1888</v>
      </c>
      <c r="F260" s="1" t="s">
        <v>2991</v>
      </c>
      <c r="G260" s="1" t="s">
        <v>2992</v>
      </c>
      <c r="H260" s="1" t="s">
        <v>3306</v>
      </c>
    </row>
    <row r="261" spans="1:8">
      <c r="A261" s="1" t="s">
        <v>3307</v>
      </c>
      <c r="B261" s="1" t="s">
        <v>3005</v>
      </c>
      <c r="C261" s="1" t="s">
        <v>2994</v>
      </c>
      <c r="D261" s="1" t="s">
        <v>3117</v>
      </c>
      <c r="E261" s="1" t="s">
        <v>1888</v>
      </c>
      <c r="F261" s="1" t="s">
        <v>3006</v>
      </c>
      <c r="G261" s="1" t="s">
        <v>2992</v>
      </c>
      <c r="H261" s="1" t="s">
        <v>3303</v>
      </c>
    </row>
    <row r="262" spans="1:8">
      <c r="A262" s="1" t="s">
        <v>3308</v>
      </c>
      <c r="B262" s="1" t="s">
        <v>2995</v>
      </c>
      <c r="C262" s="1" t="s">
        <v>2988</v>
      </c>
      <c r="D262" s="1" t="s">
        <v>3117</v>
      </c>
      <c r="E262" s="1" t="s">
        <v>1888</v>
      </c>
      <c r="F262" s="1" t="s">
        <v>2991</v>
      </c>
      <c r="G262" s="1" t="s">
        <v>2992</v>
      </c>
      <c r="H262" s="1" t="s">
        <v>3309</v>
      </c>
    </row>
    <row r="263" spans="1:8">
      <c r="A263" s="1" t="s">
        <v>993</v>
      </c>
      <c r="B263" s="1" t="s">
        <v>3005</v>
      </c>
      <c r="C263" s="1" t="s">
        <v>3005</v>
      </c>
      <c r="D263" s="1" t="s">
        <v>3001</v>
      </c>
      <c r="E263" s="1" t="s">
        <v>1888</v>
      </c>
      <c r="F263" s="1" t="s">
        <v>3006</v>
      </c>
      <c r="H263" s="1" t="s">
        <v>3310</v>
      </c>
    </row>
    <row r="264" spans="1:8">
      <c r="A264" s="1" t="s">
        <v>3311</v>
      </c>
      <c r="B264" s="1" t="s">
        <v>3001</v>
      </c>
      <c r="C264" s="1" t="s">
        <v>2988</v>
      </c>
      <c r="D264" s="1" t="s">
        <v>2995</v>
      </c>
      <c r="E264" s="1" t="s">
        <v>1905</v>
      </c>
      <c r="F264" s="1" t="s">
        <v>2991</v>
      </c>
      <c r="G264" s="1" t="s">
        <v>2992</v>
      </c>
      <c r="H264" s="1" t="s">
        <v>3078</v>
      </c>
    </row>
    <row r="265" spans="1:8">
      <c r="A265" s="1" t="s">
        <v>666</v>
      </c>
      <c r="B265" s="1" t="s">
        <v>3005</v>
      </c>
      <c r="C265" s="1" t="s">
        <v>3005</v>
      </c>
      <c r="D265" s="1" t="s">
        <v>3003</v>
      </c>
      <c r="E265" s="1" t="s">
        <v>1888</v>
      </c>
      <c r="F265" s="1" t="s">
        <v>3006</v>
      </c>
      <c r="G265" s="1" t="s">
        <v>3007</v>
      </c>
      <c r="H265" s="1" t="s">
        <v>3312</v>
      </c>
    </row>
    <row r="266" spans="1:8">
      <c r="A266" s="1" t="s">
        <v>3313</v>
      </c>
      <c r="B266" s="1" t="s">
        <v>2989</v>
      </c>
      <c r="C266" s="1" t="s">
        <v>3057</v>
      </c>
      <c r="D266" s="1" t="s">
        <v>3001</v>
      </c>
      <c r="E266" s="1" t="s">
        <v>1905</v>
      </c>
      <c r="F266" s="1" t="s">
        <v>2991</v>
      </c>
      <c r="G266" s="1" t="s">
        <v>2992</v>
      </c>
      <c r="H266" s="1" t="s">
        <v>3210</v>
      </c>
    </row>
    <row r="267" spans="1:8">
      <c r="A267" s="1" t="s">
        <v>332</v>
      </c>
      <c r="B267" s="1" t="s">
        <v>3314</v>
      </c>
      <c r="C267" s="1" t="s">
        <v>2988</v>
      </c>
      <c r="D267" s="1" t="s">
        <v>3011</v>
      </c>
      <c r="E267" s="1" t="s">
        <v>1905</v>
      </c>
      <c r="F267" s="1" t="s">
        <v>2991</v>
      </c>
      <c r="G267" s="1" t="s">
        <v>2992</v>
      </c>
      <c r="H267" s="1" t="s">
        <v>3315</v>
      </c>
    </row>
    <row r="268" spans="1:8">
      <c r="A268" s="1" t="s">
        <v>3316</v>
      </c>
      <c r="B268" s="1" t="s">
        <v>3057</v>
      </c>
      <c r="C268" s="1" t="s">
        <v>3010</v>
      </c>
      <c r="D268" s="1" t="s">
        <v>3069</v>
      </c>
      <c r="E268" s="1" t="s">
        <v>1961</v>
      </c>
      <c r="F268" s="1" t="s">
        <v>2991</v>
      </c>
      <c r="G268" s="1" t="s">
        <v>2992</v>
      </c>
      <c r="H268" s="1" t="s">
        <v>3317</v>
      </c>
    </row>
    <row r="269" spans="1:8">
      <c r="A269" s="1" t="s">
        <v>3318</v>
      </c>
      <c r="B269" s="1" t="s">
        <v>3057</v>
      </c>
      <c r="C269" s="1" t="s">
        <v>3057</v>
      </c>
      <c r="D269" s="1" t="s">
        <v>3011</v>
      </c>
      <c r="E269" s="1" t="s">
        <v>1893</v>
      </c>
      <c r="F269" s="1" t="s">
        <v>2991</v>
      </c>
      <c r="G269" s="1" t="s">
        <v>2992</v>
      </c>
      <c r="H269" s="1" t="s">
        <v>3319</v>
      </c>
    </row>
    <row r="270" spans="1:8">
      <c r="A270" s="1" t="s">
        <v>3320</v>
      </c>
      <c r="B270" s="1" t="s">
        <v>2988</v>
      </c>
      <c r="C270" s="1" t="s">
        <v>2989</v>
      </c>
      <c r="D270" s="1" t="s">
        <v>3001</v>
      </c>
      <c r="E270" s="1" t="s">
        <v>1961</v>
      </c>
      <c r="F270" s="1" t="s">
        <v>2991</v>
      </c>
      <c r="G270" s="1" t="s">
        <v>2992</v>
      </c>
      <c r="H270" s="1" t="s">
        <v>3321</v>
      </c>
    </row>
    <row r="271" spans="1:8">
      <c r="A271" s="1" t="s">
        <v>663</v>
      </c>
      <c r="B271" s="1" t="s">
        <v>2997</v>
      </c>
      <c r="C271" s="1" t="s">
        <v>2988</v>
      </c>
      <c r="D271" s="1" t="s">
        <v>2990</v>
      </c>
      <c r="E271" s="1" t="s">
        <v>1905</v>
      </c>
      <c r="F271" s="1" t="s">
        <v>3012</v>
      </c>
      <c r="G271" s="1" t="s">
        <v>2992</v>
      </c>
      <c r="H271" s="1" t="s">
        <v>3322</v>
      </c>
    </row>
    <row r="272" spans="1:8">
      <c r="A272" s="1" t="s">
        <v>394</v>
      </c>
      <c r="B272" s="1" t="s">
        <v>3533</v>
      </c>
      <c r="C272" s="1" t="s">
        <v>3537</v>
      </c>
      <c r="D272" s="1" t="s">
        <v>3538</v>
      </c>
      <c r="E272" s="1" t="s">
        <v>2068</v>
      </c>
      <c r="F272" s="1" t="s">
        <v>2991</v>
      </c>
      <c r="G272" s="1" t="s">
        <v>2992</v>
      </c>
      <c r="H272" s="1" t="s">
        <v>4177</v>
      </c>
    </row>
    <row r="273" spans="1:8">
      <c r="A273" s="1" t="s">
        <v>429</v>
      </c>
      <c r="B273" s="1" t="s">
        <v>2988</v>
      </c>
      <c r="C273" s="1" t="s">
        <v>2994</v>
      </c>
      <c r="D273" s="1" t="s">
        <v>2990</v>
      </c>
      <c r="E273" s="1" t="s">
        <v>2068</v>
      </c>
      <c r="F273" s="1" t="s">
        <v>2991</v>
      </c>
      <c r="G273" s="1" t="s">
        <v>2992</v>
      </c>
      <c r="H273" s="1" t="s">
        <v>2998</v>
      </c>
    </row>
    <row r="274" spans="1:8">
      <c r="A274" s="1" t="s">
        <v>1036</v>
      </c>
      <c r="B274" s="1" t="s">
        <v>3005</v>
      </c>
      <c r="C274" s="1" t="s">
        <v>2988</v>
      </c>
      <c r="D274" s="1" t="s">
        <v>2990</v>
      </c>
      <c r="E274" s="1" t="s">
        <v>1972</v>
      </c>
      <c r="F274" s="1" t="s">
        <v>3006</v>
      </c>
      <c r="G274" s="1" t="s">
        <v>2992</v>
      </c>
      <c r="H274" s="1" t="s">
        <v>3323</v>
      </c>
    </row>
    <row r="275" spans="1:8">
      <c r="A275" s="1" t="s">
        <v>711</v>
      </c>
      <c r="B275" s="1" t="s">
        <v>3005</v>
      </c>
      <c r="C275" s="1" t="s">
        <v>3005</v>
      </c>
      <c r="D275" s="1" t="s">
        <v>3011</v>
      </c>
      <c r="E275" s="1" t="s">
        <v>1972</v>
      </c>
      <c r="F275" s="1" t="s">
        <v>3006</v>
      </c>
      <c r="G275" s="1" t="s">
        <v>3028</v>
      </c>
      <c r="H275" s="1" t="s">
        <v>3324</v>
      </c>
    </row>
    <row r="276" spans="1:8">
      <c r="A276" s="1" t="s">
        <v>3325</v>
      </c>
      <c r="B276" s="1" t="s">
        <v>2990</v>
      </c>
      <c r="C276" s="1" t="s">
        <v>2989</v>
      </c>
      <c r="D276" s="1" t="s">
        <v>2990</v>
      </c>
      <c r="E276" s="1" t="s">
        <v>1961</v>
      </c>
      <c r="F276" s="1" t="s">
        <v>2991</v>
      </c>
      <c r="G276" s="1" t="s">
        <v>2992</v>
      </c>
      <c r="H276" s="1" t="s">
        <v>3326</v>
      </c>
    </row>
    <row r="277" spans="1:8">
      <c r="A277" s="1" t="s">
        <v>292</v>
      </c>
      <c r="B277" s="1" t="s">
        <v>3533</v>
      </c>
      <c r="C277" s="1" t="s">
        <v>3537</v>
      </c>
      <c r="D277" s="1" t="s">
        <v>3535</v>
      </c>
      <c r="E277" s="1" t="s">
        <v>3547</v>
      </c>
      <c r="F277" s="1" t="s">
        <v>2991</v>
      </c>
      <c r="G277" s="1" t="s">
        <v>2992</v>
      </c>
      <c r="H277" s="1" t="s">
        <v>4177</v>
      </c>
    </row>
    <row r="278" spans="1:8">
      <c r="A278" s="1" t="s">
        <v>346</v>
      </c>
      <c r="B278" s="1" t="s">
        <v>3030</v>
      </c>
      <c r="C278" s="1" t="s">
        <v>2988</v>
      </c>
      <c r="D278" s="1" t="s">
        <v>3011</v>
      </c>
      <c r="E278" s="1" t="s">
        <v>1961</v>
      </c>
      <c r="F278" s="1" t="s">
        <v>2991</v>
      </c>
      <c r="G278" s="1" t="s">
        <v>2992</v>
      </c>
      <c r="H278" s="1" t="s">
        <v>3327</v>
      </c>
    </row>
    <row r="279" spans="1:8">
      <c r="A279" s="1" t="s">
        <v>170</v>
      </c>
      <c r="B279" s="1" t="s">
        <v>3005</v>
      </c>
      <c r="C279" s="1" t="s">
        <v>3005</v>
      </c>
      <c r="D279" s="1" t="s">
        <v>2995</v>
      </c>
      <c r="E279" s="1" t="s">
        <v>1922</v>
      </c>
      <c r="F279" s="1" t="s">
        <v>3006</v>
      </c>
      <c r="G279" s="1" t="s">
        <v>3028</v>
      </c>
      <c r="H279" s="1" t="s">
        <v>3328</v>
      </c>
    </row>
    <row r="280" spans="1:8">
      <c r="A280" s="1" t="s">
        <v>974</v>
      </c>
      <c r="B280" s="1" t="s">
        <v>3001</v>
      </c>
      <c r="C280" s="1" t="s">
        <v>2988</v>
      </c>
      <c r="D280" s="1" t="s">
        <v>2990</v>
      </c>
      <c r="E280" s="1" t="s">
        <v>1922</v>
      </c>
      <c r="F280" s="1" t="s">
        <v>3012</v>
      </c>
      <c r="G280" s="1" t="s">
        <v>2992</v>
      </c>
      <c r="H280" s="1" t="s">
        <v>3329</v>
      </c>
    </row>
    <row r="281" spans="1:8">
      <c r="A281" s="1" t="s">
        <v>616</v>
      </c>
      <c r="B281" s="1" t="s">
        <v>3084</v>
      </c>
      <c r="C281" s="1" t="s">
        <v>3057</v>
      </c>
      <c r="D281" s="1" t="s">
        <v>2990</v>
      </c>
      <c r="E281" s="1" t="s">
        <v>1922</v>
      </c>
      <c r="F281" s="1" t="s">
        <v>3012</v>
      </c>
      <c r="G281" s="1" t="s">
        <v>2992</v>
      </c>
      <c r="H281" s="1" t="s">
        <v>3330</v>
      </c>
    </row>
    <row r="282" spans="1:8">
      <c r="A282" s="1" t="s">
        <v>3331</v>
      </c>
      <c r="B282" s="1" t="s">
        <v>3003</v>
      </c>
      <c r="C282" s="1" t="s">
        <v>2988</v>
      </c>
      <c r="D282" s="1" t="s">
        <v>2990</v>
      </c>
      <c r="E282" s="1" t="s">
        <v>2119</v>
      </c>
      <c r="F282" s="1" t="s">
        <v>2991</v>
      </c>
      <c r="G282" s="1" t="s">
        <v>2992</v>
      </c>
      <c r="H282" s="1" t="s">
        <v>3332</v>
      </c>
    </row>
    <row r="283" spans="1:8">
      <c r="A283" s="1" t="s">
        <v>806</v>
      </c>
      <c r="B283" s="1" t="s">
        <v>3005</v>
      </c>
      <c r="C283" s="1" t="s">
        <v>3005</v>
      </c>
      <c r="D283" s="1" t="s">
        <v>3001</v>
      </c>
      <c r="E283" s="1" t="s">
        <v>1972</v>
      </c>
      <c r="F283" s="1" t="s">
        <v>3006</v>
      </c>
      <c r="G283" s="1" t="s">
        <v>3007</v>
      </c>
      <c r="H283" s="1" t="s">
        <v>3333</v>
      </c>
    </row>
    <row r="284" spans="1:8">
      <c r="A284" s="1" t="s">
        <v>554</v>
      </c>
      <c r="B284" s="1" t="s">
        <v>3019</v>
      </c>
      <c r="C284" s="1" t="s">
        <v>2988</v>
      </c>
      <c r="D284" s="1" t="s">
        <v>3001</v>
      </c>
      <c r="E284" s="1" t="s">
        <v>1898</v>
      </c>
      <c r="F284" s="1" t="s">
        <v>2991</v>
      </c>
      <c r="G284" s="1" t="s">
        <v>2992</v>
      </c>
      <c r="H284" s="1" t="s">
        <v>3334</v>
      </c>
    </row>
    <row r="285" spans="1:8">
      <c r="A285" s="1" t="s">
        <v>3335</v>
      </c>
      <c r="B285" s="1" t="s">
        <v>212</v>
      </c>
      <c r="C285" s="1" t="s">
        <v>2988</v>
      </c>
      <c r="D285" s="1" t="s">
        <v>2995</v>
      </c>
      <c r="E285" s="1" t="s">
        <v>2009</v>
      </c>
      <c r="F285" s="1" t="s">
        <v>3012</v>
      </c>
      <c r="G285" s="1" t="s">
        <v>2992</v>
      </c>
      <c r="H285" s="1" t="s">
        <v>3278</v>
      </c>
    </row>
    <row r="286" spans="1:8">
      <c r="A286" s="1" t="s">
        <v>3336</v>
      </c>
      <c r="B286" s="1" t="s">
        <v>3005</v>
      </c>
      <c r="C286" s="1" t="s">
        <v>2988</v>
      </c>
      <c r="D286" s="1" t="s">
        <v>3003</v>
      </c>
      <c r="E286" s="1" t="s">
        <v>1905</v>
      </c>
      <c r="F286" s="1" t="s">
        <v>3006</v>
      </c>
      <c r="G286" s="1" t="s">
        <v>3025</v>
      </c>
      <c r="H286" s="1" t="s">
        <v>3337</v>
      </c>
    </row>
    <row r="287" spans="1:8">
      <c r="A287" s="1" t="s">
        <v>116</v>
      </c>
      <c r="B287" s="1" t="s">
        <v>212</v>
      </c>
      <c r="C287" s="1" t="s">
        <v>2988</v>
      </c>
      <c r="D287" s="1" t="s">
        <v>2990</v>
      </c>
      <c r="E287" s="1" t="s">
        <v>2119</v>
      </c>
      <c r="F287" s="1" t="s">
        <v>2991</v>
      </c>
      <c r="G287" s="1" t="s">
        <v>2992</v>
      </c>
      <c r="H287" s="1" t="s">
        <v>3338</v>
      </c>
    </row>
    <row r="288" spans="1:8">
      <c r="A288" s="1" t="s">
        <v>448</v>
      </c>
      <c r="B288" s="1" t="s">
        <v>3005</v>
      </c>
      <c r="C288" s="1" t="s">
        <v>3005</v>
      </c>
      <c r="D288" s="1" t="s">
        <v>2990</v>
      </c>
      <c r="E288" s="1" t="s">
        <v>1905</v>
      </c>
      <c r="F288" s="1" t="s">
        <v>3006</v>
      </c>
      <c r="G288" s="1" t="s">
        <v>3007</v>
      </c>
      <c r="H288" s="1" t="s">
        <v>3339</v>
      </c>
    </row>
    <row r="289" spans="1:8">
      <c r="A289" s="1" t="s">
        <v>384</v>
      </c>
      <c r="B289" s="1" t="s">
        <v>3010</v>
      </c>
      <c r="C289" s="1" t="s">
        <v>2988</v>
      </c>
      <c r="D289" s="1" t="s">
        <v>2995</v>
      </c>
      <c r="E289" s="1" t="s">
        <v>1895</v>
      </c>
      <c r="F289" s="1" t="s">
        <v>3012</v>
      </c>
      <c r="G289" s="1" t="s">
        <v>3028</v>
      </c>
      <c r="H289" s="1" t="s">
        <v>3340</v>
      </c>
    </row>
    <row r="290" spans="1:8">
      <c r="A290" s="1" t="s">
        <v>3341</v>
      </c>
      <c r="B290" s="1" t="s">
        <v>3005</v>
      </c>
      <c r="C290" s="1" t="s">
        <v>2988</v>
      </c>
      <c r="D290" s="1" t="s">
        <v>2990</v>
      </c>
      <c r="E290" s="1" t="s">
        <v>1887</v>
      </c>
      <c r="F290" s="1" t="s">
        <v>3006</v>
      </c>
      <c r="G290" s="1" t="s">
        <v>2992</v>
      </c>
      <c r="H290" s="1" t="s">
        <v>3342</v>
      </c>
    </row>
    <row r="291" spans="1:8">
      <c r="A291" s="1" t="s">
        <v>3343</v>
      </c>
      <c r="B291" s="1" t="s">
        <v>3005</v>
      </c>
      <c r="C291" s="1" t="s">
        <v>3005</v>
      </c>
      <c r="D291" s="1" t="s">
        <v>2990</v>
      </c>
      <c r="E291" s="1" t="s">
        <v>1972</v>
      </c>
      <c r="F291" s="1" t="s">
        <v>3006</v>
      </c>
      <c r="G291" s="1" t="s">
        <v>2992</v>
      </c>
      <c r="H291" s="1" t="s">
        <v>3344</v>
      </c>
    </row>
    <row r="292" spans="1:8">
      <c r="A292" s="1" t="s">
        <v>3345</v>
      </c>
      <c r="B292" s="1" t="s">
        <v>3030</v>
      </c>
      <c r="C292" s="1" t="s">
        <v>2988</v>
      </c>
      <c r="D292" s="1" t="s">
        <v>2995</v>
      </c>
      <c r="E292" s="1" t="s">
        <v>1887</v>
      </c>
      <c r="F292" s="1" t="s">
        <v>2991</v>
      </c>
      <c r="G292" s="1" t="s">
        <v>2992</v>
      </c>
      <c r="H292" s="1" t="s">
        <v>4177</v>
      </c>
    </row>
    <row r="293" spans="1:8">
      <c r="A293" s="1" t="s">
        <v>122</v>
      </c>
      <c r="B293" s="1" t="s">
        <v>212</v>
      </c>
      <c r="C293" s="1" t="s">
        <v>2988</v>
      </c>
      <c r="D293" s="1" t="s">
        <v>3011</v>
      </c>
      <c r="E293" s="1" t="s">
        <v>1905</v>
      </c>
      <c r="F293" s="1" t="s">
        <v>2991</v>
      </c>
      <c r="G293" s="1" t="s">
        <v>2992</v>
      </c>
      <c r="H293" s="1" t="s">
        <v>4177</v>
      </c>
    </row>
    <row r="294" spans="1:8">
      <c r="A294" s="1" t="s">
        <v>650</v>
      </c>
      <c r="B294" s="1" t="s">
        <v>3000</v>
      </c>
      <c r="C294" s="1" t="s">
        <v>2988</v>
      </c>
      <c r="D294" s="1" t="s">
        <v>3000</v>
      </c>
      <c r="E294" s="1" t="s">
        <v>1961</v>
      </c>
      <c r="F294" s="1" t="s">
        <v>2991</v>
      </c>
      <c r="G294" s="1" t="s">
        <v>2992</v>
      </c>
      <c r="H294" s="1" t="s">
        <v>3271</v>
      </c>
    </row>
    <row r="295" spans="1:8">
      <c r="A295" s="1" t="s">
        <v>266</v>
      </c>
      <c r="B295" s="1" t="s">
        <v>3005</v>
      </c>
      <c r="C295" s="1" t="s">
        <v>3005</v>
      </c>
      <c r="D295" s="1" t="s">
        <v>3011</v>
      </c>
      <c r="E295" s="1" t="s">
        <v>1891</v>
      </c>
      <c r="F295" s="1" t="s">
        <v>3006</v>
      </c>
      <c r="G295" s="1" t="s">
        <v>3028</v>
      </c>
      <c r="H295" s="1" t="s">
        <v>3528</v>
      </c>
    </row>
    <row r="296" spans="1:8">
      <c r="A296" s="1" t="s">
        <v>3346</v>
      </c>
      <c r="B296" s="1" t="s">
        <v>3005</v>
      </c>
      <c r="C296" s="1" t="s">
        <v>2988</v>
      </c>
      <c r="D296" s="1" t="s">
        <v>3000</v>
      </c>
      <c r="E296" s="1" t="s">
        <v>1905</v>
      </c>
      <c r="F296" s="1" t="s">
        <v>3006</v>
      </c>
      <c r="G296" s="1" t="s">
        <v>3025</v>
      </c>
      <c r="H296" s="1" t="s">
        <v>3347</v>
      </c>
    </row>
    <row r="297" spans="1:8">
      <c r="A297" s="1" t="s">
        <v>3348</v>
      </c>
      <c r="B297" s="1" t="s">
        <v>3005</v>
      </c>
      <c r="C297" s="1" t="s">
        <v>3005</v>
      </c>
      <c r="D297" s="1" t="s">
        <v>2990</v>
      </c>
      <c r="E297" s="1" t="s">
        <v>1905</v>
      </c>
      <c r="F297" s="1" t="s">
        <v>3006</v>
      </c>
      <c r="G297" s="1" t="s">
        <v>3007</v>
      </c>
      <c r="H297" s="1" t="s">
        <v>3349</v>
      </c>
    </row>
    <row r="298" spans="1:8">
      <c r="A298" s="1" t="s">
        <v>334</v>
      </c>
      <c r="B298" s="1" t="s">
        <v>3003</v>
      </c>
      <c r="C298" s="1" t="s">
        <v>2988</v>
      </c>
      <c r="D298" s="1" t="s">
        <v>2990</v>
      </c>
      <c r="E298" s="1" t="s">
        <v>1905</v>
      </c>
      <c r="F298" s="1" t="s">
        <v>2991</v>
      </c>
      <c r="G298" s="1" t="s">
        <v>2992</v>
      </c>
      <c r="H298" s="1" t="s">
        <v>3350</v>
      </c>
    </row>
    <row r="299" spans="1:8">
      <c r="A299" s="1" t="s">
        <v>687</v>
      </c>
      <c r="B299" s="1" t="s">
        <v>3005</v>
      </c>
      <c r="C299" s="1" t="s">
        <v>3005</v>
      </c>
      <c r="D299" s="1" t="s">
        <v>2990</v>
      </c>
      <c r="E299" s="1" t="s">
        <v>1905</v>
      </c>
      <c r="F299" s="1" t="s">
        <v>3006</v>
      </c>
      <c r="G299" s="1" t="s">
        <v>2992</v>
      </c>
      <c r="H299" s="1" t="s">
        <v>3351</v>
      </c>
    </row>
    <row r="300" spans="1:8">
      <c r="A300" s="1" t="s">
        <v>3352</v>
      </c>
      <c r="B300" s="1" t="s">
        <v>3003</v>
      </c>
      <c r="C300" s="1" t="s">
        <v>2988</v>
      </c>
      <c r="D300" s="1" t="s">
        <v>3001</v>
      </c>
      <c r="E300" s="1" t="s">
        <v>1905</v>
      </c>
      <c r="F300" s="1" t="s">
        <v>2991</v>
      </c>
      <c r="G300" s="1" t="s">
        <v>2992</v>
      </c>
      <c r="H300" s="1" t="s">
        <v>3353</v>
      </c>
    </row>
    <row r="301" spans="1:8">
      <c r="A301" s="1" t="s">
        <v>3354</v>
      </c>
      <c r="B301" s="1" t="s">
        <v>3005</v>
      </c>
      <c r="C301" s="1" t="s">
        <v>3005</v>
      </c>
      <c r="D301" s="1" t="s">
        <v>3001</v>
      </c>
      <c r="E301" s="1" t="s">
        <v>1905</v>
      </c>
      <c r="F301" s="1" t="s">
        <v>3006</v>
      </c>
      <c r="G301" s="1" t="s">
        <v>2992</v>
      </c>
      <c r="H301" s="1" t="s">
        <v>3355</v>
      </c>
    </row>
    <row r="302" spans="1:8">
      <c r="A302" s="1" t="s">
        <v>533</v>
      </c>
      <c r="B302" s="1" t="s">
        <v>2988</v>
      </c>
      <c r="C302" s="1" t="s">
        <v>2989</v>
      </c>
      <c r="D302" s="1" t="s">
        <v>2990</v>
      </c>
      <c r="E302" s="1" t="s">
        <v>1891</v>
      </c>
      <c r="F302" s="1" t="s">
        <v>3012</v>
      </c>
      <c r="G302" s="1" t="s">
        <v>3025</v>
      </c>
      <c r="H302" s="1" t="s">
        <v>3356</v>
      </c>
    </row>
    <row r="303" spans="1:8">
      <c r="A303" s="1" t="s">
        <v>274</v>
      </c>
      <c r="B303" s="1" t="s">
        <v>3005</v>
      </c>
      <c r="C303" s="1" t="s">
        <v>2994</v>
      </c>
      <c r="D303" s="1" t="s">
        <v>2995</v>
      </c>
      <c r="E303" s="1" t="s">
        <v>1887</v>
      </c>
      <c r="F303" s="1" t="s">
        <v>3006</v>
      </c>
      <c r="G303" s="1" t="s">
        <v>2992</v>
      </c>
      <c r="H303" s="1" t="s">
        <v>3015</v>
      </c>
    </row>
    <row r="304" spans="1:8">
      <c r="A304" s="1" t="s">
        <v>461</v>
      </c>
      <c r="B304" s="1" t="s">
        <v>3005</v>
      </c>
      <c r="C304" s="1" t="s">
        <v>3005</v>
      </c>
      <c r="D304" s="1" t="s">
        <v>2990</v>
      </c>
      <c r="E304" s="1" t="s">
        <v>1972</v>
      </c>
      <c r="F304" s="1" t="s">
        <v>3006</v>
      </c>
      <c r="G304" s="1" t="s">
        <v>3007</v>
      </c>
      <c r="H304" s="1" t="s">
        <v>3357</v>
      </c>
    </row>
    <row r="305" spans="1:8">
      <c r="A305" s="1" t="s">
        <v>849</v>
      </c>
      <c r="B305" s="1" t="s">
        <v>3005</v>
      </c>
      <c r="C305" s="1" t="s">
        <v>3005</v>
      </c>
      <c r="D305" s="1" t="s">
        <v>3001</v>
      </c>
      <c r="E305" s="1" t="s">
        <v>1887</v>
      </c>
      <c r="F305" s="1" t="s">
        <v>3006</v>
      </c>
      <c r="G305" s="1" t="s">
        <v>3007</v>
      </c>
      <c r="H305" s="1" t="s">
        <v>3358</v>
      </c>
    </row>
    <row r="306" spans="1:8">
      <c r="A306" s="1" t="s">
        <v>3359</v>
      </c>
      <c r="B306" s="1" t="s">
        <v>3040</v>
      </c>
      <c r="C306" s="1" t="s">
        <v>2988</v>
      </c>
      <c r="D306" s="1" t="s">
        <v>3069</v>
      </c>
      <c r="E306" s="1" t="s">
        <v>1972</v>
      </c>
      <c r="F306" s="1" t="s">
        <v>3012</v>
      </c>
      <c r="G306" s="1" t="s">
        <v>2992</v>
      </c>
      <c r="H306" s="1" t="s">
        <v>3360</v>
      </c>
    </row>
    <row r="307" spans="1:8">
      <c r="A307" s="1" t="s">
        <v>1063</v>
      </c>
      <c r="B307" s="1" t="s">
        <v>3057</v>
      </c>
      <c r="C307" s="1" t="s">
        <v>2988</v>
      </c>
      <c r="D307" s="1" t="s">
        <v>2995</v>
      </c>
      <c r="E307" s="1" t="s">
        <v>1905</v>
      </c>
      <c r="F307" s="1" t="s">
        <v>2991</v>
      </c>
      <c r="G307" s="1" t="s">
        <v>2992</v>
      </c>
      <c r="H307" s="1" t="s">
        <v>3128</v>
      </c>
    </row>
    <row r="308" spans="1:8">
      <c r="A308" s="1" t="s">
        <v>280</v>
      </c>
      <c r="B308" s="1" t="s">
        <v>3005</v>
      </c>
      <c r="C308" s="1" t="s">
        <v>3005</v>
      </c>
      <c r="D308" s="1" t="s">
        <v>2990</v>
      </c>
      <c r="E308" s="1" t="s">
        <v>1905</v>
      </c>
      <c r="F308" s="1" t="s">
        <v>3006</v>
      </c>
      <c r="G308" s="1" t="s">
        <v>3007</v>
      </c>
      <c r="H308" s="1" t="s">
        <v>3361</v>
      </c>
    </row>
    <row r="309" spans="1:8">
      <c r="A309" s="1" t="s">
        <v>449</v>
      </c>
      <c r="B309" s="1" t="s">
        <v>3005</v>
      </c>
      <c r="C309" s="1" t="s">
        <v>3005</v>
      </c>
      <c r="D309" s="1" t="s">
        <v>2990</v>
      </c>
      <c r="E309" s="1" t="s">
        <v>3362</v>
      </c>
      <c r="F309" s="1" t="s">
        <v>3006</v>
      </c>
      <c r="G309" s="1" t="s">
        <v>2992</v>
      </c>
      <c r="H309" s="1" t="s">
        <v>3363</v>
      </c>
    </row>
    <row r="310" spans="1:8">
      <c r="A310" s="1" t="s">
        <v>3364</v>
      </c>
      <c r="B310" s="1" t="s">
        <v>3005</v>
      </c>
      <c r="C310" s="1" t="s">
        <v>3005</v>
      </c>
      <c r="D310" s="1" t="s">
        <v>2990</v>
      </c>
      <c r="E310" s="1" t="s">
        <v>1972</v>
      </c>
      <c r="F310" s="1" t="s">
        <v>3006</v>
      </c>
      <c r="G310" s="1" t="s">
        <v>2992</v>
      </c>
      <c r="H310" s="1" t="s">
        <v>3365</v>
      </c>
    </row>
    <row r="311" spans="1:8">
      <c r="A311" s="1" t="s">
        <v>808</v>
      </c>
      <c r="B311" s="1" t="s">
        <v>3140</v>
      </c>
      <c r="C311" s="1" t="s">
        <v>2989</v>
      </c>
      <c r="D311" s="1" t="s">
        <v>3011</v>
      </c>
      <c r="E311" s="1" t="s">
        <v>1887</v>
      </c>
      <c r="F311" s="1" t="s">
        <v>3012</v>
      </c>
      <c r="G311" s="1" t="s">
        <v>2992</v>
      </c>
      <c r="H311" s="1" t="s">
        <v>3366</v>
      </c>
    </row>
    <row r="312" spans="1:8">
      <c r="A312" s="1" t="s">
        <v>387</v>
      </c>
      <c r="B312" s="1" t="s">
        <v>3140</v>
      </c>
      <c r="C312" s="1" t="s">
        <v>2989</v>
      </c>
      <c r="D312" s="1" t="s">
        <v>3011</v>
      </c>
      <c r="E312" s="1" t="s">
        <v>1895</v>
      </c>
      <c r="F312" s="1" t="s">
        <v>3012</v>
      </c>
      <c r="G312" s="1" t="s">
        <v>2992</v>
      </c>
      <c r="H312" s="1" t="s">
        <v>3366</v>
      </c>
    </row>
    <row r="313" spans="1:8">
      <c r="A313" s="1" t="s">
        <v>475</v>
      </c>
      <c r="B313" s="1" t="s">
        <v>3549</v>
      </c>
      <c r="C313" s="1" t="s">
        <v>3533</v>
      </c>
      <c r="D313" s="1" t="s">
        <v>3550</v>
      </c>
      <c r="E313" s="1" t="s">
        <v>1895</v>
      </c>
      <c r="F313" s="1" t="s">
        <v>3012</v>
      </c>
      <c r="G313" s="1" t="s">
        <v>2992</v>
      </c>
      <c r="H313" s="1" t="s">
        <v>4177</v>
      </c>
    </row>
    <row r="314" spans="1:8">
      <c r="A314" s="1" t="s">
        <v>872</v>
      </c>
      <c r="B314" s="1" t="s">
        <v>3530</v>
      </c>
      <c r="C314" s="1" t="s">
        <v>3537</v>
      </c>
      <c r="D314" s="1" t="s">
        <v>3531</v>
      </c>
      <c r="E314" s="1" t="s">
        <v>1905</v>
      </c>
      <c r="F314" s="1" t="s">
        <v>3012</v>
      </c>
      <c r="G314" s="1" t="s">
        <v>2992</v>
      </c>
      <c r="H314" s="1" t="s">
        <v>4177</v>
      </c>
    </row>
    <row r="315" spans="1:8">
      <c r="A315" s="1" t="s">
        <v>284</v>
      </c>
      <c r="B315" s="1" t="s">
        <v>3140</v>
      </c>
      <c r="C315" s="1" t="s">
        <v>2989</v>
      </c>
      <c r="D315" s="1" t="s">
        <v>3011</v>
      </c>
      <c r="E315" s="1" t="s">
        <v>1905</v>
      </c>
      <c r="F315" s="1" t="s">
        <v>3012</v>
      </c>
      <c r="G315" s="1" t="s">
        <v>2992</v>
      </c>
      <c r="H315" s="1" t="s">
        <v>3366</v>
      </c>
    </row>
    <row r="316" spans="1:8">
      <c r="A316" s="1" t="s">
        <v>222</v>
      </c>
      <c r="B316" s="1" t="s">
        <v>3061</v>
      </c>
      <c r="C316" s="1" t="s">
        <v>2988</v>
      </c>
      <c r="D316" s="1" t="s">
        <v>3011</v>
      </c>
      <c r="E316" s="1" t="s">
        <v>1961</v>
      </c>
      <c r="F316" s="1" t="s">
        <v>2991</v>
      </c>
      <c r="G316" s="1" t="s">
        <v>2992</v>
      </c>
      <c r="H316" s="1" t="s">
        <v>3367</v>
      </c>
    </row>
    <row r="317" spans="1:8">
      <c r="A317" s="1" t="s">
        <v>293</v>
      </c>
      <c r="B317" s="1" t="s">
        <v>3019</v>
      </c>
      <c r="C317" s="1" t="s">
        <v>2989</v>
      </c>
      <c r="D317" s="1" t="s">
        <v>3069</v>
      </c>
      <c r="E317" s="1" t="s">
        <v>1991</v>
      </c>
      <c r="F317" s="1" t="s">
        <v>2991</v>
      </c>
      <c r="G317" s="1" t="s">
        <v>2992</v>
      </c>
      <c r="H317" s="1" t="s">
        <v>3368</v>
      </c>
    </row>
    <row r="318" spans="1:8">
      <c r="A318" s="1" t="s">
        <v>279</v>
      </c>
      <c r="B318" s="1" t="s">
        <v>212</v>
      </c>
      <c r="C318" s="1" t="s">
        <v>2988</v>
      </c>
      <c r="D318" s="1" t="s">
        <v>2990</v>
      </c>
      <c r="E318" s="1" t="s">
        <v>1905</v>
      </c>
      <c r="F318" s="1" t="s">
        <v>3012</v>
      </c>
      <c r="G318" s="1" t="s">
        <v>2992</v>
      </c>
      <c r="H318" s="1" t="s">
        <v>3369</v>
      </c>
    </row>
    <row r="319" spans="1:8">
      <c r="A319" s="1" t="s">
        <v>359</v>
      </c>
      <c r="B319" s="1" t="s">
        <v>2988</v>
      </c>
      <c r="C319" s="1" t="s">
        <v>3040</v>
      </c>
      <c r="D319" s="1" t="s">
        <v>3011</v>
      </c>
      <c r="E319" s="1" t="s">
        <v>1961</v>
      </c>
      <c r="F319" s="1" t="s">
        <v>2991</v>
      </c>
      <c r="G319" s="1" t="s">
        <v>2992</v>
      </c>
      <c r="H319" s="1" t="s">
        <v>3370</v>
      </c>
    </row>
    <row r="320" spans="1:8">
      <c r="A320" s="1" t="s">
        <v>444</v>
      </c>
      <c r="B320" s="1" t="s">
        <v>212</v>
      </c>
      <c r="C320" s="1" t="s">
        <v>3000</v>
      </c>
      <c r="D320" s="1" t="s">
        <v>3011</v>
      </c>
      <c r="E320" s="1" t="s">
        <v>1905</v>
      </c>
      <c r="F320" s="1" t="s">
        <v>2991</v>
      </c>
      <c r="G320" s="1" t="s">
        <v>2992</v>
      </c>
      <c r="H320" s="1" t="s">
        <v>3236</v>
      </c>
    </row>
    <row r="321" spans="1:8">
      <c r="A321" s="1" t="s">
        <v>329</v>
      </c>
      <c r="B321" s="1" t="s">
        <v>3001</v>
      </c>
      <c r="C321" s="1" t="s">
        <v>2988</v>
      </c>
      <c r="D321" s="1" t="s">
        <v>3001</v>
      </c>
      <c r="E321" s="1" t="s">
        <v>2119</v>
      </c>
      <c r="F321" s="1" t="s">
        <v>2991</v>
      </c>
      <c r="G321" s="1" t="s">
        <v>2992</v>
      </c>
      <c r="H321" s="1" t="s">
        <v>3371</v>
      </c>
    </row>
    <row r="322" spans="1:8">
      <c r="A322" s="1" t="s">
        <v>3372</v>
      </c>
      <c r="B322" s="1" t="s">
        <v>3030</v>
      </c>
      <c r="C322" s="1" t="s">
        <v>2988</v>
      </c>
      <c r="D322" s="1" t="s">
        <v>2990</v>
      </c>
      <c r="E322" s="1" t="s">
        <v>1961</v>
      </c>
      <c r="F322" s="1" t="s">
        <v>2991</v>
      </c>
      <c r="G322" s="1" t="s">
        <v>2992</v>
      </c>
      <c r="H322" s="1" t="s">
        <v>3128</v>
      </c>
    </row>
    <row r="323" spans="1:8">
      <c r="A323" s="1" t="s">
        <v>1297</v>
      </c>
      <c r="B323" s="1" t="s">
        <v>3066</v>
      </c>
      <c r="C323" s="1" t="s">
        <v>3010</v>
      </c>
      <c r="D323" s="1" t="s">
        <v>3069</v>
      </c>
      <c r="E323" s="1" t="s">
        <v>1887</v>
      </c>
      <c r="F323" s="1" t="s">
        <v>2991</v>
      </c>
      <c r="G323" s="1" t="s">
        <v>3025</v>
      </c>
      <c r="H323" s="1" t="s">
        <v>3013</v>
      </c>
    </row>
    <row r="324" spans="1:8">
      <c r="A324" s="1" t="s">
        <v>794</v>
      </c>
      <c r="B324" s="1" t="s">
        <v>2989</v>
      </c>
      <c r="C324" s="1" t="s">
        <v>3005</v>
      </c>
      <c r="D324" s="1" t="s">
        <v>3001</v>
      </c>
      <c r="E324" s="1" t="s">
        <v>1961</v>
      </c>
      <c r="F324" s="1" t="s">
        <v>3012</v>
      </c>
      <c r="G324" s="1" t="s">
        <v>2992</v>
      </c>
      <c r="H324" s="1" t="s">
        <v>3230</v>
      </c>
    </row>
    <row r="325" spans="1:8">
      <c r="A325" s="1" t="s">
        <v>313</v>
      </c>
      <c r="B325" s="1" t="s">
        <v>3005</v>
      </c>
      <c r="C325" s="1" t="s">
        <v>3005</v>
      </c>
      <c r="D325" s="1" t="s">
        <v>3003</v>
      </c>
      <c r="E325" s="1" t="s">
        <v>1905</v>
      </c>
      <c r="F325" s="1" t="s">
        <v>3006</v>
      </c>
      <c r="G325" s="1" t="s">
        <v>3007</v>
      </c>
      <c r="H325" s="1" t="s">
        <v>3373</v>
      </c>
    </row>
    <row r="326" spans="1:8">
      <c r="A326" s="1" t="s">
        <v>3374</v>
      </c>
      <c r="B326" s="1" t="s">
        <v>2989</v>
      </c>
      <c r="C326" s="1" t="s">
        <v>2988</v>
      </c>
      <c r="D326" s="1" t="s">
        <v>3001</v>
      </c>
      <c r="E326" s="1" t="s">
        <v>1887</v>
      </c>
      <c r="F326" s="1" t="s">
        <v>3012</v>
      </c>
      <c r="G326" s="1" t="s">
        <v>3022</v>
      </c>
      <c r="H326" s="1" t="s">
        <v>3375</v>
      </c>
    </row>
    <row r="327" spans="1:8">
      <c r="A327" s="1" t="s">
        <v>301</v>
      </c>
      <c r="B327" s="1" t="s">
        <v>3005</v>
      </c>
      <c r="C327" s="1" t="s">
        <v>3005</v>
      </c>
      <c r="D327" s="1" t="s">
        <v>2990</v>
      </c>
      <c r="E327" s="1" t="s">
        <v>1893</v>
      </c>
      <c r="F327" s="1" t="s">
        <v>3006</v>
      </c>
      <c r="G327" s="1" t="s">
        <v>3007</v>
      </c>
      <c r="H327" s="1" t="s">
        <v>3376</v>
      </c>
    </row>
    <row r="328" spans="1:8">
      <c r="A328" s="1" t="s">
        <v>3377</v>
      </c>
      <c r="B328" s="1" t="s">
        <v>3005</v>
      </c>
      <c r="C328" s="1" t="s">
        <v>3005</v>
      </c>
      <c r="D328" s="1" t="s">
        <v>3003</v>
      </c>
      <c r="E328" s="1" t="s">
        <v>1905</v>
      </c>
      <c r="F328" s="1" t="s">
        <v>3006</v>
      </c>
      <c r="G328" s="1" t="s">
        <v>3007</v>
      </c>
      <c r="H328" s="1" t="s">
        <v>3378</v>
      </c>
    </row>
    <row r="329" spans="1:8">
      <c r="A329" s="1" t="s">
        <v>3379</v>
      </c>
      <c r="B329" s="1" t="s">
        <v>3084</v>
      </c>
      <c r="C329" s="1" t="s">
        <v>2988</v>
      </c>
      <c r="D329" s="1" t="s">
        <v>3001</v>
      </c>
      <c r="E329" s="1" t="s">
        <v>1895</v>
      </c>
      <c r="F329" s="1" t="s">
        <v>3012</v>
      </c>
      <c r="G329" s="1" t="s">
        <v>2992</v>
      </c>
      <c r="H329" s="1" t="s">
        <v>3380</v>
      </c>
    </row>
    <row r="330" spans="1:8">
      <c r="A330" s="1" t="s">
        <v>3381</v>
      </c>
      <c r="B330" s="1" t="s">
        <v>3061</v>
      </c>
      <c r="C330" s="1" t="s">
        <v>3057</v>
      </c>
      <c r="D330" s="1" t="s">
        <v>3011</v>
      </c>
      <c r="E330" s="1" t="s">
        <v>1991</v>
      </c>
      <c r="F330" s="1" t="s">
        <v>3012</v>
      </c>
      <c r="G330" s="1" t="s">
        <v>2992</v>
      </c>
      <c r="H330" s="1" t="s">
        <v>3382</v>
      </c>
    </row>
    <row r="331" spans="1:8">
      <c r="A331" s="1" t="s">
        <v>876</v>
      </c>
      <c r="B331" s="1" t="s">
        <v>3005</v>
      </c>
      <c r="C331" s="1" t="s">
        <v>3005</v>
      </c>
      <c r="D331" s="1" t="s">
        <v>2990</v>
      </c>
      <c r="E331" s="1" t="s">
        <v>1905</v>
      </c>
      <c r="F331" s="1" t="s">
        <v>3006</v>
      </c>
      <c r="G331" s="1" t="s">
        <v>3007</v>
      </c>
      <c r="H331" s="1" t="s">
        <v>3383</v>
      </c>
    </row>
    <row r="332" spans="1:8">
      <c r="A332" s="1" t="s">
        <v>777</v>
      </c>
      <c r="B332" s="1" t="s">
        <v>3005</v>
      </c>
      <c r="C332" s="1" t="s">
        <v>3005</v>
      </c>
      <c r="D332" s="1" t="s">
        <v>3000</v>
      </c>
      <c r="E332" s="1" t="s">
        <v>1972</v>
      </c>
      <c r="F332" s="1" t="s">
        <v>3006</v>
      </c>
      <c r="G332" s="1" t="s">
        <v>3007</v>
      </c>
      <c r="H332" s="1" t="s">
        <v>3384</v>
      </c>
    </row>
    <row r="333" spans="1:8">
      <c r="A333" s="1" t="s">
        <v>418</v>
      </c>
      <c r="B333" s="1" t="s">
        <v>3003</v>
      </c>
      <c r="C333" s="1" t="s">
        <v>2988</v>
      </c>
      <c r="D333" s="1" t="s">
        <v>3000</v>
      </c>
      <c r="E333" s="1" t="s">
        <v>1991</v>
      </c>
      <c r="F333" s="1" t="s">
        <v>2991</v>
      </c>
      <c r="G333" s="1" t="s">
        <v>2992</v>
      </c>
      <c r="H333" s="1" t="s">
        <v>3173</v>
      </c>
    </row>
    <row r="334" spans="1:8">
      <c r="A334" s="1" t="s">
        <v>1064</v>
      </c>
      <c r="B334" s="1" t="s">
        <v>3549</v>
      </c>
      <c r="C334" s="1" t="s">
        <v>3553</v>
      </c>
      <c r="D334" s="1" t="s">
        <v>3531</v>
      </c>
      <c r="E334" s="1" t="s">
        <v>3554</v>
      </c>
      <c r="F334" s="1" t="s">
        <v>2991</v>
      </c>
      <c r="G334" s="1" t="s">
        <v>2992</v>
      </c>
      <c r="H334" s="1" t="s">
        <v>4177</v>
      </c>
    </row>
    <row r="335" spans="1:8">
      <c r="A335" s="1" t="s">
        <v>706</v>
      </c>
      <c r="B335" s="1" t="s">
        <v>3556</v>
      </c>
      <c r="C335" s="1" t="s">
        <v>3537</v>
      </c>
      <c r="D335" s="1" t="s">
        <v>3535</v>
      </c>
      <c r="E335" s="1" t="s">
        <v>3557</v>
      </c>
      <c r="F335" s="1" t="s">
        <v>3012</v>
      </c>
      <c r="G335" s="1" t="s">
        <v>2992</v>
      </c>
      <c r="H335" s="1" t="s">
        <v>4177</v>
      </c>
    </row>
    <row r="336" spans="1:8">
      <c r="A336" s="1" t="s">
        <v>3385</v>
      </c>
      <c r="B336" s="1" t="s">
        <v>3005</v>
      </c>
      <c r="C336" s="1" t="s">
        <v>3005</v>
      </c>
      <c r="D336" s="1" t="s">
        <v>2990</v>
      </c>
      <c r="E336" s="1" t="s">
        <v>1972</v>
      </c>
      <c r="F336" s="1" t="s">
        <v>3006</v>
      </c>
      <c r="G336" s="1" t="s">
        <v>2992</v>
      </c>
      <c r="H336" s="1" t="s">
        <v>3386</v>
      </c>
    </row>
    <row r="337" spans="1:8">
      <c r="A337" s="1" t="s">
        <v>757</v>
      </c>
      <c r="B337" s="1" t="s">
        <v>3005</v>
      </c>
      <c r="C337" s="1" t="s">
        <v>3005</v>
      </c>
      <c r="D337" s="1" t="s">
        <v>2990</v>
      </c>
      <c r="E337" s="1" t="s">
        <v>1972</v>
      </c>
      <c r="F337" s="1" t="s">
        <v>3006</v>
      </c>
      <c r="G337" s="1" t="s">
        <v>3007</v>
      </c>
      <c r="H337" s="1" t="s">
        <v>3387</v>
      </c>
    </row>
    <row r="338" spans="1:8">
      <c r="A338" s="1" t="s">
        <v>641</v>
      </c>
      <c r="B338" s="1" t="s">
        <v>3005</v>
      </c>
      <c r="C338" s="1" t="s">
        <v>3005</v>
      </c>
      <c r="D338" s="1" t="s">
        <v>3000</v>
      </c>
      <c r="E338" s="1" t="s">
        <v>1972</v>
      </c>
      <c r="F338" s="1" t="s">
        <v>3006</v>
      </c>
      <c r="G338" s="1" t="s">
        <v>3028</v>
      </c>
      <c r="H338" s="1" t="s">
        <v>3388</v>
      </c>
    </row>
    <row r="339" spans="1:8">
      <c r="A339" s="1" t="s">
        <v>3389</v>
      </c>
      <c r="B339" s="1" t="s">
        <v>2997</v>
      </c>
      <c r="C339" s="1" t="s">
        <v>2989</v>
      </c>
      <c r="D339" s="1" t="s">
        <v>2995</v>
      </c>
      <c r="E339" s="1" t="s">
        <v>1905</v>
      </c>
      <c r="F339" s="1" t="s">
        <v>2991</v>
      </c>
      <c r="G339" s="1" t="s">
        <v>2992</v>
      </c>
      <c r="H339" s="1" t="s">
        <v>2998</v>
      </c>
    </row>
    <row r="340" spans="1:8">
      <c r="A340" s="1" t="s">
        <v>3390</v>
      </c>
      <c r="B340" s="1" t="s">
        <v>3003</v>
      </c>
      <c r="C340" s="1" t="s">
        <v>2988</v>
      </c>
      <c r="D340" s="1" t="s">
        <v>3069</v>
      </c>
      <c r="E340" s="1" t="s">
        <v>1891</v>
      </c>
      <c r="F340" s="1" t="s">
        <v>3012</v>
      </c>
      <c r="G340" s="1" t="s">
        <v>2992</v>
      </c>
      <c r="H340" s="1" t="s">
        <v>3391</v>
      </c>
    </row>
    <row r="341" spans="1:8">
      <c r="A341" s="1" t="s">
        <v>3392</v>
      </c>
      <c r="B341" s="1" t="s">
        <v>3019</v>
      </c>
      <c r="C341" s="1" t="s">
        <v>2988</v>
      </c>
      <c r="D341" s="1" t="s">
        <v>3001</v>
      </c>
      <c r="E341" s="1" t="s">
        <v>1905</v>
      </c>
      <c r="F341" s="1" t="s">
        <v>2991</v>
      </c>
      <c r="G341" s="1" t="s">
        <v>2992</v>
      </c>
      <c r="H341" s="1" t="s">
        <v>3393</v>
      </c>
    </row>
    <row r="342" spans="1:8">
      <c r="A342" s="1" t="s">
        <v>496</v>
      </c>
      <c r="B342" s="1" t="s">
        <v>3019</v>
      </c>
      <c r="C342" s="1" t="s">
        <v>2988</v>
      </c>
      <c r="D342" s="1" t="s">
        <v>2990</v>
      </c>
      <c r="E342" s="1" t="s">
        <v>1905</v>
      </c>
      <c r="F342" s="1" t="s">
        <v>2991</v>
      </c>
      <c r="G342" s="1" t="s">
        <v>2992</v>
      </c>
      <c r="H342" s="1" t="s">
        <v>3394</v>
      </c>
    </row>
    <row r="343" spans="1:8">
      <c r="A343" s="1" t="s">
        <v>882</v>
      </c>
      <c r="B343" s="1" t="s">
        <v>3005</v>
      </c>
      <c r="C343" s="1" t="s">
        <v>3005</v>
      </c>
      <c r="D343" s="1" t="s">
        <v>3001</v>
      </c>
      <c r="E343" s="1" t="s">
        <v>1961</v>
      </c>
      <c r="F343" s="1" t="s">
        <v>3006</v>
      </c>
      <c r="G343" s="1" t="s">
        <v>3007</v>
      </c>
      <c r="H343" s="1" t="s">
        <v>3395</v>
      </c>
    </row>
    <row r="344" spans="1:8">
      <c r="A344" s="1" t="s">
        <v>234</v>
      </c>
      <c r="B344" s="1" t="s">
        <v>2997</v>
      </c>
      <c r="C344" s="1" t="s">
        <v>2988</v>
      </c>
      <c r="D344" s="1" t="s">
        <v>3011</v>
      </c>
      <c r="E344" s="1" t="s">
        <v>2119</v>
      </c>
      <c r="F344" s="1" t="s">
        <v>2991</v>
      </c>
      <c r="G344" s="1" t="s">
        <v>2992</v>
      </c>
      <c r="H344" s="1" t="s">
        <v>3396</v>
      </c>
    </row>
    <row r="345" spans="1:8">
      <c r="A345" s="1" t="s">
        <v>3397</v>
      </c>
      <c r="B345" s="1" t="s">
        <v>3005</v>
      </c>
      <c r="C345" s="1" t="s">
        <v>3005</v>
      </c>
      <c r="D345" s="1" t="s">
        <v>2990</v>
      </c>
      <c r="E345" s="1" t="s">
        <v>1972</v>
      </c>
      <c r="F345" s="1" t="s">
        <v>3006</v>
      </c>
      <c r="G345" s="1" t="s">
        <v>3007</v>
      </c>
      <c r="H345" s="1" t="s">
        <v>3398</v>
      </c>
    </row>
    <row r="346" spans="1:8">
      <c r="A346" s="1" t="s">
        <v>3399</v>
      </c>
      <c r="B346" s="1" t="s">
        <v>3040</v>
      </c>
      <c r="C346" s="1" t="s">
        <v>2988</v>
      </c>
      <c r="D346" s="1" t="s">
        <v>2990</v>
      </c>
      <c r="E346" s="1" t="s">
        <v>1905</v>
      </c>
      <c r="F346" s="1" t="s">
        <v>2991</v>
      </c>
      <c r="G346" s="1" t="s">
        <v>2992</v>
      </c>
      <c r="H346" s="1" t="s">
        <v>3400</v>
      </c>
    </row>
    <row r="347" spans="1:8">
      <c r="A347" s="1" t="s">
        <v>3401</v>
      </c>
      <c r="B347" s="1" t="s">
        <v>3005</v>
      </c>
      <c r="C347" s="1" t="s">
        <v>2988</v>
      </c>
      <c r="D347" s="1" t="s">
        <v>2995</v>
      </c>
      <c r="E347" s="1" t="s">
        <v>1893</v>
      </c>
      <c r="F347" s="1" t="s">
        <v>3006</v>
      </c>
      <c r="G347" s="1" t="s">
        <v>2992</v>
      </c>
      <c r="H347" s="1" t="s">
        <v>3027</v>
      </c>
    </row>
    <row r="348" spans="1:8">
      <c r="A348" s="1" t="s">
        <v>3402</v>
      </c>
      <c r="B348" s="1" t="s">
        <v>3005</v>
      </c>
      <c r="C348" s="1" t="s">
        <v>2988</v>
      </c>
      <c r="D348" s="1" t="s">
        <v>3001</v>
      </c>
      <c r="E348" s="1" t="s">
        <v>1905</v>
      </c>
      <c r="F348" s="1" t="s">
        <v>3006</v>
      </c>
      <c r="G348" s="1" t="s">
        <v>2992</v>
      </c>
      <c r="H348" s="1" t="s">
        <v>3403</v>
      </c>
    </row>
    <row r="349" spans="1:8">
      <c r="A349" s="1" t="s">
        <v>3404</v>
      </c>
      <c r="B349" s="1" t="s">
        <v>2990</v>
      </c>
      <c r="C349" s="1" t="s">
        <v>2988</v>
      </c>
      <c r="D349" s="1" t="s">
        <v>2990</v>
      </c>
      <c r="E349" s="1" t="s">
        <v>2119</v>
      </c>
      <c r="F349" s="1" t="s">
        <v>2991</v>
      </c>
      <c r="G349" s="1" t="s">
        <v>2992</v>
      </c>
      <c r="H349" s="1" t="s">
        <v>3405</v>
      </c>
    </row>
    <row r="350" spans="1:8">
      <c r="A350" s="1" t="s">
        <v>385</v>
      </c>
      <c r="B350" s="1" t="s">
        <v>3061</v>
      </c>
      <c r="C350" s="1" t="s">
        <v>3019</v>
      </c>
      <c r="D350" s="1" t="s">
        <v>3011</v>
      </c>
      <c r="E350" s="1" t="s">
        <v>2000</v>
      </c>
      <c r="F350" s="1" t="s">
        <v>3012</v>
      </c>
      <c r="G350" s="1" t="s">
        <v>3025</v>
      </c>
      <c r="H350" s="1" t="s">
        <v>3406</v>
      </c>
    </row>
    <row r="351" spans="1:8">
      <c r="A351" s="1" t="s">
        <v>3407</v>
      </c>
      <c r="B351" s="1" t="s">
        <v>3084</v>
      </c>
      <c r="C351" s="1" t="s">
        <v>2988</v>
      </c>
      <c r="D351" s="1" t="s">
        <v>3001</v>
      </c>
      <c r="E351" s="1" t="s">
        <v>1905</v>
      </c>
      <c r="F351" s="1" t="s">
        <v>2991</v>
      </c>
      <c r="G351" s="1" t="s">
        <v>2992</v>
      </c>
      <c r="H351" s="1" t="s">
        <v>3408</v>
      </c>
    </row>
    <row r="352" spans="1:8">
      <c r="A352" s="1" t="s">
        <v>910</v>
      </c>
      <c r="B352" s="1" t="s">
        <v>3140</v>
      </c>
      <c r="C352" s="1" t="s">
        <v>2989</v>
      </c>
      <c r="D352" s="1" t="s">
        <v>3011</v>
      </c>
      <c r="E352" s="1" t="s">
        <v>1891</v>
      </c>
      <c r="F352" s="1" t="s">
        <v>3012</v>
      </c>
      <c r="G352" s="1" t="s">
        <v>2992</v>
      </c>
      <c r="H352" s="1" t="s">
        <v>3366</v>
      </c>
    </row>
    <row r="353" spans="1:8">
      <c r="A353" s="1" t="s">
        <v>1110</v>
      </c>
      <c r="B353" s="1" t="s">
        <v>3005</v>
      </c>
      <c r="C353" s="1" t="s">
        <v>2988</v>
      </c>
      <c r="D353" s="1" t="s">
        <v>3001</v>
      </c>
      <c r="E353" s="1" t="s">
        <v>1905</v>
      </c>
      <c r="F353" s="1" t="s">
        <v>3006</v>
      </c>
      <c r="G353" s="1" t="s">
        <v>2992</v>
      </c>
      <c r="H353" s="1" t="s">
        <v>3073</v>
      </c>
    </row>
    <row r="354" spans="1:8">
      <c r="A354" s="1" t="s">
        <v>3409</v>
      </c>
      <c r="B354" s="1" t="s">
        <v>3005</v>
      </c>
      <c r="C354" s="1" t="s">
        <v>2988</v>
      </c>
      <c r="D354" s="1" t="s">
        <v>3001</v>
      </c>
      <c r="E354" s="1" t="s">
        <v>1905</v>
      </c>
      <c r="F354" s="1" t="s">
        <v>3006</v>
      </c>
      <c r="G354" s="1" t="s">
        <v>3028</v>
      </c>
      <c r="H354" s="1" t="s">
        <v>3410</v>
      </c>
    </row>
    <row r="355" spans="1:8">
      <c r="A355" s="1" t="s">
        <v>257</v>
      </c>
      <c r="B355" s="1" t="s">
        <v>3061</v>
      </c>
      <c r="C355" s="1" t="s">
        <v>2988</v>
      </c>
      <c r="D355" s="1" t="s">
        <v>2995</v>
      </c>
      <c r="E355" s="1" t="s">
        <v>1891</v>
      </c>
      <c r="F355" s="1" t="s">
        <v>2991</v>
      </c>
      <c r="G355" s="1" t="s">
        <v>2992</v>
      </c>
      <c r="H355" s="1" t="s">
        <v>3411</v>
      </c>
    </row>
    <row r="356" spans="1:8">
      <c r="A356" s="1" t="s">
        <v>215</v>
      </c>
      <c r="B356" s="1" t="s">
        <v>2994</v>
      </c>
      <c r="C356" s="1" t="s">
        <v>3010</v>
      </c>
      <c r="D356" s="1" t="s">
        <v>2990</v>
      </c>
      <c r="E356" s="1" t="s">
        <v>1905</v>
      </c>
      <c r="F356" s="1" t="s">
        <v>2991</v>
      </c>
      <c r="G356" s="1" t="s">
        <v>2992</v>
      </c>
      <c r="H356" s="1" t="s">
        <v>3412</v>
      </c>
    </row>
    <row r="357" spans="1:8">
      <c r="A357" s="1" t="s">
        <v>608</v>
      </c>
      <c r="B357" s="1" t="s">
        <v>3057</v>
      </c>
      <c r="C357" s="1" t="s">
        <v>2989</v>
      </c>
      <c r="D357" s="1" t="s">
        <v>2990</v>
      </c>
      <c r="E357" s="1" t="s">
        <v>1891</v>
      </c>
      <c r="F357" s="1" t="s">
        <v>2991</v>
      </c>
      <c r="G357" s="1" t="s">
        <v>2992</v>
      </c>
      <c r="H357" s="1" t="s">
        <v>3413</v>
      </c>
    </row>
    <row r="358" spans="1:8">
      <c r="A358" s="1" t="s">
        <v>306</v>
      </c>
      <c r="B358" s="1" t="s">
        <v>3061</v>
      </c>
      <c r="C358" s="1" t="s">
        <v>2988</v>
      </c>
      <c r="D358" s="1" t="s">
        <v>2995</v>
      </c>
      <c r="E358" s="1" t="s">
        <v>1893</v>
      </c>
      <c r="F358" s="1" t="s">
        <v>2991</v>
      </c>
      <c r="G358" s="1" t="s">
        <v>2992</v>
      </c>
      <c r="H358" s="1" t="s">
        <v>3067</v>
      </c>
    </row>
    <row r="359" spans="1:8">
      <c r="A359" s="1" t="s">
        <v>105</v>
      </c>
      <c r="B359" s="1" t="s">
        <v>212</v>
      </c>
      <c r="C359" s="1" t="s">
        <v>2989</v>
      </c>
      <c r="D359" s="1" t="s">
        <v>2995</v>
      </c>
      <c r="E359" s="1" t="s">
        <v>1905</v>
      </c>
      <c r="F359" s="1" t="s">
        <v>2991</v>
      </c>
      <c r="G359" s="1" t="s">
        <v>2992</v>
      </c>
      <c r="H359" s="1" t="s">
        <v>3414</v>
      </c>
    </row>
    <row r="360" spans="1:8">
      <c r="A360" s="1" t="s">
        <v>3415</v>
      </c>
      <c r="B360" s="1" t="s">
        <v>2997</v>
      </c>
      <c r="C360" s="1" t="s">
        <v>2988</v>
      </c>
      <c r="D360" s="1" t="s">
        <v>2995</v>
      </c>
      <c r="E360" s="1" t="s">
        <v>1891</v>
      </c>
      <c r="F360" s="1" t="s">
        <v>3012</v>
      </c>
      <c r="G360" s="1" t="s">
        <v>3028</v>
      </c>
      <c r="H360" s="1" t="s">
        <v>3416</v>
      </c>
    </row>
    <row r="361" spans="1:8">
      <c r="A361" s="1" t="s">
        <v>3417</v>
      </c>
      <c r="B361" s="1" t="s">
        <v>3140</v>
      </c>
      <c r="C361" s="1" t="s">
        <v>2988</v>
      </c>
      <c r="D361" s="1" t="s">
        <v>3011</v>
      </c>
      <c r="E361" s="1" t="s">
        <v>1891</v>
      </c>
      <c r="F361" s="1" t="s">
        <v>3012</v>
      </c>
      <c r="G361" s="1" t="s">
        <v>3025</v>
      </c>
      <c r="H361" s="1" t="s">
        <v>3418</v>
      </c>
    </row>
    <row r="362" spans="1:8">
      <c r="A362" s="1" t="s">
        <v>3419</v>
      </c>
      <c r="B362" s="1" t="s">
        <v>3084</v>
      </c>
      <c r="C362" s="1" t="s">
        <v>2988</v>
      </c>
      <c r="D362" s="1" t="s">
        <v>3001</v>
      </c>
      <c r="E362" s="1" t="s">
        <v>1888</v>
      </c>
      <c r="F362" s="1" t="s">
        <v>3012</v>
      </c>
      <c r="G362" s="1" t="s">
        <v>2992</v>
      </c>
      <c r="H362" s="1" t="s">
        <v>3420</v>
      </c>
    </row>
    <row r="363" spans="1:8">
      <c r="A363" s="1" t="s">
        <v>273</v>
      </c>
      <c r="B363" s="1" t="s">
        <v>2989</v>
      </c>
      <c r="C363" s="1" t="s">
        <v>2988</v>
      </c>
      <c r="D363" s="1" t="s">
        <v>2990</v>
      </c>
      <c r="E363" s="1" t="s">
        <v>1888</v>
      </c>
      <c r="F363" s="1" t="s">
        <v>3012</v>
      </c>
      <c r="G363" s="1" t="s">
        <v>2992</v>
      </c>
      <c r="H363" s="1" t="s">
        <v>3420</v>
      </c>
    </row>
    <row r="364" spans="1:8">
      <c r="A364" s="1" t="s">
        <v>3421</v>
      </c>
      <c r="B364" s="1" t="s">
        <v>3005</v>
      </c>
      <c r="C364" s="1" t="s">
        <v>2994</v>
      </c>
      <c r="D364" s="1" t="s">
        <v>3000</v>
      </c>
      <c r="E364" s="1" t="s">
        <v>1905</v>
      </c>
      <c r="F364" s="1" t="s">
        <v>3006</v>
      </c>
      <c r="G364" s="1" t="s">
        <v>2992</v>
      </c>
      <c r="H364" s="1" t="s">
        <v>3224</v>
      </c>
    </row>
    <row r="365" spans="1:8">
      <c r="A365" s="1" t="s">
        <v>3422</v>
      </c>
      <c r="B365" s="1" t="s">
        <v>3005</v>
      </c>
      <c r="C365" s="1" t="s">
        <v>3005</v>
      </c>
      <c r="D365" s="1" t="s">
        <v>2990</v>
      </c>
      <c r="E365" s="1" t="s">
        <v>1905</v>
      </c>
      <c r="F365" s="1" t="s">
        <v>3006</v>
      </c>
      <c r="G365" s="1" t="s">
        <v>2992</v>
      </c>
      <c r="H365" s="1" t="s">
        <v>3423</v>
      </c>
    </row>
    <row r="366" spans="1:8">
      <c r="A366" s="1" t="s">
        <v>3424</v>
      </c>
      <c r="B366" s="1" t="s">
        <v>3040</v>
      </c>
      <c r="C366" s="1" t="s">
        <v>2988</v>
      </c>
      <c r="D366" s="1" t="s">
        <v>3069</v>
      </c>
      <c r="E366" s="1" t="s">
        <v>1888</v>
      </c>
      <c r="F366" s="1" t="s">
        <v>2991</v>
      </c>
      <c r="G366" s="1" t="s">
        <v>2992</v>
      </c>
      <c r="H366" s="1" t="s">
        <v>3425</v>
      </c>
    </row>
    <row r="367" spans="1:8">
      <c r="A367" s="1" t="s">
        <v>957</v>
      </c>
      <c r="B367" s="1" t="s">
        <v>3005</v>
      </c>
      <c r="C367" s="1" t="s">
        <v>3005</v>
      </c>
      <c r="D367" s="1" t="s">
        <v>2990</v>
      </c>
      <c r="E367" s="1" t="s">
        <v>1898</v>
      </c>
      <c r="F367" s="1" t="s">
        <v>3006</v>
      </c>
      <c r="G367" s="1" t="s">
        <v>3007</v>
      </c>
      <c r="H367" s="1" t="s">
        <v>3426</v>
      </c>
    </row>
    <row r="368" spans="1:8">
      <c r="A368" s="1" t="s">
        <v>649</v>
      </c>
      <c r="B368" s="1" t="s">
        <v>2997</v>
      </c>
      <c r="C368" s="1" t="s">
        <v>2988</v>
      </c>
      <c r="D368" s="1" t="s">
        <v>2995</v>
      </c>
      <c r="E368" s="1" t="s">
        <v>1920</v>
      </c>
      <c r="F368" s="1" t="s">
        <v>3012</v>
      </c>
      <c r="G368" s="1" t="s">
        <v>3028</v>
      </c>
      <c r="H368" s="1" t="s">
        <v>3427</v>
      </c>
    </row>
    <row r="369" spans="1:8">
      <c r="A369" s="1" t="s">
        <v>295</v>
      </c>
      <c r="B369" s="1" t="s">
        <v>3005</v>
      </c>
      <c r="C369" s="1" t="s">
        <v>2988</v>
      </c>
      <c r="D369" s="1" t="s">
        <v>3001</v>
      </c>
      <c r="E369" s="1" t="s">
        <v>1905</v>
      </c>
      <c r="F369" s="1" t="s">
        <v>3006</v>
      </c>
      <c r="G369" s="1" t="s">
        <v>2992</v>
      </c>
      <c r="H369" s="1" t="s">
        <v>3403</v>
      </c>
    </row>
    <row r="370" spans="1:8">
      <c r="A370" s="1" t="s">
        <v>487</v>
      </c>
      <c r="B370" s="1" t="s">
        <v>3069</v>
      </c>
      <c r="C370" s="1" t="s">
        <v>2997</v>
      </c>
      <c r="D370" s="1" t="s">
        <v>2990</v>
      </c>
      <c r="E370" s="1" t="s">
        <v>1922</v>
      </c>
      <c r="F370" s="1" t="s">
        <v>2991</v>
      </c>
      <c r="G370" s="1" t="s">
        <v>2992</v>
      </c>
      <c r="H370" s="1" t="s">
        <v>3078</v>
      </c>
    </row>
    <row r="371" spans="1:8">
      <c r="A371" s="1" t="s">
        <v>3428</v>
      </c>
      <c r="B371" s="1" t="s">
        <v>3005</v>
      </c>
      <c r="C371" s="1" t="s">
        <v>3005</v>
      </c>
      <c r="D371" s="1" t="s">
        <v>3001</v>
      </c>
      <c r="E371" s="1" t="s">
        <v>1905</v>
      </c>
      <c r="F371" s="1" t="s">
        <v>3006</v>
      </c>
      <c r="G371" s="1" t="s">
        <v>3007</v>
      </c>
      <c r="H371" s="1" t="s">
        <v>3429</v>
      </c>
    </row>
    <row r="372" spans="1:8">
      <c r="A372" s="1" t="s">
        <v>3430</v>
      </c>
      <c r="B372" s="1" t="s">
        <v>3003</v>
      </c>
      <c r="C372" s="1" t="s">
        <v>2988</v>
      </c>
      <c r="D372" s="1" t="s">
        <v>3003</v>
      </c>
      <c r="E372" s="1" t="s">
        <v>1905</v>
      </c>
      <c r="F372" s="1" t="s">
        <v>2991</v>
      </c>
      <c r="G372" s="1" t="s">
        <v>2992</v>
      </c>
      <c r="H372" s="1" t="s">
        <v>3431</v>
      </c>
    </row>
    <row r="373" spans="1:8">
      <c r="A373" s="1" t="s">
        <v>3432</v>
      </c>
      <c r="B373" s="1" t="s">
        <v>3005</v>
      </c>
      <c r="C373" s="1" t="s">
        <v>3005</v>
      </c>
      <c r="D373" s="1" t="s">
        <v>3001</v>
      </c>
      <c r="E373" s="1" t="s">
        <v>1898</v>
      </c>
      <c r="F373" s="1" t="s">
        <v>3006</v>
      </c>
      <c r="G373" s="1" t="s">
        <v>3007</v>
      </c>
      <c r="H373" s="1" t="s">
        <v>3433</v>
      </c>
    </row>
    <row r="374" spans="1:8">
      <c r="A374" s="1" t="s">
        <v>3434</v>
      </c>
      <c r="B374" s="1" t="s">
        <v>3084</v>
      </c>
      <c r="C374" s="1" t="s">
        <v>3057</v>
      </c>
      <c r="D374" s="1" t="s">
        <v>3001</v>
      </c>
      <c r="E374" s="1" t="s">
        <v>1922</v>
      </c>
      <c r="F374" s="1" t="s">
        <v>2991</v>
      </c>
      <c r="G374" s="1" t="s">
        <v>2992</v>
      </c>
      <c r="H374" s="1" t="s">
        <v>3435</v>
      </c>
    </row>
    <row r="375" spans="1:8">
      <c r="A375" s="1" t="s">
        <v>3436</v>
      </c>
      <c r="B375" s="1" t="s">
        <v>3040</v>
      </c>
      <c r="C375" s="1" t="s">
        <v>2989</v>
      </c>
      <c r="D375" s="1" t="s">
        <v>2990</v>
      </c>
      <c r="E375" s="1" t="s">
        <v>1922</v>
      </c>
      <c r="F375" s="1" t="s">
        <v>2991</v>
      </c>
      <c r="G375" s="1" t="s">
        <v>2992</v>
      </c>
      <c r="H375" s="1" t="s">
        <v>3271</v>
      </c>
    </row>
    <row r="376" spans="1:8">
      <c r="A376" s="1" t="s">
        <v>3437</v>
      </c>
      <c r="B376" s="1" t="s">
        <v>2995</v>
      </c>
      <c r="C376" s="1" t="s">
        <v>3019</v>
      </c>
      <c r="D376" s="1" t="s">
        <v>2995</v>
      </c>
      <c r="E376" s="1" t="s">
        <v>1891</v>
      </c>
      <c r="F376" s="1" t="s">
        <v>3012</v>
      </c>
      <c r="G376" s="1" t="s">
        <v>2992</v>
      </c>
      <c r="H376" s="1" t="s">
        <v>3438</v>
      </c>
    </row>
    <row r="377" spans="1:8">
      <c r="A377" s="1" t="s">
        <v>251</v>
      </c>
      <c r="B377" s="1" t="s">
        <v>3084</v>
      </c>
      <c r="C377" s="1" t="s">
        <v>3010</v>
      </c>
      <c r="D377" s="1" t="s">
        <v>2995</v>
      </c>
      <c r="E377" s="1" t="s">
        <v>1891</v>
      </c>
      <c r="F377" s="1" t="s">
        <v>2991</v>
      </c>
      <c r="G377" s="1" t="s">
        <v>2992</v>
      </c>
      <c r="H377" s="1" t="s">
        <v>3439</v>
      </c>
    </row>
    <row r="378" spans="1:8">
      <c r="A378" s="1" t="s">
        <v>338</v>
      </c>
      <c r="B378" s="1" t="s">
        <v>2994</v>
      </c>
      <c r="C378" s="1" t="s">
        <v>2988</v>
      </c>
      <c r="D378" s="1" t="s">
        <v>2995</v>
      </c>
      <c r="E378" s="1" t="s">
        <v>1891</v>
      </c>
      <c r="F378" s="1" t="s">
        <v>2991</v>
      </c>
      <c r="G378" s="1" t="s">
        <v>2992</v>
      </c>
      <c r="H378" s="1" t="s">
        <v>3440</v>
      </c>
    </row>
    <row r="379" spans="1:8">
      <c r="A379" s="1" t="s">
        <v>1221</v>
      </c>
      <c r="B379" s="1" t="s">
        <v>3061</v>
      </c>
      <c r="C379" s="1" t="s">
        <v>2988</v>
      </c>
      <c r="D379" s="1" t="s">
        <v>2995</v>
      </c>
      <c r="E379" s="1" t="s">
        <v>1920</v>
      </c>
      <c r="F379" s="1" t="s">
        <v>2991</v>
      </c>
      <c r="G379" s="1" t="s">
        <v>2992</v>
      </c>
      <c r="H379" s="1" t="s">
        <v>3441</v>
      </c>
    </row>
    <row r="380" spans="1:8">
      <c r="A380" s="1" t="s">
        <v>749</v>
      </c>
      <c r="B380" s="1" t="s">
        <v>3005</v>
      </c>
      <c r="C380" s="1" t="s">
        <v>3005</v>
      </c>
      <c r="D380" s="1" t="s">
        <v>3011</v>
      </c>
      <c r="E380" s="1" t="s">
        <v>1905</v>
      </c>
      <c r="F380" s="1" t="s">
        <v>3006</v>
      </c>
      <c r="G380" s="1" t="s">
        <v>3028</v>
      </c>
      <c r="H380" s="1" t="s">
        <v>3442</v>
      </c>
    </row>
    <row r="381" spans="1:8">
      <c r="A381" s="1" t="s">
        <v>759</v>
      </c>
      <c r="B381" s="1" t="s">
        <v>2995</v>
      </c>
      <c r="C381" s="1" t="s">
        <v>3057</v>
      </c>
      <c r="D381" s="1" t="s">
        <v>3001</v>
      </c>
      <c r="E381" s="1" t="s">
        <v>1905</v>
      </c>
      <c r="F381" s="1" t="s">
        <v>2991</v>
      </c>
      <c r="G381" s="1" t="s">
        <v>2992</v>
      </c>
      <c r="H381" s="1" t="s">
        <v>3134</v>
      </c>
    </row>
    <row r="382" spans="1:8">
      <c r="A382" s="1" t="s">
        <v>294</v>
      </c>
      <c r="B382" s="1" t="s">
        <v>3005</v>
      </c>
      <c r="C382" s="1" t="s">
        <v>3005</v>
      </c>
      <c r="D382" s="1" t="s">
        <v>3001</v>
      </c>
      <c r="E382" s="1" t="s">
        <v>1922</v>
      </c>
      <c r="F382" s="1" t="s">
        <v>3006</v>
      </c>
      <c r="G382" s="1" t="s">
        <v>3025</v>
      </c>
      <c r="H382" s="1" t="s">
        <v>3443</v>
      </c>
    </row>
    <row r="383" spans="1:8">
      <c r="A383" s="1" t="s">
        <v>103</v>
      </c>
      <c r="B383" s="1" t="s">
        <v>212</v>
      </c>
      <c r="C383" s="1" t="s">
        <v>2988</v>
      </c>
      <c r="D383" s="1" t="s">
        <v>3000</v>
      </c>
      <c r="E383" s="1" t="s">
        <v>1922</v>
      </c>
      <c r="F383" s="1" t="s">
        <v>2991</v>
      </c>
      <c r="G383" s="1" t="s">
        <v>3028</v>
      </c>
      <c r="H383" s="1" t="s">
        <v>3444</v>
      </c>
    </row>
    <row r="384" spans="1:8">
      <c r="A384" s="1" t="s">
        <v>727</v>
      </c>
      <c r="B384" s="1" t="s">
        <v>3030</v>
      </c>
      <c r="C384" s="1" t="s">
        <v>3005</v>
      </c>
      <c r="D384" s="1" t="s">
        <v>3001</v>
      </c>
      <c r="E384" s="1" t="s">
        <v>1991</v>
      </c>
      <c r="F384" s="1" t="s">
        <v>2991</v>
      </c>
      <c r="G384" s="1" t="s">
        <v>2992</v>
      </c>
      <c r="H384" s="1" t="s">
        <v>3230</v>
      </c>
    </row>
    <row r="385" spans="1:8">
      <c r="A385" s="1" t="s">
        <v>963</v>
      </c>
      <c r="B385" s="1" t="s">
        <v>3061</v>
      </c>
      <c r="C385" s="1" t="s">
        <v>3019</v>
      </c>
      <c r="D385" s="1" t="s">
        <v>3011</v>
      </c>
      <c r="E385" s="1" t="s">
        <v>1891</v>
      </c>
      <c r="F385" s="1" t="s">
        <v>3012</v>
      </c>
      <c r="G385" s="1" t="s">
        <v>2992</v>
      </c>
      <c r="H385" s="1" t="s">
        <v>3445</v>
      </c>
    </row>
    <row r="386" spans="1:8">
      <c r="A386" s="1" t="s">
        <v>792</v>
      </c>
      <c r="B386" s="1" t="s">
        <v>3030</v>
      </c>
      <c r="C386" s="1" t="s">
        <v>3005</v>
      </c>
      <c r="D386" s="1" t="s">
        <v>3001</v>
      </c>
      <c r="E386" s="1" t="s">
        <v>1887</v>
      </c>
      <c r="F386" s="1" t="s">
        <v>3012</v>
      </c>
      <c r="G386" s="1" t="s">
        <v>2992</v>
      </c>
      <c r="H386" s="1" t="s">
        <v>3230</v>
      </c>
    </row>
    <row r="387" spans="1:8">
      <c r="A387" s="1" t="s">
        <v>3446</v>
      </c>
      <c r="B387" s="1" t="s">
        <v>3005</v>
      </c>
      <c r="C387" s="1" t="s">
        <v>3005</v>
      </c>
      <c r="D387" s="1" t="s">
        <v>2995</v>
      </c>
      <c r="E387" s="1" t="s">
        <v>1972</v>
      </c>
      <c r="F387" s="1" t="s">
        <v>3006</v>
      </c>
      <c r="G387" s="1" t="s">
        <v>2992</v>
      </c>
      <c r="H387" s="1" t="s">
        <v>3447</v>
      </c>
    </row>
    <row r="388" spans="1:8">
      <c r="A388" s="1" t="s">
        <v>3448</v>
      </c>
      <c r="B388" s="1" t="s">
        <v>3066</v>
      </c>
      <c r="C388" s="1" t="s">
        <v>3010</v>
      </c>
      <c r="D388" s="1" t="s">
        <v>2995</v>
      </c>
      <c r="E388" s="1" t="s">
        <v>1922</v>
      </c>
      <c r="F388" s="1" t="s">
        <v>3012</v>
      </c>
      <c r="G388" s="1" t="s">
        <v>2992</v>
      </c>
      <c r="H388" s="1" t="s">
        <v>3050</v>
      </c>
    </row>
    <row r="389" spans="1:8">
      <c r="A389" s="1" t="s">
        <v>3449</v>
      </c>
      <c r="B389" s="1" t="s">
        <v>3003</v>
      </c>
      <c r="C389" s="1" t="s">
        <v>2988</v>
      </c>
      <c r="D389" s="1" t="s">
        <v>3000</v>
      </c>
      <c r="E389" s="1" t="s">
        <v>1961</v>
      </c>
      <c r="F389" s="1" t="s">
        <v>2991</v>
      </c>
      <c r="G389" s="1" t="s">
        <v>2992</v>
      </c>
      <c r="H389" s="1" t="s">
        <v>3173</v>
      </c>
    </row>
    <row r="390" spans="1:8">
      <c r="A390" s="1" t="s">
        <v>939</v>
      </c>
      <c r="B390" s="1" t="s">
        <v>3005</v>
      </c>
      <c r="C390" s="1" t="s">
        <v>3005</v>
      </c>
      <c r="D390" s="1" t="s">
        <v>3001</v>
      </c>
      <c r="E390" s="1" t="s">
        <v>1905</v>
      </c>
      <c r="F390" s="1" t="s">
        <v>3006</v>
      </c>
      <c r="G390" s="1" t="s">
        <v>2992</v>
      </c>
      <c r="H390" s="1" t="s">
        <v>3450</v>
      </c>
    </row>
    <row r="391" spans="1:8">
      <c r="A391" s="1" t="s">
        <v>333</v>
      </c>
      <c r="B391" s="1" t="s">
        <v>3005</v>
      </c>
      <c r="C391" s="1" t="s">
        <v>3005</v>
      </c>
      <c r="D391" s="1" t="s">
        <v>2990</v>
      </c>
      <c r="E391" s="1" t="s">
        <v>1905</v>
      </c>
      <c r="F391" s="1" t="s">
        <v>3006</v>
      </c>
      <c r="G391" s="1" t="s">
        <v>3007</v>
      </c>
      <c r="H391" s="1" t="s">
        <v>3451</v>
      </c>
    </row>
    <row r="392" spans="1:8">
      <c r="A392" s="1" t="s">
        <v>178</v>
      </c>
      <c r="B392" s="1" t="s">
        <v>3005</v>
      </c>
      <c r="C392" s="1" t="s">
        <v>3005</v>
      </c>
      <c r="D392" s="1" t="s">
        <v>3003</v>
      </c>
      <c r="E392" s="1" t="s">
        <v>1905</v>
      </c>
      <c r="F392" s="1" t="s">
        <v>3006</v>
      </c>
      <c r="G392" s="1" t="s">
        <v>3007</v>
      </c>
      <c r="H392" s="1" t="s">
        <v>3452</v>
      </c>
    </row>
    <row r="393" spans="1:8">
      <c r="A393" s="1" t="s">
        <v>3453</v>
      </c>
      <c r="B393" s="1" t="s">
        <v>3030</v>
      </c>
      <c r="C393" s="1" t="s">
        <v>3057</v>
      </c>
      <c r="D393" s="1" t="s">
        <v>2995</v>
      </c>
      <c r="E393" s="1" t="s">
        <v>1961</v>
      </c>
      <c r="F393" s="1" t="s">
        <v>2991</v>
      </c>
      <c r="G393" s="1" t="s">
        <v>2992</v>
      </c>
      <c r="H393" s="1" t="s">
        <v>3454</v>
      </c>
    </row>
    <row r="394" spans="1:8">
      <c r="A394" s="1" t="s">
        <v>3455</v>
      </c>
      <c r="B394" s="1" t="s">
        <v>3005</v>
      </c>
      <c r="C394" s="1" t="s">
        <v>3005</v>
      </c>
      <c r="D394" s="1" t="s">
        <v>2990</v>
      </c>
      <c r="E394" s="1" t="s">
        <v>1972</v>
      </c>
      <c r="F394" s="1" t="s">
        <v>3006</v>
      </c>
      <c r="G394" s="1" t="s">
        <v>3007</v>
      </c>
      <c r="H394" s="1" t="s">
        <v>3456</v>
      </c>
    </row>
    <row r="395" spans="1:8">
      <c r="A395" s="1" t="s">
        <v>593</v>
      </c>
      <c r="B395" s="1" t="s">
        <v>3005</v>
      </c>
      <c r="C395" s="1" t="s">
        <v>3005</v>
      </c>
      <c r="D395" s="1" t="s">
        <v>2990</v>
      </c>
      <c r="E395" s="1" t="s">
        <v>1905</v>
      </c>
      <c r="F395" s="1" t="s">
        <v>3006</v>
      </c>
      <c r="G395" s="1" t="s">
        <v>3007</v>
      </c>
      <c r="H395" s="1" t="s">
        <v>3457</v>
      </c>
    </row>
    <row r="396" spans="1:8">
      <c r="A396" s="1" t="s">
        <v>742</v>
      </c>
      <c r="B396" s="1" t="s">
        <v>3005</v>
      </c>
      <c r="C396" s="1" t="s">
        <v>3005</v>
      </c>
      <c r="D396" s="1" t="s">
        <v>3011</v>
      </c>
      <c r="E396" s="1" t="s">
        <v>1961</v>
      </c>
      <c r="F396" s="1" t="s">
        <v>3006</v>
      </c>
      <c r="G396" s="1" t="s">
        <v>3007</v>
      </c>
      <c r="H396" s="1" t="s">
        <v>3458</v>
      </c>
    </row>
    <row r="397" spans="1:8">
      <c r="A397" s="1" t="s">
        <v>3459</v>
      </c>
      <c r="B397" s="1" t="s">
        <v>3460</v>
      </c>
      <c r="C397" s="1" t="s">
        <v>3057</v>
      </c>
      <c r="D397" s="1" t="s">
        <v>3001</v>
      </c>
      <c r="E397" s="1" t="s">
        <v>1898</v>
      </c>
      <c r="F397" s="1" t="s">
        <v>2991</v>
      </c>
      <c r="G397" s="1" t="s">
        <v>2992</v>
      </c>
      <c r="H397" s="1" t="s">
        <v>3078</v>
      </c>
    </row>
    <row r="398" spans="1:8">
      <c r="A398" s="1" t="s">
        <v>172</v>
      </c>
      <c r="B398" s="1" t="s">
        <v>3005</v>
      </c>
      <c r="C398" s="1" t="s">
        <v>3005</v>
      </c>
      <c r="D398" s="1" t="s">
        <v>2995</v>
      </c>
      <c r="E398" s="1" t="s">
        <v>1895</v>
      </c>
      <c r="F398" s="1" t="s">
        <v>3006</v>
      </c>
      <c r="G398" s="1" t="s">
        <v>3028</v>
      </c>
      <c r="H398" s="1" t="s">
        <v>3461</v>
      </c>
    </row>
    <row r="399" spans="1:8">
      <c r="A399" s="1" t="s">
        <v>1237</v>
      </c>
      <c r="B399" s="1" t="s">
        <v>3019</v>
      </c>
      <c r="C399" s="1" t="s">
        <v>2988</v>
      </c>
      <c r="D399" s="1" t="s">
        <v>3011</v>
      </c>
      <c r="E399" s="1" t="s">
        <v>1972</v>
      </c>
      <c r="F399" s="1" t="s">
        <v>3012</v>
      </c>
      <c r="G399" s="1" t="s">
        <v>2992</v>
      </c>
      <c r="H399" s="1" t="s">
        <v>3462</v>
      </c>
    </row>
    <row r="400" spans="1:8">
      <c r="A400" s="1" t="s">
        <v>409</v>
      </c>
      <c r="B400" s="1" t="s">
        <v>3030</v>
      </c>
      <c r="C400" s="1" t="s">
        <v>2988</v>
      </c>
      <c r="D400" s="1" t="s">
        <v>3001</v>
      </c>
      <c r="E400" s="1" t="s">
        <v>1895</v>
      </c>
      <c r="F400" s="1" t="s">
        <v>3012</v>
      </c>
      <c r="G400" s="1" t="s">
        <v>2992</v>
      </c>
      <c r="H400" s="1" t="s">
        <v>3360</v>
      </c>
    </row>
    <row r="401" spans="1:8">
      <c r="A401" s="1" t="s">
        <v>3463</v>
      </c>
      <c r="B401" s="1" t="s">
        <v>2995</v>
      </c>
      <c r="C401" s="1" t="s">
        <v>3057</v>
      </c>
      <c r="D401" s="1" t="s">
        <v>3001</v>
      </c>
      <c r="E401" s="1" t="s">
        <v>1905</v>
      </c>
      <c r="F401" s="1" t="s">
        <v>2991</v>
      </c>
      <c r="G401" s="1" t="s">
        <v>2992</v>
      </c>
      <c r="H401" s="1" t="s">
        <v>3078</v>
      </c>
    </row>
    <row r="402" spans="1:8">
      <c r="A402" s="1" t="s">
        <v>3464</v>
      </c>
      <c r="B402" s="1" t="s">
        <v>3465</v>
      </c>
      <c r="C402" s="1" t="s">
        <v>2997</v>
      </c>
      <c r="D402" s="1" t="s">
        <v>2995</v>
      </c>
      <c r="E402" s="1" t="s">
        <v>1905</v>
      </c>
      <c r="F402" s="1" t="s">
        <v>2991</v>
      </c>
      <c r="G402" s="1" t="s">
        <v>2992</v>
      </c>
      <c r="H402" s="1" t="s">
        <v>3078</v>
      </c>
    </row>
    <row r="403" spans="1:8">
      <c r="A403" s="1" t="s">
        <v>596</v>
      </c>
      <c r="B403" s="1" t="s">
        <v>3005</v>
      </c>
      <c r="C403" s="1" t="s">
        <v>3005</v>
      </c>
      <c r="D403" s="1" t="s">
        <v>3011</v>
      </c>
      <c r="E403" s="1" t="s">
        <v>2009</v>
      </c>
      <c r="F403" s="1" t="s">
        <v>3006</v>
      </c>
      <c r="G403" s="1" t="s">
        <v>3007</v>
      </c>
      <c r="H403" s="1" t="s">
        <v>3466</v>
      </c>
    </row>
    <row r="404" spans="1:8">
      <c r="A404" s="1" t="s">
        <v>3467</v>
      </c>
      <c r="B404" s="1" t="s">
        <v>3003</v>
      </c>
      <c r="C404" s="1" t="s">
        <v>2988</v>
      </c>
      <c r="D404" s="1" t="s">
        <v>3003</v>
      </c>
      <c r="E404" s="1" t="s">
        <v>1905</v>
      </c>
      <c r="F404" s="1" t="s">
        <v>2991</v>
      </c>
      <c r="G404" s="1" t="s">
        <v>2992</v>
      </c>
      <c r="H404" s="1" t="s">
        <v>3468</v>
      </c>
    </row>
    <row r="405" spans="1:8">
      <c r="A405" s="1" t="s">
        <v>419</v>
      </c>
      <c r="B405" s="1" t="s">
        <v>3005</v>
      </c>
      <c r="C405" s="1" t="s">
        <v>3005</v>
      </c>
      <c r="D405" s="1" t="s">
        <v>3003</v>
      </c>
      <c r="E405" s="1" t="s">
        <v>1905</v>
      </c>
      <c r="F405" s="1" t="s">
        <v>3006</v>
      </c>
      <c r="G405" s="1" t="s">
        <v>2992</v>
      </c>
      <c r="H405" s="1" t="s">
        <v>3469</v>
      </c>
    </row>
    <row r="406" spans="1:8">
      <c r="A406" s="1" t="s">
        <v>477</v>
      </c>
      <c r="B406" s="1" t="s">
        <v>212</v>
      </c>
      <c r="C406" s="1" t="s">
        <v>2988</v>
      </c>
      <c r="D406" s="1" t="s">
        <v>3001</v>
      </c>
      <c r="E406" s="1" t="s">
        <v>1972</v>
      </c>
      <c r="F406" s="1" t="s">
        <v>3012</v>
      </c>
      <c r="G406" s="1" t="s">
        <v>2992</v>
      </c>
      <c r="H406" s="1" t="s">
        <v>3470</v>
      </c>
    </row>
    <row r="407" spans="1:8">
      <c r="A407" s="1" t="s">
        <v>657</v>
      </c>
      <c r="B407" s="1" t="s">
        <v>3084</v>
      </c>
      <c r="C407" s="1" t="s">
        <v>3057</v>
      </c>
      <c r="D407" s="1" t="s">
        <v>2990</v>
      </c>
      <c r="E407" s="1" t="s">
        <v>1991</v>
      </c>
      <c r="F407" s="1" t="s">
        <v>3012</v>
      </c>
      <c r="G407" s="1" t="s">
        <v>2992</v>
      </c>
      <c r="H407" s="1" t="s">
        <v>3471</v>
      </c>
    </row>
    <row r="408" spans="1:8">
      <c r="A408" s="1" t="s">
        <v>979</v>
      </c>
      <c r="B408" s="1" t="s">
        <v>2997</v>
      </c>
      <c r="C408" s="1" t="s">
        <v>2989</v>
      </c>
      <c r="D408" s="1" t="s">
        <v>2995</v>
      </c>
      <c r="E408" s="1" t="s">
        <v>1972</v>
      </c>
      <c r="F408" s="1" t="s">
        <v>3012</v>
      </c>
      <c r="G408" s="1" t="s">
        <v>2992</v>
      </c>
      <c r="H408" s="1" t="s">
        <v>3382</v>
      </c>
    </row>
    <row r="409" spans="1:8">
      <c r="A409" s="1" t="s">
        <v>3472</v>
      </c>
      <c r="B409" s="1" t="s">
        <v>3005</v>
      </c>
      <c r="C409" s="1" t="s">
        <v>3005</v>
      </c>
      <c r="D409" s="1" t="s">
        <v>3003</v>
      </c>
      <c r="E409" s="1" t="s">
        <v>1972</v>
      </c>
      <c r="F409" s="1" t="s">
        <v>3006</v>
      </c>
      <c r="G409" s="1" t="s">
        <v>2992</v>
      </c>
      <c r="H409" s="1" t="s">
        <v>3473</v>
      </c>
    </row>
    <row r="410" spans="1:8">
      <c r="A410" s="1" t="s">
        <v>1129</v>
      </c>
      <c r="B410" s="1" t="s">
        <v>3005</v>
      </c>
      <c r="C410" s="1" t="s">
        <v>3005</v>
      </c>
      <c r="D410" s="1" t="s">
        <v>2990</v>
      </c>
      <c r="E410" s="1" t="s">
        <v>1905</v>
      </c>
      <c r="F410" s="1" t="s">
        <v>3006</v>
      </c>
      <c r="G410" s="1" t="s">
        <v>3007</v>
      </c>
      <c r="H410" s="1" t="s">
        <v>3339</v>
      </c>
    </row>
    <row r="411" spans="1:8">
      <c r="A411" s="1" t="s">
        <v>756</v>
      </c>
      <c r="B411" s="1" t="s">
        <v>3030</v>
      </c>
      <c r="C411" s="1" t="s">
        <v>2988</v>
      </c>
      <c r="D411" s="1" t="s">
        <v>3001</v>
      </c>
      <c r="E411" s="1" t="s">
        <v>1898</v>
      </c>
      <c r="F411" s="1" t="s">
        <v>2991</v>
      </c>
      <c r="G411" s="1" t="s">
        <v>2992</v>
      </c>
      <c r="H411" s="1" t="s">
        <v>3474</v>
      </c>
    </row>
    <row r="412" spans="1:8">
      <c r="A412" s="1" t="s">
        <v>1162</v>
      </c>
      <c r="B412" s="1" t="s">
        <v>2989</v>
      </c>
      <c r="C412" s="1" t="s">
        <v>2988</v>
      </c>
      <c r="D412" s="1" t="s">
        <v>2990</v>
      </c>
      <c r="E412" s="1" t="s">
        <v>1898</v>
      </c>
      <c r="F412" s="1" t="s">
        <v>3012</v>
      </c>
      <c r="G412" s="1" t="s">
        <v>2992</v>
      </c>
      <c r="H412" s="1" t="s">
        <v>3475</v>
      </c>
    </row>
    <row r="413" spans="1:8">
      <c r="A413" s="1" t="s">
        <v>312</v>
      </c>
      <c r="B413" s="1" t="s">
        <v>3005</v>
      </c>
      <c r="C413" s="1" t="s">
        <v>3005</v>
      </c>
      <c r="D413" s="1" t="s">
        <v>3001</v>
      </c>
      <c r="E413" s="1" t="s">
        <v>1972</v>
      </c>
      <c r="F413" s="1" t="s">
        <v>3006</v>
      </c>
      <c r="G413" s="1" t="s">
        <v>3007</v>
      </c>
      <c r="H413" s="1" t="s">
        <v>3476</v>
      </c>
    </row>
    <row r="414" spans="1:8">
      <c r="A414" s="1" t="s">
        <v>3477</v>
      </c>
      <c r="B414" s="1" t="s">
        <v>3003</v>
      </c>
      <c r="C414" s="1" t="s">
        <v>2988</v>
      </c>
      <c r="D414" s="1" t="s">
        <v>2995</v>
      </c>
      <c r="E414" s="1" t="s">
        <v>1887</v>
      </c>
      <c r="F414" s="1" t="s">
        <v>3012</v>
      </c>
      <c r="G414" s="1" t="s">
        <v>2992</v>
      </c>
      <c r="H414" s="1" t="s">
        <v>3478</v>
      </c>
    </row>
    <row r="415" spans="1:8">
      <c r="A415" s="1" t="s">
        <v>526</v>
      </c>
      <c r="B415" s="1" t="s">
        <v>3549</v>
      </c>
      <c r="C415" s="1" t="s">
        <v>3553</v>
      </c>
      <c r="D415" s="1" t="s">
        <v>3531</v>
      </c>
      <c r="E415" s="1" t="s">
        <v>3559</v>
      </c>
      <c r="F415" s="1" t="s">
        <v>2991</v>
      </c>
      <c r="G415" s="1" t="s">
        <v>2992</v>
      </c>
      <c r="H415" s="1" t="s">
        <v>4177</v>
      </c>
    </row>
    <row r="416" spans="1:8">
      <c r="A416" s="1" t="s">
        <v>3479</v>
      </c>
      <c r="B416" s="1" t="s">
        <v>3030</v>
      </c>
      <c r="C416" s="1" t="s">
        <v>2988</v>
      </c>
      <c r="D416" s="1" t="s">
        <v>2990</v>
      </c>
      <c r="E416" s="1" t="s">
        <v>1961</v>
      </c>
      <c r="F416" s="1" t="s">
        <v>2991</v>
      </c>
      <c r="G416" s="1" t="s">
        <v>2992</v>
      </c>
      <c r="H416" s="1" t="s">
        <v>3480</v>
      </c>
    </row>
    <row r="417" spans="1:8">
      <c r="A417" s="1" t="s">
        <v>107</v>
      </c>
      <c r="B417" s="1" t="s">
        <v>212</v>
      </c>
      <c r="C417" s="1" t="s">
        <v>2988</v>
      </c>
      <c r="D417" s="1" t="s">
        <v>2995</v>
      </c>
      <c r="E417" s="1" t="s">
        <v>1905</v>
      </c>
      <c r="F417" s="1" t="s">
        <v>3012</v>
      </c>
      <c r="G417" s="1" t="s">
        <v>2992</v>
      </c>
      <c r="H417" s="1" t="s">
        <v>3481</v>
      </c>
    </row>
    <row r="418" spans="1:8">
      <c r="A418" s="1" t="s">
        <v>379</v>
      </c>
      <c r="B418" s="1" t="s">
        <v>3040</v>
      </c>
      <c r="C418" s="1" t="s">
        <v>3010</v>
      </c>
      <c r="D418" s="1" t="s">
        <v>3117</v>
      </c>
      <c r="E418" s="1" t="s">
        <v>1991</v>
      </c>
      <c r="F418" s="1" t="s">
        <v>2991</v>
      </c>
      <c r="G418" s="1" t="s">
        <v>2992</v>
      </c>
      <c r="H418" s="1" t="s">
        <v>3482</v>
      </c>
    </row>
    <row r="419" spans="1:8">
      <c r="A419" s="1" t="s">
        <v>827</v>
      </c>
      <c r="B419" s="1" t="s">
        <v>212</v>
      </c>
      <c r="C419" s="1" t="s">
        <v>2988</v>
      </c>
      <c r="D419" s="1" t="s">
        <v>2990</v>
      </c>
      <c r="E419" s="1" t="s">
        <v>1991</v>
      </c>
      <c r="F419" s="1" t="s">
        <v>2991</v>
      </c>
      <c r="G419" s="1" t="s">
        <v>2992</v>
      </c>
      <c r="H419" s="1" t="s">
        <v>3483</v>
      </c>
    </row>
    <row r="420" spans="1:8">
      <c r="A420" s="1" t="s">
        <v>240</v>
      </c>
      <c r="B420" s="1" t="s">
        <v>3005</v>
      </c>
      <c r="C420" s="1" t="s">
        <v>2988</v>
      </c>
      <c r="D420" s="1" t="s">
        <v>2995</v>
      </c>
      <c r="E420" s="1" t="s">
        <v>1905</v>
      </c>
      <c r="F420" s="1" t="s">
        <v>3006</v>
      </c>
      <c r="G420" s="1" t="s">
        <v>2992</v>
      </c>
      <c r="H420" s="1" t="s">
        <v>3484</v>
      </c>
    </row>
    <row r="421" spans="1:8">
      <c r="A421" s="1" t="s">
        <v>940</v>
      </c>
      <c r="B421" s="1" t="s">
        <v>3005</v>
      </c>
      <c r="C421" s="1" t="s">
        <v>3005</v>
      </c>
      <c r="D421" s="1" t="s">
        <v>2990</v>
      </c>
      <c r="E421" s="1" t="s">
        <v>1905</v>
      </c>
      <c r="F421" s="1" t="s">
        <v>3006</v>
      </c>
      <c r="G421" s="1" t="s">
        <v>2992</v>
      </c>
      <c r="H421" s="1" t="s">
        <v>3485</v>
      </c>
    </row>
    <row r="422" spans="1:8">
      <c r="A422" s="1" t="s">
        <v>1259</v>
      </c>
      <c r="B422" s="1" t="s">
        <v>3140</v>
      </c>
      <c r="C422" s="1" t="s">
        <v>2997</v>
      </c>
      <c r="D422" s="1" t="s">
        <v>3011</v>
      </c>
      <c r="E422" s="1" t="s">
        <v>1983</v>
      </c>
      <c r="F422" s="1" t="s">
        <v>2991</v>
      </c>
      <c r="G422" s="1" t="s">
        <v>2992</v>
      </c>
      <c r="H422" s="1" t="s">
        <v>3486</v>
      </c>
    </row>
    <row r="423" spans="1:8">
      <c r="A423" s="1" t="s">
        <v>101</v>
      </c>
      <c r="B423" s="1" t="s">
        <v>212</v>
      </c>
      <c r="C423" s="1" t="s">
        <v>2988</v>
      </c>
      <c r="D423" s="1" t="s">
        <v>3001</v>
      </c>
      <c r="E423" s="1" t="s">
        <v>1905</v>
      </c>
      <c r="F423" s="1" t="s">
        <v>2991</v>
      </c>
      <c r="G423" s="1" t="s">
        <v>2992</v>
      </c>
      <c r="H423" s="1" t="s">
        <v>3487</v>
      </c>
    </row>
    <row r="424" spans="1:8">
      <c r="A424" s="1" t="s">
        <v>507</v>
      </c>
      <c r="B424" s="1" t="s">
        <v>3005</v>
      </c>
      <c r="C424" s="1" t="s">
        <v>2989</v>
      </c>
      <c r="D424" s="1" t="s">
        <v>2990</v>
      </c>
      <c r="E424" s="1" t="s">
        <v>1887</v>
      </c>
      <c r="F424" s="1" t="s">
        <v>3006</v>
      </c>
      <c r="G424" s="1" t="s">
        <v>2992</v>
      </c>
      <c r="H424" s="1" t="s">
        <v>3488</v>
      </c>
    </row>
    <row r="425" spans="1:8">
      <c r="A425" s="1" t="s">
        <v>3489</v>
      </c>
      <c r="B425" s="1" t="s">
        <v>3005</v>
      </c>
      <c r="C425" s="1" t="s">
        <v>2988</v>
      </c>
      <c r="D425" s="1" t="s">
        <v>3001</v>
      </c>
      <c r="E425" s="1" t="s">
        <v>1905</v>
      </c>
      <c r="F425" s="1" t="s">
        <v>3006</v>
      </c>
      <c r="G425" s="1" t="s">
        <v>3025</v>
      </c>
      <c r="H425" s="1" t="s">
        <v>3490</v>
      </c>
    </row>
    <row r="426" spans="1:8">
      <c r="A426" s="1" t="s">
        <v>404</v>
      </c>
      <c r="B426" s="1" t="s">
        <v>3030</v>
      </c>
      <c r="C426" s="1" t="s">
        <v>2988</v>
      </c>
      <c r="D426" s="1" t="s">
        <v>2990</v>
      </c>
      <c r="E426" s="1" t="s">
        <v>2000</v>
      </c>
      <c r="F426" s="1" t="s">
        <v>2991</v>
      </c>
      <c r="G426" s="1" t="s">
        <v>2992</v>
      </c>
      <c r="H426" s="1" t="s">
        <v>3491</v>
      </c>
    </row>
    <row r="427" spans="1:8">
      <c r="A427" s="1" t="s">
        <v>3492</v>
      </c>
      <c r="B427" s="1" t="s">
        <v>3005</v>
      </c>
      <c r="C427" s="1" t="s">
        <v>3005</v>
      </c>
      <c r="D427" s="1" t="s">
        <v>2990</v>
      </c>
      <c r="E427" s="1" t="s">
        <v>1905</v>
      </c>
      <c r="F427" s="1" t="s">
        <v>3006</v>
      </c>
      <c r="G427" s="1" t="s">
        <v>2992</v>
      </c>
      <c r="H427" s="1" t="s">
        <v>3493</v>
      </c>
    </row>
    <row r="428" spans="1:8">
      <c r="A428" s="1" t="s">
        <v>535</v>
      </c>
      <c r="B428" s="1" t="s">
        <v>2988</v>
      </c>
      <c r="C428" s="1" t="s">
        <v>2988</v>
      </c>
      <c r="D428" s="1" t="s">
        <v>2995</v>
      </c>
      <c r="E428" s="1" t="s">
        <v>1972</v>
      </c>
      <c r="F428" s="1" t="s">
        <v>3012</v>
      </c>
      <c r="G428" s="1" t="s">
        <v>2992</v>
      </c>
      <c r="H428" s="1" t="s">
        <v>3494</v>
      </c>
    </row>
    <row r="429" spans="1:8">
      <c r="A429" s="1" t="s">
        <v>3495</v>
      </c>
      <c r="B429" s="1" t="s">
        <v>3003</v>
      </c>
      <c r="C429" s="1" t="s">
        <v>2988</v>
      </c>
      <c r="D429" s="1" t="s">
        <v>3000</v>
      </c>
      <c r="E429" s="1" t="s">
        <v>1888</v>
      </c>
      <c r="F429" s="1" t="s">
        <v>3012</v>
      </c>
      <c r="G429" s="1" t="s">
        <v>3025</v>
      </c>
      <c r="H429" s="1" t="s">
        <v>3496</v>
      </c>
    </row>
    <row r="430" spans="1:8">
      <c r="A430" s="1" t="s">
        <v>3497</v>
      </c>
      <c r="B430" s="1" t="s">
        <v>3005</v>
      </c>
      <c r="C430" s="1" t="s">
        <v>3005</v>
      </c>
      <c r="D430" s="1" t="s">
        <v>3003</v>
      </c>
      <c r="E430" s="1" t="s">
        <v>1972</v>
      </c>
      <c r="F430" s="1" t="s">
        <v>3006</v>
      </c>
      <c r="G430" s="1" t="s">
        <v>3007</v>
      </c>
      <c r="H430" s="1" t="s">
        <v>3299</v>
      </c>
    </row>
    <row r="431" spans="1:8">
      <c r="A431" s="1" t="s">
        <v>3498</v>
      </c>
      <c r="B431" s="1" t="s">
        <v>3005</v>
      </c>
      <c r="C431" s="1" t="s">
        <v>3005</v>
      </c>
      <c r="D431" s="1" t="s">
        <v>2990</v>
      </c>
      <c r="E431" s="1" t="s">
        <v>2119</v>
      </c>
      <c r="F431" s="1" t="s">
        <v>3006</v>
      </c>
      <c r="G431" s="1" t="s">
        <v>2992</v>
      </c>
      <c r="H431" s="1" t="s">
        <v>3499</v>
      </c>
    </row>
    <row r="432" spans="1:8">
      <c r="A432" s="1" t="s">
        <v>388</v>
      </c>
      <c r="B432" s="1" t="s">
        <v>2997</v>
      </c>
      <c r="C432" s="1" t="s">
        <v>2988</v>
      </c>
      <c r="D432" s="1" t="s">
        <v>2990</v>
      </c>
      <c r="E432" s="1" t="s">
        <v>1991</v>
      </c>
      <c r="F432" s="1" t="s">
        <v>3012</v>
      </c>
      <c r="G432" s="1" t="s">
        <v>2992</v>
      </c>
      <c r="H432" s="1" t="s">
        <v>3192</v>
      </c>
    </row>
    <row r="433" spans="1:8">
      <c r="A433" s="1" t="s">
        <v>1243</v>
      </c>
      <c r="B433" s="1" t="s">
        <v>3019</v>
      </c>
      <c r="C433" s="1" t="s">
        <v>2988</v>
      </c>
      <c r="D433" s="1" t="s">
        <v>3011</v>
      </c>
      <c r="E433" s="1" t="s">
        <v>1972</v>
      </c>
      <c r="F433" s="1" t="s">
        <v>3012</v>
      </c>
      <c r="G433" s="1" t="s">
        <v>2992</v>
      </c>
      <c r="H433" s="1" t="s">
        <v>3192</v>
      </c>
    </row>
    <row r="434" spans="1:8">
      <c r="A434" s="1" t="s">
        <v>272</v>
      </c>
      <c r="B434" s="1" t="s">
        <v>3081</v>
      </c>
      <c r="C434" s="1" t="s">
        <v>2989</v>
      </c>
      <c r="D434" s="1" t="s">
        <v>3011</v>
      </c>
      <c r="E434" s="1" t="s">
        <v>1887</v>
      </c>
      <c r="F434" s="1" t="s">
        <v>3012</v>
      </c>
      <c r="G434" s="1" t="s">
        <v>2992</v>
      </c>
      <c r="H434" s="1" t="s">
        <v>3500</v>
      </c>
    </row>
    <row r="435" spans="1:8">
      <c r="A435" s="1" t="s">
        <v>350</v>
      </c>
      <c r="B435" s="1" t="s">
        <v>2989</v>
      </c>
      <c r="C435" s="1" t="s">
        <v>2988</v>
      </c>
      <c r="D435" s="1" t="s">
        <v>2995</v>
      </c>
      <c r="E435" s="1" t="s">
        <v>1887</v>
      </c>
      <c r="F435" s="1" t="s">
        <v>2991</v>
      </c>
      <c r="G435" s="1" t="s">
        <v>2992</v>
      </c>
      <c r="H435" s="1" t="s">
        <v>3013</v>
      </c>
    </row>
    <row r="436" spans="1:8">
      <c r="A436" s="1" t="s">
        <v>1084</v>
      </c>
      <c r="B436" s="1" t="s">
        <v>3005</v>
      </c>
      <c r="C436" s="1" t="s">
        <v>3005</v>
      </c>
      <c r="D436" s="1" t="s">
        <v>2990</v>
      </c>
      <c r="E436" s="1" t="s">
        <v>1905</v>
      </c>
      <c r="F436" s="1" t="s">
        <v>3006</v>
      </c>
      <c r="G436" s="1" t="s">
        <v>3007</v>
      </c>
      <c r="H436" s="1" t="s">
        <v>3501</v>
      </c>
    </row>
    <row r="437" spans="1:8">
      <c r="A437" s="1" t="s">
        <v>311</v>
      </c>
      <c r="B437" s="1" t="s">
        <v>3005</v>
      </c>
      <c r="C437" s="1" t="s">
        <v>3005</v>
      </c>
      <c r="D437" s="1" t="s">
        <v>3001</v>
      </c>
      <c r="E437" s="1" t="s">
        <v>1972</v>
      </c>
      <c r="F437" s="1" t="s">
        <v>3006</v>
      </c>
      <c r="G437" s="1" t="s">
        <v>3028</v>
      </c>
      <c r="H437" s="1" t="s">
        <v>3502</v>
      </c>
    </row>
    <row r="438" spans="1:8">
      <c r="A438" s="1" t="s">
        <v>3503</v>
      </c>
      <c r="B438" s="1" t="s">
        <v>3005</v>
      </c>
      <c r="C438" s="1" t="s">
        <v>3005</v>
      </c>
      <c r="D438" s="1" t="s">
        <v>3001</v>
      </c>
      <c r="E438" s="1" t="s">
        <v>1905</v>
      </c>
      <c r="F438" s="1" t="s">
        <v>3006</v>
      </c>
      <c r="G438" s="1" t="s">
        <v>3007</v>
      </c>
      <c r="H438" s="1" t="s">
        <v>3504</v>
      </c>
    </row>
    <row r="439" spans="1:8">
      <c r="A439" s="1" t="s">
        <v>422</v>
      </c>
      <c r="B439" s="1" t="s">
        <v>3030</v>
      </c>
      <c r="C439" s="1" t="s">
        <v>2988</v>
      </c>
      <c r="D439" s="1" t="s">
        <v>2990</v>
      </c>
      <c r="E439" s="1" t="s">
        <v>1961</v>
      </c>
      <c r="F439" s="1" t="s">
        <v>2991</v>
      </c>
      <c r="G439" s="1" t="s">
        <v>2992</v>
      </c>
      <c r="H439" s="1" t="s">
        <v>3505</v>
      </c>
    </row>
    <row r="440" spans="1:8">
      <c r="A440" s="1" t="s">
        <v>432</v>
      </c>
      <c r="B440" s="1" t="s">
        <v>3081</v>
      </c>
      <c r="C440" s="1" t="s">
        <v>2989</v>
      </c>
      <c r="D440" s="1" t="s">
        <v>3011</v>
      </c>
      <c r="E440" s="1" t="s">
        <v>2068</v>
      </c>
      <c r="F440" s="1" t="s">
        <v>3012</v>
      </c>
      <c r="G440" s="1" t="s">
        <v>2992</v>
      </c>
      <c r="H440" s="1" t="s">
        <v>3082</v>
      </c>
    </row>
    <row r="441" spans="1:8">
      <c r="A441" s="1" t="s">
        <v>3506</v>
      </c>
      <c r="B441" s="1" t="s">
        <v>212</v>
      </c>
      <c r="C441" s="1" t="s">
        <v>2988</v>
      </c>
      <c r="D441" s="1" t="s">
        <v>2990</v>
      </c>
      <c r="E441" s="1" t="s">
        <v>2068</v>
      </c>
      <c r="F441" s="1" t="s">
        <v>3012</v>
      </c>
      <c r="G441" s="1" t="s">
        <v>2992</v>
      </c>
      <c r="H441" s="1" t="s">
        <v>3507</v>
      </c>
    </row>
    <row r="442" spans="1:8">
      <c r="A442" s="1" t="s">
        <v>3508</v>
      </c>
      <c r="B442" s="1" t="s">
        <v>3030</v>
      </c>
      <c r="C442" s="1" t="s">
        <v>2988</v>
      </c>
      <c r="D442" s="1" t="s">
        <v>3001</v>
      </c>
      <c r="E442" s="1" t="s">
        <v>2068</v>
      </c>
      <c r="F442" s="1" t="s">
        <v>3012</v>
      </c>
      <c r="G442" s="1" t="s">
        <v>2992</v>
      </c>
      <c r="H442" s="1" t="s">
        <v>3509</v>
      </c>
    </row>
    <row r="443" spans="1:8">
      <c r="A443" s="1" t="s">
        <v>265</v>
      </c>
      <c r="B443" s="1" t="s">
        <v>3533</v>
      </c>
      <c r="C443" s="1" t="s">
        <v>3537</v>
      </c>
      <c r="D443" s="1" t="s">
        <v>3531</v>
      </c>
      <c r="E443" s="1" t="s">
        <v>3561</v>
      </c>
      <c r="F443" s="1" t="s">
        <v>3012</v>
      </c>
      <c r="G443" s="1" t="s">
        <v>2992</v>
      </c>
      <c r="H443" s="1" t="s">
        <v>4177</v>
      </c>
    </row>
    <row r="444" spans="1:8">
      <c r="A444" s="1" t="s">
        <v>399</v>
      </c>
      <c r="B444" s="1" t="s">
        <v>3005</v>
      </c>
      <c r="C444" s="1" t="s">
        <v>3005</v>
      </c>
      <c r="D444" s="1" t="s">
        <v>3001</v>
      </c>
      <c r="E444" s="1" t="s">
        <v>2068</v>
      </c>
      <c r="F444" s="1" t="s">
        <v>3006</v>
      </c>
      <c r="G444" s="1" t="s">
        <v>3007</v>
      </c>
      <c r="H444" s="1" t="s">
        <v>3510</v>
      </c>
    </row>
    <row r="445" spans="1:8">
      <c r="A445" s="1" t="s">
        <v>340</v>
      </c>
      <c r="B445" s="1" t="s">
        <v>2994</v>
      </c>
      <c r="C445" s="1" t="s">
        <v>2988</v>
      </c>
      <c r="D445" s="1" t="s">
        <v>2995</v>
      </c>
      <c r="E445" s="1" t="s">
        <v>2000</v>
      </c>
      <c r="F445" s="1" t="s">
        <v>2991</v>
      </c>
      <c r="G445" s="1" t="s">
        <v>2992</v>
      </c>
      <c r="H445" s="1" t="s">
        <v>3511</v>
      </c>
    </row>
    <row r="446" spans="1:8">
      <c r="A446" s="1" t="s">
        <v>396</v>
      </c>
      <c r="B446" s="1" t="s">
        <v>3010</v>
      </c>
      <c r="C446" s="1" t="s">
        <v>2988</v>
      </c>
      <c r="D446" s="1" t="s">
        <v>2990</v>
      </c>
      <c r="E446" s="1" t="s">
        <v>2000</v>
      </c>
      <c r="F446" s="1" t="s">
        <v>3012</v>
      </c>
      <c r="G446" s="1" t="s">
        <v>2992</v>
      </c>
      <c r="H446" s="1" t="s">
        <v>3511</v>
      </c>
    </row>
    <row r="447" spans="1:8">
      <c r="A447" s="1" t="s">
        <v>3512</v>
      </c>
      <c r="B447" s="1" t="s">
        <v>2990</v>
      </c>
      <c r="C447" s="1" t="s">
        <v>3010</v>
      </c>
      <c r="D447" s="1" t="s">
        <v>3001</v>
      </c>
      <c r="E447" s="1" t="s">
        <v>1898</v>
      </c>
      <c r="F447" s="1" t="s">
        <v>2991</v>
      </c>
      <c r="G447" s="1" t="s">
        <v>2992</v>
      </c>
      <c r="H447" s="1" t="s">
        <v>3513</v>
      </c>
    </row>
    <row r="448" spans="1:8">
      <c r="A448" s="1" t="s">
        <v>3514</v>
      </c>
      <c r="B448" s="1" t="s">
        <v>3465</v>
      </c>
      <c r="C448" s="1" t="s">
        <v>3057</v>
      </c>
      <c r="D448" s="1" t="s">
        <v>2995</v>
      </c>
      <c r="E448" s="1" t="s">
        <v>1905</v>
      </c>
      <c r="F448" s="1" t="s">
        <v>2991</v>
      </c>
      <c r="G448" s="1" t="s">
        <v>2992</v>
      </c>
      <c r="H448" s="1" t="s">
        <v>3078</v>
      </c>
    </row>
    <row r="449" spans="1:8">
      <c r="A449" s="1" t="s">
        <v>3515</v>
      </c>
      <c r="B449" s="1" t="s">
        <v>2988</v>
      </c>
      <c r="C449" s="1" t="s">
        <v>2988</v>
      </c>
      <c r="D449" s="1" t="s">
        <v>2995</v>
      </c>
      <c r="E449" s="1" t="s">
        <v>1905</v>
      </c>
      <c r="F449" s="1" t="s">
        <v>2991</v>
      </c>
      <c r="G449" s="1" t="s">
        <v>2992</v>
      </c>
      <c r="H449" s="1" t="s">
        <v>3516</v>
      </c>
    </row>
    <row r="450" spans="1:8">
      <c r="A450" s="1" t="s">
        <v>3517</v>
      </c>
      <c r="B450" s="1" t="s">
        <v>3005</v>
      </c>
      <c r="C450" s="1" t="s">
        <v>3005</v>
      </c>
      <c r="D450" s="1" t="s">
        <v>3011</v>
      </c>
      <c r="E450" s="1" t="s">
        <v>1905</v>
      </c>
      <c r="F450" s="1" t="s">
        <v>3006</v>
      </c>
      <c r="G450" s="1" t="s">
        <v>2992</v>
      </c>
      <c r="H450" s="1" t="s">
        <v>3518</v>
      </c>
    </row>
    <row r="451" spans="1:8">
      <c r="A451" s="1" t="s">
        <v>3519</v>
      </c>
      <c r="B451" s="1" t="s">
        <v>3005</v>
      </c>
      <c r="C451" s="1" t="s">
        <v>3005</v>
      </c>
      <c r="D451" s="1" t="s">
        <v>3001</v>
      </c>
      <c r="E451" s="1" t="s">
        <v>1983</v>
      </c>
      <c r="F451" s="1" t="s">
        <v>3006</v>
      </c>
      <c r="G451" s="1" t="s">
        <v>3007</v>
      </c>
      <c r="H451" s="1" t="s">
        <v>3520</v>
      </c>
    </row>
    <row r="452" spans="1:8">
      <c r="A452" s="1" t="s">
        <v>3521</v>
      </c>
      <c r="B452" s="1" t="s">
        <v>2989</v>
      </c>
      <c r="C452" s="1" t="s">
        <v>3057</v>
      </c>
      <c r="D452" s="1" t="s">
        <v>3001</v>
      </c>
      <c r="E452" s="1" t="s">
        <v>1905</v>
      </c>
      <c r="F452" s="1" t="s">
        <v>2991</v>
      </c>
      <c r="G452" s="1" t="s">
        <v>2992</v>
      </c>
      <c r="H452" s="1" t="s">
        <v>3360</v>
      </c>
    </row>
    <row r="453" spans="1:8">
      <c r="A453" s="1" t="s">
        <v>3522</v>
      </c>
      <c r="B453" s="1" t="s">
        <v>3069</v>
      </c>
      <c r="C453" s="1" t="s">
        <v>2997</v>
      </c>
      <c r="D453" s="1" t="s">
        <v>2990</v>
      </c>
      <c r="E453" s="1" t="s">
        <v>1983</v>
      </c>
      <c r="F453" s="1" t="s">
        <v>2991</v>
      </c>
      <c r="G453" s="1" t="s">
        <v>2992</v>
      </c>
      <c r="H453" s="1" t="s">
        <v>3078</v>
      </c>
    </row>
    <row r="454" spans="1:8">
      <c r="A454" s="1" t="s">
        <v>3523</v>
      </c>
      <c r="B454" s="1" t="s">
        <v>3005</v>
      </c>
      <c r="C454" s="1" t="s">
        <v>3057</v>
      </c>
      <c r="D454" s="1" t="s">
        <v>3003</v>
      </c>
      <c r="E454" s="1" t="s">
        <v>1887</v>
      </c>
      <c r="F454" s="1" t="s">
        <v>3006</v>
      </c>
      <c r="G454" s="1" t="s">
        <v>2992</v>
      </c>
      <c r="H454" s="1" t="s">
        <v>3524</v>
      </c>
    </row>
    <row r="455" spans="1:8">
      <c r="A455" s="1" t="s">
        <v>3525</v>
      </c>
      <c r="B455" s="1" t="s">
        <v>3040</v>
      </c>
      <c r="C455" s="1" t="s">
        <v>3005</v>
      </c>
      <c r="D455" s="1" t="s">
        <v>212</v>
      </c>
      <c r="E455" s="1" t="s">
        <v>1905</v>
      </c>
      <c r="F455" s="1" t="s">
        <v>2991</v>
      </c>
      <c r="G455" s="1" t="s">
        <v>2992</v>
      </c>
      <c r="H455" s="1" t="s">
        <v>3526</v>
      </c>
    </row>
    <row r="456" spans="1:8">
      <c r="A456" s="1" t="s">
        <v>531</v>
      </c>
      <c r="B456" s="1" t="s">
        <v>3005</v>
      </c>
      <c r="C456" s="1" t="s">
        <v>3005</v>
      </c>
      <c r="D456" s="1" t="s">
        <v>3001</v>
      </c>
      <c r="E456" s="1" t="s">
        <v>2119</v>
      </c>
      <c r="F456" s="1" t="s">
        <v>3006</v>
      </c>
      <c r="G456" s="1" t="s">
        <v>3007</v>
      </c>
      <c r="H456" s="1" t="s">
        <v>3527</v>
      </c>
    </row>
  </sheetData>
  <phoneticPr fontId="13"/>
  <pageMargins left="0.7" right="0.7" top="0.75" bottom="0.75" header="0.51180555555555496" footer="0.51180555555555496"/>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3241-6D5D-4881-A1AF-D22D17FCB3E4}">
  <dimension ref="A1:AD124"/>
  <sheetViews>
    <sheetView topLeftCell="A106" workbookViewId="0">
      <selection activeCell="B119" sqref="B119"/>
    </sheetView>
  </sheetViews>
  <sheetFormatPr defaultRowHeight="18.75"/>
  <cols>
    <col min="1" max="1" width="9" style="1"/>
    <col min="2" max="2" width="120.25" style="1" bestFit="1" customWidth="1"/>
    <col min="3" max="16384" width="9" style="1"/>
  </cols>
  <sheetData>
    <row r="1" spans="1:30">
      <c r="A1" s="1" t="s">
        <v>3669</v>
      </c>
      <c r="B1" s="1" t="s">
        <v>3668</v>
      </c>
      <c r="C1" s="1" t="s">
        <v>3670</v>
      </c>
      <c r="D1" s="1" t="s">
        <v>3671</v>
      </c>
      <c r="E1" s="1" t="s">
        <v>3672</v>
      </c>
      <c r="F1" s="1" t="s">
        <v>3673</v>
      </c>
      <c r="G1" s="1" t="s">
        <v>3674</v>
      </c>
      <c r="H1" s="1" t="s">
        <v>3675</v>
      </c>
      <c r="I1" s="1" t="s">
        <v>3676</v>
      </c>
      <c r="J1" s="1" t="s">
        <v>3677</v>
      </c>
      <c r="K1" s="1" t="s">
        <v>3678</v>
      </c>
      <c r="L1" s="1" t="s">
        <v>3679</v>
      </c>
      <c r="M1" s="1" t="s">
        <v>3680</v>
      </c>
      <c r="N1" s="1" t="s">
        <v>3681</v>
      </c>
      <c r="O1" s="1" t="s">
        <v>3682</v>
      </c>
      <c r="P1" s="1" t="s">
        <v>3683</v>
      </c>
      <c r="Q1" s="1" t="s">
        <v>3684</v>
      </c>
      <c r="R1" s="1" t="s">
        <v>3685</v>
      </c>
      <c r="S1" s="1" t="s">
        <v>3686</v>
      </c>
      <c r="T1" s="1" t="s">
        <v>3687</v>
      </c>
      <c r="U1" s="1" t="s">
        <v>3688</v>
      </c>
      <c r="V1" s="1" t="s">
        <v>3689</v>
      </c>
      <c r="W1" s="1" t="s">
        <v>3690</v>
      </c>
      <c r="X1" s="1" t="s">
        <v>3691</v>
      </c>
      <c r="Y1" s="1" t="s">
        <v>3692</v>
      </c>
      <c r="Z1" s="1" t="s">
        <v>3693</v>
      </c>
      <c r="AA1" s="1" t="s">
        <v>3694</v>
      </c>
      <c r="AB1" s="1" t="s">
        <v>3695</v>
      </c>
      <c r="AC1" s="1" t="s">
        <v>3696</v>
      </c>
      <c r="AD1" s="1" t="s">
        <v>3697</v>
      </c>
    </row>
    <row r="2" spans="1:30">
      <c r="A2" s="1" t="s">
        <v>402</v>
      </c>
      <c r="B2" s="1" t="s">
        <v>3563</v>
      </c>
      <c r="C2" s="1" t="s">
        <v>3698</v>
      </c>
      <c r="D2" s="1" t="s">
        <v>401</v>
      </c>
      <c r="E2" s="1" t="s">
        <v>2278</v>
      </c>
      <c r="F2" s="1" t="s">
        <v>2279</v>
      </c>
      <c r="G2" s="1" t="s">
        <v>812</v>
      </c>
    </row>
    <row r="3" spans="1:30">
      <c r="A3" s="1" t="s">
        <v>1662</v>
      </c>
      <c r="B3" s="1" t="s">
        <v>3564</v>
      </c>
      <c r="C3" s="1" t="s">
        <v>3699</v>
      </c>
      <c r="D3" s="1" t="s">
        <v>1040</v>
      </c>
      <c r="E3" s="1" t="s">
        <v>2330</v>
      </c>
      <c r="F3" s="1" t="s">
        <v>695</v>
      </c>
    </row>
    <row r="4" spans="1:30">
      <c r="A4" s="1" t="s">
        <v>150</v>
      </c>
      <c r="B4" s="1" t="s">
        <v>3700</v>
      </c>
      <c r="C4" s="1" t="s">
        <v>3701</v>
      </c>
      <c r="D4" s="1" t="s">
        <v>1998</v>
      </c>
      <c r="E4" s="1" t="s">
        <v>680</v>
      </c>
      <c r="F4" s="1" t="s">
        <v>458</v>
      </c>
      <c r="G4" s="1" t="s">
        <v>2102</v>
      </c>
      <c r="H4" s="1" t="s">
        <v>2105</v>
      </c>
      <c r="I4" s="1" t="s">
        <v>1128</v>
      </c>
      <c r="J4" s="1" t="s">
        <v>2211</v>
      </c>
      <c r="K4" s="1" t="s">
        <v>930</v>
      </c>
      <c r="L4" s="1" t="s">
        <v>2212</v>
      </c>
      <c r="M4" s="1" t="s">
        <v>2245</v>
      </c>
      <c r="N4" s="1" t="s">
        <v>2246</v>
      </c>
      <c r="O4" s="1" t="s">
        <v>2278</v>
      </c>
      <c r="P4" s="1" t="s">
        <v>2279</v>
      </c>
      <c r="Q4" s="1" t="s">
        <v>812</v>
      </c>
      <c r="R4" s="1" t="s">
        <v>2328</v>
      </c>
      <c r="S4" s="1" t="s">
        <v>2341</v>
      </c>
    </row>
    <row r="5" spans="1:30">
      <c r="A5" s="1" t="s">
        <v>1663</v>
      </c>
      <c r="B5" s="1" t="s">
        <v>3565</v>
      </c>
      <c r="C5" s="1" t="s">
        <v>2218</v>
      </c>
    </row>
    <row r="6" spans="1:30">
      <c r="A6" s="1" t="s">
        <v>1296</v>
      </c>
      <c r="B6" s="1" t="s">
        <v>3702</v>
      </c>
      <c r="C6" s="1" t="s">
        <v>3703</v>
      </c>
      <c r="D6" s="1" t="s">
        <v>2187</v>
      </c>
      <c r="E6" s="1" t="s">
        <v>2189</v>
      </c>
      <c r="F6" s="1" t="s">
        <v>1295</v>
      </c>
    </row>
    <row r="7" spans="1:30">
      <c r="A7" s="1" t="s">
        <v>1664</v>
      </c>
      <c r="B7" s="1" t="s">
        <v>3566</v>
      </c>
      <c r="C7" s="1" t="s">
        <v>2289</v>
      </c>
    </row>
    <row r="8" spans="1:30">
      <c r="A8" s="1" t="s">
        <v>733</v>
      </c>
      <c r="B8" s="1" t="s">
        <v>3704</v>
      </c>
      <c r="C8" s="1" t="s">
        <v>3705</v>
      </c>
      <c r="D8" s="1" t="s">
        <v>1952</v>
      </c>
      <c r="E8" s="1" t="s">
        <v>732</v>
      </c>
      <c r="F8" s="1" t="s">
        <v>2248</v>
      </c>
    </row>
    <row r="9" spans="1:30">
      <c r="A9" s="1" t="s">
        <v>1323</v>
      </c>
      <c r="B9" s="1" t="s">
        <v>3706</v>
      </c>
      <c r="C9" s="1" t="s">
        <v>3707</v>
      </c>
      <c r="D9" s="1" t="s">
        <v>1915</v>
      </c>
      <c r="E9" s="1" t="s">
        <v>1918</v>
      </c>
      <c r="F9" s="1" t="s">
        <v>1965</v>
      </c>
      <c r="G9" s="1" t="s">
        <v>248</v>
      </c>
      <c r="H9" s="1" t="s">
        <v>598</v>
      </c>
      <c r="I9" s="1" t="s">
        <v>513</v>
      </c>
      <c r="J9" s="1" t="s">
        <v>2133</v>
      </c>
      <c r="K9" s="1" t="s">
        <v>557</v>
      </c>
      <c r="L9" s="1" t="s">
        <v>2158</v>
      </c>
      <c r="M9" s="1" t="s">
        <v>2163</v>
      </c>
      <c r="N9" s="1" t="s">
        <v>2179</v>
      </c>
      <c r="O9" s="1" t="s">
        <v>2201</v>
      </c>
      <c r="P9" s="1" t="s">
        <v>2220</v>
      </c>
      <c r="Q9" s="1" t="s">
        <v>1072</v>
      </c>
      <c r="R9" s="1" t="s">
        <v>2301</v>
      </c>
      <c r="S9" s="1" t="s">
        <v>1146</v>
      </c>
      <c r="T9" s="1" t="s">
        <v>2307</v>
      </c>
      <c r="U9" s="1" t="s">
        <v>2308</v>
      </c>
      <c r="V9" s="1" t="s">
        <v>1322</v>
      </c>
    </row>
    <row r="10" spans="1:30">
      <c r="A10" s="1" t="s">
        <v>599</v>
      </c>
      <c r="B10" s="1" t="s">
        <v>3567</v>
      </c>
      <c r="C10" s="1" t="s">
        <v>3708</v>
      </c>
      <c r="D10" s="1" t="s">
        <v>1964</v>
      </c>
      <c r="E10" s="1" t="s">
        <v>598</v>
      </c>
    </row>
    <row r="11" spans="1:30">
      <c r="A11" s="1" t="s">
        <v>633</v>
      </c>
      <c r="B11" s="1" t="s">
        <v>3568</v>
      </c>
      <c r="C11" s="1" t="s">
        <v>3709</v>
      </c>
      <c r="D11" s="1" t="s">
        <v>1985</v>
      </c>
      <c r="E11" s="1" t="s">
        <v>621</v>
      </c>
      <c r="F11" s="1" t="s">
        <v>2010</v>
      </c>
      <c r="G11" s="1" t="s">
        <v>2021</v>
      </c>
      <c r="H11" s="1" t="s">
        <v>485</v>
      </c>
      <c r="I11" s="1" t="s">
        <v>2030</v>
      </c>
      <c r="J11" s="1" t="s">
        <v>632</v>
      </c>
      <c r="K11" s="1" t="s">
        <v>1002</v>
      </c>
      <c r="L11" s="1" t="s">
        <v>2106</v>
      </c>
      <c r="M11" s="1" t="s">
        <v>897</v>
      </c>
      <c r="N11" s="1" t="s">
        <v>2222</v>
      </c>
      <c r="O11" s="1" t="s">
        <v>2224</v>
      </c>
      <c r="P11" s="1" t="s">
        <v>1077</v>
      </c>
      <c r="Q11" s="1" t="s">
        <v>2283</v>
      </c>
      <c r="R11" s="1" t="s">
        <v>2285</v>
      </c>
      <c r="S11" s="1" t="s">
        <v>2286</v>
      </c>
      <c r="T11" s="1" t="s">
        <v>2334</v>
      </c>
    </row>
    <row r="12" spans="1:30">
      <c r="A12" s="1" t="s">
        <v>1158</v>
      </c>
      <c r="B12" s="1" t="s">
        <v>3569</v>
      </c>
      <c r="C12" s="1" t="s">
        <v>3710</v>
      </c>
      <c r="D12" s="1" t="s">
        <v>1950</v>
      </c>
      <c r="E12" s="1" t="s">
        <v>2231</v>
      </c>
      <c r="F12" s="1" t="s">
        <v>1157</v>
      </c>
    </row>
    <row r="13" spans="1:30">
      <c r="A13" s="1" t="s">
        <v>681</v>
      </c>
      <c r="B13" s="1" t="s">
        <v>3570</v>
      </c>
      <c r="C13" s="1" t="s">
        <v>3711</v>
      </c>
      <c r="D13" s="1" t="s">
        <v>680</v>
      </c>
      <c r="E13" s="1" t="s">
        <v>2358</v>
      </c>
      <c r="F13" s="1" t="s">
        <v>2359</v>
      </c>
    </row>
    <row r="14" spans="1:30">
      <c r="A14" s="1" t="s">
        <v>1665</v>
      </c>
      <c r="B14" s="1" t="s">
        <v>3571</v>
      </c>
      <c r="C14" s="1" t="s">
        <v>2291</v>
      </c>
    </row>
    <row r="15" spans="1:30">
      <c r="A15" s="1" t="s">
        <v>1666</v>
      </c>
      <c r="B15" s="1" t="s">
        <v>3572</v>
      </c>
      <c r="C15" s="1" t="s">
        <v>3712</v>
      </c>
      <c r="D15" s="1" t="s">
        <v>2269</v>
      </c>
      <c r="E15" s="1" t="s">
        <v>2270</v>
      </c>
    </row>
    <row r="16" spans="1:30">
      <c r="A16" s="1" t="s">
        <v>1667</v>
      </c>
      <c r="B16" s="1" t="s">
        <v>3573</v>
      </c>
      <c r="C16" s="1" t="s">
        <v>3713</v>
      </c>
      <c r="D16" s="1" t="s">
        <v>2016</v>
      </c>
      <c r="E16" s="1" t="s">
        <v>437</v>
      </c>
      <c r="F16" s="1" t="s">
        <v>2131</v>
      </c>
      <c r="G16" s="1" t="s">
        <v>919</v>
      </c>
      <c r="H16" s="1" t="s">
        <v>2220</v>
      </c>
      <c r="I16" s="1" t="s">
        <v>2248</v>
      </c>
      <c r="J16" s="1" t="s">
        <v>2260</v>
      </c>
      <c r="K16" s="1" t="s">
        <v>2261</v>
      </c>
      <c r="L16" s="1" t="s">
        <v>549</v>
      </c>
    </row>
    <row r="17" spans="1:24">
      <c r="A17" s="1" t="s">
        <v>1668</v>
      </c>
      <c r="B17" s="1" t="s">
        <v>3574</v>
      </c>
      <c r="C17" s="1" t="s">
        <v>3714</v>
      </c>
      <c r="D17" s="1" t="s">
        <v>2125</v>
      </c>
    </row>
    <row r="18" spans="1:24">
      <c r="A18" s="1" t="s">
        <v>1669</v>
      </c>
      <c r="B18" s="1" t="s">
        <v>3575</v>
      </c>
      <c r="C18" s="1" t="s">
        <v>3715</v>
      </c>
      <c r="D18" s="1" t="s">
        <v>2207</v>
      </c>
      <c r="E18" s="1" t="s">
        <v>1157</v>
      </c>
    </row>
    <row r="19" spans="1:24">
      <c r="A19" s="1" t="s">
        <v>438</v>
      </c>
      <c r="B19" s="1" t="s">
        <v>3716</v>
      </c>
      <c r="C19" s="1" t="s">
        <v>3717</v>
      </c>
      <c r="D19" s="1" t="s">
        <v>437</v>
      </c>
      <c r="E19" s="1" t="s">
        <v>2310</v>
      </c>
      <c r="F19" s="1" t="s">
        <v>1256</v>
      </c>
    </row>
    <row r="20" spans="1:24">
      <c r="A20" s="1" t="s">
        <v>1670</v>
      </c>
      <c r="B20" s="1" t="s">
        <v>3576</v>
      </c>
      <c r="C20" s="1" t="s">
        <v>3718</v>
      </c>
      <c r="D20" s="1" t="s">
        <v>2064</v>
      </c>
      <c r="E20" s="1" t="s">
        <v>2264</v>
      </c>
      <c r="F20" s="1" t="s">
        <v>205</v>
      </c>
      <c r="G20" s="1" t="s">
        <v>2344</v>
      </c>
      <c r="H20" s="1" t="s">
        <v>817</v>
      </c>
    </row>
    <row r="21" spans="1:24">
      <c r="A21" s="1" t="s">
        <v>1034</v>
      </c>
      <c r="B21" s="1" t="s">
        <v>3577</v>
      </c>
      <c r="C21" s="1" t="s">
        <v>3719</v>
      </c>
      <c r="D21" s="1" t="s">
        <v>1033</v>
      </c>
    </row>
    <row r="22" spans="1:24">
      <c r="A22" s="1" t="s">
        <v>290</v>
      </c>
      <c r="B22" s="1" t="s">
        <v>3578</v>
      </c>
      <c r="C22" s="1" t="s">
        <v>3720</v>
      </c>
      <c r="D22" s="1" t="s">
        <v>1985</v>
      </c>
      <c r="E22" s="1" t="s">
        <v>621</v>
      </c>
      <c r="F22" s="1" t="s">
        <v>1990</v>
      </c>
      <c r="G22" s="1" t="s">
        <v>1993</v>
      </c>
      <c r="H22" s="1" t="s">
        <v>2010</v>
      </c>
      <c r="I22" s="1" t="s">
        <v>2106</v>
      </c>
      <c r="J22" s="1" t="s">
        <v>2128</v>
      </c>
      <c r="K22" s="1" t="s">
        <v>990</v>
      </c>
      <c r="L22" s="1" t="s">
        <v>897</v>
      </c>
      <c r="M22" s="1" t="s">
        <v>754</v>
      </c>
      <c r="N22" s="1" t="s">
        <v>288</v>
      </c>
      <c r="O22" s="1" t="s">
        <v>842</v>
      </c>
      <c r="P22" s="1" t="s">
        <v>2213</v>
      </c>
      <c r="Q22" s="1" t="s">
        <v>2222</v>
      </c>
      <c r="R22" s="1" t="s">
        <v>2224</v>
      </c>
      <c r="S22" s="1" t="s">
        <v>1077</v>
      </c>
      <c r="T22" s="1" t="s">
        <v>2311</v>
      </c>
      <c r="U22" s="1" t="s">
        <v>823</v>
      </c>
      <c r="V22" s="1" t="s">
        <v>2334</v>
      </c>
      <c r="W22" s="1" t="s">
        <v>655</v>
      </c>
      <c r="X22" s="1" t="s">
        <v>725</v>
      </c>
    </row>
    <row r="23" spans="1:24">
      <c r="A23" s="1" t="s">
        <v>146</v>
      </c>
      <c r="B23" s="1" t="s">
        <v>3721</v>
      </c>
      <c r="C23" s="1" t="s">
        <v>3722</v>
      </c>
      <c r="D23" s="1" t="s">
        <v>3579</v>
      </c>
      <c r="E23" s="1" t="s">
        <v>1945</v>
      </c>
      <c r="F23" s="1" t="s">
        <v>1947</v>
      </c>
      <c r="G23" s="1" t="s">
        <v>2345</v>
      </c>
      <c r="H23" s="1" t="s">
        <v>782</v>
      </c>
    </row>
    <row r="24" spans="1:24">
      <c r="A24" s="1" t="s">
        <v>854</v>
      </c>
      <c r="B24" s="1" t="s">
        <v>3580</v>
      </c>
      <c r="C24" s="1" t="s">
        <v>3723</v>
      </c>
      <c r="D24" s="1" t="s">
        <v>853</v>
      </c>
      <c r="E24" s="1" t="s">
        <v>3581</v>
      </c>
      <c r="F24" s="1" t="s">
        <v>2345</v>
      </c>
      <c r="G24" s="1" t="s">
        <v>782</v>
      </c>
    </row>
    <row r="25" spans="1:24">
      <c r="A25" s="1" t="s">
        <v>494</v>
      </c>
      <c r="B25" s="1" t="s">
        <v>3582</v>
      </c>
      <c r="C25" s="1" t="s">
        <v>3724</v>
      </c>
      <c r="D25" s="1" t="s">
        <v>1128</v>
      </c>
    </row>
    <row r="26" spans="1:24">
      <c r="A26" s="1" t="s">
        <v>1671</v>
      </c>
      <c r="B26" s="1" t="s">
        <v>3725</v>
      </c>
      <c r="C26" s="1" t="s">
        <v>3726</v>
      </c>
      <c r="D26" s="1" t="s">
        <v>3583</v>
      </c>
      <c r="E26" s="1" t="s">
        <v>2152</v>
      </c>
      <c r="F26" s="1" t="s">
        <v>2263</v>
      </c>
      <c r="G26" s="1" t="s">
        <v>1198</v>
      </c>
    </row>
    <row r="27" spans="1:24">
      <c r="A27" s="1" t="s">
        <v>232</v>
      </c>
      <c r="B27" s="1" t="s">
        <v>3013</v>
      </c>
      <c r="C27" s="1" t="s">
        <v>3727</v>
      </c>
      <c r="D27" s="1" t="s">
        <v>230</v>
      </c>
      <c r="E27" s="1" t="s">
        <v>835</v>
      </c>
    </row>
    <row r="28" spans="1:24">
      <c r="A28" s="1" t="s">
        <v>755</v>
      </c>
      <c r="B28" s="1" t="s">
        <v>3584</v>
      </c>
      <c r="C28" s="1" t="s">
        <v>3728</v>
      </c>
      <c r="D28" s="1" t="s">
        <v>2180</v>
      </c>
      <c r="E28" s="1" t="s">
        <v>2181</v>
      </c>
    </row>
    <row r="29" spans="1:24">
      <c r="A29" s="1" t="s">
        <v>1672</v>
      </c>
      <c r="B29" s="1" t="s">
        <v>3585</v>
      </c>
      <c r="C29" s="1" t="s">
        <v>3729</v>
      </c>
      <c r="D29" s="1" t="s">
        <v>775</v>
      </c>
      <c r="E29" s="1" t="s">
        <v>2287</v>
      </c>
      <c r="F29" s="1" t="s">
        <v>2288</v>
      </c>
      <c r="G29" s="1" t="s">
        <v>1164</v>
      </c>
      <c r="H29" s="1" t="s">
        <v>1317</v>
      </c>
      <c r="I29" s="1" t="s">
        <v>1302</v>
      </c>
      <c r="J29" s="1" t="s">
        <v>1312</v>
      </c>
    </row>
    <row r="30" spans="1:24">
      <c r="A30" s="1" t="s">
        <v>165</v>
      </c>
      <c r="B30" s="1" t="s">
        <v>3730</v>
      </c>
      <c r="C30" s="1" t="s">
        <v>3731</v>
      </c>
      <c r="D30" s="1" t="s">
        <v>1894</v>
      </c>
      <c r="E30" s="1" t="s">
        <v>1896</v>
      </c>
      <c r="F30" s="1" t="s">
        <v>473</v>
      </c>
      <c r="G30" s="1" t="s">
        <v>2077</v>
      </c>
      <c r="H30" s="1" t="s">
        <v>2078</v>
      </c>
      <c r="I30" s="1" t="s">
        <v>390</v>
      </c>
      <c r="J30" s="1" t="s">
        <v>2176</v>
      </c>
      <c r="K30" s="1" t="s">
        <v>2177</v>
      </c>
      <c r="L30" s="1" t="s">
        <v>1228</v>
      </c>
      <c r="M30" s="1" t="s">
        <v>2298</v>
      </c>
      <c r="N30" s="1" t="s">
        <v>2299</v>
      </c>
      <c r="O30" s="1" t="s">
        <v>377</v>
      </c>
    </row>
    <row r="31" spans="1:24">
      <c r="A31" s="1" t="s">
        <v>931</v>
      </c>
      <c r="B31" s="1" t="s">
        <v>3732</v>
      </c>
      <c r="C31" s="1" t="s">
        <v>3733</v>
      </c>
      <c r="D31" s="1" t="s">
        <v>1910</v>
      </c>
      <c r="E31" s="1" t="s">
        <v>1912</v>
      </c>
      <c r="F31" s="1" t="s">
        <v>1975</v>
      </c>
      <c r="G31" s="1" t="s">
        <v>1977</v>
      </c>
      <c r="H31" s="1" t="s">
        <v>416</v>
      </c>
      <c r="I31" s="1" t="s">
        <v>1048</v>
      </c>
      <c r="J31" s="1" t="s">
        <v>1278</v>
      </c>
      <c r="K31" s="1" t="s">
        <v>2161</v>
      </c>
      <c r="L31" s="1" t="s">
        <v>2167</v>
      </c>
      <c r="M31" s="1" t="s">
        <v>2192</v>
      </c>
      <c r="N31" s="1" t="s">
        <v>2193</v>
      </c>
      <c r="O31" s="1" t="s">
        <v>2211</v>
      </c>
      <c r="P31" s="1" t="s">
        <v>930</v>
      </c>
    </row>
    <row r="32" spans="1:24">
      <c r="A32" s="1" t="s">
        <v>1673</v>
      </c>
      <c r="B32" s="1" t="s">
        <v>3586</v>
      </c>
      <c r="C32" s="1" t="s">
        <v>3734</v>
      </c>
      <c r="D32" s="1" t="s">
        <v>2237</v>
      </c>
    </row>
    <row r="33" spans="1:27">
      <c r="A33" s="1" t="s">
        <v>194</v>
      </c>
      <c r="B33" s="1" t="s">
        <v>3735</v>
      </c>
      <c r="C33" s="1" t="s">
        <v>3736</v>
      </c>
      <c r="D33" s="1" t="s">
        <v>2112</v>
      </c>
      <c r="E33" s="1" t="s">
        <v>2114</v>
      </c>
      <c r="F33" s="1" t="s">
        <v>2273</v>
      </c>
    </row>
    <row r="34" spans="1:27">
      <c r="A34" s="1" t="s">
        <v>1246</v>
      </c>
      <c r="B34" s="1" t="s">
        <v>3587</v>
      </c>
      <c r="C34" s="1" t="s">
        <v>3737</v>
      </c>
      <c r="D34" s="1" t="s">
        <v>2007</v>
      </c>
      <c r="E34" s="1" t="s">
        <v>2014</v>
      </c>
      <c r="F34" s="1" t="s">
        <v>2016</v>
      </c>
      <c r="G34" s="1" t="s">
        <v>1245</v>
      </c>
      <c r="H34" s="1" t="s">
        <v>2060</v>
      </c>
      <c r="I34" s="1" t="s">
        <v>2061</v>
      </c>
      <c r="J34" s="1" t="s">
        <v>2260</v>
      </c>
      <c r="K34" s="1" t="s">
        <v>2261</v>
      </c>
      <c r="L34" s="1" t="s">
        <v>2280</v>
      </c>
    </row>
    <row r="35" spans="1:27">
      <c r="A35" s="1" t="s">
        <v>702</v>
      </c>
      <c r="B35" s="1" t="s">
        <v>3588</v>
      </c>
      <c r="C35" s="1" t="s">
        <v>3738</v>
      </c>
      <c r="D35" s="1" t="s">
        <v>2044</v>
      </c>
      <c r="E35" s="1" t="s">
        <v>701</v>
      </c>
      <c r="F35" s="1" t="s">
        <v>2149</v>
      </c>
      <c r="G35" s="1" t="s">
        <v>924</v>
      </c>
      <c r="H35" s="1" t="s">
        <v>2171</v>
      </c>
      <c r="I35" s="1" t="s">
        <v>2232</v>
      </c>
      <c r="J35" s="1" t="s">
        <v>2252</v>
      </c>
      <c r="K35" s="1" t="s">
        <v>746</v>
      </c>
      <c r="L35" s="1" t="s">
        <v>2309</v>
      </c>
      <c r="M35" s="1" t="s">
        <v>1329</v>
      </c>
      <c r="N35" s="1" t="s">
        <v>2336</v>
      </c>
      <c r="O35" s="1" t="s">
        <v>3589</v>
      </c>
    </row>
    <row r="36" spans="1:27">
      <c r="A36" s="1" t="s">
        <v>871</v>
      </c>
      <c r="B36" s="1" t="s">
        <v>3739</v>
      </c>
      <c r="C36" s="1" t="s">
        <v>3740</v>
      </c>
      <c r="D36" s="1" t="s">
        <v>1958</v>
      </c>
      <c r="E36" s="1" t="s">
        <v>612</v>
      </c>
      <c r="F36" s="1" t="s">
        <v>1968</v>
      </c>
      <c r="G36" s="1" t="s">
        <v>1970</v>
      </c>
      <c r="H36" s="1" t="s">
        <v>879</v>
      </c>
      <c r="I36" s="1" t="s">
        <v>870</v>
      </c>
      <c r="J36" s="1" t="s">
        <v>2117</v>
      </c>
      <c r="K36" s="1" t="s">
        <v>886</v>
      </c>
    </row>
    <row r="37" spans="1:27">
      <c r="A37" s="1" t="s">
        <v>1674</v>
      </c>
      <c r="B37" s="1" t="s">
        <v>3590</v>
      </c>
      <c r="C37" s="1" t="s">
        <v>3741</v>
      </c>
      <c r="D37" s="1" t="s">
        <v>2023</v>
      </c>
      <c r="E37" s="1" t="s">
        <v>2054</v>
      </c>
      <c r="F37" s="1" t="s">
        <v>2327</v>
      </c>
    </row>
    <row r="38" spans="1:27">
      <c r="A38" s="1" t="s">
        <v>726</v>
      </c>
      <c r="B38" s="1" t="s">
        <v>3591</v>
      </c>
      <c r="C38" s="1" t="s">
        <v>3742</v>
      </c>
      <c r="D38" s="1" t="s">
        <v>1993</v>
      </c>
      <c r="E38" s="1" t="s">
        <v>2213</v>
      </c>
      <c r="F38" s="1" t="s">
        <v>655</v>
      </c>
      <c r="G38" s="1" t="s">
        <v>725</v>
      </c>
    </row>
    <row r="39" spans="1:27">
      <c r="A39" s="1" t="s">
        <v>1676</v>
      </c>
      <c r="B39" s="1" t="s">
        <v>3592</v>
      </c>
      <c r="C39" s="1" t="s">
        <v>2243</v>
      </c>
    </row>
    <row r="40" spans="1:27">
      <c r="A40" s="1" t="s">
        <v>1677</v>
      </c>
      <c r="B40" s="1" t="s">
        <v>3743</v>
      </c>
      <c r="C40" s="1" t="s">
        <v>3744</v>
      </c>
      <c r="D40" s="1" t="s">
        <v>3593</v>
      </c>
      <c r="E40" s="1" t="s">
        <v>3594</v>
      </c>
      <c r="F40" s="1" t="s">
        <v>1971</v>
      </c>
      <c r="G40" s="1" t="s">
        <v>1974</v>
      </c>
      <c r="H40" s="1" t="s">
        <v>977</v>
      </c>
      <c r="I40" s="1" t="s">
        <v>2072</v>
      </c>
      <c r="J40" s="1" t="s">
        <v>2096</v>
      </c>
      <c r="K40" s="1" t="s">
        <v>2098</v>
      </c>
      <c r="L40" s="1" t="s">
        <v>308</v>
      </c>
      <c r="M40" s="1" t="s">
        <v>1013</v>
      </c>
      <c r="N40" s="1" t="s">
        <v>2197</v>
      </c>
      <c r="O40" s="1" t="s">
        <v>2199</v>
      </c>
      <c r="P40" s="1" t="s">
        <v>626</v>
      </c>
    </row>
    <row r="41" spans="1:27">
      <c r="A41" s="1" t="s">
        <v>161</v>
      </c>
      <c r="B41" s="1" t="s">
        <v>3745</v>
      </c>
      <c r="C41" s="1" t="s">
        <v>3746</v>
      </c>
      <c r="D41" s="1" t="s">
        <v>1886</v>
      </c>
      <c r="E41" s="1" t="s">
        <v>1889</v>
      </c>
      <c r="F41" s="1" t="s">
        <v>997</v>
      </c>
      <c r="G41" s="1" t="s">
        <v>2073</v>
      </c>
      <c r="H41" s="1" t="s">
        <v>2074</v>
      </c>
      <c r="I41" s="1" t="s">
        <v>1152</v>
      </c>
      <c r="J41" s="1" t="s">
        <v>2172</v>
      </c>
      <c r="K41" s="1" t="s">
        <v>2173</v>
      </c>
      <c r="L41" s="1" t="s">
        <v>673</v>
      </c>
      <c r="M41" s="1" t="s">
        <v>2294</v>
      </c>
      <c r="N41" s="1" t="s">
        <v>2295</v>
      </c>
      <c r="O41" s="1" t="s">
        <v>803</v>
      </c>
    </row>
    <row r="42" spans="1:27">
      <c r="A42" s="1" t="s">
        <v>1678</v>
      </c>
      <c r="B42" s="1" t="s">
        <v>3595</v>
      </c>
      <c r="C42" s="1" t="s">
        <v>3747</v>
      </c>
      <c r="D42" s="1" t="s">
        <v>2041</v>
      </c>
      <c r="E42" s="1" t="s">
        <v>2043</v>
      </c>
      <c r="F42" s="1" t="s">
        <v>2052</v>
      </c>
      <c r="G42" s="1" t="s">
        <v>2060</v>
      </c>
      <c r="H42" s="1" t="s">
        <v>2061</v>
      </c>
      <c r="I42" s="1" t="s">
        <v>2062</v>
      </c>
      <c r="J42" s="1" t="s">
        <v>2064</v>
      </c>
      <c r="K42" s="1" t="s">
        <v>2135</v>
      </c>
      <c r="L42" s="1" t="s">
        <v>2155</v>
      </c>
      <c r="M42" s="1" t="s">
        <v>540</v>
      </c>
      <c r="N42" s="1" t="s">
        <v>2187</v>
      </c>
      <c r="O42" s="1" t="s">
        <v>2189</v>
      </c>
      <c r="P42" s="1" t="s">
        <v>1295</v>
      </c>
      <c r="Q42" s="1" t="s">
        <v>2200</v>
      </c>
      <c r="R42" s="1" t="s">
        <v>2265</v>
      </c>
      <c r="S42" s="1" t="s">
        <v>2281</v>
      </c>
      <c r="T42" s="1" t="s">
        <v>2282</v>
      </c>
      <c r="U42" s="1" t="s">
        <v>2283</v>
      </c>
      <c r="V42" s="1" t="s">
        <v>2284</v>
      </c>
      <c r="W42" s="1" t="s">
        <v>2317</v>
      </c>
      <c r="X42" s="1" t="s">
        <v>1027</v>
      </c>
      <c r="Y42" s="1" t="s">
        <v>2347</v>
      </c>
      <c r="Z42" s="1" t="s">
        <v>2348</v>
      </c>
      <c r="AA42" s="1" t="s">
        <v>2349</v>
      </c>
    </row>
    <row r="43" spans="1:27">
      <c r="A43" s="1" t="s">
        <v>1679</v>
      </c>
      <c r="B43" s="1" t="s">
        <v>3748</v>
      </c>
      <c r="C43" s="1" t="s">
        <v>3749</v>
      </c>
      <c r="D43" s="1" t="s">
        <v>2004</v>
      </c>
      <c r="E43" s="1" t="s">
        <v>2007</v>
      </c>
    </row>
    <row r="44" spans="1:27">
      <c r="A44" s="1" t="s">
        <v>152</v>
      </c>
      <c r="B44" s="1" t="s">
        <v>3596</v>
      </c>
      <c r="C44" s="1" t="s">
        <v>2023</v>
      </c>
    </row>
    <row r="45" spans="1:27">
      <c r="A45" s="1" t="s">
        <v>541</v>
      </c>
      <c r="B45" s="1" t="s">
        <v>3597</v>
      </c>
      <c r="C45" s="1" t="s">
        <v>3750</v>
      </c>
      <c r="D45" s="1" t="s">
        <v>2040</v>
      </c>
      <c r="E45" s="1" t="s">
        <v>2150</v>
      </c>
      <c r="F45" s="1" t="s">
        <v>2152</v>
      </c>
      <c r="G45" s="1" t="s">
        <v>540</v>
      </c>
      <c r="H45" s="1" t="s">
        <v>2344</v>
      </c>
      <c r="I45" s="1" t="s">
        <v>817</v>
      </c>
    </row>
    <row r="46" spans="1:27">
      <c r="A46" s="1" t="s">
        <v>1680</v>
      </c>
      <c r="B46" s="1" t="s">
        <v>3598</v>
      </c>
      <c r="C46" s="1" t="s">
        <v>3751</v>
      </c>
      <c r="D46" s="1" t="s">
        <v>2343</v>
      </c>
      <c r="E46" s="1" t="s">
        <v>446</v>
      </c>
    </row>
    <row r="47" spans="1:27">
      <c r="A47" s="1" t="s">
        <v>550</v>
      </c>
      <c r="B47" s="1" t="s">
        <v>3752</v>
      </c>
      <c r="C47" s="1" t="s">
        <v>3753</v>
      </c>
      <c r="D47" s="1" t="s">
        <v>3599</v>
      </c>
      <c r="E47" s="1" t="s">
        <v>1921</v>
      </c>
      <c r="F47" s="1" t="s">
        <v>1924</v>
      </c>
      <c r="G47" s="1" t="s">
        <v>1952</v>
      </c>
      <c r="H47" s="1" t="s">
        <v>732</v>
      </c>
      <c r="I47" s="1" t="s">
        <v>2131</v>
      </c>
      <c r="J47" s="1" t="s">
        <v>2250</v>
      </c>
      <c r="K47" s="1" t="s">
        <v>2251</v>
      </c>
      <c r="L47" s="1" t="s">
        <v>2339</v>
      </c>
      <c r="M47" s="1" t="s">
        <v>2340</v>
      </c>
      <c r="N47" s="1" t="s">
        <v>466</v>
      </c>
      <c r="O47" s="1" t="s">
        <v>549</v>
      </c>
    </row>
    <row r="48" spans="1:27">
      <c r="A48" s="1" t="s">
        <v>1681</v>
      </c>
      <c r="B48" s="1" t="s">
        <v>3600</v>
      </c>
      <c r="C48" s="1" t="s">
        <v>3754</v>
      </c>
      <c r="D48" s="1" t="s">
        <v>1908</v>
      </c>
      <c r="E48" s="1" t="s">
        <v>1909</v>
      </c>
      <c r="F48" s="1" t="s">
        <v>1913</v>
      </c>
      <c r="G48" s="1" t="s">
        <v>1914</v>
      </c>
      <c r="H48" s="1" t="s">
        <v>1994</v>
      </c>
      <c r="I48" s="1" t="s">
        <v>2025</v>
      </c>
      <c r="J48" s="1" t="s">
        <v>2079</v>
      </c>
      <c r="K48" s="1" t="s">
        <v>2081</v>
      </c>
      <c r="L48" s="1" t="s">
        <v>2082</v>
      </c>
      <c r="M48" s="1" t="s">
        <v>2083</v>
      </c>
      <c r="N48" s="1" t="s">
        <v>2140</v>
      </c>
      <c r="O48" s="1" t="s">
        <v>288</v>
      </c>
      <c r="P48" s="1" t="s">
        <v>2194</v>
      </c>
      <c r="Q48" s="1" t="s">
        <v>2195</v>
      </c>
      <c r="R48" s="1" t="s">
        <v>2218</v>
      </c>
      <c r="S48" s="1" t="s">
        <v>2300</v>
      </c>
      <c r="T48" s="1" t="s">
        <v>2337</v>
      </c>
    </row>
    <row r="49" spans="1:17">
      <c r="A49" s="1" t="s">
        <v>188</v>
      </c>
      <c r="B49" s="1" t="s">
        <v>3755</v>
      </c>
      <c r="C49" s="1" t="s">
        <v>1307</v>
      </c>
      <c r="D49" s="1" t="s">
        <v>1307</v>
      </c>
    </row>
    <row r="50" spans="1:17">
      <c r="A50" s="1" t="s">
        <v>978</v>
      </c>
      <c r="B50" s="1" t="s">
        <v>3756</v>
      </c>
      <c r="C50" s="1" t="s">
        <v>3757</v>
      </c>
      <c r="D50" s="1" t="s">
        <v>1940</v>
      </c>
      <c r="E50" s="1" t="s">
        <v>1942</v>
      </c>
      <c r="F50" s="1" t="s">
        <v>1971</v>
      </c>
      <c r="G50" s="1" t="s">
        <v>1974</v>
      </c>
      <c r="H50" s="1" t="s">
        <v>977</v>
      </c>
      <c r="I50" s="1" t="s">
        <v>1994</v>
      </c>
      <c r="J50" s="1" t="s">
        <v>427</v>
      </c>
      <c r="K50" s="1" t="s">
        <v>578</v>
      </c>
      <c r="L50" s="1" t="s">
        <v>2127</v>
      </c>
      <c r="M50" s="1" t="s">
        <v>2276</v>
      </c>
      <c r="N50" s="1" t="s">
        <v>401</v>
      </c>
      <c r="O50" s="1" t="s">
        <v>2140</v>
      </c>
      <c r="P50" s="1" t="s">
        <v>2342</v>
      </c>
      <c r="Q50" s="1" t="s">
        <v>1290</v>
      </c>
    </row>
    <row r="51" spans="1:17">
      <c r="A51" s="1" t="s">
        <v>1108</v>
      </c>
      <c r="B51" s="1" t="s">
        <v>3601</v>
      </c>
      <c r="C51" s="1" t="s">
        <v>3758</v>
      </c>
      <c r="D51" s="1" t="s">
        <v>1215</v>
      </c>
      <c r="E51" s="1" t="s">
        <v>2017</v>
      </c>
      <c r="F51" s="1" t="s">
        <v>1107</v>
      </c>
      <c r="G51" s="1" t="s">
        <v>2048</v>
      </c>
      <c r="H51" s="1" t="s">
        <v>2091</v>
      </c>
      <c r="I51" s="1" t="s">
        <v>2099</v>
      </c>
      <c r="J51" s="1" t="s">
        <v>2100</v>
      </c>
      <c r="K51" s="1" t="s">
        <v>763</v>
      </c>
      <c r="L51" s="1" t="s">
        <v>2165</v>
      </c>
      <c r="M51" s="1" t="s">
        <v>2226</v>
      </c>
      <c r="N51" s="1" t="s">
        <v>1223</v>
      </c>
    </row>
    <row r="52" spans="1:17">
      <c r="A52" s="1" t="s">
        <v>149</v>
      </c>
      <c r="B52" s="1" t="s">
        <v>3759</v>
      </c>
      <c r="C52" s="1" t="s">
        <v>3760</v>
      </c>
      <c r="D52" s="1" t="s">
        <v>2332</v>
      </c>
      <c r="E52" s="1" t="s">
        <v>770</v>
      </c>
    </row>
    <row r="53" spans="1:17">
      <c r="A53" s="1" t="s">
        <v>1083</v>
      </c>
      <c r="B53" s="1" t="s">
        <v>3761</v>
      </c>
      <c r="C53" s="1" t="s">
        <v>3762</v>
      </c>
      <c r="D53" s="1" t="s">
        <v>3602</v>
      </c>
      <c r="E53" s="1" t="s">
        <v>3603</v>
      </c>
      <c r="F53" s="1" t="s">
        <v>2058</v>
      </c>
      <c r="G53" s="1" t="s">
        <v>1082</v>
      </c>
      <c r="H53" s="1" t="s">
        <v>3604</v>
      </c>
    </row>
    <row r="54" spans="1:17">
      <c r="A54" s="1" t="s">
        <v>1682</v>
      </c>
      <c r="B54" s="1" t="s">
        <v>3605</v>
      </c>
      <c r="C54" s="1" t="s">
        <v>3763</v>
      </c>
      <c r="D54" s="1" t="s">
        <v>1902</v>
      </c>
      <c r="E54" s="1" t="s">
        <v>1915</v>
      </c>
      <c r="F54" s="1" t="s">
        <v>1918</v>
      </c>
      <c r="G54" s="1" t="s">
        <v>2067</v>
      </c>
      <c r="H54" s="1" t="s">
        <v>2069</v>
      </c>
      <c r="I54" s="1" t="s">
        <v>2168</v>
      </c>
      <c r="J54" s="1" t="s">
        <v>2183</v>
      </c>
      <c r="K54" s="1" t="s">
        <v>2185</v>
      </c>
      <c r="L54" s="1" t="s">
        <v>2255</v>
      </c>
      <c r="M54" s="1" t="s">
        <v>2305</v>
      </c>
      <c r="N54" s="1" t="s">
        <v>2312</v>
      </c>
    </row>
    <row r="55" spans="1:17">
      <c r="A55" s="1" t="s">
        <v>1683</v>
      </c>
      <c r="B55" s="1" t="s">
        <v>3606</v>
      </c>
      <c r="C55" s="1" t="s">
        <v>3764</v>
      </c>
      <c r="D55" s="1" t="s">
        <v>2302</v>
      </c>
      <c r="E55" s="1" t="s">
        <v>2304</v>
      </c>
    </row>
    <row r="56" spans="1:17">
      <c r="A56" s="1" t="s">
        <v>1684</v>
      </c>
      <c r="B56" s="1" t="s">
        <v>3607</v>
      </c>
      <c r="C56" s="1" t="s">
        <v>3765</v>
      </c>
      <c r="D56" s="1" t="s">
        <v>2102</v>
      </c>
      <c r="E56" s="1" t="s">
        <v>2105</v>
      </c>
    </row>
    <row r="57" spans="1:17">
      <c r="A57" s="1" t="s">
        <v>1685</v>
      </c>
      <c r="B57" s="1" t="s">
        <v>3608</v>
      </c>
      <c r="C57" s="1" t="s">
        <v>3766</v>
      </c>
      <c r="D57" s="1" t="s">
        <v>2089</v>
      </c>
      <c r="E57" s="1" t="s">
        <v>1262</v>
      </c>
    </row>
    <row r="58" spans="1:17">
      <c r="A58" s="1" t="s">
        <v>1686</v>
      </c>
      <c r="B58" s="1" t="s">
        <v>3609</v>
      </c>
      <c r="C58" s="1" t="s">
        <v>3767</v>
      </c>
      <c r="D58" s="1" t="s">
        <v>1908</v>
      </c>
      <c r="E58" s="1" t="s">
        <v>1909</v>
      </c>
      <c r="F58" s="1" t="s">
        <v>2247</v>
      </c>
      <c r="G58" s="1" t="s">
        <v>2337</v>
      </c>
    </row>
    <row r="59" spans="1:17">
      <c r="A59" s="1" t="s">
        <v>887</v>
      </c>
      <c r="B59" s="1" t="s">
        <v>3610</v>
      </c>
      <c r="C59" s="1" t="s">
        <v>3768</v>
      </c>
      <c r="D59" s="1" t="s">
        <v>1970</v>
      </c>
      <c r="E59" s="1" t="s">
        <v>879</v>
      </c>
      <c r="F59" s="1" t="s">
        <v>1245</v>
      </c>
      <c r="G59" s="1" t="s">
        <v>665</v>
      </c>
      <c r="H59" s="1" t="s">
        <v>870</v>
      </c>
      <c r="I59" s="1" t="s">
        <v>2117</v>
      </c>
      <c r="J59" s="1" t="s">
        <v>886</v>
      </c>
      <c r="K59" s="1" t="s">
        <v>2155</v>
      </c>
      <c r="L59" s="1" t="s">
        <v>2349</v>
      </c>
    </row>
    <row r="60" spans="1:17">
      <c r="A60" s="1" t="s">
        <v>1687</v>
      </c>
      <c r="B60" s="1" t="s">
        <v>3611</v>
      </c>
      <c r="C60" s="1" t="s">
        <v>3769</v>
      </c>
      <c r="D60" s="1" t="s">
        <v>3604</v>
      </c>
    </row>
    <row r="61" spans="1:17">
      <c r="A61" s="1" t="s">
        <v>157</v>
      </c>
      <c r="B61" s="1" t="s">
        <v>3612</v>
      </c>
      <c r="C61" s="1" t="s">
        <v>3770</v>
      </c>
      <c r="D61" s="1" t="s">
        <v>1957</v>
      </c>
      <c r="E61" s="1" t="s">
        <v>2047</v>
      </c>
      <c r="F61" s="1" t="s">
        <v>919</v>
      </c>
      <c r="G61" s="1" t="s">
        <v>2160</v>
      </c>
      <c r="H61" s="1" t="s">
        <v>2163</v>
      </c>
      <c r="I61" s="1" t="s">
        <v>324</v>
      </c>
    </row>
    <row r="62" spans="1:17">
      <c r="A62" s="1" t="s">
        <v>154</v>
      </c>
      <c r="B62" s="1" t="s">
        <v>3613</v>
      </c>
      <c r="C62" s="1" t="s">
        <v>2025</v>
      </c>
    </row>
    <row r="63" spans="1:17">
      <c r="A63" s="1" t="s">
        <v>1688</v>
      </c>
      <c r="B63" s="1" t="s">
        <v>3614</v>
      </c>
      <c r="C63" s="1" t="s">
        <v>352</v>
      </c>
    </row>
    <row r="64" spans="1:17">
      <c r="A64" s="1" t="s">
        <v>1689</v>
      </c>
      <c r="B64" s="1" t="s">
        <v>3615</v>
      </c>
      <c r="C64" s="1" t="s">
        <v>2266</v>
      </c>
    </row>
    <row r="65" spans="1:18">
      <c r="A65" s="1" t="s">
        <v>1690</v>
      </c>
      <c r="B65" s="1" t="s">
        <v>3616</v>
      </c>
      <c r="C65" s="1" t="s">
        <v>3771</v>
      </c>
      <c r="D65" s="1" t="s">
        <v>2304</v>
      </c>
    </row>
    <row r="66" spans="1:18">
      <c r="A66" s="1" t="s">
        <v>788</v>
      </c>
      <c r="B66" s="1" t="s">
        <v>3617</v>
      </c>
      <c r="C66" s="1" t="s">
        <v>3772</v>
      </c>
      <c r="D66" s="1" t="s">
        <v>2094</v>
      </c>
      <c r="E66" s="1" t="s">
        <v>2095</v>
      </c>
      <c r="F66" s="1" t="s">
        <v>2129</v>
      </c>
      <c r="G66" s="1" t="s">
        <v>924</v>
      </c>
      <c r="H66" s="1" t="s">
        <v>2292</v>
      </c>
      <c r="I66" s="1" t="s">
        <v>2336</v>
      </c>
      <c r="J66" s="1" t="s">
        <v>2341</v>
      </c>
      <c r="K66" s="1" t="s">
        <v>787</v>
      </c>
      <c r="L66" s="1" t="s">
        <v>3618</v>
      </c>
    </row>
    <row r="67" spans="1:18">
      <c r="A67" s="1" t="s">
        <v>159</v>
      </c>
      <c r="B67" s="1" t="s">
        <v>3773</v>
      </c>
      <c r="C67" s="1" t="s">
        <v>3774</v>
      </c>
      <c r="D67" s="1" t="s">
        <v>1925</v>
      </c>
      <c r="E67" s="1" t="s">
        <v>1927</v>
      </c>
      <c r="F67" s="1" t="s">
        <v>864</v>
      </c>
      <c r="G67" s="1" t="s">
        <v>1929</v>
      </c>
      <c r="H67" s="1" t="s">
        <v>1930</v>
      </c>
      <c r="I67" s="1" t="s">
        <v>859</v>
      </c>
      <c r="J67" s="1" t="s">
        <v>2307</v>
      </c>
      <c r="K67" s="1" t="s">
        <v>2308</v>
      </c>
      <c r="L67" s="1" t="s">
        <v>1322</v>
      </c>
    </row>
    <row r="68" spans="1:18">
      <c r="A68" s="1" t="s">
        <v>1330</v>
      </c>
      <c r="B68" s="1" t="s">
        <v>3619</v>
      </c>
      <c r="C68" s="1" t="s">
        <v>3775</v>
      </c>
      <c r="D68" s="1" t="s">
        <v>1927</v>
      </c>
      <c r="E68" s="1" t="s">
        <v>864</v>
      </c>
      <c r="F68" s="1" t="s">
        <v>1929</v>
      </c>
      <c r="G68" s="1" t="s">
        <v>1930</v>
      </c>
      <c r="H68" s="1" t="s">
        <v>859</v>
      </c>
      <c r="I68" s="1" t="s">
        <v>2040</v>
      </c>
      <c r="J68" s="1" t="s">
        <v>2135</v>
      </c>
      <c r="K68" s="1" t="s">
        <v>2232</v>
      </c>
      <c r="L68" s="1" t="s">
        <v>2309</v>
      </c>
      <c r="M68" s="1" t="s">
        <v>1329</v>
      </c>
    </row>
    <row r="69" spans="1:18">
      <c r="A69" s="1" t="s">
        <v>627</v>
      </c>
      <c r="B69" s="1" t="s">
        <v>3620</v>
      </c>
      <c r="C69" s="1" t="s">
        <v>3776</v>
      </c>
      <c r="D69" s="1" t="s">
        <v>1082</v>
      </c>
      <c r="E69" s="1" t="s">
        <v>2197</v>
      </c>
      <c r="F69" s="1" t="s">
        <v>2199</v>
      </c>
      <c r="G69" s="1" t="s">
        <v>626</v>
      </c>
    </row>
    <row r="70" spans="1:18">
      <c r="A70" s="1" t="s">
        <v>1059</v>
      </c>
      <c r="B70" s="1" t="s">
        <v>3621</v>
      </c>
      <c r="C70" s="1" t="s">
        <v>3777</v>
      </c>
      <c r="D70" s="1" t="s">
        <v>1182</v>
      </c>
      <c r="E70" s="1" t="s">
        <v>2027</v>
      </c>
      <c r="F70" s="1" t="s">
        <v>1283</v>
      </c>
      <c r="G70" s="1" t="s">
        <v>1176</v>
      </c>
      <c r="H70" s="1" t="s">
        <v>2146</v>
      </c>
      <c r="I70" s="1" t="s">
        <v>2148</v>
      </c>
      <c r="J70" s="1" t="s">
        <v>2164</v>
      </c>
      <c r="K70" s="1" t="s">
        <v>2231</v>
      </c>
      <c r="L70" s="1" t="s">
        <v>2238</v>
      </c>
      <c r="M70" s="1" t="s">
        <v>1066</v>
      </c>
      <c r="N70" s="1" t="s">
        <v>2239</v>
      </c>
      <c r="O70" s="1" t="s">
        <v>2258</v>
      </c>
      <c r="P70" s="1" t="s">
        <v>853</v>
      </c>
      <c r="Q70" s="1" t="s">
        <v>1058</v>
      </c>
      <c r="R70" s="1" t="s">
        <v>1114</v>
      </c>
    </row>
    <row r="71" spans="1:18">
      <c r="A71" s="1" t="s">
        <v>1691</v>
      </c>
      <c r="B71" s="1" t="s">
        <v>3622</v>
      </c>
      <c r="C71" s="1" t="s">
        <v>2360</v>
      </c>
    </row>
    <row r="72" spans="1:18">
      <c r="A72" s="1" t="s">
        <v>1692</v>
      </c>
      <c r="B72" s="1" t="s">
        <v>3623</v>
      </c>
      <c r="C72" s="1" t="s">
        <v>3778</v>
      </c>
      <c r="D72" s="1" t="s">
        <v>585</v>
      </c>
    </row>
    <row r="73" spans="1:18">
      <c r="A73" s="1" t="s">
        <v>1693</v>
      </c>
      <c r="B73" s="1" t="s">
        <v>3779</v>
      </c>
      <c r="C73" s="1" t="s">
        <v>3780</v>
      </c>
      <c r="D73" s="1" t="s">
        <v>1910</v>
      </c>
      <c r="E73" s="1" t="s">
        <v>1912</v>
      </c>
      <c r="F73" s="1" t="s">
        <v>1986</v>
      </c>
      <c r="G73" s="1" t="s">
        <v>520</v>
      </c>
      <c r="H73" s="1" t="s">
        <v>1995</v>
      </c>
      <c r="I73" s="1" t="s">
        <v>1997</v>
      </c>
      <c r="J73" s="1" t="s">
        <v>2056</v>
      </c>
      <c r="K73" s="1" t="s">
        <v>2079</v>
      </c>
      <c r="L73" s="1" t="s">
        <v>2081</v>
      </c>
      <c r="M73" s="1" t="s">
        <v>2110</v>
      </c>
      <c r="N73" s="1" t="s">
        <v>2129</v>
      </c>
      <c r="O73" s="1" t="s">
        <v>2133</v>
      </c>
      <c r="P73" s="1" t="s">
        <v>2178</v>
      </c>
      <c r="Q73" s="1" t="s">
        <v>2316</v>
      </c>
      <c r="R73" s="1" t="s">
        <v>2325</v>
      </c>
    </row>
    <row r="74" spans="1:18">
      <c r="A74" s="1" t="s">
        <v>1041</v>
      </c>
      <c r="B74" s="1" t="s">
        <v>3624</v>
      </c>
      <c r="C74" s="1" t="s">
        <v>3781</v>
      </c>
      <c r="D74" s="1" t="s">
        <v>1040</v>
      </c>
      <c r="E74" s="1" t="s">
        <v>2234</v>
      </c>
      <c r="F74" s="1" t="s">
        <v>2235</v>
      </c>
      <c r="G74" s="1" t="s">
        <v>2320</v>
      </c>
      <c r="H74" s="1" t="s">
        <v>829</v>
      </c>
    </row>
    <row r="75" spans="1:18">
      <c r="A75" s="1" t="s">
        <v>417</v>
      </c>
      <c r="B75" s="1" t="s">
        <v>3782</v>
      </c>
      <c r="C75" s="1" t="s">
        <v>3783</v>
      </c>
      <c r="D75" s="1" t="s">
        <v>1975</v>
      </c>
      <c r="E75" s="1" t="s">
        <v>1977</v>
      </c>
      <c r="F75" s="1" t="s">
        <v>416</v>
      </c>
    </row>
    <row r="76" spans="1:18">
      <c r="A76" s="1" t="s">
        <v>613</v>
      </c>
      <c r="B76" s="1" t="s">
        <v>3625</v>
      </c>
      <c r="C76" s="1" t="s">
        <v>3784</v>
      </c>
      <c r="D76" s="1" t="s">
        <v>612</v>
      </c>
    </row>
    <row r="77" spans="1:18">
      <c r="A77" s="1" t="s">
        <v>1694</v>
      </c>
      <c r="B77" s="1" t="s">
        <v>3626</v>
      </c>
      <c r="C77" s="1" t="s">
        <v>3785</v>
      </c>
      <c r="D77" s="1" t="s">
        <v>2217</v>
      </c>
    </row>
    <row r="78" spans="1:18">
      <c r="A78" s="1" t="s">
        <v>1263</v>
      </c>
      <c r="B78" s="1" t="s">
        <v>3786</v>
      </c>
      <c r="C78" s="1" t="s">
        <v>3787</v>
      </c>
      <c r="D78" s="1" t="s">
        <v>2044</v>
      </c>
      <c r="E78" s="1" t="s">
        <v>701</v>
      </c>
      <c r="F78" s="1" t="s">
        <v>2089</v>
      </c>
      <c r="G78" s="1" t="s">
        <v>1262</v>
      </c>
      <c r="H78" s="1" t="s">
        <v>2229</v>
      </c>
    </row>
    <row r="79" spans="1:18">
      <c r="A79" s="1" t="s">
        <v>558</v>
      </c>
      <c r="B79" s="1" t="s">
        <v>3627</v>
      </c>
      <c r="C79" s="1" t="s">
        <v>3788</v>
      </c>
      <c r="D79" s="1" t="s">
        <v>2142</v>
      </c>
      <c r="E79" s="1" t="s">
        <v>1278</v>
      </c>
      <c r="F79" s="1" t="s">
        <v>2178</v>
      </c>
      <c r="G79" s="1" t="s">
        <v>2179</v>
      </c>
    </row>
    <row r="80" spans="1:18">
      <c r="A80" s="1" t="s">
        <v>718</v>
      </c>
      <c r="B80" s="1" t="s">
        <v>3628</v>
      </c>
      <c r="C80" s="1" t="s">
        <v>3789</v>
      </c>
      <c r="D80" s="1" t="s">
        <v>1997</v>
      </c>
      <c r="E80" s="1" t="s">
        <v>493</v>
      </c>
      <c r="F80" s="1" t="s">
        <v>2084</v>
      </c>
      <c r="G80" s="1" t="s">
        <v>2085</v>
      </c>
      <c r="H80" s="1" t="s">
        <v>2096</v>
      </c>
      <c r="I80" s="1" t="s">
        <v>2098</v>
      </c>
      <c r="J80" s="1" t="s">
        <v>2127</v>
      </c>
      <c r="K80" s="1" t="s">
        <v>2156</v>
      </c>
      <c r="L80" s="1" t="s">
        <v>1053</v>
      </c>
      <c r="M80" s="1" t="s">
        <v>2190</v>
      </c>
      <c r="N80" s="1" t="s">
        <v>2191</v>
      </c>
      <c r="O80" s="1" t="s">
        <v>717</v>
      </c>
    </row>
    <row r="81" spans="1:30">
      <c r="A81" s="1" t="s">
        <v>1696</v>
      </c>
      <c r="B81" s="1" t="s">
        <v>3790</v>
      </c>
      <c r="C81" s="1" t="s">
        <v>3791</v>
      </c>
      <c r="D81" s="1" t="s">
        <v>2094</v>
      </c>
      <c r="E81" s="1" t="s">
        <v>2095</v>
      </c>
      <c r="F81" s="1" t="s">
        <v>2149</v>
      </c>
      <c r="G81" s="1" t="s">
        <v>2150</v>
      </c>
      <c r="H81" s="1" t="s">
        <v>2153</v>
      </c>
      <c r="I81" s="1" t="s">
        <v>787</v>
      </c>
    </row>
    <row r="82" spans="1:30">
      <c r="A82" s="1" t="s">
        <v>797</v>
      </c>
      <c r="B82" s="1" t="s">
        <v>3792</v>
      </c>
      <c r="C82" s="1" t="s">
        <v>3793</v>
      </c>
      <c r="D82" s="1" t="s">
        <v>2241</v>
      </c>
      <c r="E82" s="1" t="s">
        <v>796</v>
      </c>
    </row>
    <row r="83" spans="1:30">
      <c r="A83" s="1" t="s">
        <v>1697</v>
      </c>
      <c r="B83" s="1" t="s">
        <v>3629</v>
      </c>
      <c r="C83" s="1" t="s">
        <v>2290</v>
      </c>
    </row>
    <row r="84" spans="1:30">
      <c r="A84" s="1" t="s">
        <v>486</v>
      </c>
      <c r="B84" s="1" t="s">
        <v>3630</v>
      </c>
      <c r="C84" s="1" t="s">
        <v>3794</v>
      </c>
      <c r="D84" s="1" t="s">
        <v>485</v>
      </c>
      <c r="E84" s="1" t="s">
        <v>2030</v>
      </c>
      <c r="F84" s="1" t="s">
        <v>632</v>
      </c>
      <c r="G84" s="1" t="s">
        <v>2226</v>
      </c>
      <c r="H84" s="1" t="s">
        <v>1223</v>
      </c>
      <c r="I84" s="1" t="s">
        <v>796</v>
      </c>
    </row>
    <row r="85" spans="1:30">
      <c r="A85" s="1" t="s">
        <v>938</v>
      </c>
      <c r="B85" s="1" t="s">
        <v>3792</v>
      </c>
      <c r="C85" s="1" t="s">
        <v>3795</v>
      </c>
      <c r="D85" s="1" t="s">
        <v>2335</v>
      </c>
      <c r="E85" s="1" t="s">
        <v>937</v>
      </c>
    </row>
    <row r="86" spans="1:30">
      <c r="A86" s="1" t="s">
        <v>1122</v>
      </c>
      <c r="B86" s="1" t="s">
        <v>3631</v>
      </c>
      <c r="C86" s="1" t="s">
        <v>3796</v>
      </c>
      <c r="D86" s="1" t="s">
        <v>1121</v>
      </c>
    </row>
    <row r="87" spans="1:30">
      <c r="A87" s="1" t="s">
        <v>1698</v>
      </c>
      <c r="B87" s="1" t="s">
        <v>3632</v>
      </c>
      <c r="C87" s="1" t="s">
        <v>3797</v>
      </c>
      <c r="D87" s="1" t="s">
        <v>1948</v>
      </c>
      <c r="E87" s="1" t="s">
        <v>2115</v>
      </c>
      <c r="F87" s="1" t="s">
        <v>2206</v>
      </c>
    </row>
    <row r="88" spans="1:30">
      <c r="A88" s="1" t="s">
        <v>1699</v>
      </c>
      <c r="B88" s="1" t="s">
        <v>3633</v>
      </c>
      <c r="C88" s="1" t="s">
        <v>3798</v>
      </c>
      <c r="D88" s="1" t="s">
        <v>2342</v>
      </c>
      <c r="E88" s="1" t="s">
        <v>1290</v>
      </c>
      <c r="F88" s="1" t="s">
        <v>342</v>
      </c>
    </row>
    <row r="89" spans="1:30">
      <c r="A89" s="1" t="s">
        <v>1700</v>
      </c>
      <c r="B89" s="1" t="s">
        <v>3799</v>
      </c>
      <c r="C89" s="1" t="s">
        <v>1134</v>
      </c>
      <c r="D89" s="1" t="s">
        <v>1134</v>
      </c>
    </row>
    <row r="90" spans="1:30">
      <c r="A90" s="1" t="s">
        <v>1701</v>
      </c>
      <c r="B90" s="1" t="s">
        <v>3634</v>
      </c>
      <c r="C90" s="1" t="s">
        <v>2208</v>
      </c>
    </row>
    <row r="91" spans="1:30">
      <c r="A91" s="1" t="s">
        <v>1702</v>
      </c>
      <c r="B91" s="1" t="s">
        <v>3635</v>
      </c>
      <c r="C91" s="1" t="s">
        <v>3800</v>
      </c>
      <c r="D91" s="1" t="s">
        <v>709</v>
      </c>
      <c r="E91" s="1" t="s">
        <v>2082</v>
      </c>
      <c r="F91" s="1" t="s">
        <v>2083</v>
      </c>
      <c r="G91" s="1" t="s">
        <v>2086</v>
      </c>
      <c r="H91" s="1" t="s">
        <v>2088</v>
      </c>
      <c r="I91" s="1" t="s">
        <v>2120</v>
      </c>
      <c r="J91" s="1" t="s">
        <v>2269</v>
      </c>
      <c r="K91" s="1" t="s">
        <v>2270</v>
      </c>
      <c r="L91" s="1" t="s">
        <v>835</v>
      </c>
    </row>
    <row r="92" spans="1:30">
      <c r="A92" s="1" t="s">
        <v>1703</v>
      </c>
      <c r="B92" s="1" t="s">
        <v>3636</v>
      </c>
      <c r="C92" s="1" t="s">
        <v>3801</v>
      </c>
      <c r="D92" s="1" t="s">
        <v>2009</v>
      </c>
      <c r="E92" s="1" t="s">
        <v>590</v>
      </c>
      <c r="F92" s="1" t="s">
        <v>2029</v>
      </c>
      <c r="G92" s="1" t="s">
        <v>1095</v>
      </c>
      <c r="H92" s="1" t="s">
        <v>2123</v>
      </c>
      <c r="I92" s="1" t="s">
        <v>2124</v>
      </c>
      <c r="J92" s="1" t="s">
        <v>2249</v>
      </c>
      <c r="K92" s="1" t="s">
        <v>1008</v>
      </c>
      <c r="L92" s="1" t="s">
        <v>2256</v>
      </c>
      <c r="M92" s="1" t="s">
        <v>2257</v>
      </c>
      <c r="N92" s="1" t="s">
        <v>2262</v>
      </c>
      <c r="O92" s="1" t="s">
        <v>892</v>
      </c>
      <c r="P92" s="1" t="s">
        <v>2271</v>
      </c>
      <c r="Q92" s="1" t="s">
        <v>2274</v>
      </c>
      <c r="R92" s="1" t="s">
        <v>1233</v>
      </c>
      <c r="S92" s="1" t="s">
        <v>1239</v>
      </c>
      <c r="T92" s="1" t="s">
        <v>1140</v>
      </c>
      <c r="U92" s="1" t="s">
        <v>2329</v>
      </c>
      <c r="V92" s="1" t="s">
        <v>2332</v>
      </c>
      <c r="W92" s="1" t="s">
        <v>770</v>
      </c>
      <c r="X92" s="1" t="s">
        <v>2346</v>
      </c>
      <c r="Y92" s="1" t="s">
        <v>2351</v>
      </c>
      <c r="Z92" s="1" t="s">
        <v>2352</v>
      </c>
      <c r="AA92" s="1" t="s">
        <v>2353</v>
      </c>
      <c r="AB92" s="1" t="s">
        <v>2354</v>
      </c>
      <c r="AC92" s="1" t="s">
        <v>569</v>
      </c>
      <c r="AD92" s="1" t="s">
        <v>3637</v>
      </c>
    </row>
    <row r="93" spans="1:30">
      <c r="A93" s="1" t="s">
        <v>1704</v>
      </c>
      <c r="B93" s="1" t="s">
        <v>3638</v>
      </c>
      <c r="C93" s="1" t="s">
        <v>2227</v>
      </c>
    </row>
    <row r="94" spans="1:30">
      <c r="A94" s="1" t="s">
        <v>185</v>
      </c>
      <c r="B94" s="1" t="s">
        <v>3802</v>
      </c>
      <c r="C94" s="1" t="s">
        <v>2319</v>
      </c>
      <c r="D94" s="1" t="s">
        <v>3639</v>
      </c>
      <c r="E94" s="1" t="s">
        <v>2319</v>
      </c>
    </row>
    <row r="95" spans="1:30">
      <c r="A95" s="1" t="s">
        <v>1003</v>
      </c>
      <c r="B95" s="1" t="s">
        <v>3640</v>
      </c>
      <c r="C95" s="1" t="s">
        <v>3803</v>
      </c>
      <c r="D95" s="1" t="s">
        <v>1019</v>
      </c>
      <c r="E95" s="1" t="s">
        <v>638</v>
      </c>
      <c r="F95" s="1" t="s">
        <v>965</v>
      </c>
      <c r="G95" s="1" t="s">
        <v>2071</v>
      </c>
      <c r="H95" s="1" t="s">
        <v>1210</v>
      </c>
      <c r="I95" s="1" t="s">
        <v>367</v>
      </c>
      <c r="J95" s="1" t="s">
        <v>690</v>
      </c>
      <c r="K95" s="1" t="s">
        <v>2169</v>
      </c>
      <c r="L95" s="1" t="s">
        <v>2170</v>
      </c>
      <c r="M95" s="1" t="s">
        <v>2272</v>
      </c>
      <c r="N95" s="1" t="s">
        <v>230</v>
      </c>
      <c r="O95" s="1" t="s">
        <v>3641</v>
      </c>
      <c r="P95" s="1" t="s">
        <v>951</v>
      </c>
      <c r="Q95" s="1" t="s">
        <v>2338</v>
      </c>
      <c r="R95" s="1" t="s">
        <v>1102</v>
      </c>
      <c r="S95" s="1" t="s">
        <v>1203</v>
      </c>
      <c r="T95" s="1" t="s">
        <v>2355</v>
      </c>
      <c r="U95" s="1" t="s">
        <v>2356</v>
      </c>
      <c r="V95" s="1" t="s">
        <v>3642</v>
      </c>
    </row>
    <row r="96" spans="1:30">
      <c r="A96" s="1" t="s">
        <v>776</v>
      </c>
      <c r="B96" s="1" t="s">
        <v>3643</v>
      </c>
      <c r="C96" s="1" t="s">
        <v>3804</v>
      </c>
      <c r="D96" s="1" t="s">
        <v>775</v>
      </c>
      <c r="E96" s="1" t="s">
        <v>2234</v>
      </c>
      <c r="F96" s="1" t="s">
        <v>2235</v>
      </c>
    </row>
    <row r="97" spans="1:15">
      <c r="A97" s="1" t="s">
        <v>1705</v>
      </c>
      <c r="B97" s="1" t="s">
        <v>3644</v>
      </c>
      <c r="C97" s="1" t="s">
        <v>2267</v>
      </c>
    </row>
    <row r="98" spans="1:15">
      <c r="A98" s="1" t="s">
        <v>502</v>
      </c>
      <c r="B98" s="1" t="s">
        <v>3645</v>
      </c>
      <c r="C98" s="1" t="s">
        <v>3805</v>
      </c>
      <c r="D98" s="1" t="s">
        <v>501</v>
      </c>
    </row>
    <row r="99" spans="1:15">
      <c r="A99" s="1" t="s">
        <v>1706</v>
      </c>
      <c r="B99" s="1" t="s">
        <v>3646</v>
      </c>
      <c r="C99" s="1" t="s">
        <v>3806</v>
      </c>
      <c r="D99" s="1" t="s">
        <v>1107</v>
      </c>
      <c r="E99" s="1" t="s">
        <v>937</v>
      </c>
      <c r="F99" s="1" t="s">
        <v>2209</v>
      </c>
      <c r="G99" s="1" t="s">
        <v>2210</v>
      </c>
      <c r="H99" s="1" t="s">
        <v>903</v>
      </c>
      <c r="I99" s="1" t="s">
        <v>2335</v>
      </c>
    </row>
    <row r="100" spans="1:15">
      <c r="A100" s="1" t="s">
        <v>1707</v>
      </c>
      <c r="B100" s="1" t="s">
        <v>3807</v>
      </c>
      <c r="C100" s="1" t="s">
        <v>3808</v>
      </c>
      <c r="D100" s="1" t="s">
        <v>3647</v>
      </c>
      <c r="E100" s="1" t="s">
        <v>1945</v>
      </c>
      <c r="F100" s="1" t="s">
        <v>1947</v>
      </c>
      <c r="G100" s="1" t="s">
        <v>2202</v>
      </c>
      <c r="H100" s="1" t="s">
        <v>501</v>
      </c>
    </row>
    <row r="101" spans="1:15">
      <c r="A101" s="1" t="s">
        <v>1708</v>
      </c>
      <c r="B101" s="1" t="s">
        <v>3648</v>
      </c>
      <c r="C101" s="1" t="s">
        <v>3809</v>
      </c>
      <c r="D101" s="1" t="s">
        <v>2143</v>
      </c>
      <c r="E101" s="1" t="s">
        <v>2145</v>
      </c>
      <c r="F101" s="1" t="s">
        <v>2166</v>
      </c>
      <c r="G101" s="1" t="s">
        <v>985</v>
      </c>
    </row>
    <row r="102" spans="1:15">
      <c r="A102" s="1" t="s">
        <v>1709</v>
      </c>
      <c r="B102" s="1" t="s">
        <v>3649</v>
      </c>
      <c r="C102" s="1" t="s">
        <v>2228</v>
      </c>
    </row>
    <row r="103" spans="1:15">
      <c r="A103" s="1" t="s">
        <v>1177</v>
      </c>
      <c r="B103" s="1" t="s">
        <v>3650</v>
      </c>
      <c r="C103" s="1" t="s">
        <v>3810</v>
      </c>
      <c r="D103" s="1" t="s">
        <v>1182</v>
      </c>
      <c r="E103" s="1" t="s">
        <v>2027</v>
      </c>
      <c r="F103" s="1" t="s">
        <v>1176</v>
      </c>
      <c r="G103" s="1" t="s">
        <v>2160</v>
      </c>
      <c r="H103" s="1" t="s">
        <v>2245</v>
      </c>
      <c r="I103" s="1" t="s">
        <v>2246</v>
      </c>
      <c r="J103" s="1" t="s">
        <v>2247</v>
      </c>
      <c r="K103" s="1" t="s">
        <v>2327</v>
      </c>
      <c r="L103" s="1" t="s">
        <v>2328</v>
      </c>
      <c r="M103" s="1" t="s">
        <v>1058</v>
      </c>
    </row>
    <row r="104" spans="1:15">
      <c r="A104" s="1" t="s">
        <v>1710</v>
      </c>
      <c r="B104" s="1" t="s">
        <v>3651</v>
      </c>
      <c r="C104" s="1" t="s">
        <v>3811</v>
      </c>
      <c r="D104" s="1" t="s">
        <v>2145</v>
      </c>
      <c r="E104" s="1" t="s">
        <v>2241</v>
      </c>
    </row>
    <row r="105" spans="1:15">
      <c r="A105" s="1" t="s">
        <v>1711</v>
      </c>
      <c r="B105" s="1" t="s">
        <v>3652</v>
      </c>
      <c r="C105" s="1" t="s">
        <v>3812</v>
      </c>
      <c r="D105" s="1" t="s">
        <v>1931</v>
      </c>
      <c r="E105" s="1" t="s">
        <v>1935</v>
      </c>
    </row>
    <row r="106" spans="1:15">
      <c r="A106" s="1" t="s">
        <v>1712</v>
      </c>
      <c r="B106" s="1" t="s">
        <v>3653</v>
      </c>
      <c r="C106" s="1" t="s">
        <v>2362</v>
      </c>
    </row>
    <row r="107" spans="1:15">
      <c r="A107" s="1" t="s">
        <v>1713</v>
      </c>
      <c r="B107" s="1" t="s">
        <v>3654</v>
      </c>
      <c r="C107" s="1" t="s">
        <v>3813</v>
      </c>
      <c r="D107" s="1" t="s">
        <v>2043</v>
      </c>
      <c r="E107" s="1" t="s">
        <v>2238</v>
      </c>
      <c r="F107" s="1" t="s">
        <v>1066</v>
      </c>
    </row>
    <row r="108" spans="1:15">
      <c r="A108" s="1" t="s">
        <v>1714</v>
      </c>
      <c r="B108" s="1" t="s">
        <v>3655</v>
      </c>
      <c r="C108" s="1" t="s">
        <v>2315</v>
      </c>
    </row>
    <row r="109" spans="1:15">
      <c r="A109" s="1" t="s">
        <v>167</v>
      </c>
      <c r="B109" s="1" t="s">
        <v>3814</v>
      </c>
      <c r="C109" s="1" t="s">
        <v>3815</v>
      </c>
      <c r="D109" s="1" t="s">
        <v>1903</v>
      </c>
      <c r="E109" s="1" t="s">
        <v>2047</v>
      </c>
      <c r="F109" s="1" t="s">
        <v>2084</v>
      </c>
      <c r="G109" s="1" t="s">
        <v>2085</v>
      </c>
      <c r="H109" s="1" t="s">
        <v>2086</v>
      </c>
      <c r="I109" s="1" t="s">
        <v>2088</v>
      </c>
      <c r="J109" s="1" t="s">
        <v>919</v>
      </c>
      <c r="K109" s="1" t="s">
        <v>1048</v>
      </c>
      <c r="L109" s="1" t="s">
        <v>2184</v>
      </c>
      <c r="M109" s="1" t="s">
        <v>2229</v>
      </c>
      <c r="N109" s="1" t="s">
        <v>2306</v>
      </c>
      <c r="O109" s="1" t="s">
        <v>2314</v>
      </c>
    </row>
    <row r="110" spans="1:15">
      <c r="A110" s="1" t="s">
        <v>1715</v>
      </c>
      <c r="B110" s="1" t="s">
        <v>3656</v>
      </c>
      <c r="C110" s="1" t="s">
        <v>3816</v>
      </c>
      <c r="D110" s="1" t="s">
        <v>1935</v>
      </c>
      <c r="E110" s="1" t="s">
        <v>1937</v>
      </c>
      <c r="F110" s="1" t="s">
        <v>1939</v>
      </c>
      <c r="G110" s="1" t="s">
        <v>2092</v>
      </c>
      <c r="H110" s="1" t="s">
        <v>2093</v>
      </c>
      <c r="I110" s="1" t="s">
        <v>2215</v>
      </c>
      <c r="J110" s="1" t="s">
        <v>2217</v>
      </c>
      <c r="K110" s="1" t="s">
        <v>1121</v>
      </c>
    </row>
    <row r="111" spans="1:15">
      <c r="A111" s="1" t="s">
        <v>1716</v>
      </c>
      <c r="B111" s="1" t="s">
        <v>3657</v>
      </c>
      <c r="C111" s="1" t="s">
        <v>3817</v>
      </c>
      <c r="D111" s="1" t="s">
        <v>2253</v>
      </c>
    </row>
    <row r="112" spans="1:15">
      <c r="A112" s="1" t="s">
        <v>163</v>
      </c>
      <c r="B112" s="1" t="s">
        <v>3818</v>
      </c>
      <c r="C112" s="1" t="s">
        <v>3819</v>
      </c>
      <c r="D112" s="1" t="s">
        <v>1890</v>
      </c>
      <c r="E112" s="1" t="s">
        <v>1892</v>
      </c>
      <c r="F112" s="1" t="s">
        <v>1273</v>
      </c>
      <c r="G112" s="1" t="s">
        <v>2075</v>
      </c>
      <c r="H112" s="1" t="s">
        <v>2076</v>
      </c>
      <c r="I112" s="1" t="s">
        <v>908</v>
      </c>
      <c r="J112" s="1" t="s">
        <v>2174</v>
      </c>
      <c r="K112" s="1" t="s">
        <v>2175</v>
      </c>
      <c r="L112" s="1" t="s">
        <v>914</v>
      </c>
      <c r="M112" s="1" t="s">
        <v>2296</v>
      </c>
      <c r="N112" s="1" t="s">
        <v>2297</v>
      </c>
      <c r="O112" s="1" t="s">
        <v>606</v>
      </c>
    </row>
    <row r="113" spans="1:23">
      <c r="A113" s="1" t="s">
        <v>325</v>
      </c>
      <c r="B113" s="1" t="s">
        <v>3658</v>
      </c>
      <c r="C113" s="1" t="s">
        <v>3820</v>
      </c>
      <c r="D113" s="1" t="s">
        <v>2110</v>
      </c>
      <c r="E113" s="1" t="s">
        <v>2142</v>
      </c>
      <c r="F113" s="1" t="s">
        <v>2157</v>
      </c>
      <c r="G113" s="1" t="s">
        <v>2180</v>
      </c>
      <c r="H113" s="1" t="s">
        <v>2181</v>
      </c>
      <c r="I113" s="1" t="s">
        <v>2316</v>
      </c>
      <c r="J113" s="1" t="s">
        <v>324</v>
      </c>
      <c r="K113" s="1" t="s">
        <v>2341</v>
      </c>
    </row>
    <row r="114" spans="1:23">
      <c r="A114" s="1" t="s">
        <v>249</v>
      </c>
      <c r="B114" s="1" t="s">
        <v>3821</v>
      </c>
      <c r="C114" s="1" t="s">
        <v>3822</v>
      </c>
      <c r="D114" s="1" t="s">
        <v>1936</v>
      </c>
      <c r="E114" s="1" t="s">
        <v>529</v>
      </c>
      <c r="F114" s="1" t="s">
        <v>1965</v>
      </c>
      <c r="G114" s="1" t="s">
        <v>248</v>
      </c>
      <c r="H114" s="1" t="s">
        <v>1986</v>
      </c>
      <c r="I114" s="1" t="s">
        <v>520</v>
      </c>
      <c r="J114" s="1" t="s">
        <v>970</v>
      </c>
      <c r="K114" s="1" t="s">
        <v>2156</v>
      </c>
      <c r="L114" s="1" t="s">
        <v>1053</v>
      </c>
      <c r="M114" s="1" t="s">
        <v>959</v>
      </c>
    </row>
    <row r="115" spans="1:23">
      <c r="A115" s="1" t="s">
        <v>1717</v>
      </c>
      <c r="B115" s="1" t="s">
        <v>3659</v>
      </c>
      <c r="C115" s="1" t="s">
        <v>3823</v>
      </c>
      <c r="D115" s="1" t="s">
        <v>1964</v>
      </c>
      <c r="E115" s="1" t="s">
        <v>2153</v>
      </c>
      <c r="F115" s="1" t="s">
        <v>2205</v>
      </c>
    </row>
    <row r="116" spans="1:23">
      <c r="A116" s="1" t="s">
        <v>696</v>
      </c>
      <c r="B116" s="1" t="s">
        <v>3660</v>
      </c>
      <c r="C116" s="1" t="s">
        <v>3824</v>
      </c>
      <c r="D116" s="1" t="s">
        <v>1033</v>
      </c>
      <c r="E116" s="1" t="s">
        <v>2330</v>
      </c>
      <c r="F116" s="1" t="s">
        <v>695</v>
      </c>
    </row>
    <row r="117" spans="1:23">
      <c r="A117" s="1" t="s">
        <v>1115</v>
      </c>
      <c r="B117" s="1" t="s">
        <v>3661</v>
      </c>
      <c r="C117" s="1" t="s">
        <v>3825</v>
      </c>
      <c r="D117" s="1" t="s">
        <v>2148</v>
      </c>
      <c r="E117" s="1" t="s">
        <v>563</v>
      </c>
      <c r="F117" s="1" t="s">
        <v>1114</v>
      </c>
      <c r="G117" s="1" t="s">
        <v>1193</v>
      </c>
    </row>
    <row r="118" spans="1:23">
      <c r="A118" s="1" t="s">
        <v>1718</v>
      </c>
      <c r="B118" s="1" t="s">
        <v>3662</v>
      </c>
      <c r="C118" s="1" t="s">
        <v>3826</v>
      </c>
      <c r="D118" s="1" t="s">
        <v>1187</v>
      </c>
    </row>
    <row r="119" spans="1:23">
      <c r="A119" s="1" t="s">
        <v>1719</v>
      </c>
      <c r="B119" s="1" t="s">
        <v>3663</v>
      </c>
      <c r="C119" s="1" t="s">
        <v>3827</v>
      </c>
      <c r="D119" s="1" t="s">
        <v>1944</v>
      </c>
      <c r="E119" s="1" t="s">
        <v>1251</v>
      </c>
      <c r="F119" s="1" t="s">
        <v>1978</v>
      </c>
      <c r="G119" s="1" t="s">
        <v>1979</v>
      </c>
      <c r="H119" s="1" t="s">
        <v>270</v>
      </c>
      <c r="I119" s="1" t="s">
        <v>2019</v>
      </c>
      <c r="J119" s="1" t="s">
        <v>847</v>
      </c>
      <c r="K119" s="1" t="s">
        <v>2035</v>
      </c>
      <c r="L119" s="1" t="s">
        <v>2101</v>
      </c>
      <c r="M119" s="1" t="s">
        <v>2107</v>
      </c>
      <c r="N119" s="1" t="s">
        <v>2108</v>
      </c>
      <c r="O119" s="1" t="s">
        <v>2109</v>
      </c>
      <c r="P119" s="1" t="s">
        <v>2112</v>
      </c>
      <c r="Q119" s="1" t="s">
        <v>2114</v>
      </c>
      <c r="R119" s="1" t="s">
        <v>2190</v>
      </c>
      <c r="S119" s="1" t="s">
        <v>2191</v>
      </c>
      <c r="T119" s="1" t="s">
        <v>717</v>
      </c>
      <c r="U119" s="1" t="s">
        <v>2273</v>
      </c>
      <c r="V119" s="1" t="s">
        <v>2318</v>
      </c>
      <c r="W119" s="1" t="s">
        <v>1170</v>
      </c>
    </row>
    <row r="120" spans="1:23">
      <c r="A120" s="1" t="s">
        <v>1720</v>
      </c>
      <c r="B120" s="1" t="s">
        <v>3664</v>
      </c>
      <c r="C120" s="1" t="s">
        <v>3828</v>
      </c>
      <c r="D120" s="1" t="s">
        <v>740</v>
      </c>
    </row>
    <row r="121" spans="1:23">
      <c r="A121" s="1" t="s">
        <v>710</v>
      </c>
      <c r="B121" s="1" t="s">
        <v>3665</v>
      </c>
      <c r="C121" s="1" t="s">
        <v>3829</v>
      </c>
      <c r="D121" s="1" t="s">
        <v>709</v>
      </c>
      <c r="E121" s="1" t="s">
        <v>1283</v>
      </c>
      <c r="F121" s="1" t="s">
        <v>2164</v>
      </c>
    </row>
    <row r="122" spans="1:23">
      <c r="A122" s="1" t="s">
        <v>830</v>
      </c>
      <c r="B122" s="1" t="s">
        <v>3666</v>
      </c>
      <c r="C122" s="1" t="s">
        <v>3830</v>
      </c>
      <c r="D122" s="1" t="s">
        <v>829</v>
      </c>
      <c r="E122" s="1" t="s">
        <v>2347</v>
      </c>
      <c r="F122" s="1" t="s">
        <v>2348</v>
      </c>
    </row>
    <row r="123" spans="1:23">
      <c r="A123" s="1" t="s">
        <v>1171</v>
      </c>
      <c r="B123" s="1" t="s">
        <v>3831</v>
      </c>
      <c r="C123" s="1" t="s">
        <v>3832</v>
      </c>
      <c r="D123" s="1" t="s">
        <v>2035</v>
      </c>
      <c r="E123" s="1" t="s">
        <v>2107</v>
      </c>
      <c r="F123" s="1" t="s">
        <v>2108</v>
      </c>
      <c r="G123" s="1" t="s">
        <v>2109</v>
      </c>
      <c r="H123" s="1" t="s">
        <v>1170</v>
      </c>
      <c r="I123" s="1" t="s">
        <v>1268</v>
      </c>
    </row>
    <row r="124" spans="1:23">
      <c r="A124" s="1" t="s">
        <v>1721</v>
      </c>
      <c r="B124" s="1" t="s">
        <v>3667</v>
      </c>
      <c r="C124" s="1" t="s">
        <v>3833</v>
      </c>
      <c r="D124" s="1" t="s">
        <v>1901</v>
      </c>
      <c r="E124" s="1" t="s">
        <v>1950</v>
      </c>
      <c r="F124" s="1" t="s">
        <v>2182</v>
      </c>
      <c r="G124" s="1" t="s">
        <v>2186</v>
      </c>
    </row>
  </sheetData>
  <phoneticPr fontId="13"/>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DFAC-57DF-4D6E-898A-A4C138F03006}">
  <dimension ref="A1:F151"/>
  <sheetViews>
    <sheetView topLeftCell="A118" workbookViewId="0">
      <selection activeCell="A128" sqref="A128"/>
    </sheetView>
  </sheetViews>
  <sheetFormatPr defaultRowHeight="18.75"/>
  <cols>
    <col min="1" max="1" width="39.875" style="1" customWidth="1"/>
    <col min="2" max="2" width="121.125" style="1" bestFit="1" customWidth="1"/>
    <col min="3" max="16384" width="9" style="1"/>
  </cols>
  <sheetData>
    <row r="1" spans="1:2">
      <c r="A1" s="1" t="s">
        <v>3837</v>
      </c>
      <c r="B1" s="1" t="s">
        <v>3838</v>
      </c>
    </row>
    <row r="2" spans="1:2">
      <c r="A2" s="1" t="s">
        <v>3839</v>
      </c>
      <c r="B2" s="1" t="s">
        <v>3840</v>
      </c>
    </row>
    <row r="3" spans="1:2">
      <c r="A3" s="1" t="s">
        <v>571</v>
      </c>
      <c r="B3" s="1" t="s">
        <v>3841</v>
      </c>
    </row>
    <row r="4" spans="1:2">
      <c r="A4" s="1" t="s">
        <v>226</v>
      </c>
      <c r="B4" s="1" t="s">
        <v>3842</v>
      </c>
    </row>
    <row r="5" spans="1:2">
      <c r="A5" s="1" t="s">
        <v>369</v>
      </c>
      <c r="B5" s="1" t="s">
        <v>3843</v>
      </c>
    </row>
    <row r="6" spans="1:2">
      <c r="A6" s="1" t="s">
        <v>505</v>
      </c>
      <c r="B6" s="1" t="s">
        <v>3844</v>
      </c>
    </row>
    <row r="7" spans="1:2">
      <c r="A7" s="1" t="s">
        <v>3845</v>
      </c>
      <c r="B7" s="1" t="s">
        <v>3846</v>
      </c>
    </row>
    <row r="8" spans="1:2">
      <c r="A8" s="1" t="s">
        <v>479</v>
      </c>
      <c r="B8" s="1" t="s">
        <v>3847</v>
      </c>
    </row>
    <row r="9" spans="1:2">
      <c r="A9" s="1" t="s">
        <v>3848</v>
      </c>
      <c r="B9" s="1" t="s">
        <v>3849</v>
      </c>
    </row>
    <row r="10" spans="1:2">
      <c r="A10" s="1" t="s">
        <v>3850</v>
      </c>
      <c r="B10" s="1" t="s">
        <v>3851</v>
      </c>
    </row>
    <row r="11" spans="1:2">
      <c r="A11" s="1" t="s">
        <v>3852</v>
      </c>
      <c r="B11" s="1" t="s">
        <v>3853</v>
      </c>
    </row>
    <row r="12" spans="1:2">
      <c r="A12" s="1" t="s">
        <v>421</v>
      </c>
      <c r="B12" s="1" t="s">
        <v>3854</v>
      </c>
    </row>
    <row r="13" spans="1:2">
      <c r="A13" s="1" t="s">
        <v>268</v>
      </c>
      <c r="B13" s="1" t="s">
        <v>3855</v>
      </c>
    </row>
    <row r="14" spans="1:2">
      <c r="A14" s="1" t="s">
        <v>3856</v>
      </c>
      <c r="B14" s="1" t="s">
        <v>3857</v>
      </c>
    </row>
    <row r="15" spans="1:2">
      <c r="A15" s="1" t="s">
        <v>3858</v>
      </c>
      <c r="B15" s="1" t="s">
        <v>3859</v>
      </c>
    </row>
    <row r="16" spans="1:2">
      <c r="A16" s="1" t="s">
        <v>3860</v>
      </c>
      <c r="B16" s="1" t="s">
        <v>3861</v>
      </c>
    </row>
    <row r="17" spans="1:2">
      <c r="A17" s="1" t="s">
        <v>3862</v>
      </c>
      <c r="B17" s="1" t="s">
        <v>3863</v>
      </c>
    </row>
    <row r="18" spans="1:2">
      <c r="A18" s="1" t="s">
        <v>3864</v>
      </c>
      <c r="B18" s="1" t="s">
        <v>3865</v>
      </c>
    </row>
    <row r="19" spans="1:2">
      <c r="A19" s="1" t="s">
        <v>3866</v>
      </c>
      <c r="B19" s="1" t="s">
        <v>3867</v>
      </c>
    </row>
    <row r="20" spans="1:2">
      <c r="A20" s="1" t="s">
        <v>403</v>
      </c>
      <c r="B20" s="1" t="s">
        <v>3868</v>
      </c>
    </row>
    <row r="21" spans="1:2">
      <c r="A21" s="1" t="s">
        <v>277</v>
      </c>
      <c r="B21" s="1" t="s">
        <v>4009</v>
      </c>
    </row>
    <row r="22" spans="1:2">
      <c r="A22" s="1" t="s">
        <v>3869</v>
      </c>
      <c r="B22" s="1" t="s">
        <v>3870</v>
      </c>
    </row>
    <row r="23" spans="1:2">
      <c r="A23" s="1" t="s">
        <v>3871</v>
      </c>
      <c r="B23" s="1" t="s">
        <v>3872</v>
      </c>
    </row>
    <row r="24" spans="1:2">
      <c r="A24" s="1" t="s">
        <v>3873</v>
      </c>
      <c r="B24" s="1" t="s">
        <v>3874</v>
      </c>
    </row>
    <row r="25" spans="1:2">
      <c r="A25" s="1" t="s">
        <v>357</v>
      </c>
      <c r="B25" s="1" t="s">
        <v>3875</v>
      </c>
    </row>
    <row r="26" spans="1:2">
      <c r="A26" s="1" t="s">
        <v>3876</v>
      </c>
      <c r="B26" s="1" t="s">
        <v>3877</v>
      </c>
    </row>
    <row r="27" spans="1:2">
      <c r="A27" s="1" t="s">
        <v>947</v>
      </c>
      <c r="B27" s="1" t="s">
        <v>3878</v>
      </c>
    </row>
    <row r="28" spans="1:2">
      <c r="A28" s="1" t="s">
        <v>183</v>
      </c>
      <c r="B28" s="1" t="s">
        <v>3879</v>
      </c>
    </row>
    <row r="29" spans="1:2">
      <c r="A29" s="1" t="s">
        <v>190</v>
      </c>
      <c r="B29" s="1" t="s">
        <v>3880</v>
      </c>
    </row>
    <row r="30" spans="1:2">
      <c r="A30" s="1" t="s">
        <v>3881</v>
      </c>
      <c r="B30" s="1" t="s">
        <v>3882</v>
      </c>
    </row>
    <row r="31" spans="1:2">
      <c r="A31" s="1" t="s">
        <v>3883</v>
      </c>
      <c r="B31" s="1" t="s">
        <v>3884</v>
      </c>
    </row>
    <row r="32" spans="1:2">
      <c r="A32" s="1" t="s">
        <v>3885</v>
      </c>
      <c r="B32" s="1" t="s">
        <v>3886</v>
      </c>
    </row>
    <row r="33" spans="1:2">
      <c r="A33" s="1" t="s">
        <v>668</v>
      </c>
      <c r="B33" s="1" t="s">
        <v>3887</v>
      </c>
    </row>
    <row r="34" spans="1:2">
      <c r="A34" s="1" t="s">
        <v>3888</v>
      </c>
      <c r="B34" s="1" t="s">
        <v>3889</v>
      </c>
    </row>
    <row r="35" spans="1:2">
      <c r="A35" s="1" t="s">
        <v>262</v>
      </c>
      <c r="B35" s="1" t="s">
        <v>3890</v>
      </c>
    </row>
    <row r="36" spans="1:2">
      <c r="A36" s="1" t="s">
        <v>474</v>
      </c>
      <c r="B36" s="1" t="s">
        <v>3891</v>
      </c>
    </row>
    <row r="37" spans="1:2">
      <c r="A37" s="1" t="s">
        <v>514</v>
      </c>
      <c r="B37" s="1" t="s">
        <v>3892</v>
      </c>
    </row>
    <row r="38" spans="1:2">
      <c r="A38" s="1" t="s">
        <v>3893</v>
      </c>
      <c r="B38" s="1" t="s">
        <v>3894</v>
      </c>
    </row>
    <row r="39" spans="1:2">
      <c r="A39" s="1" t="s">
        <v>207</v>
      </c>
      <c r="B39" s="1" t="s">
        <v>3895</v>
      </c>
    </row>
    <row r="40" spans="1:2">
      <c r="A40" s="1" t="s">
        <v>239</v>
      </c>
      <c r="B40" s="1" t="s">
        <v>3896</v>
      </c>
    </row>
    <row r="41" spans="1:2">
      <c r="A41" s="1" t="s">
        <v>431</v>
      </c>
      <c r="B41" s="1" t="s">
        <v>3897</v>
      </c>
    </row>
    <row r="42" spans="1:2">
      <c r="A42" s="1" t="s">
        <v>298</v>
      </c>
      <c r="B42" s="1" t="s">
        <v>3898</v>
      </c>
    </row>
    <row r="43" spans="1:2">
      <c r="A43" s="1" t="s">
        <v>138</v>
      </c>
      <c r="B43" s="1" t="s">
        <v>3899</v>
      </c>
    </row>
    <row r="44" spans="1:2">
      <c r="A44" s="1" t="s">
        <v>1021</v>
      </c>
      <c r="B44" s="1" t="s">
        <v>3900</v>
      </c>
    </row>
    <row r="45" spans="1:2">
      <c r="A45" s="1" t="s">
        <v>509</v>
      </c>
      <c r="B45" s="1" t="s">
        <v>3901</v>
      </c>
    </row>
    <row r="46" spans="1:2">
      <c r="A46" s="1" t="s">
        <v>3902</v>
      </c>
      <c r="B46" s="1" t="s">
        <v>3903</v>
      </c>
    </row>
    <row r="47" spans="1:2">
      <c r="A47" s="1" t="s">
        <v>3904</v>
      </c>
      <c r="B47" s="1" t="s">
        <v>3905</v>
      </c>
    </row>
    <row r="48" spans="1:2">
      <c r="A48" s="1" t="s">
        <v>734</v>
      </c>
      <c r="B48" s="1" t="s">
        <v>3906</v>
      </c>
    </row>
    <row r="49" spans="1:2">
      <c r="A49" s="1" t="s">
        <v>3907</v>
      </c>
      <c r="B49" s="1" t="s">
        <v>3908</v>
      </c>
    </row>
    <row r="50" spans="1:2">
      <c r="A50" s="1" t="s">
        <v>3909</v>
      </c>
      <c r="B50" s="1" t="s">
        <v>3910</v>
      </c>
    </row>
    <row r="51" spans="1:2">
      <c r="A51" s="1" t="s">
        <v>3911</v>
      </c>
      <c r="B51" s="1" t="s">
        <v>3912</v>
      </c>
    </row>
    <row r="52" spans="1:2">
      <c r="A52" s="1" t="s">
        <v>3913</v>
      </c>
      <c r="B52" s="1" t="s">
        <v>3914</v>
      </c>
    </row>
    <row r="53" spans="1:2">
      <c r="A53" s="1" t="s">
        <v>3915</v>
      </c>
      <c r="B53" s="1" t="s">
        <v>3916</v>
      </c>
    </row>
    <row r="54" spans="1:2">
      <c r="A54" s="1" t="s">
        <v>3917</v>
      </c>
      <c r="B54" s="1" t="s">
        <v>3918</v>
      </c>
    </row>
    <row r="55" spans="1:2">
      <c r="A55" s="1" t="s">
        <v>3919</v>
      </c>
      <c r="B55" s="1" t="s">
        <v>3920</v>
      </c>
    </row>
    <row r="56" spans="1:2">
      <c r="A56" s="1" t="s">
        <v>283</v>
      </c>
      <c r="B56" s="1" t="s">
        <v>3921</v>
      </c>
    </row>
    <row r="57" spans="1:2">
      <c r="A57" s="1" t="s">
        <v>315</v>
      </c>
      <c r="B57" s="1" t="s">
        <v>3922</v>
      </c>
    </row>
    <row r="58" spans="1:2">
      <c r="A58" s="1" t="s">
        <v>656</v>
      </c>
      <c r="B58" s="1" t="s">
        <v>3923</v>
      </c>
    </row>
    <row r="59" spans="1:2">
      <c r="A59" s="1" t="s">
        <v>214</v>
      </c>
      <c r="B59" s="1" t="s">
        <v>3924</v>
      </c>
    </row>
    <row r="60" spans="1:2">
      <c r="A60" s="1" t="s">
        <v>768</v>
      </c>
      <c r="B60" s="1" t="s">
        <v>3925</v>
      </c>
    </row>
    <row r="61" spans="1:2">
      <c r="A61" s="1" t="s">
        <v>3926</v>
      </c>
      <c r="B61" s="1" t="s">
        <v>3927</v>
      </c>
    </row>
    <row r="62" spans="1:2">
      <c r="A62" s="1" t="s">
        <v>3928</v>
      </c>
      <c r="B62" s="1" t="s">
        <v>3929</v>
      </c>
    </row>
    <row r="63" spans="1:2">
      <c r="A63" s="1" t="s">
        <v>331</v>
      </c>
      <c r="B63" s="1" t="s">
        <v>3930</v>
      </c>
    </row>
    <row r="64" spans="1:2">
      <c r="A64" s="1" t="s">
        <v>3931</v>
      </c>
      <c r="B64" s="1" t="s">
        <v>3932</v>
      </c>
    </row>
    <row r="65" spans="1:2">
      <c r="A65" s="1" t="s">
        <v>3933</v>
      </c>
      <c r="B65" s="1" t="s">
        <v>3934</v>
      </c>
    </row>
    <row r="66" spans="1:2">
      <c r="A66" s="1" t="s">
        <v>140</v>
      </c>
      <c r="B66" s="1" t="s">
        <v>3935</v>
      </c>
    </row>
    <row r="67" spans="1:2">
      <c r="A67" s="1" t="s">
        <v>3936</v>
      </c>
      <c r="B67" s="1" t="s">
        <v>3937</v>
      </c>
    </row>
    <row r="68" spans="1:2">
      <c r="A68" s="1" t="s">
        <v>3938</v>
      </c>
      <c r="B68" s="1" t="s">
        <v>3939</v>
      </c>
    </row>
    <row r="69" spans="1:2">
      <c r="A69" s="1" t="s">
        <v>3940</v>
      </c>
      <c r="B69" s="1" t="s">
        <v>3941</v>
      </c>
    </row>
    <row r="70" spans="1:2">
      <c r="A70" s="1" t="s">
        <v>489</v>
      </c>
      <c r="B70" s="1" t="s">
        <v>3942</v>
      </c>
    </row>
    <row r="71" spans="1:2">
      <c r="A71" s="1" t="s">
        <v>3943</v>
      </c>
      <c r="B71" s="1" t="s">
        <v>3944</v>
      </c>
    </row>
    <row r="72" spans="1:2">
      <c r="A72" s="1" t="s">
        <v>3945</v>
      </c>
      <c r="B72" s="1" t="s">
        <v>3946</v>
      </c>
    </row>
    <row r="73" spans="1:2">
      <c r="A73" s="1" t="s">
        <v>3947</v>
      </c>
      <c r="B73" s="1" t="s">
        <v>3948</v>
      </c>
    </row>
    <row r="74" spans="1:2">
      <c r="A74" s="1" t="s">
        <v>3949</v>
      </c>
      <c r="B74" s="1" t="s">
        <v>3950</v>
      </c>
    </row>
    <row r="75" spans="1:2">
      <c r="A75" s="1" t="s">
        <v>3951</v>
      </c>
      <c r="B75" s="1" t="s">
        <v>3952</v>
      </c>
    </row>
    <row r="76" spans="1:2">
      <c r="A76" s="1" t="s">
        <v>3953</v>
      </c>
      <c r="B76" s="1" t="s">
        <v>3954</v>
      </c>
    </row>
    <row r="77" spans="1:2">
      <c r="A77" s="1" t="s">
        <v>3955</v>
      </c>
      <c r="B77" s="1" t="s">
        <v>3956</v>
      </c>
    </row>
    <row r="78" spans="1:2">
      <c r="A78" s="1" t="s">
        <v>3957</v>
      </c>
      <c r="B78" s="1" t="s">
        <v>3958</v>
      </c>
    </row>
    <row r="79" spans="1:2">
      <c r="A79" s="1" t="s">
        <v>3959</v>
      </c>
      <c r="B79" s="1" t="s">
        <v>3960</v>
      </c>
    </row>
    <row r="80" spans="1:2">
      <c r="A80" s="1" t="s">
        <v>3961</v>
      </c>
      <c r="B80" s="1" t="s">
        <v>3962</v>
      </c>
    </row>
    <row r="81" spans="1:2">
      <c r="A81" s="1" t="s">
        <v>3963</v>
      </c>
      <c r="B81" s="1" t="s">
        <v>3964</v>
      </c>
    </row>
    <row r="82" spans="1:2">
      <c r="A82" s="1" t="s">
        <v>3965</v>
      </c>
      <c r="B82" s="1" t="s">
        <v>3966</v>
      </c>
    </row>
    <row r="83" spans="1:2">
      <c r="A83" s="1" t="s">
        <v>3967</v>
      </c>
      <c r="B83" s="1" t="s">
        <v>3968</v>
      </c>
    </row>
    <row r="84" spans="1:2">
      <c r="A84" s="1" t="s">
        <v>3969</v>
      </c>
      <c r="B84" s="1" t="s">
        <v>3970</v>
      </c>
    </row>
    <row r="85" spans="1:2">
      <c r="A85" s="1" t="s">
        <v>3971</v>
      </c>
      <c r="B85" s="1" t="s">
        <v>3972</v>
      </c>
    </row>
    <row r="86" spans="1:2">
      <c r="A86" s="1" t="s">
        <v>3973</v>
      </c>
      <c r="B86" s="1" t="s">
        <v>3861</v>
      </c>
    </row>
    <row r="87" spans="1:2">
      <c r="A87" s="1" t="s">
        <v>3974</v>
      </c>
      <c r="B87" s="1" t="s">
        <v>3846</v>
      </c>
    </row>
    <row r="88" spans="1:2">
      <c r="A88" s="1" t="s">
        <v>1030</v>
      </c>
      <c r="B88" s="1" t="s">
        <v>3968</v>
      </c>
    </row>
    <row r="89" spans="1:2">
      <c r="A89" s="1" t="s">
        <v>411</v>
      </c>
      <c r="B89" s="1" t="s">
        <v>3922</v>
      </c>
    </row>
    <row r="90" spans="1:2">
      <c r="A90" s="1" t="s">
        <v>3975</v>
      </c>
      <c r="B90" s="1" t="s">
        <v>3976</v>
      </c>
    </row>
    <row r="91" spans="1:2">
      <c r="A91" s="1" t="s">
        <v>3977</v>
      </c>
      <c r="B91" s="1" t="s">
        <v>3978</v>
      </c>
    </row>
    <row r="92" spans="1:2">
      <c r="A92" s="1" t="s">
        <v>3979</v>
      </c>
      <c r="B92" s="1" t="s">
        <v>3980</v>
      </c>
    </row>
    <row r="93" spans="1:2">
      <c r="A93" s="1" t="s">
        <v>3981</v>
      </c>
      <c r="B93" s="1" t="s">
        <v>3982</v>
      </c>
    </row>
    <row r="94" spans="1:2">
      <c r="A94" s="1" t="s">
        <v>3983</v>
      </c>
      <c r="B94" s="1" t="s">
        <v>3984</v>
      </c>
    </row>
    <row r="95" spans="1:2">
      <c r="A95" s="1" t="s">
        <v>3985</v>
      </c>
      <c r="B95" s="1" t="s">
        <v>3986</v>
      </c>
    </row>
    <row r="96" spans="1:2">
      <c r="A96" s="1" t="s">
        <v>3987</v>
      </c>
      <c r="B96" s="1" t="s">
        <v>3988</v>
      </c>
    </row>
    <row r="97" spans="1:5">
      <c r="A97" s="1" t="s">
        <v>3989</v>
      </c>
      <c r="B97" s="1" t="s">
        <v>3990</v>
      </c>
    </row>
    <row r="98" spans="1:5">
      <c r="A98" s="1" t="s">
        <v>3991</v>
      </c>
      <c r="B98" s="1" t="s">
        <v>3992</v>
      </c>
    </row>
    <row r="99" spans="1:5">
      <c r="A99" s="1" t="s">
        <v>3993</v>
      </c>
      <c r="B99" s="1" t="s">
        <v>3994</v>
      </c>
    </row>
    <row r="100" spans="1:5">
      <c r="A100" s="1" t="s">
        <v>3995</v>
      </c>
      <c r="B100" s="1" t="s">
        <v>3996</v>
      </c>
    </row>
    <row r="101" spans="1:5">
      <c r="A101" s="1" t="s">
        <v>3997</v>
      </c>
      <c r="B101" s="1" t="s">
        <v>3998</v>
      </c>
    </row>
    <row r="102" spans="1:5">
      <c r="A102" s="1" t="s">
        <v>3999</v>
      </c>
      <c r="B102" s="1" t="s">
        <v>4000</v>
      </c>
    </row>
    <row r="103" spans="1:5">
      <c r="A103" s="1" t="s">
        <v>4001</v>
      </c>
      <c r="B103" s="1" t="s">
        <v>4002</v>
      </c>
    </row>
    <row r="104" spans="1:5">
      <c r="A104" s="1" t="s">
        <v>4003</v>
      </c>
      <c r="B104" s="1" t="s">
        <v>4004</v>
      </c>
    </row>
    <row r="105" spans="1:5">
      <c r="A105" s="1" t="s">
        <v>4005</v>
      </c>
      <c r="B105" s="1" t="s">
        <v>4006</v>
      </c>
    </row>
    <row r="106" spans="1:5">
      <c r="A106" s="1" t="s">
        <v>4007</v>
      </c>
      <c r="B106" s="1" t="s">
        <v>4008</v>
      </c>
    </row>
    <row r="107" spans="1:5">
      <c r="A107" s="1" t="s">
        <v>4103</v>
      </c>
      <c r="B107" s="1" t="s">
        <v>4010</v>
      </c>
      <c r="C107" s="1" t="s">
        <v>4011</v>
      </c>
      <c r="D107" s="1" t="s">
        <v>4012</v>
      </c>
      <c r="E107" s="1" t="s">
        <v>3011</v>
      </c>
    </row>
    <row r="108" spans="1:5">
      <c r="A108" s="1" t="s">
        <v>4104</v>
      </c>
      <c r="B108" s="1" t="s">
        <v>4013</v>
      </c>
      <c r="C108" s="1" t="s">
        <v>4011</v>
      </c>
      <c r="D108" s="1" t="s">
        <v>4012</v>
      </c>
      <c r="E108" s="1" t="s">
        <v>3011</v>
      </c>
    </row>
    <row r="109" spans="1:5">
      <c r="A109" s="1" t="s">
        <v>4105</v>
      </c>
      <c r="B109" s="1" t="s">
        <v>4014</v>
      </c>
      <c r="C109" s="1" t="s">
        <v>4011</v>
      </c>
      <c r="D109" s="1" t="s">
        <v>4012</v>
      </c>
      <c r="E109" s="1" t="s">
        <v>3011</v>
      </c>
    </row>
    <row r="110" spans="1:5">
      <c r="A110" s="1" t="s">
        <v>4106</v>
      </c>
      <c r="B110" s="1" t="s">
        <v>4015</v>
      </c>
      <c r="C110" s="1" t="s">
        <v>4011</v>
      </c>
      <c r="D110" s="1" t="s">
        <v>4012</v>
      </c>
      <c r="E110" s="1" t="s">
        <v>3011</v>
      </c>
    </row>
    <row r="111" spans="1:5">
      <c r="A111" s="1" t="s">
        <v>4107</v>
      </c>
      <c r="B111" s="1" t="s">
        <v>4016</v>
      </c>
      <c r="C111" s="1" t="s">
        <v>4011</v>
      </c>
      <c r="D111" s="1" t="s">
        <v>4012</v>
      </c>
      <c r="E111" s="1" t="s">
        <v>3011</v>
      </c>
    </row>
    <row r="112" spans="1:5">
      <c r="A112" s="1" t="s">
        <v>4108</v>
      </c>
      <c r="B112" s="1" t="s">
        <v>4017</v>
      </c>
      <c r="C112" s="1" t="s">
        <v>4018</v>
      </c>
      <c r="D112" s="1" t="s">
        <v>4012</v>
      </c>
      <c r="E112" s="1" t="s">
        <v>3011</v>
      </c>
    </row>
    <row r="113" spans="1:6">
      <c r="A113" s="1" t="s">
        <v>4109</v>
      </c>
      <c r="B113" s="1" t="s">
        <v>4019</v>
      </c>
      <c r="C113" s="1" t="s">
        <v>4018</v>
      </c>
      <c r="D113" s="1" t="s">
        <v>4012</v>
      </c>
      <c r="E113" s="1" t="s">
        <v>3011</v>
      </c>
    </row>
    <row r="114" spans="1:6">
      <c r="A114" s="1" t="s">
        <v>4110</v>
      </c>
      <c r="B114" s="1" t="s">
        <v>4020</v>
      </c>
      <c r="C114" s="1" t="s">
        <v>4018</v>
      </c>
      <c r="D114" s="1" t="s">
        <v>4012</v>
      </c>
      <c r="E114" s="1" t="s">
        <v>3011</v>
      </c>
    </row>
    <row r="115" spans="1:6">
      <c r="A115" s="1" t="s">
        <v>4111</v>
      </c>
      <c r="B115" s="1" t="s">
        <v>4021</v>
      </c>
      <c r="C115" s="1" t="s">
        <v>4022</v>
      </c>
      <c r="D115" s="1" t="s">
        <v>4023</v>
      </c>
      <c r="E115" s="1" t="s">
        <v>3011</v>
      </c>
      <c r="F115" s="1" t="s">
        <v>4024</v>
      </c>
    </row>
    <row r="116" spans="1:6">
      <c r="A116" s="1" t="s">
        <v>4112</v>
      </c>
      <c r="B116" s="1" t="s">
        <v>4025</v>
      </c>
      <c r="C116" s="1" t="s">
        <v>4026</v>
      </c>
      <c r="D116" s="1" t="s">
        <v>2995</v>
      </c>
      <c r="E116" s="1" t="s">
        <v>3011</v>
      </c>
    </row>
    <row r="117" spans="1:6">
      <c r="A117" s="1" t="s">
        <v>4027</v>
      </c>
      <c r="B117" s="1" t="s">
        <v>4028</v>
      </c>
    </row>
    <row r="118" spans="1:6">
      <c r="A118" s="1" t="s">
        <v>4029</v>
      </c>
      <c r="B118" s="1" t="s">
        <v>4028</v>
      </c>
    </row>
    <row r="119" spans="1:6">
      <c r="A119" s="1" t="s">
        <v>4030</v>
      </c>
      <c r="B119" s="1" t="s">
        <v>4028</v>
      </c>
    </row>
    <row r="120" spans="1:6">
      <c r="A120" s="1" t="s">
        <v>4031</v>
      </c>
      <c r="B120" s="1" t="s">
        <v>4028</v>
      </c>
    </row>
    <row r="121" spans="1:6">
      <c r="A121" s="1" t="s">
        <v>4032</v>
      </c>
      <c r="B121" s="1" t="s">
        <v>4028</v>
      </c>
    </row>
    <row r="122" spans="1:6">
      <c r="A122" s="1" t="s">
        <v>4125</v>
      </c>
      <c r="B122" s="1" t="s">
        <v>4034</v>
      </c>
      <c r="C122" s="1" t="s">
        <v>4035</v>
      </c>
      <c r="D122" s="1" t="s">
        <v>4033</v>
      </c>
      <c r="E122" s="1" t="s">
        <v>3011</v>
      </c>
      <c r="F122" s="1" t="s">
        <v>4036</v>
      </c>
    </row>
    <row r="123" spans="1:6">
      <c r="A123" s="1" t="s">
        <v>4087</v>
      </c>
      <c r="B123" s="1" t="s">
        <v>4037</v>
      </c>
      <c r="C123" s="1" t="s">
        <v>4035</v>
      </c>
      <c r="D123" s="1" t="s">
        <v>4033</v>
      </c>
      <c r="E123" s="1" t="s">
        <v>3011</v>
      </c>
      <c r="F123" s="1" t="s">
        <v>4038</v>
      </c>
    </row>
    <row r="124" spans="1:6">
      <c r="A124" s="1" t="s">
        <v>4088</v>
      </c>
      <c r="B124" s="1" t="s">
        <v>4039</v>
      </c>
      <c r="C124" s="1" t="s">
        <v>4035</v>
      </c>
      <c r="D124" s="1" t="s">
        <v>4033</v>
      </c>
      <c r="E124" s="1" t="s">
        <v>3011</v>
      </c>
      <c r="F124" s="1" t="s">
        <v>4040</v>
      </c>
    </row>
    <row r="125" spans="1:6">
      <c r="A125" s="1" t="s">
        <v>4089</v>
      </c>
      <c r="B125" s="1" t="s">
        <v>4041</v>
      </c>
      <c r="C125" s="1" t="s">
        <v>4035</v>
      </c>
      <c r="D125" s="1" t="s">
        <v>4033</v>
      </c>
      <c r="E125" s="1" t="s">
        <v>3011</v>
      </c>
      <c r="F125" s="1" t="s">
        <v>4042</v>
      </c>
    </row>
    <row r="126" spans="1:6">
      <c r="A126" s="1" t="s">
        <v>4090</v>
      </c>
      <c r="B126" s="1" t="s">
        <v>4043</v>
      </c>
      <c r="C126" s="1" t="s">
        <v>4035</v>
      </c>
      <c r="D126" s="1" t="s">
        <v>4033</v>
      </c>
      <c r="E126" s="1" t="s">
        <v>3011</v>
      </c>
      <c r="F126" s="1" t="s">
        <v>4044</v>
      </c>
    </row>
    <row r="127" spans="1:6">
      <c r="A127" s="1" t="s">
        <v>4091</v>
      </c>
      <c r="B127" s="1" t="s">
        <v>4045</v>
      </c>
      <c r="C127" s="1" t="s">
        <v>4035</v>
      </c>
      <c r="D127" s="1" t="s">
        <v>4033</v>
      </c>
      <c r="E127" s="1" t="s">
        <v>3011</v>
      </c>
      <c r="F127" s="1" t="s">
        <v>4046</v>
      </c>
    </row>
    <row r="128" spans="1:6">
      <c r="A128" s="1" t="s">
        <v>4092</v>
      </c>
      <c r="B128" s="1" t="s">
        <v>4047</v>
      </c>
      <c r="C128" s="1" t="s">
        <v>4035</v>
      </c>
      <c r="D128" s="1" t="s">
        <v>4033</v>
      </c>
      <c r="E128" s="1" t="s">
        <v>3011</v>
      </c>
      <c r="F128" s="1" t="s">
        <v>4048</v>
      </c>
    </row>
    <row r="129" spans="1:6">
      <c r="A129" s="1" t="s">
        <v>4093</v>
      </c>
      <c r="B129" s="1" t="s">
        <v>4049</v>
      </c>
      <c r="C129" s="1" t="s">
        <v>4035</v>
      </c>
      <c r="D129" s="1" t="s">
        <v>4033</v>
      </c>
      <c r="E129" s="1" t="s">
        <v>3011</v>
      </c>
      <c r="F129" s="1" t="s">
        <v>4050</v>
      </c>
    </row>
    <row r="130" spans="1:6">
      <c r="A130" s="1" t="s">
        <v>4094</v>
      </c>
      <c r="B130" s="1" t="s">
        <v>4051</v>
      </c>
      <c r="C130" s="1" t="s">
        <v>4035</v>
      </c>
      <c r="D130" s="1" t="s">
        <v>4033</v>
      </c>
      <c r="E130" s="1" t="s">
        <v>3011</v>
      </c>
      <c r="F130" s="1" t="s">
        <v>4052</v>
      </c>
    </row>
    <row r="131" spans="1:6">
      <c r="A131" s="1" t="s">
        <v>4095</v>
      </c>
      <c r="B131" s="1" t="s">
        <v>4053</v>
      </c>
      <c r="C131" s="1" t="s">
        <v>4035</v>
      </c>
      <c r="D131" s="1" t="s">
        <v>4033</v>
      </c>
      <c r="E131" s="1" t="s">
        <v>3011</v>
      </c>
      <c r="F131" s="1" t="s">
        <v>4054</v>
      </c>
    </row>
    <row r="132" spans="1:6">
      <c r="A132" s="1" t="s">
        <v>4096</v>
      </c>
      <c r="B132" s="1" t="s">
        <v>4055</v>
      </c>
      <c r="C132" s="1" t="s">
        <v>4035</v>
      </c>
      <c r="D132" s="1" t="s">
        <v>4033</v>
      </c>
      <c r="E132" s="1" t="s">
        <v>3011</v>
      </c>
      <c r="F132" s="1" t="s">
        <v>4056</v>
      </c>
    </row>
    <row r="133" spans="1:6">
      <c r="A133" s="1" t="s">
        <v>4097</v>
      </c>
      <c r="B133" s="1" t="s">
        <v>4057</v>
      </c>
      <c r="C133" s="1" t="s">
        <v>4035</v>
      </c>
      <c r="D133" s="1" t="s">
        <v>4033</v>
      </c>
      <c r="E133" s="1" t="s">
        <v>3011</v>
      </c>
      <c r="F133" s="1" t="s">
        <v>4058</v>
      </c>
    </row>
    <row r="134" spans="1:6">
      <c r="A134" s="1" t="s">
        <v>4098</v>
      </c>
      <c r="B134" s="1" t="s">
        <v>4059</v>
      </c>
      <c r="C134" s="1" t="s">
        <v>4035</v>
      </c>
      <c r="D134" s="1" t="s">
        <v>4033</v>
      </c>
      <c r="E134" s="1" t="s">
        <v>3011</v>
      </c>
      <c r="F134" s="1" t="s">
        <v>4060</v>
      </c>
    </row>
    <row r="135" spans="1:6">
      <c r="A135" s="1" t="s">
        <v>4099</v>
      </c>
      <c r="B135" s="1" t="s">
        <v>4061</v>
      </c>
      <c r="C135" s="1" t="s">
        <v>4035</v>
      </c>
      <c r="D135" s="1" t="s">
        <v>4033</v>
      </c>
      <c r="E135" s="1" t="s">
        <v>3011</v>
      </c>
      <c r="F135" s="1" t="s">
        <v>4062</v>
      </c>
    </row>
    <row r="136" spans="1:6">
      <c r="A136" s="1" t="s">
        <v>4100</v>
      </c>
      <c r="B136" s="1" t="s">
        <v>4063</v>
      </c>
      <c r="C136" s="1" t="s">
        <v>4035</v>
      </c>
      <c r="D136" s="1" t="s">
        <v>4033</v>
      </c>
      <c r="E136" s="1" t="s">
        <v>3011</v>
      </c>
      <c r="F136" s="1" t="s">
        <v>4064</v>
      </c>
    </row>
    <row r="137" spans="1:6">
      <c r="A137" s="1" t="s">
        <v>4101</v>
      </c>
      <c r="B137" s="1" t="s">
        <v>4065</v>
      </c>
      <c r="C137" s="1" t="s">
        <v>4035</v>
      </c>
      <c r="D137" s="1" t="s">
        <v>4033</v>
      </c>
      <c r="E137" s="1" t="s">
        <v>3011</v>
      </c>
      <c r="F137" s="1" t="s">
        <v>4066</v>
      </c>
    </row>
    <row r="138" spans="1:6">
      <c r="A138" s="1" t="s">
        <v>4102</v>
      </c>
      <c r="B138" s="1" t="s">
        <v>4067</v>
      </c>
      <c r="C138" s="1" t="s">
        <v>4035</v>
      </c>
      <c r="D138" s="1" t="s">
        <v>4033</v>
      </c>
      <c r="E138" s="1" t="s">
        <v>3011</v>
      </c>
      <c r="F138" s="1" t="s">
        <v>4068</v>
      </c>
    </row>
    <row r="139" spans="1:6">
      <c r="A139" s="1" t="s">
        <v>4113</v>
      </c>
      <c r="B139" s="1" t="s">
        <v>4069</v>
      </c>
      <c r="C139" s="1" t="s">
        <v>4070</v>
      </c>
      <c r="D139" s="1" t="s">
        <v>3069</v>
      </c>
      <c r="E139" s="1" t="s">
        <v>3011</v>
      </c>
      <c r="F139" s="1" t="s">
        <v>4071</v>
      </c>
    </row>
    <row r="140" spans="1:6">
      <c r="A140" s="1" t="s">
        <v>4114</v>
      </c>
      <c r="B140" s="1" t="s">
        <v>4072</v>
      </c>
      <c r="C140" s="1" t="s">
        <v>4070</v>
      </c>
      <c r="D140" s="1" t="s">
        <v>3069</v>
      </c>
      <c r="E140" s="1" t="s">
        <v>3011</v>
      </c>
      <c r="F140" s="1" t="s">
        <v>4071</v>
      </c>
    </row>
    <row r="141" spans="1:6">
      <c r="A141" s="1" t="s">
        <v>4115</v>
      </c>
      <c r="B141" s="1" t="s">
        <v>4073</v>
      </c>
      <c r="C141" s="1" t="s">
        <v>4070</v>
      </c>
      <c r="D141" s="1" t="s">
        <v>3069</v>
      </c>
      <c r="E141" s="1" t="s">
        <v>3011</v>
      </c>
      <c r="F141" s="1" t="s">
        <v>4071</v>
      </c>
    </row>
    <row r="142" spans="1:6">
      <c r="A142" s="1" t="s">
        <v>4116</v>
      </c>
      <c r="B142" s="1" t="s">
        <v>4074</v>
      </c>
      <c r="C142" s="1" t="s">
        <v>4070</v>
      </c>
      <c r="D142" s="1" t="s">
        <v>3069</v>
      </c>
      <c r="E142" s="1" t="s">
        <v>3011</v>
      </c>
      <c r="F142" s="1" t="s">
        <v>4071</v>
      </c>
    </row>
    <row r="143" spans="1:6">
      <c r="A143" s="1" t="s">
        <v>4117</v>
      </c>
      <c r="B143" s="1" t="s">
        <v>4075</v>
      </c>
      <c r="C143" s="1" t="s">
        <v>4070</v>
      </c>
      <c r="D143" s="1" t="s">
        <v>3069</v>
      </c>
      <c r="E143" s="1" t="s">
        <v>3011</v>
      </c>
      <c r="F143" s="1" t="s">
        <v>4071</v>
      </c>
    </row>
    <row r="144" spans="1:6">
      <c r="A144" s="1" t="s">
        <v>4118</v>
      </c>
      <c r="B144" s="1" t="s">
        <v>4076</v>
      </c>
      <c r="C144" s="1" t="s">
        <v>4070</v>
      </c>
      <c r="D144" s="1" t="s">
        <v>3069</v>
      </c>
      <c r="E144" s="1" t="s">
        <v>3011</v>
      </c>
      <c r="F144" s="1" t="s">
        <v>4071</v>
      </c>
    </row>
    <row r="145" spans="1:6">
      <c r="A145" s="1" t="s">
        <v>4119</v>
      </c>
      <c r="B145" s="1" t="s">
        <v>4077</v>
      </c>
      <c r="C145" s="1" t="s">
        <v>4070</v>
      </c>
      <c r="D145" s="1" t="s">
        <v>3069</v>
      </c>
      <c r="E145" s="1" t="s">
        <v>3011</v>
      </c>
      <c r="F145" s="1" t="s">
        <v>4071</v>
      </c>
    </row>
    <row r="146" spans="1:6">
      <c r="A146" s="1" t="s">
        <v>4120</v>
      </c>
      <c r="B146" s="1" t="s">
        <v>4078</v>
      </c>
      <c r="C146" s="1" t="s">
        <v>4070</v>
      </c>
      <c r="D146" s="1" t="s">
        <v>2995</v>
      </c>
      <c r="E146" s="1" t="s">
        <v>3011</v>
      </c>
      <c r="F146" s="1" t="s">
        <v>4079</v>
      </c>
    </row>
    <row r="147" spans="1:6">
      <c r="A147" s="1" t="s">
        <v>4121</v>
      </c>
      <c r="B147" s="1" t="s">
        <v>4080</v>
      </c>
      <c r="C147" s="1" t="s">
        <v>4070</v>
      </c>
      <c r="D147" s="1" t="s">
        <v>2995</v>
      </c>
      <c r="E147" s="1" t="s">
        <v>3011</v>
      </c>
      <c r="F147" s="1" t="s">
        <v>4081</v>
      </c>
    </row>
    <row r="148" spans="1:6">
      <c r="A148" s="1" t="s">
        <v>4122</v>
      </c>
      <c r="B148" s="1" t="s">
        <v>4082</v>
      </c>
      <c r="C148" s="1" t="s">
        <v>4070</v>
      </c>
      <c r="D148" s="1" t="s">
        <v>2995</v>
      </c>
      <c r="E148" s="1" t="s">
        <v>3011</v>
      </c>
      <c r="F148" s="1" t="s">
        <v>4083</v>
      </c>
    </row>
    <row r="149" spans="1:6">
      <c r="A149" s="1" t="s">
        <v>4123</v>
      </c>
      <c r="B149" s="1" t="s">
        <v>4085</v>
      </c>
    </row>
    <row r="150" spans="1:6">
      <c r="A150" s="1" t="s">
        <v>4124</v>
      </c>
      <c r="B150" s="1" t="s">
        <v>4086</v>
      </c>
    </row>
    <row r="151" spans="1:6">
      <c r="D151" s="1" t="s">
        <v>4084</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J25"/>
  <sheetViews>
    <sheetView zoomScaleNormal="100" workbookViewId="0">
      <selection activeCell="K17" sqref="K17"/>
    </sheetView>
  </sheetViews>
  <sheetFormatPr defaultColWidth="9" defaultRowHeight="18.75"/>
  <cols>
    <col min="1" max="1" width="9" style="1"/>
    <col min="2" max="2" width="6.5" style="1" customWidth="1"/>
    <col min="3" max="3" width="11.125" style="1" customWidth="1"/>
    <col min="4" max="4" width="13.625" style="1" customWidth="1"/>
    <col min="5" max="5" width="10.875" style="1" customWidth="1"/>
    <col min="6" max="9" width="9" style="1"/>
    <col min="10" max="12" width="11.75" style="1" customWidth="1"/>
    <col min="13" max="1024" width="9" style="1"/>
  </cols>
  <sheetData>
    <row r="3" spans="2:14">
      <c r="B3" s="1" t="s">
        <v>0</v>
      </c>
    </row>
    <row r="4" spans="2:14">
      <c r="B4" s="1" t="s">
        <v>1</v>
      </c>
      <c r="C4" s="1" t="s">
        <v>2</v>
      </c>
      <c r="D4" s="1" t="s">
        <v>3</v>
      </c>
      <c r="E4" s="1" t="s">
        <v>4</v>
      </c>
      <c r="F4" s="1" t="s">
        <v>5</v>
      </c>
      <c r="G4" s="1" t="s">
        <v>6</v>
      </c>
      <c r="H4" s="1" t="s">
        <v>7</v>
      </c>
      <c r="I4" s="1" t="s">
        <v>8</v>
      </c>
      <c r="J4" s="1" t="s">
        <v>9</v>
      </c>
      <c r="K4" s="1" t="s">
        <v>10</v>
      </c>
      <c r="L4" s="1" t="s">
        <v>11</v>
      </c>
      <c r="M4" s="1" t="s">
        <v>12</v>
      </c>
      <c r="N4" s="1" t="s">
        <v>13</v>
      </c>
    </row>
    <row r="5" spans="2:14">
      <c r="B5" s="1" t="s">
        <v>14</v>
      </c>
      <c r="C5" s="1" t="s">
        <v>15</v>
      </c>
      <c r="D5" s="1" t="s">
        <v>16</v>
      </c>
      <c r="E5" s="1" t="s">
        <v>16</v>
      </c>
      <c r="F5" s="1" t="s">
        <v>17</v>
      </c>
      <c r="G5" s="1" t="s">
        <v>18</v>
      </c>
      <c r="H5" s="1" t="s">
        <v>19</v>
      </c>
      <c r="I5" s="1" t="s">
        <v>20</v>
      </c>
      <c r="J5" s="1" t="s">
        <v>21</v>
      </c>
      <c r="K5" s="1" t="s">
        <v>22</v>
      </c>
      <c r="L5" s="1" t="s">
        <v>23</v>
      </c>
      <c r="M5" s="1" t="s">
        <v>24</v>
      </c>
      <c r="N5" s="1" t="s">
        <v>25</v>
      </c>
    </row>
    <row r="7" spans="2:14">
      <c r="B7" s="1" t="s">
        <v>26</v>
      </c>
    </row>
    <row r="8" spans="2:14">
      <c r="B8" s="1" t="s">
        <v>1</v>
      </c>
      <c r="C8" s="1" t="s">
        <v>27</v>
      </c>
      <c r="D8" s="1" t="s">
        <v>28</v>
      </c>
      <c r="E8" s="1" t="s">
        <v>29</v>
      </c>
    </row>
    <row r="9" spans="2:14">
      <c r="B9" s="1" t="s">
        <v>14</v>
      </c>
      <c r="C9" s="1" t="s">
        <v>30</v>
      </c>
      <c r="D9" s="1" t="s">
        <v>31</v>
      </c>
      <c r="E9" s="1" t="s">
        <v>32</v>
      </c>
    </row>
    <row r="11" spans="2:14">
      <c r="B11" s="1" t="s">
        <v>33</v>
      </c>
    </row>
    <row r="12" spans="2:14">
      <c r="B12" s="1" t="s">
        <v>1</v>
      </c>
      <c r="C12" s="1" t="s">
        <v>27</v>
      </c>
      <c r="D12" s="1" t="s">
        <v>34</v>
      </c>
      <c r="E12" s="1" t="s">
        <v>35</v>
      </c>
      <c r="F12" s="1" t="s">
        <v>29</v>
      </c>
    </row>
    <row r="13" spans="2:14">
      <c r="B13" s="1" t="s">
        <v>14</v>
      </c>
      <c r="C13" s="1" t="s">
        <v>30</v>
      </c>
      <c r="D13" s="1" t="s">
        <v>36</v>
      </c>
      <c r="E13" s="1" t="s">
        <v>37</v>
      </c>
      <c r="F13" s="1" t="s">
        <v>32</v>
      </c>
    </row>
    <row r="15" spans="2:14">
      <c r="B15" s="1" t="s">
        <v>38</v>
      </c>
    </row>
    <row r="16" spans="2:14">
      <c r="B16" s="1" t="s">
        <v>1</v>
      </c>
      <c r="C16" s="1" t="s">
        <v>27</v>
      </c>
      <c r="D16" s="1" t="s">
        <v>28</v>
      </c>
      <c r="E16" s="1" t="s">
        <v>29</v>
      </c>
    </row>
    <row r="17" spans="2:8">
      <c r="B17" s="1" t="s">
        <v>14</v>
      </c>
      <c r="C17" s="1" t="s">
        <v>30</v>
      </c>
      <c r="D17" s="1" t="s">
        <v>31</v>
      </c>
      <c r="E17" s="1" t="s">
        <v>32</v>
      </c>
    </row>
    <row r="19" spans="2:8">
      <c r="B19" s="1" t="s">
        <v>39</v>
      </c>
    </row>
    <row r="20" spans="2:8">
      <c r="B20" s="1" t="s">
        <v>1</v>
      </c>
      <c r="C20" s="1" t="s">
        <v>40</v>
      </c>
      <c r="D20" s="1" t="s">
        <v>41</v>
      </c>
      <c r="E20" s="1" t="s">
        <v>42</v>
      </c>
      <c r="F20" s="1" t="s">
        <v>43</v>
      </c>
      <c r="G20" s="1" t="s">
        <v>44</v>
      </c>
      <c r="H20" s="1" t="s">
        <v>45</v>
      </c>
    </row>
    <row r="21" spans="2:8">
      <c r="B21" s="1" t="s">
        <v>14</v>
      </c>
      <c r="C21" s="1" t="s">
        <v>40</v>
      </c>
      <c r="D21" s="1" t="s">
        <v>46</v>
      </c>
      <c r="E21" s="1" t="s">
        <v>47</v>
      </c>
      <c r="F21" s="1" t="s">
        <v>48</v>
      </c>
      <c r="G21" s="1" t="s">
        <v>49</v>
      </c>
      <c r="H21" s="1" t="s">
        <v>50</v>
      </c>
    </row>
    <row r="24" spans="2:8">
      <c r="B24" s="1" t="s">
        <v>51</v>
      </c>
    </row>
    <row r="25" spans="2:8">
      <c r="B25" s="1" t="s">
        <v>52</v>
      </c>
    </row>
  </sheetData>
  <phoneticPr fontId="13"/>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9"/>
  <sheetViews>
    <sheetView showGridLines="0" zoomScaleNormal="100" workbookViewId="0">
      <selection activeCell="A9" sqref="A9"/>
    </sheetView>
  </sheetViews>
  <sheetFormatPr defaultColWidth="9" defaultRowHeight="18.75"/>
  <cols>
    <col min="1" max="1024" width="9" style="2"/>
  </cols>
  <sheetData>
    <row r="2" spans="1:1">
      <c r="A2" s="3" t="s">
        <v>53</v>
      </c>
    </row>
    <row r="3" spans="1:1">
      <c r="A3" s="4" t="s">
        <v>54</v>
      </c>
    </row>
    <row r="4" spans="1:1">
      <c r="A4" s="5"/>
    </row>
    <row r="5" spans="1:1">
      <c r="A5" s="3" t="s">
        <v>55</v>
      </c>
    </row>
    <row r="6" spans="1:1">
      <c r="A6" s="6" t="s">
        <v>4161</v>
      </c>
    </row>
    <row r="7" spans="1:1">
      <c r="A7" s="7"/>
    </row>
    <row r="8" spans="1:1">
      <c r="A8" s="3" t="s">
        <v>56</v>
      </c>
    </row>
    <row r="9" spans="1:1">
      <c r="A9" s="6" t="s">
        <v>4162</v>
      </c>
    </row>
  </sheetData>
  <phoneticPr fontId="13"/>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89"/>
  <sheetViews>
    <sheetView showGridLines="0" zoomScaleNormal="100" workbookViewId="0">
      <selection activeCell="K11" sqref="K11"/>
    </sheetView>
  </sheetViews>
  <sheetFormatPr defaultColWidth="9" defaultRowHeight="18.75"/>
  <cols>
    <col min="1" max="1024" width="9" style="1"/>
  </cols>
  <sheetData>
    <row r="2" spans="1:3">
      <c r="A2" s="8" t="s">
        <v>57</v>
      </c>
      <c r="B2" s="9"/>
      <c r="C2" s="9"/>
    </row>
    <row r="3" spans="1:3">
      <c r="A3" s="10" t="s">
        <v>37</v>
      </c>
      <c r="B3" s="10" t="s">
        <v>58</v>
      </c>
      <c r="C3" s="9"/>
    </row>
    <row r="4" spans="1:3">
      <c r="A4" s="11" t="s">
        <v>59</v>
      </c>
      <c r="B4" s="10" t="s">
        <v>60</v>
      </c>
      <c r="C4" s="9"/>
    </row>
    <row r="5" spans="1:3">
      <c r="A5" s="11" t="s">
        <v>61</v>
      </c>
      <c r="B5" s="10" t="s">
        <v>62</v>
      </c>
      <c r="C5" s="9"/>
    </row>
    <row r="6" spans="1:3">
      <c r="A6" s="10" t="s">
        <v>63</v>
      </c>
      <c r="B6" s="10" t="s">
        <v>64</v>
      </c>
      <c r="C6" s="9"/>
    </row>
    <row r="7" spans="1:3">
      <c r="A7" s="10" t="s">
        <v>65</v>
      </c>
      <c r="B7" s="10" t="s">
        <v>66</v>
      </c>
      <c r="C7" s="9"/>
    </row>
    <row r="8" spans="1:3">
      <c r="A8" s="10" t="s">
        <v>67</v>
      </c>
      <c r="B8" s="11" t="s">
        <v>68</v>
      </c>
      <c r="C8" s="9"/>
    </row>
    <row r="9" spans="1:3">
      <c r="A9" s="10" t="s">
        <v>69</v>
      </c>
      <c r="B9" s="11" t="s">
        <v>70</v>
      </c>
      <c r="C9" s="9"/>
    </row>
    <row r="10" spans="1:3">
      <c r="A10" s="10" t="s">
        <v>71</v>
      </c>
      <c r="B10" s="10" t="s">
        <v>72</v>
      </c>
      <c r="C10" s="9"/>
    </row>
    <row r="11" spans="1:3">
      <c r="A11" s="10" t="s">
        <v>73</v>
      </c>
      <c r="B11" s="10" t="s">
        <v>74</v>
      </c>
      <c r="C11" s="9"/>
    </row>
    <row r="12" spans="1:3">
      <c r="A12" s="10" t="s">
        <v>75</v>
      </c>
      <c r="B12" s="10" t="s">
        <v>76</v>
      </c>
      <c r="C12" s="9"/>
    </row>
    <row r="13" spans="1:3">
      <c r="A13" s="10" t="s">
        <v>77</v>
      </c>
      <c r="B13" s="10" t="s">
        <v>78</v>
      </c>
      <c r="C13" s="9"/>
    </row>
    <row r="14" spans="1:3">
      <c r="A14" s="10" t="s">
        <v>79</v>
      </c>
      <c r="B14" s="11" t="s">
        <v>80</v>
      </c>
      <c r="C14" s="9"/>
    </row>
    <row r="15" spans="1:3">
      <c r="A15" s="10" t="s">
        <v>81</v>
      </c>
      <c r="B15" s="10" t="s">
        <v>82</v>
      </c>
      <c r="C15" s="9"/>
    </row>
    <row r="16" spans="1:3">
      <c r="A16" s="10" t="s">
        <v>83</v>
      </c>
      <c r="B16" s="12" t="s">
        <v>84</v>
      </c>
      <c r="C16" s="9"/>
    </row>
    <row r="17" spans="1:3">
      <c r="A17" s="10" t="s">
        <v>85</v>
      </c>
      <c r="B17" s="10" t="s">
        <v>86</v>
      </c>
      <c r="C17" s="9"/>
    </row>
    <row r="18" spans="1:3">
      <c r="A18" s="10" t="s">
        <v>87</v>
      </c>
      <c r="B18" s="10" t="s">
        <v>88</v>
      </c>
      <c r="C18" s="9"/>
    </row>
    <row r="19" spans="1:3">
      <c r="A19" s="10" t="s">
        <v>89</v>
      </c>
      <c r="B19" s="10" t="s">
        <v>90</v>
      </c>
      <c r="C19" s="9"/>
    </row>
    <row r="20" spans="1:3">
      <c r="A20" s="10" t="s">
        <v>91</v>
      </c>
      <c r="B20" s="10" t="s">
        <v>92</v>
      </c>
      <c r="C20" s="9"/>
    </row>
    <row r="21" spans="1:3">
      <c r="A21" s="13" t="s">
        <v>93</v>
      </c>
      <c r="B21" s="9"/>
      <c r="C21" s="9"/>
    </row>
    <row r="22" spans="1:3">
      <c r="A22" s="9"/>
      <c r="B22" s="9"/>
      <c r="C22" s="9"/>
    </row>
    <row r="23" spans="1:3">
      <c r="A23" s="14" t="s">
        <v>94</v>
      </c>
      <c r="B23" s="9"/>
      <c r="C23" s="9"/>
    </row>
    <row r="24" spans="1:3">
      <c r="A24" s="15" t="s">
        <v>95</v>
      </c>
      <c r="B24" s="15" t="s">
        <v>37</v>
      </c>
      <c r="C24" s="9"/>
    </row>
    <row r="25" spans="1:3">
      <c r="A25" s="10" t="s">
        <v>96</v>
      </c>
      <c r="B25" s="30" t="s">
        <v>97</v>
      </c>
      <c r="C25" s="9"/>
    </row>
    <row r="26" spans="1:3">
      <c r="A26" s="10" t="s">
        <v>98</v>
      </c>
      <c r="B26" s="30"/>
      <c r="C26" s="9"/>
    </row>
    <row r="27" spans="1:3">
      <c r="A27" s="10" t="s">
        <v>99</v>
      </c>
      <c r="B27" s="10" t="s">
        <v>100</v>
      </c>
      <c r="C27" s="9"/>
    </row>
    <row r="28" spans="1:3">
      <c r="A28" s="10" t="s">
        <v>101</v>
      </c>
      <c r="B28" s="11" t="s">
        <v>102</v>
      </c>
      <c r="C28" s="9"/>
    </row>
    <row r="29" spans="1:3">
      <c r="A29" s="10" t="s">
        <v>103</v>
      </c>
      <c r="B29" s="11" t="s">
        <v>104</v>
      </c>
      <c r="C29" s="9"/>
    </row>
    <row r="30" spans="1:3">
      <c r="A30" s="10" t="s">
        <v>105</v>
      </c>
      <c r="B30" s="11" t="s">
        <v>106</v>
      </c>
      <c r="C30" s="9"/>
    </row>
    <row r="31" spans="1:3">
      <c r="A31" s="10" t="s">
        <v>107</v>
      </c>
      <c r="B31" s="11" t="s">
        <v>108</v>
      </c>
      <c r="C31" s="9"/>
    </row>
    <row r="32" spans="1:3">
      <c r="A32" s="10" t="s">
        <v>109</v>
      </c>
      <c r="B32" s="30" t="s">
        <v>110</v>
      </c>
      <c r="C32" s="9"/>
    </row>
    <row r="33" spans="1:3">
      <c r="A33" s="10" t="s">
        <v>111</v>
      </c>
      <c r="B33" s="30"/>
      <c r="C33" s="9"/>
    </row>
    <row r="34" spans="1:3">
      <c r="A34" s="10" t="s">
        <v>112</v>
      </c>
      <c r="B34" s="11" t="s">
        <v>113</v>
      </c>
      <c r="C34" s="9"/>
    </row>
    <row r="35" spans="1:3">
      <c r="A35" s="10" t="s">
        <v>114</v>
      </c>
      <c r="B35" s="11" t="s">
        <v>115</v>
      </c>
      <c r="C35" s="9"/>
    </row>
    <row r="36" spans="1:3">
      <c r="A36" s="10" t="s">
        <v>116</v>
      </c>
      <c r="B36" s="11" t="s">
        <v>117</v>
      </c>
      <c r="C36" s="9"/>
    </row>
    <row r="37" spans="1:3">
      <c r="A37" s="10" t="s">
        <v>118</v>
      </c>
      <c r="B37" s="11" t="s">
        <v>119</v>
      </c>
      <c r="C37" s="9"/>
    </row>
    <row r="38" spans="1:3">
      <c r="A38" s="10" t="s">
        <v>120</v>
      </c>
      <c r="B38" s="30" t="s">
        <v>121</v>
      </c>
      <c r="C38" s="9"/>
    </row>
    <row r="39" spans="1:3">
      <c r="A39" s="10" t="s">
        <v>122</v>
      </c>
      <c r="B39" s="30"/>
      <c r="C39" s="9"/>
    </row>
    <row r="40" spans="1:3">
      <c r="A40" s="10" t="s">
        <v>123</v>
      </c>
      <c r="B40" s="11" t="s">
        <v>124</v>
      </c>
      <c r="C40" s="9"/>
    </row>
    <row r="41" spans="1:3">
      <c r="A41" s="9"/>
      <c r="B41" s="9"/>
      <c r="C41" s="9"/>
    </row>
    <row r="42" spans="1:3">
      <c r="A42" s="14" t="s">
        <v>125</v>
      </c>
      <c r="B42" s="9"/>
      <c r="C42" s="9"/>
    </row>
    <row r="43" spans="1:3">
      <c r="A43" s="15" t="s">
        <v>31</v>
      </c>
      <c r="B43" s="15" t="s">
        <v>126</v>
      </c>
      <c r="C43" s="15" t="s">
        <v>127</v>
      </c>
    </row>
    <row r="44" spans="1:3">
      <c r="A44" s="30" t="s">
        <v>128</v>
      </c>
      <c r="B44" s="10" t="s">
        <v>129</v>
      </c>
      <c r="C44" s="31" t="s">
        <v>130</v>
      </c>
    </row>
    <row r="45" spans="1:3">
      <c r="A45" s="30"/>
      <c r="B45" s="10" t="s">
        <v>131</v>
      </c>
      <c r="C45" s="31"/>
    </row>
    <row r="46" spans="1:3">
      <c r="A46" s="30"/>
      <c r="B46" s="10" t="s">
        <v>132</v>
      </c>
      <c r="C46" s="31"/>
    </row>
    <row r="47" spans="1:3">
      <c r="A47" s="11" t="s">
        <v>128</v>
      </c>
      <c r="B47" s="10" t="s">
        <v>133</v>
      </c>
      <c r="C47" s="10" t="s">
        <v>134</v>
      </c>
    </row>
    <row r="48" spans="1:3">
      <c r="A48" s="11" t="s">
        <v>128</v>
      </c>
      <c r="B48" s="10" t="s">
        <v>135</v>
      </c>
      <c r="C48" s="10" t="s">
        <v>136</v>
      </c>
    </row>
    <row r="49" spans="1:3">
      <c r="A49" s="11" t="s">
        <v>137</v>
      </c>
      <c r="B49" s="10" t="s">
        <v>138</v>
      </c>
      <c r="C49" s="10" t="s">
        <v>139</v>
      </c>
    </row>
    <row r="50" spans="1:3">
      <c r="A50" s="11" t="s">
        <v>137</v>
      </c>
      <c r="B50" s="10" t="s">
        <v>140</v>
      </c>
      <c r="C50" s="10" t="s">
        <v>141</v>
      </c>
    </row>
    <row r="51" spans="1:3">
      <c r="A51" s="11" t="s">
        <v>142</v>
      </c>
      <c r="B51" s="10" t="s">
        <v>143</v>
      </c>
      <c r="C51" s="10" t="s">
        <v>144</v>
      </c>
    </row>
    <row r="52" spans="1:3">
      <c r="A52" s="11" t="s">
        <v>145</v>
      </c>
      <c r="B52" s="10" t="s">
        <v>146</v>
      </c>
      <c r="C52" s="10" t="s">
        <v>147</v>
      </c>
    </row>
    <row r="53" spans="1:3">
      <c r="A53" s="11" t="s">
        <v>148</v>
      </c>
      <c r="B53" s="10" t="s">
        <v>149</v>
      </c>
      <c r="C53" s="10" t="s">
        <v>147</v>
      </c>
    </row>
    <row r="54" spans="1:3">
      <c r="A54" s="11" t="s">
        <v>148</v>
      </c>
      <c r="B54" s="10" t="s">
        <v>150</v>
      </c>
      <c r="C54" s="10" t="s">
        <v>151</v>
      </c>
    </row>
    <row r="55" spans="1:3">
      <c r="A55" s="11" t="s">
        <v>128</v>
      </c>
      <c r="B55" s="10" t="s">
        <v>152</v>
      </c>
      <c r="C55" s="10" t="s">
        <v>153</v>
      </c>
    </row>
    <row r="56" spans="1:3">
      <c r="A56" s="11" t="s">
        <v>128</v>
      </c>
      <c r="B56" s="10" t="s">
        <v>154</v>
      </c>
      <c r="C56" s="10" t="s">
        <v>155</v>
      </c>
    </row>
    <row r="57" spans="1:3">
      <c r="A57" s="11" t="s">
        <v>156</v>
      </c>
      <c r="B57" s="10" t="s">
        <v>157</v>
      </c>
      <c r="C57" s="10" t="s">
        <v>158</v>
      </c>
    </row>
    <row r="58" spans="1:3">
      <c r="A58" s="11" t="s">
        <v>145</v>
      </c>
      <c r="B58" s="31" t="s">
        <v>159</v>
      </c>
      <c r="C58" s="31" t="s">
        <v>144</v>
      </c>
    </row>
    <row r="59" spans="1:3">
      <c r="A59" s="11" t="s">
        <v>160</v>
      </c>
      <c r="B59" s="31"/>
      <c r="C59" s="31"/>
    </row>
    <row r="60" spans="1:3">
      <c r="A60" s="11" t="s">
        <v>156</v>
      </c>
      <c r="B60" s="10" t="s">
        <v>161</v>
      </c>
      <c r="C60" s="10" t="s">
        <v>162</v>
      </c>
    </row>
    <row r="61" spans="1:3">
      <c r="A61" s="11" t="s">
        <v>156</v>
      </c>
      <c r="B61" s="10" t="s">
        <v>163</v>
      </c>
      <c r="C61" s="10" t="s">
        <v>164</v>
      </c>
    </row>
    <row r="62" spans="1:3">
      <c r="A62" s="11" t="s">
        <v>156</v>
      </c>
      <c r="B62" s="10" t="s">
        <v>165</v>
      </c>
      <c r="C62" s="10" t="s">
        <v>166</v>
      </c>
    </row>
    <row r="63" spans="1:3">
      <c r="A63" s="11" t="s">
        <v>156</v>
      </c>
      <c r="B63" s="10" t="s">
        <v>167</v>
      </c>
      <c r="C63" s="10" t="s">
        <v>168</v>
      </c>
    </row>
    <row r="64" spans="1:3">
      <c r="A64" s="11" t="s">
        <v>156</v>
      </c>
      <c r="B64" s="10" t="s">
        <v>169</v>
      </c>
      <c r="C64" s="10" t="s">
        <v>144</v>
      </c>
    </row>
    <row r="65" spans="1:3">
      <c r="A65" s="11" t="s">
        <v>148</v>
      </c>
      <c r="B65" s="10" t="s">
        <v>170</v>
      </c>
      <c r="C65" s="10" t="s">
        <v>171</v>
      </c>
    </row>
    <row r="66" spans="1:3">
      <c r="A66" s="11" t="s">
        <v>148</v>
      </c>
      <c r="B66" s="10" t="s">
        <v>172</v>
      </c>
      <c r="C66" s="10" t="s">
        <v>164</v>
      </c>
    </row>
    <row r="67" spans="1:3">
      <c r="A67" s="11" t="s">
        <v>142</v>
      </c>
      <c r="B67" s="10" t="s">
        <v>173</v>
      </c>
      <c r="C67" s="10" t="s">
        <v>171</v>
      </c>
    </row>
    <row r="68" spans="1:3">
      <c r="A68" s="11" t="s">
        <v>142</v>
      </c>
      <c r="B68" s="10" t="s">
        <v>174</v>
      </c>
      <c r="C68" s="10" t="s">
        <v>175</v>
      </c>
    </row>
    <row r="69" spans="1:3">
      <c r="A69" s="11" t="s">
        <v>142</v>
      </c>
      <c r="B69" s="10" t="s">
        <v>176</v>
      </c>
      <c r="C69" s="10" t="s">
        <v>177</v>
      </c>
    </row>
    <row r="70" spans="1:3">
      <c r="A70" s="11" t="s">
        <v>142</v>
      </c>
      <c r="B70" s="10" t="s">
        <v>178</v>
      </c>
      <c r="C70" s="10" t="s">
        <v>179</v>
      </c>
    </row>
    <row r="71" spans="1:3">
      <c r="A71" s="9"/>
      <c r="B71" s="9"/>
      <c r="C71" s="9"/>
    </row>
    <row r="72" spans="1:3">
      <c r="A72" s="14" t="s">
        <v>180</v>
      </c>
      <c r="B72" s="9"/>
      <c r="C72" s="9"/>
    </row>
    <row r="73" spans="1:3">
      <c r="A73" s="15" t="s">
        <v>31</v>
      </c>
      <c r="B73" s="15" t="s">
        <v>126</v>
      </c>
      <c r="C73" s="9"/>
    </row>
    <row r="74" spans="1:3">
      <c r="A74" s="10" t="s">
        <v>181</v>
      </c>
      <c r="B74" s="10" t="s">
        <v>182</v>
      </c>
      <c r="C74" s="9"/>
    </row>
    <row r="75" spans="1:3">
      <c r="A75" s="11" t="s">
        <v>156</v>
      </c>
      <c r="B75" s="10" t="s">
        <v>183</v>
      </c>
      <c r="C75" s="9"/>
    </row>
    <row r="76" spans="1:3">
      <c r="A76" s="11" t="s">
        <v>142</v>
      </c>
      <c r="B76" s="10" t="s">
        <v>184</v>
      </c>
      <c r="C76" s="9"/>
    </row>
    <row r="77" spans="1:3">
      <c r="A77" s="11" t="s">
        <v>156</v>
      </c>
      <c r="B77" s="10" t="s">
        <v>185</v>
      </c>
      <c r="C77" s="9"/>
    </row>
    <row r="78" spans="1:3">
      <c r="A78" s="11" t="s">
        <v>142</v>
      </c>
      <c r="B78" s="10" t="s">
        <v>186</v>
      </c>
      <c r="C78" s="9"/>
    </row>
    <row r="79" spans="1:3">
      <c r="A79" s="11" t="s">
        <v>156</v>
      </c>
      <c r="B79" s="10" t="s">
        <v>187</v>
      </c>
      <c r="C79" s="9"/>
    </row>
    <row r="80" spans="1:3">
      <c r="A80" s="11" t="s">
        <v>148</v>
      </c>
      <c r="B80" s="10" t="s">
        <v>188</v>
      </c>
      <c r="C80" s="9"/>
    </row>
    <row r="81" spans="1:3">
      <c r="A81" s="9"/>
      <c r="B81" s="9"/>
      <c r="C81" s="9"/>
    </row>
    <row r="82" spans="1:3">
      <c r="A82" s="14" t="s">
        <v>189</v>
      </c>
      <c r="B82" s="9"/>
      <c r="C82" s="9"/>
    </row>
    <row r="83" spans="1:3">
      <c r="A83" s="15" t="s">
        <v>31</v>
      </c>
      <c r="B83" s="15" t="s">
        <v>126</v>
      </c>
      <c r="C83" s="9"/>
    </row>
    <row r="84" spans="1:3">
      <c r="A84" s="10" t="s">
        <v>181</v>
      </c>
      <c r="B84" s="10" t="s">
        <v>182</v>
      </c>
      <c r="C84" s="9"/>
    </row>
    <row r="85" spans="1:3">
      <c r="A85" s="11" t="s">
        <v>156</v>
      </c>
      <c r="B85" s="10" t="s">
        <v>190</v>
      </c>
      <c r="C85" s="9"/>
    </row>
    <row r="86" spans="1:3">
      <c r="A86" s="11" t="s">
        <v>142</v>
      </c>
      <c r="B86" s="10" t="s">
        <v>191</v>
      </c>
      <c r="C86" s="9"/>
    </row>
    <row r="87" spans="1:3">
      <c r="A87" s="11" t="s">
        <v>156</v>
      </c>
      <c r="B87" s="10" t="s">
        <v>192</v>
      </c>
      <c r="C87" s="9"/>
    </row>
    <row r="88" spans="1:3">
      <c r="A88" s="11" t="s">
        <v>142</v>
      </c>
      <c r="B88" s="10" t="s">
        <v>193</v>
      </c>
      <c r="C88" s="9"/>
    </row>
    <row r="89" spans="1:3">
      <c r="A89" s="11" t="s">
        <v>156</v>
      </c>
      <c r="B89" s="10" t="s">
        <v>194</v>
      </c>
      <c r="C89" s="9"/>
    </row>
  </sheetData>
  <mergeCells count="7">
    <mergeCell ref="A44:A46"/>
    <mergeCell ref="C44:C46"/>
    <mergeCell ref="B58:B59"/>
    <mergeCell ref="C58:C59"/>
    <mergeCell ref="B25:B26"/>
    <mergeCell ref="B32:B33"/>
    <mergeCell ref="B38:B39"/>
  </mergeCells>
  <phoneticPr fontId="13"/>
  <hyperlinks>
    <hyperlink ref="B16" r:id="rId1" xr:uid="{00000000-0004-0000-0200-000000000000}"/>
  </hyperlinks>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601"/>
  <sheetViews>
    <sheetView topLeftCell="G577" zoomScaleNormal="100" workbookViewId="0">
      <selection activeCell="AA2" sqref="AA2:AA601"/>
    </sheetView>
  </sheetViews>
  <sheetFormatPr defaultColWidth="9" defaultRowHeight="18.75"/>
  <cols>
    <col min="1" max="1" width="9" style="1"/>
    <col min="3" max="3" width="9" style="1"/>
    <col min="4" max="4" width="12.25" style="1" customWidth="1"/>
    <col min="5" max="5" width="11" style="22" customWidth="1"/>
    <col min="6" max="6" width="12" customWidth="1"/>
    <col min="7" max="7" width="11" customWidth="1"/>
    <col min="8" max="8" width="12" customWidth="1"/>
    <col min="9" max="9" width="9" style="1"/>
    <col min="11" max="11" width="8.75" style="1" customWidth="1"/>
    <col min="12" max="12" width="9.375" customWidth="1"/>
    <col min="13" max="13" width="9" style="1"/>
    <col min="14" max="14" width="9.375" customWidth="1"/>
    <col min="15" max="15" width="9" style="1"/>
    <col min="16" max="16" width="9.375" customWidth="1"/>
    <col min="17" max="17" width="9" style="1"/>
    <col min="18" max="18" width="9.375" customWidth="1"/>
    <col min="19" max="19" width="9" style="1"/>
    <col min="20" max="22" width="12.875" style="1" customWidth="1"/>
    <col min="23" max="23" width="9" style="1"/>
    <col min="24" max="24" width="8.625" customWidth="1"/>
    <col min="27" max="1024" width="9" style="1"/>
  </cols>
  <sheetData>
    <row r="1" spans="1:27 1025:1025">
      <c r="A1" s="16" t="s">
        <v>195</v>
      </c>
      <c r="B1" s="17" t="s">
        <v>4126</v>
      </c>
      <c r="C1" s="16" t="s">
        <v>1</v>
      </c>
      <c r="D1" s="16" t="s">
        <v>4172</v>
      </c>
      <c r="E1" s="21" t="s">
        <v>4173</v>
      </c>
      <c r="F1" s="17" t="s">
        <v>4147</v>
      </c>
      <c r="G1" s="17" t="s">
        <v>196</v>
      </c>
      <c r="H1" s="17" t="s">
        <v>4</v>
      </c>
      <c r="I1" s="17" t="s">
        <v>197</v>
      </c>
      <c r="J1" s="16" t="s">
        <v>5</v>
      </c>
      <c r="K1" s="17" t="s">
        <v>198</v>
      </c>
      <c r="L1" s="16" t="s">
        <v>6</v>
      </c>
      <c r="M1" s="17" t="s">
        <v>199</v>
      </c>
      <c r="N1" s="16" t="s">
        <v>7</v>
      </c>
      <c r="O1" s="17" t="s">
        <v>200</v>
      </c>
      <c r="P1" s="16" t="s">
        <v>8</v>
      </c>
      <c r="Q1" s="17" t="s">
        <v>201</v>
      </c>
      <c r="R1" s="16" t="s">
        <v>9</v>
      </c>
      <c r="S1" s="17" t="s">
        <v>202</v>
      </c>
      <c r="T1" s="16" t="s">
        <v>203</v>
      </c>
      <c r="U1" s="16" t="s">
        <v>11</v>
      </c>
      <c r="V1" s="16" t="s">
        <v>12</v>
      </c>
      <c r="W1" s="16" t="s">
        <v>13</v>
      </c>
      <c r="X1" s="1"/>
      <c r="AA1"/>
      <c r="AMK1" s="1"/>
    </row>
    <row r="2" spans="1:27 1025:1025">
      <c r="A2" s="1" t="s">
        <v>204</v>
      </c>
      <c r="B2" t="str">
        <f>VLOOKUP(C2,xml_table5!$A$1:$B$151,2,FALSE())</f>
        <v>K1</v>
      </c>
      <c r="C2" s="1" t="s">
        <v>205</v>
      </c>
      <c r="D2" s="1" t="s">
        <v>206</v>
      </c>
      <c r="E2" s="22" t="str">
        <f>VLOOKUP(テーブル1[[#This Row],[Personality]],作業用!$J$2:$K$17,2,FALSE)</f>
        <v>PE1</v>
      </c>
      <c r="F2" t="str">
        <f>VLOOKUP(C2,pokemon_status!$B$2:$F$910,4,FALSE())</f>
        <v>カブトアーマー</v>
      </c>
      <c r="G2" t="str">
        <f>VLOOKUP(F2,xml_table4!$A$1:$B$127,2,FALSE())</f>
        <v>S20</v>
      </c>
      <c r="I2" t="str">
        <f>IF(H2 = "","",VLOOKUP(H2,xml_table4!$A$1:$B$127,2,FALSE()))</f>
        <v/>
      </c>
      <c r="J2" s="1" t="s">
        <v>207</v>
      </c>
      <c r="K2" t="str">
        <f>VLOOKUP(J2,xml_table2!$A$2:$B$56,2,FALSE())</f>
        <v>I29</v>
      </c>
      <c r="L2" s="1" t="s">
        <v>208</v>
      </c>
      <c r="M2" t="str">
        <f>VLOOKUP(L2,xml_table3!$A$1:$B$272,2,FALSE())</f>
        <v>S94</v>
      </c>
      <c r="N2" s="1" t="s">
        <v>209</v>
      </c>
      <c r="O2" t="str">
        <f>VLOOKUP(N2,xml_table3!$A$1:$B$272,2,FALSE())</f>
        <v>S26</v>
      </c>
      <c r="P2" s="1" t="s">
        <v>210</v>
      </c>
      <c r="Q2" t="str">
        <f>VLOOKUP(P2,xml_table3!$A$1:$B$272,2,FALSE())</f>
        <v>S95</v>
      </c>
      <c r="R2" s="1" t="s">
        <v>211</v>
      </c>
      <c r="S2" t="str">
        <f>VLOOKUP(R2,xml_table3!$A$1:$B$272,2,FALSE())</f>
        <v>S149</v>
      </c>
      <c r="T2" s="1" t="s">
        <v>212</v>
      </c>
      <c r="U2" s="1" t="s">
        <v>41</v>
      </c>
      <c r="V2" s="1" t="s">
        <v>44</v>
      </c>
      <c r="X2" s="1"/>
      <c r="Y2" t="str">
        <f>"&lt;Inf_Poke&gt;&lt;member ID = """&amp;A2&amp;"""&gt;&lt;K_ID&gt;"&amp;B2&amp;"&lt;/K_ID&gt;&lt;Name&gt;"&amp;C2&amp;"&lt;/Name&gt;&lt;Personality&gt;"&amp;テーブル1[[#This Row],[Personality2]]&amp;"&lt;/Personality&gt;&lt;Special_1&gt;"&amp;G2&amp;"&lt;/Special_1&gt;&lt;Special_2&gt;"&amp;I2&amp;"&lt;/Special_2&gt;&lt;Item&gt;"&amp;K2&amp;"&lt;/Item&gt;&lt;Skill_1&gt;"&amp;M2&amp;"&lt;/Skill_1&gt;&lt;Skill_2&gt;"&amp;O2&amp;"&lt;/Skill_2&gt;&lt;Skill_3&gt;"&amp;Q2&amp;"&lt;/Skill_3&gt;"</f>
        <v>&lt;Inf_Poke&gt;&lt;member ID = "P1"&gt;&lt;K_ID&gt;K1&lt;/K_ID&gt;&lt;Name&gt;アーマルド&lt;/Name&gt;&lt;Personality&gt;PE1&lt;/Personality&gt;&lt;Special_1&gt;S20&lt;/Special_1&gt;&lt;Special_2&gt;&lt;/Special_2&gt;&lt;Item&gt;I29&lt;/Item&gt;&lt;Skill_1&gt;S94&lt;/Skill_1&gt;&lt;Skill_2&gt;S26&lt;/Skill_2&gt;&lt;Skill_3&gt;S95&lt;/Skill_3&gt;</v>
      </c>
      <c r="Z2" t="str">
        <f>"&lt;Skill_4&gt;"&amp;S2&amp;"&lt;/Skill_4&gt;&lt;Circle&gt;"&amp;T2&amp;"&lt;/Circle&gt;&lt;Doryokuti_1&gt;"&amp;U2&amp;"&lt;/Doryokuti_1&gt;&lt;Doryokuti_2&gt;"&amp;V2&amp;"&lt;/Doryokuti_2&gt;&lt;Doryokuti_3&gt;"&amp;W2&amp;"&lt;/Doryokuti_3&gt;&lt;/member&gt;"</f>
        <v>&lt;Skill_4&gt;S149&lt;/Skill_4&gt;&lt;Circle&gt;1&lt;/Circle&gt;&lt;Doryokuti_1&gt;A&lt;/Doryokuti_1&gt;&lt;Doryokuti_2&gt;D&lt;/Doryokuti_2&gt;&lt;Doryokuti_3&gt;&lt;/Doryokuti_3&gt;&lt;/member&gt;</v>
      </c>
      <c r="AA2" t="str">
        <f t="shared" ref="AA2:AA65" si="0">Y2 &amp;Z2</f>
        <v>&lt;Inf_Poke&gt;&lt;member ID = "P1"&gt;&lt;K_ID&gt;K1&lt;/K_ID&gt;&lt;Name&gt;アーマルド&lt;/Name&gt;&lt;Personality&gt;PE1&lt;/Personality&gt;&lt;Special_1&gt;S20&lt;/Special_1&gt;&lt;Special_2&gt;&lt;/Special_2&gt;&lt;Item&gt;I29&lt;/Item&gt;&lt;Skill_1&gt;S94&lt;/Skill_1&gt;&lt;Skill_2&gt;S26&lt;/Skill_2&gt;&lt;Skill_3&gt;S95&lt;/Skill_3&gt;&lt;Skill_4&gt;S149&lt;/Skill_4&gt;&lt;Circle&gt;1&lt;/Circle&gt;&lt;Doryokuti_1&gt;A&lt;/Doryokuti_1&gt;&lt;Doryokuti_2&gt;D&lt;/Doryokuti_2&gt;&lt;Doryokuti_3&gt;&lt;/Doryokuti_3&gt;&lt;/member&gt;</v>
      </c>
      <c r="AMK2" s="1"/>
    </row>
    <row r="3" spans="1:27 1025:1025">
      <c r="A3" s="1" t="s">
        <v>213</v>
      </c>
      <c r="B3" t="str">
        <f>VLOOKUP(C3,xml_table5!$A$1:$B$151,2,FALSE())</f>
        <v>K1</v>
      </c>
      <c r="C3" s="1" t="s">
        <v>205</v>
      </c>
      <c r="D3" s="1" t="s">
        <v>206</v>
      </c>
      <c r="E3" s="22" t="str">
        <f>VLOOKUP(テーブル1[[#This Row],[Personality]],作業用!$J$2:$K$17,2,FALSE)</f>
        <v>PE1</v>
      </c>
      <c r="F3" t="str">
        <f>VLOOKUP(C3,pokemon_status!$B$2:$F$910,4,FALSE())</f>
        <v>カブトアーマー</v>
      </c>
      <c r="G3" t="str">
        <f>VLOOKUP(F3,xml_table4!$A$1:$B$127,2,FALSE())</f>
        <v>S20</v>
      </c>
      <c r="I3" t="str">
        <f>IF(H3 = "","",VLOOKUP(H3,xml_table4!$A$1:$B$127,2,FALSE()))</f>
        <v/>
      </c>
      <c r="J3" s="1" t="s">
        <v>214</v>
      </c>
      <c r="K3" t="str">
        <f>VLOOKUP(J3,xml_table2!$A$2:$B$56,2,FALSE())</f>
        <v>I45</v>
      </c>
      <c r="L3" s="1" t="s">
        <v>215</v>
      </c>
      <c r="M3" t="str">
        <f>VLOOKUP(L3,xml_table3!$A$1:$B$272,2,FALSE())</f>
        <v>S217</v>
      </c>
      <c r="N3" s="1" t="s">
        <v>216</v>
      </c>
      <c r="O3" t="str">
        <f>VLOOKUP(N3,xml_table3!$A$1:$B$272,2,FALSE())</f>
        <v>S6</v>
      </c>
      <c r="P3" s="1" t="s">
        <v>217</v>
      </c>
      <c r="Q3" t="str">
        <f>VLOOKUP(P3,xml_table3!$A$1:$B$272,2,FALSE())</f>
        <v>S145</v>
      </c>
      <c r="R3" s="1" t="s">
        <v>218</v>
      </c>
      <c r="S3" t="str">
        <f>VLOOKUP(R3,xml_table3!$A$1:$B$272,2,FALSE())</f>
        <v>S24</v>
      </c>
      <c r="T3" s="1" t="s">
        <v>219</v>
      </c>
      <c r="U3" s="1" t="s">
        <v>41</v>
      </c>
      <c r="V3" s="1" t="s">
        <v>44</v>
      </c>
      <c r="X3" s="1"/>
      <c r="Y3" t="str">
        <f>"&lt;member ID = """&amp;A3&amp;"""&gt;&lt;K_ID&gt;"&amp;B3&amp;"&lt;/K_ID&gt;&lt;Name&gt;"&amp;C3&amp;"&lt;/Name&gt;&lt;Personality&gt;"&amp;テーブル1[[#This Row],[Personality2]]&amp;"&lt;/Personality&gt;&lt;Special_1&gt;"&amp;G3&amp;"&lt;/Special_1&gt;&lt;Special_2&gt;"&amp;I3&amp;"&lt;/Special_2&gt;&lt;Item&gt;"&amp;K3&amp;"&lt;/Item&gt;&lt;Skill_1&gt;"&amp;M3&amp;"&lt;/Skill_1&gt;&lt;Skill_2&gt;"&amp;O3&amp;"&lt;/Skill_2&gt;&lt;Skill_3&gt;"&amp;Q3&amp;"&lt;/Skill_3&gt;"</f>
        <v>&lt;member ID = "P2"&gt;&lt;K_ID&gt;K1&lt;/K_ID&gt;&lt;Name&gt;アーマルド&lt;/Name&gt;&lt;Personality&gt;PE1&lt;/Personality&gt;&lt;Special_1&gt;S20&lt;/Special_1&gt;&lt;Special_2&gt;&lt;/Special_2&gt;&lt;Item&gt;I45&lt;/Item&gt;&lt;Skill_1&gt;S217&lt;/Skill_1&gt;&lt;Skill_2&gt;S6&lt;/Skill_2&gt;&lt;Skill_3&gt;S145&lt;/Skill_3&gt;</v>
      </c>
      <c r="Z3" t="str">
        <f>"&lt;Skill_4&gt;"&amp;S3&amp;"&lt;/Skill_4&gt;&lt;Circle&gt;"&amp;T3&amp;"&lt;/Circle&gt;&lt;Doryokuti_1&gt;"&amp;U3&amp;"&lt;/Doryokuti_1&gt;&lt;Doryokuti_2&gt;"&amp;V3&amp;"&lt;/Doryokuti_2&gt;&lt;Doryokuti_3&gt;"&amp;W3&amp;"&lt;/Doryokuti_3&gt;&lt;/member&gt;"</f>
        <v>&lt;Skill_4&gt;S24&lt;/Skill_4&gt;&lt;Circle&gt;2&lt;/Circle&gt;&lt;Doryokuti_1&gt;A&lt;/Doryokuti_1&gt;&lt;Doryokuti_2&gt;D&lt;/Doryokuti_2&gt;&lt;Doryokuti_3&gt;&lt;/Doryokuti_3&gt;&lt;/member&gt;</v>
      </c>
      <c r="AA3" t="str">
        <f t="shared" si="0"/>
        <v>&lt;member ID = "P2"&gt;&lt;K_ID&gt;K1&lt;/K_ID&gt;&lt;Name&gt;アーマルド&lt;/Name&gt;&lt;Personality&gt;PE1&lt;/Personality&gt;&lt;Special_1&gt;S20&lt;/Special_1&gt;&lt;Special_2&gt;&lt;/Special_2&gt;&lt;Item&gt;I45&lt;/Item&gt;&lt;Skill_1&gt;S217&lt;/Skill_1&gt;&lt;Skill_2&gt;S6&lt;/Skill_2&gt;&lt;Skill_3&gt;S145&lt;/Skill_3&gt;&lt;Skill_4&gt;S24&lt;/Skill_4&gt;&lt;Circle&gt;2&lt;/Circle&gt;&lt;Doryokuti_1&gt;A&lt;/Doryokuti_1&gt;&lt;Doryokuti_2&gt;D&lt;/Doryokuti_2&gt;&lt;Doryokuti_3&gt;&lt;/Doryokuti_3&gt;&lt;/member&gt;</v>
      </c>
      <c r="AMK3" s="1"/>
    </row>
    <row r="4" spans="1:27 1025:1025">
      <c r="A4" s="1" t="s">
        <v>220</v>
      </c>
      <c r="B4" t="str">
        <f>VLOOKUP(C4,xml_table5!$A$1:$B$151,2,FALSE())</f>
        <v>K1</v>
      </c>
      <c r="C4" s="1" t="s">
        <v>205</v>
      </c>
      <c r="D4" s="1" t="s">
        <v>206</v>
      </c>
      <c r="E4" s="22" t="str">
        <f>VLOOKUP(テーブル1[[#This Row],[Personality]],作業用!$J$2:$K$17,2,FALSE)</f>
        <v>PE1</v>
      </c>
      <c r="F4" t="str">
        <f>VLOOKUP(C4,pokemon_status!$B$2:$F$910,4,FALSE())</f>
        <v>カブトアーマー</v>
      </c>
      <c r="G4" t="str">
        <f>VLOOKUP(F4,xml_table4!$A$1:$B$127,2,FALSE())</f>
        <v>S20</v>
      </c>
      <c r="I4" t="str">
        <f>IF(H4 = "","",VLOOKUP(H4,xml_table4!$A$1:$B$127,2,FALSE()))</f>
        <v/>
      </c>
      <c r="J4" s="1" t="s">
        <v>183</v>
      </c>
      <c r="K4" t="str">
        <f>VLOOKUP(J4,xml_table2!$A$2:$B$56,2,FALSE())</f>
        <v>I21</v>
      </c>
      <c r="L4" s="1" t="s">
        <v>221</v>
      </c>
      <c r="M4" t="str">
        <f>VLOOKUP(L4,xml_table3!$A$1:$B$272,2,FALSE())</f>
        <v>S114</v>
      </c>
      <c r="N4" s="1" t="s">
        <v>222</v>
      </c>
      <c r="O4" t="str">
        <f>VLOOKUP(N4,xml_table3!$A$1:$B$272,2,FALSE())</f>
        <v>S193</v>
      </c>
      <c r="P4" s="1" t="s">
        <v>210</v>
      </c>
      <c r="Q4" t="str">
        <f>VLOOKUP(P4,xml_table3!$A$1:$B$272,2,FALSE())</f>
        <v>S95</v>
      </c>
      <c r="R4" s="1" t="s">
        <v>223</v>
      </c>
      <c r="S4" t="str">
        <f>VLOOKUP(R4,xml_table3!$A$1:$B$272,2,FALSE())</f>
        <v>S63</v>
      </c>
      <c r="T4" s="1" t="s">
        <v>224</v>
      </c>
      <c r="U4" s="1" t="s">
        <v>41</v>
      </c>
      <c r="V4" s="1" t="s">
        <v>42</v>
      </c>
      <c r="X4" s="1"/>
      <c r="Y4" t="str">
        <f>"&lt;member ID = """&amp;A4&amp;"""&gt;&lt;K_ID&gt;"&amp;B4&amp;"&lt;/K_ID&gt;&lt;Name&gt;"&amp;C4&amp;"&lt;/Name&gt;&lt;Personality&gt;"&amp;テーブル1[[#This Row],[Personality2]]&amp;"&lt;/Personality&gt;&lt;Special_1&gt;"&amp;G4&amp;"&lt;/Special_1&gt;&lt;Special_2&gt;"&amp;I4&amp;"&lt;/Special_2&gt;&lt;Item&gt;"&amp;K4&amp;"&lt;/Item&gt;&lt;Skill_1&gt;"&amp;M4&amp;"&lt;/Skill_1&gt;&lt;Skill_2&gt;"&amp;O4&amp;"&lt;/Skill_2&gt;&lt;Skill_3&gt;"&amp;Q4&amp;"&lt;/Skill_3&gt;"</f>
        <v>&lt;member ID = "P3"&gt;&lt;K_ID&gt;K1&lt;/K_ID&gt;&lt;Name&gt;アーマルド&lt;/Name&gt;&lt;Personality&gt;PE1&lt;/Personality&gt;&lt;Special_1&gt;S20&lt;/Special_1&gt;&lt;Special_2&gt;&lt;/Special_2&gt;&lt;Item&gt;I21&lt;/Item&gt;&lt;Skill_1&gt;S114&lt;/Skill_1&gt;&lt;Skill_2&gt;S193&lt;/Skill_2&gt;&lt;Skill_3&gt;S95&lt;/Skill_3&gt;</v>
      </c>
      <c r="Z4" t="str">
        <f t="shared" ref="Z4:Z67" si="1">"&lt;Skill_4&gt;"&amp;S4&amp;"&lt;/Skill_4&gt;&lt;Circle&gt;"&amp;T4&amp;"&lt;/Circle&gt;&lt;Doryokuti_1&gt;"&amp;U4&amp;"&lt;/Doryokuti_1&gt;&lt;Doryokuti_2&gt;"&amp;V4&amp;"&lt;/Doryokuti_2&gt;&lt;Doryokuti_3&gt;"&amp;W4&amp;"&lt;/Doryokuti_3&gt;&lt;/member&gt;"</f>
        <v>&lt;Skill_4&gt;S63&lt;/Skill_4&gt;&lt;Circle&gt;3&lt;/Circle&gt;&lt;Doryokuti_1&gt;A&lt;/Doryokuti_1&gt;&lt;Doryokuti_2&gt;B&lt;/Doryokuti_2&gt;&lt;Doryokuti_3&gt;&lt;/Doryokuti_3&gt;&lt;/member&gt;</v>
      </c>
      <c r="AA4" t="str">
        <f t="shared" si="0"/>
        <v>&lt;member ID = "P3"&gt;&lt;K_ID&gt;K1&lt;/K_ID&gt;&lt;Name&gt;アーマルド&lt;/Name&gt;&lt;Personality&gt;PE1&lt;/Personality&gt;&lt;Special_1&gt;S20&lt;/Special_1&gt;&lt;Special_2&gt;&lt;/Special_2&gt;&lt;Item&gt;I21&lt;/Item&gt;&lt;Skill_1&gt;S114&lt;/Skill_1&gt;&lt;Skill_2&gt;S193&lt;/Skill_2&gt;&lt;Skill_3&gt;S95&lt;/Skill_3&gt;&lt;Skill_4&gt;S63&lt;/Skill_4&gt;&lt;Circle&gt;3&lt;/Circle&gt;&lt;Doryokuti_1&gt;A&lt;/Doryokuti_1&gt;&lt;Doryokuti_2&gt;B&lt;/Doryokuti_2&gt;&lt;Doryokuti_3&gt;&lt;/Doryokuti_3&gt;&lt;/member&gt;</v>
      </c>
      <c r="AMK4" s="1"/>
    </row>
    <row r="5" spans="1:27 1025:1025">
      <c r="A5" s="1" t="s">
        <v>225</v>
      </c>
      <c r="B5" t="str">
        <f>VLOOKUP(C5,xml_table5!$A$1:$B$151,2,FALSE())</f>
        <v>K1</v>
      </c>
      <c r="C5" s="1" t="s">
        <v>205</v>
      </c>
      <c r="D5" s="1" t="s">
        <v>206</v>
      </c>
      <c r="E5" s="22" t="str">
        <f>VLOOKUP(テーブル1[[#This Row],[Personality]],作業用!$J$2:$K$17,2,FALSE)</f>
        <v>PE1</v>
      </c>
      <c r="F5" t="str">
        <f>VLOOKUP(C5,pokemon_status!$B$2:$F$910,4,FALSE())</f>
        <v>カブトアーマー</v>
      </c>
      <c r="G5" t="str">
        <f>VLOOKUP(F5,xml_table4!$A$1:$B$127,2,FALSE())</f>
        <v>S20</v>
      </c>
      <c r="I5" t="str">
        <f>IF(H5 = "","",VLOOKUP(H5,xml_table4!$A$1:$B$127,2,FALSE()))</f>
        <v/>
      </c>
      <c r="J5" s="1" t="s">
        <v>226</v>
      </c>
      <c r="K5" t="str">
        <f>VLOOKUP(J5,xml_table2!$A$2:$B$56,2,FALSE())</f>
        <v>I3</v>
      </c>
      <c r="L5" s="1" t="s">
        <v>221</v>
      </c>
      <c r="M5" t="str">
        <f>VLOOKUP(L5,xml_table3!$A$1:$B$272,2,FALSE())</f>
        <v>S114</v>
      </c>
      <c r="N5" s="1" t="s">
        <v>208</v>
      </c>
      <c r="O5" t="str">
        <f>VLOOKUP(N5,xml_table3!$A$1:$B$272,2,FALSE())</f>
        <v>S94</v>
      </c>
      <c r="P5" s="1" t="s">
        <v>210</v>
      </c>
      <c r="Q5" t="str">
        <f>VLOOKUP(P5,xml_table3!$A$1:$B$272,2,FALSE())</f>
        <v>S95</v>
      </c>
      <c r="R5" s="1" t="s">
        <v>227</v>
      </c>
      <c r="S5" t="str">
        <f>VLOOKUP(R5,xml_table3!$A$1:$B$272,2,FALSE())</f>
        <v>S74</v>
      </c>
      <c r="T5" s="1" t="s">
        <v>228</v>
      </c>
      <c r="U5" s="1" t="s">
        <v>41</v>
      </c>
      <c r="V5" s="1" t="s">
        <v>42</v>
      </c>
      <c r="X5" s="1"/>
      <c r="Y5" t="str">
        <f>"&lt;member ID = """&amp;A5&amp;"""&gt;&lt;K_ID&gt;"&amp;B5&amp;"&lt;/K_ID&gt;&lt;Name&gt;"&amp;C5&amp;"&lt;/Name&gt;&lt;Personality&gt;"&amp;テーブル1[[#This Row],[Personality2]]&amp;"&lt;/Personality&gt;&lt;Special_1&gt;"&amp;G5&amp;"&lt;/Special_1&gt;&lt;Special_2&gt;"&amp;I5&amp;"&lt;/Special_2&gt;&lt;Item&gt;"&amp;K5&amp;"&lt;/Item&gt;&lt;Skill_1&gt;"&amp;M5&amp;"&lt;/Skill_1&gt;&lt;Skill_2&gt;"&amp;O5&amp;"&lt;/Skill_2&gt;&lt;Skill_3&gt;"&amp;Q5&amp;"&lt;/Skill_3&gt;"</f>
        <v>&lt;member ID = "P4"&gt;&lt;K_ID&gt;K1&lt;/K_ID&gt;&lt;Name&gt;アーマルド&lt;/Name&gt;&lt;Personality&gt;PE1&lt;/Personality&gt;&lt;Special_1&gt;S20&lt;/Special_1&gt;&lt;Special_2&gt;&lt;/Special_2&gt;&lt;Item&gt;I3&lt;/Item&gt;&lt;Skill_1&gt;S114&lt;/Skill_1&gt;&lt;Skill_2&gt;S94&lt;/Skill_2&gt;&lt;Skill_3&gt;S95&lt;/Skill_3&gt;</v>
      </c>
      <c r="Z5" t="str">
        <f t="shared" si="1"/>
        <v>&lt;Skill_4&gt;S74&lt;/Skill_4&gt;&lt;Circle&gt;4&lt;/Circle&gt;&lt;Doryokuti_1&gt;A&lt;/Doryokuti_1&gt;&lt;Doryokuti_2&gt;B&lt;/Doryokuti_2&gt;&lt;Doryokuti_3&gt;&lt;/Doryokuti_3&gt;&lt;/member&gt;</v>
      </c>
      <c r="AA5" t="str">
        <f t="shared" si="0"/>
        <v>&lt;member ID = "P4"&gt;&lt;K_ID&gt;K1&lt;/K_ID&gt;&lt;Name&gt;アーマルド&lt;/Name&gt;&lt;Personality&gt;PE1&lt;/Personality&gt;&lt;Special_1&gt;S20&lt;/Special_1&gt;&lt;Special_2&gt;&lt;/Special_2&gt;&lt;Item&gt;I3&lt;/Item&gt;&lt;Skill_1&gt;S114&lt;/Skill_1&gt;&lt;Skill_2&gt;S94&lt;/Skill_2&gt;&lt;Skill_3&gt;S95&lt;/Skill_3&gt;&lt;Skill_4&gt;S74&lt;/Skill_4&gt;&lt;Circle&gt;4&lt;/Circle&gt;&lt;Doryokuti_1&gt;A&lt;/Doryokuti_1&gt;&lt;Doryokuti_2&gt;B&lt;/Doryokuti_2&gt;&lt;Doryokuti_3&gt;&lt;/Doryokuti_3&gt;&lt;/member&gt;</v>
      </c>
      <c r="AMK5" s="1"/>
    </row>
    <row r="6" spans="1:27 1025:1025">
      <c r="A6" s="1" t="s">
        <v>229</v>
      </c>
      <c r="B6" t="str">
        <f>VLOOKUP(C6,xml_table5!$A$1:$B$151,2,FALSE())</f>
        <v>K2</v>
      </c>
      <c r="C6" s="1" t="s">
        <v>230</v>
      </c>
      <c r="D6" s="1" t="s">
        <v>231</v>
      </c>
      <c r="E6" s="22" t="str">
        <f>VLOOKUP(テーブル1[[#This Row],[Personality]],作業用!$J$2:$K$17,2,FALSE)</f>
        <v>PE2</v>
      </c>
      <c r="F6" t="str">
        <f>VLOOKUP(C6,pokemon_status!$B$2:$F$910,4,FALSE())</f>
        <v>プレッシャー</v>
      </c>
      <c r="G6" t="str">
        <f>VLOOKUP(F6,xml_table4!$A$1:$B$127,2,FALSE())</f>
        <v>S97</v>
      </c>
      <c r="H6" t="s">
        <v>232</v>
      </c>
      <c r="I6" t="str">
        <f>IF(H6 = "","",VLOOKUP(H6,xml_table4!$A$1:$B$127,2,FALSE()))</f>
        <v>S27</v>
      </c>
      <c r="J6" s="1" t="s">
        <v>233</v>
      </c>
      <c r="K6" t="str">
        <f>VLOOKUP(J6,xml_table2!$A$2:$B$56,2,FALSE())</f>
        <v>I52</v>
      </c>
      <c r="L6" s="1" t="s">
        <v>234</v>
      </c>
      <c r="M6" t="str">
        <f>VLOOKUP(L6,xml_table3!$A$1:$B$272,2,FALSE())</f>
        <v>S212</v>
      </c>
      <c r="N6" s="1" t="s">
        <v>235</v>
      </c>
      <c r="O6" t="str">
        <f>VLOOKUP(N6,xml_table3!$A$1:$B$272,2,FALSE())</f>
        <v>S58</v>
      </c>
      <c r="P6" s="1" t="s">
        <v>236</v>
      </c>
      <c r="Q6" t="str">
        <f>VLOOKUP(P6,xml_table3!$A$1:$B$272,2,FALSE())</f>
        <v>S50</v>
      </c>
      <c r="R6" s="1" t="s">
        <v>237</v>
      </c>
      <c r="S6" t="str">
        <f>VLOOKUP(R6,xml_table3!$A$1:$B$272,2,FALSE())</f>
        <v>S138</v>
      </c>
      <c r="T6" s="1" t="s">
        <v>212</v>
      </c>
      <c r="U6" s="1" t="s">
        <v>41</v>
      </c>
      <c r="V6" s="1" t="s">
        <v>45</v>
      </c>
      <c r="X6" s="1"/>
      <c r="Y6" t="str">
        <f>"&lt;member ID = """&amp;A6&amp;"""&gt;&lt;K_ID&gt;"&amp;B6&amp;"&lt;/K_ID&gt;&lt;Name&gt;"&amp;C6&amp;"&lt;/Name&gt;&lt;Personality&gt;"&amp;テーブル1[[#This Row],[Personality2]]&amp;"&lt;/Personality&gt;&lt;Special_1&gt;"&amp;G6&amp;"&lt;/Special_1&gt;&lt;Special_2&gt;"&amp;I6&amp;"&lt;/Special_2&gt;&lt;Item&gt;"&amp;K6&amp;"&lt;/Item&gt;&lt;Skill_1&gt;"&amp;M6&amp;"&lt;/Skill_1&gt;&lt;Skill_2&gt;"&amp;O6&amp;"&lt;/Skill_2&gt;&lt;Skill_3&gt;"&amp;Q6&amp;"&lt;/Skill_3&gt;"</f>
        <v>&lt;member ID = "P5"&gt;&lt;K_ID&gt;K2&lt;/K_ID&gt;&lt;Name&gt;アブソル&lt;/Name&gt;&lt;Personality&gt;PE2&lt;/Personality&gt;&lt;Special_1&gt;S97&lt;/Special_1&gt;&lt;Special_2&gt;S27&lt;/Special_2&gt;&lt;Item&gt;I52&lt;/Item&gt;&lt;Skill_1&gt;S212&lt;/Skill_1&gt;&lt;Skill_2&gt;S58&lt;/Skill_2&gt;&lt;Skill_3&gt;S50&lt;/Skill_3&gt;</v>
      </c>
      <c r="Z6" t="str">
        <f t="shared" si="1"/>
        <v>&lt;Skill_4&gt;S138&lt;/Skill_4&gt;&lt;Circle&gt;1&lt;/Circle&gt;&lt;Doryokuti_1&gt;A&lt;/Doryokuti_1&gt;&lt;Doryokuti_2&gt;S&lt;/Doryokuti_2&gt;&lt;Doryokuti_3&gt;&lt;/Doryokuti_3&gt;&lt;/member&gt;</v>
      </c>
      <c r="AA6" t="str">
        <f t="shared" si="0"/>
        <v>&lt;member ID = "P5"&gt;&lt;K_ID&gt;K2&lt;/K_ID&gt;&lt;Name&gt;アブソル&lt;/Name&gt;&lt;Personality&gt;PE2&lt;/Personality&gt;&lt;Special_1&gt;S97&lt;/Special_1&gt;&lt;Special_2&gt;S27&lt;/Special_2&gt;&lt;Item&gt;I52&lt;/Item&gt;&lt;Skill_1&gt;S212&lt;/Skill_1&gt;&lt;Skill_2&gt;S58&lt;/Skill_2&gt;&lt;Skill_3&gt;S50&lt;/Skill_3&gt;&lt;Skill_4&gt;S138&lt;/Skill_4&gt;&lt;Circle&gt;1&lt;/Circle&gt;&lt;Doryokuti_1&gt;A&lt;/Doryokuti_1&gt;&lt;Doryokuti_2&gt;S&lt;/Doryokuti_2&gt;&lt;Doryokuti_3&gt;&lt;/Doryokuti_3&gt;&lt;/member&gt;</v>
      </c>
      <c r="AMK6" s="1"/>
    </row>
    <row r="7" spans="1:27 1025:1025">
      <c r="A7" s="1" t="s">
        <v>238</v>
      </c>
      <c r="B7" t="str">
        <f>VLOOKUP(C7,xml_table5!$A$1:$B$151,2,FALSE())</f>
        <v>K2</v>
      </c>
      <c r="C7" s="1" t="s">
        <v>230</v>
      </c>
      <c r="D7" s="1" t="s">
        <v>206</v>
      </c>
      <c r="E7" s="22" t="str">
        <f>VLOOKUP(テーブル1[[#This Row],[Personality]],作業用!$J$2:$K$17,2,FALSE)</f>
        <v>PE1</v>
      </c>
      <c r="F7" t="str">
        <f>VLOOKUP(C7,pokemon_status!$B$2:$F$910,4,FALSE())</f>
        <v>プレッシャー</v>
      </c>
      <c r="G7" t="str">
        <f>VLOOKUP(F7,xml_table4!$A$1:$B$127,2,FALSE())</f>
        <v>S97</v>
      </c>
      <c r="H7" t="s">
        <v>232</v>
      </c>
      <c r="I7" t="str">
        <f>IF(H7 = "","",VLOOKUP(H7,xml_table4!$A$1:$B$127,2,FALSE()))</f>
        <v>S27</v>
      </c>
      <c r="J7" s="1" t="s">
        <v>239</v>
      </c>
      <c r="K7" t="str">
        <f>VLOOKUP(J7,xml_table2!$A$2:$B$56,2,FALSE())</f>
        <v>I30</v>
      </c>
      <c r="L7" s="1" t="s">
        <v>123</v>
      </c>
      <c r="M7" t="str">
        <f>VLOOKUP(L7,xml_table3!$A$1:$B$272,2,FALSE())</f>
        <v>S41</v>
      </c>
      <c r="N7" s="1" t="s">
        <v>218</v>
      </c>
      <c r="O7" t="str">
        <f>VLOOKUP(N7,xml_table3!$A$1:$B$272,2,FALSE())</f>
        <v>S24</v>
      </c>
      <c r="P7" s="1" t="s">
        <v>240</v>
      </c>
      <c r="Q7" t="str">
        <f>VLOOKUP(P7,xml_table3!$A$1:$B$272,2,FALSE())</f>
        <v>S252</v>
      </c>
      <c r="R7" s="1" t="s">
        <v>241</v>
      </c>
      <c r="S7" t="str">
        <f>VLOOKUP(R7,xml_table3!$A$1:$B$272,2,FALSE())</f>
        <v>S153</v>
      </c>
      <c r="T7" s="1" t="s">
        <v>219</v>
      </c>
      <c r="U7" s="1" t="s">
        <v>40</v>
      </c>
      <c r="V7" s="1" t="s">
        <v>41</v>
      </c>
      <c r="X7" s="1"/>
      <c r="Y7" t="str">
        <f>"&lt;member ID = """&amp;A7&amp;"""&gt;&lt;K_ID&gt;"&amp;B7&amp;"&lt;/K_ID&gt;&lt;Name&gt;"&amp;C7&amp;"&lt;/Name&gt;&lt;Personality&gt;"&amp;テーブル1[[#This Row],[Personality2]]&amp;"&lt;/Personality&gt;&lt;Special_1&gt;"&amp;G7&amp;"&lt;/Special_1&gt;&lt;Special_2&gt;"&amp;I7&amp;"&lt;/Special_2&gt;&lt;Item&gt;"&amp;K7&amp;"&lt;/Item&gt;&lt;Skill_1&gt;"&amp;M7&amp;"&lt;/Skill_1&gt;&lt;Skill_2&gt;"&amp;O7&amp;"&lt;/Skill_2&gt;&lt;Skill_3&gt;"&amp;Q7&amp;"&lt;/Skill_3&gt;"</f>
        <v>&lt;member ID = "P6"&gt;&lt;K_ID&gt;K2&lt;/K_ID&gt;&lt;Name&gt;アブソル&lt;/Name&gt;&lt;Personality&gt;PE1&lt;/Personality&gt;&lt;Special_1&gt;S97&lt;/Special_1&gt;&lt;Special_2&gt;S27&lt;/Special_2&gt;&lt;Item&gt;I30&lt;/Item&gt;&lt;Skill_1&gt;S41&lt;/Skill_1&gt;&lt;Skill_2&gt;S24&lt;/Skill_2&gt;&lt;Skill_3&gt;S252&lt;/Skill_3&gt;</v>
      </c>
      <c r="Z7" t="str">
        <f t="shared" si="1"/>
        <v>&lt;Skill_4&gt;S153&lt;/Skill_4&gt;&lt;Circle&gt;2&lt;/Circle&gt;&lt;Doryokuti_1&gt;HP&lt;/Doryokuti_1&gt;&lt;Doryokuti_2&gt;A&lt;/Doryokuti_2&gt;&lt;Doryokuti_3&gt;&lt;/Doryokuti_3&gt;&lt;/member&gt;</v>
      </c>
      <c r="AA7" t="str">
        <f t="shared" si="0"/>
        <v>&lt;member ID = "P6"&gt;&lt;K_ID&gt;K2&lt;/K_ID&gt;&lt;Name&gt;アブソル&lt;/Name&gt;&lt;Personality&gt;PE1&lt;/Personality&gt;&lt;Special_1&gt;S97&lt;/Special_1&gt;&lt;Special_2&gt;S27&lt;/Special_2&gt;&lt;Item&gt;I30&lt;/Item&gt;&lt;Skill_1&gt;S41&lt;/Skill_1&gt;&lt;Skill_2&gt;S24&lt;/Skill_2&gt;&lt;Skill_3&gt;S252&lt;/Skill_3&gt;&lt;Skill_4&gt;S153&lt;/Skill_4&gt;&lt;Circle&gt;2&lt;/Circle&gt;&lt;Doryokuti_1&gt;HP&lt;/Doryokuti_1&gt;&lt;Doryokuti_2&gt;A&lt;/Doryokuti_2&gt;&lt;Doryokuti_3&gt;&lt;/Doryokuti_3&gt;&lt;/member&gt;</v>
      </c>
      <c r="AMK7" s="1"/>
    </row>
    <row r="8" spans="1:27 1025:1025">
      <c r="A8" s="1" t="s">
        <v>242</v>
      </c>
      <c r="B8" t="str">
        <f>VLOOKUP(C8,xml_table5!$A$1:$B$151,2,FALSE())</f>
        <v>K2</v>
      </c>
      <c r="C8" s="1" t="s">
        <v>230</v>
      </c>
      <c r="D8" s="1" t="s">
        <v>231</v>
      </c>
      <c r="E8" s="22" t="str">
        <f>VLOOKUP(テーブル1[[#This Row],[Personality]],作業用!$J$2:$K$17,2,FALSE)</f>
        <v>PE2</v>
      </c>
      <c r="F8" t="str">
        <f>VLOOKUP(C8,pokemon_status!$B$2:$F$910,4,FALSE())</f>
        <v>プレッシャー</v>
      </c>
      <c r="G8" t="str">
        <f>VLOOKUP(F8,xml_table4!$A$1:$B$127,2,FALSE())</f>
        <v>S97</v>
      </c>
      <c r="H8" t="s">
        <v>232</v>
      </c>
      <c r="I8" t="str">
        <f>IF(H8 = "","",VLOOKUP(H8,xml_table4!$A$1:$B$127,2,FALSE()))</f>
        <v>S27</v>
      </c>
      <c r="J8" s="1" t="s">
        <v>207</v>
      </c>
      <c r="K8" t="str">
        <f>VLOOKUP(J8,xml_table2!$A$2:$B$56,2,FALSE())</f>
        <v>I29</v>
      </c>
      <c r="L8" s="1" t="s">
        <v>243</v>
      </c>
      <c r="M8" t="str">
        <f>VLOOKUP(L8,xml_table3!$A$1:$B$272,2,FALSE())</f>
        <v>S141</v>
      </c>
      <c r="N8" s="1" t="s">
        <v>244</v>
      </c>
      <c r="O8" t="str">
        <f>VLOOKUP(N8,xml_table3!$A$1:$B$272,2,FALSE())</f>
        <v>S87</v>
      </c>
      <c r="P8" s="1" t="s">
        <v>208</v>
      </c>
      <c r="Q8" t="str">
        <f>VLOOKUP(P8,xml_table3!$A$1:$B$272,2,FALSE())</f>
        <v>S94</v>
      </c>
      <c r="R8" s="1" t="s">
        <v>217</v>
      </c>
      <c r="S8" t="str">
        <f>VLOOKUP(R8,xml_table3!$A$1:$B$272,2,FALSE())</f>
        <v>S145</v>
      </c>
      <c r="T8" s="1" t="s">
        <v>224</v>
      </c>
      <c r="U8" s="1" t="s">
        <v>41</v>
      </c>
      <c r="V8" s="1" t="s">
        <v>45</v>
      </c>
      <c r="X8" s="1"/>
      <c r="Y8" t="str">
        <f>"&lt;member ID = """&amp;A8&amp;"""&gt;&lt;K_ID&gt;"&amp;B8&amp;"&lt;/K_ID&gt;&lt;Name&gt;"&amp;C8&amp;"&lt;/Name&gt;&lt;Personality&gt;"&amp;テーブル1[[#This Row],[Personality2]]&amp;"&lt;/Personality&gt;&lt;Special_1&gt;"&amp;G8&amp;"&lt;/Special_1&gt;&lt;Special_2&gt;"&amp;I8&amp;"&lt;/Special_2&gt;&lt;Item&gt;"&amp;K8&amp;"&lt;/Item&gt;&lt;Skill_1&gt;"&amp;M8&amp;"&lt;/Skill_1&gt;&lt;Skill_2&gt;"&amp;O8&amp;"&lt;/Skill_2&gt;&lt;Skill_3&gt;"&amp;Q8&amp;"&lt;/Skill_3&gt;"</f>
        <v>&lt;member ID = "P7"&gt;&lt;K_ID&gt;K2&lt;/K_ID&gt;&lt;Name&gt;アブソル&lt;/Name&gt;&lt;Personality&gt;PE2&lt;/Personality&gt;&lt;Special_1&gt;S97&lt;/Special_1&gt;&lt;Special_2&gt;S27&lt;/Special_2&gt;&lt;Item&gt;I29&lt;/Item&gt;&lt;Skill_1&gt;S141&lt;/Skill_1&gt;&lt;Skill_2&gt;S87&lt;/Skill_2&gt;&lt;Skill_3&gt;S94&lt;/Skill_3&gt;</v>
      </c>
      <c r="Z8" t="str">
        <f t="shared" si="1"/>
        <v>&lt;Skill_4&gt;S145&lt;/Skill_4&gt;&lt;Circle&gt;3&lt;/Circle&gt;&lt;Doryokuti_1&gt;A&lt;/Doryokuti_1&gt;&lt;Doryokuti_2&gt;S&lt;/Doryokuti_2&gt;&lt;Doryokuti_3&gt;&lt;/Doryokuti_3&gt;&lt;/member&gt;</v>
      </c>
      <c r="AA8" t="str">
        <f t="shared" si="0"/>
        <v>&lt;member ID = "P7"&gt;&lt;K_ID&gt;K2&lt;/K_ID&gt;&lt;Name&gt;アブソル&lt;/Name&gt;&lt;Personality&gt;PE2&lt;/Personality&gt;&lt;Special_1&gt;S97&lt;/Special_1&gt;&lt;Special_2&gt;S27&lt;/Special_2&gt;&lt;Item&gt;I29&lt;/Item&gt;&lt;Skill_1&gt;S141&lt;/Skill_1&gt;&lt;Skill_2&gt;S87&lt;/Skill_2&gt;&lt;Skill_3&gt;S94&lt;/Skill_3&gt;&lt;Skill_4&gt;S145&lt;/Skill_4&gt;&lt;Circle&gt;3&lt;/Circle&gt;&lt;Doryokuti_1&gt;A&lt;/Doryokuti_1&gt;&lt;Doryokuti_2&gt;S&lt;/Doryokuti_2&gt;&lt;Doryokuti_3&gt;&lt;/Doryokuti_3&gt;&lt;/member&gt;</v>
      </c>
      <c r="AMK8" s="1"/>
    </row>
    <row r="9" spans="1:27 1025:1025">
      <c r="A9" s="1" t="s">
        <v>245</v>
      </c>
      <c r="B9" t="str">
        <f>VLOOKUP(C9,xml_table5!$A$1:$B$151,2,FALSE())</f>
        <v>K2</v>
      </c>
      <c r="C9" s="1" t="s">
        <v>230</v>
      </c>
      <c r="D9" s="1" t="s">
        <v>206</v>
      </c>
      <c r="E9" s="22" t="str">
        <f>VLOOKUP(テーブル1[[#This Row],[Personality]],作業用!$J$2:$K$17,2,FALSE)</f>
        <v>PE1</v>
      </c>
      <c r="F9" t="str">
        <f>VLOOKUP(C9,pokemon_status!$B$2:$F$910,4,FALSE())</f>
        <v>プレッシャー</v>
      </c>
      <c r="G9" t="str">
        <f>VLOOKUP(F9,xml_table4!$A$1:$B$127,2,FALSE())</f>
        <v>S97</v>
      </c>
      <c r="H9" t="s">
        <v>232</v>
      </c>
      <c r="I9" t="str">
        <f>IF(H9 = "","",VLOOKUP(H9,xml_table4!$A$1:$B$127,2,FALSE()))</f>
        <v>S27</v>
      </c>
      <c r="J9" s="1" t="s">
        <v>183</v>
      </c>
      <c r="K9" t="str">
        <f>VLOOKUP(J9,xml_table2!$A$2:$B$56,2,FALSE())</f>
        <v>I21</v>
      </c>
      <c r="L9" s="1" t="s">
        <v>243</v>
      </c>
      <c r="M9" t="str">
        <f>VLOOKUP(L9,xml_table3!$A$1:$B$272,2,FALSE())</f>
        <v>S141</v>
      </c>
      <c r="N9" s="1" t="s">
        <v>222</v>
      </c>
      <c r="O9" t="str">
        <f>VLOOKUP(N9,xml_table3!$A$1:$B$272,2,FALSE())</f>
        <v>S193</v>
      </c>
      <c r="P9" s="1" t="s">
        <v>223</v>
      </c>
      <c r="Q9" t="str">
        <f>VLOOKUP(P9,xml_table3!$A$1:$B$272,2,FALSE())</f>
        <v>S63</v>
      </c>
      <c r="R9" s="1" t="s">
        <v>246</v>
      </c>
      <c r="S9" t="str">
        <f>VLOOKUP(R9,xml_table3!$A$1:$B$272,2,FALSE())</f>
        <v>S98</v>
      </c>
      <c r="T9" s="1" t="s">
        <v>228</v>
      </c>
      <c r="U9" s="1" t="s">
        <v>41</v>
      </c>
      <c r="V9" s="1" t="s">
        <v>45</v>
      </c>
      <c r="X9" s="1"/>
      <c r="Y9" t="str">
        <f>"&lt;member ID = """&amp;A9&amp;"""&gt;&lt;K_ID&gt;"&amp;B9&amp;"&lt;/K_ID&gt;&lt;Name&gt;"&amp;C9&amp;"&lt;/Name&gt;&lt;Personality&gt;"&amp;テーブル1[[#This Row],[Personality2]]&amp;"&lt;/Personality&gt;&lt;Special_1&gt;"&amp;G9&amp;"&lt;/Special_1&gt;&lt;Special_2&gt;"&amp;I9&amp;"&lt;/Special_2&gt;&lt;Item&gt;"&amp;K9&amp;"&lt;/Item&gt;&lt;Skill_1&gt;"&amp;M9&amp;"&lt;/Skill_1&gt;&lt;Skill_2&gt;"&amp;O9&amp;"&lt;/Skill_2&gt;&lt;Skill_3&gt;"&amp;Q9&amp;"&lt;/Skill_3&gt;"</f>
        <v>&lt;member ID = "P8"&gt;&lt;K_ID&gt;K2&lt;/K_ID&gt;&lt;Name&gt;アブソル&lt;/Name&gt;&lt;Personality&gt;PE1&lt;/Personality&gt;&lt;Special_1&gt;S97&lt;/Special_1&gt;&lt;Special_2&gt;S27&lt;/Special_2&gt;&lt;Item&gt;I21&lt;/Item&gt;&lt;Skill_1&gt;S141&lt;/Skill_1&gt;&lt;Skill_2&gt;S193&lt;/Skill_2&gt;&lt;Skill_3&gt;S63&lt;/Skill_3&gt;</v>
      </c>
      <c r="Z9" t="str">
        <f t="shared" si="1"/>
        <v>&lt;Skill_4&gt;S98&lt;/Skill_4&gt;&lt;Circle&gt;4&lt;/Circle&gt;&lt;Doryokuti_1&gt;A&lt;/Doryokuti_1&gt;&lt;Doryokuti_2&gt;S&lt;/Doryokuti_2&gt;&lt;Doryokuti_3&gt;&lt;/Doryokuti_3&gt;&lt;/member&gt;</v>
      </c>
      <c r="AA9" t="str">
        <f t="shared" si="0"/>
        <v>&lt;member ID = "P8"&gt;&lt;K_ID&gt;K2&lt;/K_ID&gt;&lt;Name&gt;アブソル&lt;/Name&gt;&lt;Personality&gt;PE1&lt;/Personality&gt;&lt;Special_1&gt;S97&lt;/Special_1&gt;&lt;Special_2&gt;S27&lt;/Special_2&gt;&lt;Item&gt;I21&lt;/Item&gt;&lt;Skill_1&gt;S141&lt;/Skill_1&gt;&lt;Skill_2&gt;S193&lt;/Skill_2&gt;&lt;Skill_3&gt;S63&lt;/Skill_3&gt;&lt;Skill_4&gt;S98&lt;/Skill_4&gt;&lt;Circle&gt;4&lt;/Circle&gt;&lt;Doryokuti_1&gt;A&lt;/Doryokuti_1&gt;&lt;Doryokuti_2&gt;S&lt;/Doryokuti_2&gt;&lt;Doryokuti_3&gt;&lt;/Doryokuti_3&gt;&lt;/member&gt;</v>
      </c>
      <c r="AMK9" s="1"/>
    </row>
    <row r="10" spans="1:27 1025:1025">
      <c r="A10" s="1" t="s">
        <v>247</v>
      </c>
      <c r="B10" t="str">
        <f>VLOOKUP(C10,xml_table5!$A$1:$B$151,2,FALSE())</f>
        <v>K3</v>
      </c>
      <c r="C10" s="1" t="s">
        <v>248</v>
      </c>
      <c r="D10" s="1" t="s">
        <v>231</v>
      </c>
      <c r="E10" s="22" t="str">
        <f>VLOOKUP(テーブル1[[#This Row],[Personality]],作業用!$J$2:$K$17,2,FALSE)</f>
        <v>PE2</v>
      </c>
      <c r="F10" t="str">
        <f>VLOOKUP(C10,pokemon_status!$B$2:$F$910,4,FALSE())</f>
        <v>いかく</v>
      </c>
      <c r="G10" t="str">
        <f>VLOOKUP(F10,xml_table4!$A$1:$B$127,2,FALSE())</f>
        <v>S8</v>
      </c>
      <c r="H10" t="s">
        <v>249</v>
      </c>
      <c r="I10" t="str">
        <f>IF(H10 = "","",VLOOKUP(H10,xml_table4!$A$1:$B$127,2,FALSE()))</f>
        <v>S116</v>
      </c>
      <c r="J10" s="1" t="s">
        <v>250</v>
      </c>
      <c r="K10" t="str">
        <f>VLOOKUP(J10,xml_table2!$A$2:$B$56,2,FALSE())</f>
        <v>I54</v>
      </c>
      <c r="L10" s="1" t="s">
        <v>251</v>
      </c>
      <c r="M10" t="str">
        <f>VLOOKUP(L10,xml_table3!$A$1:$B$272,2,FALSE())</f>
        <v>S225</v>
      </c>
      <c r="N10" s="1" t="s">
        <v>252</v>
      </c>
      <c r="O10" t="str">
        <f>VLOOKUP(N10,xml_table3!$A$1:$B$272,2,FALSE())</f>
        <v>S108</v>
      </c>
      <c r="P10" s="1" t="s">
        <v>253</v>
      </c>
      <c r="Q10" t="str">
        <f>VLOOKUP(P10,xml_table3!$A$1:$B$272,2,FALSE())</f>
        <v>S52</v>
      </c>
      <c r="R10" s="1" t="s">
        <v>254</v>
      </c>
      <c r="S10" t="str">
        <f>VLOOKUP(R10,xml_table3!$A$1:$B$272,2,FALSE())</f>
        <v>S43</v>
      </c>
      <c r="T10" s="1" t="s">
        <v>212</v>
      </c>
      <c r="U10" s="1" t="s">
        <v>41</v>
      </c>
      <c r="V10" s="1" t="s">
        <v>45</v>
      </c>
      <c r="X10" s="1"/>
      <c r="Y10" t="str">
        <f>"&lt;member ID = """&amp;A10&amp;"""&gt;&lt;K_ID&gt;"&amp;B10&amp;"&lt;/K_ID&gt;&lt;Name&gt;"&amp;C10&amp;"&lt;/Name&gt;&lt;Personality&gt;"&amp;テーブル1[[#This Row],[Personality2]]&amp;"&lt;/Personality&gt;&lt;Special_1&gt;"&amp;G10&amp;"&lt;/Special_1&gt;&lt;Special_2&gt;"&amp;I10&amp;"&lt;/Special_2&gt;&lt;Item&gt;"&amp;K10&amp;"&lt;/Item&gt;&lt;Skill_1&gt;"&amp;M10&amp;"&lt;/Skill_1&gt;&lt;Skill_2&gt;"&amp;O10&amp;"&lt;/Skill_2&gt;&lt;Skill_3&gt;"&amp;Q10&amp;"&lt;/Skill_3&gt;"</f>
        <v>&lt;member ID = "P9"&gt;&lt;K_ID&gt;K3&lt;/K_ID&gt;&lt;Name&gt;ウインディ&lt;/Name&gt;&lt;Personality&gt;PE2&lt;/Personality&gt;&lt;Special_1&gt;S8&lt;/Special_1&gt;&lt;Special_2&gt;S116&lt;/Special_2&gt;&lt;Item&gt;I54&lt;/Item&gt;&lt;Skill_1&gt;S225&lt;/Skill_1&gt;&lt;Skill_2&gt;S108&lt;/Skill_2&gt;&lt;Skill_3&gt;S52&lt;/Skill_3&gt;</v>
      </c>
      <c r="Z10" t="str">
        <f t="shared" si="1"/>
        <v>&lt;Skill_4&gt;S43&lt;/Skill_4&gt;&lt;Circle&gt;1&lt;/Circle&gt;&lt;Doryokuti_1&gt;A&lt;/Doryokuti_1&gt;&lt;Doryokuti_2&gt;S&lt;/Doryokuti_2&gt;&lt;Doryokuti_3&gt;&lt;/Doryokuti_3&gt;&lt;/member&gt;</v>
      </c>
      <c r="AA10" t="str">
        <f t="shared" si="0"/>
        <v>&lt;member ID = "P9"&gt;&lt;K_ID&gt;K3&lt;/K_ID&gt;&lt;Name&gt;ウインディ&lt;/Name&gt;&lt;Personality&gt;PE2&lt;/Personality&gt;&lt;Special_1&gt;S8&lt;/Special_1&gt;&lt;Special_2&gt;S116&lt;/Special_2&gt;&lt;Item&gt;I54&lt;/Item&gt;&lt;Skill_1&gt;S225&lt;/Skill_1&gt;&lt;Skill_2&gt;S108&lt;/Skill_2&gt;&lt;Skill_3&gt;S52&lt;/Skill_3&gt;&lt;Skill_4&gt;S43&lt;/Skill_4&gt;&lt;Circle&gt;1&lt;/Circle&gt;&lt;Doryokuti_1&gt;A&lt;/Doryokuti_1&gt;&lt;Doryokuti_2&gt;S&lt;/Doryokuti_2&gt;&lt;Doryokuti_3&gt;&lt;/Doryokuti_3&gt;&lt;/member&gt;</v>
      </c>
      <c r="AMK10" s="1"/>
    </row>
    <row r="11" spans="1:27 1025:1025">
      <c r="A11" s="1" t="s">
        <v>255</v>
      </c>
      <c r="B11" t="str">
        <f>VLOOKUP(C11,xml_table5!$A$1:$B$151,2,FALSE())</f>
        <v>K3</v>
      </c>
      <c r="C11" s="1" t="s">
        <v>248</v>
      </c>
      <c r="D11" s="1" t="s">
        <v>231</v>
      </c>
      <c r="E11" s="22" t="str">
        <f>VLOOKUP(テーブル1[[#This Row],[Personality]],作業用!$J$2:$K$17,2,FALSE)</f>
        <v>PE2</v>
      </c>
      <c r="F11" t="str">
        <f>VLOOKUP(C11,pokemon_status!$B$2:$F$910,4,FALSE())</f>
        <v>いかく</v>
      </c>
      <c r="G11" t="str">
        <f>VLOOKUP(F11,xml_table4!$A$1:$B$127,2,FALSE())</f>
        <v>S8</v>
      </c>
      <c r="H11" t="s">
        <v>249</v>
      </c>
      <c r="I11" t="str">
        <f>IF(H11 = "","",VLOOKUP(H11,xml_table4!$A$1:$B$127,2,FALSE()))</f>
        <v>S116</v>
      </c>
      <c r="J11" s="1" t="s">
        <v>256</v>
      </c>
      <c r="K11" t="str">
        <f>VLOOKUP(J11,xml_table2!$A$2:$B$56,2,FALSE())</f>
        <v>I12</v>
      </c>
      <c r="L11" s="1" t="s">
        <v>257</v>
      </c>
      <c r="M11" t="str">
        <f>VLOOKUP(L11,xml_table3!$A$1:$B$272,2,FALSE())</f>
        <v>S216</v>
      </c>
      <c r="N11" s="1" t="s">
        <v>258</v>
      </c>
      <c r="O11" t="str">
        <f>VLOOKUP(N11,xml_table3!$A$1:$B$272,2,FALSE())</f>
        <v>S55</v>
      </c>
      <c r="P11" s="1" t="s">
        <v>98</v>
      </c>
      <c r="Q11" t="str">
        <f>VLOOKUP(P11,xml_table3!$A$1:$B$272,2,FALSE())</f>
        <v>S65</v>
      </c>
      <c r="R11" s="1" t="s">
        <v>259</v>
      </c>
      <c r="S11" t="str">
        <f>VLOOKUP(R11,xml_table3!$A$1:$B$272,2,FALSE())</f>
        <v>S85</v>
      </c>
      <c r="T11" s="1" t="s">
        <v>219</v>
      </c>
      <c r="U11" s="1" t="s">
        <v>41</v>
      </c>
      <c r="V11" s="1" t="s">
        <v>45</v>
      </c>
      <c r="X11" s="1"/>
      <c r="Y11" t="str">
        <f>"&lt;member ID = """&amp;A11&amp;"""&gt;&lt;K_ID&gt;"&amp;B11&amp;"&lt;/K_ID&gt;&lt;Name&gt;"&amp;C11&amp;"&lt;/Name&gt;&lt;Personality&gt;"&amp;テーブル1[[#This Row],[Personality2]]&amp;"&lt;/Personality&gt;&lt;Special_1&gt;"&amp;G11&amp;"&lt;/Special_1&gt;&lt;Special_2&gt;"&amp;I11&amp;"&lt;/Special_2&gt;&lt;Item&gt;"&amp;K11&amp;"&lt;/Item&gt;&lt;Skill_1&gt;"&amp;M11&amp;"&lt;/Skill_1&gt;&lt;Skill_2&gt;"&amp;O11&amp;"&lt;/Skill_2&gt;&lt;Skill_3&gt;"&amp;Q11&amp;"&lt;/Skill_3&gt;"</f>
        <v>&lt;member ID = "P10"&gt;&lt;K_ID&gt;K3&lt;/K_ID&gt;&lt;Name&gt;ウインディ&lt;/Name&gt;&lt;Personality&gt;PE2&lt;/Personality&gt;&lt;Special_1&gt;S8&lt;/Special_1&gt;&lt;Special_2&gt;S116&lt;/Special_2&gt;&lt;Item&gt;I12&lt;/Item&gt;&lt;Skill_1&gt;S216&lt;/Skill_1&gt;&lt;Skill_2&gt;S55&lt;/Skill_2&gt;&lt;Skill_3&gt;S65&lt;/Skill_3&gt;</v>
      </c>
      <c r="Z11" t="str">
        <f t="shared" si="1"/>
        <v>&lt;Skill_4&gt;S85&lt;/Skill_4&gt;&lt;Circle&gt;2&lt;/Circle&gt;&lt;Doryokuti_1&gt;A&lt;/Doryokuti_1&gt;&lt;Doryokuti_2&gt;S&lt;/Doryokuti_2&gt;&lt;Doryokuti_3&gt;&lt;/Doryokuti_3&gt;&lt;/member&gt;</v>
      </c>
      <c r="AA11" t="str">
        <f t="shared" si="0"/>
        <v>&lt;member ID = "P10"&gt;&lt;K_ID&gt;K3&lt;/K_ID&gt;&lt;Name&gt;ウインディ&lt;/Name&gt;&lt;Personality&gt;PE2&lt;/Personality&gt;&lt;Special_1&gt;S8&lt;/Special_1&gt;&lt;Special_2&gt;S116&lt;/Special_2&gt;&lt;Item&gt;I12&lt;/Item&gt;&lt;Skill_1&gt;S216&lt;/Skill_1&gt;&lt;Skill_2&gt;S55&lt;/Skill_2&gt;&lt;Skill_3&gt;S65&lt;/Skill_3&gt;&lt;Skill_4&gt;S85&lt;/Skill_4&gt;&lt;Circle&gt;2&lt;/Circle&gt;&lt;Doryokuti_1&gt;A&lt;/Doryokuti_1&gt;&lt;Doryokuti_2&gt;S&lt;/Doryokuti_2&gt;&lt;Doryokuti_3&gt;&lt;/Doryokuti_3&gt;&lt;/member&gt;</v>
      </c>
      <c r="AMK11" s="1"/>
    </row>
    <row r="12" spans="1:27 1025:1025">
      <c r="A12" s="1" t="s">
        <v>260</v>
      </c>
      <c r="B12" t="str">
        <f>VLOOKUP(C12,xml_table5!$A$1:$B$151,2,FALSE())</f>
        <v>K3</v>
      </c>
      <c r="C12" s="1" t="s">
        <v>248</v>
      </c>
      <c r="D12" s="1" t="s">
        <v>261</v>
      </c>
      <c r="E12" s="22" t="str">
        <f>VLOOKUP(テーブル1[[#This Row],[Personality]],作業用!$J$2:$K$17,2,FALSE)</f>
        <v>PE3</v>
      </c>
      <c r="F12" t="str">
        <f>VLOOKUP(C12,pokemon_status!$B$2:$F$910,4,FALSE())</f>
        <v>いかく</v>
      </c>
      <c r="G12" t="str">
        <f>VLOOKUP(F12,xml_table4!$A$1:$B$127,2,FALSE())</f>
        <v>S8</v>
      </c>
      <c r="H12" t="s">
        <v>249</v>
      </c>
      <c r="I12" t="str">
        <f>IF(H12 = "","",VLOOKUP(H12,xml_table4!$A$1:$B$127,2,FALSE()))</f>
        <v>S116</v>
      </c>
      <c r="J12" s="1" t="s">
        <v>262</v>
      </c>
      <c r="K12" t="str">
        <f>VLOOKUP(J12,xml_table2!$A$2:$B$56,2,FALSE())</f>
        <v>I26</v>
      </c>
      <c r="L12" s="1" t="s">
        <v>263</v>
      </c>
      <c r="M12" t="str">
        <f>VLOOKUP(L12,xml_table3!$A$1:$B$272,2,FALSE())</f>
        <v>S39</v>
      </c>
      <c r="N12" s="1" t="s">
        <v>264</v>
      </c>
      <c r="O12" t="str">
        <f>VLOOKUP(N12,xml_table3!$A$1:$B$272,2,FALSE())</f>
        <v>S120</v>
      </c>
      <c r="P12" s="1" t="s">
        <v>265</v>
      </c>
      <c r="Q12" t="str">
        <f>VLOOKUP(P12,xml_table3!$A$1:$B$272,2,FALSE())</f>
        <v>S267</v>
      </c>
      <c r="R12" s="1" t="s">
        <v>266</v>
      </c>
      <c r="S12" t="str">
        <f>VLOOKUP(R12,xml_table3!$A$1:$B$272,2,FALSE())</f>
        <v>S178</v>
      </c>
      <c r="T12" s="1" t="s">
        <v>224</v>
      </c>
      <c r="U12" s="1" t="s">
        <v>43</v>
      </c>
      <c r="V12" s="1" t="s">
        <v>45</v>
      </c>
      <c r="X12" s="1"/>
      <c r="Y12" t="str">
        <f>"&lt;member ID = """&amp;A12&amp;"""&gt;&lt;K_ID&gt;"&amp;B12&amp;"&lt;/K_ID&gt;&lt;Name&gt;"&amp;C12&amp;"&lt;/Name&gt;&lt;Personality&gt;"&amp;テーブル1[[#This Row],[Personality2]]&amp;"&lt;/Personality&gt;&lt;Special_1&gt;"&amp;G12&amp;"&lt;/Special_1&gt;&lt;Special_2&gt;"&amp;I12&amp;"&lt;/Special_2&gt;&lt;Item&gt;"&amp;K12&amp;"&lt;/Item&gt;&lt;Skill_1&gt;"&amp;M12&amp;"&lt;/Skill_1&gt;&lt;Skill_2&gt;"&amp;O12&amp;"&lt;/Skill_2&gt;&lt;Skill_3&gt;"&amp;Q12&amp;"&lt;/Skill_3&gt;"</f>
        <v>&lt;member ID = "P11"&gt;&lt;K_ID&gt;K3&lt;/K_ID&gt;&lt;Name&gt;ウインディ&lt;/Name&gt;&lt;Personality&gt;PE3&lt;/Personality&gt;&lt;Special_1&gt;S8&lt;/Special_1&gt;&lt;Special_2&gt;S116&lt;/Special_2&gt;&lt;Item&gt;I26&lt;/Item&gt;&lt;Skill_1&gt;S39&lt;/Skill_1&gt;&lt;Skill_2&gt;S120&lt;/Skill_2&gt;&lt;Skill_3&gt;S267&lt;/Skill_3&gt;</v>
      </c>
      <c r="Z12" t="str">
        <f t="shared" si="1"/>
        <v>&lt;Skill_4&gt;S178&lt;/Skill_4&gt;&lt;Circle&gt;3&lt;/Circle&gt;&lt;Doryokuti_1&gt;C&lt;/Doryokuti_1&gt;&lt;Doryokuti_2&gt;S&lt;/Doryokuti_2&gt;&lt;Doryokuti_3&gt;&lt;/Doryokuti_3&gt;&lt;/member&gt;</v>
      </c>
      <c r="AA12" t="str">
        <f t="shared" si="0"/>
        <v>&lt;member ID = "P11"&gt;&lt;K_ID&gt;K3&lt;/K_ID&gt;&lt;Name&gt;ウインディ&lt;/Name&gt;&lt;Personality&gt;PE3&lt;/Personality&gt;&lt;Special_1&gt;S8&lt;/Special_1&gt;&lt;Special_2&gt;S116&lt;/Special_2&gt;&lt;Item&gt;I26&lt;/Item&gt;&lt;Skill_1&gt;S39&lt;/Skill_1&gt;&lt;Skill_2&gt;S120&lt;/Skill_2&gt;&lt;Skill_3&gt;S267&lt;/Skill_3&gt;&lt;Skill_4&gt;S178&lt;/Skill_4&gt;&lt;Circle&gt;3&lt;/Circle&gt;&lt;Doryokuti_1&gt;C&lt;/Doryokuti_1&gt;&lt;Doryokuti_2&gt;S&lt;/Doryokuti_2&gt;&lt;Doryokuti_3&gt;&lt;/Doryokuti_3&gt;&lt;/member&gt;</v>
      </c>
      <c r="AMK12" s="1"/>
    </row>
    <row r="13" spans="1:27 1025:1025">
      <c r="A13" s="1" t="s">
        <v>267</v>
      </c>
      <c r="B13" t="str">
        <f>VLOOKUP(C13,xml_table5!$A$1:$B$151,2,FALSE())</f>
        <v>K3</v>
      </c>
      <c r="C13" s="1" t="s">
        <v>248</v>
      </c>
      <c r="D13" s="1" t="s">
        <v>206</v>
      </c>
      <c r="E13" s="22" t="str">
        <f>VLOOKUP(テーブル1[[#This Row],[Personality]],作業用!$J$2:$K$17,2,FALSE)</f>
        <v>PE1</v>
      </c>
      <c r="F13" t="str">
        <f>VLOOKUP(C13,pokemon_status!$B$2:$F$910,4,FALSE())</f>
        <v>いかく</v>
      </c>
      <c r="G13" t="str">
        <f>VLOOKUP(F13,xml_table4!$A$1:$B$127,2,FALSE())</f>
        <v>S8</v>
      </c>
      <c r="H13" t="s">
        <v>249</v>
      </c>
      <c r="I13" t="str">
        <f>IF(H13 = "","",VLOOKUP(H13,xml_table4!$A$1:$B$127,2,FALSE()))</f>
        <v>S116</v>
      </c>
      <c r="J13" s="1" t="s">
        <v>268</v>
      </c>
      <c r="K13" t="str">
        <f>VLOOKUP(J13,xml_table2!$A$2:$B$56,2,FALSE())</f>
        <v>I14</v>
      </c>
      <c r="L13" s="1" t="s">
        <v>257</v>
      </c>
      <c r="M13" t="str">
        <f>VLOOKUP(L13,xml_table3!$A$1:$B$272,2,FALSE())</f>
        <v>S216</v>
      </c>
      <c r="N13" s="1" t="s">
        <v>252</v>
      </c>
      <c r="O13" t="str">
        <f>VLOOKUP(N13,xml_table3!$A$1:$B$272,2,FALSE())</f>
        <v>S108</v>
      </c>
      <c r="P13" s="1" t="s">
        <v>253</v>
      </c>
      <c r="Q13" t="str">
        <f>VLOOKUP(P13,xml_table3!$A$1:$B$272,2,FALSE())</f>
        <v>S52</v>
      </c>
      <c r="R13" s="1" t="s">
        <v>258</v>
      </c>
      <c r="S13" t="str">
        <f>VLOOKUP(R13,xml_table3!$A$1:$B$272,2,FALSE())</f>
        <v>S55</v>
      </c>
      <c r="T13" s="1" t="s">
        <v>228</v>
      </c>
      <c r="U13" s="1" t="s">
        <v>41</v>
      </c>
      <c r="V13" s="1" t="s">
        <v>45</v>
      </c>
      <c r="X13" s="1"/>
      <c r="Y13" t="str">
        <f>"&lt;member ID = """&amp;A13&amp;"""&gt;&lt;K_ID&gt;"&amp;B13&amp;"&lt;/K_ID&gt;&lt;Name&gt;"&amp;C13&amp;"&lt;/Name&gt;&lt;Personality&gt;"&amp;テーブル1[[#This Row],[Personality2]]&amp;"&lt;/Personality&gt;&lt;Special_1&gt;"&amp;G13&amp;"&lt;/Special_1&gt;&lt;Special_2&gt;"&amp;I13&amp;"&lt;/Special_2&gt;&lt;Item&gt;"&amp;K13&amp;"&lt;/Item&gt;&lt;Skill_1&gt;"&amp;M13&amp;"&lt;/Skill_1&gt;&lt;Skill_2&gt;"&amp;O13&amp;"&lt;/Skill_2&gt;&lt;Skill_3&gt;"&amp;Q13&amp;"&lt;/Skill_3&gt;"</f>
        <v>&lt;member ID = "P12"&gt;&lt;K_ID&gt;K3&lt;/K_ID&gt;&lt;Name&gt;ウインディ&lt;/Name&gt;&lt;Personality&gt;PE1&lt;/Personality&gt;&lt;Special_1&gt;S8&lt;/Special_1&gt;&lt;Special_2&gt;S116&lt;/Special_2&gt;&lt;Item&gt;I14&lt;/Item&gt;&lt;Skill_1&gt;S216&lt;/Skill_1&gt;&lt;Skill_2&gt;S108&lt;/Skill_2&gt;&lt;Skill_3&gt;S52&lt;/Skill_3&gt;</v>
      </c>
      <c r="Z13" t="str">
        <f t="shared" si="1"/>
        <v>&lt;Skill_4&gt;S55&lt;/Skill_4&gt;&lt;Circle&gt;4&lt;/Circle&gt;&lt;Doryokuti_1&gt;A&lt;/Doryokuti_1&gt;&lt;Doryokuti_2&gt;S&lt;/Doryokuti_2&gt;&lt;Doryokuti_3&gt;&lt;/Doryokuti_3&gt;&lt;/member&gt;</v>
      </c>
      <c r="AA13" t="str">
        <f t="shared" si="0"/>
        <v>&lt;member ID = "P12"&gt;&lt;K_ID&gt;K3&lt;/K_ID&gt;&lt;Name&gt;ウインディ&lt;/Name&gt;&lt;Personality&gt;PE1&lt;/Personality&gt;&lt;Special_1&gt;S8&lt;/Special_1&gt;&lt;Special_2&gt;S116&lt;/Special_2&gt;&lt;Item&gt;I14&lt;/Item&gt;&lt;Skill_1&gt;S216&lt;/Skill_1&gt;&lt;Skill_2&gt;S108&lt;/Skill_2&gt;&lt;Skill_3&gt;S52&lt;/Skill_3&gt;&lt;Skill_4&gt;S55&lt;/Skill_4&gt;&lt;Circle&gt;4&lt;/Circle&gt;&lt;Doryokuti_1&gt;A&lt;/Doryokuti_1&gt;&lt;Doryokuti_2&gt;S&lt;/Doryokuti_2&gt;&lt;Doryokuti_3&gt;&lt;/Doryokuti_3&gt;&lt;/member&gt;</v>
      </c>
      <c r="AMK13" s="1"/>
    </row>
    <row r="14" spans="1:27 1025:1025">
      <c r="A14" s="1" t="s">
        <v>269</v>
      </c>
      <c r="B14" t="str">
        <f>VLOOKUP(C14,xml_table5!$A$1:$B$151,2,FALSE())</f>
        <v>K4</v>
      </c>
      <c r="C14" s="1" t="s">
        <v>270</v>
      </c>
      <c r="D14" s="1" t="s">
        <v>261</v>
      </c>
      <c r="E14" s="22" t="str">
        <f>VLOOKUP(テーブル1[[#This Row],[Personality]],作業用!$J$2:$K$17,2,FALSE)</f>
        <v>PE3</v>
      </c>
      <c r="F14" t="str">
        <f>VLOOKUP(C14,pokemon_status!$B$2:$F$910,4,FALSE())</f>
        <v>ようりょくそ</v>
      </c>
      <c r="G14" t="str">
        <f>VLOOKUP(F14,xml_table4!$A$1:$B$127,2,FALSE())</f>
        <v>S121</v>
      </c>
      <c r="I14" t="str">
        <f>IF(H14 = "","",VLOOKUP(H14,xml_table4!$A$1:$B$127,2,FALSE()))</f>
        <v/>
      </c>
      <c r="J14" s="1" t="s">
        <v>271</v>
      </c>
      <c r="K14" t="str">
        <f>VLOOKUP(J14,xml_table2!$A$2:$B$56,2,FALSE())</f>
        <v>I4</v>
      </c>
      <c r="L14" s="1" t="s">
        <v>272</v>
      </c>
      <c r="M14" t="str">
        <f>VLOOKUP(L14,xml_table3!$A$1:$B$272,2,FALSE())</f>
        <v>S261</v>
      </c>
      <c r="N14" s="1" t="s">
        <v>273</v>
      </c>
      <c r="O14" t="str">
        <f>VLOOKUP(N14,xml_table3!$A$1:$B$272,2,FALSE())</f>
        <v>S220</v>
      </c>
      <c r="P14" s="1" t="s">
        <v>274</v>
      </c>
      <c r="Q14" t="str">
        <f>VLOOKUP(P14,xml_table3!$A$1:$B$272,2,FALSE())</f>
        <v>S182</v>
      </c>
      <c r="R14" s="1" t="s">
        <v>275</v>
      </c>
      <c r="S14" t="str">
        <f>VLOOKUP(R14,xml_table3!$A$1:$B$272,2,FALSE())</f>
        <v>S21</v>
      </c>
      <c r="T14" s="1" t="s">
        <v>212</v>
      </c>
      <c r="U14" s="1" t="s">
        <v>40</v>
      </c>
      <c r="V14" s="1" t="s">
        <v>43</v>
      </c>
      <c r="X14" s="1"/>
      <c r="Y14" t="str">
        <f>"&lt;member ID = """&amp;A14&amp;"""&gt;&lt;K_ID&gt;"&amp;B14&amp;"&lt;/K_ID&gt;&lt;Name&gt;"&amp;C14&amp;"&lt;/Name&gt;&lt;Personality&gt;"&amp;テーブル1[[#This Row],[Personality2]]&amp;"&lt;/Personality&gt;&lt;Special_1&gt;"&amp;G14&amp;"&lt;/Special_1&gt;&lt;Special_2&gt;"&amp;I14&amp;"&lt;/Special_2&gt;&lt;Item&gt;"&amp;K14&amp;"&lt;/Item&gt;&lt;Skill_1&gt;"&amp;M14&amp;"&lt;/Skill_1&gt;&lt;Skill_2&gt;"&amp;O14&amp;"&lt;/Skill_2&gt;&lt;Skill_3&gt;"&amp;Q14&amp;"&lt;/Skill_3&gt;"</f>
        <v>&lt;member ID = "P13"&gt;&lt;K_ID&gt;K4&lt;/K_ID&gt;&lt;Name&gt;ウツボット&lt;/Name&gt;&lt;Personality&gt;PE3&lt;/Personality&gt;&lt;Special_1&gt;S121&lt;/Special_1&gt;&lt;Special_2&gt;&lt;/Special_2&gt;&lt;Item&gt;I4&lt;/Item&gt;&lt;Skill_1&gt;S261&lt;/Skill_1&gt;&lt;Skill_2&gt;S220&lt;/Skill_2&gt;&lt;Skill_3&gt;S182&lt;/Skill_3&gt;</v>
      </c>
      <c r="Z14" t="str">
        <f t="shared" si="1"/>
        <v>&lt;Skill_4&gt;S21&lt;/Skill_4&gt;&lt;Circle&gt;1&lt;/Circle&gt;&lt;Doryokuti_1&gt;HP&lt;/Doryokuti_1&gt;&lt;Doryokuti_2&gt;C&lt;/Doryokuti_2&gt;&lt;Doryokuti_3&gt;&lt;/Doryokuti_3&gt;&lt;/member&gt;</v>
      </c>
      <c r="AA14" t="str">
        <f t="shared" si="0"/>
        <v>&lt;member ID = "P13"&gt;&lt;K_ID&gt;K4&lt;/K_ID&gt;&lt;Name&gt;ウツボット&lt;/Name&gt;&lt;Personality&gt;PE3&lt;/Personality&gt;&lt;Special_1&gt;S121&lt;/Special_1&gt;&lt;Special_2&gt;&lt;/Special_2&gt;&lt;Item&gt;I4&lt;/Item&gt;&lt;Skill_1&gt;S261&lt;/Skill_1&gt;&lt;Skill_2&gt;S220&lt;/Skill_2&gt;&lt;Skill_3&gt;S182&lt;/Skill_3&gt;&lt;Skill_4&gt;S21&lt;/Skill_4&gt;&lt;Circle&gt;1&lt;/Circle&gt;&lt;Doryokuti_1&gt;HP&lt;/Doryokuti_1&gt;&lt;Doryokuti_2&gt;C&lt;/Doryokuti_2&gt;&lt;Doryokuti_3&gt;&lt;/Doryokuti_3&gt;&lt;/member&gt;</v>
      </c>
      <c r="AMK14" s="1"/>
    </row>
    <row r="15" spans="1:27 1025:1025">
      <c r="A15" s="1" t="s">
        <v>276</v>
      </c>
      <c r="B15" t="str">
        <f>VLOOKUP(C15,xml_table5!$A$1:$B$151,2,FALSE())</f>
        <v>K4</v>
      </c>
      <c r="C15" s="1" t="s">
        <v>270</v>
      </c>
      <c r="D15" s="1" t="s">
        <v>206</v>
      </c>
      <c r="E15" s="22" t="str">
        <f>VLOOKUP(テーブル1[[#This Row],[Personality]],作業用!$J$2:$K$17,2,FALSE)</f>
        <v>PE1</v>
      </c>
      <c r="F15" t="str">
        <f>VLOOKUP(C15,pokemon_status!$B$2:$F$910,4,FALSE())</f>
        <v>ようりょくそ</v>
      </c>
      <c r="G15" t="str">
        <f>VLOOKUP(F15,xml_table4!$A$1:$B$127,2,FALSE())</f>
        <v>S121</v>
      </c>
      <c r="I15" t="str">
        <f>IF(H15 = "","",VLOOKUP(H15,xml_table4!$A$1:$B$127,2,FALSE()))</f>
        <v/>
      </c>
      <c r="J15" s="1" t="s">
        <v>277</v>
      </c>
      <c r="K15" t="str">
        <f>VLOOKUP(J15,xml_table2!$A$2:$B$56,2,FALSE())</f>
        <v>I18</v>
      </c>
      <c r="L15" s="1" t="s">
        <v>278</v>
      </c>
      <c r="M15" t="str">
        <f>VLOOKUP(L15,xml_table3!$A$1:$B$272,2,FALSE())</f>
        <v>S132</v>
      </c>
      <c r="N15" s="1" t="s">
        <v>279</v>
      </c>
      <c r="O15" t="str">
        <f>VLOOKUP(N15,xml_table3!$A$1:$B$272,2,FALSE())</f>
        <v>S195</v>
      </c>
      <c r="P15" s="1" t="s">
        <v>280</v>
      </c>
      <c r="Q15" t="str">
        <f>VLOOKUP(P15,xml_table3!$A$1:$B$272,2,FALSE())</f>
        <v>S186</v>
      </c>
      <c r="R15" s="1" t="s">
        <v>281</v>
      </c>
      <c r="S15" t="str">
        <f>VLOOKUP(R15,xml_table3!$A$1:$B$272,2,FALSE())</f>
        <v>S128</v>
      </c>
      <c r="T15" s="1" t="s">
        <v>219</v>
      </c>
      <c r="U15" s="1" t="s">
        <v>40</v>
      </c>
      <c r="V15" s="1" t="s">
        <v>41</v>
      </c>
      <c r="X15" s="1"/>
      <c r="Y15" t="str">
        <f>"&lt;member ID = """&amp;A15&amp;"""&gt;&lt;K_ID&gt;"&amp;B15&amp;"&lt;/K_ID&gt;&lt;Name&gt;"&amp;C15&amp;"&lt;/Name&gt;&lt;Personality&gt;"&amp;テーブル1[[#This Row],[Personality2]]&amp;"&lt;/Personality&gt;&lt;Special_1&gt;"&amp;G15&amp;"&lt;/Special_1&gt;&lt;Special_2&gt;"&amp;I15&amp;"&lt;/Special_2&gt;&lt;Item&gt;"&amp;K15&amp;"&lt;/Item&gt;&lt;Skill_1&gt;"&amp;M15&amp;"&lt;/Skill_1&gt;&lt;Skill_2&gt;"&amp;O15&amp;"&lt;/Skill_2&gt;&lt;Skill_3&gt;"&amp;Q15&amp;"&lt;/Skill_3&gt;"</f>
        <v>&lt;member ID = "P14"&gt;&lt;K_ID&gt;K4&lt;/K_ID&gt;&lt;Name&gt;ウツボット&lt;/Name&gt;&lt;Personality&gt;PE1&lt;/Personality&gt;&lt;Special_1&gt;S121&lt;/Special_1&gt;&lt;Special_2&gt;&lt;/Special_2&gt;&lt;Item&gt;I18&lt;/Item&gt;&lt;Skill_1&gt;S132&lt;/Skill_1&gt;&lt;Skill_2&gt;S195&lt;/Skill_2&gt;&lt;Skill_3&gt;S186&lt;/Skill_3&gt;</v>
      </c>
      <c r="Z15" t="str">
        <f t="shared" si="1"/>
        <v>&lt;Skill_4&gt;S128&lt;/Skill_4&gt;&lt;Circle&gt;2&lt;/Circle&gt;&lt;Doryokuti_1&gt;HP&lt;/Doryokuti_1&gt;&lt;Doryokuti_2&gt;A&lt;/Doryokuti_2&gt;&lt;Doryokuti_3&gt;&lt;/Doryokuti_3&gt;&lt;/member&gt;</v>
      </c>
      <c r="AA15" t="str">
        <f t="shared" si="0"/>
        <v>&lt;member ID = "P14"&gt;&lt;K_ID&gt;K4&lt;/K_ID&gt;&lt;Name&gt;ウツボット&lt;/Name&gt;&lt;Personality&gt;PE1&lt;/Personality&gt;&lt;Special_1&gt;S121&lt;/Special_1&gt;&lt;Special_2&gt;&lt;/Special_2&gt;&lt;Item&gt;I18&lt;/Item&gt;&lt;Skill_1&gt;S132&lt;/Skill_1&gt;&lt;Skill_2&gt;S195&lt;/Skill_2&gt;&lt;Skill_3&gt;S186&lt;/Skill_3&gt;&lt;Skill_4&gt;S128&lt;/Skill_4&gt;&lt;Circle&gt;2&lt;/Circle&gt;&lt;Doryokuti_1&gt;HP&lt;/Doryokuti_1&gt;&lt;Doryokuti_2&gt;A&lt;/Doryokuti_2&gt;&lt;Doryokuti_3&gt;&lt;/Doryokuti_3&gt;&lt;/member&gt;</v>
      </c>
      <c r="AMK15" s="1"/>
    </row>
    <row r="16" spans="1:27 1025:1025">
      <c r="A16" s="1" t="s">
        <v>282</v>
      </c>
      <c r="B16" t="str">
        <f>VLOOKUP(C16,xml_table5!$A$1:$B$151,2,FALSE())</f>
        <v>K4</v>
      </c>
      <c r="C16" s="1" t="s">
        <v>270</v>
      </c>
      <c r="D16" s="1" t="s">
        <v>261</v>
      </c>
      <c r="E16" s="22" t="str">
        <f>VLOOKUP(テーブル1[[#This Row],[Personality]],作業用!$J$2:$K$17,2,FALSE)</f>
        <v>PE3</v>
      </c>
      <c r="F16" t="str">
        <f>VLOOKUP(C16,pokemon_status!$B$2:$F$910,4,FALSE())</f>
        <v>ようりょくそ</v>
      </c>
      <c r="G16" t="str">
        <f>VLOOKUP(F16,xml_table4!$A$1:$B$127,2,FALSE())</f>
        <v>S121</v>
      </c>
      <c r="I16" t="str">
        <f>IF(H16 = "","",VLOOKUP(H16,xml_table4!$A$1:$B$127,2,FALSE()))</f>
        <v/>
      </c>
      <c r="J16" s="1" t="s">
        <v>283</v>
      </c>
      <c r="K16" t="str">
        <f>VLOOKUP(J16,xml_table2!$A$2:$B$56,2,FALSE())</f>
        <v>I42</v>
      </c>
      <c r="L16" s="1" t="s">
        <v>273</v>
      </c>
      <c r="M16" t="str">
        <f>VLOOKUP(L16,xml_table3!$A$1:$B$272,2,FALSE())</f>
        <v>S220</v>
      </c>
      <c r="N16" s="1" t="s">
        <v>264</v>
      </c>
      <c r="O16" t="str">
        <f>VLOOKUP(N16,xml_table3!$A$1:$B$272,2,FALSE())</f>
        <v>S120</v>
      </c>
      <c r="P16" s="1" t="s">
        <v>284</v>
      </c>
      <c r="Q16" t="str">
        <f>VLOOKUP(P16,xml_table3!$A$1:$B$272,2,FALSE())</f>
        <v>S192</v>
      </c>
      <c r="R16" s="1" t="s">
        <v>285</v>
      </c>
      <c r="S16" t="str">
        <f>VLOOKUP(R16,xml_table3!$A$1:$B$272,2,FALSE())</f>
        <v>S78</v>
      </c>
      <c r="T16" s="1" t="s">
        <v>224</v>
      </c>
      <c r="U16" s="1" t="s">
        <v>40</v>
      </c>
      <c r="V16" s="1" t="s">
        <v>43</v>
      </c>
      <c r="X16" s="1"/>
      <c r="Y16" t="str">
        <f>"&lt;member ID = """&amp;A16&amp;"""&gt;&lt;K_ID&gt;"&amp;B16&amp;"&lt;/K_ID&gt;&lt;Name&gt;"&amp;C16&amp;"&lt;/Name&gt;&lt;Personality&gt;"&amp;テーブル1[[#This Row],[Personality2]]&amp;"&lt;/Personality&gt;&lt;Special_1&gt;"&amp;G16&amp;"&lt;/Special_1&gt;&lt;Special_2&gt;"&amp;I16&amp;"&lt;/Special_2&gt;&lt;Item&gt;"&amp;K16&amp;"&lt;/Item&gt;&lt;Skill_1&gt;"&amp;M16&amp;"&lt;/Skill_1&gt;&lt;Skill_2&gt;"&amp;O16&amp;"&lt;/Skill_2&gt;&lt;Skill_3&gt;"&amp;Q16&amp;"&lt;/Skill_3&gt;"</f>
        <v>&lt;member ID = "P15"&gt;&lt;K_ID&gt;K4&lt;/K_ID&gt;&lt;Name&gt;ウツボット&lt;/Name&gt;&lt;Personality&gt;PE3&lt;/Personality&gt;&lt;Special_1&gt;S121&lt;/Special_1&gt;&lt;Special_2&gt;&lt;/Special_2&gt;&lt;Item&gt;I42&lt;/Item&gt;&lt;Skill_1&gt;S220&lt;/Skill_1&gt;&lt;Skill_2&gt;S120&lt;/Skill_2&gt;&lt;Skill_3&gt;S192&lt;/Skill_3&gt;</v>
      </c>
      <c r="Z16" t="str">
        <f t="shared" si="1"/>
        <v>&lt;Skill_4&gt;S78&lt;/Skill_4&gt;&lt;Circle&gt;3&lt;/Circle&gt;&lt;Doryokuti_1&gt;HP&lt;/Doryokuti_1&gt;&lt;Doryokuti_2&gt;C&lt;/Doryokuti_2&gt;&lt;Doryokuti_3&gt;&lt;/Doryokuti_3&gt;&lt;/member&gt;</v>
      </c>
      <c r="AA16" t="str">
        <f t="shared" si="0"/>
        <v>&lt;member ID = "P15"&gt;&lt;K_ID&gt;K4&lt;/K_ID&gt;&lt;Name&gt;ウツボット&lt;/Name&gt;&lt;Personality&gt;PE3&lt;/Personality&gt;&lt;Special_1&gt;S121&lt;/Special_1&gt;&lt;Special_2&gt;&lt;/Special_2&gt;&lt;Item&gt;I42&lt;/Item&gt;&lt;Skill_1&gt;S220&lt;/Skill_1&gt;&lt;Skill_2&gt;S120&lt;/Skill_2&gt;&lt;Skill_3&gt;S192&lt;/Skill_3&gt;&lt;Skill_4&gt;S78&lt;/Skill_4&gt;&lt;Circle&gt;3&lt;/Circle&gt;&lt;Doryokuti_1&gt;HP&lt;/Doryokuti_1&gt;&lt;Doryokuti_2&gt;C&lt;/Doryokuti_2&gt;&lt;Doryokuti_3&gt;&lt;/Doryokuti_3&gt;&lt;/member&gt;</v>
      </c>
      <c r="AMK16" s="1"/>
    </row>
    <row r="17" spans="1:27 1025:1025">
      <c r="A17" s="1" t="s">
        <v>286</v>
      </c>
      <c r="B17" t="str">
        <f>VLOOKUP(C17,xml_table5!$A$1:$B$151,2,FALSE())</f>
        <v>K4</v>
      </c>
      <c r="C17" s="1" t="s">
        <v>270</v>
      </c>
      <c r="D17" s="1" t="s">
        <v>261</v>
      </c>
      <c r="E17" s="22" t="str">
        <f>VLOOKUP(テーブル1[[#This Row],[Personality]],作業用!$J$2:$K$17,2,FALSE)</f>
        <v>PE3</v>
      </c>
      <c r="F17" t="str">
        <f>VLOOKUP(C17,pokemon_status!$B$2:$F$910,4,FALSE())</f>
        <v>ようりょくそ</v>
      </c>
      <c r="G17" t="str">
        <f>VLOOKUP(F17,xml_table4!$A$1:$B$127,2,FALSE())</f>
        <v>S121</v>
      </c>
      <c r="I17" t="str">
        <f>IF(H17 = "","",VLOOKUP(H17,xml_table4!$A$1:$B$127,2,FALSE()))</f>
        <v/>
      </c>
      <c r="J17" s="1" t="s">
        <v>268</v>
      </c>
      <c r="K17" t="str">
        <f>VLOOKUP(J17,xml_table2!$A$2:$B$56,2,FALSE())</f>
        <v>I14</v>
      </c>
      <c r="L17" s="1" t="s">
        <v>264</v>
      </c>
      <c r="M17" t="str">
        <f>VLOOKUP(L17,xml_table3!$A$1:$B$272,2,FALSE())</f>
        <v>S120</v>
      </c>
      <c r="N17" s="1" t="s">
        <v>273</v>
      </c>
      <c r="O17" t="str">
        <f>VLOOKUP(N17,xml_table3!$A$1:$B$272,2,FALSE())</f>
        <v>S220</v>
      </c>
      <c r="P17" s="1" t="s">
        <v>120</v>
      </c>
      <c r="Q17" t="str">
        <f>VLOOKUP(P17,xml_table3!$A$1:$B$272,2,FALSE())</f>
        <v>S100</v>
      </c>
      <c r="R17" s="1" t="s">
        <v>266</v>
      </c>
      <c r="S17" t="str">
        <f>VLOOKUP(R17,xml_table3!$A$1:$B$272,2,FALSE())</f>
        <v>S178</v>
      </c>
      <c r="T17" s="1" t="s">
        <v>228</v>
      </c>
      <c r="U17" s="1" t="s">
        <v>40</v>
      </c>
      <c r="V17" s="1" t="s">
        <v>43</v>
      </c>
      <c r="X17" s="1"/>
      <c r="Y17" t="str">
        <f>"&lt;member ID = """&amp;A17&amp;"""&gt;&lt;K_ID&gt;"&amp;B17&amp;"&lt;/K_ID&gt;&lt;Name&gt;"&amp;C17&amp;"&lt;/Name&gt;&lt;Personality&gt;"&amp;テーブル1[[#This Row],[Personality2]]&amp;"&lt;/Personality&gt;&lt;Special_1&gt;"&amp;G17&amp;"&lt;/Special_1&gt;&lt;Special_2&gt;"&amp;I17&amp;"&lt;/Special_2&gt;&lt;Item&gt;"&amp;K17&amp;"&lt;/Item&gt;&lt;Skill_1&gt;"&amp;M17&amp;"&lt;/Skill_1&gt;&lt;Skill_2&gt;"&amp;O17&amp;"&lt;/Skill_2&gt;&lt;Skill_3&gt;"&amp;Q17&amp;"&lt;/Skill_3&gt;"</f>
        <v>&lt;member ID = "P16"&gt;&lt;K_ID&gt;K4&lt;/K_ID&gt;&lt;Name&gt;ウツボット&lt;/Name&gt;&lt;Personality&gt;PE3&lt;/Personality&gt;&lt;Special_1&gt;S121&lt;/Special_1&gt;&lt;Special_2&gt;&lt;/Special_2&gt;&lt;Item&gt;I14&lt;/Item&gt;&lt;Skill_1&gt;S120&lt;/Skill_1&gt;&lt;Skill_2&gt;S220&lt;/Skill_2&gt;&lt;Skill_3&gt;S100&lt;/Skill_3&gt;</v>
      </c>
      <c r="Z17" t="str">
        <f t="shared" si="1"/>
        <v>&lt;Skill_4&gt;S178&lt;/Skill_4&gt;&lt;Circle&gt;4&lt;/Circle&gt;&lt;Doryokuti_1&gt;HP&lt;/Doryokuti_1&gt;&lt;Doryokuti_2&gt;C&lt;/Doryokuti_2&gt;&lt;Doryokuti_3&gt;&lt;/Doryokuti_3&gt;&lt;/member&gt;</v>
      </c>
      <c r="AA17" t="str">
        <f t="shared" si="0"/>
        <v>&lt;member ID = "P16"&gt;&lt;K_ID&gt;K4&lt;/K_ID&gt;&lt;Name&gt;ウツボット&lt;/Name&gt;&lt;Personality&gt;PE3&lt;/Personality&gt;&lt;Special_1&gt;S121&lt;/Special_1&gt;&lt;Special_2&gt;&lt;/Special_2&gt;&lt;Item&gt;I14&lt;/Item&gt;&lt;Skill_1&gt;S120&lt;/Skill_1&gt;&lt;Skill_2&gt;S220&lt;/Skill_2&gt;&lt;Skill_3&gt;S100&lt;/Skill_3&gt;&lt;Skill_4&gt;S178&lt;/Skill_4&gt;&lt;Circle&gt;4&lt;/Circle&gt;&lt;Doryokuti_1&gt;HP&lt;/Doryokuti_1&gt;&lt;Doryokuti_2&gt;C&lt;/Doryokuti_2&gt;&lt;Doryokuti_3&gt;&lt;/Doryokuti_3&gt;&lt;/member&gt;</v>
      </c>
      <c r="AMK17" s="1"/>
    </row>
    <row r="18" spans="1:27 1025:1025">
      <c r="A18" s="1" t="s">
        <v>287</v>
      </c>
      <c r="B18" t="str">
        <f>VLOOKUP(C18,xml_table5!$A$1:$B$151,2,FALSE())</f>
        <v>K5</v>
      </c>
      <c r="C18" s="1" t="s">
        <v>288</v>
      </c>
      <c r="D18" s="1" t="s">
        <v>289</v>
      </c>
      <c r="E18" s="22" t="str">
        <f>VLOOKUP(テーブル1[[#This Row],[Personality]],作業用!$J$2:$K$17,2,FALSE)</f>
        <v>PE4</v>
      </c>
      <c r="F18" t="str">
        <f>VLOOKUP(C18,pokemon_status!$B$2:$F$910,4,FALSE())</f>
        <v>するどいめ</v>
      </c>
      <c r="G18" t="str">
        <f>VLOOKUP(F18,xml_table4!$A$1:$B$127,2,FALSE())</f>
        <v>S49</v>
      </c>
      <c r="H18" t="s">
        <v>290</v>
      </c>
      <c r="I18" t="str">
        <f>IF(H18 = "","",VLOOKUP(H18,xml_table4!$A$1:$B$127,2,FALSE()))</f>
        <v>S22</v>
      </c>
      <c r="J18" s="1" t="s">
        <v>291</v>
      </c>
      <c r="K18" t="str">
        <f>VLOOKUP(J18,xml_table2!$A$2:$B$56,2,FALSE())</f>
        <v>I7</v>
      </c>
      <c r="L18" s="1" t="s">
        <v>292</v>
      </c>
      <c r="M18" t="str">
        <f>VLOOKUP(L18,xml_table3!$A$1:$B$272,2,FALSE())</f>
        <v>S167</v>
      </c>
      <c r="N18" s="1" t="s">
        <v>293</v>
      </c>
      <c r="O18" t="str">
        <f>VLOOKUP(N18,xml_table3!$A$1:$B$272,2,FALSE())</f>
        <v>S194</v>
      </c>
      <c r="P18" s="1" t="s">
        <v>294</v>
      </c>
      <c r="Q18" t="str">
        <f>VLOOKUP(P18,xml_table3!$A$1:$B$272,2,FALSE())</f>
        <v>S230</v>
      </c>
      <c r="R18" s="1" t="s">
        <v>295</v>
      </c>
      <c r="S18" t="str">
        <f>VLOOKUP(R18,xml_table3!$A$1:$B$272,2,FALSE())</f>
        <v>S223</v>
      </c>
      <c r="T18" s="1" t="s">
        <v>212</v>
      </c>
      <c r="U18" s="1" t="s">
        <v>41</v>
      </c>
      <c r="V18" s="1" t="s">
        <v>42</v>
      </c>
      <c r="X18" s="1"/>
      <c r="Y18" t="str">
        <f>"&lt;member ID = """&amp;A18&amp;"""&gt;&lt;K_ID&gt;"&amp;B18&amp;"&lt;/K_ID&gt;&lt;Name&gt;"&amp;C18&amp;"&lt;/Name&gt;&lt;Personality&gt;"&amp;テーブル1[[#This Row],[Personality2]]&amp;"&lt;/Personality&gt;&lt;Special_1&gt;"&amp;G18&amp;"&lt;/Special_1&gt;&lt;Special_2&gt;"&amp;I18&amp;"&lt;/Special_2&gt;&lt;Item&gt;"&amp;K18&amp;"&lt;/Item&gt;&lt;Skill_1&gt;"&amp;M18&amp;"&lt;/Skill_1&gt;&lt;Skill_2&gt;"&amp;O18&amp;"&lt;/Skill_2&gt;&lt;Skill_3&gt;"&amp;Q18&amp;"&lt;/Skill_3&gt;"</f>
        <v>&lt;member ID = "P17"&gt;&lt;K_ID&gt;K5&lt;/K_ID&gt;&lt;Name&gt;エアームド&lt;/Name&gt;&lt;Personality&gt;PE4&lt;/Personality&gt;&lt;Special_1&gt;S49&lt;/Special_1&gt;&lt;Special_2&gt;S22&lt;/Special_2&gt;&lt;Item&gt;I7&lt;/Item&gt;&lt;Skill_1&gt;S167&lt;/Skill_1&gt;&lt;Skill_2&gt;S194&lt;/Skill_2&gt;&lt;Skill_3&gt;S230&lt;/Skill_3&gt;</v>
      </c>
      <c r="Z18" t="str">
        <f t="shared" si="1"/>
        <v>&lt;Skill_4&gt;S223&lt;/Skill_4&gt;&lt;Circle&gt;1&lt;/Circle&gt;&lt;Doryokuti_1&gt;A&lt;/Doryokuti_1&gt;&lt;Doryokuti_2&gt;B&lt;/Doryokuti_2&gt;&lt;Doryokuti_3&gt;&lt;/Doryokuti_3&gt;&lt;/member&gt;</v>
      </c>
      <c r="AA18" t="str">
        <f t="shared" si="0"/>
        <v>&lt;member ID = "P17"&gt;&lt;K_ID&gt;K5&lt;/K_ID&gt;&lt;Name&gt;エアームド&lt;/Name&gt;&lt;Personality&gt;PE4&lt;/Personality&gt;&lt;Special_1&gt;S49&lt;/Special_1&gt;&lt;Special_2&gt;S22&lt;/Special_2&gt;&lt;Item&gt;I7&lt;/Item&gt;&lt;Skill_1&gt;S167&lt;/Skill_1&gt;&lt;Skill_2&gt;S194&lt;/Skill_2&gt;&lt;Skill_3&gt;S230&lt;/Skill_3&gt;&lt;Skill_4&gt;S223&lt;/Skill_4&gt;&lt;Circle&gt;1&lt;/Circle&gt;&lt;Doryokuti_1&gt;A&lt;/Doryokuti_1&gt;&lt;Doryokuti_2&gt;B&lt;/Doryokuti_2&gt;&lt;Doryokuti_3&gt;&lt;/Doryokuti_3&gt;&lt;/member&gt;</v>
      </c>
      <c r="AMK18" s="1"/>
    </row>
    <row r="19" spans="1:27 1025:1025">
      <c r="A19" s="1" t="s">
        <v>296</v>
      </c>
      <c r="B19" t="str">
        <f>VLOOKUP(C19,xml_table5!$A$1:$B$151,2,FALSE())</f>
        <v>K5</v>
      </c>
      <c r="C19" s="1" t="s">
        <v>288</v>
      </c>
      <c r="D19" s="1" t="s">
        <v>297</v>
      </c>
      <c r="E19" s="22" t="str">
        <f>VLOOKUP(テーブル1[[#This Row],[Personality]],作業用!$J$2:$K$17,2,FALSE)</f>
        <v>PE5</v>
      </c>
      <c r="F19" t="str">
        <f>VLOOKUP(C19,pokemon_status!$B$2:$F$910,4,FALSE())</f>
        <v>するどいめ</v>
      </c>
      <c r="G19" t="str">
        <f>VLOOKUP(F19,xml_table4!$A$1:$B$127,2,FALSE())</f>
        <v>S49</v>
      </c>
      <c r="H19" t="s">
        <v>290</v>
      </c>
      <c r="I19" t="str">
        <f>IF(H19 = "","",VLOOKUP(H19,xml_table4!$A$1:$B$127,2,FALSE()))</f>
        <v>S22</v>
      </c>
      <c r="J19" s="1" t="s">
        <v>298</v>
      </c>
      <c r="K19" t="str">
        <f>VLOOKUP(J19,xml_table2!$A$2:$B$56,2,FALSE())</f>
        <v>I33</v>
      </c>
      <c r="L19" s="1" t="s">
        <v>299</v>
      </c>
      <c r="M19" t="str">
        <f>VLOOKUP(L19,xml_table3!$A$1:$B$272,2,FALSE())</f>
        <v>S121</v>
      </c>
      <c r="N19" s="1" t="s">
        <v>300</v>
      </c>
      <c r="O19" t="str">
        <f>VLOOKUP(N19,xml_table3!$A$1:$B$272,2,FALSE())</f>
        <v>S157</v>
      </c>
      <c r="P19" s="1" t="s">
        <v>236</v>
      </c>
      <c r="Q19" t="str">
        <f>VLOOKUP(P19,xml_table3!$A$1:$B$272,2,FALSE())</f>
        <v>S50</v>
      </c>
      <c r="R19" s="1" t="s">
        <v>301</v>
      </c>
      <c r="S19" t="str">
        <f>VLOOKUP(R19,xml_table3!$A$1:$B$272,2,FALSE())</f>
        <v>S202</v>
      </c>
      <c r="T19" s="1" t="s">
        <v>219</v>
      </c>
      <c r="U19" s="1" t="s">
        <v>40</v>
      </c>
      <c r="V19" s="1" t="s">
        <v>42</v>
      </c>
      <c r="W19" s="1" t="s">
        <v>44</v>
      </c>
      <c r="X19" s="1"/>
      <c r="Y19" t="str">
        <f>"&lt;member ID = """&amp;A19&amp;"""&gt;&lt;K_ID&gt;"&amp;B19&amp;"&lt;/K_ID&gt;&lt;Name&gt;"&amp;C19&amp;"&lt;/Name&gt;&lt;Personality&gt;"&amp;テーブル1[[#This Row],[Personality2]]&amp;"&lt;/Personality&gt;&lt;Special_1&gt;"&amp;G19&amp;"&lt;/Special_1&gt;&lt;Special_2&gt;"&amp;I19&amp;"&lt;/Special_2&gt;&lt;Item&gt;"&amp;K19&amp;"&lt;/Item&gt;&lt;Skill_1&gt;"&amp;M19&amp;"&lt;/Skill_1&gt;&lt;Skill_2&gt;"&amp;O19&amp;"&lt;/Skill_2&gt;&lt;Skill_3&gt;"&amp;Q19&amp;"&lt;/Skill_3&gt;"</f>
        <v>&lt;member ID = "P18"&gt;&lt;K_ID&gt;K5&lt;/K_ID&gt;&lt;Name&gt;エアームド&lt;/Name&gt;&lt;Personality&gt;PE5&lt;/Personality&gt;&lt;Special_1&gt;S49&lt;/Special_1&gt;&lt;Special_2&gt;S22&lt;/Special_2&gt;&lt;Item&gt;I33&lt;/Item&gt;&lt;Skill_1&gt;S121&lt;/Skill_1&gt;&lt;Skill_2&gt;S157&lt;/Skill_2&gt;&lt;Skill_3&gt;S50&lt;/Skill_3&gt;</v>
      </c>
      <c r="Z19" t="str">
        <f t="shared" si="1"/>
        <v>&lt;Skill_4&gt;S202&lt;/Skill_4&gt;&lt;Circle&gt;2&lt;/Circle&gt;&lt;Doryokuti_1&gt;HP&lt;/Doryokuti_1&gt;&lt;Doryokuti_2&gt;B&lt;/Doryokuti_2&gt;&lt;Doryokuti_3&gt;D&lt;/Doryokuti_3&gt;&lt;/member&gt;</v>
      </c>
      <c r="AA19" t="str">
        <f t="shared" si="0"/>
        <v>&lt;member ID = "P18"&gt;&lt;K_ID&gt;K5&lt;/K_ID&gt;&lt;Name&gt;エアームド&lt;/Name&gt;&lt;Personality&gt;PE5&lt;/Personality&gt;&lt;Special_1&gt;S49&lt;/Special_1&gt;&lt;Special_2&gt;S22&lt;/Special_2&gt;&lt;Item&gt;I33&lt;/Item&gt;&lt;Skill_1&gt;S121&lt;/Skill_1&gt;&lt;Skill_2&gt;S157&lt;/Skill_2&gt;&lt;Skill_3&gt;S50&lt;/Skill_3&gt;&lt;Skill_4&gt;S202&lt;/Skill_4&gt;&lt;Circle&gt;2&lt;/Circle&gt;&lt;Doryokuti_1&gt;HP&lt;/Doryokuti_1&gt;&lt;Doryokuti_2&gt;B&lt;/Doryokuti_2&gt;&lt;Doryokuti_3&gt;D&lt;/Doryokuti_3&gt;&lt;/member&gt;</v>
      </c>
      <c r="AMK19" s="1"/>
    </row>
    <row r="20" spans="1:27 1025:1025">
      <c r="A20" s="1" t="s">
        <v>302</v>
      </c>
      <c r="B20" t="str">
        <f>VLOOKUP(C20,xml_table5!$A$1:$B$151,2,FALSE())</f>
        <v>K5</v>
      </c>
      <c r="C20" s="1" t="s">
        <v>288</v>
      </c>
      <c r="D20" s="1" t="s">
        <v>289</v>
      </c>
      <c r="E20" s="22" t="str">
        <f>VLOOKUP(テーブル1[[#This Row],[Personality]],作業用!$J$2:$K$17,2,FALSE)</f>
        <v>PE4</v>
      </c>
      <c r="F20" t="str">
        <f>VLOOKUP(C20,pokemon_status!$B$2:$F$910,4,FALSE())</f>
        <v>するどいめ</v>
      </c>
      <c r="G20" t="str">
        <f>VLOOKUP(F20,xml_table4!$A$1:$B$127,2,FALSE())</f>
        <v>S49</v>
      </c>
      <c r="H20" t="s">
        <v>290</v>
      </c>
      <c r="I20" t="str">
        <f>IF(H20 = "","",VLOOKUP(H20,xml_table4!$A$1:$B$127,2,FALSE()))</f>
        <v>S22</v>
      </c>
      <c r="J20" s="1" t="s">
        <v>207</v>
      </c>
      <c r="K20" t="str">
        <f>VLOOKUP(J20,xml_table2!$A$2:$B$56,2,FALSE())</f>
        <v>I29</v>
      </c>
      <c r="L20" s="1" t="s">
        <v>292</v>
      </c>
      <c r="M20" t="str">
        <f>VLOOKUP(L20,xml_table3!$A$1:$B$272,2,FALSE())</f>
        <v>S167</v>
      </c>
      <c r="N20" s="1" t="s">
        <v>303</v>
      </c>
      <c r="O20" t="str">
        <f>VLOOKUP(N20,xml_table3!$A$1:$B$272,2,FALSE())</f>
        <v>S67</v>
      </c>
      <c r="P20" s="1" t="s">
        <v>304</v>
      </c>
      <c r="Q20" t="str">
        <f>VLOOKUP(P20,xml_table3!$A$1:$B$272,2,FALSE())</f>
        <v>S97</v>
      </c>
      <c r="R20" s="1" t="s">
        <v>243</v>
      </c>
      <c r="S20" t="str">
        <f>VLOOKUP(R20,xml_table3!$A$1:$B$272,2,FALSE())</f>
        <v>S141</v>
      </c>
      <c r="T20" s="1" t="s">
        <v>224</v>
      </c>
      <c r="U20" s="1" t="s">
        <v>41</v>
      </c>
      <c r="V20" s="1" t="s">
        <v>42</v>
      </c>
      <c r="X20" s="1"/>
      <c r="Y20" t="str">
        <f>"&lt;member ID = """&amp;A20&amp;"""&gt;&lt;K_ID&gt;"&amp;B20&amp;"&lt;/K_ID&gt;&lt;Name&gt;"&amp;C20&amp;"&lt;/Name&gt;&lt;Personality&gt;"&amp;テーブル1[[#This Row],[Personality2]]&amp;"&lt;/Personality&gt;&lt;Special_1&gt;"&amp;G20&amp;"&lt;/Special_1&gt;&lt;Special_2&gt;"&amp;I20&amp;"&lt;/Special_2&gt;&lt;Item&gt;"&amp;K20&amp;"&lt;/Item&gt;&lt;Skill_1&gt;"&amp;M20&amp;"&lt;/Skill_1&gt;&lt;Skill_2&gt;"&amp;O20&amp;"&lt;/Skill_2&gt;&lt;Skill_3&gt;"&amp;Q20&amp;"&lt;/Skill_3&gt;"</f>
        <v>&lt;member ID = "P19"&gt;&lt;K_ID&gt;K5&lt;/K_ID&gt;&lt;Name&gt;エアームド&lt;/Name&gt;&lt;Personality&gt;PE4&lt;/Personality&gt;&lt;Special_1&gt;S49&lt;/Special_1&gt;&lt;Special_2&gt;S22&lt;/Special_2&gt;&lt;Item&gt;I29&lt;/Item&gt;&lt;Skill_1&gt;S167&lt;/Skill_1&gt;&lt;Skill_2&gt;S67&lt;/Skill_2&gt;&lt;Skill_3&gt;S97&lt;/Skill_3&gt;</v>
      </c>
      <c r="Z20" t="str">
        <f t="shared" si="1"/>
        <v>&lt;Skill_4&gt;S141&lt;/Skill_4&gt;&lt;Circle&gt;3&lt;/Circle&gt;&lt;Doryokuti_1&gt;A&lt;/Doryokuti_1&gt;&lt;Doryokuti_2&gt;B&lt;/Doryokuti_2&gt;&lt;Doryokuti_3&gt;&lt;/Doryokuti_3&gt;&lt;/member&gt;</v>
      </c>
      <c r="AA20" t="str">
        <f t="shared" si="0"/>
        <v>&lt;member ID = "P19"&gt;&lt;K_ID&gt;K5&lt;/K_ID&gt;&lt;Name&gt;エアームド&lt;/Name&gt;&lt;Personality&gt;PE4&lt;/Personality&gt;&lt;Special_1&gt;S49&lt;/Special_1&gt;&lt;Special_2&gt;S22&lt;/Special_2&gt;&lt;Item&gt;I29&lt;/Item&gt;&lt;Skill_1&gt;S167&lt;/Skill_1&gt;&lt;Skill_2&gt;S67&lt;/Skill_2&gt;&lt;Skill_3&gt;S97&lt;/Skill_3&gt;&lt;Skill_4&gt;S141&lt;/Skill_4&gt;&lt;Circle&gt;3&lt;/Circle&gt;&lt;Doryokuti_1&gt;A&lt;/Doryokuti_1&gt;&lt;Doryokuti_2&gt;B&lt;/Doryokuti_2&gt;&lt;Doryokuti_3&gt;&lt;/Doryokuti_3&gt;&lt;/member&gt;</v>
      </c>
      <c r="AMK20" s="1"/>
    </row>
    <row r="21" spans="1:27 1025:1025">
      <c r="A21" s="1" t="s">
        <v>305</v>
      </c>
      <c r="B21" t="str">
        <f>VLOOKUP(C21,xml_table5!$A$1:$B$151,2,FALSE())</f>
        <v>K5</v>
      </c>
      <c r="C21" s="1" t="s">
        <v>288</v>
      </c>
      <c r="D21" s="1" t="s">
        <v>206</v>
      </c>
      <c r="E21" s="22" t="str">
        <f>VLOOKUP(テーブル1[[#This Row],[Personality]],作業用!$J$2:$K$17,2,FALSE)</f>
        <v>PE1</v>
      </c>
      <c r="F21" t="str">
        <f>VLOOKUP(C21,pokemon_status!$B$2:$F$910,4,FALSE())</f>
        <v>するどいめ</v>
      </c>
      <c r="G21" t="str">
        <f>VLOOKUP(F21,xml_table4!$A$1:$B$127,2,FALSE())</f>
        <v>S49</v>
      </c>
      <c r="H21" t="s">
        <v>290</v>
      </c>
      <c r="I21" t="str">
        <f>IF(H21 = "","",VLOOKUP(H21,xml_table4!$A$1:$B$127,2,FALSE()))</f>
        <v>S22</v>
      </c>
      <c r="J21" s="1" t="s">
        <v>226</v>
      </c>
      <c r="K21" t="str">
        <f>VLOOKUP(J21,xml_table2!$A$2:$B$56,2,FALSE())</f>
        <v>I3</v>
      </c>
      <c r="L21" s="1" t="s">
        <v>306</v>
      </c>
      <c r="M21" t="str">
        <f>VLOOKUP(L21,xml_table3!$A$1:$B$272,2,FALSE())</f>
        <v>S219</v>
      </c>
      <c r="N21" s="1" t="s">
        <v>293</v>
      </c>
      <c r="O21" t="str">
        <f>VLOOKUP(N21,xml_table3!$A$1:$B$272,2,FALSE())</f>
        <v>S194</v>
      </c>
      <c r="P21" s="1" t="s">
        <v>208</v>
      </c>
      <c r="Q21" t="str">
        <f>VLOOKUP(P21,xml_table3!$A$1:$B$272,2,FALSE())</f>
        <v>S94</v>
      </c>
      <c r="R21" s="1" t="s">
        <v>209</v>
      </c>
      <c r="S21" t="str">
        <f>VLOOKUP(R21,xml_table3!$A$1:$B$272,2,FALSE())</f>
        <v>S26</v>
      </c>
      <c r="T21" s="1" t="s">
        <v>228</v>
      </c>
      <c r="U21" s="1" t="s">
        <v>41</v>
      </c>
      <c r="V21" s="1" t="s">
        <v>42</v>
      </c>
      <c r="X21" s="1"/>
      <c r="Y21" t="str">
        <f>"&lt;member ID = """&amp;A21&amp;"""&gt;&lt;K_ID&gt;"&amp;B21&amp;"&lt;/K_ID&gt;&lt;Name&gt;"&amp;C21&amp;"&lt;/Name&gt;&lt;Personality&gt;"&amp;テーブル1[[#This Row],[Personality2]]&amp;"&lt;/Personality&gt;&lt;Special_1&gt;"&amp;G21&amp;"&lt;/Special_1&gt;&lt;Special_2&gt;"&amp;I21&amp;"&lt;/Special_2&gt;&lt;Item&gt;"&amp;K21&amp;"&lt;/Item&gt;&lt;Skill_1&gt;"&amp;M21&amp;"&lt;/Skill_1&gt;&lt;Skill_2&gt;"&amp;O21&amp;"&lt;/Skill_2&gt;&lt;Skill_3&gt;"&amp;Q21&amp;"&lt;/Skill_3&gt;"</f>
        <v>&lt;member ID = "P20"&gt;&lt;K_ID&gt;K5&lt;/K_ID&gt;&lt;Name&gt;エアームド&lt;/Name&gt;&lt;Personality&gt;PE1&lt;/Personality&gt;&lt;Special_1&gt;S49&lt;/Special_1&gt;&lt;Special_2&gt;S22&lt;/Special_2&gt;&lt;Item&gt;I3&lt;/Item&gt;&lt;Skill_1&gt;S219&lt;/Skill_1&gt;&lt;Skill_2&gt;S194&lt;/Skill_2&gt;&lt;Skill_3&gt;S94&lt;/Skill_3&gt;</v>
      </c>
      <c r="Z21" t="str">
        <f t="shared" si="1"/>
        <v>&lt;Skill_4&gt;S26&lt;/Skill_4&gt;&lt;Circle&gt;4&lt;/Circle&gt;&lt;Doryokuti_1&gt;A&lt;/Doryokuti_1&gt;&lt;Doryokuti_2&gt;B&lt;/Doryokuti_2&gt;&lt;Doryokuti_3&gt;&lt;/Doryokuti_3&gt;&lt;/member&gt;</v>
      </c>
      <c r="AA21" t="str">
        <f t="shared" si="0"/>
        <v>&lt;member ID = "P20"&gt;&lt;K_ID&gt;K5&lt;/K_ID&gt;&lt;Name&gt;エアームド&lt;/Name&gt;&lt;Personality&gt;PE1&lt;/Personality&gt;&lt;Special_1&gt;S49&lt;/Special_1&gt;&lt;Special_2&gt;S22&lt;/Special_2&gt;&lt;Item&gt;I3&lt;/Item&gt;&lt;Skill_1&gt;S219&lt;/Skill_1&gt;&lt;Skill_2&gt;S194&lt;/Skill_2&gt;&lt;Skill_3&gt;S94&lt;/Skill_3&gt;&lt;Skill_4&gt;S26&lt;/Skill_4&gt;&lt;Circle&gt;4&lt;/Circle&gt;&lt;Doryokuti_1&gt;A&lt;/Doryokuti_1&gt;&lt;Doryokuti_2&gt;B&lt;/Doryokuti_2&gt;&lt;Doryokuti_3&gt;&lt;/Doryokuti_3&gt;&lt;/member&gt;</v>
      </c>
      <c r="AMK21" s="1"/>
    </row>
    <row r="22" spans="1:27 1025:1025">
      <c r="A22" s="1" t="s">
        <v>307</v>
      </c>
      <c r="B22" t="str">
        <f>VLOOKUP(C22,xml_table5!$A$1:$B$151,2,FALSE())</f>
        <v>K6</v>
      </c>
      <c r="C22" s="1" t="s">
        <v>308</v>
      </c>
      <c r="D22" s="1" t="s">
        <v>309</v>
      </c>
      <c r="E22" s="22" t="str">
        <f>VLOOKUP(テーブル1[[#This Row],[Personality]],作業用!$J$2:$K$17,2,FALSE)</f>
        <v>PE6</v>
      </c>
      <c r="F22" t="str">
        <f>VLOOKUP(C22,pokemon_status!$B$2:$F$910,4,FALSE())</f>
        <v>シンクロ</v>
      </c>
      <c r="G22" t="str">
        <f>VLOOKUP(F22,xml_table4!$A$1:$B$127,2,FALSE())</f>
        <v>S41</v>
      </c>
      <c r="I22" t="str">
        <f>IF(H22 = "","",VLOOKUP(H22,xml_table4!$A$1:$B$127,2,FALSE()))</f>
        <v/>
      </c>
      <c r="J22" s="1" t="s">
        <v>250</v>
      </c>
      <c r="K22" t="str">
        <f>VLOOKUP(J22,xml_table2!$A$2:$B$56,2,FALSE())</f>
        <v>I54</v>
      </c>
      <c r="L22" s="1" t="s">
        <v>310</v>
      </c>
      <c r="M22" t="str">
        <f>VLOOKUP(L22,xml_table3!$A$1:$B$272,2,FALSE())</f>
        <v>S88</v>
      </c>
      <c r="N22" s="1" t="s">
        <v>311</v>
      </c>
      <c r="O22" t="str">
        <f>VLOOKUP(N22,xml_table3!$A$1:$B$272,2,FALSE())</f>
        <v>S264</v>
      </c>
      <c r="P22" s="1" t="s">
        <v>312</v>
      </c>
      <c r="Q22" t="str">
        <f>VLOOKUP(P22,xml_table3!$A$1:$B$272,2,FALSE())</f>
        <v>S248</v>
      </c>
      <c r="R22" s="1" t="s">
        <v>313</v>
      </c>
      <c r="S22" t="str">
        <f>VLOOKUP(R22,xml_table3!$A$1:$B$272,2,FALSE())</f>
        <v>S201</v>
      </c>
      <c r="T22" s="1" t="s">
        <v>212</v>
      </c>
      <c r="U22" s="1" t="s">
        <v>43</v>
      </c>
      <c r="V22" s="1" t="s">
        <v>45</v>
      </c>
      <c r="X22" s="1"/>
      <c r="Y22" t="str">
        <f>"&lt;member ID = """&amp;A22&amp;"""&gt;&lt;K_ID&gt;"&amp;B22&amp;"&lt;/K_ID&gt;&lt;Name&gt;"&amp;C22&amp;"&lt;/Name&gt;&lt;Personality&gt;"&amp;テーブル1[[#This Row],[Personality2]]&amp;"&lt;/Personality&gt;&lt;Special_1&gt;"&amp;G22&amp;"&lt;/Special_1&gt;&lt;Special_2&gt;"&amp;I22&amp;"&lt;/Special_2&gt;&lt;Item&gt;"&amp;K22&amp;"&lt;/Item&gt;&lt;Skill_1&gt;"&amp;M22&amp;"&lt;/Skill_1&gt;&lt;Skill_2&gt;"&amp;O22&amp;"&lt;/Skill_2&gt;&lt;Skill_3&gt;"&amp;Q22&amp;"&lt;/Skill_3&gt;"</f>
        <v>&lt;member ID = "P21"&gt;&lt;K_ID&gt;K6&lt;/K_ID&gt;&lt;Name&gt;エーフィ&lt;/Name&gt;&lt;Personality&gt;PE6&lt;/Personality&gt;&lt;Special_1&gt;S41&lt;/Special_1&gt;&lt;Special_2&gt;&lt;/Special_2&gt;&lt;Item&gt;I54&lt;/Item&gt;&lt;Skill_1&gt;S88&lt;/Skill_1&gt;&lt;Skill_2&gt;S264&lt;/Skill_2&gt;&lt;Skill_3&gt;S248&lt;/Skill_3&gt;</v>
      </c>
      <c r="Z22" t="str">
        <f t="shared" si="1"/>
        <v>&lt;Skill_4&gt;S201&lt;/Skill_4&gt;&lt;Circle&gt;1&lt;/Circle&gt;&lt;Doryokuti_1&gt;C&lt;/Doryokuti_1&gt;&lt;Doryokuti_2&gt;S&lt;/Doryokuti_2&gt;&lt;Doryokuti_3&gt;&lt;/Doryokuti_3&gt;&lt;/member&gt;</v>
      </c>
      <c r="AA22" t="str">
        <f t="shared" si="0"/>
        <v>&lt;member ID = "P21"&gt;&lt;K_ID&gt;K6&lt;/K_ID&gt;&lt;Name&gt;エーフィ&lt;/Name&gt;&lt;Personality&gt;PE6&lt;/Personality&gt;&lt;Special_1&gt;S41&lt;/Special_1&gt;&lt;Special_2&gt;&lt;/Special_2&gt;&lt;Item&gt;I54&lt;/Item&gt;&lt;Skill_1&gt;S88&lt;/Skill_1&gt;&lt;Skill_2&gt;S264&lt;/Skill_2&gt;&lt;Skill_3&gt;S248&lt;/Skill_3&gt;&lt;Skill_4&gt;S201&lt;/Skill_4&gt;&lt;Circle&gt;1&lt;/Circle&gt;&lt;Doryokuti_1&gt;C&lt;/Doryokuti_1&gt;&lt;Doryokuti_2&gt;S&lt;/Doryokuti_2&gt;&lt;Doryokuti_3&gt;&lt;/Doryokuti_3&gt;&lt;/member&gt;</v>
      </c>
      <c r="AMK22" s="1"/>
    </row>
    <row r="23" spans="1:27 1025:1025">
      <c r="A23" s="1" t="s">
        <v>314</v>
      </c>
      <c r="B23" t="str">
        <f>VLOOKUP(C23,xml_table5!$A$1:$B$151,2,FALSE())</f>
        <v>K6</v>
      </c>
      <c r="C23" s="1" t="s">
        <v>308</v>
      </c>
      <c r="D23" s="1" t="s">
        <v>309</v>
      </c>
      <c r="E23" s="22" t="str">
        <f>VLOOKUP(テーブル1[[#This Row],[Personality]],作業用!$J$2:$K$17,2,FALSE)</f>
        <v>PE6</v>
      </c>
      <c r="F23" t="str">
        <f>VLOOKUP(C23,pokemon_status!$B$2:$F$910,4,FALSE())</f>
        <v>シンクロ</v>
      </c>
      <c r="G23" t="str">
        <f>VLOOKUP(F23,xml_table4!$A$1:$B$127,2,FALSE())</f>
        <v>S41</v>
      </c>
      <c r="I23" t="str">
        <f>IF(H23 = "","",VLOOKUP(H23,xml_table4!$A$1:$B$127,2,FALSE()))</f>
        <v/>
      </c>
      <c r="J23" s="1" t="s">
        <v>315</v>
      </c>
      <c r="K23" t="str">
        <f>VLOOKUP(J23,xml_table2!$A$2:$B$56,2,FALSE())</f>
        <v>I43</v>
      </c>
      <c r="L23" s="1" t="s">
        <v>310</v>
      </c>
      <c r="M23" t="str">
        <f>VLOOKUP(L23,xml_table3!$A$1:$B$272,2,FALSE())</f>
        <v>S88</v>
      </c>
      <c r="N23" s="1" t="s">
        <v>316</v>
      </c>
      <c r="O23" t="str">
        <f>VLOOKUP(N23,xml_table3!$A$1:$B$272,2,FALSE())</f>
        <v>S118</v>
      </c>
      <c r="P23" s="1" t="s">
        <v>317</v>
      </c>
      <c r="Q23" t="str">
        <f>VLOOKUP(P23,xml_table3!$A$1:$B$272,2,FALSE())</f>
        <v>S15</v>
      </c>
      <c r="R23" s="1" t="s">
        <v>240</v>
      </c>
      <c r="S23" t="str">
        <f>VLOOKUP(R23,xml_table3!$A$1:$B$272,2,FALSE())</f>
        <v>S252</v>
      </c>
      <c r="T23" s="1" t="s">
        <v>219</v>
      </c>
      <c r="U23" s="1" t="s">
        <v>43</v>
      </c>
      <c r="V23" s="1" t="s">
        <v>45</v>
      </c>
      <c r="X23" s="1"/>
      <c r="Y23" t="str">
        <f>"&lt;member ID = """&amp;A23&amp;"""&gt;&lt;K_ID&gt;"&amp;B23&amp;"&lt;/K_ID&gt;&lt;Name&gt;"&amp;C23&amp;"&lt;/Name&gt;&lt;Personality&gt;"&amp;テーブル1[[#This Row],[Personality2]]&amp;"&lt;/Personality&gt;&lt;Special_1&gt;"&amp;G23&amp;"&lt;/Special_1&gt;&lt;Special_2&gt;"&amp;I23&amp;"&lt;/Special_2&gt;&lt;Item&gt;"&amp;K23&amp;"&lt;/Item&gt;&lt;Skill_1&gt;"&amp;M23&amp;"&lt;/Skill_1&gt;&lt;Skill_2&gt;"&amp;O23&amp;"&lt;/Skill_2&gt;&lt;Skill_3&gt;"&amp;Q23&amp;"&lt;/Skill_3&gt;"</f>
        <v>&lt;member ID = "P22"&gt;&lt;K_ID&gt;K6&lt;/K_ID&gt;&lt;Name&gt;エーフィ&lt;/Name&gt;&lt;Personality&gt;PE6&lt;/Personality&gt;&lt;Special_1&gt;S41&lt;/Special_1&gt;&lt;Special_2&gt;&lt;/Special_2&gt;&lt;Item&gt;I43&lt;/Item&gt;&lt;Skill_1&gt;S88&lt;/Skill_1&gt;&lt;Skill_2&gt;S118&lt;/Skill_2&gt;&lt;Skill_3&gt;S15&lt;/Skill_3&gt;</v>
      </c>
      <c r="Z23" t="str">
        <f t="shared" si="1"/>
        <v>&lt;Skill_4&gt;S252&lt;/Skill_4&gt;&lt;Circle&gt;2&lt;/Circle&gt;&lt;Doryokuti_1&gt;C&lt;/Doryokuti_1&gt;&lt;Doryokuti_2&gt;S&lt;/Doryokuti_2&gt;&lt;Doryokuti_3&gt;&lt;/Doryokuti_3&gt;&lt;/member&gt;</v>
      </c>
      <c r="AA23" t="str">
        <f t="shared" si="0"/>
        <v>&lt;member ID = "P22"&gt;&lt;K_ID&gt;K6&lt;/K_ID&gt;&lt;Name&gt;エーフィ&lt;/Name&gt;&lt;Personality&gt;PE6&lt;/Personality&gt;&lt;Special_1&gt;S41&lt;/Special_1&gt;&lt;Special_2&gt;&lt;/Special_2&gt;&lt;Item&gt;I43&lt;/Item&gt;&lt;Skill_1&gt;S88&lt;/Skill_1&gt;&lt;Skill_2&gt;S118&lt;/Skill_2&gt;&lt;Skill_3&gt;S15&lt;/Skill_3&gt;&lt;Skill_4&gt;S252&lt;/Skill_4&gt;&lt;Circle&gt;2&lt;/Circle&gt;&lt;Doryokuti_1&gt;C&lt;/Doryokuti_1&gt;&lt;Doryokuti_2&gt;S&lt;/Doryokuti_2&gt;&lt;Doryokuti_3&gt;&lt;/Doryokuti_3&gt;&lt;/member&gt;</v>
      </c>
      <c r="AMK23" s="1"/>
    </row>
    <row r="24" spans="1:27 1025:1025">
      <c r="A24" s="1" t="s">
        <v>318</v>
      </c>
      <c r="B24" t="str">
        <f>VLOOKUP(C24,xml_table5!$A$1:$B$151,2,FALSE())</f>
        <v>K6</v>
      </c>
      <c r="C24" s="1" t="s">
        <v>308</v>
      </c>
      <c r="D24" s="1" t="s">
        <v>261</v>
      </c>
      <c r="E24" s="22" t="str">
        <f>VLOOKUP(テーブル1[[#This Row],[Personality]],作業用!$J$2:$K$17,2,FALSE)</f>
        <v>PE3</v>
      </c>
      <c r="F24" t="str">
        <f>VLOOKUP(C24,pokemon_status!$B$2:$F$910,4,FALSE())</f>
        <v>シンクロ</v>
      </c>
      <c r="G24" t="str">
        <f>VLOOKUP(F24,xml_table4!$A$1:$B$127,2,FALSE())</f>
        <v>S41</v>
      </c>
      <c r="I24" t="str">
        <f>IF(H24 = "","",VLOOKUP(H24,xml_table4!$A$1:$B$127,2,FALSE()))</f>
        <v/>
      </c>
      <c r="J24" s="1" t="s">
        <v>250</v>
      </c>
      <c r="K24" t="str">
        <f>VLOOKUP(J24,xml_table2!$A$2:$B$56,2,FALSE())</f>
        <v>I54</v>
      </c>
      <c r="L24" s="1" t="s">
        <v>310</v>
      </c>
      <c r="M24" t="str">
        <f>VLOOKUP(L24,xml_table3!$A$1:$B$272,2,FALSE())</f>
        <v>S88</v>
      </c>
      <c r="N24" s="1" t="s">
        <v>319</v>
      </c>
      <c r="O24" t="str">
        <f>VLOOKUP(N24,xml_table3!$A$1:$B$272,2,FALSE())</f>
        <v>S104</v>
      </c>
      <c r="P24" s="1" t="s">
        <v>284</v>
      </c>
      <c r="Q24" t="str">
        <f>VLOOKUP(P24,xml_table3!$A$1:$B$272,2,FALSE())</f>
        <v>S192</v>
      </c>
      <c r="R24" s="1" t="s">
        <v>111</v>
      </c>
      <c r="S24" t="str">
        <f>VLOOKUP(R24,xml_table3!$A$1:$B$272,2,FALSE())</f>
        <v>S71</v>
      </c>
      <c r="T24" s="1" t="s">
        <v>224</v>
      </c>
      <c r="U24" s="1" t="s">
        <v>43</v>
      </c>
      <c r="V24" s="1" t="s">
        <v>45</v>
      </c>
      <c r="X24" s="1"/>
      <c r="Y24" t="str">
        <f>"&lt;member ID = """&amp;A24&amp;"""&gt;&lt;K_ID&gt;"&amp;B24&amp;"&lt;/K_ID&gt;&lt;Name&gt;"&amp;C24&amp;"&lt;/Name&gt;&lt;Personality&gt;"&amp;テーブル1[[#This Row],[Personality2]]&amp;"&lt;/Personality&gt;&lt;Special_1&gt;"&amp;G24&amp;"&lt;/Special_1&gt;&lt;Special_2&gt;"&amp;I24&amp;"&lt;/Special_2&gt;&lt;Item&gt;"&amp;K24&amp;"&lt;/Item&gt;&lt;Skill_1&gt;"&amp;M24&amp;"&lt;/Skill_1&gt;&lt;Skill_2&gt;"&amp;O24&amp;"&lt;/Skill_2&gt;&lt;Skill_3&gt;"&amp;Q24&amp;"&lt;/Skill_3&gt;"</f>
        <v>&lt;member ID = "P23"&gt;&lt;K_ID&gt;K6&lt;/K_ID&gt;&lt;Name&gt;エーフィ&lt;/Name&gt;&lt;Personality&gt;PE3&lt;/Personality&gt;&lt;Special_1&gt;S41&lt;/Special_1&gt;&lt;Special_2&gt;&lt;/Special_2&gt;&lt;Item&gt;I54&lt;/Item&gt;&lt;Skill_1&gt;S88&lt;/Skill_1&gt;&lt;Skill_2&gt;S104&lt;/Skill_2&gt;&lt;Skill_3&gt;S192&lt;/Skill_3&gt;</v>
      </c>
      <c r="Z24" t="str">
        <f t="shared" si="1"/>
        <v>&lt;Skill_4&gt;S71&lt;/Skill_4&gt;&lt;Circle&gt;3&lt;/Circle&gt;&lt;Doryokuti_1&gt;C&lt;/Doryokuti_1&gt;&lt;Doryokuti_2&gt;S&lt;/Doryokuti_2&gt;&lt;Doryokuti_3&gt;&lt;/Doryokuti_3&gt;&lt;/member&gt;</v>
      </c>
      <c r="AA24" t="str">
        <f t="shared" si="0"/>
        <v>&lt;member ID = "P23"&gt;&lt;K_ID&gt;K6&lt;/K_ID&gt;&lt;Name&gt;エーフィ&lt;/Name&gt;&lt;Personality&gt;PE3&lt;/Personality&gt;&lt;Special_1&gt;S41&lt;/Special_1&gt;&lt;Special_2&gt;&lt;/Special_2&gt;&lt;Item&gt;I54&lt;/Item&gt;&lt;Skill_1&gt;S88&lt;/Skill_1&gt;&lt;Skill_2&gt;S104&lt;/Skill_2&gt;&lt;Skill_3&gt;S192&lt;/Skill_3&gt;&lt;Skill_4&gt;S71&lt;/Skill_4&gt;&lt;Circle&gt;3&lt;/Circle&gt;&lt;Doryokuti_1&gt;C&lt;/Doryokuti_1&gt;&lt;Doryokuti_2&gt;S&lt;/Doryokuti_2&gt;&lt;Doryokuti_3&gt;&lt;/Doryokuti_3&gt;&lt;/member&gt;</v>
      </c>
      <c r="AMK24" s="1"/>
    </row>
    <row r="25" spans="1:27 1025:1025">
      <c r="A25" s="1" t="s">
        <v>320</v>
      </c>
      <c r="B25" t="str">
        <f>VLOOKUP(C25,xml_table5!$A$1:$B$151,2,FALSE())</f>
        <v>K6</v>
      </c>
      <c r="C25" s="1" t="s">
        <v>308</v>
      </c>
      <c r="D25" s="1" t="s">
        <v>261</v>
      </c>
      <c r="E25" s="22" t="str">
        <f>VLOOKUP(テーブル1[[#This Row],[Personality]],作業用!$J$2:$K$17,2,FALSE)</f>
        <v>PE3</v>
      </c>
      <c r="F25" t="str">
        <f>VLOOKUP(C25,pokemon_status!$B$2:$F$910,4,FALSE())</f>
        <v>シンクロ</v>
      </c>
      <c r="G25" t="str">
        <f>VLOOKUP(F25,xml_table4!$A$1:$B$127,2,FALSE())</f>
        <v>S41</v>
      </c>
      <c r="I25" t="str">
        <f>IF(H25 = "","",VLOOKUP(H25,xml_table4!$A$1:$B$127,2,FALSE()))</f>
        <v/>
      </c>
      <c r="J25" s="1" t="s">
        <v>140</v>
      </c>
      <c r="K25" t="str">
        <f>VLOOKUP(J25,xml_table2!$A$2:$B$56,2,FALSE())</f>
        <v>I49</v>
      </c>
      <c r="L25" s="1" t="s">
        <v>310</v>
      </c>
      <c r="M25" t="str">
        <f>VLOOKUP(L25,xml_table3!$A$1:$B$272,2,FALSE())</f>
        <v>S88</v>
      </c>
      <c r="N25" s="1" t="s">
        <v>319</v>
      </c>
      <c r="O25" t="str">
        <f>VLOOKUP(N25,xml_table3!$A$1:$B$272,2,FALSE())</f>
        <v>S104</v>
      </c>
      <c r="P25" s="1" t="s">
        <v>321</v>
      </c>
      <c r="Q25" t="str">
        <f>VLOOKUP(P25,xml_table3!$A$1:$B$272,2,FALSE())</f>
        <v>S91</v>
      </c>
      <c r="R25" s="1" t="s">
        <v>322</v>
      </c>
      <c r="S25" t="str">
        <f>VLOOKUP(R25,xml_table3!$A$1:$B$272,2,FALSE())</f>
        <v>S12</v>
      </c>
      <c r="T25" s="1" t="s">
        <v>228</v>
      </c>
      <c r="U25" s="1" t="s">
        <v>43</v>
      </c>
      <c r="V25" s="1" t="s">
        <v>45</v>
      </c>
      <c r="X25" s="1"/>
      <c r="Y25" t="str">
        <f>"&lt;member ID = """&amp;A25&amp;"""&gt;&lt;K_ID&gt;"&amp;B25&amp;"&lt;/K_ID&gt;&lt;Name&gt;"&amp;C25&amp;"&lt;/Name&gt;&lt;Personality&gt;"&amp;テーブル1[[#This Row],[Personality2]]&amp;"&lt;/Personality&gt;&lt;Special_1&gt;"&amp;G25&amp;"&lt;/Special_1&gt;&lt;Special_2&gt;"&amp;I25&amp;"&lt;/Special_2&gt;&lt;Item&gt;"&amp;K25&amp;"&lt;/Item&gt;&lt;Skill_1&gt;"&amp;M25&amp;"&lt;/Skill_1&gt;&lt;Skill_2&gt;"&amp;O25&amp;"&lt;/Skill_2&gt;&lt;Skill_3&gt;"&amp;Q25&amp;"&lt;/Skill_3&gt;"</f>
        <v>&lt;member ID = "P24"&gt;&lt;K_ID&gt;K6&lt;/K_ID&gt;&lt;Name&gt;エーフィ&lt;/Name&gt;&lt;Personality&gt;PE3&lt;/Personality&gt;&lt;Special_1&gt;S41&lt;/Special_1&gt;&lt;Special_2&gt;&lt;/Special_2&gt;&lt;Item&gt;I49&lt;/Item&gt;&lt;Skill_1&gt;S88&lt;/Skill_1&gt;&lt;Skill_2&gt;S104&lt;/Skill_2&gt;&lt;Skill_3&gt;S91&lt;/Skill_3&gt;</v>
      </c>
      <c r="Z25" t="str">
        <f t="shared" si="1"/>
        <v>&lt;Skill_4&gt;S12&lt;/Skill_4&gt;&lt;Circle&gt;4&lt;/Circle&gt;&lt;Doryokuti_1&gt;C&lt;/Doryokuti_1&gt;&lt;Doryokuti_2&gt;S&lt;/Doryokuti_2&gt;&lt;Doryokuti_3&gt;&lt;/Doryokuti_3&gt;&lt;/member&gt;</v>
      </c>
      <c r="AA25" t="str">
        <f t="shared" si="0"/>
        <v>&lt;member ID = "P24"&gt;&lt;K_ID&gt;K6&lt;/K_ID&gt;&lt;Name&gt;エーフィ&lt;/Name&gt;&lt;Personality&gt;PE3&lt;/Personality&gt;&lt;Special_1&gt;S41&lt;/Special_1&gt;&lt;Special_2&gt;&lt;/Special_2&gt;&lt;Item&gt;I49&lt;/Item&gt;&lt;Skill_1&gt;S88&lt;/Skill_1&gt;&lt;Skill_2&gt;S104&lt;/Skill_2&gt;&lt;Skill_3&gt;S91&lt;/Skill_3&gt;&lt;Skill_4&gt;S12&lt;/Skill_4&gt;&lt;Circle&gt;4&lt;/Circle&gt;&lt;Doryokuti_1&gt;C&lt;/Doryokuti_1&gt;&lt;Doryokuti_2&gt;S&lt;/Doryokuti_2&gt;&lt;Doryokuti_3&gt;&lt;/Doryokuti_3&gt;&lt;/member&gt;</v>
      </c>
      <c r="AMK25" s="1"/>
    </row>
    <row r="26" spans="1:27 1025:1025">
      <c r="A26" s="1" t="s">
        <v>323</v>
      </c>
      <c r="B26" t="str">
        <f>VLOOKUP(C26,xml_table5!$A$1:$B$151,2,FALSE())</f>
        <v>K7</v>
      </c>
      <c r="C26" s="1" t="s">
        <v>324</v>
      </c>
      <c r="D26" s="1" t="s">
        <v>231</v>
      </c>
      <c r="E26" s="22" t="str">
        <f>VLOOKUP(テーブル1[[#This Row],[Personality]],作業用!$J$2:$K$17,2,FALSE)</f>
        <v>PE2</v>
      </c>
      <c r="F26" t="str">
        <f>VLOOKUP(C26,pokemon_status!$B$2:$F$910,4,FALSE())</f>
        <v>テクニシャン</v>
      </c>
      <c r="G26" t="str">
        <f>VLOOKUP(F26,xml_table4!$A$1:$B$127,2,FALSE())</f>
        <v>S62</v>
      </c>
      <c r="H26" t="s">
        <v>325</v>
      </c>
      <c r="I26" t="str">
        <f>IF(H26 = "","",VLOOKUP(H26,xml_table4!$A$1:$B$127,2,FALSE()))</f>
        <v>S115</v>
      </c>
      <c r="J26" s="1" t="s">
        <v>138</v>
      </c>
      <c r="K26" t="str">
        <f>VLOOKUP(J26,xml_table2!$A$2:$B$56,2,FALSE())</f>
        <v>I35</v>
      </c>
      <c r="L26" s="1" t="s">
        <v>326</v>
      </c>
      <c r="M26" t="str">
        <f>VLOOKUP(L26,xml_table3!$A$1:$B$272,2,FALSE())</f>
        <v>S133</v>
      </c>
      <c r="N26" s="1" t="s">
        <v>327</v>
      </c>
      <c r="O26" t="str">
        <f>VLOOKUP(N26,xml_table3!$A$1:$B$272,2,FALSE())</f>
        <v>S102</v>
      </c>
      <c r="P26" s="1" t="s">
        <v>328</v>
      </c>
      <c r="Q26" t="str">
        <f>VLOOKUP(P26,xml_table3!$A$1:$B$272,2,FALSE())</f>
        <v>S59</v>
      </c>
      <c r="R26" s="1" t="s">
        <v>329</v>
      </c>
      <c r="S26" t="str">
        <f>VLOOKUP(R26,xml_table3!$A$1:$B$272,2,FALSE())</f>
        <v>S198</v>
      </c>
      <c r="T26" s="1" t="s">
        <v>212</v>
      </c>
      <c r="U26" s="1" t="s">
        <v>41</v>
      </c>
      <c r="V26" s="1" t="s">
        <v>45</v>
      </c>
      <c r="X26" s="1"/>
      <c r="Y26" t="str">
        <f>"&lt;member ID = """&amp;A26&amp;"""&gt;&lt;K_ID&gt;"&amp;B26&amp;"&lt;/K_ID&gt;&lt;Name&gt;"&amp;C26&amp;"&lt;/Name&gt;&lt;Personality&gt;"&amp;テーブル1[[#This Row],[Personality2]]&amp;"&lt;/Personality&gt;&lt;Special_1&gt;"&amp;G26&amp;"&lt;/Special_1&gt;&lt;Special_2&gt;"&amp;I26&amp;"&lt;/Special_2&gt;&lt;Item&gt;"&amp;K26&amp;"&lt;/Item&gt;&lt;Skill_1&gt;"&amp;M26&amp;"&lt;/Skill_1&gt;&lt;Skill_2&gt;"&amp;O26&amp;"&lt;/Skill_2&gt;&lt;Skill_3&gt;"&amp;Q26&amp;"&lt;/Skill_3&gt;"</f>
        <v>&lt;member ID = "P25"&gt;&lt;K_ID&gt;K7&lt;/K_ID&gt;&lt;Name&gt;エテボース&lt;/Name&gt;&lt;Personality&gt;PE2&lt;/Personality&gt;&lt;Special_1&gt;S62&lt;/Special_1&gt;&lt;Special_2&gt;S115&lt;/Special_2&gt;&lt;Item&gt;I35&lt;/Item&gt;&lt;Skill_1&gt;S133&lt;/Skill_1&gt;&lt;Skill_2&gt;S102&lt;/Skill_2&gt;&lt;Skill_3&gt;S59&lt;/Skill_3&gt;</v>
      </c>
      <c r="Z26" t="str">
        <f t="shared" si="1"/>
        <v>&lt;Skill_4&gt;S198&lt;/Skill_4&gt;&lt;Circle&gt;1&lt;/Circle&gt;&lt;Doryokuti_1&gt;A&lt;/Doryokuti_1&gt;&lt;Doryokuti_2&gt;S&lt;/Doryokuti_2&gt;&lt;Doryokuti_3&gt;&lt;/Doryokuti_3&gt;&lt;/member&gt;</v>
      </c>
      <c r="AA26" t="str">
        <f t="shared" si="0"/>
        <v>&lt;member ID = "P25"&gt;&lt;K_ID&gt;K7&lt;/K_ID&gt;&lt;Name&gt;エテボース&lt;/Name&gt;&lt;Personality&gt;PE2&lt;/Personality&gt;&lt;Special_1&gt;S62&lt;/Special_1&gt;&lt;Special_2&gt;S115&lt;/Special_2&gt;&lt;Item&gt;I35&lt;/Item&gt;&lt;Skill_1&gt;S133&lt;/Skill_1&gt;&lt;Skill_2&gt;S102&lt;/Skill_2&gt;&lt;Skill_3&gt;S59&lt;/Skill_3&gt;&lt;Skill_4&gt;S198&lt;/Skill_4&gt;&lt;Circle&gt;1&lt;/Circle&gt;&lt;Doryokuti_1&gt;A&lt;/Doryokuti_1&gt;&lt;Doryokuti_2&gt;S&lt;/Doryokuti_2&gt;&lt;Doryokuti_3&gt;&lt;/Doryokuti_3&gt;&lt;/member&gt;</v>
      </c>
      <c r="AMK26" s="1"/>
    </row>
    <row r="27" spans="1:27 1025:1025">
      <c r="A27" s="1" t="s">
        <v>330</v>
      </c>
      <c r="B27" t="str">
        <f>VLOOKUP(C27,xml_table5!$A$1:$B$151,2,FALSE())</f>
        <v>K7</v>
      </c>
      <c r="C27" s="1" t="s">
        <v>324</v>
      </c>
      <c r="D27" s="1" t="s">
        <v>231</v>
      </c>
      <c r="E27" s="22" t="str">
        <f>VLOOKUP(テーブル1[[#This Row],[Personality]],作業用!$J$2:$K$17,2,FALSE)</f>
        <v>PE2</v>
      </c>
      <c r="F27" t="str">
        <f>VLOOKUP(C27,pokemon_status!$B$2:$F$910,4,FALSE())</f>
        <v>テクニシャン</v>
      </c>
      <c r="G27" t="str">
        <f>VLOOKUP(F27,xml_table4!$A$1:$B$127,2,FALSE())</f>
        <v>S62</v>
      </c>
      <c r="H27" t="s">
        <v>325</v>
      </c>
      <c r="I27" t="str">
        <f>IF(H27 = "","",VLOOKUP(H27,xml_table4!$A$1:$B$127,2,FALSE()))</f>
        <v>S115</v>
      </c>
      <c r="J27" s="1" t="s">
        <v>331</v>
      </c>
      <c r="K27" t="str">
        <f>VLOOKUP(J27,xml_table2!$A$2:$B$56,2,FALSE())</f>
        <v>I48</v>
      </c>
      <c r="L27" s="1" t="s">
        <v>332</v>
      </c>
      <c r="M27" t="str">
        <f>VLOOKUP(L27,xml_table3!$A$1:$B$272,2,FALSE())</f>
        <v>S161</v>
      </c>
      <c r="N27" s="1" t="s">
        <v>241</v>
      </c>
      <c r="O27" t="str">
        <f>VLOOKUP(N27,xml_table3!$A$1:$B$272,2,FALSE())</f>
        <v>S153</v>
      </c>
      <c r="P27" s="1" t="s">
        <v>333</v>
      </c>
      <c r="Q27" t="str">
        <f>VLOOKUP(P27,xml_table3!$A$1:$B$272,2,FALSE())</f>
        <v>S235</v>
      </c>
      <c r="R27" s="1" t="s">
        <v>334</v>
      </c>
      <c r="S27" t="str">
        <f>VLOOKUP(R27,xml_table3!$A$1:$B$272,2,FALSE())</f>
        <v>S179</v>
      </c>
      <c r="T27" s="1" t="s">
        <v>219</v>
      </c>
      <c r="U27" s="1" t="s">
        <v>41</v>
      </c>
      <c r="V27" s="1" t="s">
        <v>45</v>
      </c>
      <c r="X27" s="1"/>
      <c r="Y27" t="str">
        <f>"&lt;member ID = """&amp;A27&amp;"""&gt;&lt;K_ID&gt;"&amp;B27&amp;"&lt;/K_ID&gt;&lt;Name&gt;"&amp;C27&amp;"&lt;/Name&gt;&lt;Personality&gt;"&amp;テーブル1[[#This Row],[Personality2]]&amp;"&lt;/Personality&gt;&lt;Special_1&gt;"&amp;G27&amp;"&lt;/Special_1&gt;&lt;Special_2&gt;"&amp;I27&amp;"&lt;/Special_2&gt;&lt;Item&gt;"&amp;K27&amp;"&lt;/Item&gt;&lt;Skill_1&gt;"&amp;M27&amp;"&lt;/Skill_1&gt;&lt;Skill_2&gt;"&amp;O27&amp;"&lt;/Skill_2&gt;&lt;Skill_3&gt;"&amp;Q27&amp;"&lt;/Skill_3&gt;"</f>
        <v>&lt;member ID = "P26"&gt;&lt;K_ID&gt;K7&lt;/K_ID&gt;&lt;Name&gt;エテボース&lt;/Name&gt;&lt;Personality&gt;PE2&lt;/Personality&gt;&lt;Special_1&gt;S62&lt;/Special_1&gt;&lt;Special_2&gt;S115&lt;/Special_2&gt;&lt;Item&gt;I48&lt;/Item&gt;&lt;Skill_1&gt;S161&lt;/Skill_1&gt;&lt;Skill_2&gt;S153&lt;/Skill_2&gt;&lt;Skill_3&gt;S235&lt;/Skill_3&gt;</v>
      </c>
      <c r="Z27" t="str">
        <f t="shared" si="1"/>
        <v>&lt;Skill_4&gt;S179&lt;/Skill_4&gt;&lt;Circle&gt;2&lt;/Circle&gt;&lt;Doryokuti_1&gt;A&lt;/Doryokuti_1&gt;&lt;Doryokuti_2&gt;S&lt;/Doryokuti_2&gt;&lt;Doryokuti_3&gt;&lt;/Doryokuti_3&gt;&lt;/member&gt;</v>
      </c>
      <c r="AA27" t="str">
        <f t="shared" si="0"/>
        <v>&lt;member ID = "P26"&gt;&lt;K_ID&gt;K7&lt;/K_ID&gt;&lt;Name&gt;エテボース&lt;/Name&gt;&lt;Personality&gt;PE2&lt;/Personality&gt;&lt;Special_1&gt;S62&lt;/Special_1&gt;&lt;Special_2&gt;S115&lt;/Special_2&gt;&lt;Item&gt;I48&lt;/Item&gt;&lt;Skill_1&gt;S161&lt;/Skill_1&gt;&lt;Skill_2&gt;S153&lt;/Skill_2&gt;&lt;Skill_3&gt;S235&lt;/Skill_3&gt;&lt;Skill_4&gt;S179&lt;/Skill_4&gt;&lt;Circle&gt;2&lt;/Circle&gt;&lt;Doryokuti_1&gt;A&lt;/Doryokuti_1&gt;&lt;Doryokuti_2&gt;S&lt;/Doryokuti_2&gt;&lt;Doryokuti_3&gt;&lt;/Doryokuti_3&gt;&lt;/member&gt;</v>
      </c>
      <c r="AMK27" s="1"/>
    </row>
    <row r="28" spans="1:27 1025:1025">
      <c r="A28" s="1" t="s">
        <v>335</v>
      </c>
      <c r="B28" t="str">
        <f>VLOOKUP(C28,xml_table5!$A$1:$B$151,2,FALSE())</f>
        <v>K7</v>
      </c>
      <c r="C28" s="1" t="s">
        <v>324</v>
      </c>
      <c r="D28" s="1" t="s">
        <v>206</v>
      </c>
      <c r="E28" s="22" t="str">
        <f>VLOOKUP(テーブル1[[#This Row],[Personality]],作業用!$J$2:$K$17,2,FALSE)</f>
        <v>PE1</v>
      </c>
      <c r="F28" t="str">
        <f>VLOOKUP(C28,pokemon_status!$B$2:$F$910,4,FALSE())</f>
        <v>テクニシャン</v>
      </c>
      <c r="G28" t="str">
        <f>VLOOKUP(F28,xml_table4!$A$1:$B$127,2,FALSE())</f>
        <v>S62</v>
      </c>
      <c r="H28" t="s">
        <v>325</v>
      </c>
      <c r="I28" t="str">
        <f>IF(H28 = "","",VLOOKUP(H28,xml_table4!$A$1:$B$127,2,FALSE()))</f>
        <v>S115</v>
      </c>
      <c r="J28" s="1" t="s">
        <v>226</v>
      </c>
      <c r="K28" t="str">
        <f>VLOOKUP(J28,xml_table2!$A$2:$B$56,2,FALSE())</f>
        <v>I3</v>
      </c>
      <c r="L28" s="1" t="s">
        <v>326</v>
      </c>
      <c r="M28" t="str">
        <f>VLOOKUP(L28,xml_table3!$A$1:$B$272,2,FALSE())</f>
        <v>S133</v>
      </c>
      <c r="N28" s="1" t="s">
        <v>336</v>
      </c>
      <c r="O28" t="str">
        <f>VLOOKUP(N28,xml_table3!$A$1:$B$272,2,FALSE())</f>
        <v>S129</v>
      </c>
      <c r="P28" s="1" t="s">
        <v>278</v>
      </c>
      <c r="Q28" t="str">
        <f>VLOOKUP(P28,xml_table3!$A$1:$B$272,2,FALSE())</f>
        <v>S132</v>
      </c>
      <c r="R28" s="1" t="s">
        <v>217</v>
      </c>
      <c r="S28" t="str">
        <f>VLOOKUP(R28,xml_table3!$A$1:$B$272,2,FALSE())</f>
        <v>S145</v>
      </c>
      <c r="T28" s="1" t="s">
        <v>224</v>
      </c>
      <c r="U28" s="1" t="s">
        <v>41</v>
      </c>
      <c r="V28" s="1" t="s">
        <v>45</v>
      </c>
      <c r="X28" s="1"/>
      <c r="Y28" t="str">
        <f>"&lt;member ID = """&amp;A28&amp;"""&gt;&lt;K_ID&gt;"&amp;B28&amp;"&lt;/K_ID&gt;&lt;Name&gt;"&amp;C28&amp;"&lt;/Name&gt;&lt;Personality&gt;"&amp;テーブル1[[#This Row],[Personality2]]&amp;"&lt;/Personality&gt;&lt;Special_1&gt;"&amp;G28&amp;"&lt;/Special_1&gt;&lt;Special_2&gt;"&amp;I28&amp;"&lt;/Special_2&gt;&lt;Item&gt;"&amp;K28&amp;"&lt;/Item&gt;&lt;Skill_1&gt;"&amp;M28&amp;"&lt;/Skill_1&gt;&lt;Skill_2&gt;"&amp;O28&amp;"&lt;/Skill_2&gt;&lt;Skill_3&gt;"&amp;Q28&amp;"&lt;/Skill_3&gt;"</f>
        <v>&lt;member ID = "P27"&gt;&lt;K_ID&gt;K7&lt;/K_ID&gt;&lt;Name&gt;エテボース&lt;/Name&gt;&lt;Personality&gt;PE1&lt;/Personality&gt;&lt;Special_1&gt;S62&lt;/Special_1&gt;&lt;Special_2&gt;S115&lt;/Special_2&gt;&lt;Item&gt;I3&lt;/Item&gt;&lt;Skill_1&gt;S133&lt;/Skill_1&gt;&lt;Skill_2&gt;S129&lt;/Skill_2&gt;&lt;Skill_3&gt;S132&lt;/Skill_3&gt;</v>
      </c>
      <c r="Z28" t="str">
        <f t="shared" si="1"/>
        <v>&lt;Skill_4&gt;S145&lt;/Skill_4&gt;&lt;Circle&gt;3&lt;/Circle&gt;&lt;Doryokuti_1&gt;A&lt;/Doryokuti_1&gt;&lt;Doryokuti_2&gt;S&lt;/Doryokuti_2&gt;&lt;Doryokuti_3&gt;&lt;/Doryokuti_3&gt;&lt;/member&gt;</v>
      </c>
      <c r="AA28" t="str">
        <f t="shared" si="0"/>
        <v>&lt;member ID = "P27"&gt;&lt;K_ID&gt;K7&lt;/K_ID&gt;&lt;Name&gt;エテボース&lt;/Name&gt;&lt;Personality&gt;PE1&lt;/Personality&gt;&lt;Special_1&gt;S62&lt;/Special_1&gt;&lt;Special_2&gt;S115&lt;/Special_2&gt;&lt;Item&gt;I3&lt;/Item&gt;&lt;Skill_1&gt;S133&lt;/Skill_1&gt;&lt;Skill_2&gt;S129&lt;/Skill_2&gt;&lt;Skill_3&gt;S132&lt;/Skill_3&gt;&lt;Skill_4&gt;S145&lt;/Skill_4&gt;&lt;Circle&gt;3&lt;/Circle&gt;&lt;Doryokuti_1&gt;A&lt;/Doryokuti_1&gt;&lt;Doryokuti_2&gt;S&lt;/Doryokuti_2&gt;&lt;Doryokuti_3&gt;&lt;/Doryokuti_3&gt;&lt;/member&gt;</v>
      </c>
      <c r="AMK28" s="1"/>
    </row>
    <row r="29" spans="1:27 1025:1025">
      <c r="A29" s="1" t="s">
        <v>337</v>
      </c>
      <c r="B29" t="str">
        <f>VLOOKUP(C29,xml_table5!$A$1:$B$151,2,FALSE())</f>
        <v>K7</v>
      </c>
      <c r="C29" s="1" t="s">
        <v>324</v>
      </c>
      <c r="D29" s="1" t="s">
        <v>206</v>
      </c>
      <c r="E29" s="22" t="str">
        <f>VLOOKUP(テーブル1[[#This Row],[Personality]],作業用!$J$2:$K$17,2,FALSE)</f>
        <v>PE1</v>
      </c>
      <c r="F29" t="str">
        <f>VLOOKUP(C29,pokemon_status!$B$2:$F$910,4,FALSE())</f>
        <v>テクニシャン</v>
      </c>
      <c r="G29" t="str">
        <f>VLOOKUP(F29,xml_table4!$A$1:$B$127,2,FALSE())</f>
        <v>S62</v>
      </c>
      <c r="H29" t="s">
        <v>325</v>
      </c>
      <c r="I29" t="str">
        <f>IF(H29 = "","",VLOOKUP(H29,xml_table4!$A$1:$B$127,2,FALSE()))</f>
        <v>S115</v>
      </c>
      <c r="J29" s="1" t="s">
        <v>226</v>
      </c>
      <c r="K29" t="str">
        <f>VLOOKUP(J29,xml_table2!$A$2:$B$56,2,FALSE())</f>
        <v>I3</v>
      </c>
      <c r="L29" s="1" t="s">
        <v>326</v>
      </c>
      <c r="M29" t="str">
        <f>VLOOKUP(L29,xml_table3!$A$1:$B$272,2,FALSE())</f>
        <v>S133</v>
      </c>
      <c r="N29" s="1" t="s">
        <v>338</v>
      </c>
      <c r="O29" t="str">
        <f>VLOOKUP(N29,xml_table3!$A$1:$B$272,2,FALSE())</f>
        <v>S226</v>
      </c>
      <c r="P29" s="1" t="s">
        <v>339</v>
      </c>
      <c r="Q29" t="str">
        <f>VLOOKUP(P29,xml_table3!$A$1:$B$272,2,FALSE())</f>
        <v>S56</v>
      </c>
      <c r="R29" s="1" t="s">
        <v>340</v>
      </c>
      <c r="S29" t="str">
        <f>VLOOKUP(R29,xml_table3!$A$1:$B$272,2,FALSE())</f>
        <v>S269</v>
      </c>
      <c r="T29" s="1" t="s">
        <v>228</v>
      </c>
      <c r="U29" s="1" t="s">
        <v>41</v>
      </c>
      <c r="V29" s="1" t="s">
        <v>45</v>
      </c>
      <c r="X29" s="1"/>
      <c r="Y29" t="str">
        <f>"&lt;member ID = """&amp;A29&amp;"""&gt;&lt;K_ID&gt;"&amp;B29&amp;"&lt;/K_ID&gt;&lt;Name&gt;"&amp;C29&amp;"&lt;/Name&gt;&lt;Personality&gt;"&amp;テーブル1[[#This Row],[Personality2]]&amp;"&lt;/Personality&gt;&lt;Special_1&gt;"&amp;G29&amp;"&lt;/Special_1&gt;&lt;Special_2&gt;"&amp;I29&amp;"&lt;/Special_2&gt;&lt;Item&gt;"&amp;K29&amp;"&lt;/Item&gt;&lt;Skill_1&gt;"&amp;M29&amp;"&lt;/Skill_1&gt;&lt;Skill_2&gt;"&amp;O29&amp;"&lt;/Skill_2&gt;&lt;Skill_3&gt;"&amp;Q29&amp;"&lt;/Skill_3&gt;"</f>
        <v>&lt;member ID = "P28"&gt;&lt;K_ID&gt;K7&lt;/K_ID&gt;&lt;Name&gt;エテボース&lt;/Name&gt;&lt;Personality&gt;PE1&lt;/Personality&gt;&lt;Special_1&gt;S62&lt;/Special_1&gt;&lt;Special_2&gt;S115&lt;/Special_2&gt;&lt;Item&gt;I3&lt;/Item&gt;&lt;Skill_1&gt;S133&lt;/Skill_1&gt;&lt;Skill_2&gt;S226&lt;/Skill_2&gt;&lt;Skill_3&gt;S56&lt;/Skill_3&gt;</v>
      </c>
      <c r="Z29" t="str">
        <f t="shared" si="1"/>
        <v>&lt;Skill_4&gt;S269&lt;/Skill_4&gt;&lt;Circle&gt;4&lt;/Circle&gt;&lt;Doryokuti_1&gt;A&lt;/Doryokuti_1&gt;&lt;Doryokuti_2&gt;S&lt;/Doryokuti_2&gt;&lt;Doryokuti_3&gt;&lt;/Doryokuti_3&gt;&lt;/member&gt;</v>
      </c>
      <c r="AA29" t="str">
        <f t="shared" si="0"/>
        <v>&lt;member ID = "P28"&gt;&lt;K_ID&gt;K7&lt;/K_ID&gt;&lt;Name&gt;エテボース&lt;/Name&gt;&lt;Personality&gt;PE1&lt;/Personality&gt;&lt;Special_1&gt;S62&lt;/Special_1&gt;&lt;Special_2&gt;S115&lt;/Special_2&gt;&lt;Item&gt;I3&lt;/Item&gt;&lt;Skill_1&gt;S133&lt;/Skill_1&gt;&lt;Skill_2&gt;S226&lt;/Skill_2&gt;&lt;Skill_3&gt;S56&lt;/Skill_3&gt;&lt;Skill_4&gt;S269&lt;/Skill_4&gt;&lt;Circle&gt;4&lt;/Circle&gt;&lt;Doryokuti_1&gt;A&lt;/Doryokuti_1&gt;&lt;Doryokuti_2&gt;S&lt;/Doryokuti_2&gt;&lt;Doryokuti_3&gt;&lt;/Doryokuti_3&gt;&lt;/member&gt;</v>
      </c>
      <c r="AMK29" s="1"/>
    </row>
    <row r="30" spans="1:27 1025:1025">
      <c r="A30" s="1" t="s">
        <v>341</v>
      </c>
      <c r="B30" t="str">
        <f>VLOOKUP(C30,xml_table5!$A$1:$B$151,2,FALSE())</f>
        <v>K8</v>
      </c>
      <c r="C30" s="1" t="s">
        <v>342</v>
      </c>
      <c r="D30" s="1" t="s">
        <v>297</v>
      </c>
      <c r="E30" s="22" t="str">
        <f>VLOOKUP(テーブル1[[#This Row],[Personality]],作業用!$J$2:$K$17,2,FALSE)</f>
        <v>PE5</v>
      </c>
      <c r="F30" t="str">
        <f>VLOOKUP(C30,pokemon_status!$B$2:$F$910,4,FALSE())</f>
        <v>ふくつのこころ</v>
      </c>
      <c r="G30" t="str">
        <f>VLOOKUP(F30,xml_table4!$A$1:$B$127,2,FALSE())</f>
        <v>S90</v>
      </c>
      <c r="I30" t="str">
        <f>IF(H30 = "","",VLOOKUP(H30,xml_table4!$A$1:$B$127,2,FALSE()))</f>
        <v/>
      </c>
      <c r="J30" s="1" t="s">
        <v>343</v>
      </c>
      <c r="K30" t="str">
        <f>VLOOKUP(J30,xml_table2!$A$2:$B$56,2,FALSE())</f>
        <v>I11</v>
      </c>
      <c r="L30" s="1" t="s">
        <v>246</v>
      </c>
      <c r="M30" t="str">
        <f>VLOOKUP(L30,xml_table3!$A$1:$B$272,2,FALSE())</f>
        <v>S98</v>
      </c>
      <c r="N30" s="1" t="s">
        <v>328</v>
      </c>
      <c r="O30" t="str">
        <f>VLOOKUP(N30,xml_table3!$A$1:$B$272,2,FALSE())</f>
        <v>S59</v>
      </c>
      <c r="P30" s="1" t="s">
        <v>241</v>
      </c>
      <c r="Q30" t="str">
        <f>VLOOKUP(P30,xml_table3!$A$1:$B$272,2,FALSE())</f>
        <v>S153</v>
      </c>
      <c r="R30" s="1" t="s">
        <v>344</v>
      </c>
      <c r="S30" t="str">
        <f>VLOOKUP(R30,xml_table3!$A$1:$B$272,2,FALSE())</f>
        <v>S18</v>
      </c>
      <c r="T30" s="1" t="s">
        <v>212</v>
      </c>
      <c r="U30" s="1" t="s">
        <v>41</v>
      </c>
      <c r="V30" s="1" t="s">
        <v>44</v>
      </c>
      <c r="X30" s="1"/>
      <c r="Y30" t="str">
        <f>"&lt;member ID = """&amp;A30&amp;"""&gt;&lt;K_ID&gt;"&amp;B30&amp;"&lt;/K_ID&gt;&lt;Name&gt;"&amp;C30&amp;"&lt;/Name&gt;&lt;Personality&gt;"&amp;テーブル1[[#This Row],[Personality2]]&amp;"&lt;/Personality&gt;&lt;Special_1&gt;"&amp;G30&amp;"&lt;/Special_1&gt;&lt;Special_2&gt;"&amp;I30&amp;"&lt;/Special_2&gt;&lt;Item&gt;"&amp;K30&amp;"&lt;/Item&gt;&lt;Skill_1&gt;"&amp;M30&amp;"&lt;/Skill_1&gt;&lt;Skill_2&gt;"&amp;O30&amp;"&lt;/Skill_2&gt;&lt;Skill_3&gt;"&amp;Q30&amp;"&lt;/Skill_3&gt;"</f>
        <v>&lt;member ID = "P29"&gt;&lt;K_ID&gt;K8&lt;/K_ID&gt;&lt;Name&gt;エルレイド&lt;/Name&gt;&lt;Personality&gt;PE5&lt;/Personality&gt;&lt;Special_1&gt;S90&lt;/Special_1&gt;&lt;Special_2&gt;&lt;/Special_2&gt;&lt;Item&gt;I11&lt;/Item&gt;&lt;Skill_1&gt;S98&lt;/Skill_1&gt;&lt;Skill_2&gt;S59&lt;/Skill_2&gt;&lt;Skill_3&gt;S153&lt;/Skill_3&gt;</v>
      </c>
      <c r="Z30" t="str">
        <f t="shared" si="1"/>
        <v>&lt;Skill_4&gt;S18&lt;/Skill_4&gt;&lt;Circle&gt;1&lt;/Circle&gt;&lt;Doryokuti_1&gt;A&lt;/Doryokuti_1&gt;&lt;Doryokuti_2&gt;D&lt;/Doryokuti_2&gt;&lt;Doryokuti_3&gt;&lt;/Doryokuti_3&gt;&lt;/member&gt;</v>
      </c>
      <c r="AA30" t="str">
        <f t="shared" si="0"/>
        <v>&lt;member ID = "P29"&gt;&lt;K_ID&gt;K8&lt;/K_ID&gt;&lt;Name&gt;エルレイド&lt;/Name&gt;&lt;Personality&gt;PE5&lt;/Personality&gt;&lt;Special_1&gt;S90&lt;/Special_1&gt;&lt;Special_2&gt;&lt;/Special_2&gt;&lt;Item&gt;I11&lt;/Item&gt;&lt;Skill_1&gt;S98&lt;/Skill_1&gt;&lt;Skill_2&gt;S59&lt;/Skill_2&gt;&lt;Skill_3&gt;S153&lt;/Skill_3&gt;&lt;Skill_4&gt;S18&lt;/Skill_4&gt;&lt;Circle&gt;1&lt;/Circle&gt;&lt;Doryokuti_1&gt;A&lt;/Doryokuti_1&gt;&lt;Doryokuti_2&gt;D&lt;/Doryokuti_2&gt;&lt;Doryokuti_3&gt;&lt;/Doryokuti_3&gt;&lt;/member&gt;</v>
      </c>
      <c r="AMK30" s="1"/>
    </row>
    <row r="31" spans="1:27 1025:1025">
      <c r="A31" s="1" t="s">
        <v>345</v>
      </c>
      <c r="B31" t="str">
        <f>VLOOKUP(C31,xml_table5!$A$1:$B$151,2,FALSE())</f>
        <v>K8</v>
      </c>
      <c r="C31" s="1" t="s">
        <v>342</v>
      </c>
      <c r="D31" s="1" t="s">
        <v>231</v>
      </c>
      <c r="E31" s="22" t="str">
        <f>VLOOKUP(テーブル1[[#This Row],[Personality]],作業用!$J$2:$K$17,2,FALSE)</f>
        <v>PE2</v>
      </c>
      <c r="F31" t="str">
        <f>VLOOKUP(C31,pokemon_status!$B$2:$F$910,4,FALSE())</f>
        <v>ふくつのこころ</v>
      </c>
      <c r="G31" t="str">
        <f>VLOOKUP(F31,xml_table4!$A$1:$B$127,2,FALSE())</f>
        <v>S90</v>
      </c>
      <c r="I31" t="str">
        <f>IF(H31 = "","",VLOOKUP(H31,xml_table4!$A$1:$B$127,2,FALSE()))</f>
        <v/>
      </c>
      <c r="J31" s="1" t="s">
        <v>315</v>
      </c>
      <c r="K31" t="str">
        <f>VLOOKUP(J31,xml_table2!$A$2:$B$56,2,FALSE())</f>
        <v>I43</v>
      </c>
      <c r="L31" s="1" t="s">
        <v>346</v>
      </c>
      <c r="M31" t="str">
        <f>VLOOKUP(L31,xml_table3!$A$1:$B$272,2,FALSE())</f>
        <v>S168</v>
      </c>
      <c r="N31" s="1" t="s">
        <v>338</v>
      </c>
      <c r="O31" t="str">
        <f>VLOOKUP(N31,xml_table3!$A$1:$B$272,2,FALSE())</f>
        <v>S226</v>
      </c>
      <c r="P31" s="1" t="s">
        <v>339</v>
      </c>
      <c r="Q31" t="str">
        <f>VLOOKUP(P31,xml_table3!$A$1:$B$272,2,FALSE())</f>
        <v>S56</v>
      </c>
      <c r="R31" s="1" t="s">
        <v>340</v>
      </c>
      <c r="S31" t="str">
        <f>VLOOKUP(R31,xml_table3!$A$1:$B$272,2,FALSE())</f>
        <v>S269</v>
      </c>
      <c r="T31" s="1" t="s">
        <v>219</v>
      </c>
      <c r="U31" s="1" t="s">
        <v>41</v>
      </c>
      <c r="V31" s="1" t="s">
        <v>45</v>
      </c>
      <c r="X31" s="1"/>
      <c r="Y31" t="str">
        <f>"&lt;member ID = """&amp;A31&amp;"""&gt;&lt;K_ID&gt;"&amp;B31&amp;"&lt;/K_ID&gt;&lt;Name&gt;"&amp;C31&amp;"&lt;/Name&gt;&lt;Personality&gt;"&amp;テーブル1[[#This Row],[Personality2]]&amp;"&lt;/Personality&gt;&lt;Special_1&gt;"&amp;G31&amp;"&lt;/Special_1&gt;&lt;Special_2&gt;"&amp;I31&amp;"&lt;/Special_2&gt;&lt;Item&gt;"&amp;K31&amp;"&lt;/Item&gt;&lt;Skill_1&gt;"&amp;M31&amp;"&lt;/Skill_1&gt;&lt;Skill_2&gt;"&amp;O31&amp;"&lt;/Skill_2&gt;&lt;Skill_3&gt;"&amp;Q31&amp;"&lt;/Skill_3&gt;"</f>
        <v>&lt;member ID = "P30"&gt;&lt;K_ID&gt;K8&lt;/K_ID&gt;&lt;Name&gt;エルレイド&lt;/Name&gt;&lt;Personality&gt;PE2&lt;/Personality&gt;&lt;Special_1&gt;S90&lt;/Special_1&gt;&lt;Special_2&gt;&lt;/Special_2&gt;&lt;Item&gt;I43&lt;/Item&gt;&lt;Skill_1&gt;S168&lt;/Skill_1&gt;&lt;Skill_2&gt;S226&lt;/Skill_2&gt;&lt;Skill_3&gt;S56&lt;/Skill_3&gt;</v>
      </c>
      <c r="Z31" t="str">
        <f t="shared" si="1"/>
        <v>&lt;Skill_4&gt;S269&lt;/Skill_4&gt;&lt;Circle&gt;2&lt;/Circle&gt;&lt;Doryokuti_1&gt;A&lt;/Doryokuti_1&gt;&lt;Doryokuti_2&gt;S&lt;/Doryokuti_2&gt;&lt;Doryokuti_3&gt;&lt;/Doryokuti_3&gt;&lt;/member&gt;</v>
      </c>
      <c r="AA31" t="str">
        <f t="shared" si="0"/>
        <v>&lt;member ID = "P30"&gt;&lt;K_ID&gt;K8&lt;/K_ID&gt;&lt;Name&gt;エルレイド&lt;/Name&gt;&lt;Personality&gt;PE2&lt;/Personality&gt;&lt;Special_1&gt;S90&lt;/Special_1&gt;&lt;Special_2&gt;&lt;/Special_2&gt;&lt;Item&gt;I43&lt;/Item&gt;&lt;Skill_1&gt;S168&lt;/Skill_1&gt;&lt;Skill_2&gt;S226&lt;/Skill_2&gt;&lt;Skill_3&gt;S56&lt;/Skill_3&gt;&lt;Skill_4&gt;S269&lt;/Skill_4&gt;&lt;Circle&gt;2&lt;/Circle&gt;&lt;Doryokuti_1&gt;A&lt;/Doryokuti_1&gt;&lt;Doryokuti_2&gt;S&lt;/Doryokuti_2&gt;&lt;Doryokuti_3&gt;&lt;/Doryokuti_3&gt;&lt;/member&gt;</v>
      </c>
      <c r="AMK31" s="1"/>
    </row>
    <row r="32" spans="1:27 1025:1025">
      <c r="A32" s="1" t="s">
        <v>347</v>
      </c>
      <c r="B32" t="str">
        <f>VLOOKUP(C32,xml_table5!$A$1:$B$151,2,FALSE())</f>
        <v>K8</v>
      </c>
      <c r="C32" s="1" t="s">
        <v>342</v>
      </c>
      <c r="D32" s="1" t="s">
        <v>206</v>
      </c>
      <c r="E32" s="22" t="str">
        <f>VLOOKUP(テーブル1[[#This Row],[Personality]],作業用!$J$2:$K$17,2,FALSE)</f>
        <v>PE1</v>
      </c>
      <c r="F32" t="str">
        <f>VLOOKUP(C32,pokemon_status!$B$2:$F$910,4,FALSE())</f>
        <v>ふくつのこころ</v>
      </c>
      <c r="G32" t="str">
        <f>VLOOKUP(F32,xml_table4!$A$1:$B$127,2,FALSE())</f>
        <v>S90</v>
      </c>
      <c r="I32" t="str">
        <f>IF(H32 = "","",VLOOKUP(H32,xml_table4!$A$1:$B$127,2,FALSE()))</f>
        <v/>
      </c>
      <c r="J32" s="1" t="s">
        <v>214</v>
      </c>
      <c r="K32" t="str">
        <f>VLOOKUP(J32,xml_table2!$A$2:$B$56,2,FALSE())</f>
        <v>I45</v>
      </c>
      <c r="L32" s="1" t="s">
        <v>244</v>
      </c>
      <c r="M32" t="str">
        <f>VLOOKUP(L32,xml_table3!$A$1:$B$272,2,FALSE())</f>
        <v>S87</v>
      </c>
      <c r="N32" s="1" t="s">
        <v>221</v>
      </c>
      <c r="O32" t="str">
        <f>VLOOKUP(N32,xml_table3!$A$1:$B$272,2,FALSE())</f>
        <v>S114</v>
      </c>
      <c r="P32" s="1" t="s">
        <v>217</v>
      </c>
      <c r="Q32" t="str">
        <f>VLOOKUP(P32,xml_table3!$A$1:$B$272,2,FALSE())</f>
        <v>S145</v>
      </c>
      <c r="R32" s="1" t="s">
        <v>208</v>
      </c>
      <c r="S32" t="str">
        <f>VLOOKUP(R32,xml_table3!$A$1:$B$272,2,FALSE())</f>
        <v>S94</v>
      </c>
      <c r="T32" s="1" t="s">
        <v>224</v>
      </c>
      <c r="U32" s="1" t="s">
        <v>41</v>
      </c>
      <c r="V32" s="1" t="s">
        <v>44</v>
      </c>
      <c r="X32" s="1"/>
      <c r="Y32" t="str">
        <f>"&lt;member ID = """&amp;A32&amp;"""&gt;&lt;K_ID&gt;"&amp;B32&amp;"&lt;/K_ID&gt;&lt;Name&gt;"&amp;C32&amp;"&lt;/Name&gt;&lt;Personality&gt;"&amp;テーブル1[[#This Row],[Personality2]]&amp;"&lt;/Personality&gt;&lt;Special_1&gt;"&amp;G32&amp;"&lt;/Special_1&gt;&lt;Special_2&gt;"&amp;I32&amp;"&lt;/Special_2&gt;&lt;Item&gt;"&amp;K32&amp;"&lt;/Item&gt;&lt;Skill_1&gt;"&amp;M32&amp;"&lt;/Skill_1&gt;&lt;Skill_2&gt;"&amp;O32&amp;"&lt;/Skill_2&gt;&lt;Skill_3&gt;"&amp;Q32&amp;"&lt;/Skill_3&gt;"</f>
        <v>&lt;member ID = "P31"&gt;&lt;K_ID&gt;K8&lt;/K_ID&gt;&lt;Name&gt;エルレイド&lt;/Name&gt;&lt;Personality&gt;PE1&lt;/Personality&gt;&lt;Special_1&gt;S90&lt;/Special_1&gt;&lt;Special_2&gt;&lt;/Special_2&gt;&lt;Item&gt;I45&lt;/Item&gt;&lt;Skill_1&gt;S87&lt;/Skill_1&gt;&lt;Skill_2&gt;S114&lt;/Skill_2&gt;&lt;Skill_3&gt;S145&lt;/Skill_3&gt;</v>
      </c>
      <c r="Z32" t="str">
        <f t="shared" si="1"/>
        <v>&lt;Skill_4&gt;S94&lt;/Skill_4&gt;&lt;Circle&gt;3&lt;/Circle&gt;&lt;Doryokuti_1&gt;A&lt;/Doryokuti_1&gt;&lt;Doryokuti_2&gt;D&lt;/Doryokuti_2&gt;&lt;Doryokuti_3&gt;&lt;/Doryokuti_3&gt;&lt;/member&gt;</v>
      </c>
      <c r="AA32" t="str">
        <f t="shared" si="0"/>
        <v>&lt;member ID = "P31"&gt;&lt;K_ID&gt;K8&lt;/K_ID&gt;&lt;Name&gt;エルレイド&lt;/Name&gt;&lt;Personality&gt;PE1&lt;/Personality&gt;&lt;Special_1&gt;S90&lt;/Special_1&gt;&lt;Special_2&gt;&lt;/Special_2&gt;&lt;Item&gt;I45&lt;/Item&gt;&lt;Skill_1&gt;S87&lt;/Skill_1&gt;&lt;Skill_2&gt;S114&lt;/Skill_2&gt;&lt;Skill_3&gt;S145&lt;/Skill_3&gt;&lt;Skill_4&gt;S94&lt;/Skill_4&gt;&lt;Circle&gt;3&lt;/Circle&gt;&lt;Doryokuti_1&gt;A&lt;/Doryokuti_1&gt;&lt;Doryokuti_2&gt;D&lt;/Doryokuti_2&gt;&lt;Doryokuti_3&gt;&lt;/Doryokuti_3&gt;&lt;/member&gt;</v>
      </c>
      <c r="AMK32" s="1"/>
    </row>
    <row r="33" spans="1:27 1025:1025">
      <c r="A33" s="1" t="s">
        <v>348</v>
      </c>
      <c r="B33" t="str">
        <f>VLOOKUP(C33,xml_table5!$A$1:$B$151,2,FALSE())</f>
        <v>K8</v>
      </c>
      <c r="C33" s="1" t="s">
        <v>342</v>
      </c>
      <c r="D33" s="1" t="s">
        <v>206</v>
      </c>
      <c r="E33" s="22" t="str">
        <f>VLOOKUP(テーブル1[[#This Row],[Personality]],作業用!$J$2:$K$17,2,FALSE)</f>
        <v>PE1</v>
      </c>
      <c r="F33" t="str">
        <f>VLOOKUP(C33,pokemon_status!$B$2:$F$910,4,FALSE())</f>
        <v>ふくつのこころ</v>
      </c>
      <c r="G33" t="str">
        <f>VLOOKUP(F33,xml_table4!$A$1:$B$127,2,FALSE())</f>
        <v>S90</v>
      </c>
      <c r="I33" t="str">
        <f>IF(H33 = "","",VLOOKUP(H33,xml_table4!$A$1:$B$127,2,FALSE()))</f>
        <v/>
      </c>
      <c r="J33" s="1" t="s">
        <v>214</v>
      </c>
      <c r="K33" t="str">
        <f>VLOOKUP(J33,xml_table2!$A$2:$B$56,2,FALSE())</f>
        <v>I45</v>
      </c>
      <c r="L33" s="1" t="s">
        <v>244</v>
      </c>
      <c r="M33" t="str">
        <f>VLOOKUP(L33,xml_table3!$A$1:$B$272,2,FALSE())</f>
        <v>S87</v>
      </c>
      <c r="N33" s="1" t="s">
        <v>349</v>
      </c>
      <c r="O33" t="str">
        <f>VLOOKUP(N33,xml_table3!$A$1:$B$272,2,FALSE())</f>
        <v>S27</v>
      </c>
      <c r="P33" s="1" t="s">
        <v>350</v>
      </c>
      <c r="Q33" t="str">
        <f>VLOOKUP(P33,xml_table3!$A$1:$B$272,2,FALSE())</f>
        <v>S262</v>
      </c>
      <c r="R33" s="1" t="s">
        <v>243</v>
      </c>
      <c r="S33" t="str">
        <f>VLOOKUP(R33,xml_table3!$A$1:$B$272,2,FALSE())</f>
        <v>S141</v>
      </c>
      <c r="T33" s="1" t="s">
        <v>228</v>
      </c>
      <c r="U33" s="1" t="s">
        <v>41</v>
      </c>
      <c r="V33" s="1" t="s">
        <v>44</v>
      </c>
      <c r="X33" s="1"/>
      <c r="Y33" t="str">
        <f>"&lt;member ID = """&amp;A33&amp;"""&gt;&lt;K_ID&gt;"&amp;B33&amp;"&lt;/K_ID&gt;&lt;Name&gt;"&amp;C33&amp;"&lt;/Name&gt;&lt;Personality&gt;"&amp;テーブル1[[#This Row],[Personality2]]&amp;"&lt;/Personality&gt;&lt;Special_1&gt;"&amp;G33&amp;"&lt;/Special_1&gt;&lt;Special_2&gt;"&amp;I33&amp;"&lt;/Special_2&gt;&lt;Item&gt;"&amp;K33&amp;"&lt;/Item&gt;&lt;Skill_1&gt;"&amp;M33&amp;"&lt;/Skill_1&gt;&lt;Skill_2&gt;"&amp;O33&amp;"&lt;/Skill_2&gt;&lt;Skill_3&gt;"&amp;Q33&amp;"&lt;/Skill_3&gt;"</f>
        <v>&lt;member ID = "P32"&gt;&lt;K_ID&gt;K8&lt;/K_ID&gt;&lt;Name&gt;エルレイド&lt;/Name&gt;&lt;Personality&gt;PE1&lt;/Personality&gt;&lt;Special_1&gt;S90&lt;/Special_1&gt;&lt;Special_2&gt;&lt;/Special_2&gt;&lt;Item&gt;I45&lt;/Item&gt;&lt;Skill_1&gt;S87&lt;/Skill_1&gt;&lt;Skill_2&gt;S27&lt;/Skill_2&gt;&lt;Skill_3&gt;S262&lt;/Skill_3&gt;</v>
      </c>
      <c r="Z33" t="str">
        <f t="shared" si="1"/>
        <v>&lt;Skill_4&gt;S141&lt;/Skill_4&gt;&lt;Circle&gt;4&lt;/Circle&gt;&lt;Doryokuti_1&gt;A&lt;/Doryokuti_1&gt;&lt;Doryokuti_2&gt;D&lt;/Doryokuti_2&gt;&lt;Doryokuti_3&gt;&lt;/Doryokuti_3&gt;&lt;/member&gt;</v>
      </c>
      <c r="AA33" t="str">
        <f t="shared" si="0"/>
        <v>&lt;member ID = "P32"&gt;&lt;K_ID&gt;K8&lt;/K_ID&gt;&lt;Name&gt;エルレイド&lt;/Name&gt;&lt;Personality&gt;PE1&lt;/Personality&gt;&lt;Special_1&gt;S90&lt;/Special_1&gt;&lt;Special_2&gt;&lt;/Special_2&gt;&lt;Item&gt;I45&lt;/Item&gt;&lt;Skill_1&gt;S87&lt;/Skill_1&gt;&lt;Skill_2&gt;S27&lt;/Skill_2&gt;&lt;Skill_3&gt;S262&lt;/Skill_3&gt;&lt;Skill_4&gt;S141&lt;/Skill_4&gt;&lt;Circle&gt;4&lt;/Circle&gt;&lt;Doryokuti_1&gt;A&lt;/Doryokuti_1&gt;&lt;Doryokuti_2&gt;D&lt;/Doryokuti_2&gt;&lt;Doryokuti_3&gt;&lt;/Doryokuti_3&gt;&lt;/member&gt;</v>
      </c>
      <c r="AMK33" s="1"/>
    </row>
    <row r="34" spans="1:27 1025:1025">
      <c r="A34" s="1" t="s">
        <v>351</v>
      </c>
      <c r="B34" t="str">
        <f>VLOOKUP(C34,xml_table5!$A$1:$B$151,2,FALSE())</f>
        <v>K9</v>
      </c>
      <c r="C34" s="1" t="s">
        <v>352</v>
      </c>
      <c r="D34" s="1" t="s">
        <v>231</v>
      </c>
      <c r="E34" s="22" t="str">
        <f>VLOOKUP(テーブル1[[#This Row],[Personality]],作業用!$J$2:$K$17,2,FALSE)</f>
        <v>PE2</v>
      </c>
      <c r="F34" t="str">
        <f>VLOOKUP(C34,pokemon_status!$B$2:$F$910,4,FALSE())</f>
        <v>でんきエンジン</v>
      </c>
      <c r="G34" t="str">
        <f>VLOOKUP(F34,xml_table4!$A$1:$B$127,2,FALSE())</f>
        <v>S64</v>
      </c>
      <c r="I34" t="str">
        <f>IF(H34 = "","",VLOOKUP(H34,xml_table4!$A$1:$B$127,2,FALSE()))</f>
        <v/>
      </c>
      <c r="J34" s="1" t="s">
        <v>214</v>
      </c>
      <c r="K34" t="str">
        <f>VLOOKUP(J34,xml_table2!$A$2:$B$56,2,FALSE())</f>
        <v>I45</v>
      </c>
      <c r="L34" s="1" t="s">
        <v>339</v>
      </c>
      <c r="M34" t="str">
        <f>VLOOKUP(L34,xml_table3!$A$1:$B$272,2,FALSE())</f>
        <v>S56</v>
      </c>
      <c r="N34" s="1" t="s">
        <v>353</v>
      </c>
      <c r="O34" t="str">
        <f>VLOOKUP(N34,xml_table3!$A$1:$B$272,2,FALSE())</f>
        <v>S73</v>
      </c>
      <c r="P34" s="1" t="s">
        <v>241</v>
      </c>
      <c r="Q34" t="str">
        <f>VLOOKUP(P34,xml_table3!$A$1:$B$272,2,FALSE())</f>
        <v>S153</v>
      </c>
      <c r="R34" s="1" t="s">
        <v>354</v>
      </c>
      <c r="S34" t="str">
        <f>VLOOKUP(R34,xml_table3!$A$1:$B$272,2,FALSE())</f>
        <v>S25</v>
      </c>
      <c r="T34" s="1" t="s">
        <v>212</v>
      </c>
      <c r="U34" s="1" t="s">
        <v>41</v>
      </c>
      <c r="V34" s="1" t="s">
        <v>45</v>
      </c>
      <c r="X34" s="1"/>
      <c r="Y34" t="str">
        <f>"&lt;member ID = """&amp;A34&amp;"""&gt;&lt;K_ID&gt;"&amp;B34&amp;"&lt;/K_ID&gt;&lt;Name&gt;"&amp;C34&amp;"&lt;/Name&gt;&lt;Personality&gt;"&amp;テーブル1[[#This Row],[Personality2]]&amp;"&lt;/Personality&gt;&lt;Special_1&gt;"&amp;G34&amp;"&lt;/Special_1&gt;&lt;Special_2&gt;"&amp;I34&amp;"&lt;/Special_2&gt;&lt;Item&gt;"&amp;K34&amp;"&lt;/Item&gt;&lt;Skill_1&gt;"&amp;M34&amp;"&lt;/Skill_1&gt;&lt;Skill_2&gt;"&amp;O34&amp;"&lt;/Skill_2&gt;&lt;Skill_3&gt;"&amp;Q34&amp;"&lt;/Skill_3&gt;"</f>
        <v>&lt;member ID = "P33"&gt;&lt;K_ID&gt;K9&lt;/K_ID&gt;&lt;Name&gt;エレキブル&lt;/Name&gt;&lt;Personality&gt;PE2&lt;/Personality&gt;&lt;Special_1&gt;S64&lt;/Special_1&gt;&lt;Special_2&gt;&lt;/Special_2&gt;&lt;Item&gt;I45&lt;/Item&gt;&lt;Skill_1&gt;S56&lt;/Skill_1&gt;&lt;Skill_2&gt;S73&lt;/Skill_2&gt;&lt;Skill_3&gt;S153&lt;/Skill_3&gt;</v>
      </c>
      <c r="Z34" t="str">
        <f t="shared" si="1"/>
        <v>&lt;Skill_4&gt;S25&lt;/Skill_4&gt;&lt;Circle&gt;1&lt;/Circle&gt;&lt;Doryokuti_1&gt;A&lt;/Doryokuti_1&gt;&lt;Doryokuti_2&gt;S&lt;/Doryokuti_2&gt;&lt;Doryokuti_3&gt;&lt;/Doryokuti_3&gt;&lt;/member&gt;</v>
      </c>
      <c r="AA34" t="str">
        <f t="shared" si="0"/>
        <v>&lt;member ID = "P33"&gt;&lt;K_ID&gt;K9&lt;/K_ID&gt;&lt;Name&gt;エレキブル&lt;/Name&gt;&lt;Personality&gt;PE2&lt;/Personality&gt;&lt;Special_1&gt;S64&lt;/Special_1&gt;&lt;Special_2&gt;&lt;/Special_2&gt;&lt;Item&gt;I45&lt;/Item&gt;&lt;Skill_1&gt;S56&lt;/Skill_1&gt;&lt;Skill_2&gt;S73&lt;/Skill_2&gt;&lt;Skill_3&gt;S153&lt;/Skill_3&gt;&lt;Skill_4&gt;S25&lt;/Skill_4&gt;&lt;Circle&gt;1&lt;/Circle&gt;&lt;Doryokuti_1&gt;A&lt;/Doryokuti_1&gt;&lt;Doryokuti_2&gt;S&lt;/Doryokuti_2&gt;&lt;Doryokuti_3&gt;&lt;/Doryokuti_3&gt;&lt;/member&gt;</v>
      </c>
      <c r="AMK34" s="1"/>
    </row>
    <row r="35" spans="1:27 1025:1025">
      <c r="A35" s="1" t="s">
        <v>355</v>
      </c>
      <c r="B35" t="str">
        <f>VLOOKUP(C35,xml_table5!$A$1:$B$151,2,FALSE())</f>
        <v>K9</v>
      </c>
      <c r="C35" s="1" t="s">
        <v>352</v>
      </c>
      <c r="D35" s="1" t="s">
        <v>356</v>
      </c>
      <c r="E35" s="22" t="str">
        <f>VLOOKUP(テーブル1[[#This Row],[Personality]],作業用!$J$2:$K$17,2,FALSE)</f>
        <v>PE7</v>
      </c>
      <c r="F35" t="str">
        <f>VLOOKUP(C35,pokemon_status!$B$2:$F$910,4,FALSE())</f>
        <v>でんきエンジン</v>
      </c>
      <c r="G35" t="str">
        <f>VLOOKUP(F35,xml_table4!$A$1:$B$127,2,FALSE())</f>
        <v>S64</v>
      </c>
      <c r="I35" t="str">
        <f>IF(H35 = "","",VLOOKUP(H35,xml_table4!$A$1:$B$127,2,FALSE()))</f>
        <v/>
      </c>
      <c r="J35" s="1" t="s">
        <v>357</v>
      </c>
      <c r="K35" t="str">
        <f>VLOOKUP(J35,xml_table2!$A$2:$B$56,2,FALSE())</f>
        <v>I19</v>
      </c>
      <c r="L35" s="1" t="s">
        <v>358</v>
      </c>
      <c r="M35" t="str">
        <f>VLOOKUP(L35,xml_table3!$A$1:$B$272,2,FALSE())</f>
        <v>S54</v>
      </c>
      <c r="N35" s="1" t="s">
        <v>359</v>
      </c>
      <c r="O35" t="str">
        <f>VLOOKUP(N35,xml_table3!$A$1:$B$272,2,FALSE())</f>
        <v>S196</v>
      </c>
      <c r="P35" s="1" t="s">
        <v>209</v>
      </c>
      <c r="Q35" t="str">
        <f>VLOOKUP(P35,xml_table3!$A$1:$B$272,2,FALSE())</f>
        <v>S26</v>
      </c>
      <c r="R35" s="1" t="s">
        <v>360</v>
      </c>
      <c r="S35" t="str">
        <f>VLOOKUP(R35,xml_table3!$A$1:$B$272,2,FALSE())</f>
        <v>S3</v>
      </c>
      <c r="T35" s="1" t="s">
        <v>219</v>
      </c>
      <c r="U35" s="1" t="s">
        <v>41</v>
      </c>
      <c r="V35" s="1" t="s">
        <v>43</v>
      </c>
      <c r="X35" s="1"/>
      <c r="Y35" t="str">
        <f>"&lt;member ID = """&amp;A35&amp;"""&gt;&lt;K_ID&gt;"&amp;B35&amp;"&lt;/K_ID&gt;&lt;Name&gt;"&amp;C35&amp;"&lt;/Name&gt;&lt;Personality&gt;"&amp;テーブル1[[#This Row],[Personality2]]&amp;"&lt;/Personality&gt;&lt;Special_1&gt;"&amp;G35&amp;"&lt;/Special_1&gt;&lt;Special_2&gt;"&amp;I35&amp;"&lt;/Special_2&gt;&lt;Item&gt;"&amp;K35&amp;"&lt;/Item&gt;&lt;Skill_1&gt;"&amp;M35&amp;"&lt;/Skill_1&gt;&lt;Skill_2&gt;"&amp;O35&amp;"&lt;/Skill_2&gt;&lt;Skill_3&gt;"&amp;Q35&amp;"&lt;/Skill_3&gt;"</f>
        <v>&lt;member ID = "P34"&gt;&lt;K_ID&gt;K9&lt;/K_ID&gt;&lt;Name&gt;エレキブル&lt;/Name&gt;&lt;Personality&gt;PE7&lt;/Personality&gt;&lt;Special_1&gt;S64&lt;/Special_1&gt;&lt;Special_2&gt;&lt;/Special_2&gt;&lt;Item&gt;I19&lt;/Item&gt;&lt;Skill_1&gt;S54&lt;/Skill_1&gt;&lt;Skill_2&gt;S196&lt;/Skill_2&gt;&lt;Skill_3&gt;S26&lt;/Skill_3&gt;</v>
      </c>
      <c r="Z35" t="str">
        <f t="shared" si="1"/>
        <v>&lt;Skill_4&gt;S3&lt;/Skill_4&gt;&lt;Circle&gt;2&lt;/Circle&gt;&lt;Doryokuti_1&gt;A&lt;/Doryokuti_1&gt;&lt;Doryokuti_2&gt;C&lt;/Doryokuti_2&gt;&lt;Doryokuti_3&gt;&lt;/Doryokuti_3&gt;&lt;/member&gt;</v>
      </c>
      <c r="AA35" t="str">
        <f t="shared" si="0"/>
        <v>&lt;member ID = "P34"&gt;&lt;K_ID&gt;K9&lt;/K_ID&gt;&lt;Name&gt;エレキブル&lt;/Name&gt;&lt;Personality&gt;PE7&lt;/Personality&gt;&lt;Special_1&gt;S64&lt;/Special_1&gt;&lt;Special_2&gt;&lt;/Special_2&gt;&lt;Item&gt;I19&lt;/Item&gt;&lt;Skill_1&gt;S54&lt;/Skill_1&gt;&lt;Skill_2&gt;S196&lt;/Skill_2&gt;&lt;Skill_3&gt;S26&lt;/Skill_3&gt;&lt;Skill_4&gt;S3&lt;/Skill_4&gt;&lt;Circle&gt;2&lt;/Circle&gt;&lt;Doryokuti_1&gt;A&lt;/Doryokuti_1&gt;&lt;Doryokuti_2&gt;C&lt;/Doryokuti_2&gt;&lt;Doryokuti_3&gt;&lt;/Doryokuti_3&gt;&lt;/member&gt;</v>
      </c>
      <c r="AMK35" s="1"/>
    </row>
    <row r="36" spans="1:27 1025:1025">
      <c r="A36" s="1" t="s">
        <v>361</v>
      </c>
      <c r="B36" t="str">
        <f>VLOOKUP(C36,xml_table5!$A$1:$B$151,2,FALSE())</f>
        <v>K9</v>
      </c>
      <c r="C36" s="1" t="s">
        <v>352</v>
      </c>
      <c r="D36" s="1" t="s">
        <v>261</v>
      </c>
      <c r="E36" s="22" t="str">
        <f>VLOOKUP(テーブル1[[#This Row],[Personality]],作業用!$J$2:$K$17,2,FALSE)</f>
        <v>PE3</v>
      </c>
      <c r="F36" t="str">
        <f>VLOOKUP(C36,pokemon_status!$B$2:$F$910,4,FALSE())</f>
        <v>でんきエンジン</v>
      </c>
      <c r="G36" t="str">
        <f>VLOOKUP(F36,xml_table4!$A$1:$B$127,2,FALSE())</f>
        <v>S64</v>
      </c>
      <c r="I36" t="str">
        <f>IF(H36 = "","",VLOOKUP(H36,xml_table4!$A$1:$B$127,2,FALSE()))</f>
        <v/>
      </c>
      <c r="J36" s="1" t="s">
        <v>140</v>
      </c>
      <c r="K36" t="str">
        <f>VLOOKUP(J36,xml_table2!$A$2:$B$56,2,FALSE())</f>
        <v>I49</v>
      </c>
      <c r="L36" s="1" t="s">
        <v>362</v>
      </c>
      <c r="M36" t="str">
        <f>VLOOKUP(L36,xml_table3!$A$1:$B$272,2,FALSE())</f>
        <v>S1</v>
      </c>
      <c r="N36" s="1" t="s">
        <v>310</v>
      </c>
      <c r="O36" t="str">
        <f>VLOOKUP(N36,xml_table3!$A$1:$B$272,2,FALSE())</f>
        <v>S88</v>
      </c>
      <c r="P36" s="1" t="s">
        <v>363</v>
      </c>
      <c r="Q36" t="str">
        <f>VLOOKUP(P36,xml_table3!$A$1:$B$272,2,FALSE())</f>
        <v>S61</v>
      </c>
      <c r="R36" s="1" t="s">
        <v>321</v>
      </c>
      <c r="S36" t="str">
        <f>VLOOKUP(R36,xml_table3!$A$1:$B$272,2,FALSE())</f>
        <v>S91</v>
      </c>
      <c r="T36" s="1" t="s">
        <v>224</v>
      </c>
      <c r="U36" s="1" t="s">
        <v>43</v>
      </c>
      <c r="V36" s="1" t="s">
        <v>45</v>
      </c>
      <c r="X36" s="1"/>
      <c r="Y36" t="str">
        <f>"&lt;member ID = """&amp;A36&amp;"""&gt;&lt;K_ID&gt;"&amp;B36&amp;"&lt;/K_ID&gt;&lt;Name&gt;"&amp;C36&amp;"&lt;/Name&gt;&lt;Personality&gt;"&amp;テーブル1[[#This Row],[Personality2]]&amp;"&lt;/Personality&gt;&lt;Special_1&gt;"&amp;G36&amp;"&lt;/Special_1&gt;&lt;Special_2&gt;"&amp;I36&amp;"&lt;/Special_2&gt;&lt;Item&gt;"&amp;K36&amp;"&lt;/Item&gt;&lt;Skill_1&gt;"&amp;M36&amp;"&lt;/Skill_1&gt;&lt;Skill_2&gt;"&amp;O36&amp;"&lt;/Skill_2&gt;&lt;Skill_3&gt;"&amp;Q36&amp;"&lt;/Skill_3&gt;"</f>
        <v>&lt;member ID = "P35"&gt;&lt;K_ID&gt;K9&lt;/K_ID&gt;&lt;Name&gt;エレキブル&lt;/Name&gt;&lt;Personality&gt;PE3&lt;/Personality&gt;&lt;Special_1&gt;S64&lt;/Special_1&gt;&lt;Special_2&gt;&lt;/Special_2&gt;&lt;Item&gt;I49&lt;/Item&gt;&lt;Skill_1&gt;S1&lt;/Skill_1&gt;&lt;Skill_2&gt;S88&lt;/Skill_2&gt;&lt;Skill_3&gt;S61&lt;/Skill_3&gt;</v>
      </c>
      <c r="Z36" t="str">
        <f t="shared" si="1"/>
        <v>&lt;Skill_4&gt;S91&lt;/Skill_4&gt;&lt;Circle&gt;3&lt;/Circle&gt;&lt;Doryokuti_1&gt;C&lt;/Doryokuti_1&gt;&lt;Doryokuti_2&gt;S&lt;/Doryokuti_2&gt;&lt;Doryokuti_3&gt;&lt;/Doryokuti_3&gt;&lt;/member&gt;</v>
      </c>
      <c r="AA36" t="str">
        <f t="shared" si="0"/>
        <v>&lt;member ID = "P35"&gt;&lt;K_ID&gt;K9&lt;/K_ID&gt;&lt;Name&gt;エレキブル&lt;/Name&gt;&lt;Personality&gt;PE3&lt;/Personality&gt;&lt;Special_1&gt;S64&lt;/Special_1&gt;&lt;Special_2&gt;&lt;/Special_2&gt;&lt;Item&gt;I49&lt;/Item&gt;&lt;Skill_1&gt;S1&lt;/Skill_1&gt;&lt;Skill_2&gt;S88&lt;/Skill_2&gt;&lt;Skill_3&gt;S61&lt;/Skill_3&gt;&lt;Skill_4&gt;S91&lt;/Skill_4&gt;&lt;Circle&gt;3&lt;/Circle&gt;&lt;Doryokuti_1&gt;C&lt;/Doryokuti_1&gt;&lt;Doryokuti_2&gt;S&lt;/Doryokuti_2&gt;&lt;Doryokuti_3&gt;&lt;/Doryokuti_3&gt;&lt;/member&gt;</v>
      </c>
      <c r="AMK36" s="1"/>
    </row>
    <row r="37" spans="1:27 1025:1025">
      <c r="A37" s="1" t="s">
        <v>364</v>
      </c>
      <c r="B37" t="str">
        <f>VLOOKUP(C37,xml_table5!$A$1:$B$151,2,FALSE())</f>
        <v>K9</v>
      </c>
      <c r="C37" s="1" t="s">
        <v>352</v>
      </c>
      <c r="D37" s="1" t="s">
        <v>206</v>
      </c>
      <c r="E37" s="22" t="str">
        <f>VLOOKUP(テーブル1[[#This Row],[Personality]],作業用!$J$2:$K$17,2,FALSE)</f>
        <v>PE1</v>
      </c>
      <c r="F37" t="str">
        <f>VLOOKUP(C37,pokemon_status!$B$2:$F$910,4,FALSE())</f>
        <v>でんきエンジン</v>
      </c>
      <c r="G37" t="str">
        <f>VLOOKUP(F37,xml_table4!$A$1:$B$127,2,FALSE())</f>
        <v>S64</v>
      </c>
      <c r="I37" t="str">
        <f>IF(H37 = "","",VLOOKUP(H37,xml_table4!$A$1:$B$127,2,FALSE()))</f>
        <v/>
      </c>
      <c r="J37" s="1" t="s">
        <v>365</v>
      </c>
      <c r="K37" t="str">
        <f>VLOOKUP(J37,xml_table2!$A$2:$B$56,2,FALSE())</f>
        <v>I25</v>
      </c>
      <c r="L37" s="1" t="s">
        <v>339</v>
      </c>
      <c r="M37" t="str">
        <f>VLOOKUP(L37,xml_table3!$A$1:$B$272,2,FALSE())</f>
        <v>S56</v>
      </c>
      <c r="N37" s="1" t="s">
        <v>338</v>
      </c>
      <c r="O37" t="str">
        <f>VLOOKUP(N37,xml_table3!$A$1:$B$272,2,FALSE())</f>
        <v>S226</v>
      </c>
      <c r="P37" s="1" t="s">
        <v>340</v>
      </c>
      <c r="Q37" t="str">
        <f>VLOOKUP(P37,xml_table3!$A$1:$B$272,2,FALSE())</f>
        <v>S269</v>
      </c>
      <c r="R37" s="1" t="s">
        <v>210</v>
      </c>
      <c r="S37" t="str">
        <f>VLOOKUP(R37,xml_table3!$A$1:$B$272,2,FALSE())</f>
        <v>S95</v>
      </c>
      <c r="T37" s="1" t="s">
        <v>228</v>
      </c>
      <c r="U37" s="1" t="s">
        <v>41</v>
      </c>
      <c r="V37" s="1" t="s">
        <v>45</v>
      </c>
      <c r="X37" s="1"/>
      <c r="Y37" t="str">
        <f>"&lt;member ID = """&amp;A37&amp;"""&gt;&lt;K_ID&gt;"&amp;B37&amp;"&lt;/K_ID&gt;&lt;Name&gt;"&amp;C37&amp;"&lt;/Name&gt;&lt;Personality&gt;"&amp;テーブル1[[#This Row],[Personality2]]&amp;"&lt;/Personality&gt;&lt;Special_1&gt;"&amp;G37&amp;"&lt;/Special_1&gt;&lt;Special_2&gt;"&amp;I37&amp;"&lt;/Special_2&gt;&lt;Item&gt;"&amp;K37&amp;"&lt;/Item&gt;&lt;Skill_1&gt;"&amp;M37&amp;"&lt;/Skill_1&gt;&lt;Skill_2&gt;"&amp;O37&amp;"&lt;/Skill_2&gt;&lt;Skill_3&gt;"&amp;Q37&amp;"&lt;/Skill_3&gt;"</f>
        <v>&lt;member ID = "P36"&gt;&lt;K_ID&gt;K9&lt;/K_ID&gt;&lt;Name&gt;エレキブル&lt;/Name&gt;&lt;Personality&gt;PE1&lt;/Personality&gt;&lt;Special_1&gt;S64&lt;/Special_1&gt;&lt;Special_2&gt;&lt;/Special_2&gt;&lt;Item&gt;I25&lt;/Item&gt;&lt;Skill_1&gt;S56&lt;/Skill_1&gt;&lt;Skill_2&gt;S226&lt;/Skill_2&gt;&lt;Skill_3&gt;S269&lt;/Skill_3&gt;</v>
      </c>
      <c r="Z37" t="str">
        <f t="shared" si="1"/>
        <v>&lt;Skill_4&gt;S95&lt;/Skill_4&gt;&lt;Circle&gt;4&lt;/Circle&gt;&lt;Doryokuti_1&gt;A&lt;/Doryokuti_1&gt;&lt;Doryokuti_2&gt;S&lt;/Doryokuti_2&gt;&lt;Doryokuti_3&gt;&lt;/Doryokuti_3&gt;&lt;/member&gt;</v>
      </c>
      <c r="AA37" t="str">
        <f t="shared" si="0"/>
        <v>&lt;member ID = "P36"&gt;&lt;K_ID&gt;K9&lt;/K_ID&gt;&lt;Name&gt;エレキブル&lt;/Name&gt;&lt;Personality&gt;PE1&lt;/Personality&gt;&lt;Special_1&gt;S64&lt;/Special_1&gt;&lt;Special_2&gt;&lt;/Special_2&gt;&lt;Item&gt;I25&lt;/Item&gt;&lt;Skill_1&gt;S56&lt;/Skill_1&gt;&lt;Skill_2&gt;S226&lt;/Skill_2&gt;&lt;Skill_3&gt;S269&lt;/Skill_3&gt;&lt;Skill_4&gt;S95&lt;/Skill_4&gt;&lt;Circle&gt;4&lt;/Circle&gt;&lt;Doryokuti_1&gt;A&lt;/Doryokuti_1&gt;&lt;Doryokuti_2&gt;S&lt;/Doryokuti_2&gt;&lt;Doryokuti_3&gt;&lt;/Doryokuti_3&gt;&lt;/member&gt;</v>
      </c>
      <c r="AMK37" s="1"/>
    </row>
    <row r="38" spans="1:27 1025:1025">
      <c r="A38" s="1" t="s">
        <v>366</v>
      </c>
      <c r="B38" t="str">
        <f>VLOOKUP(C38,xml_table5!$A$1:$B$151,2,FALSE())</f>
        <v>K10</v>
      </c>
      <c r="C38" s="1" t="s">
        <v>367</v>
      </c>
      <c r="D38" s="1" t="s">
        <v>231</v>
      </c>
      <c r="E38" s="22" t="str">
        <f>VLOOKUP(テーブル1[[#This Row],[Personality]],作業用!$J$2:$K$17,2,FALSE)</f>
        <v>PE2</v>
      </c>
      <c r="F38" t="str">
        <f>VLOOKUP(C38,pokemon_status!$B$2:$F$910,4,FALSE())</f>
        <v>プレッシャー</v>
      </c>
      <c r="G38" t="str">
        <f>VLOOKUP(F38,xml_table4!$A$1:$B$127,2,FALSE())</f>
        <v>S97</v>
      </c>
      <c r="I38" t="str">
        <f>IF(H38 = "","",VLOOKUP(H38,xml_table4!$A$1:$B$127,2,FALSE()))</f>
        <v/>
      </c>
      <c r="J38" s="1" t="s">
        <v>365</v>
      </c>
      <c r="K38" t="str">
        <f>VLOOKUP(J38,xml_table2!$A$2:$B$56,2,FALSE())</f>
        <v>I25</v>
      </c>
      <c r="L38" s="1" t="s">
        <v>251</v>
      </c>
      <c r="M38" t="str">
        <f>VLOOKUP(L38,xml_table3!$A$1:$B$272,2,FALSE())</f>
        <v>S225</v>
      </c>
      <c r="N38" s="1" t="s">
        <v>99</v>
      </c>
      <c r="O38" t="str">
        <f>VLOOKUP(N38,xml_table3!$A$1:$B$272,2,FALSE())</f>
        <v>S44</v>
      </c>
      <c r="P38" s="1" t="s">
        <v>295</v>
      </c>
      <c r="Q38" t="str">
        <f>VLOOKUP(P38,xml_table3!$A$1:$B$272,2,FALSE())</f>
        <v>S223</v>
      </c>
      <c r="R38" s="1" t="s">
        <v>311</v>
      </c>
      <c r="S38" t="str">
        <f>VLOOKUP(R38,xml_table3!$A$1:$B$272,2,FALSE())</f>
        <v>S264</v>
      </c>
      <c r="T38" s="1" t="s">
        <v>228</v>
      </c>
      <c r="U38" s="1" t="s">
        <v>41</v>
      </c>
      <c r="V38" s="1" t="s">
        <v>45</v>
      </c>
      <c r="X38" s="1"/>
      <c r="Y38" t="str">
        <f>"&lt;member ID = """&amp;A38&amp;"""&gt;&lt;K_ID&gt;"&amp;B38&amp;"&lt;/K_ID&gt;&lt;Name&gt;"&amp;C38&amp;"&lt;/Name&gt;&lt;Personality&gt;"&amp;テーブル1[[#This Row],[Personality2]]&amp;"&lt;/Personality&gt;&lt;Special_1&gt;"&amp;G38&amp;"&lt;/Special_1&gt;&lt;Special_2&gt;"&amp;I38&amp;"&lt;/Special_2&gt;&lt;Item&gt;"&amp;K38&amp;"&lt;/Item&gt;&lt;Skill_1&gt;"&amp;M38&amp;"&lt;/Skill_1&gt;&lt;Skill_2&gt;"&amp;O38&amp;"&lt;/Skill_2&gt;&lt;Skill_3&gt;"&amp;Q38&amp;"&lt;/Skill_3&gt;"</f>
        <v>&lt;member ID = "P37"&gt;&lt;K_ID&gt;K10&lt;/K_ID&gt;&lt;Name&gt;エンテイ&lt;/Name&gt;&lt;Personality&gt;PE2&lt;/Personality&gt;&lt;Special_1&gt;S97&lt;/Special_1&gt;&lt;Special_2&gt;&lt;/Special_2&gt;&lt;Item&gt;I25&lt;/Item&gt;&lt;Skill_1&gt;S225&lt;/Skill_1&gt;&lt;Skill_2&gt;S44&lt;/Skill_2&gt;&lt;Skill_3&gt;S223&lt;/Skill_3&gt;</v>
      </c>
      <c r="Z38" t="str">
        <f t="shared" si="1"/>
        <v>&lt;Skill_4&gt;S264&lt;/Skill_4&gt;&lt;Circle&gt;4&lt;/Circle&gt;&lt;Doryokuti_1&gt;A&lt;/Doryokuti_1&gt;&lt;Doryokuti_2&gt;S&lt;/Doryokuti_2&gt;&lt;Doryokuti_3&gt;&lt;/Doryokuti_3&gt;&lt;/member&gt;</v>
      </c>
      <c r="AA38" t="str">
        <f t="shared" si="0"/>
        <v>&lt;member ID = "P37"&gt;&lt;K_ID&gt;K10&lt;/K_ID&gt;&lt;Name&gt;エンテイ&lt;/Name&gt;&lt;Personality&gt;PE2&lt;/Personality&gt;&lt;Special_1&gt;S97&lt;/Special_1&gt;&lt;Special_2&gt;&lt;/Special_2&gt;&lt;Item&gt;I25&lt;/Item&gt;&lt;Skill_1&gt;S225&lt;/Skill_1&gt;&lt;Skill_2&gt;S44&lt;/Skill_2&gt;&lt;Skill_3&gt;S223&lt;/Skill_3&gt;&lt;Skill_4&gt;S264&lt;/Skill_4&gt;&lt;Circle&gt;4&lt;/Circle&gt;&lt;Doryokuti_1&gt;A&lt;/Doryokuti_1&gt;&lt;Doryokuti_2&gt;S&lt;/Doryokuti_2&gt;&lt;Doryokuti_3&gt;&lt;/Doryokuti_3&gt;&lt;/member&gt;</v>
      </c>
      <c r="AMK38" s="1"/>
    </row>
    <row r="39" spans="1:27 1025:1025">
      <c r="A39" s="1" t="s">
        <v>368</v>
      </c>
      <c r="B39" t="str">
        <f>VLOOKUP(C39,xml_table5!$A$1:$B$151,2,FALSE())</f>
        <v>K10</v>
      </c>
      <c r="C39" s="1" t="s">
        <v>367</v>
      </c>
      <c r="D39" s="1" t="s">
        <v>231</v>
      </c>
      <c r="E39" s="22" t="str">
        <f>VLOOKUP(テーブル1[[#This Row],[Personality]],作業用!$J$2:$K$17,2,FALSE)</f>
        <v>PE2</v>
      </c>
      <c r="F39" t="str">
        <f>VLOOKUP(C39,pokemon_status!$B$2:$F$910,4,FALSE())</f>
        <v>プレッシャー</v>
      </c>
      <c r="G39" t="str">
        <f>VLOOKUP(F39,xml_table4!$A$1:$B$127,2,FALSE())</f>
        <v>S97</v>
      </c>
      <c r="I39" t="str">
        <f>IF(H39 = "","",VLOOKUP(H39,xml_table4!$A$1:$B$127,2,FALSE()))</f>
        <v/>
      </c>
      <c r="J39" s="1" t="s">
        <v>369</v>
      </c>
      <c r="K39" t="str">
        <f>VLOOKUP(J39,xml_table2!$A$2:$B$56,2,FALSE())</f>
        <v>I5</v>
      </c>
      <c r="L39" s="1" t="s">
        <v>251</v>
      </c>
      <c r="M39" t="str">
        <f>VLOOKUP(L39,xml_table3!$A$1:$B$272,2,FALSE())</f>
        <v>S225</v>
      </c>
      <c r="N39" s="1" t="s">
        <v>370</v>
      </c>
      <c r="O39" t="str">
        <f>VLOOKUP(N39,xml_table3!$A$1:$B$272,2,FALSE())</f>
        <v>S53</v>
      </c>
      <c r="P39" s="1" t="s">
        <v>371</v>
      </c>
      <c r="Q39" t="str">
        <f>VLOOKUP(P39,xml_table3!$A$1:$B$272,2,FALSE())</f>
        <v>S4</v>
      </c>
      <c r="R39" s="1" t="s">
        <v>221</v>
      </c>
      <c r="S39" t="str">
        <f>VLOOKUP(R39,xml_table3!$A$1:$B$272,2,FALSE())</f>
        <v>S114</v>
      </c>
      <c r="T39" s="1" t="s">
        <v>228</v>
      </c>
      <c r="U39" s="1" t="s">
        <v>41</v>
      </c>
      <c r="V39" s="1" t="s">
        <v>45</v>
      </c>
      <c r="X39" s="1"/>
      <c r="Y39" t="str">
        <f>"&lt;member ID = """&amp;A39&amp;"""&gt;&lt;K_ID&gt;"&amp;B39&amp;"&lt;/K_ID&gt;&lt;Name&gt;"&amp;C39&amp;"&lt;/Name&gt;&lt;Personality&gt;"&amp;テーブル1[[#This Row],[Personality2]]&amp;"&lt;/Personality&gt;&lt;Special_1&gt;"&amp;G39&amp;"&lt;/Special_1&gt;&lt;Special_2&gt;"&amp;I39&amp;"&lt;/Special_2&gt;&lt;Item&gt;"&amp;K39&amp;"&lt;/Item&gt;&lt;Skill_1&gt;"&amp;M39&amp;"&lt;/Skill_1&gt;&lt;Skill_2&gt;"&amp;O39&amp;"&lt;/Skill_2&gt;&lt;Skill_3&gt;"&amp;Q39&amp;"&lt;/Skill_3&gt;"</f>
        <v>&lt;member ID = "P38"&gt;&lt;K_ID&gt;K10&lt;/K_ID&gt;&lt;Name&gt;エンテイ&lt;/Name&gt;&lt;Personality&gt;PE2&lt;/Personality&gt;&lt;Special_1&gt;S97&lt;/Special_1&gt;&lt;Special_2&gt;&lt;/Special_2&gt;&lt;Item&gt;I5&lt;/Item&gt;&lt;Skill_1&gt;S225&lt;/Skill_1&gt;&lt;Skill_2&gt;S53&lt;/Skill_2&gt;&lt;Skill_3&gt;S4&lt;/Skill_3&gt;</v>
      </c>
      <c r="Z39" t="str">
        <f t="shared" si="1"/>
        <v>&lt;Skill_4&gt;S114&lt;/Skill_4&gt;&lt;Circle&gt;4&lt;/Circle&gt;&lt;Doryokuti_1&gt;A&lt;/Doryokuti_1&gt;&lt;Doryokuti_2&gt;S&lt;/Doryokuti_2&gt;&lt;Doryokuti_3&gt;&lt;/Doryokuti_3&gt;&lt;/member&gt;</v>
      </c>
      <c r="AA39" t="str">
        <f t="shared" si="0"/>
        <v>&lt;member ID = "P38"&gt;&lt;K_ID&gt;K10&lt;/K_ID&gt;&lt;Name&gt;エンテイ&lt;/Name&gt;&lt;Personality&gt;PE2&lt;/Personality&gt;&lt;Special_1&gt;S97&lt;/Special_1&gt;&lt;Special_2&gt;&lt;/Special_2&gt;&lt;Item&gt;I5&lt;/Item&gt;&lt;Skill_1&gt;S225&lt;/Skill_1&gt;&lt;Skill_2&gt;S53&lt;/Skill_2&gt;&lt;Skill_3&gt;S4&lt;/Skill_3&gt;&lt;Skill_4&gt;S114&lt;/Skill_4&gt;&lt;Circle&gt;4&lt;/Circle&gt;&lt;Doryokuti_1&gt;A&lt;/Doryokuti_1&gt;&lt;Doryokuti_2&gt;S&lt;/Doryokuti_2&gt;&lt;Doryokuti_3&gt;&lt;/Doryokuti_3&gt;&lt;/member&gt;</v>
      </c>
      <c r="AMK39" s="1"/>
    </row>
    <row r="40" spans="1:27 1025:1025">
      <c r="A40" s="1" t="s">
        <v>372</v>
      </c>
      <c r="B40" t="str">
        <f>VLOOKUP(C40,xml_table5!$A$1:$B$151,2,FALSE())</f>
        <v>K10</v>
      </c>
      <c r="C40" s="1" t="s">
        <v>367</v>
      </c>
      <c r="D40" s="1" t="s">
        <v>261</v>
      </c>
      <c r="E40" s="22" t="str">
        <f>VLOOKUP(テーブル1[[#This Row],[Personality]],作業用!$J$2:$K$17,2,FALSE)</f>
        <v>PE3</v>
      </c>
      <c r="F40" t="str">
        <f>VLOOKUP(C40,pokemon_status!$B$2:$F$910,4,FALSE())</f>
        <v>プレッシャー</v>
      </c>
      <c r="G40" t="str">
        <f>VLOOKUP(F40,xml_table4!$A$1:$B$127,2,FALSE())</f>
        <v>S97</v>
      </c>
      <c r="I40" t="str">
        <f>IF(H40 = "","",VLOOKUP(H40,xml_table4!$A$1:$B$127,2,FALSE()))</f>
        <v/>
      </c>
      <c r="J40" s="1" t="s">
        <v>365</v>
      </c>
      <c r="K40" t="str">
        <f>VLOOKUP(J40,xml_table2!$A$2:$B$56,2,FALSE())</f>
        <v>I25</v>
      </c>
      <c r="L40" s="1" t="s">
        <v>373</v>
      </c>
      <c r="M40" t="str">
        <f>VLOOKUP(L40,xml_table3!$A$1:$B$272,2,FALSE())</f>
        <v>S125</v>
      </c>
      <c r="N40" s="1" t="s">
        <v>264</v>
      </c>
      <c r="O40" t="str">
        <f>VLOOKUP(N40,xml_table3!$A$1:$B$272,2,FALSE())</f>
        <v>S120</v>
      </c>
      <c r="P40" s="1" t="s">
        <v>284</v>
      </c>
      <c r="Q40" t="str">
        <f>VLOOKUP(P40,xml_table3!$A$1:$B$272,2,FALSE())</f>
        <v>S192</v>
      </c>
      <c r="R40" s="1" t="s">
        <v>266</v>
      </c>
      <c r="S40" t="str">
        <f>VLOOKUP(R40,xml_table3!$A$1:$B$272,2,FALSE())</f>
        <v>S178</v>
      </c>
      <c r="T40" s="1" t="s">
        <v>228</v>
      </c>
      <c r="U40" s="1" t="s">
        <v>43</v>
      </c>
      <c r="V40" s="1" t="s">
        <v>45</v>
      </c>
      <c r="X40" s="1"/>
      <c r="Y40" t="str">
        <f>"&lt;member ID = """&amp;A40&amp;"""&gt;&lt;K_ID&gt;"&amp;B40&amp;"&lt;/K_ID&gt;&lt;Name&gt;"&amp;C40&amp;"&lt;/Name&gt;&lt;Personality&gt;"&amp;テーブル1[[#This Row],[Personality2]]&amp;"&lt;/Personality&gt;&lt;Special_1&gt;"&amp;G40&amp;"&lt;/Special_1&gt;&lt;Special_2&gt;"&amp;I40&amp;"&lt;/Special_2&gt;&lt;Item&gt;"&amp;K40&amp;"&lt;/Item&gt;&lt;Skill_1&gt;"&amp;M40&amp;"&lt;/Skill_1&gt;&lt;Skill_2&gt;"&amp;O40&amp;"&lt;/Skill_2&gt;&lt;Skill_3&gt;"&amp;Q40&amp;"&lt;/Skill_3&gt;"</f>
        <v>&lt;member ID = "P39"&gt;&lt;K_ID&gt;K10&lt;/K_ID&gt;&lt;Name&gt;エンテイ&lt;/Name&gt;&lt;Personality&gt;PE3&lt;/Personality&gt;&lt;Special_1&gt;S97&lt;/Special_1&gt;&lt;Special_2&gt;&lt;/Special_2&gt;&lt;Item&gt;I25&lt;/Item&gt;&lt;Skill_1&gt;S125&lt;/Skill_1&gt;&lt;Skill_2&gt;S120&lt;/Skill_2&gt;&lt;Skill_3&gt;S192&lt;/Skill_3&gt;</v>
      </c>
      <c r="Z40" t="str">
        <f t="shared" si="1"/>
        <v>&lt;Skill_4&gt;S178&lt;/Skill_4&gt;&lt;Circle&gt;4&lt;/Circle&gt;&lt;Doryokuti_1&gt;C&lt;/Doryokuti_1&gt;&lt;Doryokuti_2&gt;S&lt;/Doryokuti_2&gt;&lt;Doryokuti_3&gt;&lt;/Doryokuti_3&gt;&lt;/member&gt;</v>
      </c>
      <c r="AA40" t="str">
        <f t="shared" si="0"/>
        <v>&lt;member ID = "P39"&gt;&lt;K_ID&gt;K10&lt;/K_ID&gt;&lt;Name&gt;エンテイ&lt;/Name&gt;&lt;Personality&gt;PE3&lt;/Personality&gt;&lt;Special_1&gt;S97&lt;/Special_1&gt;&lt;Special_2&gt;&lt;/Special_2&gt;&lt;Item&gt;I25&lt;/Item&gt;&lt;Skill_1&gt;S125&lt;/Skill_1&gt;&lt;Skill_2&gt;S120&lt;/Skill_2&gt;&lt;Skill_3&gt;S192&lt;/Skill_3&gt;&lt;Skill_4&gt;S178&lt;/Skill_4&gt;&lt;Circle&gt;4&lt;/Circle&gt;&lt;Doryokuti_1&gt;C&lt;/Doryokuti_1&gt;&lt;Doryokuti_2&gt;S&lt;/Doryokuti_2&gt;&lt;Doryokuti_3&gt;&lt;/Doryokuti_3&gt;&lt;/member&gt;</v>
      </c>
      <c r="AMK40" s="1"/>
    </row>
    <row r="41" spans="1:27 1025:1025">
      <c r="A41" s="1" t="s">
        <v>374</v>
      </c>
      <c r="B41" t="str">
        <f>VLOOKUP(C41,xml_table5!$A$1:$B$151,2,FALSE())</f>
        <v>K10</v>
      </c>
      <c r="C41" s="1" t="s">
        <v>367</v>
      </c>
      <c r="D41" s="1" t="s">
        <v>261</v>
      </c>
      <c r="E41" s="22" t="str">
        <f>VLOOKUP(テーブル1[[#This Row],[Personality]],作業用!$J$2:$K$17,2,FALSE)</f>
        <v>PE3</v>
      </c>
      <c r="F41" t="str">
        <f>VLOOKUP(C41,pokemon_status!$B$2:$F$910,4,FALSE())</f>
        <v>プレッシャー</v>
      </c>
      <c r="G41" t="str">
        <f>VLOOKUP(F41,xml_table4!$A$1:$B$127,2,FALSE())</f>
        <v>S97</v>
      </c>
      <c r="I41" t="str">
        <f>IF(H41 = "","",VLOOKUP(H41,xml_table4!$A$1:$B$127,2,FALSE()))</f>
        <v/>
      </c>
      <c r="J41" s="1" t="s">
        <v>365</v>
      </c>
      <c r="K41" t="str">
        <f>VLOOKUP(J41,xml_table2!$A$2:$B$56,2,FALSE())</f>
        <v>I25</v>
      </c>
      <c r="L41" s="1" t="s">
        <v>263</v>
      </c>
      <c r="M41" t="str">
        <f>VLOOKUP(L41,xml_table3!$A$1:$B$272,2,FALSE())</f>
        <v>S39</v>
      </c>
      <c r="N41" s="1" t="s">
        <v>375</v>
      </c>
      <c r="O41" t="str">
        <f>VLOOKUP(N41,xml_table3!$A$1:$B$272,2,FALSE())</f>
        <v>S109</v>
      </c>
      <c r="P41" s="1" t="s">
        <v>319</v>
      </c>
      <c r="Q41" t="str">
        <f>VLOOKUP(P41,xml_table3!$A$1:$B$272,2,FALSE())</f>
        <v>S104</v>
      </c>
      <c r="R41" s="1" t="s">
        <v>312</v>
      </c>
      <c r="S41" t="str">
        <f>VLOOKUP(R41,xml_table3!$A$1:$B$272,2,FALSE())</f>
        <v>S248</v>
      </c>
      <c r="T41" s="1" t="s">
        <v>228</v>
      </c>
      <c r="U41" s="1" t="s">
        <v>43</v>
      </c>
      <c r="V41" s="1" t="s">
        <v>45</v>
      </c>
      <c r="X41" s="1"/>
      <c r="Y41" t="str">
        <f>"&lt;member ID = """&amp;A41&amp;"""&gt;&lt;K_ID&gt;"&amp;B41&amp;"&lt;/K_ID&gt;&lt;Name&gt;"&amp;C41&amp;"&lt;/Name&gt;&lt;Personality&gt;"&amp;テーブル1[[#This Row],[Personality2]]&amp;"&lt;/Personality&gt;&lt;Special_1&gt;"&amp;G41&amp;"&lt;/Special_1&gt;&lt;Special_2&gt;"&amp;I41&amp;"&lt;/Special_2&gt;&lt;Item&gt;"&amp;K41&amp;"&lt;/Item&gt;&lt;Skill_1&gt;"&amp;M41&amp;"&lt;/Skill_1&gt;&lt;Skill_2&gt;"&amp;O41&amp;"&lt;/Skill_2&gt;&lt;Skill_3&gt;"&amp;Q41&amp;"&lt;/Skill_3&gt;"</f>
        <v>&lt;member ID = "P40"&gt;&lt;K_ID&gt;K10&lt;/K_ID&gt;&lt;Name&gt;エンテイ&lt;/Name&gt;&lt;Personality&gt;PE3&lt;/Personality&gt;&lt;Special_1&gt;S97&lt;/Special_1&gt;&lt;Special_2&gt;&lt;/Special_2&gt;&lt;Item&gt;I25&lt;/Item&gt;&lt;Skill_1&gt;S39&lt;/Skill_1&gt;&lt;Skill_2&gt;S109&lt;/Skill_2&gt;&lt;Skill_3&gt;S104&lt;/Skill_3&gt;</v>
      </c>
      <c r="Z41" t="str">
        <f t="shared" si="1"/>
        <v>&lt;Skill_4&gt;S248&lt;/Skill_4&gt;&lt;Circle&gt;4&lt;/Circle&gt;&lt;Doryokuti_1&gt;C&lt;/Doryokuti_1&gt;&lt;Doryokuti_2&gt;S&lt;/Doryokuti_2&gt;&lt;Doryokuti_3&gt;&lt;/Doryokuti_3&gt;&lt;/member&gt;</v>
      </c>
      <c r="AA41" t="str">
        <f t="shared" si="0"/>
        <v>&lt;member ID = "P40"&gt;&lt;K_ID&gt;K10&lt;/K_ID&gt;&lt;Name&gt;エンテイ&lt;/Name&gt;&lt;Personality&gt;PE3&lt;/Personality&gt;&lt;Special_1&gt;S97&lt;/Special_1&gt;&lt;Special_2&gt;&lt;/Special_2&gt;&lt;Item&gt;I25&lt;/Item&gt;&lt;Skill_1&gt;S39&lt;/Skill_1&gt;&lt;Skill_2&gt;S109&lt;/Skill_2&gt;&lt;Skill_3&gt;S104&lt;/Skill_3&gt;&lt;Skill_4&gt;S248&lt;/Skill_4&gt;&lt;Circle&gt;4&lt;/Circle&gt;&lt;Doryokuti_1&gt;C&lt;/Doryokuti_1&gt;&lt;Doryokuti_2&gt;S&lt;/Doryokuti_2&gt;&lt;Doryokuti_3&gt;&lt;/Doryokuti_3&gt;&lt;/member&gt;</v>
      </c>
      <c r="AMK41" s="1"/>
    </row>
    <row r="42" spans="1:27 1025:1025">
      <c r="A42" s="1" t="s">
        <v>376</v>
      </c>
      <c r="B42" t="str">
        <f>VLOOKUP(C42,xml_table5!$A$1:$B$151,2,FALSE())</f>
        <v>K11</v>
      </c>
      <c r="C42" s="1" t="s">
        <v>377</v>
      </c>
      <c r="D42" s="1" t="s">
        <v>206</v>
      </c>
      <c r="E42" s="22" t="str">
        <f>VLOOKUP(テーブル1[[#This Row],[Personality]],作業用!$J$2:$K$17,2,FALSE)</f>
        <v>PE1</v>
      </c>
      <c r="F42" t="str">
        <f>VLOOKUP(C42,pokemon_status!$B$2:$F$910,4,FALSE())</f>
        <v>げきりゅう</v>
      </c>
      <c r="G42" t="str">
        <f>VLOOKUP(F42,xml_table4!$A$1:$B$127,2,FALSE())</f>
        <v>S30</v>
      </c>
      <c r="I42" t="str">
        <f>IF(H42 = "","",VLOOKUP(H42,xml_table4!$A$1:$B$127,2,FALSE()))</f>
        <v/>
      </c>
      <c r="J42" s="1" t="s">
        <v>207</v>
      </c>
      <c r="K42" t="str">
        <f>VLOOKUP(J42,xml_table2!$A$2:$B$56,2,FALSE())</f>
        <v>I29</v>
      </c>
      <c r="L42" s="1" t="s">
        <v>378</v>
      </c>
      <c r="M42" t="str">
        <f>VLOOKUP(L42,xml_table3!$A$1:$B$272,2,FALSE())</f>
        <v>S126</v>
      </c>
      <c r="N42" s="1" t="s">
        <v>379</v>
      </c>
      <c r="O42" t="str">
        <f>VLOOKUP(N42,xml_table3!$A$1:$B$272,2,FALSE())</f>
        <v>S250</v>
      </c>
      <c r="P42" s="1" t="s">
        <v>328</v>
      </c>
      <c r="Q42" t="str">
        <f>VLOOKUP(P42,xml_table3!$A$1:$B$272,2,FALSE())</f>
        <v>S59</v>
      </c>
      <c r="R42" s="1" t="s">
        <v>329</v>
      </c>
      <c r="S42" t="str">
        <f>VLOOKUP(R42,xml_table3!$A$1:$B$272,2,FALSE())</f>
        <v>S198</v>
      </c>
      <c r="T42" s="1" t="s">
        <v>212</v>
      </c>
      <c r="U42" s="1" t="s">
        <v>41</v>
      </c>
      <c r="V42" s="1" t="s">
        <v>44</v>
      </c>
      <c r="X42" s="1"/>
      <c r="Y42" t="str">
        <f>"&lt;member ID = """&amp;A42&amp;"""&gt;&lt;K_ID&gt;"&amp;B42&amp;"&lt;/K_ID&gt;&lt;Name&gt;"&amp;C42&amp;"&lt;/Name&gt;&lt;Personality&gt;"&amp;テーブル1[[#This Row],[Personality2]]&amp;"&lt;/Personality&gt;&lt;Special_1&gt;"&amp;G42&amp;"&lt;/Special_1&gt;&lt;Special_2&gt;"&amp;I42&amp;"&lt;/Special_2&gt;&lt;Item&gt;"&amp;K42&amp;"&lt;/Item&gt;&lt;Skill_1&gt;"&amp;M42&amp;"&lt;/Skill_1&gt;&lt;Skill_2&gt;"&amp;O42&amp;"&lt;/Skill_2&gt;&lt;Skill_3&gt;"&amp;Q42&amp;"&lt;/Skill_3&gt;"</f>
        <v>&lt;member ID = "P41"&gt;&lt;K_ID&gt;K11&lt;/K_ID&gt;&lt;Name&gt;エンペルト&lt;/Name&gt;&lt;Personality&gt;PE1&lt;/Personality&gt;&lt;Special_1&gt;S30&lt;/Special_1&gt;&lt;Special_2&gt;&lt;/Special_2&gt;&lt;Item&gt;I29&lt;/Item&gt;&lt;Skill_1&gt;S126&lt;/Skill_1&gt;&lt;Skill_2&gt;S250&lt;/Skill_2&gt;&lt;Skill_3&gt;S59&lt;/Skill_3&gt;</v>
      </c>
      <c r="Z42" t="str">
        <f t="shared" si="1"/>
        <v>&lt;Skill_4&gt;S198&lt;/Skill_4&gt;&lt;Circle&gt;1&lt;/Circle&gt;&lt;Doryokuti_1&gt;A&lt;/Doryokuti_1&gt;&lt;Doryokuti_2&gt;D&lt;/Doryokuti_2&gt;&lt;Doryokuti_3&gt;&lt;/Doryokuti_3&gt;&lt;/member&gt;</v>
      </c>
      <c r="AA42" t="str">
        <f t="shared" si="0"/>
        <v>&lt;member ID = "P41"&gt;&lt;K_ID&gt;K11&lt;/K_ID&gt;&lt;Name&gt;エンペルト&lt;/Name&gt;&lt;Personality&gt;PE1&lt;/Personality&gt;&lt;Special_1&gt;S30&lt;/Special_1&gt;&lt;Special_2&gt;&lt;/Special_2&gt;&lt;Item&gt;I29&lt;/Item&gt;&lt;Skill_1&gt;S126&lt;/Skill_1&gt;&lt;Skill_2&gt;S250&lt;/Skill_2&gt;&lt;Skill_3&gt;S59&lt;/Skill_3&gt;&lt;Skill_4&gt;S198&lt;/Skill_4&gt;&lt;Circle&gt;1&lt;/Circle&gt;&lt;Doryokuti_1&gt;A&lt;/Doryokuti_1&gt;&lt;Doryokuti_2&gt;D&lt;/Doryokuti_2&gt;&lt;Doryokuti_3&gt;&lt;/Doryokuti_3&gt;&lt;/member&gt;</v>
      </c>
      <c r="AMK42" s="1"/>
    </row>
    <row r="43" spans="1:27 1025:1025">
      <c r="A43" s="1" t="s">
        <v>380</v>
      </c>
      <c r="B43" t="str">
        <f>VLOOKUP(C43,xml_table5!$A$1:$B$151,2,FALSE())</f>
        <v>K11</v>
      </c>
      <c r="C43" s="1" t="s">
        <v>377</v>
      </c>
      <c r="D43" s="1" t="s">
        <v>206</v>
      </c>
      <c r="E43" s="22" t="str">
        <f>VLOOKUP(テーブル1[[#This Row],[Personality]],作業用!$J$2:$K$17,2,FALSE)</f>
        <v>PE1</v>
      </c>
      <c r="F43" t="str">
        <f>VLOOKUP(C43,pokemon_status!$B$2:$F$910,4,FALSE())</f>
        <v>げきりゅう</v>
      </c>
      <c r="G43" t="str">
        <f>VLOOKUP(F43,xml_table4!$A$1:$B$127,2,FALSE())</f>
        <v>S30</v>
      </c>
      <c r="I43" t="str">
        <f>IF(H43 = "","",VLOOKUP(H43,xml_table4!$A$1:$B$127,2,FALSE()))</f>
        <v/>
      </c>
      <c r="J43" s="1" t="s">
        <v>207</v>
      </c>
      <c r="K43" t="str">
        <f>VLOOKUP(J43,xml_table2!$A$2:$B$56,2,FALSE())</f>
        <v>I29</v>
      </c>
      <c r="L43" s="1" t="s">
        <v>292</v>
      </c>
      <c r="M43" t="str">
        <f>VLOOKUP(L43,xml_table3!$A$1:$B$272,2,FALSE())</f>
        <v>S167</v>
      </c>
      <c r="N43" s="1" t="s">
        <v>381</v>
      </c>
      <c r="O43" t="str">
        <f>VLOOKUP(N43,xml_table3!$A$1:$B$272,2,FALSE())</f>
        <v>S5</v>
      </c>
      <c r="P43" s="1" t="s">
        <v>327</v>
      </c>
      <c r="Q43" t="str">
        <f>VLOOKUP(P43,xml_table3!$A$1:$B$272,2,FALSE())</f>
        <v>S102</v>
      </c>
      <c r="R43" s="1" t="s">
        <v>209</v>
      </c>
      <c r="S43" t="str">
        <f>VLOOKUP(R43,xml_table3!$A$1:$B$272,2,FALSE())</f>
        <v>S26</v>
      </c>
      <c r="T43" s="1" t="s">
        <v>219</v>
      </c>
      <c r="U43" s="1" t="s">
        <v>41</v>
      </c>
      <c r="V43" s="1" t="s">
        <v>44</v>
      </c>
      <c r="X43" s="1"/>
      <c r="Y43" t="str">
        <f>"&lt;member ID = """&amp;A43&amp;"""&gt;&lt;K_ID&gt;"&amp;B43&amp;"&lt;/K_ID&gt;&lt;Name&gt;"&amp;C43&amp;"&lt;/Name&gt;&lt;Personality&gt;"&amp;テーブル1[[#This Row],[Personality2]]&amp;"&lt;/Personality&gt;&lt;Special_1&gt;"&amp;G43&amp;"&lt;/Special_1&gt;&lt;Special_2&gt;"&amp;I43&amp;"&lt;/Special_2&gt;&lt;Item&gt;"&amp;K43&amp;"&lt;/Item&gt;&lt;Skill_1&gt;"&amp;M43&amp;"&lt;/Skill_1&gt;&lt;Skill_2&gt;"&amp;O43&amp;"&lt;/Skill_2&gt;&lt;Skill_3&gt;"&amp;Q43&amp;"&lt;/Skill_3&gt;"</f>
        <v>&lt;member ID = "P42"&gt;&lt;K_ID&gt;K11&lt;/K_ID&gt;&lt;Name&gt;エンペルト&lt;/Name&gt;&lt;Personality&gt;PE1&lt;/Personality&gt;&lt;Special_1&gt;S30&lt;/Special_1&gt;&lt;Special_2&gt;&lt;/Special_2&gt;&lt;Item&gt;I29&lt;/Item&gt;&lt;Skill_1&gt;S167&lt;/Skill_1&gt;&lt;Skill_2&gt;S5&lt;/Skill_2&gt;&lt;Skill_3&gt;S102&lt;/Skill_3&gt;</v>
      </c>
      <c r="Z43" t="str">
        <f t="shared" si="1"/>
        <v>&lt;Skill_4&gt;S26&lt;/Skill_4&gt;&lt;Circle&gt;2&lt;/Circle&gt;&lt;Doryokuti_1&gt;A&lt;/Doryokuti_1&gt;&lt;Doryokuti_2&gt;D&lt;/Doryokuti_2&gt;&lt;Doryokuti_3&gt;&lt;/Doryokuti_3&gt;&lt;/member&gt;</v>
      </c>
      <c r="AA43" t="str">
        <f t="shared" si="0"/>
        <v>&lt;member ID = "P42"&gt;&lt;K_ID&gt;K11&lt;/K_ID&gt;&lt;Name&gt;エンペルト&lt;/Name&gt;&lt;Personality&gt;PE1&lt;/Personality&gt;&lt;Special_1&gt;S30&lt;/Special_1&gt;&lt;Special_2&gt;&lt;/Special_2&gt;&lt;Item&gt;I29&lt;/Item&gt;&lt;Skill_1&gt;S167&lt;/Skill_1&gt;&lt;Skill_2&gt;S5&lt;/Skill_2&gt;&lt;Skill_3&gt;S102&lt;/Skill_3&gt;&lt;Skill_4&gt;S26&lt;/Skill_4&gt;&lt;Circle&gt;2&lt;/Circle&gt;&lt;Doryokuti_1&gt;A&lt;/Doryokuti_1&gt;&lt;Doryokuti_2&gt;D&lt;/Doryokuti_2&gt;&lt;Doryokuti_3&gt;&lt;/Doryokuti_3&gt;&lt;/member&gt;</v>
      </c>
      <c r="AMK43" s="1"/>
    </row>
    <row r="44" spans="1:27 1025:1025">
      <c r="A44" s="1" t="s">
        <v>382</v>
      </c>
      <c r="B44" t="str">
        <f>VLOOKUP(C44,xml_table5!$A$1:$B$151,2,FALSE())</f>
        <v>K11</v>
      </c>
      <c r="C44" s="1" t="s">
        <v>377</v>
      </c>
      <c r="D44" s="1" t="s">
        <v>383</v>
      </c>
      <c r="E44" s="22" t="str">
        <f>VLOOKUP(テーブル1[[#This Row],[Personality]],作業用!$J$2:$K$17,2,FALSE)</f>
        <v>PE8</v>
      </c>
      <c r="F44" t="str">
        <f>VLOOKUP(C44,pokemon_status!$B$2:$F$910,4,FALSE())</f>
        <v>げきりゅう</v>
      </c>
      <c r="G44" t="str">
        <f>VLOOKUP(F44,xml_table4!$A$1:$B$127,2,FALSE())</f>
        <v>S30</v>
      </c>
      <c r="I44" t="str">
        <f>IF(H44 = "","",VLOOKUP(H44,xml_table4!$A$1:$B$127,2,FALSE()))</f>
        <v/>
      </c>
      <c r="J44" s="1" t="s">
        <v>239</v>
      </c>
      <c r="K44" t="str">
        <f>VLOOKUP(J44,xml_table2!$A$2:$B$56,2,FALSE())</f>
        <v>I30</v>
      </c>
      <c r="L44" s="1" t="s">
        <v>384</v>
      </c>
      <c r="M44" t="str">
        <f>VLOOKUP(L44,xml_table3!$A$1:$B$272,2,FALSE())</f>
        <v>S175</v>
      </c>
      <c r="N44" s="1" t="s">
        <v>210</v>
      </c>
      <c r="O44" t="str">
        <f>VLOOKUP(N44,xml_table3!$A$1:$B$272,2,FALSE())</f>
        <v>S95</v>
      </c>
      <c r="P44" s="1" t="s">
        <v>385</v>
      </c>
      <c r="Q44" t="str">
        <f>VLOOKUP(P44,xml_table3!$A$1:$B$272,2,FALSE())</f>
        <v>S213</v>
      </c>
      <c r="R44" s="1" t="s">
        <v>321</v>
      </c>
      <c r="S44" t="str">
        <f>VLOOKUP(R44,xml_table3!$A$1:$B$272,2,FALSE())</f>
        <v>S91</v>
      </c>
      <c r="T44" s="1" t="s">
        <v>224</v>
      </c>
      <c r="U44" s="1" t="s">
        <v>41</v>
      </c>
      <c r="V44" s="1" t="s">
        <v>43</v>
      </c>
      <c r="X44" s="1"/>
      <c r="Y44" t="str">
        <f>"&lt;member ID = """&amp;A44&amp;"""&gt;&lt;K_ID&gt;"&amp;B44&amp;"&lt;/K_ID&gt;&lt;Name&gt;"&amp;C44&amp;"&lt;/Name&gt;&lt;Personality&gt;"&amp;テーブル1[[#This Row],[Personality2]]&amp;"&lt;/Personality&gt;&lt;Special_1&gt;"&amp;G44&amp;"&lt;/Special_1&gt;&lt;Special_2&gt;"&amp;I44&amp;"&lt;/Special_2&gt;&lt;Item&gt;"&amp;K44&amp;"&lt;/Item&gt;&lt;Skill_1&gt;"&amp;M44&amp;"&lt;/Skill_1&gt;&lt;Skill_2&gt;"&amp;O44&amp;"&lt;/Skill_2&gt;&lt;Skill_3&gt;"&amp;Q44&amp;"&lt;/Skill_3&gt;"</f>
        <v>&lt;member ID = "P43"&gt;&lt;K_ID&gt;K11&lt;/K_ID&gt;&lt;Name&gt;エンペルト&lt;/Name&gt;&lt;Personality&gt;PE8&lt;/Personality&gt;&lt;Special_1&gt;S30&lt;/Special_1&gt;&lt;Special_2&gt;&lt;/Special_2&gt;&lt;Item&gt;I30&lt;/Item&gt;&lt;Skill_1&gt;S175&lt;/Skill_1&gt;&lt;Skill_2&gt;S95&lt;/Skill_2&gt;&lt;Skill_3&gt;S213&lt;/Skill_3&gt;</v>
      </c>
      <c r="Z44" t="str">
        <f t="shared" si="1"/>
        <v>&lt;Skill_4&gt;S91&lt;/Skill_4&gt;&lt;Circle&gt;3&lt;/Circle&gt;&lt;Doryokuti_1&gt;A&lt;/Doryokuti_1&gt;&lt;Doryokuti_2&gt;C&lt;/Doryokuti_2&gt;&lt;Doryokuti_3&gt;&lt;/Doryokuti_3&gt;&lt;/member&gt;</v>
      </c>
      <c r="AA44" t="str">
        <f t="shared" si="0"/>
        <v>&lt;member ID = "P43"&gt;&lt;K_ID&gt;K11&lt;/K_ID&gt;&lt;Name&gt;エンペルト&lt;/Name&gt;&lt;Personality&gt;PE8&lt;/Personality&gt;&lt;Special_1&gt;S30&lt;/Special_1&gt;&lt;Special_2&gt;&lt;/Special_2&gt;&lt;Item&gt;I30&lt;/Item&gt;&lt;Skill_1&gt;S175&lt;/Skill_1&gt;&lt;Skill_2&gt;S95&lt;/Skill_2&gt;&lt;Skill_3&gt;S213&lt;/Skill_3&gt;&lt;Skill_4&gt;S91&lt;/Skill_4&gt;&lt;Circle&gt;3&lt;/Circle&gt;&lt;Doryokuti_1&gt;A&lt;/Doryokuti_1&gt;&lt;Doryokuti_2&gt;C&lt;/Doryokuti_2&gt;&lt;Doryokuti_3&gt;&lt;/Doryokuti_3&gt;&lt;/member&gt;</v>
      </c>
      <c r="AMK44" s="1"/>
    </row>
    <row r="45" spans="1:27 1025:1025">
      <c r="A45" s="1" t="s">
        <v>386</v>
      </c>
      <c r="B45" t="str">
        <f>VLOOKUP(C45,xml_table5!$A$1:$B$151,2,FALSE())</f>
        <v>K11</v>
      </c>
      <c r="C45" s="1" t="s">
        <v>377</v>
      </c>
      <c r="D45" s="1" t="s">
        <v>383</v>
      </c>
      <c r="E45" s="22" t="str">
        <f>VLOOKUP(テーブル1[[#This Row],[Personality]],作業用!$J$2:$K$17,2,FALSE)</f>
        <v>PE8</v>
      </c>
      <c r="F45" t="str">
        <f>VLOOKUP(C45,pokemon_status!$B$2:$F$910,4,FALSE())</f>
        <v>げきりゅう</v>
      </c>
      <c r="G45" t="str">
        <f>VLOOKUP(F45,xml_table4!$A$1:$B$127,2,FALSE())</f>
        <v>S30</v>
      </c>
      <c r="I45" t="str">
        <f>IF(H45 = "","",VLOOKUP(H45,xml_table4!$A$1:$B$127,2,FALSE()))</f>
        <v/>
      </c>
      <c r="J45" s="1" t="s">
        <v>239</v>
      </c>
      <c r="K45" t="str">
        <f>VLOOKUP(J45,xml_table2!$A$2:$B$56,2,FALSE())</f>
        <v>I30</v>
      </c>
      <c r="L45" s="1" t="s">
        <v>387</v>
      </c>
      <c r="M45" t="str">
        <f>VLOOKUP(L45,xml_table3!$A$1:$B$272,2,FALSE())</f>
        <v>S189</v>
      </c>
      <c r="N45" s="1" t="s">
        <v>388</v>
      </c>
      <c r="O45" t="str">
        <f>VLOOKUP(N45,xml_table3!$A$1:$B$272,2,FALSE())</f>
        <v>S259</v>
      </c>
      <c r="P45" s="1" t="s">
        <v>292</v>
      </c>
      <c r="Q45" t="str">
        <f>VLOOKUP(P45,xml_table3!$A$1:$B$272,2,FALSE())</f>
        <v>S167</v>
      </c>
      <c r="R45" s="1" t="s">
        <v>210</v>
      </c>
      <c r="S45" t="str">
        <f>VLOOKUP(R45,xml_table3!$A$1:$B$272,2,FALSE())</f>
        <v>S95</v>
      </c>
      <c r="T45" s="1" t="s">
        <v>228</v>
      </c>
      <c r="U45" s="1" t="s">
        <v>41</v>
      </c>
      <c r="V45" s="1" t="s">
        <v>43</v>
      </c>
      <c r="X45" s="1"/>
      <c r="Y45" t="str">
        <f>"&lt;member ID = """&amp;A45&amp;"""&gt;&lt;K_ID&gt;"&amp;B45&amp;"&lt;/K_ID&gt;&lt;Name&gt;"&amp;C45&amp;"&lt;/Name&gt;&lt;Personality&gt;"&amp;テーブル1[[#This Row],[Personality2]]&amp;"&lt;/Personality&gt;&lt;Special_1&gt;"&amp;G45&amp;"&lt;/Special_1&gt;&lt;Special_2&gt;"&amp;I45&amp;"&lt;/Special_2&gt;&lt;Item&gt;"&amp;K45&amp;"&lt;/Item&gt;&lt;Skill_1&gt;"&amp;M45&amp;"&lt;/Skill_1&gt;&lt;Skill_2&gt;"&amp;O45&amp;"&lt;/Skill_2&gt;&lt;Skill_3&gt;"&amp;Q45&amp;"&lt;/Skill_3&gt;"</f>
        <v>&lt;member ID = "P44"&gt;&lt;K_ID&gt;K11&lt;/K_ID&gt;&lt;Name&gt;エンペルト&lt;/Name&gt;&lt;Personality&gt;PE8&lt;/Personality&gt;&lt;Special_1&gt;S30&lt;/Special_1&gt;&lt;Special_2&gt;&lt;/Special_2&gt;&lt;Item&gt;I30&lt;/Item&gt;&lt;Skill_1&gt;S189&lt;/Skill_1&gt;&lt;Skill_2&gt;S259&lt;/Skill_2&gt;&lt;Skill_3&gt;S167&lt;/Skill_3&gt;</v>
      </c>
      <c r="Z45" t="str">
        <f t="shared" si="1"/>
        <v>&lt;Skill_4&gt;S95&lt;/Skill_4&gt;&lt;Circle&gt;4&lt;/Circle&gt;&lt;Doryokuti_1&gt;A&lt;/Doryokuti_1&gt;&lt;Doryokuti_2&gt;C&lt;/Doryokuti_2&gt;&lt;Doryokuti_3&gt;&lt;/Doryokuti_3&gt;&lt;/member&gt;</v>
      </c>
      <c r="AA45" t="str">
        <f t="shared" si="0"/>
        <v>&lt;member ID = "P44"&gt;&lt;K_ID&gt;K11&lt;/K_ID&gt;&lt;Name&gt;エンペルト&lt;/Name&gt;&lt;Personality&gt;PE8&lt;/Personality&gt;&lt;Special_1&gt;S30&lt;/Special_1&gt;&lt;Special_2&gt;&lt;/Special_2&gt;&lt;Item&gt;I30&lt;/Item&gt;&lt;Skill_1&gt;S189&lt;/Skill_1&gt;&lt;Skill_2&gt;S259&lt;/Skill_2&gt;&lt;Skill_3&gt;S167&lt;/Skill_3&gt;&lt;Skill_4&gt;S95&lt;/Skill_4&gt;&lt;Circle&gt;4&lt;/Circle&gt;&lt;Doryokuti_1&gt;A&lt;/Doryokuti_1&gt;&lt;Doryokuti_2&gt;C&lt;/Doryokuti_2&gt;&lt;Doryokuti_3&gt;&lt;/Doryokuti_3&gt;&lt;/member&gt;</v>
      </c>
      <c r="AMK45" s="1"/>
    </row>
    <row r="46" spans="1:27 1025:1025">
      <c r="A46" s="1" t="s">
        <v>389</v>
      </c>
      <c r="B46" t="str">
        <f>VLOOKUP(C46,xml_table5!$A$1:$B$151,2,FALSE())</f>
        <v>K12</v>
      </c>
      <c r="C46" s="1" t="s">
        <v>390</v>
      </c>
      <c r="D46" s="1" t="s">
        <v>206</v>
      </c>
      <c r="E46" s="22" t="str">
        <f>VLOOKUP(テーブル1[[#This Row],[Personality]],作業用!$J$2:$K$17,2,FALSE)</f>
        <v>PE1</v>
      </c>
      <c r="F46" t="str">
        <f>VLOOKUP(C46,pokemon_status!$B$2:$F$910,4,FALSE())</f>
        <v>げきりゅう</v>
      </c>
      <c r="G46" t="str">
        <f>VLOOKUP(F46,xml_table4!$A$1:$B$127,2,FALSE())</f>
        <v>S30</v>
      </c>
      <c r="I46" t="str">
        <f>IF(H46 = "","",VLOOKUP(H46,xml_table4!$A$1:$B$127,2,FALSE()))</f>
        <v/>
      </c>
      <c r="J46" s="1" t="s">
        <v>369</v>
      </c>
      <c r="K46" t="str">
        <f>VLOOKUP(J46,xml_table2!$A$2:$B$56,2,FALSE())</f>
        <v>I5</v>
      </c>
      <c r="L46" s="1" t="s">
        <v>378</v>
      </c>
      <c r="M46" t="str">
        <f>VLOOKUP(L46,xml_table3!$A$1:$B$272,2,FALSE())</f>
        <v>S126</v>
      </c>
      <c r="N46" s="1" t="s">
        <v>391</v>
      </c>
      <c r="O46" t="str">
        <f>VLOOKUP(N46,xml_table3!$A$1:$B$272,2,FALSE())</f>
        <v>S80</v>
      </c>
      <c r="P46" s="1" t="s">
        <v>209</v>
      </c>
      <c r="Q46" t="str">
        <f>VLOOKUP(P46,xml_table3!$A$1:$B$272,2,FALSE())</f>
        <v>S26</v>
      </c>
      <c r="R46" s="1" t="s">
        <v>392</v>
      </c>
      <c r="S46" t="str">
        <f>VLOOKUP(R46,xml_table3!$A$1:$B$272,2,FALSE())</f>
        <v>S86</v>
      </c>
      <c r="T46" s="1" t="s">
        <v>212</v>
      </c>
      <c r="U46" s="1" t="s">
        <v>41</v>
      </c>
      <c r="V46" s="1" t="s">
        <v>42</v>
      </c>
      <c r="X46" s="1"/>
      <c r="Y46" t="str">
        <f>"&lt;member ID = """&amp;A46&amp;"""&gt;&lt;K_ID&gt;"&amp;B46&amp;"&lt;/K_ID&gt;&lt;Name&gt;"&amp;C46&amp;"&lt;/Name&gt;&lt;Personality&gt;"&amp;テーブル1[[#This Row],[Personality2]]&amp;"&lt;/Personality&gt;&lt;Special_1&gt;"&amp;G46&amp;"&lt;/Special_1&gt;&lt;Special_2&gt;"&amp;I46&amp;"&lt;/Special_2&gt;&lt;Item&gt;"&amp;K46&amp;"&lt;/Item&gt;&lt;Skill_1&gt;"&amp;M46&amp;"&lt;/Skill_1&gt;&lt;Skill_2&gt;"&amp;O46&amp;"&lt;/Skill_2&gt;&lt;Skill_3&gt;"&amp;Q46&amp;"&lt;/Skill_3&gt;"</f>
        <v>&lt;member ID = "P45"&gt;&lt;K_ID&gt;K12&lt;/K_ID&gt;&lt;Name&gt;オーダイル&lt;/Name&gt;&lt;Personality&gt;PE1&lt;/Personality&gt;&lt;Special_1&gt;S30&lt;/Special_1&gt;&lt;Special_2&gt;&lt;/Special_2&gt;&lt;Item&gt;I5&lt;/Item&gt;&lt;Skill_1&gt;S126&lt;/Skill_1&gt;&lt;Skill_2&gt;S80&lt;/Skill_2&gt;&lt;Skill_3&gt;S26&lt;/Skill_3&gt;</v>
      </c>
      <c r="Z46" t="str">
        <f t="shared" si="1"/>
        <v>&lt;Skill_4&gt;S86&lt;/Skill_4&gt;&lt;Circle&gt;1&lt;/Circle&gt;&lt;Doryokuti_1&gt;A&lt;/Doryokuti_1&gt;&lt;Doryokuti_2&gt;B&lt;/Doryokuti_2&gt;&lt;Doryokuti_3&gt;&lt;/Doryokuti_3&gt;&lt;/member&gt;</v>
      </c>
      <c r="AA46" t="str">
        <f t="shared" si="0"/>
        <v>&lt;member ID = "P45"&gt;&lt;K_ID&gt;K12&lt;/K_ID&gt;&lt;Name&gt;オーダイル&lt;/Name&gt;&lt;Personality&gt;PE1&lt;/Personality&gt;&lt;Special_1&gt;S30&lt;/Special_1&gt;&lt;Special_2&gt;&lt;/Special_2&gt;&lt;Item&gt;I5&lt;/Item&gt;&lt;Skill_1&gt;S126&lt;/Skill_1&gt;&lt;Skill_2&gt;S80&lt;/Skill_2&gt;&lt;Skill_3&gt;S26&lt;/Skill_3&gt;&lt;Skill_4&gt;S86&lt;/Skill_4&gt;&lt;Circle&gt;1&lt;/Circle&gt;&lt;Doryokuti_1&gt;A&lt;/Doryokuti_1&gt;&lt;Doryokuti_2&gt;B&lt;/Doryokuti_2&gt;&lt;Doryokuti_3&gt;&lt;/Doryokuti_3&gt;&lt;/member&gt;</v>
      </c>
      <c r="AMK46" s="1"/>
    </row>
    <row r="47" spans="1:27 1025:1025">
      <c r="A47" s="1" t="s">
        <v>393</v>
      </c>
      <c r="B47" t="str">
        <f>VLOOKUP(C47,xml_table5!$A$1:$B$151,2,FALSE())</f>
        <v>K12</v>
      </c>
      <c r="C47" s="1" t="s">
        <v>390</v>
      </c>
      <c r="D47" s="1" t="s">
        <v>206</v>
      </c>
      <c r="E47" s="22" t="str">
        <f>VLOOKUP(テーブル1[[#This Row],[Personality]],作業用!$J$2:$K$17,2,FALSE)</f>
        <v>PE1</v>
      </c>
      <c r="F47" t="str">
        <f>VLOOKUP(C47,pokemon_status!$B$2:$F$910,4,FALSE())</f>
        <v>げきりゅう</v>
      </c>
      <c r="G47" t="str">
        <f>VLOOKUP(F47,xml_table4!$A$1:$B$127,2,FALSE())</f>
        <v>S30</v>
      </c>
      <c r="I47" t="str">
        <f>IF(H47 = "","",VLOOKUP(H47,xml_table4!$A$1:$B$127,2,FALSE()))</f>
        <v/>
      </c>
      <c r="J47" s="1" t="s">
        <v>262</v>
      </c>
      <c r="K47" t="str">
        <f>VLOOKUP(J47,xml_table2!$A$2:$B$56,2,FALSE())</f>
        <v>I26</v>
      </c>
      <c r="L47" s="1" t="s">
        <v>216</v>
      </c>
      <c r="M47" t="str">
        <f>VLOOKUP(L47,xml_table3!$A$1:$B$272,2,FALSE())</f>
        <v>S6</v>
      </c>
      <c r="N47" s="1" t="s">
        <v>222</v>
      </c>
      <c r="O47" t="str">
        <f>VLOOKUP(N47,xml_table3!$A$1:$B$272,2,FALSE())</f>
        <v>S193</v>
      </c>
      <c r="P47" s="1" t="s">
        <v>394</v>
      </c>
      <c r="Q47" t="str">
        <f>VLOOKUP(P47,xml_table3!$A$1:$B$272,2,FALSE())</f>
        <v>S163</v>
      </c>
      <c r="R47" s="1" t="s">
        <v>327</v>
      </c>
      <c r="S47" t="str">
        <f>VLOOKUP(R47,xml_table3!$A$1:$B$272,2,FALSE())</f>
        <v>S102</v>
      </c>
      <c r="T47" s="1" t="s">
        <v>219</v>
      </c>
      <c r="U47" s="1" t="s">
        <v>41</v>
      </c>
      <c r="V47" s="1" t="s">
        <v>42</v>
      </c>
      <c r="X47" s="1"/>
      <c r="Y47" t="str">
        <f>"&lt;member ID = """&amp;A47&amp;"""&gt;&lt;K_ID&gt;"&amp;B47&amp;"&lt;/K_ID&gt;&lt;Name&gt;"&amp;C47&amp;"&lt;/Name&gt;&lt;Personality&gt;"&amp;テーブル1[[#This Row],[Personality2]]&amp;"&lt;/Personality&gt;&lt;Special_1&gt;"&amp;G47&amp;"&lt;/Special_1&gt;&lt;Special_2&gt;"&amp;I47&amp;"&lt;/Special_2&gt;&lt;Item&gt;"&amp;K47&amp;"&lt;/Item&gt;&lt;Skill_1&gt;"&amp;M47&amp;"&lt;/Skill_1&gt;&lt;Skill_2&gt;"&amp;O47&amp;"&lt;/Skill_2&gt;&lt;Skill_3&gt;"&amp;Q47&amp;"&lt;/Skill_3&gt;"</f>
        <v>&lt;member ID = "P46"&gt;&lt;K_ID&gt;K12&lt;/K_ID&gt;&lt;Name&gt;オーダイル&lt;/Name&gt;&lt;Personality&gt;PE1&lt;/Personality&gt;&lt;Special_1&gt;S30&lt;/Special_1&gt;&lt;Special_2&gt;&lt;/Special_2&gt;&lt;Item&gt;I26&lt;/Item&gt;&lt;Skill_1&gt;S6&lt;/Skill_1&gt;&lt;Skill_2&gt;S193&lt;/Skill_2&gt;&lt;Skill_3&gt;S163&lt;/Skill_3&gt;</v>
      </c>
      <c r="Z47" t="str">
        <f t="shared" si="1"/>
        <v>&lt;Skill_4&gt;S102&lt;/Skill_4&gt;&lt;Circle&gt;2&lt;/Circle&gt;&lt;Doryokuti_1&gt;A&lt;/Doryokuti_1&gt;&lt;Doryokuti_2&gt;B&lt;/Doryokuti_2&gt;&lt;Doryokuti_3&gt;&lt;/Doryokuti_3&gt;&lt;/member&gt;</v>
      </c>
      <c r="AA47" t="str">
        <f t="shared" si="0"/>
        <v>&lt;member ID = "P46"&gt;&lt;K_ID&gt;K12&lt;/K_ID&gt;&lt;Name&gt;オーダイル&lt;/Name&gt;&lt;Personality&gt;PE1&lt;/Personality&gt;&lt;Special_1&gt;S30&lt;/Special_1&gt;&lt;Special_2&gt;&lt;/Special_2&gt;&lt;Item&gt;I26&lt;/Item&gt;&lt;Skill_1&gt;S6&lt;/Skill_1&gt;&lt;Skill_2&gt;S193&lt;/Skill_2&gt;&lt;Skill_3&gt;S163&lt;/Skill_3&gt;&lt;Skill_4&gt;S102&lt;/Skill_4&gt;&lt;Circle&gt;2&lt;/Circle&gt;&lt;Doryokuti_1&gt;A&lt;/Doryokuti_1&gt;&lt;Doryokuti_2&gt;B&lt;/Doryokuti_2&gt;&lt;Doryokuti_3&gt;&lt;/Doryokuti_3&gt;&lt;/member&gt;</v>
      </c>
      <c r="AMK47" s="1"/>
    </row>
    <row r="48" spans="1:27 1025:1025">
      <c r="A48" s="1" t="s">
        <v>395</v>
      </c>
      <c r="B48" t="str">
        <f>VLOOKUP(C48,xml_table5!$A$1:$B$151,2,FALSE())</f>
        <v>K12</v>
      </c>
      <c r="C48" s="1" t="s">
        <v>390</v>
      </c>
      <c r="D48" s="1" t="s">
        <v>261</v>
      </c>
      <c r="E48" s="22" t="str">
        <f>VLOOKUP(テーブル1[[#This Row],[Personality]],作業用!$J$2:$K$17,2,FALSE)</f>
        <v>PE3</v>
      </c>
      <c r="F48" t="str">
        <f>VLOOKUP(C48,pokemon_status!$B$2:$F$910,4,FALSE())</f>
        <v>げきりゅう</v>
      </c>
      <c r="G48" t="str">
        <f>VLOOKUP(F48,xml_table4!$A$1:$B$127,2,FALSE())</f>
        <v>S30</v>
      </c>
      <c r="I48" t="str">
        <f>IF(H48 = "","",VLOOKUP(H48,xml_table4!$A$1:$B$127,2,FALSE()))</f>
        <v/>
      </c>
      <c r="J48" s="1" t="s">
        <v>140</v>
      </c>
      <c r="K48" t="str">
        <f>VLOOKUP(J48,xml_table2!$A$2:$B$56,2,FALSE())</f>
        <v>I49</v>
      </c>
      <c r="L48" s="1" t="s">
        <v>387</v>
      </c>
      <c r="M48" t="str">
        <f>VLOOKUP(L48,xml_table3!$A$1:$B$272,2,FALSE())</f>
        <v>S189</v>
      </c>
      <c r="N48" s="1" t="s">
        <v>396</v>
      </c>
      <c r="O48" t="str">
        <f>VLOOKUP(N48,xml_table3!$A$1:$B$272,2,FALSE())</f>
        <v>S270</v>
      </c>
      <c r="P48" s="1" t="s">
        <v>363</v>
      </c>
      <c r="Q48" t="str">
        <f>VLOOKUP(P48,xml_table3!$A$1:$B$272,2,FALSE())</f>
        <v>S61</v>
      </c>
      <c r="R48" s="1" t="s">
        <v>397</v>
      </c>
      <c r="S48" t="str">
        <f>VLOOKUP(R48,xml_table3!$A$1:$B$272,2,FALSE())</f>
        <v>S76</v>
      </c>
      <c r="T48" s="1" t="s">
        <v>224</v>
      </c>
      <c r="U48" s="1" t="s">
        <v>42</v>
      </c>
      <c r="V48" s="1" t="s">
        <v>43</v>
      </c>
      <c r="X48" s="1"/>
      <c r="Y48" t="str">
        <f>"&lt;member ID = """&amp;A48&amp;"""&gt;&lt;K_ID&gt;"&amp;B48&amp;"&lt;/K_ID&gt;&lt;Name&gt;"&amp;C48&amp;"&lt;/Name&gt;&lt;Personality&gt;"&amp;テーブル1[[#This Row],[Personality2]]&amp;"&lt;/Personality&gt;&lt;Special_1&gt;"&amp;G48&amp;"&lt;/Special_1&gt;&lt;Special_2&gt;"&amp;I48&amp;"&lt;/Special_2&gt;&lt;Item&gt;"&amp;K48&amp;"&lt;/Item&gt;&lt;Skill_1&gt;"&amp;M48&amp;"&lt;/Skill_1&gt;&lt;Skill_2&gt;"&amp;O48&amp;"&lt;/Skill_2&gt;&lt;Skill_3&gt;"&amp;Q48&amp;"&lt;/Skill_3&gt;"</f>
        <v>&lt;member ID = "P47"&gt;&lt;K_ID&gt;K12&lt;/K_ID&gt;&lt;Name&gt;オーダイル&lt;/Name&gt;&lt;Personality&gt;PE3&lt;/Personality&gt;&lt;Special_1&gt;S30&lt;/Special_1&gt;&lt;Special_2&gt;&lt;/Special_2&gt;&lt;Item&gt;I49&lt;/Item&gt;&lt;Skill_1&gt;S189&lt;/Skill_1&gt;&lt;Skill_2&gt;S270&lt;/Skill_2&gt;&lt;Skill_3&gt;S61&lt;/Skill_3&gt;</v>
      </c>
      <c r="Z48" t="str">
        <f t="shared" si="1"/>
        <v>&lt;Skill_4&gt;S76&lt;/Skill_4&gt;&lt;Circle&gt;3&lt;/Circle&gt;&lt;Doryokuti_1&gt;B&lt;/Doryokuti_1&gt;&lt;Doryokuti_2&gt;C&lt;/Doryokuti_2&gt;&lt;Doryokuti_3&gt;&lt;/Doryokuti_3&gt;&lt;/member&gt;</v>
      </c>
      <c r="AA48" t="str">
        <f t="shared" si="0"/>
        <v>&lt;member ID = "P47"&gt;&lt;K_ID&gt;K12&lt;/K_ID&gt;&lt;Name&gt;オーダイル&lt;/Name&gt;&lt;Personality&gt;PE3&lt;/Personality&gt;&lt;Special_1&gt;S30&lt;/Special_1&gt;&lt;Special_2&gt;&lt;/Special_2&gt;&lt;Item&gt;I49&lt;/Item&gt;&lt;Skill_1&gt;S189&lt;/Skill_1&gt;&lt;Skill_2&gt;S270&lt;/Skill_2&gt;&lt;Skill_3&gt;S61&lt;/Skill_3&gt;&lt;Skill_4&gt;S76&lt;/Skill_4&gt;&lt;Circle&gt;3&lt;/Circle&gt;&lt;Doryokuti_1&gt;B&lt;/Doryokuti_1&gt;&lt;Doryokuti_2&gt;C&lt;/Doryokuti_2&gt;&lt;Doryokuti_3&gt;&lt;/Doryokuti_3&gt;&lt;/member&gt;</v>
      </c>
      <c r="AMK48" s="1"/>
    </row>
    <row r="49" spans="1:27 1025:1025">
      <c r="A49" s="1" t="s">
        <v>398</v>
      </c>
      <c r="B49" t="str">
        <f>VLOOKUP(C49,xml_table5!$A$1:$B$151,2,FALSE())</f>
        <v>K12</v>
      </c>
      <c r="C49" s="1" t="s">
        <v>390</v>
      </c>
      <c r="D49" s="1" t="s">
        <v>206</v>
      </c>
      <c r="E49" s="22" t="str">
        <f>VLOOKUP(テーブル1[[#This Row],[Personality]],作業用!$J$2:$K$17,2,FALSE)</f>
        <v>PE1</v>
      </c>
      <c r="F49" t="str">
        <f>VLOOKUP(C49,pokemon_status!$B$2:$F$910,4,FALSE())</f>
        <v>げきりゅう</v>
      </c>
      <c r="G49" t="str">
        <f>VLOOKUP(F49,xml_table4!$A$1:$B$127,2,FALSE())</f>
        <v>S30</v>
      </c>
      <c r="I49" t="str">
        <f>IF(H49 = "","",VLOOKUP(H49,xml_table4!$A$1:$B$127,2,FALSE()))</f>
        <v/>
      </c>
      <c r="J49" s="1" t="s">
        <v>250</v>
      </c>
      <c r="K49" t="str">
        <f>VLOOKUP(J49,xml_table2!$A$2:$B$56,2,FALSE())</f>
        <v>I54</v>
      </c>
      <c r="L49" s="1" t="s">
        <v>378</v>
      </c>
      <c r="M49" t="str">
        <f>VLOOKUP(L49,xml_table3!$A$1:$B$272,2,FALSE())</f>
        <v>S126</v>
      </c>
      <c r="N49" s="1" t="s">
        <v>210</v>
      </c>
      <c r="O49" t="str">
        <f>VLOOKUP(N49,xml_table3!$A$1:$B$272,2,FALSE())</f>
        <v>S95</v>
      </c>
      <c r="P49" s="1" t="s">
        <v>391</v>
      </c>
      <c r="Q49" t="str">
        <f>VLOOKUP(P49,xml_table3!$A$1:$B$272,2,FALSE())</f>
        <v>S80</v>
      </c>
      <c r="R49" s="1" t="s">
        <v>399</v>
      </c>
      <c r="S49" t="str">
        <f>VLOOKUP(R49,xml_table3!$A$1:$B$272,2,FALSE())</f>
        <v>S268</v>
      </c>
      <c r="T49" s="1" t="s">
        <v>228</v>
      </c>
      <c r="U49" s="1" t="s">
        <v>41</v>
      </c>
      <c r="V49" s="1" t="s">
        <v>42</v>
      </c>
      <c r="X49" s="1"/>
      <c r="Y49" t="str">
        <f>"&lt;member ID = """&amp;A49&amp;"""&gt;&lt;K_ID&gt;"&amp;B49&amp;"&lt;/K_ID&gt;&lt;Name&gt;"&amp;C49&amp;"&lt;/Name&gt;&lt;Personality&gt;"&amp;テーブル1[[#This Row],[Personality2]]&amp;"&lt;/Personality&gt;&lt;Special_1&gt;"&amp;G49&amp;"&lt;/Special_1&gt;&lt;Special_2&gt;"&amp;I49&amp;"&lt;/Special_2&gt;&lt;Item&gt;"&amp;K49&amp;"&lt;/Item&gt;&lt;Skill_1&gt;"&amp;M49&amp;"&lt;/Skill_1&gt;&lt;Skill_2&gt;"&amp;O49&amp;"&lt;/Skill_2&gt;&lt;Skill_3&gt;"&amp;Q49&amp;"&lt;/Skill_3&gt;"</f>
        <v>&lt;member ID = "P48"&gt;&lt;K_ID&gt;K12&lt;/K_ID&gt;&lt;Name&gt;オーダイル&lt;/Name&gt;&lt;Personality&gt;PE1&lt;/Personality&gt;&lt;Special_1&gt;S30&lt;/Special_1&gt;&lt;Special_2&gt;&lt;/Special_2&gt;&lt;Item&gt;I54&lt;/Item&gt;&lt;Skill_1&gt;S126&lt;/Skill_1&gt;&lt;Skill_2&gt;S95&lt;/Skill_2&gt;&lt;Skill_3&gt;S80&lt;/Skill_3&gt;</v>
      </c>
      <c r="Z49" t="str">
        <f t="shared" si="1"/>
        <v>&lt;Skill_4&gt;S268&lt;/Skill_4&gt;&lt;Circle&gt;4&lt;/Circle&gt;&lt;Doryokuti_1&gt;A&lt;/Doryokuti_1&gt;&lt;Doryokuti_2&gt;B&lt;/Doryokuti_2&gt;&lt;Doryokuti_3&gt;&lt;/Doryokuti_3&gt;&lt;/member&gt;</v>
      </c>
      <c r="AA49" t="str">
        <f t="shared" si="0"/>
        <v>&lt;member ID = "P48"&gt;&lt;K_ID&gt;K12&lt;/K_ID&gt;&lt;Name&gt;オーダイル&lt;/Name&gt;&lt;Personality&gt;PE1&lt;/Personality&gt;&lt;Special_1&gt;S30&lt;/Special_1&gt;&lt;Special_2&gt;&lt;/Special_2&gt;&lt;Item&gt;I54&lt;/Item&gt;&lt;Skill_1&gt;S126&lt;/Skill_1&gt;&lt;Skill_2&gt;S95&lt;/Skill_2&gt;&lt;Skill_3&gt;S80&lt;/Skill_3&gt;&lt;Skill_4&gt;S268&lt;/Skill_4&gt;&lt;Circle&gt;4&lt;/Circle&gt;&lt;Doryokuti_1&gt;A&lt;/Doryokuti_1&gt;&lt;Doryokuti_2&gt;B&lt;/Doryokuti_2&gt;&lt;Doryokuti_3&gt;&lt;/Doryokuti_3&gt;&lt;/member&gt;</v>
      </c>
      <c r="AMK49" s="1"/>
    </row>
    <row r="50" spans="1:27 1025:1025">
      <c r="A50" s="1" t="s">
        <v>400</v>
      </c>
      <c r="B50" t="str">
        <f>VLOOKUP(C50,xml_table5!$A$1:$B$151,2,FALSE())</f>
        <v>K13</v>
      </c>
      <c r="C50" s="1" t="s">
        <v>401</v>
      </c>
      <c r="D50" s="1" t="s">
        <v>383</v>
      </c>
      <c r="E50" s="22" t="str">
        <f>VLOOKUP(テーブル1[[#This Row],[Personality]],作業用!$J$2:$K$17,2,FALSE)</f>
        <v>PE8</v>
      </c>
      <c r="F50" t="str">
        <f>VLOOKUP(C50,pokemon_status!$B$2:$F$910,4,FALSE())</f>
        <v>せいしんりょく</v>
      </c>
      <c r="G50" t="str">
        <f>VLOOKUP(F50,xml_table4!$A$1:$B$127,2,FALSE())</f>
        <v>S51</v>
      </c>
      <c r="H50" t="s">
        <v>402</v>
      </c>
      <c r="I50" t="str">
        <f>IF(H50 = "","",VLOOKUP(H50,xml_table4!$A$1:$B$127,2,FALSE()))</f>
        <v>S1</v>
      </c>
      <c r="J50" s="1" t="s">
        <v>403</v>
      </c>
      <c r="K50" t="str">
        <f>VLOOKUP(J50,xml_table2!$A$2:$B$56,2,FALSE())</f>
        <v>I17</v>
      </c>
      <c r="L50" s="1" t="s">
        <v>404</v>
      </c>
      <c r="M50" t="str">
        <f>VLOOKUP(L50,xml_table3!$A$1:$B$272,2,FALSE())</f>
        <v>S257</v>
      </c>
      <c r="N50" s="1" t="s">
        <v>304</v>
      </c>
      <c r="O50" t="str">
        <f>VLOOKUP(N50,xml_table3!$A$1:$B$272,2,FALSE())</f>
        <v>S97</v>
      </c>
      <c r="P50" s="1" t="s">
        <v>112</v>
      </c>
      <c r="Q50" t="str">
        <f>VLOOKUP(P50,xml_table3!$A$1:$B$272,2,FALSE())</f>
        <v>S101</v>
      </c>
      <c r="R50" s="1" t="s">
        <v>405</v>
      </c>
      <c r="S50" t="str">
        <f>VLOOKUP(R50,xml_table3!$A$1:$B$272,2,FALSE())</f>
        <v>S81</v>
      </c>
      <c r="T50" s="1" t="s">
        <v>212</v>
      </c>
      <c r="U50" s="1" t="s">
        <v>40</v>
      </c>
      <c r="V50" s="1" t="s">
        <v>42</v>
      </c>
      <c r="W50" s="1" t="s">
        <v>44</v>
      </c>
      <c r="X50" s="1"/>
      <c r="Y50" t="str">
        <f>"&lt;member ID = """&amp;A50&amp;"""&gt;&lt;K_ID&gt;"&amp;B50&amp;"&lt;/K_ID&gt;&lt;Name&gt;"&amp;C50&amp;"&lt;/Name&gt;&lt;Personality&gt;"&amp;テーブル1[[#This Row],[Personality2]]&amp;"&lt;/Personality&gt;&lt;Special_1&gt;"&amp;G50&amp;"&lt;/Special_1&gt;&lt;Special_2&gt;"&amp;I50&amp;"&lt;/Special_2&gt;&lt;Item&gt;"&amp;K50&amp;"&lt;/Item&gt;&lt;Skill_1&gt;"&amp;M50&amp;"&lt;/Skill_1&gt;&lt;Skill_2&gt;"&amp;O50&amp;"&lt;/Skill_2&gt;&lt;Skill_3&gt;"&amp;Q50&amp;"&lt;/Skill_3&gt;"</f>
        <v>&lt;member ID = "P49"&gt;&lt;K_ID&gt;K13&lt;/K_ID&gt;&lt;Name&gt;オニゴーリ&lt;/Name&gt;&lt;Personality&gt;PE8&lt;/Personality&gt;&lt;Special_1&gt;S51&lt;/Special_1&gt;&lt;Special_2&gt;S1&lt;/Special_2&gt;&lt;Item&gt;I17&lt;/Item&gt;&lt;Skill_1&gt;S257&lt;/Skill_1&gt;&lt;Skill_2&gt;S97&lt;/Skill_2&gt;&lt;Skill_3&gt;S101&lt;/Skill_3&gt;</v>
      </c>
      <c r="Z50" t="str">
        <f t="shared" si="1"/>
        <v>&lt;Skill_4&gt;S81&lt;/Skill_4&gt;&lt;Circle&gt;1&lt;/Circle&gt;&lt;Doryokuti_1&gt;HP&lt;/Doryokuti_1&gt;&lt;Doryokuti_2&gt;B&lt;/Doryokuti_2&gt;&lt;Doryokuti_3&gt;D&lt;/Doryokuti_3&gt;&lt;/member&gt;</v>
      </c>
      <c r="AA50" t="str">
        <f t="shared" si="0"/>
        <v>&lt;member ID = "P49"&gt;&lt;K_ID&gt;K13&lt;/K_ID&gt;&lt;Name&gt;オニゴーリ&lt;/Name&gt;&lt;Personality&gt;PE8&lt;/Personality&gt;&lt;Special_1&gt;S51&lt;/Special_1&gt;&lt;Special_2&gt;S1&lt;/Special_2&gt;&lt;Item&gt;I17&lt;/Item&gt;&lt;Skill_1&gt;S257&lt;/Skill_1&gt;&lt;Skill_2&gt;S97&lt;/Skill_2&gt;&lt;Skill_3&gt;S101&lt;/Skill_3&gt;&lt;Skill_4&gt;S81&lt;/Skill_4&gt;&lt;Circle&gt;1&lt;/Circle&gt;&lt;Doryokuti_1&gt;HP&lt;/Doryokuti_1&gt;&lt;Doryokuti_2&gt;B&lt;/Doryokuti_2&gt;&lt;Doryokuti_3&gt;D&lt;/Doryokuti_3&gt;&lt;/member&gt;</v>
      </c>
      <c r="AMK50" s="1"/>
    </row>
    <row r="51" spans="1:27 1025:1025">
      <c r="A51" s="1" t="s">
        <v>406</v>
      </c>
      <c r="B51" t="str">
        <f>VLOOKUP(C51,xml_table5!$A$1:$B$151,2,FALSE())</f>
        <v>K13</v>
      </c>
      <c r="C51" s="1" t="s">
        <v>401</v>
      </c>
      <c r="D51" s="1" t="s">
        <v>206</v>
      </c>
      <c r="E51" s="22" t="str">
        <f>VLOOKUP(テーブル1[[#This Row],[Personality]],作業用!$J$2:$K$17,2,FALSE)</f>
        <v>PE1</v>
      </c>
      <c r="F51" t="str">
        <f>VLOOKUP(C51,pokemon_status!$B$2:$F$910,4,FALSE())</f>
        <v>せいしんりょく</v>
      </c>
      <c r="G51" t="str">
        <f>VLOOKUP(F51,xml_table4!$A$1:$B$127,2,FALSE())</f>
        <v>S51</v>
      </c>
      <c r="H51" t="s">
        <v>402</v>
      </c>
      <c r="I51" t="str">
        <f>IF(H51 = "","",VLOOKUP(H51,xml_table4!$A$1:$B$127,2,FALSE()))</f>
        <v>S1</v>
      </c>
      <c r="J51" s="1" t="s">
        <v>250</v>
      </c>
      <c r="K51" t="str">
        <f>VLOOKUP(J51,xml_table2!$A$2:$B$56,2,FALSE())</f>
        <v>I54</v>
      </c>
      <c r="L51" s="1" t="s">
        <v>391</v>
      </c>
      <c r="M51" t="str">
        <f>VLOOKUP(L51,xml_table3!$A$1:$B$272,2,FALSE())</f>
        <v>S80</v>
      </c>
      <c r="N51" s="1" t="s">
        <v>253</v>
      </c>
      <c r="O51" t="str">
        <f>VLOOKUP(N51,xml_table3!$A$1:$B$272,2,FALSE())</f>
        <v>S52</v>
      </c>
      <c r="P51" s="1" t="s">
        <v>210</v>
      </c>
      <c r="Q51" t="str">
        <f>VLOOKUP(P51,xml_table3!$A$1:$B$272,2,FALSE())</f>
        <v>S95</v>
      </c>
      <c r="R51" s="1" t="s">
        <v>407</v>
      </c>
      <c r="S51" t="str">
        <f>VLOOKUP(R51,xml_table3!$A$1:$B$272,2,FALSE())</f>
        <v>S123</v>
      </c>
      <c r="T51" s="1" t="s">
        <v>219</v>
      </c>
      <c r="U51" s="1" t="s">
        <v>40</v>
      </c>
      <c r="V51" s="1" t="s">
        <v>41</v>
      </c>
      <c r="X51" s="1"/>
      <c r="Y51" t="str">
        <f>"&lt;member ID = """&amp;A51&amp;"""&gt;&lt;K_ID&gt;"&amp;B51&amp;"&lt;/K_ID&gt;&lt;Name&gt;"&amp;C51&amp;"&lt;/Name&gt;&lt;Personality&gt;"&amp;テーブル1[[#This Row],[Personality2]]&amp;"&lt;/Personality&gt;&lt;Special_1&gt;"&amp;G51&amp;"&lt;/Special_1&gt;&lt;Special_2&gt;"&amp;I51&amp;"&lt;/Special_2&gt;&lt;Item&gt;"&amp;K51&amp;"&lt;/Item&gt;&lt;Skill_1&gt;"&amp;M51&amp;"&lt;/Skill_1&gt;&lt;Skill_2&gt;"&amp;O51&amp;"&lt;/Skill_2&gt;&lt;Skill_3&gt;"&amp;Q51&amp;"&lt;/Skill_3&gt;"</f>
        <v>&lt;member ID = "P50"&gt;&lt;K_ID&gt;K13&lt;/K_ID&gt;&lt;Name&gt;オニゴーリ&lt;/Name&gt;&lt;Personality&gt;PE1&lt;/Personality&gt;&lt;Special_1&gt;S51&lt;/Special_1&gt;&lt;Special_2&gt;S1&lt;/Special_2&gt;&lt;Item&gt;I54&lt;/Item&gt;&lt;Skill_1&gt;S80&lt;/Skill_1&gt;&lt;Skill_2&gt;S52&lt;/Skill_2&gt;&lt;Skill_3&gt;S95&lt;/Skill_3&gt;</v>
      </c>
      <c r="Z51" t="str">
        <f t="shared" si="1"/>
        <v>&lt;Skill_4&gt;S123&lt;/Skill_4&gt;&lt;Circle&gt;2&lt;/Circle&gt;&lt;Doryokuti_1&gt;HP&lt;/Doryokuti_1&gt;&lt;Doryokuti_2&gt;A&lt;/Doryokuti_2&gt;&lt;Doryokuti_3&gt;&lt;/Doryokuti_3&gt;&lt;/member&gt;</v>
      </c>
      <c r="AA51" t="str">
        <f t="shared" si="0"/>
        <v>&lt;member ID = "P50"&gt;&lt;K_ID&gt;K13&lt;/K_ID&gt;&lt;Name&gt;オニゴーリ&lt;/Name&gt;&lt;Personality&gt;PE1&lt;/Personality&gt;&lt;Special_1&gt;S51&lt;/Special_1&gt;&lt;Special_2&gt;S1&lt;/Special_2&gt;&lt;Item&gt;I54&lt;/Item&gt;&lt;Skill_1&gt;S80&lt;/Skill_1&gt;&lt;Skill_2&gt;S52&lt;/Skill_2&gt;&lt;Skill_3&gt;S95&lt;/Skill_3&gt;&lt;Skill_4&gt;S123&lt;/Skill_4&gt;&lt;Circle&gt;2&lt;/Circle&gt;&lt;Doryokuti_1&gt;HP&lt;/Doryokuti_1&gt;&lt;Doryokuti_2&gt;A&lt;/Doryokuti_2&gt;&lt;Doryokuti_3&gt;&lt;/Doryokuti_3&gt;&lt;/member&gt;</v>
      </c>
      <c r="AMK51" s="1"/>
    </row>
    <row r="52" spans="1:27 1025:1025">
      <c r="A52" s="1" t="s">
        <v>408</v>
      </c>
      <c r="B52" t="str">
        <f>VLOOKUP(C52,xml_table5!$A$1:$B$151,2,FALSE())</f>
        <v>K13</v>
      </c>
      <c r="C52" s="1" t="s">
        <v>401</v>
      </c>
      <c r="D52" s="1" t="s">
        <v>261</v>
      </c>
      <c r="E52" s="22" t="str">
        <f>VLOOKUP(テーブル1[[#This Row],[Personality]],作業用!$J$2:$K$17,2,FALSE)</f>
        <v>PE3</v>
      </c>
      <c r="F52" t="str">
        <f>VLOOKUP(C52,pokemon_status!$B$2:$F$910,4,FALSE())</f>
        <v>せいしんりょく</v>
      </c>
      <c r="G52" t="str">
        <f>VLOOKUP(F52,xml_table4!$A$1:$B$127,2,FALSE())</f>
        <v>S51</v>
      </c>
      <c r="H52" t="s">
        <v>402</v>
      </c>
      <c r="I52" t="str">
        <f>IF(H52 = "","",VLOOKUP(H52,xml_table4!$A$1:$B$127,2,FALSE()))</f>
        <v>S1</v>
      </c>
      <c r="J52" s="1" t="s">
        <v>214</v>
      </c>
      <c r="K52" t="str">
        <f>VLOOKUP(J52,xml_table2!$A$2:$B$56,2,FALSE())</f>
        <v>I45</v>
      </c>
      <c r="L52" s="1" t="s">
        <v>396</v>
      </c>
      <c r="M52" t="str">
        <f>VLOOKUP(L52,xml_table3!$A$1:$B$272,2,FALSE())</f>
        <v>S270</v>
      </c>
      <c r="N52" s="1" t="s">
        <v>319</v>
      </c>
      <c r="O52" t="str">
        <f>VLOOKUP(N52,xml_table3!$A$1:$B$272,2,FALSE())</f>
        <v>S104</v>
      </c>
      <c r="P52" s="1" t="s">
        <v>321</v>
      </c>
      <c r="Q52" t="str">
        <f>VLOOKUP(P52,xml_table3!$A$1:$B$272,2,FALSE())</f>
        <v>S91</v>
      </c>
      <c r="R52" s="1" t="s">
        <v>409</v>
      </c>
      <c r="S52" t="str">
        <f>VLOOKUP(R52,xml_table3!$A$1:$B$272,2,FALSE())</f>
        <v>S239</v>
      </c>
      <c r="T52" s="1" t="s">
        <v>224</v>
      </c>
      <c r="U52" s="1" t="s">
        <v>40</v>
      </c>
      <c r="V52" s="1" t="s">
        <v>43</v>
      </c>
      <c r="X52" s="1"/>
      <c r="Y52" t="str">
        <f>"&lt;member ID = """&amp;A52&amp;"""&gt;&lt;K_ID&gt;"&amp;B52&amp;"&lt;/K_ID&gt;&lt;Name&gt;"&amp;C52&amp;"&lt;/Name&gt;&lt;Personality&gt;"&amp;テーブル1[[#This Row],[Personality2]]&amp;"&lt;/Personality&gt;&lt;Special_1&gt;"&amp;G52&amp;"&lt;/Special_1&gt;&lt;Special_2&gt;"&amp;I52&amp;"&lt;/Special_2&gt;&lt;Item&gt;"&amp;K52&amp;"&lt;/Item&gt;&lt;Skill_1&gt;"&amp;M52&amp;"&lt;/Skill_1&gt;&lt;Skill_2&gt;"&amp;O52&amp;"&lt;/Skill_2&gt;&lt;Skill_3&gt;"&amp;Q52&amp;"&lt;/Skill_3&gt;"</f>
        <v>&lt;member ID = "P51"&gt;&lt;K_ID&gt;K13&lt;/K_ID&gt;&lt;Name&gt;オニゴーリ&lt;/Name&gt;&lt;Personality&gt;PE3&lt;/Personality&gt;&lt;Special_1&gt;S51&lt;/Special_1&gt;&lt;Special_2&gt;S1&lt;/Special_2&gt;&lt;Item&gt;I45&lt;/Item&gt;&lt;Skill_1&gt;S270&lt;/Skill_1&gt;&lt;Skill_2&gt;S104&lt;/Skill_2&gt;&lt;Skill_3&gt;S91&lt;/Skill_3&gt;</v>
      </c>
      <c r="Z52" t="str">
        <f t="shared" si="1"/>
        <v>&lt;Skill_4&gt;S239&lt;/Skill_4&gt;&lt;Circle&gt;3&lt;/Circle&gt;&lt;Doryokuti_1&gt;HP&lt;/Doryokuti_1&gt;&lt;Doryokuti_2&gt;C&lt;/Doryokuti_2&gt;&lt;Doryokuti_3&gt;&lt;/Doryokuti_3&gt;&lt;/member&gt;</v>
      </c>
      <c r="AA52" t="str">
        <f t="shared" si="0"/>
        <v>&lt;member ID = "P51"&gt;&lt;K_ID&gt;K13&lt;/K_ID&gt;&lt;Name&gt;オニゴーリ&lt;/Name&gt;&lt;Personality&gt;PE3&lt;/Personality&gt;&lt;Special_1&gt;S51&lt;/Special_1&gt;&lt;Special_2&gt;S1&lt;/Special_2&gt;&lt;Item&gt;I45&lt;/Item&gt;&lt;Skill_1&gt;S270&lt;/Skill_1&gt;&lt;Skill_2&gt;S104&lt;/Skill_2&gt;&lt;Skill_3&gt;S91&lt;/Skill_3&gt;&lt;Skill_4&gt;S239&lt;/Skill_4&gt;&lt;Circle&gt;3&lt;/Circle&gt;&lt;Doryokuti_1&gt;HP&lt;/Doryokuti_1&gt;&lt;Doryokuti_2&gt;C&lt;/Doryokuti_2&gt;&lt;Doryokuti_3&gt;&lt;/Doryokuti_3&gt;&lt;/member&gt;</v>
      </c>
      <c r="AMK52" s="1"/>
    </row>
    <row r="53" spans="1:27 1025:1025">
      <c r="A53" s="1" t="s">
        <v>410</v>
      </c>
      <c r="B53" t="str">
        <f>VLOOKUP(C53,xml_table5!$A$1:$B$151,2,FALSE())</f>
        <v>K13</v>
      </c>
      <c r="C53" s="1" t="s">
        <v>401</v>
      </c>
      <c r="D53" s="1" t="s">
        <v>261</v>
      </c>
      <c r="E53" s="22" t="str">
        <f>VLOOKUP(テーブル1[[#This Row],[Personality]],作業用!$J$2:$K$17,2,FALSE)</f>
        <v>PE3</v>
      </c>
      <c r="F53" t="str">
        <f>VLOOKUP(C53,pokemon_status!$B$2:$F$910,4,FALSE())</f>
        <v>せいしんりょく</v>
      </c>
      <c r="G53" t="str">
        <f>VLOOKUP(F53,xml_table4!$A$1:$B$127,2,FALSE())</f>
        <v>S51</v>
      </c>
      <c r="H53" t="s">
        <v>402</v>
      </c>
      <c r="I53" t="str">
        <f>IF(H53 = "","",VLOOKUP(H53,xml_table4!$A$1:$B$127,2,FALSE()))</f>
        <v>S1</v>
      </c>
      <c r="J53" s="1" t="s">
        <v>411</v>
      </c>
      <c r="K53" t="str">
        <f>VLOOKUP(J53,xml_table2!$A$2:$B$56,2,FALSE())</f>
        <v>I40</v>
      </c>
      <c r="L53" s="1" t="s">
        <v>385</v>
      </c>
      <c r="M53" t="str">
        <f>VLOOKUP(L53,xml_table3!$A$1:$B$272,2,FALSE())</f>
        <v>S213</v>
      </c>
      <c r="N53" s="1" t="s">
        <v>412</v>
      </c>
      <c r="O53" t="str">
        <f>VLOOKUP(N53,xml_table3!$A$1:$B$272,2,FALSE())</f>
        <v>S8</v>
      </c>
      <c r="P53" s="1" t="s">
        <v>413</v>
      </c>
      <c r="Q53" t="str">
        <f>VLOOKUP(P53,xml_table3!$A$1:$B$272,2,FALSE())</f>
        <v>S119</v>
      </c>
      <c r="R53" s="1" t="s">
        <v>414</v>
      </c>
      <c r="S53" t="str">
        <f>VLOOKUP(R53,xml_table3!$A$1:$B$272,2,FALSE())</f>
        <v>S19</v>
      </c>
      <c r="T53" s="1" t="s">
        <v>228</v>
      </c>
      <c r="U53" s="1" t="s">
        <v>40</v>
      </c>
      <c r="V53" s="1" t="s">
        <v>43</v>
      </c>
      <c r="X53" s="1"/>
      <c r="Y53" t="str">
        <f>"&lt;member ID = """&amp;A53&amp;"""&gt;&lt;K_ID&gt;"&amp;B53&amp;"&lt;/K_ID&gt;&lt;Name&gt;"&amp;C53&amp;"&lt;/Name&gt;&lt;Personality&gt;"&amp;テーブル1[[#This Row],[Personality2]]&amp;"&lt;/Personality&gt;&lt;Special_1&gt;"&amp;G53&amp;"&lt;/Special_1&gt;&lt;Special_2&gt;"&amp;I53&amp;"&lt;/Special_2&gt;&lt;Item&gt;"&amp;K53&amp;"&lt;/Item&gt;&lt;Skill_1&gt;"&amp;M53&amp;"&lt;/Skill_1&gt;&lt;Skill_2&gt;"&amp;O53&amp;"&lt;/Skill_2&gt;&lt;Skill_3&gt;"&amp;Q53&amp;"&lt;/Skill_3&gt;"</f>
        <v>&lt;member ID = "P52"&gt;&lt;K_ID&gt;K13&lt;/K_ID&gt;&lt;Name&gt;オニゴーリ&lt;/Name&gt;&lt;Personality&gt;PE3&lt;/Personality&gt;&lt;Special_1&gt;S51&lt;/Special_1&gt;&lt;Special_2&gt;S1&lt;/Special_2&gt;&lt;Item&gt;I40&lt;/Item&gt;&lt;Skill_1&gt;S213&lt;/Skill_1&gt;&lt;Skill_2&gt;S8&lt;/Skill_2&gt;&lt;Skill_3&gt;S119&lt;/Skill_3&gt;</v>
      </c>
      <c r="Z53" t="str">
        <f t="shared" si="1"/>
        <v>&lt;Skill_4&gt;S19&lt;/Skill_4&gt;&lt;Circle&gt;4&lt;/Circle&gt;&lt;Doryokuti_1&gt;HP&lt;/Doryokuti_1&gt;&lt;Doryokuti_2&gt;C&lt;/Doryokuti_2&gt;&lt;Doryokuti_3&gt;&lt;/Doryokuti_3&gt;&lt;/member&gt;</v>
      </c>
      <c r="AA53" t="str">
        <f t="shared" si="0"/>
        <v>&lt;member ID = "P52"&gt;&lt;K_ID&gt;K13&lt;/K_ID&gt;&lt;Name&gt;オニゴーリ&lt;/Name&gt;&lt;Personality&gt;PE3&lt;/Personality&gt;&lt;Special_1&gt;S51&lt;/Special_1&gt;&lt;Special_2&gt;S1&lt;/Special_2&gt;&lt;Item&gt;I40&lt;/Item&gt;&lt;Skill_1&gt;S213&lt;/Skill_1&gt;&lt;Skill_2&gt;S8&lt;/Skill_2&gt;&lt;Skill_3&gt;S119&lt;/Skill_3&gt;&lt;Skill_4&gt;S19&lt;/Skill_4&gt;&lt;Circle&gt;4&lt;/Circle&gt;&lt;Doryokuti_1&gt;HP&lt;/Doryokuti_1&gt;&lt;Doryokuti_2&gt;C&lt;/Doryokuti_2&gt;&lt;Doryokuti_3&gt;&lt;/Doryokuti_3&gt;&lt;/member&gt;</v>
      </c>
      <c r="AMK53" s="1"/>
    </row>
    <row r="54" spans="1:27 1025:1025">
      <c r="A54" s="1" t="s">
        <v>415</v>
      </c>
      <c r="B54" t="str">
        <f>VLOOKUP(C54,xml_table5!$A$1:$B$151,2,FALSE())</f>
        <v>K14</v>
      </c>
      <c r="C54" s="1" t="s">
        <v>416</v>
      </c>
      <c r="D54" s="1" t="s">
        <v>206</v>
      </c>
      <c r="E54" s="22" t="str">
        <f>VLOOKUP(テーブル1[[#This Row],[Personality]],作業用!$J$2:$K$17,2,FALSE)</f>
        <v>PE1</v>
      </c>
      <c r="F54" t="str">
        <f>VLOOKUP(C54,pokemon_status!$B$2:$F$910,4,FALSE())</f>
        <v>こんじょう</v>
      </c>
      <c r="G54" t="str">
        <f>VLOOKUP(F54,xml_table4!$A$1:$B$127,2,FALSE())</f>
        <v>S31</v>
      </c>
      <c r="H54" t="s">
        <v>417</v>
      </c>
      <c r="I54" t="str">
        <f>IF(H54 = "","",VLOOKUP(H54,xml_table4!$A$1:$B$127,2,FALSE()))</f>
        <v>S76</v>
      </c>
      <c r="J54" s="1" t="s">
        <v>214</v>
      </c>
      <c r="K54" t="str">
        <f>VLOOKUP(J54,xml_table2!$A$2:$B$56,2,FALSE())</f>
        <v>I45</v>
      </c>
      <c r="L54" s="1" t="s">
        <v>353</v>
      </c>
      <c r="M54" t="str">
        <f>VLOOKUP(L54,xml_table3!$A$1:$B$272,2,FALSE())</f>
        <v>S73</v>
      </c>
      <c r="N54" s="1" t="s">
        <v>210</v>
      </c>
      <c r="O54" t="str">
        <f>VLOOKUP(N54,xml_table3!$A$1:$B$272,2,FALSE())</f>
        <v>S95</v>
      </c>
      <c r="P54" s="1" t="s">
        <v>418</v>
      </c>
      <c r="Q54" t="str">
        <f>VLOOKUP(P54,xml_table3!$A$1:$B$272,2,FALSE())</f>
        <v>S205</v>
      </c>
      <c r="R54" s="1" t="s">
        <v>419</v>
      </c>
      <c r="S54" t="str">
        <f>VLOOKUP(R54,xml_table3!$A$1:$B$272,2,FALSE())</f>
        <v>S241</v>
      </c>
      <c r="T54" s="1" t="s">
        <v>212</v>
      </c>
      <c r="U54" s="1" t="s">
        <v>40</v>
      </c>
      <c r="V54" s="1" t="s">
        <v>41</v>
      </c>
      <c r="X54" s="1"/>
      <c r="Y54" t="str">
        <f>"&lt;member ID = """&amp;A54&amp;"""&gt;&lt;K_ID&gt;"&amp;B54&amp;"&lt;/K_ID&gt;&lt;Name&gt;"&amp;C54&amp;"&lt;/Name&gt;&lt;Personality&gt;"&amp;テーブル1[[#This Row],[Personality2]]&amp;"&lt;/Personality&gt;&lt;Special_1&gt;"&amp;G54&amp;"&lt;/Special_1&gt;&lt;Special_2&gt;"&amp;I54&amp;"&lt;/Special_2&gt;&lt;Item&gt;"&amp;K54&amp;"&lt;/Item&gt;&lt;Skill_1&gt;"&amp;M54&amp;"&lt;/Skill_1&gt;&lt;Skill_2&gt;"&amp;O54&amp;"&lt;/Skill_2&gt;&lt;Skill_3&gt;"&amp;Q54&amp;"&lt;/Skill_3&gt;"</f>
        <v>&lt;member ID = "P53"&gt;&lt;K_ID&gt;K14&lt;/K_ID&gt;&lt;Name&gt;カイリキー&lt;/Name&gt;&lt;Personality&gt;PE1&lt;/Personality&gt;&lt;Special_1&gt;S31&lt;/Special_1&gt;&lt;Special_2&gt;S76&lt;/Special_2&gt;&lt;Item&gt;I45&lt;/Item&gt;&lt;Skill_1&gt;S73&lt;/Skill_1&gt;&lt;Skill_2&gt;S95&lt;/Skill_2&gt;&lt;Skill_3&gt;S205&lt;/Skill_3&gt;</v>
      </c>
      <c r="Z54" t="str">
        <f t="shared" si="1"/>
        <v>&lt;Skill_4&gt;S241&lt;/Skill_4&gt;&lt;Circle&gt;1&lt;/Circle&gt;&lt;Doryokuti_1&gt;HP&lt;/Doryokuti_1&gt;&lt;Doryokuti_2&gt;A&lt;/Doryokuti_2&gt;&lt;Doryokuti_3&gt;&lt;/Doryokuti_3&gt;&lt;/member&gt;</v>
      </c>
      <c r="AA54" t="str">
        <f t="shared" si="0"/>
        <v>&lt;member ID = "P53"&gt;&lt;K_ID&gt;K14&lt;/K_ID&gt;&lt;Name&gt;カイリキー&lt;/Name&gt;&lt;Personality&gt;PE1&lt;/Personality&gt;&lt;Special_1&gt;S31&lt;/Special_1&gt;&lt;Special_2&gt;S76&lt;/Special_2&gt;&lt;Item&gt;I45&lt;/Item&gt;&lt;Skill_1&gt;S73&lt;/Skill_1&gt;&lt;Skill_2&gt;S95&lt;/Skill_2&gt;&lt;Skill_3&gt;S205&lt;/Skill_3&gt;&lt;Skill_4&gt;S241&lt;/Skill_4&gt;&lt;Circle&gt;1&lt;/Circle&gt;&lt;Doryokuti_1&gt;HP&lt;/Doryokuti_1&gt;&lt;Doryokuti_2&gt;A&lt;/Doryokuti_2&gt;&lt;Doryokuti_3&gt;&lt;/Doryokuti_3&gt;&lt;/member&gt;</v>
      </c>
      <c r="AMK54" s="1"/>
    </row>
    <row r="55" spans="1:27 1025:1025">
      <c r="A55" s="1" t="s">
        <v>420</v>
      </c>
      <c r="B55" t="str">
        <f>VLOOKUP(C55,xml_table5!$A$1:$B$151,2,FALSE())</f>
        <v>K14</v>
      </c>
      <c r="C55" s="1" t="s">
        <v>416</v>
      </c>
      <c r="D55" s="1" t="s">
        <v>206</v>
      </c>
      <c r="E55" s="22" t="str">
        <f>VLOOKUP(テーブル1[[#This Row],[Personality]],作業用!$J$2:$K$17,2,FALSE)</f>
        <v>PE1</v>
      </c>
      <c r="F55" t="str">
        <f>VLOOKUP(C55,pokemon_status!$B$2:$F$910,4,FALSE())</f>
        <v>こんじょう</v>
      </c>
      <c r="G55" t="str">
        <f>VLOOKUP(F55,xml_table4!$A$1:$B$127,2,FALSE())</f>
        <v>S31</v>
      </c>
      <c r="H55" t="s">
        <v>417</v>
      </c>
      <c r="I55" t="str">
        <f>IF(H55 = "","",VLOOKUP(H55,xml_table4!$A$1:$B$127,2,FALSE()))</f>
        <v>S76</v>
      </c>
      <c r="J55" s="1" t="s">
        <v>421</v>
      </c>
      <c r="K55" t="str">
        <f>VLOOKUP(J55,xml_table2!$A$2:$B$56,2,FALSE())</f>
        <v>I13</v>
      </c>
      <c r="L55" s="1" t="s">
        <v>422</v>
      </c>
      <c r="M55" t="str">
        <f>VLOOKUP(L55,xml_table3!$A$1:$B$272,2,FALSE())</f>
        <v>S265</v>
      </c>
      <c r="N55" s="1" t="s">
        <v>210</v>
      </c>
      <c r="O55" t="str">
        <f>VLOOKUP(N55,xml_table3!$A$1:$B$272,2,FALSE())</f>
        <v>S95</v>
      </c>
      <c r="P55" s="1" t="s">
        <v>304</v>
      </c>
      <c r="Q55" t="str">
        <f>VLOOKUP(P55,xml_table3!$A$1:$B$272,2,FALSE())</f>
        <v>S97</v>
      </c>
      <c r="R55" s="1" t="s">
        <v>423</v>
      </c>
      <c r="S55" t="str">
        <f>VLOOKUP(R55,xml_table3!$A$1:$B$272,2,FALSE())</f>
        <v>S47</v>
      </c>
      <c r="T55" s="1" t="s">
        <v>219</v>
      </c>
      <c r="U55" s="1" t="s">
        <v>42</v>
      </c>
      <c r="V55" s="1" t="s">
        <v>44</v>
      </c>
      <c r="X55" s="1"/>
      <c r="Y55" t="str">
        <f>"&lt;member ID = """&amp;A55&amp;"""&gt;&lt;K_ID&gt;"&amp;B55&amp;"&lt;/K_ID&gt;&lt;Name&gt;"&amp;C55&amp;"&lt;/Name&gt;&lt;Personality&gt;"&amp;テーブル1[[#This Row],[Personality2]]&amp;"&lt;/Personality&gt;&lt;Special_1&gt;"&amp;G55&amp;"&lt;/Special_1&gt;&lt;Special_2&gt;"&amp;I55&amp;"&lt;/Special_2&gt;&lt;Item&gt;"&amp;K55&amp;"&lt;/Item&gt;&lt;Skill_1&gt;"&amp;M55&amp;"&lt;/Skill_1&gt;&lt;Skill_2&gt;"&amp;O55&amp;"&lt;/Skill_2&gt;&lt;Skill_3&gt;"&amp;Q55&amp;"&lt;/Skill_3&gt;"</f>
        <v>&lt;member ID = "P54"&gt;&lt;K_ID&gt;K14&lt;/K_ID&gt;&lt;Name&gt;カイリキー&lt;/Name&gt;&lt;Personality&gt;PE1&lt;/Personality&gt;&lt;Special_1&gt;S31&lt;/Special_1&gt;&lt;Special_2&gt;S76&lt;/Special_2&gt;&lt;Item&gt;I13&lt;/Item&gt;&lt;Skill_1&gt;S265&lt;/Skill_1&gt;&lt;Skill_2&gt;S95&lt;/Skill_2&gt;&lt;Skill_3&gt;S97&lt;/Skill_3&gt;</v>
      </c>
      <c r="Z55" t="str">
        <f t="shared" si="1"/>
        <v>&lt;Skill_4&gt;S47&lt;/Skill_4&gt;&lt;Circle&gt;2&lt;/Circle&gt;&lt;Doryokuti_1&gt;B&lt;/Doryokuti_1&gt;&lt;Doryokuti_2&gt;D&lt;/Doryokuti_2&gt;&lt;Doryokuti_3&gt;&lt;/Doryokuti_3&gt;&lt;/member&gt;</v>
      </c>
      <c r="AA55" t="str">
        <f t="shared" si="0"/>
        <v>&lt;member ID = "P54"&gt;&lt;K_ID&gt;K14&lt;/K_ID&gt;&lt;Name&gt;カイリキー&lt;/Name&gt;&lt;Personality&gt;PE1&lt;/Personality&gt;&lt;Special_1&gt;S31&lt;/Special_1&gt;&lt;Special_2&gt;S76&lt;/Special_2&gt;&lt;Item&gt;I13&lt;/Item&gt;&lt;Skill_1&gt;S265&lt;/Skill_1&gt;&lt;Skill_2&gt;S95&lt;/Skill_2&gt;&lt;Skill_3&gt;S97&lt;/Skill_3&gt;&lt;Skill_4&gt;S47&lt;/Skill_4&gt;&lt;Circle&gt;2&lt;/Circle&gt;&lt;Doryokuti_1&gt;B&lt;/Doryokuti_1&gt;&lt;Doryokuti_2&gt;D&lt;/Doryokuti_2&gt;&lt;Doryokuti_3&gt;&lt;/Doryokuti_3&gt;&lt;/member&gt;</v>
      </c>
      <c r="AMK55" s="1"/>
    </row>
    <row r="56" spans="1:27 1025:1025">
      <c r="A56" s="1" t="s">
        <v>424</v>
      </c>
      <c r="B56" t="str">
        <f>VLOOKUP(C56,xml_table5!$A$1:$B$151,2,FALSE())</f>
        <v>K14</v>
      </c>
      <c r="C56" s="1" t="s">
        <v>416</v>
      </c>
      <c r="D56" s="1" t="s">
        <v>206</v>
      </c>
      <c r="E56" s="22" t="str">
        <f>VLOOKUP(テーブル1[[#This Row],[Personality]],作業用!$J$2:$K$17,2,FALSE)</f>
        <v>PE1</v>
      </c>
      <c r="F56" t="str">
        <f>VLOOKUP(C56,pokemon_status!$B$2:$F$910,4,FALSE())</f>
        <v>こんじょう</v>
      </c>
      <c r="G56" t="str">
        <f>VLOOKUP(F56,xml_table4!$A$1:$B$127,2,FALSE())</f>
        <v>S31</v>
      </c>
      <c r="H56" t="s">
        <v>417</v>
      </c>
      <c r="I56" t="str">
        <f>IF(H56 = "","",VLOOKUP(H56,xml_table4!$A$1:$B$127,2,FALSE()))</f>
        <v>S76</v>
      </c>
      <c r="J56" s="1" t="s">
        <v>239</v>
      </c>
      <c r="K56" t="str">
        <f>VLOOKUP(J56,xml_table2!$A$2:$B$56,2,FALSE())</f>
        <v>I30</v>
      </c>
      <c r="L56" s="1" t="s">
        <v>359</v>
      </c>
      <c r="M56" t="str">
        <f>VLOOKUP(L56,xml_table3!$A$1:$B$272,2,FALSE())</f>
        <v>S196</v>
      </c>
      <c r="N56" s="1" t="s">
        <v>210</v>
      </c>
      <c r="O56" t="str">
        <f>VLOOKUP(N56,xml_table3!$A$1:$B$272,2,FALSE())</f>
        <v>S95</v>
      </c>
      <c r="P56" s="1" t="s">
        <v>221</v>
      </c>
      <c r="Q56" t="str">
        <f>VLOOKUP(P56,xml_table3!$A$1:$B$272,2,FALSE())</f>
        <v>S114</v>
      </c>
      <c r="R56" s="1" t="s">
        <v>340</v>
      </c>
      <c r="S56" t="str">
        <f>VLOOKUP(R56,xml_table3!$A$1:$B$272,2,FALSE())</f>
        <v>S269</v>
      </c>
      <c r="T56" s="1" t="s">
        <v>224</v>
      </c>
      <c r="U56" s="1" t="s">
        <v>40</v>
      </c>
      <c r="V56" s="1" t="s">
        <v>41</v>
      </c>
      <c r="X56" s="1"/>
      <c r="Y56" t="str">
        <f>"&lt;member ID = """&amp;A56&amp;"""&gt;&lt;K_ID&gt;"&amp;B56&amp;"&lt;/K_ID&gt;&lt;Name&gt;"&amp;C56&amp;"&lt;/Name&gt;&lt;Personality&gt;"&amp;テーブル1[[#This Row],[Personality2]]&amp;"&lt;/Personality&gt;&lt;Special_1&gt;"&amp;G56&amp;"&lt;/Special_1&gt;&lt;Special_2&gt;"&amp;I56&amp;"&lt;/Special_2&gt;&lt;Item&gt;"&amp;K56&amp;"&lt;/Item&gt;&lt;Skill_1&gt;"&amp;M56&amp;"&lt;/Skill_1&gt;&lt;Skill_2&gt;"&amp;O56&amp;"&lt;/Skill_2&gt;&lt;Skill_3&gt;"&amp;Q56&amp;"&lt;/Skill_3&gt;"</f>
        <v>&lt;member ID = "P55"&gt;&lt;K_ID&gt;K14&lt;/K_ID&gt;&lt;Name&gt;カイリキー&lt;/Name&gt;&lt;Personality&gt;PE1&lt;/Personality&gt;&lt;Special_1&gt;S31&lt;/Special_1&gt;&lt;Special_2&gt;S76&lt;/Special_2&gt;&lt;Item&gt;I30&lt;/Item&gt;&lt;Skill_1&gt;S196&lt;/Skill_1&gt;&lt;Skill_2&gt;S95&lt;/Skill_2&gt;&lt;Skill_3&gt;S114&lt;/Skill_3&gt;</v>
      </c>
      <c r="Z56" t="str">
        <f t="shared" si="1"/>
        <v>&lt;Skill_4&gt;S269&lt;/Skill_4&gt;&lt;Circle&gt;3&lt;/Circle&gt;&lt;Doryokuti_1&gt;HP&lt;/Doryokuti_1&gt;&lt;Doryokuti_2&gt;A&lt;/Doryokuti_2&gt;&lt;Doryokuti_3&gt;&lt;/Doryokuti_3&gt;&lt;/member&gt;</v>
      </c>
      <c r="AA56" t="str">
        <f t="shared" si="0"/>
        <v>&lt;member ID = "P55"&gt;&lt;K_ID&gt;K14&lt;/K_ID&gt;&lt;Name&gt;カイリキー&lt;/Name&gt;&lt;Personality&gt;PE1&lt;/Personality&gt;&lt;Special_1&gt;S31&lt;/Special_1&gt;&lt;Special_2&gt;S76&lt;/Special_2&gt;&lt;Item&gt;I30&lt;/Item&gt;&lt;Skill_1&gt;S196&lt;/Skill_1&gt;&lt;Skill_2&gt;S95&lt;/Skill_2&gt;&lt;Skill_3&gt;S114&lt;/Skill_3&gt;&lt;Skill_4&gt;S269&lt;/Skill_4&gt;&lt;Circle&gt;3&lt;/Circle&gt;&lt;Doryokuti_1&gt;HP&lt;/Doryokuti_1&gt;&lt;Doryokuti_2&gt;A&lt;/Doryokuti_2&gt;&lt;Doryokuti_3&gt;&lt;/Doryokuti_3&gt;&lt;/member&gt;</v>
      </c>
      <c r="AMK56" s="1"/>
    </row>
    <row r="57" spans="1:27 1025:1025">
      <c r="A57" s="1" t="s">
        <v>425</v>
      </c>
      <c r="B57" t="str">
        <f>VLOOKUP(C57,xml_table5!$A$1:$B$151,2,FALSE())</f>
        <v>K14</v>
      </c>
      <c r="C57" s="1" t="s">
        <v>416</v>
      </c>
      <c r="D57" s="1" t="s">
        <v>206</v>
      </c>
      <c r="E57" s="22" t="str">
        <f>VLOOKUP(テーブル1[[#This Row],[Personality]],作業用!$J$2:$K$17,2,FALSE)</f>
        <v>PE1</v>
      </c>
      <c r="F57" t="str">
        <f>VLOOKUP(C57,pokemon_status!$B$2:$F$910,4,FALSE())</f>
        <v>こんじょう</v>
      </c>
      <c r="G57" t="str">
        <f>VLOOKUP(F57,xml_table4!$A$1:$B$127,2,FALSE())</f>
        <v>S31</v>
      </c>
      <c r="H57" t="s">
        <v>417</v>
      </c>
      <c r="I57" t="str">
        <f>IF(H57 = "","",VLOOKUP(H57,xml_table4!$A$1:$B$127,2,FALSE()))</f>
        <v>S76</v>
      </c>
      <c r="J57" s="1" t="s">
        <v>239</v>
      </c>
      <c r="K57" t="str">
        <f>VLOOKUP(J57,xml_table2!$A$2:$B$56,2,FALSE())</f>
        <v>I30</v>
      </c>
      <c r="L57" s="1" t="s">
        <v>353</v>
      </c>
      <c r="M57" t="str">
        <f>VLOOKUP(L57,xml_table3!$A$1:$B$272,2,FALSE())</f>
        <v>S73</v>
      </c>
      <c r="N57" s="1" t="s">
        <v>210</v>
      </c>
      <c r="O57" t="str">
        <f>VLOOKUP(N57,xml_table3!$A$1:$B$272,2,FALSE())</f>
        <v>S95</v>
      </c>
      <c r="P57" s="1" t="s">
        <v>339</v>
      </c>
      <c r="Q57" t="str">
        <f>VLOOKUP(P57,xml_table3!$A$1:$B$272,2,FALSE())</f>
        <v>S56</v>
      </c>
      <c r="R57" s="1" t="s">
        <v>338</v>
      </c>
      <c r="S57" t="str">
        <f>VLOOKUP(R57,xml_table3!$A$1:$B$272,2,FALSE())</f>
        <v>S226</v>
      </c>
      <c r="T57" s="1" t="s">
        <v>228</v>
      </c>
      <c r="U57" s="1" t="s">
        <v>40</v>
      </c>
      <c r="V57" s="1" t="s">
        <v>41</v>
      </c>
      <c r="X57" s="1"/>
      <c r="Y57" t="str">
        <f>"&lt;member ID = """&amp;A57&amp;"""&gt;&lt;K_ID&gt;"&amp;B57&amp;"&lt;/K_ID&gt;&lt;Name&gt;"&amp;C57&amp;"&lt;/Name&gt;&lt;Personality&gt;"&amp;テーブル1[[#This Row],[Personality2]]&amp;"&lt;/Personality&gt;&lt;Special_1&gt;"&amp;G57&amp;"&lt;/Special_1&gt;&lt;Special_2&gt;"&amp;I57&amp;"&lt;/Special_2&gt;&lt;Item&gt;"&amp;K57&amp;"&lt;/Item&gt;&lt;Skill_1&gt;"&amp;M57&amp;"&lt;/Skill_1&gt;&lt;Skill_2&gt;"&amp;O57&amp;"&lt;/Skill_2&gt;&lt;Skill_3&gt;"&amp;Q57&amp;"&lt;/Skill_3&gt;"</f>
        <v>&lt;member ID = "P56"&gt;&lt;K_ID&gt;K14&lt;/K_ID&gt;&lt;Name&gt;カイリキー&lt;/Name&gt;&lt;Personality&gt;PE1&lt;/Personality&gt;&lt;Special_1&gt;S31&lt;/Special_1&gt;&lt;Special_2&gt;S76&lt;/Special_2&gt;&lt;Item&gt;I30&lt;/Item&gt;&lt;Skill_1&gt;S73&lt;/Skill_1&gt;&lt;Skill_2&gt;S95&lt;/Skill_2&gt;&lt;Skill_3&gt;S56&lt;/Skill_3&gt;</v>
      </c>
      <c r="Z57" t="str">
        <f t="shared" si="1"/>
        <v>&lt;Skill_4&gt;S226&lt;/Skill_4&gt;&lt;Circle&gt;4&lt;/Circle&gt;&lt;Doryokuti_1&gt;HP&lt;/Doryokuti_1&gt;&lt;Doryokuti_2&gt;A&lt;/Doryokuti_2&gt;&lt;Doryokuti_3&gt;&lt;/Doryokuti_3&gt;&lt;/member&gt;</v>
      </c>
      <c r="AA57" t="str">
        <f t="shared" si="0"/>
        <v>&lt;member ID = "P56"&gt;&lt;K_ID&gt;K14&lt;/K_ID&gt;&lt;Name&gt;カイリキー&lt;/Name&gt;&lt;Personality&gt;PE1&lt;/Personality&gt;&lt;Special_1&gt;S31&lt;/Special_1&gt;&lt;Special_2&gt;S76&lt;/Special_2&gt;&lt;Item&gt;I30&lt;/Item&gt;&lt;Skill_1&gt;S73&lt;/Skill_1&gt;&lt;Skill_2&gt;S95&lt;/Skill_2&gt;&lt;Skill_3&gt;S56&lt;/Skill_3&gt;&lt;Skill_4&gt;S226&lt;/Skill_4&gt;&lt;Circle&gt;4&lt;/Circle&gt;&lt;Doryokuti_1&gt;HP&lt;/Doryokuti_1&gt;&lt;Doryokuti_2&gt;A&lt;/Doryokuti_2&gt;&lt;Doryokuti_3&gt;&lt;/Doryokuti_3&gt;&lt;/member&gt;</v>
      </c>
      <c r="AMK57" s="1"/>
    </row>
    <row r="58" spans="1:27 1025:1025">
      <c r="A58" s="1" t="s">
        <v>426</v>
      </c>
      <c r="B58" t="str">
        <f>VLOOKUP(C58,xml_table5!$A$1:$B$151,2,FALSE())</f>
        <v>K15</v>
      </c>
      <c r="C58" s="1" t="s">
        <v>427</v>
      </c>
      <c r="D58" s="1" t="s">
        <v>206</v>
      </c>
      <c r="E58" s="22" t="str">
        <f>VLOOKUP(テーブル1[[#This Row],[Personality]],作業用!$J$2:$K$17,2,FALSE)</f>
        <v>PE1</v>
      </c>
      <c r="F58" t="str">
        <f>VLOOKUP(C58,pokemon_status!$B$2:$F$910,4,FALSE())</f>
        <v>せいしんりょく</v>
      </c>
      <c r="G58" t="str">
        <f>VLOOKUP(F58,xml_table4!$A$1:$B$127,2,FALSE())</f>
        <v>S51</v>
      </c>
      <c r="I58" t="str">
        <f>IF(H58 = "","",VLOOKUP(H58,xml_table4!$A$1:$B$127,2,FALSE()))</f>
        <v/>
      </c>
      <c r="J58" s="1" t="s">
        <v>250</v>
      </c>
      <c r="K58" t="str">
        <f>VLOOKUP(J58,xml_table2!$A$2:$B$56,2,FALSE())</f>
        <v>I54</v>
      </c>
      <c r="L58" s="1" t="s">
        <v>394</v>
      </c>
      <c r="M58" t="str">
        <f>VLOOKUP(L58,xml_table3!$A$1:$B$272,2,FALSE())</f>
        <v>S163</v>
      </c>
      <c r="N58" s="1" t="s">
        <v>217</v>
      </c>
      <c r="O58" t="str">
        <f>VLOOKUP(N58,xml_table3!$A$1:$B$272,2,FALSE())</f>
        <v>S145</v>
      </c>
      <c r="P58" s="1" t="s">
        <v>241</v>
      </c>
      <c r="Q58" t="str">
        <f>VLOOKUP(P58,xml_table3!$A$1:$B$272,2,FALSE())</f>
        <v>S153</v>
      </c>
      <c r="R58" s="1" t="s">
        <v>399</v>
      </c>
      <c r="S58" t="str">
        <f>VLOOKUP(R58,xml_table3!$A$1:$B$272,2,FALSE())</f>
        <v>S268</v>
      </c>
      <c r="T58" s="1" t="s">
        <v>212</v>
      </c>
      <c r="U58" s="1" t="s">
        <v>41</v>
      </c>
      <c r="V58" s="1" t="s">
        <v>44</v>
      </c>
      <c r="X58" s="1"/>
      <c r="Y58" t="str">
        <f>"&lt;member ID = """&amp;A58&amp;"""&gt;&lt;K_ID&gt;"&amp;B58&amp;"&lt;/K_ID&gt;&lt;Name&gt;"&amp;C58&amp;"&lt;/Name&gt;&lt;Personality&gt;"&amp;テーブル1[[#This Row],[Personality2]]&amp;"&lt;/Personality&gt;&lt;Special_1&gt;"&amp;G58&amp;"&lt;/Special_1&gt;&lt;Special_2&gt;"&amp;I58&amp;"&lt;/Special_2&gt;&lt;Item&gt;"&amp;K58&amp;"&lt;/Item&gt;&lt;Skill_1&gt;"&amp;M58&amp;"&lt;/Skill_1&gt;&lt;Skill_2&gt;"&amp;O58&amp;"&lt;/Skill_2&gt;&lt;Skill_3&gt;"&amp;Q58&amp;"&lt;/Skill_3&gt;"</f>
        <v>&lt;member ID = "P57"&gt;&lt;K_ID&gt;K15&lt;/K_ID&gt;&lt;Name&gt;カイリュー&lt;/Name&gt;&lt;Personality&gt;PE1&lt;/Personality&gt;&lt;Special_1&gt;S51&lt;/Special_1&gt;&lt;Special_2&gt;&lt;/Special_2&gt;&lt;Item&gt;I54&lt;/Item&gt;&lt;Skill_1&gt;S163&lt;/Skill_1&gt;&lt;Skill_2&gt;S145&lt;/Skill_2&gt;&lt;Skill_3&gt;S153&lt;/Skill_3&gt;</v>
      </c>
      <c r="Z58" t="str">
        <f t="shared" si="1"/>
        <v>&lt;Skill_4&gt;S268&lt;/Skill_4&gt;&lt;Circle&gt;1&lt;/Circle&gt;&lt;Doryokuti_1&gt;A&lt;/Doryokuti_1&gt;&lt;Doryokuti_2&gt;D&lt;/Doryokuti_2&gt;&lt;Doryokuti_3&gt;&lt;/Doryokuti_3&gt;&lt;/member&gt;</v>
      </c>
      <c r="AA58" t="str">
        <f t="shared" si="0"/>
        <v>&lt;member ID = "P57"&gt;&lt;K_ID&gt;K15&lt;/K_ID&gt;&lt;Name&gt;カイリュー&lt;/Name&gt;&lt;Personality&gt;PE1&lt;/Personality&gt;&lt;Special_1&gt;S51&lt;/Special_1&gt;&lt;Special_2&gt;&lt;/Special_2&gt;&lt;Item&gt;I54&lt;/Item&gt;&lt;Skill_1&gt;S163&lt;/Skill_1&gt;&lt;Skill_2&gt;S145&lt;/Skill_2&gt;&lt;Skill_3&gt;S153&lt;/Skill_3&gt;&lt;Skill_4&gt;S268&lt;/Skill_4&gt;&lt;Circle&gt;1&lt;/Circle&gt;&lt;Doryokuti_1&gt;A&lt;/Doryokuti_1&gt;&lt;Doryokuti_2&gt;D&lt;/Doryokuti_2&gt;&lt;Doryokuti_3&gt;&lt;/Doryokuti_3&gt;&lt;/member&gt;</v>
      </c>
      <c r="AMK58" s="1"/>
    </row>
    <row r="59" spans="1:27 1025:1025">
      <c r="A59" s="1" t="s">
        <v>428</v>
      </c>
      <c r="B59" t="str">
        <f>VLOOKUP(C59,xml_table5!$A$1:$B$151,2,FALSE())</f>
        <v>K15</v>
      </c>
      <c r="C59" s="1" t="s">
        <v>427</v>
      </c>
      <c r="D59" s="1" t="s">
        <v>206</v>
      </c>
      <c r="E59" s="22" t="str">
        <f>VLOOKUP(テーブル1[[#This Row],[Personality]],作業用!$J$2:$K$17,2,FALSE)</f>
        <v>PE1</v>
      </c>
      <c r="F59" t="str">
        <f>VLOOKUP(C59,pokemon_status!$B$2:$F$910,4,FALSE())</f>
        <v>せいしんりょく</v>
      </c>
      <c r="G59" t="str">
        <f>VLOOKUP(F59,xml_table4!$A$1:$B$127,2,FALSE())</f>
        <v>S51</v>
      </c>
      <c r="I59" t="str">
        <f>IF(H59 = "","",VLOOKUP(H59,xml_table4!$A$1:$B$127,2,FALSE()))</f>
        <v/>
      </c>
      <c r="J59" s="1" t="s">
        <v>207</v>
      </c>
      <c r="K59" t="str">
        <f>VLOOKUP(J59,xml_table2!$A$2:$B$56,2,FALSE())</f>
        <v>I29</v>
      </c>
      <c r="L59" s="1" t="s">
        <v>429</v>
      </c>
      <c r="M59" t="str">
        <f>VLOOKUP(L59,xml_table3!$A$1:$B$272,2,FALSE())</f>
        <v>S164</v>
      </c>
      <c r="N59" s="1" t="s">
        <v>338</v>
      </c>
      <c r="O59" t="str">
        <f>VLOOKUP(N59,xml_table3!$A$1:$B$272,2,FALSE())</f>
        <v>S226</v>
      </c>
      <c r="P59" s="1" t="s">
        <v>339</v>
      </c>
      <c r="Q59" t="str">
        <f>VLOOKUP(P59,xml_table3!$A$1:$B$272,2,FALSE())</f>
        <v>S56</v>
      </c>
      <c r="R59" s="1" t="s">
        <v>340</v>
      </c>
      <c r="S59" t="str">
        <f>VLOOKUP(R59,xml_table3!$A$1:$B$272,2,FALSE())</f>
        <v>S269</v>
      </c>
      <c r="T59" s="1" t="s">
        <v>219</v>
      </c>
      <c r="U59" s="1" t="s">
        <v>41</v>
      </c>
      <c r="V59" s="1" t="s">
        <v>42</v>
      </c>
      <c r="X59" s="1"/>
      <c r="Y59" t="str">
        <f>"&lt;member ID = """&amp;A59&amp;"""&gt;&lt;K_ID&gt;"&amp;B59&amp;"&lt;/K_ID&gt;&lt;Name&gt;"&amp;C59&amp;"&lt;/Name&gt;&lt;Personality&gt;"&amp;テーブル1[[#This Row],[Personality2]]&amp;"&lt;/Personality&gt;&lt;Special_1&gt;"&amp;G59&amp;"&lt;/Special_1&gt;&lt;Special_2&gt;"&amp;I59&amp;"&lt;/Special_2&gt;&lt;Item&gt;"&amp;K59&amp;"&lt;/Item&gt;&lt;Skill_1&gt;"&amp;M59&amp;"&lt;/Skill_1&gt;&lt;Skill_2&gt;"&amp;O59&amp;"&lt;/Skill_2&gt;&lt;Skill_3&gt;"&amp;Q59&amp;"&lt;/Skill_3&gt;"</f>
        <v>&lt;member ID = "P58"&gt;&lt;K_ID&gt;K15&lt;/K_ID&gt;&lt;Name&gt;カイリュー&lt;/Name&gt;&lt;Personality&gt;PE1&lt;/Personality&gt;&lt;Special_1&gt;S51&lt;/Special_1&gt;&lt;Special_2&gt;&lt;/Special_2&gt;&lt;Item&gt;I29&lt;/Item&gt;&lt;Skill_1&gt;S164&lt;/Skill_1&gt;&lt;Skill_2&gt;S226&lt;/Skill_2&gt;&lt;Skill_3&gt;S56&lt;/Skill_3&gt;</v>
      </c>
      <c r="Z59" t="str">
        <f t="shared" si="1"/>
        <v>&lt;Skill_4&gt;S269&lt;/Skill_4&gt;&lt;Circle&gt;2&lt;/Circle&gt;&lt;Doryokuti_1&gt;A&lt;/Doryokuti_1&gt;&lt;Doryokuti_2&gt;B&lt;/Doryokuti_2&gt;&lt;Doryokuti_3&gt;&lt;/Doryokuti_3&gt;&lt;/member&gt;</v>
      </c>
      <c r="AA59" t="str">
        <f t="shared" si="0"/>
        <v>&lt;member ID = "P58"&gt;&lt;K_ID&gt;K15&lt;/K_ID&gt;&lt;Name&gt;カイリュー&lt;/Name&gt;&lt;Personality&gt;PE1&lt;/Personality&gt;&lt;Special_1&gt;S51&lt;/Special_1&gt;&lt;Special_2&gt;&lt;/Special_2&gt;&lt;Item&gt;I29&lt;/Item&gt;&lt;Skill_1&gt;S164&lt;/Skill_1&gt;&lt;Skill_2&gt;S226&lt;/Skill_2&gt;&lt;Skill_3&gt;S56&lt;/Skill_3&gt;&lt;Skill_4&gt;S269&lt;/Skill_4&gt;&lt;Circle&gt;2&lt;/Circle&gt;&lt;Doryokuti_1&gt;A&lt;/Doryokuti_1&gt;&lt;Doryokuti_2&gt;B&lt;/Doryokuti_2&gt;&lt;Doryokuti_3&gt;&lt;/Doryokuti_3&gt;&lt;/member&gt;</v>
      </c>
      <c r="AMK59" s="1"/>
    </row>
    <row r="60" spans="1:27 1025:1025">
      <c r="A60" s="1" t="s">
        <v>430</v>
      </c>
      <c r="B60" t="str">
        <f>VLOOKUP(C60,xml_table5!$A$1:$B$151,2,FALSE())</f>
        <v>K15</v>
      </c>
      <c r="C60" s="1" t="s">
        <v>427</v>
      </c>
      <c r="D60" s="1" t="s">
        <v>261</v>
      </c>
      <c r="E60" s="22" t="str">
        <f>VLOOKUP(テーブル1[[#This Row],[Personality]],作業用!$J$2:$K$17,2,FALSE)</f>
        <v>PE3</v>
      </c>
      <c r="F60" t="str">
        <f>VLOOKUP(C60,pokemon_status!$B$2:$F$910,4,FALSE())</f>
        <v>せいしんりょく</v>
      </c>
      <c r="G60" t="str">
        <f>VLOOKUP(F60,xml_table4!$A$1:$B$127,2,FALSE())</f>
        <v>S51</v>
      </c>
      <c r="I60" t="str">
        <f>IF(H60 = "","",VLOOKUP(H60,xml_table4!$A$1:$B$127,2,FALSE()))</f>
        <v/>
      </c>
      <c r="J60" s="1" t="s">
        <v>431</v>
      </c>
      <c r="K60" t="str">
        <f>VLOOKUP(J60,xml_table2!$A$2:$B$56,2,FALSE())</f>
        <v>I32</v>
      </c>
      <c r="L60" s="1" t="s">
        <v>432</v>
      </c>
      <c r="M60" t="str">
        <f>VLOOKUP(L60,xml_table3!$A$1:$B$272,2,FALSE())</f>
        <v>S266</v>
      </c>
      <c r="N60" s="1" t="s">
        <v>433</v>
      </c>
      <c r="O60" t="str">
        <f>VLOOKUP(N60,xml_table3!$A$1:$B$272,2,FALSE())</f>
        <v>S48</v>
      </c>
      <c r="P60" s="1" t="s">
        <v>362</v>
      </c>
      <c r="Q60" t="str">
        <f>VLOOKUP(P60,xml_table3!$A$1:$B$272,2,FALSE())</f>
        <v>S1</v>
      </c>
      <c r="R60" s="1" t="s">
        <v>384</v>
      </c>
      <c r="S60" t="str">
        <f>VLOOKUP(R60,xml_table3!$A$1:$B$272,2,FALSE())</f>
        <v>S175</v>
      </c>
      <c r="T60" s="1" t="s">
        <v>224</v>
      </c>
      <c r="U60" s="1" t="s">
        <v>42</v>
      </c>
      <c r="V60" s="1" t="s">
        <v>43</v>
      </c>
      <c r="X60" s="1"/>
      <c r="Y60" t="str">
        <f>"&lt;member ID = """&amp;A60&amp;"""&gt;&lt;K_ID&gt;"&amp;B60&amp;"&lt;/K_ID&gt;&lt;Name&gt;"&amp;C60&amp;"&lt;/Name&gt;&lt;Personality&gt;"&amp;テーブル1[[#This Row],[Personality2]]&amp;"&lt;/Personality&gt;&lt;Special_1&gt;"&amp;G60&amp;"&lt;/Special_1&gt;&lt;Special_2&gt;"&amp;I60&amp;"&lt;/Special_2&gt;&lt;Item&gt;"&amp;K60&amp;"&lt;/Item&gt;&lt;Skill_1&gt;"&amp;M60&amp;"&lt;/Skill_1&gt;&lt;Skill_2&gt;"&amp;O60&amp;"&lt;/Skill_2&gt;&lt;Skill_3&gt;"&amp;Q60&amp;"&lt;/Skill_3&gt;"</f>
        <v>&lt;member ID = "P59"&gt;&lt;K_ID&gt;K15&lt;/K_ID&gt;&lt;Name&gt;カイリュー&lt;/Name&gt;&lt;Personality&gt;PE3&lt;/Personality&gt;&lt;Special_1&gt;S51&lt;/Special_1&gt;&lt;Special_2&gt;&lt;/Special_2&gt;&lt;Item&gt;I32&lt;/Item&gt;&lt;Skill_1&gt;S266&lt;/Skill_1&gt;&lt;Skill_2&gt;S48&lt;/Skill_2&gt;&lt;Skill_3&gt;S1&lt;/Skill_3&gt;</v>
      </c>
      <c r="Z60" t="str">
        <f t="shared" si="1"/>
        <v>&lt;Skill_4&gt;S175&lt;/Skill_4&gt;&lt;Circle&gt;3&lt;/Circle&gt;&lt;Doryokuti_1&gt;B&lt;/Doryokuti_1&gt;&lt;Doryokuti_2&gt;C&lt;/Doryokuti_2&gt;&lt;Doryokuti_3&gt;&lt;/Doryokuti_3&gt;&lt;/member&gt;</v>
      </c>
      <c r="AA60" t="str">
        <f t="shared" si="0"/>
        <v>&lt;member ID = "P59"&gt;&lt;K_ID&gt;K15&lt;/K_ID&gt;&lt;Name&gt;カイリュー&lt;/Name&gt;&lt;Personality&gt;PE3&lt;/Personality&gt;&lt;Special_1&gt;S51&lt;/Special_1&gt;&lt;Special_2&gt;&lt;/Special_2&gt;&lt;Item&gt;I32&lt;/Item&gt;&lt;Skill_1&gt;S266&lt;/Skill_1&gt;&lt;Skill_2&gt;S48&lt;/Skill_2&gt;&lt;Skill_3&gt;S1&lt;/Skill_3&gt;&lt;Skill_4&gt;S175&lt;/Skill_4&gt;&lt;Circle&gt;3&lt;/Circle&gt;&lt;Doryokuti_1&gt;B&lt;/Doryokuti_1&gt;&lt;Doryokuti_2&gt;C&lt;/Doryokuti_2&gt;&lt;Doryokuti_3&gt;&lt;/Doryokuti_3&gt;&lt;/member&gt;</v>
      </c>
      <c r="AMK60" s="1"/>
    </row>
    <row r="61" spans="1:27 1025:1025">
      <c r="A61" s="1" t="s">
        <v>434</v>
      </c>
      <c r="B61" t="str">
        <f>VLOOKUP(C61,xml_table5!$A$1:$B$151,2,FALSE())</f>
        <v>K15</v>
      </c>
      <c r="C61" s="1" t="s">
        <v>427</v>
      </c>
      <c r="D61" s="1" t="s">
        <v>206</v>
      </c>
      <c r="E61" s="22" t="str">
        <f>VLOOKUP(テーブル1[[#This Row],[Personality]],作業用!$J$2:$K$17,2,FALSE)</f>
        <v>PE1</v>
      </c>
      <c r="F61" t="str">
        <f>VLOOKUP(C61,pokemon_status!$B$2:$F$910,4,FALSE())</f>
        <v>せいしんりょく</v>
      </c>
      <c r="G61" t="str">
        <f>VLOOKUP(F61,xml_table4!$A$1:$B$127,2,FALSE())</f>
        <v>S51</v>
      </c>
      <c r="I61" t="str">
        <f>IF(H61 = "","",VLOOKUP(H61,xml_table4!$A$1:$B$127,2,FALSE()))</f>
        <v/>
      </c>
      <c r="J61" s="1" t="s">
        <v>183</v>
      </c>
      <c r="K61" t="str">
        <f>VLOOKUP(J61,xml_table2!$A$2:$B$56,2,FALSE())</f>
        <v>I21</v>
      </c>
      <c r="L61" s="1" t="s">
        <v>435</v>
      </c>
      <c r="M61" t="str">
        <f>VLOOKUP(L61,xml_table3!$A$1:$B$272,2,FALSE())</f>
        <v>S75</v>
      </c>
      <c r="N61" s="1" t="s">
        <v>223</v>
      </c>
      <c r="O61" t="str">
        <f>VLOOKUP(N61,xml_table3!$A$1:$B$272,2,FALSE())</f>
        <v>S63</v>
      </c>
      <c r="P61" s="1" t="s">
        <v>210</v>
      </c>
      <c r="Q61" t="str">
        <f>VLOOKUP(P61,xml_table3!$A$1:$B$272,2,FALSE())</f>
        <v>S95</v>
      </c>
      <c r="R61" s="1" t="s">
        <v>222</v>
      </c>
      <c r="S61" t="str">
        <f>VLOOKUP(R61,xml_table3!$A$1:$B$272,2,FALSE())</f>
        <v>S193</v>
      </c>
      <c r="T61" s="1" t="s">
        <v>228</v>
      </c>
      <c r="U61" s="1" t="s">
        <v>41</v>
      </c>
      <c r="V61" s="1" t="s">
        <v>44</v>
      </c>
      <c r="X61" s="1"/>
      <c r="Y61" t="str">
        <f>"&lt;member ID = """&amp;A61&amp;"""&gt;&lt;K_ID&gt;"&amp;B61&amp;"&lt;/K_ID&gt;&lt;Name&gt;"&amp;C61&amp;"&lt;/Name&gt;&lt;Personality&gt;"&amp;テーブル1[[#This Row],[Personality2]]&amp;"&lt;/Personality&gt;&lt;Special_1&gt;"&amp;G61&amp;"&lt;/Special_1&gt;&lt;Special_2&gt;"&amp;I61&amp;"&lt;/Special_2&gt;&lt;Item&gt;"&amp;K61&amp;"&lt;/Item&gt;&lt;Skill_1&gt;"&amp;M61&amp;"&lt;/Skill_1&gt;&lt;Skill_2&gt;"&amp;O61&amp;"&lt;/Skill_2&gt;&lt;Skill_3&gt;"&amp;Q61&amp;"&lt;/Skill_3&gt;"</f>
        <v>&lt;member ID = "P60"&gt;&lt;K_ID&gt;K15&lt;/K_ID&gt;&lt;Name&gt;カイリュー&lt;/Name&gt;&lt;Personality&gt;PE1&lt;/Personality&gt;&lt;Special_1&gt;S51&lt;/Special_1&gt;&lt;Special_2&gt;&lt;/Special_2&gt;&lt;Item&gt;I21&lt;/Item&gt;&lt;Skill_1&gt;S75&lt;/Skill_1&gt;&lt;Skill_2&gt;S63&lt;/Skill_2&gt;&lt;Skill_3&gt;S95&lt;/Skill_3&gt;</v>
      </c>
      <c r="Z61" t="str">
        <f t="shared" si="1"/>
        <v>&lt;Skill_4&gt;S193&lt;/Skill_4&gt;&lt;Circle&gt;4&lt;/Circle&gt;&lt;Doryokuti_1&gt;A&lt;/Doryokuti_1&gt;&lt;Doryokuti_2&gt;D&lt;/Doryokuti_2&gt;&lt;Doryokuti_3&gt;&lt;/Doryokuti_3&gt;&lt;/member&gt;</v>
      </c>
      <c r="AA61" t="str">
        <f t="shared" si="0"/>
        <v>&lt;member ID = "P60"&gt;&lt;K_ID&gt;K15&lt;/K_ID&gt;&lt;Name&gt;カイリュー&lt;/Name&gt;&lt;Personality&gt;PE1&lt;/Personality&gt;&lt;Special_1&gt;S51&lt;/Special_1&gt;&lt;Special_2&gt;&lt;/Special_2&gt;&lt;Item&gt;I21&lt;/Item&gt;&lt;Skill_1&gt;S75&lt;/Skill_1&gt;&lt;Skill_2&gt;S63&lt;/Skill_2&gt;&lt;Skill_3&gt;S95&lt;/Skill_3&gt;&lt;Skill_4&gt;S193&lt;/Skill_4&gt;&lt;Circle&gt;4&lt;/Circle&gt;&lt;Doryokuti_1&gt;A&lt;/Doryokuti_1&gt;&lt;Doryokuti_2&gt;D&lt;/Doryokuti_2&gt;&lt;Doryokuti_3&gt;&lt;/Doryokuti_3&gt;&lt;/member&gt;</v>
      </c>
      <c r="AMK61" s="1"/>
    </row>
    <row r="62" spans="1:27 1025:1025">
      <c r="A62" s="1" t="s">
        <v>436</v>
      </c>
      <c r="B62" t="str">
        <f>VLOOKUP(C62,xml_table5!$A$1:$B$151,2,FALSE())</f>
        <v>K16</v>
      </c>
      <c r="C62" s="1" t="s">
        <v>437</v>
      </c>
      <c r="D62" s="1" t="s">
        <v>206</v>
      </c>
      <c r="E62" s="22" t="str">
        <f>VLOOKUP(テーブル1[[#This Row],[Personality]],作業用!$J$2:$K$17,2,FALSE)</f>
        <v>PE1</v>
      </c>
      <c r="F62" t="str">
        <f>VLOOKUP(C62,pokemon_status!$B$2:$F$910,4,FALSE())</f>
        <v>かいりきバサミ</v>
      </c>
      <c r="G62" t="str">
        <f>VLOOKUP(F62,xml_table4!$A$1:$B$127,2,FALSE())</f>
        <v>S15</v>
      </c>
      <c r="H62" t="s">
        <v>438</v>
      </c>
      <c r="I62" t="str">
        <f>IF(H62 = "","",VLOOKUP(H62,xml_table4!$A$1:$B$127,2,FALSE()))</f>
        <v>S18</v>
      </c>
      <c r="J62" s="1" t="s">
        <v>439</v>
      </c>
      <c r="K62" t="str">
        <f>VLOOKUP(J62,xml_table2!$A$2:$B$56,2,FALSE())</f>
        <v>I41</v>
      </c>
      <c r="L62" s="1" t="s">
        <v>208</v>
      </c>
      <c r="M62" t="str">
        <f>VLOOKUP(L62,xml_table3!$A$1:$B$272,2,FALSE())</f>
        <v>S94</v>
      </c>
      <c r="N62" s="1" t="s">
        <v>210</v>
      </c>
      <c r="O62" t="str">
        <f>VLOOKUP(N62,xml_table3!$A$1:$B$272,2,FALSE())</f>
        <v>S95</v>
      </c>
      <c r="P62" s="1" t="s">
        <v>209</v>
      </c>
      <c r="Q62" t="str">
        <f>VLOOKUP(P62,xml_table3!$A$1:$B$272,2,FALSE())</f>
        <v>S26</v>
      </c>
      <c r="R62" s="1" t="s">
        <v>440</v>
      </c>
      <c r="S62" t="str">
        <f>VLOOKUP(R62,xml_table3!$A$1:$B$272,2,FALSE())</f>
        <v>S147</v>
      </c>
      <c r="T62" s="1" t="s">
        <v>212</v>
      </c>
      <c r="U62" s="1" t="s">
        <v>41</v>
      </c>
      <c r="V62" s="1" t="s">
        <v>42</v>
      </c>
      <c r="X62" s="1"/>
      <c r="Y62" t="str">
        <f>"&lt;member ID = """&amp;A62&amp;"""&gt;&lt;K_ID&gt;"&amp;B62&amp;"&lt;/K_ID&gt;&lt;Name&gt;"&amp;C62&amp;"&lt;/Name&gt;&lt;Personality&gt;"&amp;テーブル1[[#This Row],[Personality2]]&amp;"&lt;/Personality&gt;&lt;Special_1&gt;"&amp;G62&amp;"&lt;/Special_1&gt;&lt;Special_2&gt;"&amp;I62&amp;"&lt;/Special_2&gt;&lt;Item&gt;"&amp;K62&amp;"&lt;/Item&gt;&lt;Skill_1&gt;"&amp;M62&amp;"&lt;/Skill_1&gt;&lt;Skill_2&gt;"&amp;O62&amp;"&lt;/Skill_2&gt;&lt;Skill_3&gt;"&amp;Q62&amp;"&lt;/Skill_3&gt;"</f>
        <v>&lt;member ID = "P61"&gt;&lt;K_ID&gt;K16&lt;/K_ID&gt;&lt;Name&gt;カイロス&lt;/Name&gt;&lt;Personality&gt;PE1&lt;/Personality&gt;&lt;Special_1&gt;S15&lt;/Special_1&gt;&lt;Special_2&gt;S18&lt;/Special_2&gt;&lt;Item&gt;I41&lt;/Item&gt;&lt;Skill_1&gt;S94&lt;/Skill_1&gt;&lt;Skill_2&gt;S95&lt;/Skill_2&gt;&lt;Skill_3&gt;S26&lt;/Skill_3&gt;</v>
      </c>
      <c r="Z62" t="str">
        <f t="shared" si="1"/>
        <v>&lt;Skill_4&gt;S147&lt;/Skill_4&gt;&lt;Circle&gt;1&lt;/Circle&gt;&lt;Doryokuti_1&gt;A&lt;/Doryokuti_1&gt;&lt;Doryokuti_2&gt;B&lt;/Doryokuti_2&gt;&lt;Doryokuti_3&gt;&lt;/Doryokuti_3&gt;&lt;/member&gt;</v>
      </c>
      <c r="AA62" t="str">
        <f t="shared" si="0"/>
        <v>&lt;member ID = "P61"&gt;&lt;K_ID&gt;K16&lt;/K_ID&gt;&lt;Name&gt;カイロス&lt;/Name&gt;&lt;Personality&gt;PE1&lt;/Personality&gt;&lt;Special_1&gt;S15&lt;/Special_1&gt;&lt;Special_2&gt;S18&lt;/Special_2&gt;&lt;Item&gt;I41&lt;/Item&gt;&lt;Skill_1&gt;S94&lt;/Skill_1&gt;&lt;Skill_2&gt;S95&lt;/Skill_2&gt;&lt;Skill_3&gt;S26&lt;/Skill_3&gt;&lt;Skill_4&gt;S147&lt;/Skill_4&gt;&lt;Circle&gt;1&lt;/Circle&gt;&lt;Doryokuti_1&gt;A&lt;/Doryokuti_1&gt;&lt;Doryokuti_2&gt;B&lt;/Doryokuti_2&gt;&lt;Doryokuti_3&gt;&lt;/Doryokuti_3&gt;&lt;/member&gt;</v>
      </c>
      <c r="AMK62" s="1"/>
    </row>
    <row r="63" spans="1:27 1025:1025">
      <c r="A63" s="1" t="s">
        <v>441</v>
      </c>
      <c r="B63" t="str">
        <f>VLOOKUP(C63,xml_table5!$A$1:$B$151,2,FALSE())</f>
        <v>K16</v>
      </c>
      <c r="C63" s="1" t="s">
        <v>437</v>
      </c>
      <c r="D63" s="1" t="s">
        <v>231</v>
      </c>
      <c r="E63" s="22" t="str">
        <f>VLOOKUP(テーブル1[[#This Row],[Personality]],作業用!$J$2:$K$17,2,FALSE)</f>
        <v>PE2</v>
      </c>
      <c r="F63" t="str">
        <f>VLOOKUP(C63,pokemon_status!$B$2:$F$910,4,FALSE())</f>
        <v>かいりきバサミ</v>
      </c>
      <c r="G63" t="str">
        <f>VLOOKUP(F63,xml_table4!$A$1:$B$127,2,FALSE())</f>
        <v>S15</v>
      </c>
      <c r="H63" t="s">
        <v>438</v>
      </c>
      <c r="I63" t="str">
        <f>IF(H63 = "","",VLOOKUP(H63,xml_table4!$A$1:$B$127,2,FALSE()))</f>
        <v>S18</v>
      </c>
      <c r="J63" s="1" t="s">
        <v>256</v>
      </c>
      <c r="K63" t="str">
        <f>VLOOKUP(J63,xml_table2!$A$2:$B$56,2,FALSE())</f>
        <v>I12</v>
      </c>
      <c r="L63" s="1" t="s">
        <v>208</v>
      </c>
      <c r="M63" t="str">
        <f>VLOOKUP(L63,xml_table3!$A$1:$B$272,2,FALSE())</f>
        <v>S94</v>
      </c>
      <c r="N63" s="1" t="s">
        <v>422</v>
      </c>
      <c r="O63" t="str">
        <f>VLOOKUP(N63,xml_table3!$A$1:$B$272,2,FALSE())</f>
        <v>S265</v>
      </c>
      <c r="P63" s="1" t="s">
        <v>96</v>
      </c>
      <c r="Q63" t="str">
        <f>VLOOKUP(P63,xml_table3!$A$1:$B$272,2,FALSE())</f>
        <v>S96</v>
      </c>
      <c r="R63" s="1" t="s">
        <v>259</v>
      </c>
      <c r="S63" t="str">
        <f>VLOOKUP(R63,xml_table3!$A$1:$B$272,2,FALSE())</f>
        <v>S85</v>
      </c>
      <c r="T63" s="1" t="s">
        <v>219</v>
      </c>
      <c r="U63" s="1" t="s">
        <v>41</v>
      </c>
      <c r="V63" s="1" t="s">
        <v>45</v>
      </c>
      <c r="X63" s="1"/>
      <c r="Y63" t="str">
        <f>"&lt;member ID = """&amp;A63&amp;"""&gt;&lt;K_ID&gt;"&amp;B63&amp;"&lt;/K_ID&gt;&lt;Name&gt;"&amp;C63&amp;"&lt;/Name&gt;&lt;Personality&gt;"&amp;テーブル1[[#This Row],[Personality2]]&amp;"&lt;/Personality&gt;&lt;Special_1&gt;"&amp;G63&amp;"&lt;/Special_1&gt;&lt;Special_2&gt;"&amp;I63&amp;"&lt;/Special_2&gt;&lt;Item&gt;"&amp;K63&amp;"&lt;/Item&gt;&lt;Skill_1&gt;"&amp;M63&amp;"&lt;/Skill_1&gt;&lt;Skill_2&gt;"&amp;O63&amp;"&lt;/Skill_2&gt;&lt;Skill_3&gt;"&amp;Q63&amp;"&lt;/Skill_3&gt;"</f>
        <v>&lt;member ID = "P62"&gt;&lt;K_ID&gt;K16&lt;/K_ID&gt;&lt;Name&gt;カイロス&lt;/Name&gt;&lt;Personality&gt;PE2&lt;/Personality&gt;&lt;Special_1&gt;S15&lt;/Special_1&gt;&lt;Special_2&gt;S18&lt;/Special_2&gt;&lt;Item&gt;I12&lt;/Item&gt;&lt;Skill_1&gt;S94&lt;/Skill_1&gt;&lt;Skill_2&gt;S265&lt;/Skill_2&gt;&lt;Skill_3&gt;S96&lt;/Skill_3&gt;</v>
      </c>
      <c r="Z63" t="str">
        <f t="shared" si="1"/>
        <v>&lt;Skill_4&gt;S85&lt;/Skill_4&gt;&lt;Circle&gt;2&lt;/Circle&gt;&lt;Doryokuti_1&gt;A&lt;/Doryokuti_1&gt;&lt;Doryokuti_2&gt;S&lt;/Doryokuti_2&gt;&lt;Doryokuti_3&gt;&lt;/Doryokuti_3&gt;&lt;/member&gt;</v>
      </c>
      <c r="AA63" t="str">
        <f t="shared" si="0"/>
        <v>&lt;member ID = "P62"&gt;&lt;K_ID&gt;K16&lt;/K_ID&gt;&lt;Name&gt;カイロス&lt;/Name&gt;&lt;Personality&gt;PE2&lt;/Personality&gt;&lt;Special_1&gt;S15&lt;/Special_1&gt;&lt;Special_2&gt;S18&lt;/Special_2&gt;&lt;Item&gt;I12&lt;/Item&gt;&lt;Skill_1&gt;S94&lt;/Skill_1&gt;&lt;Skill_2&gt;S265&lt;/Skill_2&gt;&lt;Skill_3&gt;S96&lt;/Skill_3&gt;&lt;Skill_4&gt;S85&lt;/Skill_4&gt;&lt;Circle&gt;2&lt;/Circle&gt;&lt;Doryokuti_1&gt;A&lt;/Doryokuti_1&gt;&lt;Doryokuti_2&gt;S&lt;/Doryokuti_2&gt;&lt;Doryokuti_3&gt;&lt;/Doryokuti_3&gt;&lt;/member&gt;</v>
      </c>
      <c r="AMK63" s="1"/>
    </row>
    <row r="64" spans="1:27 1025:1025">
      <c r="A64" s="1" t="s">
        <v>442</v>
      </c>
      <c r="B64" t="str">
        <f>VLOOKUP(C64,xml_table5!$A$1:$B$151,2,FALSE())</f>
        <v>K16</v>
      </c>
      <c r="C64" s="1" t="s">
        <v>437</v>
      </c>
      <c r="D64" s="1" t="s">
        <v>206</v>
      </c>
      <c r="E64" s="22" t="str">
        <f>VLOOKUP(テーブル1[[#This Row],[Personality]],作業用!$J$2:$K$17,2,FALSE)</f>
        <v>PE1</v>
      </c>
      <c r="F64" t="str">
        <f>VLOOKUP(C64,pokemon_status!$B$2:$F$910,4,FALSE())</f>
        <v>かいりきバサミ</v>
      </c>
      <c r="G64" t="str">
        <f>VLOOKUP(F64,xml_table4!$A$1:$B$127,2,FALSE())</f>
        <v>S15</v>
      </c>
      <c r="H64" t="s">
        <v>438</v>
      </c>
      <c r="I64" t="str">
        <f>IF(H64 = "","",VLOOKUP(H64,xml_table4!$A$1:$B$127,2,FALSE()))</f>
        <v>S18</v>
      </c>
      <c r="J64" s="1" t="s">
        <v>411</v>
      </c>
      <c r="K64" t="str">
        <f>VLOOKUP(J64,xml_table2!$A$2:$B$56,2,FALSE())</f>
        <v>I40</v>
      </c>
      <c r="L64" s="1" t="s">
        <v>208</v>
      </c>
      <c r="M64" t="str">
        <f>VLOOKUP(L64,xml_table3!$A$1:$B$272,2,FALSE())</f>
        <v>S94</v>
      </c>
      <c r="N64" s="1" t="s">
        <v>222</v>
      </c>
      <c r="O64" t="str">
        <f>VLOOKUP(N64,xml_table3!$A$1:$B$272,2,FALSE())</f>
        <v>S193</v>
      </c>
      <c r="P64" s="1" t="s">
        <v>221</v>
      </c>
      <c r="Q64" t="str">
        <f>VLOOKUP(P64,xml_table3!$A$1:$B$272,2,FALSE())</f>
        <v>S114</v>
      </c>
      <c r="R64" s="1" t="s">
        <v>223</v>
      </c>
      <c r="S64" t="str">
        <f>VLOOKUP(R64,xml_table3!$A$1:$B$272,2,FALSE())</f>
        <v>S63</v>
      </c>
      <c r="T64" s="1" t="s">
        <v>224</v>
      </c>
      <c r="U64" s="1" t="s">
        <v>41</v>
      </c>
      <c r="V64" s="1" t="s">
        <v>42</v>
      </c>
      <c r="X64" s="1"/>
      <c r="Y64" t="str">
        <f>"&lt;member ID = """&amp;A64&amp;"""&gt;&lt;K_ID&gt;"&amp;B64&amp;"&lt;/K_ID&gt;&lt;Name&gt;"&amp;C64&amp;"&lt;/Name&gt;&lt;Personality&gt;"&amp;テーブル1[[#This Row],[Personality2]]&amp;"&lt;/Personality&gt;&lt;Special_1&gt;"&amp;G64&amp;"&lt;/Special_1&gt;&lt;Special_2&gt;"&amp;I64&amp;"&lt;/Special_2&gt;&lt;Item&gt;"&amp;K64&amp;"&lt;/Item&gt;&lt;Skill_1&gt;"&amp;M64&amp;"&lt;/Skill_1&gt;&lt;Skill_2&gt;"&amp;O64&amp;"&lt;/Skill_2&gt;&lt;Skill_3&gt;"&amp;Q64&amp;"&lt;/Skill_3&gt;"</f>
        <v>&lt;member ID = "P63"&gt;&lt;K_ID&gt;K16&lt;/K_ID&gt;&lt;Name&gt;カイロス&lt;/Name&gt;&lt;Personality&gt;PE1&lt;/Personality&gt;&lt;Special_1&gt;S15&lt;/Special_1&gt;&lt;Special_2&gt;S18&lt;/Special_2&gt;&lt;Item&gt;I40&lt;/Item&gt;&lt;Skill_1&gt;S94&lt;/Skill_1&gt;&lt;Skill_2&gt;S193&lt;/Skill_2&gt;&lt;Skill_3&gt;S114&lt;/Skill_3&gt;</v>
      </c>
      <c r="Z64" t="str">
        <f t="shared" si="1"/>
        <v>&lt;Skill_4&gt;S63&lt;/Skill_4&gt;&lt;Circle&gt;3&lt;/Circle&gt;&lt;Doryokuti_1&gt;A&lt;/Doryokuti_1&gt;&lt;Doryokuti_2&gt;B&lt;/Doryokuti_2&gt;&lt;Doryokuti_3&gt;&lt;/Doryokuti_3&gt;&lt;/member&gt;</v>
      </c>
      <c r="AA64" t="str">
        <f t="shared" si="0"/>
        <v>&lt;member ID = "P63"&gt;&lt;K_ID&gt;K16&lt;/K_ID&gt;&lt;Name&gt;カイロス&lt;/Name&gt;&lt;Personality&gt;PE1&lt;/Personality&gt;&lt;Special_1&gt;S15&lt;/Special_1&gt;&lt;Special_2&gt;S18&lt;/Special_2&gt;&lt;Item&gt;I40&lt;/Item&gt;&lt;Skill_1&gt;S94&lt;/Skill_1&gt;&lt;Skill_2&gt;S193&lt;/Skill_2&gt;&lt;Skill_3&gt;S114&lt;/Skill_3&gt;&lt;Skill_4&gt;S63&lt;/Skill_4&gt;&lt;Circle&gt;3&lt;/Circle&gt;&lt;Doryokuti_1&gt;A&lt;/Doryokuti_1&gt;&lt;Doryokuti_2&gt;B&lt;/Doryokuti_2&gt;&lt;Doryokuti_3&gt;&lt;/Doryokuti_3&gt;&lt;/member&gt;</v>
      </c>
      <c r="AMK64" s="1"/>
    </row>
    <row r="65" spans="1:27 1025:1025">
      <c r="A65" s="1" t="s">
        <v>443</v>
      </c>
      <c r="B65" t="str">
        <f>VLOOKUP(C65,xml_table5!$A$1:$B$151,2,FALSE())</f>
        <v>K16</v>
      </c>
      <c r="C65" s="1" t="s">
        <v>437</v>
      </c>
      <c r="D65" s="1" t="s">
        <v>206</v>
      </c>
      <c r="E65" s="22" t="str">
        <f>VLOOKUP(テーブル1[[#This Row],[Personality]],作業用!$J$2:$K$17,2,FALSE)</f>
        <v>PE1</v>
      </c>
      <c r="F65" t="str">
        <f>VLOOKUP(C65,pokemon_status!$B$2:$F$910,4,FALSE())</f>
        <v>かいりきバサミ</v>
      </c>
      <c r="G65" t="str">
        <f>VLOOKUP(F65,xml_table4!$A$1:$B$127,2,FALSE())</f>
        <v>S15</v>
      </c>
      <c r="H65" t="s">
        <v>438</v>
      </c>
      <c r="I65" t="str">
        <f>IF(H65 = "","",VLOOKUP(H65,xml_table4!$A$1:$B$127,2,FALSE()))</f>
        <v>S18</v>
      </c>
      <c r="J65" s="1" t="s">
        <v>214</v>
      </c>
      <c r="K65" t="str">
        <f>VLOOKUP(J65,xml_table2!$A$2:$B$56,2,FALSE())</f>
        <v>I45</v>
      </c>
      <c r="L65" s="1" t="s">
        <v>208</v>
      </c>
      <c r="M65" t="str">
        <f>VLOOKUP(L65,xml_table3!$A$1:$B$272,2,FALSE())</f>
        <v>S94</v>
      </c>
      <c r="N65" s="1" t="s">
        <v>210</v>
      </c>
      <c r="O65" t="str">
        <f>VLOOKUP(N65,xml_table3!$A$1:$B$272,2,FALSE())</f>
        <v>S95</v>
      </c>
      <c r="P65" s="1" t="s">
        <v>349</v>
      </c>
      <c r="Q65" t="str">
        <f>VLOOKUP(P65,xml_table3!$A$1:$B$272,2,FALSE())</f>
        <v>S27</v>
      </c>
      <c r="R65" s="1" t="s">
        <v>444</v>
      </c>
      <c r="S65" t="str">
        <f>VLOOKUP(R65,xml_table3!$A$1:$B$272,2,FALSE())</f>
        <v>S197</v>
      </c>
      <c r="T65" s="1" t="s">
        <v>228</v>
      </c>
      <c r="U65" s="1" t="s">
        <v>41</v>
      </c>
      <c r="V65" s="1" t="s">
        <v>42</v>
      </c>
      <c r="X65" s="1"/>
      <c r="Y65" t="str">
        <f>"&lt;member ID = """&amp;A65&amp;"""&gt;&lt;K_ID&gt;"&amp;B65&amp;"&lt;/K_ID&gt;&lt;Name&gt;"&amp;C65&amp;"&lt;/Name&gt;&lt;Personality&gt;"&amp;テーブル1[[#This Row],[Personality2]]&amp;"&lt;/Personality&gt;&lt;Special_1&gt;"&amp;G65&amp;"&lt;/Special_1&gt;&lt;Special_2&gt;"&amp;I65&amp;"&lt;/Special_2&gt;&lt;Item&gt;"&amp;K65&amp;"&lt;/Item&gt;&lt;Skill_1&gt;"&amp;M65&amp;"&lt;/Skill_1&gt;&lt;Skill_2&gt;"&amp;O65&amp;"&lt;/Skill_2&gt;&lt;Skill_3&gt;"&amp;Q65&amp;"&lt;/Skill_3&gt;"</f>
        <v>&lt;member ID = "P64"&gt;&lt;K_ID&gt;K16&lt;/K_ID&gt;&lt;Name&gt;カイロス&lt;/Name&gt;&lt;Personality&gt;PE1&lt;/Personality&gt;&lt;Special_1&gt;S15&lt;/Special_1&gt;&lt;Special_2&gt;S18&lt;/Special_2&gt;&lt;Item&gt;I45&lt;/Item&gt;&lt;Skill_1&gt;S94&lt;/Skill_1&gt;&lt;Skill_2&gt;S95&lt;/Skill_2&gt;&lt;Skill_3&gt;S27&lt;/Skill_3&gt;</v>
      </c>
      <c r="Z65" t="str">
        <f t="shared" si="1"/>
        <v>&lt;Skill_4&gt;S197&lt;/Skill_4&gt;&lt;Circle&gt;4&lt;/Circle&gt;&lt;Doryokuti_1&gt;A&lt;/Doryokuti_1&gt;&lt;Doryokuti_2&gt;B&lt;/Doryokuti_2&gt;&lt;Doryokuti_3&gt;&lt;/Doryokuti_3&gt;&lt;/member&gt;</v>
      </c>
      <c r="AA65" t="str">
        <f t="shared" si="0"/>
        <v>&lt;member ID = "P64"&gt;&lt;K_ID&gt;K16&lt;/K_ID&gt;&lt;Name&gt;カイロス&lt;/Name&gt;&lt;Personality&gt;PE1&lt;/Personality&gt;&lt;Special_1&gt;S15&lt;/Special_1&gt;&lt;Special_2&gt;S18&lt;/Special_2&gt;&lt;Item&gt;I45&lt;/Item&gt;&lt;Skill_1&gt;S94&lt;/Skill_1&gt;&lt;Skill_2&gt;S95&lt;/Skill_2&gt;&lt;Skill_3&gt;S27&lt;/Skill_3&gt;&lt;Skill_4&gt;S197&lt;/Skill_4&gt;&lt;Circle&gt;4&lt;/Circle&gt;&lt;Doryokuti_1&gt;A&lt;/Doryokuti_1&gt;&lt;Doryokuti_2&gt;B&lt;/Doryokuti_2&gt;&lt;Doryokuti_3&gt;&lt;/Doryokuti_3&gt;&lt;/member&gt;</v>
      </c>
      <c r="AMK65" s="1"/>
    </row>
    <row r="66" spans="1:27 1025:1025">
      <c r="A66" s="1" t="s">
        <v>445</v>
      </c>
      <c r="B66" t="str">
        <f>VLOOKUP(C66,xml_table5!$A$1:$B$151,2,FALSE())</f>
        <v>K17</v>
      </c>
      <c r="C66" s="1" t="s">
        <v>446</v>
      </c>
      <c r="D66" s="1" t="s">
        <v>289</v>
      </c>
      <c r="E66" s="22" t="str">
        <f>VLOOKUP(テーブル1[[#This Row],[Personality]],作業用!$J$2:$K$17,2,FALSE)</f>
        <v>PE4</v>
      </c>
      <c r="F66" t="str">
        <f>VLOOKUP(C66,pokemon_status!$B$2:$F$910,4,FALSE())</f>
        <v>すなおこし</v>
      </c>
      <c r="G66" t="str">
        <f>VLOOKUP(F66,xml_table4!$A$1:$B$127,2,FALSE())</f>
        <v>S47</v>
      </c>
      <c r="I66" t="str">
        <f>IF(H66 = "","",VLOOKUP(H66,xml_table4!$A$1:$B$127,2,FALSE()))</f>
        <v/>
      </c>
      <c r="J66" s="1" t="s">
        <v>447</v>
      </c>
      <c r="K66" t="str">
        <f>VLOOKUP(J66,xml_table2!$A$2:$B$56,2,FALSE())</f>
        <v>I15</v>
      </c>
      <c r="L66" s="1" t="s">
        <v>210</v>
      </c>
      <c r="M66" t="str">
        <f>VLOOKUP(L66,xml_table3!$A$1:$B$272,2,FALSE())</f>
        <v>S95</v>
      </c>
      <c r="N66" s="1" t="s">
        <v>253</v>
      </c>
      <c r="O66" t="str">
        <f>VLOOKUP(N66,xml_table3!$A$1:$B$272,2,FALSE())</f>
        <v>S52</v>
      </c>
      <c r="P66" s="1" t="s">
        <v>448</v>
      </c>
      <c r="Q66" t="str">
        <f>VLOOKUP(P66,xml_table3!$A$1:$B$272,2,FALSE())</f>
        <v>S174</v>
      </c>
      <c r="R66" s="1" t="s">
        <v>449</v>
      </c>
      <c r="S66" t="str">
        <f>VLOOKUP(R66,xml_table3!$A$1:$B$272,2,FALSE())</f>
        <v>S187</v>
      </c>
      <c r="T66" s="1" t="s">
        <v>212</v>
      </c>
      <c r="U66" s="1" t="s">
        <v>41</v>
      </c>
      <c r="V66" s="1" t="s">
        <v>42</v>
      </c>
      <c r="X66" s="1"/>
      <c r="Y66" t="str">
        <f>"&lt;member ID = """&amp;A66&amp;"""&gt;&lt;K_ID&gt;"&amp;B66&amp;"&lt;/K_ID&gt;&lt;Name&gt;"&amp;C66&amp;"&lt;/Name&gt;&lt;Personality&gt;"&amp;テーブル1[[#This Row],[Personality2]]&amp;"&lt;/Personality&gt;&lt;Special_1&gt;"&amp;G66&amp;"&lt;/Special_1&gt;&lt;Special_2&gt;"&amp;I66&amp;"&lt;/Special_2&gt;&lt;Item&gt;"&amp;K66&amp;"&lt;/Item&gt;&lt;Skill_1&gt;"&amp;M66&amp;"&lt;/Skill_1&gt;&lt;Skill_2&gt;"&amp;O66&amp;"&lt;/Skill_2&gt;&lt;Skill_3&gt;"&amp;Q66&amp;"&lt;/Skill_3&gt;"</f>
        <v>&lt;member ID = "P65"&gt;&lt;K_ID&gt;K17&lt;/K_ID&gt;&lt;Name&gt;カバルドン&lt;/Name&gt;&lt;Personality&gt;PE4&lt;/Personality&gt;&lt;Special_1&gt;S47&lt;/Special_1&gt;&lt;Special_2&gt;&lt;/Special_2&gt;&lt;Item&gt;I15&lt;/Item&gt;&lt;Skill_1&gt;S95&lt;/Skill_1&gt;&lt;Skill_2&gt;S52&lt;/Skill_2&gt;&lt;Skill_3&gt;S174&lt;/Skill_3&gt;</v>
      </c>
      <c r="Z66" t="str">
        <f t="shared" si="1"/>
        <v>&lt;Skill_4&gt;S187&lt;/Skill_4&gt;&lt;Circle&gt;1&lt;/Circle&gt;&lt;Doryokuti_1&gt;A&lt;/Doryokuti_1&gt;&lt;Doryokuti_2&gt;B&lt;/Doryokuti_2&gt;&lt;Doryokuti_3&gt;&lt;/Doryokuti_3&gt;&lt;/member&gt;</v>
      </c>
      <c r="AA66" t="str">
        <f t="shared" ref="AA66:AA129" si="2">Y66 &amp;Z66</f>
        <v>&lt;member ID = "P65"&gt;&lt;K_ID&gt;K17&lt;/K_ID&gt;&lt;Name&gt;カバルドン&lt;/Name&gt;&lt;Personality&gt;PE4&lt;/Personality&gt;&lt;Special_1&gt;S47&lt;/Special_1&gt;&lt;Special_2&gt;&lt;/Special_2&gt;&lt;Item&gt;I15&lt;/Item&gt;&lt;Skill_1&gt;S95&lt;/Skill_1&gt;&lt;Skill_2&gt;S52&lt;/Skill_2&gt;&lt;Skill_3&gt;S174&lt;/Skill_3&gt;&lt;Skill_4&gt;S187&lt;/Skill_4&gt;&lt;Circle&gt;1&lt;/Circle&gt;&lt;Doryokuti_1&gt;A&lt;/Doryokuti_1&gt;&lt;Doryokuti_2&gt;B&lt;/Doryokuti_2&gt;&lt;Doryokuti_3&gt;&lt;/Doryokuti_3&gt;&lt;/member&gt;</v>
      </c>
      <c r="AMK66" s="1"/>
    </row>
    <row r="67" spans="1:27 1025:1025">
      <c r="A67" s="1" t="s">
        <v>450</v>
      </c>
      <c r="B67" t="str">
        <f>VLOOKUP(C67,xml_table5!$A$1:$B$151,2,FALSE())</f>
        <v>K17</v>
      </c>
      <c r="C67" s="1" t="s">
        <v>446</v>
      </c>
      <c r="D67" s="1" t="s">
        <v>289</v>
      </c>
      <c r="E67" s="22" t="str">
        <f>VLOOKUP(テーブル1[[#This Row],[Personality]],作業用!$J$2:$K$17,2,FALSE)</f>
        <v>PE4</v>
      </c>
      <c r="F67" t="str">
        <f>VLOOKUP(C67,pokemon_status!$B$2:$F$910,4,FALSE())</f>
        <v>すなおこし</v>
      </c>
      <c r="G67" t="str">
        <f>VLOOKUP(F67,xml_table4!$A$1:$B$127,2,FALSE())</f>
        <v>S47</v>
      </c>
      <c r="I67" t="str">
        <f>IF(H67 = "","",VLOOKUP(H67,xml_table4!$A$1:$B$127,2,FALSE()))</f>
        <v/>
      </c>
      <c r="J67" s="1" t="s">
        <v>451</v>
      </c>
      <c r="K67" t="str">
        <f>VLOOKUP(J67,xml_table2!$A$2:$B$56,2,FALSE())</f>
        <v>I8</v>
      </c>
      <c r="L67" s="1" t="s">
        <v>210</v>
      </c>
      <c r="M67" t="str">
        <f>VLOOKUP(L67,xml_table3!$A$1:$B$272,2,FALSE())</f>
        <v>S95</v>
      </c>
      <c r="N67" s="1" t="s">
        <v>218</v>
      </c>
      <c r="O67" t="str">
        <f>VLOOKUP(N67,xml_table3!$A$1:$B$272,2,FALSE())</f>
        <v>S24</v>
      </c>
      <c r="P67" s="1" t="s">
        <v>452</v>
      </c>
      <c r="Q67" t="str">
        <f>VLOOKUP(P67,xml_table3!$A$1:$B$272,2,FALSE())</f>
        <v>S117</v>
      </c>
      <c r="R67" s="1" t="s">
        <v>453</v>
      </c>
      <c r="S67" t="str">
        <f>VLOOKUP(R67,xml_table3!$A$1:$B$272,2,FALSE())</f>
        <v>S9</v>
      </c>
      <c r="T67" s="1" t="s">
        <v>219</v>
      </c>
      <c r="U67" s="1" t="s">
        <v>41</v>
      </c>
      <c r="V67" s="1" t="s">
        <v>42</v>
      </c>
      <c r="X67" s="1"/>
      <c r="Y67" t="str">
        <f>"&lt;member ID = """&amp;A67&amp;"""&gt;&lt;K_ID&gt;"&amp;B67&amp;"&lt;/K_ID&gt;&lt;Name&gt;"&amp;C67&amp;"&lt;/Name&gt;&lt;Personality&gt;"&amp;テーブル1[[#This Row],[Personality2]]&amp;"&lt;/Personality&gt;&lt;Special_1&gt;"&amp;G67&amp;"&lt;/Special_1&gt;&lt;Special_2&gt;"&amp;I67&amp;"&lt;/Special_2&gt;&lt;Item&gt;"&amp;K67&amp;"&lt;/Item&gt;&lt;Skill_1&gt;"&amp;M67&amp;"&lt;/Skill_1&gt;&lt;Skill_2&gt;"&amp;O67&amp;"&lt;/Skill_2&gt;&lt;Skill_3&gt;"&amp;Q67&amp;"&lt;/Skill_3&gt;"</f>
        <v>&lt;member ID = "P66"&gt;&lt;K_ID&gt;K17&lt;/K_ID&gt;&lt;Name&gt;カバルドン&lt;/Name&gt;&lt;Personality&gt;PE4&lt;/Personality&gt;&lt;Special_1&gt;S47&lt;/Special_1&gt;&lt;Special_2&gt;&lt;/Special_2&gt;&lt;Item&gt;I8&lt;/Item&gt;&lt;Skill_1&gt;S95&lt;/Skill_1&gt;&lt;Skill_2&gt;S24&lt;/Skill_2&gt;&lt;Skill_3&gt;S117&lt;/Skill_3&gt;</v>
      </c>
      <c r="Z67" t="str">
        <f t="shared" si="1"/>
        <v>&lt;Skill_4&gt;S9&lt;/Skill_4&gt;&lt;Circle&gt;2&lt;/Circle&gt;&lt;Doryokuti_1&gt;A&lt;/Doryokuti_1&gt;&lt;Doryokuti_2&gt;B&lt;/Doryokuti_2&gt;&lt;Doryokuti_3&gt;&lt;/Doryokuti_3&gt;&lt;/member&gt;</v>
      </c>
      <c r="AA67" t="str">
        <f t="shared" si="2"/>
        <v>&lt;member ID = "P66"&gt;&lt;K_ID&gt;K17&lt;/K_ID&gt;&lt;Name&gt;カバルドン&lt;/Name&gt;&lt;Personality&gt;PE4&lt;/Personality&gt;&lt;Special_1&gt;S47&lt;/Special_1&gt;&lt;Special_2&gt;&lt;/Special_2&gt;&lt;Item&gt;I8&lt;/Item&gt;&lt;Skill_1&gt;S95&lt;/Skill_1&gt;&lt;Skill_2&gt;S24&lt;/Skill_2&gt;&lt;Skill_3&gt;S117&lt;/Skill_3&gt;&lt;Skill_4&gt;S9&lt;/Skill_4&gt;&lt;Circle&gt;2&lt;/Circle&gt;&lt;Doryokuti_1&gt;A&lt;/Doryokuti_1&gt;&lt;Doryokuti_2&gt;B&lt;/Doryokuti_2&gt;&lt;Doryokuti_3&gt;&lt;/Doryokuti_3&gt;&lt;/member&gt;</v>
      </c>
      <c r="AMK67" s="1"/>
    </row>
    <row r="68" spans="1:27 1025:1025">
      <c r="A68" s="1" t="s">
        <v>454</v>
      </c>
      <c r="B68" t="str">
        <f>VLOOKUP(C68,xml_table5!$A$1:$B$151,2,FALSE())</f>
        <v>K17</v>
      </c>
      <c r="C68" s="1" t="s">
        <v>446</v>
      </c>
      <c r="D68" s="1" t="s">
        <v>206</v>
      </c>
      <c r="E68" s="22" t="str">
        <f>VLOOKUP(テーブル1[[#This Row],[Personality]],作業用!$J$2:$K$17,2,FALSE)</f>
        <v>PE1</v>
      </c>
      <c r="F68" t="str">
        <f>VLOOKUP(C68,pokemon_status!$B$2:$F$910,4,FALSE())</f>
        <v>すなおこし</v>
      </c>
      <c r="G68" t="str">
        <f>VLOOKUP(F68,xml_table4!$A$1:$B$127,2,FALSE())</f>
        <v>S47</v>
      </c>
      <c r="I68" t="str">
        <f>IF(H68 = "","",VLOOKUP(H68,xml_table4!$A$1:$B$127,2,FALSE()))</f>
        <v/>
      </c>
      <c r="J68" s="1" t="s">
        <v>262</v>
      </c>
      <c r="K68" t="str">
        <f>VLOOKUP(J68,xml_table2!$A$2:$B$56,2,FALSE())</f>
        <v>I26</v>
      </c>
      <c r="L68" s="1" t="s">
        <v>222</v>
      </c>
      <c r="M68" t="str">
        <f>VLOOKUP(L68,xml_table3!$A$1:$B$272,2,FALSE())</f>
        <v>S193</v>
      </c>
      <c r="N68" s="1" t="s">
        <v>251</v>
      </c>
      <c r="O68" t="str">
        <f>VLOOKUP(N68,xml_table3!$A$1:$B$272,2,FALSE())</f>
        <v>S225</v>
      </c>
      <c r="P68" s="1" t="s">
        <v>391</v>
      </c>
      <c r="Q68" t="str">
        <f>VLOOKUP(P68,xml_table3!$A$1:$B$272,2,FALSE())</f>
        <v>S80</v>
      </c>
      <c r="R68" s="1" t="s">
        <v>455</v>
      </c>
      <c r="S68" t="str">
        <f>VLOOKUP(R68,xml_table3!$A$1:$B$272,2,FALSE())</f>
        <v>S106</v>
      </c>
      <c r="T68" s="1" t="s">
        <v>224</v>
      </c>
      <c r="U68" s="1" t="s">
        <v>40</v>
      </c>
      <c r="V68" s="1" t="s">
        <v>41</v>
      </c>
      <c r="X68" s="1"/>
      <c r="Y68" t="str">
        <f>"&lt;member ID = """&amp;A68&amp;"""&gt;&lt;K_ID&gt;"&amp;B68&amp;"&lt;/K_ID&gt;&lt;Name&gt;"&amp;C68&amp;"&lt;/Name&gt;&lt;Personality&gt;"&amp;テーブル1[[#This Row],[Personality2]]&amp;"&lt;/Personality&gt;&lt;Special_1&gt;"&amp;G68&amp;"&lt;/Special_1&gt;&lt;Special_2&gt;"&amp;I68&amp;"&lt;/Special_2&gt;&lt;Item&gt;"&amp;K68&amp;"&lt;/Item&gt;&lt;Skill_1&gt;"&amp;M68&amp;"&lt;/Skill_1&gt;&lt;Skill_2&gt;"&amp;O68&amp;"&lt;/Skill_2&gt;&lt;Skill_3&gt;"&amp;Q68&amp;"&lt;/Skill_3&gt;"</f>
        <v>&lt;member ID = "P67"&gt;&lt;K_ID&gt;K17&lt;/K_ID&gt;&lt;Name&gt;カバルドン&lt;/Name&gt;&lt;Personality&gt;PE1&lt;/Personality&gt;&lt;Special_1&gt;S47&lt;/Special_1&gt;&lt;Special_2&gt;&lt;/Special_2&gt;&lt;Item&gt;I26&lt;/Item&gt;&lt;Skill_1&gt;S193&lt;/Skill_1&gt;&lt;Skill_2&gt;S225&lt;/Skill_2&gt;&lt;Skill_3&gt;S80&lt;/Skill_3&gt;</v>
      </c>
      <c r="Z68" t="str">
        <f t="shared" ref="Z68:Z131" si="3">"&lt;Skill_4&gt;"&amp;S68&amp;"&lt;/Skill_4&gt;&lt;Circle&gt;"&amp;T68&amp;"&lt;/Circle&gt;&lt;Doryokuti_1&gt;"&amp;U68&amp;"&lt;/Doryokuti_1&gt;&lt;Doryokuti_2&gt;"&amp;V68&amp;"&lt;/Doryokuti_2&gt;&lt;Doryokuti_3&gt;"&amp;W68&amp;"&lt;/Doryokuti_3&gt;&lt;/member&gt;"</f>
        <v>&lt;Skill_4&gt;S106&lt;/Skill_4&gt;&lt;Circle&gt;3&lt;/Circle&gt;&lt;Doryokuti_1&gt;HP&lt;/Doryokuti_1&gt;&lt;Doryokuti_2&gt;A&lt;/Doryokuti_2&gt;&lt;Doryokuti_3&gt;&lt;/Doryokuti_3&gt;&lt;/member&gt;</v>
      </c>
      <c r="AA68" t="str">
        <f t="shared" si="2"/>
        <v>&lt;member ID = "P67"&gt;&lt;K_ID&gt;K17&lt;/K_ID&gt;&lt;Name&gt;カバルドン&lt;/Name&gt;&lt;Personality&gt;PE1&lt;/Personality&gt;&lt;Special_1&gt;S47&lt;/Special_1&gt;&lt;Special_2&gt;&lt;/Special_2&gt;&lt;Item&gt;I26&lt;/Item&gt;&lt;Skill_1&gt;S193&lt;/Skill_1&gt;&lt;Skill_2&gt;S225&lt;/Skill_2&gt;&lt;Skill_3&gt;S80&lt;/Skill_3&gt;&lt;Skill_4&gt;S106&lt;/Skill_4&gt;&lt;Circle&gt;3&lt;/Circle&gt;&lt;Doryokuti_1&gt;HP&lt;/Doryokuti_1&gt;&lt;Doryokuti_2&gt;A&lt;/Doryokuti_2&gt;&lt;Doryokuti_3&gt;&lt;/Doryokuti_3&gt;&lt;/member&gt;</v>
      </c>
      <c r="AMK68" s="1"/>
    </row>
    <row r="69" spans="1:27 1025:1025">
      <c r="A69" s="1" t="s">
        <v>456</v>
      </c>
      <c r="B69" t="str">
        <f>VLOOKUP(C69,xml_table5!$A$1:$B$151,2,FALSE())</f>
        <v>K17</v>
      </c>
      <c r="C69" s="1" t="s">
        <v>446</v>
      </c>
      <c r="D69" s="1" t="s">
        <v>206</v>
      </c>
      <c r="E69" s="22" t="str">
        <f>VLOOKUP(テーブル1[[#This Row],[Personality]],作業用!$J$2:$K$17,2,FALSE)</f>
        <v>PE1</v>
      </c>
      <c r="F69" t="str">
        <f>VLOOKUP(C69,pokemon_status!$B$2:$F$910,4,FALSE())</f>
        <v>すなおこし</v>
      </c>
      <c r="G69" t="str">
        <f>VLOOKUP(F69,xml_table4!$A$1:$B$127,2,FALSE())</f>
        <v>S47</v>
      </c>
      <c r="I69" t="str">
        <f>IF(H69 = "","",VLOOKUP(H69,xml_table4!$A$1:$B$127,2,FALSE()))</f>
        <v/>
      </c>
      <c r="J69" s="1" t="s">
        <v>239</v>
      </c>
      <c r="K69" t="str">
        <f>VLOOKUP(J69,xml_table2!$A$2:$B$56,2,FALSE())</f>
        <v>I30</v>
      </c>
      <c r="L69" s="1" t="s">
        <v>210</v>
      </c>
      <c r="M69" t="str">
        <f>VLOOKUP(L69,xml_table3!$A$1:$B$272,2,FALSE())</f>
        <v>S95</v>
      </c>
      <c r="N69" s="1" t="s">
        <v>221</v>
      </c>
      <c r="O69" t="str">
        <f>VLOOKUP(N69,xml_table3!$A$1:$B$272,2,FALSE())</f>
        <v>S114</v>
      </c>
      <c r="P69" s="1" t="s">
        <v>253</v>
      </c>
      <c r="Q69" t="str">
        <f>VLOOKUP(P69,xml_table3!$A$1:$B$272,2,FALSE())</f>
        <v>S52</v>
      </c>
      <c r="R69" s="1" t="s">
        <v>258</v>
      </c>
      <c r="S69" t="str">
        <f>VLOOKUP(R69,xml_table3!$A$1:$B$272,2,FALSE())</f>
        <v>S55</v>
      </c>
      <c r="T69" s="1" t="s">
        <v>228</v>
      </c>
      <c r="U69" s="1" t="s">
        <v>40</v>
      </c>
      <c r="V69" s="1" t="s">
        <v>41</v>
      </c>
      <c r="X69" s="1"/>
      <c r="Y69" t="str">
        <f>"&lt;member ID = """&amp;A69&amp;"""&gt;&lt;K_ID&gt;"&amp;B69&amp;"&lt;/K_ID&gt;&lt;Name&gt;"&amp;C69&amp;"&lt;/Name&gt;&lt;Personality&gt;"&amp;テーブル1[[#This Row],[Personality2]]&amp;"&lt;/Personality&gt;&lt;Special_1&gt;"&amp;G69&amp;"&lt;/Special_1&gt;&lt;Special_2&gt;"&amp;I69&amp;"&lt;/Special_2&gt;&lt;Item&gt;"&amp;K69&amp;"&lt;/Item&gt;&lt;Skill_1&gt;"&amp;M69&amp;"&lt;/Skill_1&gt;&lt;Skill_2&gt;"&amp;O69&amp;"&lt;/Skill_2&gt;&lt;Skill_3&gt;"&amp;Q69&amp;"&lt;/Skill_3&gt;"</f>
        <v>&lt;member ID = "P68"&gt;&lt;K_ID&gt;K17&lt;/K_ID&gt;&lt;Name&gt;カバルドン&lt;/Name&gt;&lt;Personality&gt;PE1&lt;/Personality&gt;&lt;Special_1&gt;S47&lt;/Special_1&gt;&lt;Special_2&gt;&lt;/Special_2&gt;&lt;Item&gt;I30&lt;/Item&gt;&lt;Skill_1&gt;S95&lt;/Skill_1&gt;&lt;Skill_2&gt;S114&lt;/Skill_2&gt;&lt;Skill_3&gt;S52&lt;/Skill_3&gt;</v>
      </c>
      <c r="Z69" t="str">
        <f t="shared" si="3"/>
        <v>&lt;Skill_4&gt;S55&lt;/Skill_4&gt;&lt;Circle&gt;4&lt;/Circle&gt;&lt;Doryokuti_1&gt;HP&lt;/Doryokuti_1&gt;&lt;Doryokuti_2&gt;A&lt;/Doryokuti_2&gt;&lt;Doryokuti_3&gt;&lt;/Doryokuti_3&gt;&lt;/member&gt;</v>
      </c>
      <c r="AA69" t="str">
        <f t="shared" si="2"/>
        <v>&lt;member ID = "P68"&gt;&lt;K_ID&gt;K17&lt;/K_ID&gt;&lt;Name&gt;カバルドン&lt;/Name&gt;&lt;Personality&gt;PE1&lt;/Personality&gt;&lt;Special_1&gt;S47&lt;/Special_1&gt;&lt;Special_2&gt;&lt;/Special_2&gt;&lt;Item&gt;I30&lt;/Item&gt;&lt;Skill_1&gt;S95&lt;/Skill_1&gt;&lt;Skill_2&gt;S114&lt;/Skill_2&gt;&lt;Skill_3&gt;S52&lt;/Skill_3&gt;&lt;Skill_4&gt;S55&lt;/Skill_4&gt;&lt;Circle&gt;4&lt;/Circle&gt;&lt;Doryokuti_1&gt;HP&lt;/Doryokuti_1&gt;&lt;Doryokuti_2&gt;A&lt;/Doryokuti_2&gt;&lt;Doryokuti_3&gt;&lt;/Doryokuti_3&gt;&lt;/member&gt;</v>
      </c>
      <c r="AMK69" s="1"/>
    </row>
    <row r="70" spans="1:27 1025:1025">
      <c r="A70" s="1" t="s">
        <v>457</v>
      </c>
      <c r="B70" t="str">
        <f>VLOOKUP(C70,xml_table5!$A$1:$B$151,2,FALSE())</f>
        <v>K18</v>
      </c>
      <c r="C70" s="1" t="s">
        <v>458</v>
      </c>
      <c r="D70" s="1" t="s">
        <v>206</v>
      </c>
      <c r="E70" s="22" t="str">
        <f>VLOOKUP(テーブル1[[#This Row],[Personality]],作業用!$J$2:$K$17,2,FALSE)</f>
        <v>PE1</v>
      </c>
      <c r="F70" t="str">
        <f>VLOOKUP(C70,pokemon_status!$B$2:$F$910,4,FALSE())</f>
        <v>めんえき</v>
      </c>
      <c r="G70" t="str">
        <f>VLOOKUP(F70,xml_table4!$A$1:$B$127,2,FALSE())</f>
        <v>S113</v>
      </c>
      <c r="H70" t="s">
        <v>150</v>
      </c>
      <c r="I70" t="str">
        <f>IF(H70 = "","",VLOOKUP(H70,xml_table4!$A$1:$B$127,2,FALSE()))</f>
        <v>S3</v>
      </c>
      <c r="J70" s="1" t="s">
        <v>298</v>
      </c>
      <c r="K70" t="str">
        <f>VLOOKUP(J70,xml_table2!$A$2:$B$56,2,FALSE())</f>
        <v>I33</v>
      </c>
      <c r="L70" s="1" t="s">
        <v>99</v>
      </c>
      <c r="M70" t="str">
        <f>VLOOKUP(L70,xml_table3!$A$1:$B$272,2,FALSE())</f>
        <v>S44</v>
      </c>
      <c r="N70" s="1" t="s">
        <v>209</v>
      </c>
      <c r="O70" t="str">
        <f>VLOOKUP(N70,xml_table3!$A$1:$B$272,2,FALSE())</f>
        <v>S26</v>
      </c>
      <c r="P70" s="1" t="s">
        <v>449</v>
      </c>
      <c r="Q70" t="str">
        <f>VLOOKUP(P70,xml_table3!$A$1:$B$272,2,FALSE())</f>
        <v>S187</v>
      </c>
      <c r="R70" s="1" t="s">
        <v>453</v>
      </c>
      <c r="S70" t="str">
        <f>VLOOKUP(R70,xml_table3!$A$1:$B$272,2,FALSE())</f>
        <v>S9</v>
      </c>
      <c r="T70" s="1" t="s">
        <v>212</v>
      </c>
      <c r="U70" s="1" t="s">
        <v>40</v>
      </c>
      <c r="V70" s="1" t="s">
        <v>41</v>
      </c>
      <c r="X70" s="1"/>
      <c r="Y70" t="str">
        <f>"&lt;member ID = """&amp;A70&amp;"""&gt;&lt;K_ID&gt;"&amp;B70&amp;"&lt;/K_ID&gt;&lt;Name&gt;"&amp;C70&amp;"&lt;/Name&gt;&lt;Personality&gt;"&amp;テーブル1[[#This Row],[Personality2]]&amp;"&lt;/Personality&gt;&lt;Special_1&gt;"&amp;G70&amp;"&lt;/Special_1&gt;&lt;Special_2&gt;"&amp;I70&amp;"&lt;/Special_2&gt;&lt;Item&gt;"&amp;K70&amp;"&lt;/Item&gt;&lt;Skill_1&gt;"&amp;M70&amp;"&lt;/Skill_1&gt;&lt;Skill_2&gt;"&amp;O70&amp;"&lt;/Skill_2&gt;&lt;Skill_3&gt;"&amp;Q70&amp;"&lt;/Skill_3&gt;"</f>
        <v>&lt;member ID = "P69"&gt;&lt;K_ID&gt;K18&lt;/K_ID&gt;&lt;Name&gt;カビゴン&lt;/Name&gt;&lt;Personality&gt;PE1&lt;/Personality&gt;&lt;Special_1&gt;S113&lt;/Special_1&gt;&lt;Special_2&gt;S3&lt;/Special_2&gt;&lt;Item&gt;I33&lt;/Item&gt;&lt;Skill_1&gt;S44&lt;/Skill_1&gt;&lt;Skill_2&gt;S26&lt;/Skill_2&gt;&lt;Skill_3&gt;S187&lt;/Skill_3&gt;</v>
      </c>
      <c r="Z70" t="str">
        <f t="shared" si="3"/>
        <v>&lt;Skill_4&gt;S9&lt;/Skill_4&gt;&lt;Circle&gt;1&lt;/Circle&gt;&lt;Doryokuti_1&gt;HP&lt;/Doryokuti_1&gt;&lt;Doryokuti_2&gt;A&lt;/Doryokuti_2&gt;&lt;Doryokuti_3&gt;&lt;/Doryokuti_3&gt;&lt;/member&gt;</v>
      </c>
      <c r="AA70" t="str">
        <f t="shared" si="2"/>
        <v>&lt;member ID = "P69"&gt;&lt;K_ID&gt;K18&lt;/K_ID&gt;&lt;Name&gt;カビゴン&lt;/Name&gt;&lt;Personality&gt;PE1&lt;/Personality&gt;&lt;Special_1&gt;S113&lt;/Special_1&gt;&lt;Special_2&gt;S3&lt;/Special_2&gt;&lt;Item&gt;I33&lt;/Item&gt;&lt;Skill_1&gt;S44&lt;/Skill_1&gt;&lt;Skill_2&gt;S26&lt;/Skill_2&gt;&lt;Skill_3&gt;S187&lt;/Skill_3&gt;&lt;Skill_4&gt;S9&lt;/Skill_4&gt;&lt;Circle&gt;1&lt;/Circle&gt;&lt;Doryokuti_1&gt;HP&lt;/Doryokuti_1&gt;&lt;Doryokuti_2&gt;A&lt;/Doryokuti_2&gt;&lt;Doryokuti_3&gt;&lt;/Doryokuti_3&gt;&lt;/member&gt;</v>
      </c>
      <c r="AMK70" s="1"/>
    </row>
    <row r="71" spans="1:27 1025:1025">
      <c r="A71" s="1" t="s">
        <v>459</v>
      </c>
      <c r="B71" t="str">
        <f>VLOOKUP(C71,xml_table5!$A$1:$B$151,2,FALSE())</f>
        <v>K18</v>
      </c>
      <c r="C71" s="1" t="s">
        <v>458</v>
      </c>
      <c r="D71" s="1" t="s">
        <v>206</v>
      </c>
      <c r="E71" s="22" t="str">
        <f>VLOOKUP(テーブル1[[#This Row],[Personality]],作業用!$J$2:$K$17,2,FALSE)</f>
        <v>PE1</v>
      </c>
      <c r="F71" t="str">
        <f>VLOOKUP(C71,pokemon_status!$B$2:$F$910,4,FALSE())</f>
        <v>めんえき</v>
      </c>
      <c r="G71" t="str">
        <f>VLOOKUP(F71,xml_table4!$A$1:$B$127,2,FALSE())</f>
        <v>S113</v>
      </c>
      <c r="H71" t="s">
        <v>150</v>
      </c>
      <c r="I71" t="str">
        <f>IF(H71 = "","",VLOOKUP(H71,xml_table4!$A$1:$B$127,2,FALSE()))</f>
        <v>S3</v>
      </c>
      <c r="J71" s="1" t="s">
        <v>460</v>
      </c>
      <c r="K71" t="str">
        <f>VLOOKUP(J71,xml_table2!$A$2:$B$56,2,FALSE())</f>
        <v>I10</v>
      </c>
      <c r="L71" s="1" t="s">
        <v>338</v>
      </c>
      <c r="M71" t="str">
        <f>VLOOKUP(L71,xml_table3!$A$1:$B$272,2,FALSE())</f>
        <v>S226</v>
      </c>
      <c r="N71" s="1" t="s">
        <v>339</v>
      </c>
      <c r="O71" t="str">
        <f>VLOOKUP(N71,xml_table3!$A$1:$B$272,2,FALSE())</f>
        <v>S56</v>
      </c>
      <c r="P71" s="1" t="s">
        <v>340</v>
      </c>
      <c r="Q71" t="str">
        <f>VLOOKUP(P71,xml_table3!$A$1:$B$272,2,FALSE())</f>
        <v>S269</v>
      </c>
      <c r="R71" s="1" t="s">
        <v>461</v>
      </c>
      <c r="S71" t="str">
        <f>VLOOKUP(R71,xml_table3!$A$1:$B$272,2,FALSE())</f>
        <v>S183</v>
      </c>
      <c r="T71" s="1" t="s">
        <v>219</v>
      </c>
      <c r="U71" s="1" t="s">
        <v>41</v>
      </c>
      <c r="V71" s="1" t="s">
        <v>44</v>
      </c>
      <c r="X71" s="1"/>
      <c r="Y71" t="str">
        <f>"&lt;member ID = """&amp;A71&amp;"""&gt;&lt;K_ID&gt;"&amp;B71&amp;"&lt;/K_ID&gt;&lt;Name&gt;"&amp;C71&amp;"&lt;/Name&gt;&lt;Personality&gt;"&amp;テーブル1[[#This Row],[Personality2]]&amp;"&lt;/Personality&gt;&lt;Special_1&gt;"&amp;G71&amp;"&lt;/Special_1&gt;&lt;Special_2&gt;"&amp;I71&amp;"&lt;/Special_2&gt;&lt;Item&gt;"&amp;K71&amp;"&lt;/Item&gt;&lt;Skill_1&gt;"&amp;M71&amp;"&lt;/Skill_1&gt;&lt;Skill_2&gt;"&amp;O71&amp;"&lt;/Skill_2&gt;&lt;Skill_3&gt;"&amp;Q71&amp;"&lt;/Skill_3&gt;"</f>
        <v>&lt;member ID = "P70"&gt;&lt;K_ID&gt;K18&lt;/K_ID&gt;&lt;Name&gt;カビゴン&lt;/Name&gt;&lt;Personality&gt;PE1&lt;/Personality&gt;&lt;Special_1&gt;S113&lt;/Special_1&gt;&lt;Special_2&gt;S3&lt;/Special_2&gt;&lt;Item&gt;I10&lt;/Item&gt;&lt;Skill_1&gt;S226&lt;/Skill_1&gt;&lt;Skill_2&gt;S56&lt;/Skill_2&gt;&lt;Skill_3&gt;S269&lt;/Skill_3&gt;</v>
      </c>
      <c r="Z71" t="str">
        <f t="shared" si="3"/>
        <v>&lt;Skill_4&gt;S183&lt;/Skill_4&gt;&lt;Circle&gt;2&lt;/Circle&gt;&lt;Doryokuti_1&gt;A&lt;/Doryokuti_1&gt;&lt;Doryokuti_2&gt;D&lt;/Doryokuti_2&gt;&lt;Doryokuti_3&gt;&lt;/Doryokuti_3&gt;&lt;/member&gt;</v>
      </c>
      <c r="AA71" t="str">
        <f t="shared" si="2"/>
        <v>&lt;member ID = "P70"&gt;&lt;K_ID&gt;K18&lt;/K_ID&gt;&lt;Name&gt;カビゴン&lt;/Name&gt;&lt;Personality&gt;PE1&lt;/Personality&gt;&lt;Special_1&gt;S113&lt;/Special_1&gt;&lt;Special_2&gt;S3&lt;/Special_2&gt;&lt;Item&gt;I10&lt;/Item&gt;&lt;Skill_1&gt;S226&lt;/Skill_1&gt;&lt;Skill_2&gt;S56&lt;/Skill_2&gt;&lt;Skill_3&gt;S269&lt;/Skill_3&gt;&lt;Skill_4&gt;S183&lt;/Skill_4&gt;&lt;Circle&gt;2&lt;/Circle&gt;&lt;Doryokuti_1&gt;A&lt;/Doryokuti_1&gt;&lt;Doryokuti_2&gt;D&lt;/Doryokuti_2&gt;&lt;Doryokuti_3&gt;&lt;/Doryokuti_3&gt;&lt;/member&gt;</v>
      </c>
      <c r="AMK71" s="1"/>
    </row>
    <row r="72" spans="1:27 1025:1025">
      <c r="A72" s="1" t="s">
        <v>462</v>
      </c>
      <c r="B72" t="str">
        <f>VLOOKUP(C72,xml_table5!$A$1:$B$151,2,FALSE())</f>
        <v>K18</v>
      </c>
      <c r="C72" s="1" t="s">
        <v>458</v>
      </c>
      <c r="D72" s="1" t="s">
        <v>206</v>
      </c>
      <c r="E72" s="22" t="str">
        <f>VLOOKUP(テーブル1[[#This Row],[Personality]],作業用!$J$2:$K$17,2,FALSE)</f>
        <v>PE1</v>
      </c>
      <c r="F72" t="str">
        <f>VLOOKUP(C72,pokemon_status!$B$2:$F$910,4,FALSE())</f>
        <v>めんえき</v>
      </c>
      <c r="G72" t="str">
        <f>VLOOKUP(F72,xml_table4!$A$1:$B$127,2,FALSE())</f>
        <v>S113</v>
      </c>
      <c r="H72" t="s">
        <v>150</v>
      </c>
      <c r="I72" t="str">
        <f>IF(H72 = "","",VLOOKUP(H72,xml_table4!$A$1:$B$127,2,FALSE()))</f>
        <v>S3</v>
      </c>
      <c r="J72" s="1" t="s">
        <v>262</v>
      </c>
      <c r="K72" t="str">
        <f>VLOOKUP(J72,xml_table2!$A$2:$B$56,2,FALSE())</f>
        <v>I26</v>
      </c>
      <c r="L72" s="1" t="s">
        <v>435</v>
      </c>
      <c r="M72" t="str">
        <f>VLOOKUP(L72,xml_table3!$A$1:$B$272,2,FALSE())</f>
        <v>S75</v>
      </c>
      <c r="N72" s="1" t="s">
        <v>222</v>
      </c>
      <c r="O72" t="str">
        <f>VLOOKUP(N72,xml_table3!$A$1:$B$272,2,FALSE())</f>
        <v>S193</v>
      </c>
      <c r="P72" s="1" t="s">
        <v>336</v>
      </c>
      <c r="Q72" t="str">
        <f>VLOOKUP(P72,xml_table3!$A$1:$B$272,2,FALSE())</f>
        <v>S129</v>
      </c>
      <c r="R72" s="1" t="s">
        <v>278</v>
      </c>
      <c r="S72" t="str">
        <f>VLOOKUP(R72,xml_table3!$A$1:$B$272,2,FALSE())</f>
        <v>S132</v>
      </c>
      <c r="T72" s="1" t="s">
        <v>224</v>
      </c>
      <c r="U72" s="1" t="s">
        <v>41</v>
      </c>
      <c r="V72" s="1" t="s">
        <v>44</v>
      </c>
      <c r="X72" s="1"/>
      <c r="Y72" t="str">
        <f>"&lt;member ID = """&amp;A72&amp;"""&gt;&lt;K_ID&gt;"&amp;B72&amp;"&lt;/K_ID&gt;&lt;Name&gt;"&amp;C72&amp;"&lt;/Name&gt;&lt;Personality&gt;"&amp;テーブル1[[#This Row],[Personality2]]&amp;"&lt;/Personality&gt;&lt;Special_1&gt;"&amp;G72&amp;"&lt;/Special_1&gt;&lt;Special_2&gt;"&amp;I72&amp;"&lt;/Special_2&gt;&lt;Item&gt;"&amp;K72&amp;"&lt;/Item&gt;&lt;Skill_1&gt;"&amp;M72&amp;"&lt;/Skill_1&gt;&lt;Skill_2&gt;"&amp;O72&amp;"&lt;/Skill_2&gt;&lt;Skill_3&gt;"&amp;Q72&amp;"&lt;/Skill_3&gt;"</f>
        <v>&lt;member ID = "P71"&gt;&lt;K_ID&gt;K18&lt;/K_ID&gt;&lt;Name&gt;カビゴン&lt;/Name&gt;&lt;Personality&gt;PE1&lt;/Personality&gt;&lt;Special_1&gt;S113&lt;/Special_1&gt;&lt;Special_2&gt;S3&lt;/Special_2&gt;&lt;Item&gt;I26&lt;/Item&gt;&lt;Skill_1&gt;S75&lt;/Skill_1&gt;&lt;Skill_2&gt;S193&lt;/Skill_2&gt;&lt;Skill_3&gt;S129&lt;/Skill_3&gt;</v>
      </c>
      <c r="Z72" t="str">
        <f t="shared" si="3"/>
        <v>&lt;Skill_4&gt;S132&lt;/Skill_4&gt;&lt;Circle&gt;3&lt;/Circle&gt;&lt;Doryokuti_1&gt;A&lt;/Doryokuti_1&gt;&lt;Doryokuti_2&gt;D&lt;/Doryokuti_2&gt;&lt;Doryokuti_3&gt;&lt;/Doryokuti_3&gt;&lt;/member&gt;</v>
      </c>
      <c r="AA72" t="str">
        <f t="shared" si="2"/>
        <v>&lt;member ID = "P71"&gt;&lt;K_ID&gt;K18&lt;/K_ID&gt;&lt;Name&gt;カビゴン&lt;/Name&gt;&lt;Personality&gt;PE1&lt;/Personality&gt;&lt;Special_1&gt;S113&lt;/Special_1&gt;&lt;Special_2&gt;S3&lt;/Special_2&gt;&lt;Item&gt;I26&lt;/Item&gt;&lt;Skill_1&gt;S75&lt;/Skill_1&gt;&lt;Skill_2&gt;S193&lt;/Skill_2&gt;&lt;Skill_3&gt;S129&lt;/Skill_3&gt;&lt;Skill_4&gt;S132&lt;/Skill_4&gt;&lt;Circle&gt;3&lt;/Circle&gt;&lt;Doryokuti_1&gt;A&lt;/Doryokuti_1&gt;&lt;Doryokuti_2&gt;D&lt;/Doryokuti_2&gt;&lt;Doryokuti_3&gt;&lt;/Doryokuti_3&gt;&lt;/member&gt;</v>
      </c>
      <c r="AMK72" s="1"/>
    </row>
    <row r="73" spans="1:27 1025:1025">
      <c r="A73" s="1" t="s">
        <v>463</v>
      </c>
      <c r="B73" t="str">
        <f>VLOOKUP(C73,xml_table5!$A$1:$B$151,2,FALSE())</f>
        <v>K18</v>
      </c>
      <c r="C73" s="1" t="s">
        <v>458</v>
      </c>
      <c r="D73" s="1" t="s">
        <v>206</v>
      </c>
      <c r="E73" s="22" t="str">
        <f>VLOOKUP(テーブル1[[#This Row],[Personality]],作業用!$J$2:$K$17,2,FALSE)</f>
        <v>PE1</v>
      </c>
      <c r="F73" t="str">
        <f>VLOOKUP(C73,pokemon_status!$B$2:$F$910,4,FALSE())</f>
        <v>めんえき</v>
      </c>
      <c r="G73" t="str">
        <f>VLOOKUP(F73,xml_table4!$A$1:$B$127,2,FALSE())</f>
        <v>S113</v>
      </c>
      <c r="H73" t="s">
        <v>150</v>
      </c>
      <c r="I73" t="str">
        <f>IF(H73 = "","",VLOOKUP(H73,xml_table4!$A$1:$B$127,2,FALSE()))</f>
        <v>S3</v>
      </c>
      <c r="J73" s="1" t="s">
        <v>226</v>
      </c>
      <c r="K73" t="str">
        <f>VLOOKUP(J73,xml_table2!$A$2:$B$56,2,FALSE())</f>
        <v>I3</v>
      </c>
      <c r="L73" s="1" t="s">
        <v>464</v>
      </c>
      <c r="M73" t="str">
        <f>VLOOKUP(L73,xml_table3!$A$1:$B$272,2,FALSE())</f>
        <v>S112</v>
      </c>
      <c r="N73" s="1" t="s">
        <v>210</v>
      </c>
      <c r="O73" t="str">
        <f>VLOOKUP(N73,xml_table3!$A$1:$B$272,2,FALSE())</f>
        <v>S95</v>
      </c>
      <c r="P73" s="1" t="s">
        <v>246</v>
      </c>
      <c r="Q73" t="str">
        <f>VLOOKUP(P73,xml_table3!$A$1:$B$272,2,FALSE())</f>
        <v>S98</v>
      </c>
      <c r="R73" s="1" t="s">
        <v>253</v>
      </c>
      <c r="S73" t="str">
        <f>VLOOKUP(R73,xml_table3!$A$1:$B$272,2,FALSE())</f>
        <v>S52</v>
      </c>
      <c r="T73" s="1" t="s">
        <v>228</v>
      </c>
      <c r="U73" s="1" t="s">
        <v>40</v>
      </c>
      <c r="V73" s="1" t="s">
        <v>41</v>
      </c>
      <c r="X73" s="1"/>
      <c r="Y73" t="str">
        <f>"&lt;member ID = """&amp;A73&amp;"""&gt;&lt;K_ID&gt;"&amp;B73&amp;"&lt;/K_ID&gt;&lt;Name&gt;"&amp;C73&amp;"&lt;/Name&gt;&lt;Personality&gt;"&amp;テーブル1[[#This Row],[Personality2]]&amp;"&lt;/Personality&gt;&lt;Special_1&gt;"&amp;G73&amp;"&lt;/Special_1&gt;&lt;Special_2&gt;"&amp;I73&amp;"&lt;/Special_2&gt;&lt;Item&gt;"&amp;K73&amp;"&lt;/Item&gt;&lt;Skill_1&gt;"&amp;M73&amp;"&lt;/Skill_1&gt;&lt;Skill_2&gt;"&amp;O73&amp;"&lt;/Skill_2&gt;&lt;Skill_3&gt;"&amp;Q73&amp;"&lt;/Skill_3&gt;"</f>
        <v>&lt;member ID = "P72"&gt;&lt;K_ID&gt;K18&lt;/K_ID&gt;&lt;Name&gt;カビゴン&lt;/Name&gt;&lt;Personality&gt;PE1&lt;/Personality&gt;&lt;Special_1&gt;S113&lt;/Special_1&gt;&lt;Special_2&gt;S3&lt;/Special_2&gt;&lt;Item&gt;I3&lt;/Item&gt;&lt;Skill_1&gt;S112&lt;/Skill_1&gt;&lt;Skill_2&gt;S95&lt;/Skill_2&gt;&lt;Skill_3&gt;S98&lt;/Skill_3&gt;</v>
      </c>
      <c r="Z73" t="str">
        <f t="shared" si="3"/>
        <v>&lt;Skill_4&gt;S52&lt;/Skill_4&gt;&lt;Circle&gt;4&lt;/Circle&gt;&lt;Doryokuti_1&gt;HP&lt;/Doryokuti_1&gt;&lt;Doryokuti_2&gt;A&lt;/Doryokuti_2&gt;&lt;Doryokuti_3&gt;&lt;/Doryokuti_3&gt;&lt;/member&gt;</v>
      </c>
      <c r="AA73" t="str">
        <f t="shared" si="2"/>
        <v>&lt;member ID = "P72"&gt;&lt;K_ID&gt;K18&lt;/K_ID&gt;&lt;Name&gt;カビゴン&lt;/Name&gt;&lt;Personality&gt;PE1&lt;/Personality&gt;&lt;Special_1&gt;S113&lt;/Special_1&gt;&lt;Special_2&gt;S3&lt;/Special_2&gt;&lt;Item&gt;I3&lt;/Item&gt;&lt;Skill_1&gt;S112&lt;/Skill_1&gt;&lt;Skill_2&gt;S95&lt;/Skill_2&gt;&lt;Skill_3&gt;S98&lt;/Skill_3&gt;&lt;Skill_4&gt;S52&lt;/Skill_4&gt;&lt;Circle&gt;4&lt;/Circle&gt;&lt;Doryokuti_1&gt;HP&lt;/Doryokuti_1&gt;&lt;Doryokuti_2&gt;A&lt;/Doryokuti_2&gt;&lt;Doryokuti_3&gt;&lt;/Doryokuti_3&gt;&lt;/member&gt;</v>
      </c>
      <c r="AMK73" s="1"/>
    </row>
    <row r="74" spans="1:27 1025:1025">
      <c r="A74" s="1" t="s">
        <v>465</v>
      </c>
      <c r="B74" t="str">
        <f>VLOOKUP(C74,xml_table5!$A$1:$B$151,2,FALSE())</f>
        <v>K19</v>
      </c>
      <c r="C74" s="1" t="s">
        <v>466</v>
      </c>
      <c r="D74" s="1" t="s">
        <v>231</v>
      </c>
      <c r="E74" s="22" t="str">
        <f>VLOOKUP(テーブル1[[#This Row],[Personality]],作業用!$J$2:$K$17,2,FALSE)</f>
        <v>PE2</v>
      </c>
      <c r="F74" t="str">
        <f>VLOOKUP(C74,pokemon_status!$B$2:$F$910,4,FALSE())</f>
        <v>すながくれ</v>
      </c>
      <c r="G74" t="str">
        <f>VLOOKUP(F74,xml_table4!$A$1:$B$127,2,FALSE())</f>
        <v>S48</v>
      </c>
      <c r="I74" t="str">
        <f>IF(H74 = "","",VLOOKUP(H74,xml_table4!$A$1:$B$127,2,FALSE()))</f>
        <v/>
      </c>
      <c r="J74" s="1" t="s">
        <v>315</v>
      </c>
      <c r="K74" t="str">
        <f>VLOOKUP(J74,xml_table2!$A$2:$B$56,2,FALSE())</f>
        <v>I43</v>
      </c>
      <c r="L74" s="1" t="s">
        <v>394</v>
      </c>
      <c r="M74" t="str">
        <f>VLOOKUP(L74,xml_table3!$A$1:$B$272,2,FALSE())</f>
        <v>S163</v>
      </c>
      <c r="N74" s="1" t="s">
        <v>210</v>
      </c>
      <c r="O74" t="str">
        <f>VLOOKUP(N74,xml_table3!$A$1:$B$272,2,FALSE())</f>
        <v>S95</v>
      </c>
      <c r="P74" s="1" t="s">
        <v>236</v>
      </c>
      <c r="Q74" t="str">
        <f>VLOOKUP(P74,xml_table3!$A$1:$B$272,2,FALSE())</f>
        <v>S50</v>
      </c>
      <c r="R74" s="1" t="s">
        <v>467</v>
      </c>
      <c r="S74" t="str">
        <f>VLOOKUP(R74,xml_table3!$A$1:$B$272,2,FALSE())</f>
        <v>S115</v>
      </c>
      <c r="T74" s="1" t="s">
        <v>212</v>
      </c>
      <c r="U74" s="1" t="s">
        <v>41</v>
      </c>
      <c r="V74" s="1" t="s">
        <v>45</v>
      </c>
      <c r="X74" s="1"/>
      <c r="Y74" t="str">
        <f>"&lt;member ID = """&amp;A74&amp;"""&gt;&lt;K_ID&gt;"&amp;B74&amp;"&lt;/K_ID&gt;&lt;Name&gt;"&amp;C74&amp;"&lt;/Name&gt;&lt;Personality&gt;"&amp;テーブル1[[#This Row],[Personality2]]&amp;"&lt;/Personality&gt;&lt;Special_1&gt;"&amp;G74&amp;"&lt;/Special_1&gt;&lt;Special_2&gt;"&amp;I74&amp;"&lt;/Special_2&gt;&lt;Item&gt;"&amp;K74&amp;"&lt;/Item&gt;&lt;Skill_1&gt;"&amp;M74&amp;"&lt;/Skill_1&gt;&lt;Skill_2&gt;"&amp;O74&amp;"&lt;/Skill_2&gt;&lt;Skill_3&gt;"&amp;Q74&amp;"&lt;/Skill_3&gt;"</f>
        <v>&lt;member ID = "P73"&gt;&lt;K_ID&gt;K19&lt;/K_ID&gt;&lt;Name&gt;ガブリアス&lt;/Name&gt;&lt;Personality&gt;PE2&lt;/Personality&gt;&lt;Special_1&gt;S48&lt;/Special_1&gt;&lt;Special_2&gt;&lt;/Special_2&gt;&lt;Item&gt;I43&lt;/Item&gt;&lt;Skill_1&gt;S163&lt;/Skill_1&gt;&lt;Skill_2&gt;S95&lt;/Skill_2&gt;&lt;Skill_3&gt;S50&lt;/Skill_3&gt;</v>
      </c>
      <c r="Z74" t="str">
        <f t="shared" si="3"/>
        <v>&lt;Skill_4&gt;S115&lt;/Skill_4&gt;&lt;Circle&gt;1&lt;/Circle&gt;&lt;Doryokuti_1&gt;A&lt;/Doryokuti_1&gt;&lt;Doryokuti_2&gt;S&lt;/Doryokuti_2&gt;&lt;Doryokuti_3&gt;&lt;/Doryokuti_3&gt;&lt;/member&gt;</v>
      </c>
      <c r="AA74" t="str">
        <f t="shared" si="2"/>
        <v>&lt;member ID = "P73"&gt;&lt;K_ID&gt;K19&lt;/K_ID&gt;&lt;Name&gt;ガブリアス&lt;/Name&gt;&lt;Personality&gt;PE2&lt;/Personality&gt;&lt;Special_1&gt;S48&lt;/Special_1&gt;&lt;Special_2&gt;&lt;/Special_2&gt;&lt;Item&gt;I43&lt;/Item&gt;&lt;Skill_1&gt;S163&lt;/Skill_1&gt;&lt;Skill_2&gt;S95&lt;/Skill_2&gt;&lt;Skill_3&gt;S50&lt;/Skill_3&gt;&lt;Skill_4&gt;S115&lt;/Skill_4&gt;&lt;Circle&gt;1&lt;/Circle&gt;&lt;Doryokuti_1&gt;A&lt;/Doryokuti_1&gt;&lt;Doryokuti_2&gt;S&lt;/Doryokuti_2&gt;&lt;Doryokuti_3&gt;&lt;/Doryokuti_3&gt;&lt;/member&gt;</v>
      </c>
      <c r="AMK74" s="1"/>
    </row>
    <row r="75" spans="1:27 1025:1025">
      <c r="A75" s="1" t="s">
        <v>468</v>
      </c>
      <c r="B75" t="str">
        <f>VLOOKUP(C75,xml_table5!$A$1:$B$151,2,FALSE())</f>
        <v>K19</v>
      </c>
      <c r="C75" s="1" t="s">
        <v>466</v>
      </c>
      <c r="D75" s="1" t="s">
        <v>261</v>
      </c>
      <c r="E75" s="22" t="str">
        <f>VLOOKUP(テーブル1[[#This Row],[Personality]],作業用!$J$2:$K$17,2,FALSE)</f>
        <v>PE3</v>
      </c>
      <c r="F75" t="str">
        <f>VLOOKUP(C75,pokemon_status!$B$2:$F$910,4,FALSE())</f>
        <v>すながくれ</v>
      </c>
      <c r="G75" t="str">
        <f>VLOOKUP(F75,xml_table4!$A$1:$B$127,2,FALSE())</f>
        <v>S48</v>
      </c>
      <c r="I75" t="str">
        <f>IF(H75 = "","",VLOOKUP(H75,xml_table4!$A$1:$B$127,2,FALSE()))</f>
        <v/>
      </c>
      <c r="J75" s="1" t="s">
        <v>262</v>
      </c>
      <c r="K75" t="str">
        <f>VLOOKUP(J75,xml_table2!$A$2:$B$56,2,FALSE())</f>
        <v>I26</v>
      </c>
      <c r="L75" s="1" t="s">
        <v>432</v>
      </c>
      <c r="M75" t="str">
        <f>VLOOKUP(L75,xml_table3!$A$1:$B$272,2,FALSE())</f>
        <v>S266</v>
      </c>
      <c r="N75" s="1" t="s">
        <v>469</v>
      </c>
      <c r="O75" t="str">
        <f>VLOOKUP(N75,xml_table3!$A$1:$B$272,2,FALSE())</f>
        <v>S122</v>
      </c>
      <c r="P75" s="1" t="s">
        <v>433</v>
      </c>
      <c r="Q75" t="str">
        <f>VLOOKUP(P75,xml_table3!$A$1:$B$272,2,FALSE())</f>
        <v>S48</v>
      </c>
      <c r="R75" s="1" t="s">
        <v>384</v>
      </c>
      <c r="S75" t="str">
        <f>VLOOKUP(R75,xml_table3!$A$1:$B$272,2,FALSE())</f>
        <v>S175</v>
      </c>
      <c r="T75" s="1" t="s">
        <v>219</v>
      </c>
      <c r="U75" s="1" t="s">
        <v>43</v>
      </c>
      <c r="V75" s="1" t="s">
        <v>45</v>
      </c>
      <c r="X75" s="1"/>
      <c r="Y75" t="str">
        <f>"&lt;member ID = """&amp;A75&amp;"""&gt;&lt;K_ID&gt;"&amp;B75&amp;"&lt;/K_ID&gt;&lt;Name&gt;"&amp;C75&amp;"&lt;/Name&gt;&lt;Personality&gt;"&amp;テーブル1[[#This Row],[Personality2]]&amp;"&lt;/Personality&gt;&lt;Special_1&gt;"&amp;G75&amp;"&lt;/Special_1&gt;&lt;Special_2&gt;"&amp;I75&amp;"&lt;/Special_2&gt;&lt;Item&gt;"&amp;K75&amp;"&lt;/Item&gt;&lt;Skill_1&gt;"&amp;M75&amp;"&lt;/Skill_1&gt;&lt;Skill_2&gt;"&amp;O75&amp;"&lt;/Skill_2&gt;&lt;Skill_3&gt;"&amp;Q75&amp;"&lt;/Skill_3&gt;"</f>
        <v>&lt;member ID = "P74"&gt;&lt;K_ID&gt;K19&lt;/K_ID&gt;&lt;Name&gt;ガブリアス&lt;/Name&gt;&lt;Personality&gt;PE3&lt;/Personality&gt;&lt;Special_1&gt;S48&lt;/Special_1&gt;&lt;Special_2&gt;&lt;/Special_2&gt;&lt;Item&gt;I26&lt;/Item&gt;&lt;Skill_1&gt;S266&lt;/Skill_1&gt;&lt;Skill_2&gt;S122&lt;/Skill_2&gt;&lt;Skill_3&gt;S48&lt;/Skill_3&gt;</v>
      </c>
      <c r="Z75" t="str">
        <f t="shared" si="3"/>
        <v>&lt;Skill_4&gt;S175&lt;/Skill_4&gt;&lt;Circle&gt;2&lt;/Circle&gt;&lt;Doryokuti_1&gt;C&lt;/Doryokuti_1&gt;&lt;Doryokuti_2&gt;S&lt;/Doryokuti_2&gt;&lt;Doryokuti_3&gt;&lt;/Doryokuti_3&gt;&lt;/member&gt;</v>
      </c>
      <c r="AA75" t="str">
        <f t="shared" si="2"/>
        <v>&lt;member ID = "P74"&gt;&lt;K_ID&gt;K19&lt;/K_ID&gt;&lt;Name&gt;ガブリアス&lt;/Name&gt;&lt;Personality&gt;PE3&lt;/Personality&gt;&lt;Special_1&gt;S48&lt;/Special_1&gt;&lt;Special_2&gt;&lt;/Special_2&gt;&lt;Item&gt;I26&lt;/Item&gt;&lt;Skill_1&gt;S266&lt;/Skill_1&gt;&lt;Skill_2&gt;S122&lt;/Skill_2&gt;&lt;Skill_3&gt;S48&lt;/Skill_3&gt;&lt;Skill_4&gt;S175&lt;/Skill_4&gt;&lt;Circle&gt;2&lt;/Circle&gt;&lt;Doryokuti_1&gt;C&lt;/Doryokuti_1&gt;&lt;Doryokuti_2&gt;S&lt;/Doryokuti_2&gt;&lt;Doryokuti_3&gt;&lt;/Doryokuti_3&gt;&lt;/member&gt;</v>
      </c>
      <c r="AMK75" s="1"/>
    </row>
    <row r="76" spans="1:27 1025:1025">
      <c r="A76" s="1" t="s">
        <v>470</v>
      </c>
      <c r="B76" t="str">
        <f>VLOOKUP(C76,xml_table5!$A$1:$B$151,2,FALSE())</f>
        <v>K19</v>
      </c>
      <c r="C76" s="1" t="s">
        <v>466</v>
      </c>
      <c r="D76" s="1" t="s">
        <v>206</v>
      </c>
      <c r="E76" s="22" t="str">
        <f>VLOOKUP(テーブル1[[#This Row],[Personality]],作業用!$J$2:$K$17,2,FALSE)</f>
        <v>PE1</v>
      </c>
      <c r="F76" t="str">
        <f>VLOOKUP(C76,pokemon_status!$B$2:$F$910,4,FALSE())</f>
        <v>すながくれ</v>
      </c>
      <c r="G76" t="str">
        <f>VLOOKUP(F76,xml_table4!$A$1:$B$127,2,FALSE())</f>
        <v>S48</v>
      </c>
      <c r="I76" t="str">
        <f>IF(H76 = "","",VLOOKUP(H76,xml_table4!$A$1:$B$127,2,FALSE()))</f>
        <v/>
      </c>
      <c r="J76" s="1" t="s">
        <v>421</v>
      </c>
      <c r="K76" t="str">
        <f>VLOOKUP(J76,xml_table2!$A$2:$B$56,2,FALSE())</f>
        <v>I13</v>
      </c>
      <c r="L76" s="1" t="s">
        <v>429</v>
      </c>
      <c r="M76" t="str">
        <f>VLOOKUP(L76,xml_table3!$A$1:$B$272,2,FALSE())</f>
        <v>S164</v>
      </c>
      <c r="N76" s="1" t="s">
        <v>221</v>
      </c>
      <c r="O76" t="str">
        <f>VLOOKUP(N76,xml_table3!$A$1:$B$272,2,FALSE())</f>
        <v>S114</v>
      </c>
      <c r="P76" s="1" t="s">
        <v>216</v>
      </c>
      <c r="Q76" t="str">
        <f>VLOOKUP(P76,xml_table3!$A$1:$B$272,2,FALSE())</f>
        <v>S6</v>
      </c>
      <c r="R76" s="1" t="s">
        <v>217</v>
      </c>
      <c r="S76" t="str">
        <f>VLOOKUP(R76,xml_table3!$A$1:$B$272,2,FALSE())</f>
        <v>S145</v>
      </c>
      <c r="T76" s="1" t="s">
        <v>224</v>
      </c>
      <c r="U76" s="1" t="s">
        <v>41</v>
      </c>
      <c r="V76" s="1" t="s">
        <v>45</v>
      </c>
      <c r="X76" s="1"/>
      <c r="Y76" t="str">
        <f>"&lt;member ID = """&amp;A76&amp;"""&gt;&lt;K_ID&gt;"&amp;B76&amp;"&lt;/K_ID&gt;&lt;Name&gt;"&amp;C76&amp;"&lt;/Name&gt;&lt;Personality&gt;"&amp;テーブル1[[#This Row],[Personality2]]&amp;"&lt;/Personality&gt;&lt;Special_1&gt;"&amp;G76&amp;"&lt;/Special_1&gt;&lt;Special_2&gt;"&amp;I76&amp;"&lt;/Special_2&gt;&lt;Item&gt;"&amp;K76&amp;"&lt;/Item&gt;&lt;Skill_1&gt;"&amp;M76&amp;"&lt;/Skill_1&gt;&lt;Skill_2&gt;"&amp;O76&amp;"&lt;/Skill_2&gt;&lt;Skill_3&gt;"&amp;Q76&amp;"&lt;/Skill_3&gt;"</f>
        <v>&lt;member ID = "P75"&gt;&lt;K_ID&gt;K19&lt;/K_ID&gt;&lt;Name&gt;ガブリアス&lt;/Name&gt;&lt;Personality&gt;PE1&lt;/Personality&gt;&lt;Special_1&gt;S48&lt;/Special_1&gt;&lt;Special_2&gt;&lt;/Special_2&gt;&lt;Item&gt;I13&lt;/Item&gt;&lt;Skill_1&gt;S164&lt;/Skill_1&gt;&lt;Skill_2&gt;S114&lt;/Skill_2&gt;&lt;Skill_3&gt;S6&lt;/Skill_3&gt;</v>
      </c>
      <c r="Z76" t="str">
        <f t="shared" si="3"/>
        <v>&lt;Skill_4&gt;S145&lt;/Skill_4&gt;&lt;Circle&gt;3&lt;/Circle&gt;&lt;Doryokuti_1&gt;A&lt;/Doryokuti_1&gt;&lt;Doryokuti_2&gt;S&lt;/Doryokuti_2&gt;&lt;Doryokuti_3&gt;&lt;/Doryokuti_3&gt;&lt;/member&gt;</v>
      </c>
      <c r="AA76" t="str">
        <f t="shared" si="2"/>
        <v>&lt;member ID = "P75"&gt;&lt;K_ID&gt;K19&lt;/K_ID&gt;&lt;Name&gt;ガブリアス&lt;/Name&gt;&lt;Personality&gt;PE1&lt;/Personality&gt;&lt;Special_1&gt;S48&lt;/Special_1&gt;&lt;Special_2&gt;&lt;/Special_2&gt;&lt;Item&gt;I13&lt;/Item&gt;&lt;Skill_1&gt;S164&lt;/Skill_1&gt;&lt;Skill_2&gt;S114&lt;/Skill_2&gt;&lt;Skill_3&gt;S6&lt;/Skill_3&gt;&lt;Skill_4&gt;S145&lt;/Skill_4&gt;&lt;Circle&gt;3&lt;/Circle&gt;&lt;Doryokuti_1&gt;A&lt;/Doryokuti_1&gt;&lt;Doryokuti_2&gt;S&lt;/Doryokuti_2&gt;&lt;Doryokuti_3&gt;&lt;/Doryokuti_3&gt;&lt;/member&gt;</v>
      </c>
      <c r="AMK76" s="1"/>
    </row>
    <row r="77" spans="1:27 1025:1025">
      <c r="A77" s="1" t="s">
        <v>471</v>
      </c>
      <c r="B77" t="str">
        <f>VLOOKUP(C77,xml_table5!$A$1:$B$151,2,FALSE())</f>
        <v>K19</v>
      </c>
      <c r="C77" s="1" t="s">
        <v>466</v>
      </c>
      <c r="D77" s="1" t="s">
        <v>206</v>
      </c>
      <c r="E77" s="22" t="str">
        <f>VLOOKUP(テーブル1[[#This Row],[Personality]],作業用!$J$2:$K$17,2,FALSE)</f>
        <v>PE1</v>
      </c>
      <c r="F77" t="str">
        <f>VLOOKUP(C77,pokemon_status!$B$2:$F$910,4,FALSE())</f>
        <v>すながくれ</v>
      </c>
      <c r="G77" t="str">
        <f>VLOOKUP(F77,xml_table4!$A$1:$B$127,2,FALSE())</f>
        <v>S48</v>
      </c>
      <c r="I77" t="str">
        <f>IF(H77 = "","",VLOOKUP(H77,xml_table4!$A$1:$B$127,2,FALSE()))</f>
        <v/>
      </c>
      <c r="J77" s="1" t="s">
        <v>447</v>
      </c>
      <c r="K77" t="str">
        <f>VLOOKUP(J77,xml_table2!$A$2:$B$56,2,FALSE())</f>
        <v>I15</v>
      </c>
      <c r="L77" s="1" t="s">
        <v>435</v>
      </c>
      <c r="M77" t="str">
        <f>VLOOKUP(L77,xml_table3!$A$1:$B$272,2,FALSE())</f>
        <v>S75</v>
      </c>
      <c r="N77" s="1" t="s">
        <v>210</v>
      </c>
      <c r="O77" t="str">
        <f>VLOOKUP(N77,xml_table3!$A$1:$B$272,2,FALSE())</f>
        <v>S95</v>
      </c>
      <c r="P77" s="1" t="s">
        <v>253</v>
      </c>
      <c r="Q77" t="str">
        <f>VLOOKUP(P77,xml_table3!$A$1:$B$272,2,FALSE())</f>
        <v>S52</v>
      </c>
      <c r="R77" s="1" t="s">
        <v>251</v>
      </c>
      <c r="S77" t="str">
        <f>VLOOKUP(R77,xml_table3!$A$1:$B$272,2,FALSE())</f>
        <v>S225</v>
      </c>
      <c r="T77" s="1" t="s">
        <v>228</v>
      </c>
      <c r="U77" s="1" t="s">
        <v>41</v>
      </c>
      <c r="V77" s="1" t="s">
        <v>45</v>
      </c>
      <c r="X77" s="1"/>
      <c r="Y77" t="str">
        <f>"&lt;member ID = """&amp;A77&amp;"""&gt;&lt;K_ID&gt;"&amp;B77&amp;"&lt;/K_ID&gt;&lt;Name&gt;"&amp;C77&amp;"&lt;/Name&gt;&lt;Personality&gt;"&amp;テーブル1[[#This Row],[Personality2]]&amp;"&lt;/Personality&gt;&lt;Special_1&gt;"&amp;G77&amp;"&lt;/Special_1&gt;&lt;Special_2&gt;"&amp;I77&amp;"&lt;/Special_2&gt;&lt;Item&gt;"&amp;K77&amp;"&lt;/Item&gt;&lt;Skill_1&gt;"&amp;M77&amp;"&lt;/Skill_1&gt;&lt;Skill_2&gt;"&amp;O77&amp;"&lt;/Skill_2&gt;&lt;Skill_3&gt;"&amp;Q77&amp;"&lt;/Skill_3&gt;"</f>
        <v>&lt;member ID = "P76"&gt;&lt;K_ID&gt;K19&lt;/K_ID&gt;&lt;Name&gt;ガブリアス&lt;/Name&gt;&lt;Personality&gt;PE1&lt;/Personality&gt;&lt;Special_1&gt;S48&lt;/Special_1&gt;&lt;Special_2&gt;&lt;/Special_2&gt;&lt;Item&gt;I15&lt;/Item&gt;&lt;Skill_1&gt;S75&lt;/Skill_1&gt;&lt;Skill_2&gt;S95&lt;/Skill_2&gt;&lt;Skill_3&gt;S52&lt;/Skill_3&gt;</v>
      </c>
      <c r="Z77" t="str">
        <f t="shared" si="3"/>
        <v>&lt;Skill_4&gt;S225&lt;/Skill_4&gt;&lt;Circle&gt;4&lt;/Circle&gt;&lt;Doryokuti_1&gt;A&lt;/Doryokuti_1&gt;&lt;Doryokuti_2&gt;S&lt;/Doryokuti_2&gt;&lt;Doryokuti_3&gt;&lt;/Doryokuti_3&gt;&lt;/member&gt;</v>
      </c>
      <c r="AA77" t="str">
        <f t="shared" si="2"/>
        <v>&lt;member ID = "P76"&gt;&lt;K_ID&gt;K19&lt;/K_ID&gt;&lt;Name&gt;ガブリアス&lt;/Name&gt;&lt;Personality&gt;PE1&lt;/Personality&gt;&lt;Special_1&gt;S48&lt;/Special_1&gt;&lt;Special_2&gt;&lt;/Special_2&gt;&lt;Item&gt;I15&lt;/Item&gt;&lt;Skill_1&gt;S75&lt;/Skill_1&gt;&lt;Skill_2&gt;S95&lt;/Skill_2&gt;&lt;Skill_3&gt;S52&lt;/Skill_3&gt;&lt;Skill_4&gt;S225&lt;/Skill_4&gt;&lt;Circle&gt;4&lt;/Circle&gt;&lt;Doryokuti_1&gt;A&lt;/Doryokuti_1&gt;&lt;Doryokuti_2&gt;S&lt;/Doryokuti_2&gt;&lt;Doryokuti_3&gt;&lt;/Doryokuti_3&gt;&lt;/member&gt;</v>
      </c>
      <c r="AMK77" s="1"/>
    </row>
    <row r="78" spans="1:27 1025:1025">
      <c r="A78" s="1" t="s">
        <v>472</v>
      </c>
      <c r="B78" t="str">
        <f>VLOOKUP(C78,xml_table5!$A$1:$B$151,2,FALSE())</f>
        <v>K20</v>
      </c>
      <c r="C78" s="1" t="s">
        <v>473</v>
      </c>
      <c r="D78" s="1" t="s">
        <v>261</v>
      </c>
      <c r="E78" s="22" t="str">
        <f>VLOOKUP(テーブル1[[#This Row],[Personality]],作業用!$J$2:$K$17,2,FALSE)</f>
        <v>PE3</v>
      </c>
      <c r="F78" t="str">
        <f>VLOOKUP(C78,pokemon_status!$B$2:$F$910,4,FALSE())</f>
        <v>げきりゅう</v>
      </c>
      <c r="G78" t="str">
        <f>VLOOKUP(F78,xml_table4!$A$1:$B$127,2,FALSE())</f>
        <v>S30</v>
      </c>
      <c r="I78" t="str">
        <f>IF(H78 = "","",VLOOKUP(H78,xml_table4!$A$1:$B$127,2,FALSE()))</f>
        <v/>
      </c>
      <c r="J78" s="1" t="s">
        <v>474</v>
      </c>
      <c r="K78" t="str">
        <f>VLOOKUP(J78,xml_table2!$A$2:$B$56,2,FALSE())</f>
        <v>I27</v>
      </c>
      <c r="L78" s="1" t="s">
        <v>475</v>
      </c>
      <c r="M78" t="str">
        <f>VLOOKUP(L78,xml_table3!$A$1:$B$272,2,FALSE())</f>
        <v>S190</v>
      </c>
      <c r="N78" s="1" t="s">
        <v>321</v>
      </c>
      <c r="O78" t="str">
        <f>VLOOKUP(N78,xml_table3!$A$1:$B$272,2,FALSE())</f>
        <v>S91</v>
      </c>
      <c r="P78" s="1" t="s">
        <v>476</v>
      </c>
      <c r="Q78" t="str">
        <f>VLOOKUP(P78,xml_table3!$A$1:$B$272,2,FALSE())</f>
        <v>S82</v>
      </c>
      <c r="R78" s="1" t="s">
        <v>477</v>
      </c>
      <c r="S78" t="str">
        <f>VLOOKUP(R78,xml_table3!$A$1:$B$272,2,FALSE())</f>
        <v>S242</v>
      </c>
      <c r="T78" s="1" t="s">
        <v>212</v>
      </c>
      <c r="U78" s="1" t="s">
        <v>42</v>
      </c>
      <c r="V78" s="1" t="s">
        <v>43</v>
      </c>
      <c r="W78" s="1" t="s">
        <v>44</v>
      </c>
      <c r="X78" s="1"/>
      <c r="Y78" t="str">
        <f>"&lt;member ID = """&amp;A78&amp;"""&gt;&lt;K_ID&gt;"&amp;B78&amp;"&lt;/K_ID&gt;&lt;Name&gt;"&amp;C78&amp;"&lt;/Name&gt;&lt;Personality&gt;"&amp;テーブル1[[#This Row],[Personality2]]&amp;"&lt;/Personality&gt;&lt;Special_1&gt;"&amp;G78&amp;"&lt;/Special_1&gt;&lt;Special_2&gt;"&amp;I78&amp;"&lt;/Special_2&gt;&lt;Item&gt;"&amp;K78&amp;"&lt;/Item&gt;&lt;Skill_1&gt;"&amp;M78&amp;"&lt;/Skill_1&gt;&lt;Skill_2&gt;"&amp;O78&amp;"&lt;/Skill_2&gt;&lt;Skill_3&gt;"&amp;Q78&amp;"&lt;/Skill_3&gt;"</f>
        <v>&lt;member ID = "P77"&gt;&lt;K_ID&gt;K20&lt;/K_ID&gt;&lt;Name&gt;カメックス&lt;/Name&gt;&lt;Personality&gt;PE3&lt;/Personality&gt;&lt;Special_1&gt;S30&lt;/Special_1&gt;&lt;Special_2&gt;&lt;/Special_2&gt;&lt;Item&gt;I27&lt;/Item&gt;&lt;Skill_1&gt;S190&lt;/Skill_1&gt;&lt;Skill_2&gt;S91&lt;/Skill_2&gt;&lt;Skill_3&gt;S82&lt;/Skill_3&gt;</v>
      </c>
      <c r="Z78" t="str">
        <f t="shared" si="3"/>
        <v>&lt;Skill_4&gt;S242&lt;/Skill_4&gt;&lt;Circle&gt;1&lt;/Circle&gt;&lt;Doryokuti_1&gt;B&lt;/Doryokuti_1&gt;&lt;Doryokuti_2&gt;C&lt;/Doryokuti_2&gt;&lt;Doryokuti_3&gt;D&lt;/Doryokuti_3&gt;&lt;/member&gt;</v>
      </c>
      <c r="AA78" t="str">
        <f t="shared" si="2"/>
        <v>&lt;member ID = "P77"&gt;&lt;K_ID&gt;K20&lt;/K_ID&gt;&lt;Name&gt;カメックス&lt;/Name&gt;&lt;Personality&gt;PE3&lt;/Personality&gt;&lt;Special_1&gt;S30&lt;/Special_1&gt;&lt;Special_2&gt;&lt;/Special_2&gt;&lt;Item&gt;I27&lt;/Item&gt;&lt;Skill_1&gt;S190&lt;/Skill_1&gt;&lt;Skill_2&gt;S91&lt;/Skill_2&gt;&lt;Skill_3&gt;S82&lt;/Skill_3&gt;&lt;Skill_4&gt;S242&lt;/Skill_4&gt;&lt;Circle&gt;1&lt;/Circle&gt;&lt;Doryokuti_1&gt;B&lt;/Doryokuti_1&gt;&lt;Doryokuti_2&gt;C&lt;/Doryokuti_2&gt;&lt;Doryokuti_3&gt;D&lt;/Doryokuti_3&gt;&lt;/member&gt;</v>
      </c>
      <c r="AMK78" s="1"/>
    </row>
    <row r="79" spans="1:27 1025:1025">
      <c r="A79" s="1" t="s">
        <v>478</v>
      </c>
      <c r="B79" t="str">
        <f>VLOOKUP(C79,xml_table5!$A$1:$B$151,2,FALSE())</f>
        <v>K20</v>
      </c>
      <c r="C79" s="1" t="s">
        <v>473</v>
      </c>
      <c r="D79" s="1" t="s">
        <v>206</v>
      </c>
      <c r="E79" s="22" t="str">
        <f>VLOOKUP(テーブル1[[#This Row],[Personality]],作業用!$J$2:$K$17,2,FALSE)</f>
        <v>PE1</v>
      </c>
      <c r="F79" t="str">
        <f>VLOOKUP(C79,pokemon_status!$B$2:$F$910,4,FALSE())</f>
        <v>げきりゅう</v>
      </c>
      <c r="G79" t="str">
        <f>VLOOKUP(F79,xml_table4!$A$1:$B$127,2,FALSE())</f>
        <v>S30</v>
      </c>
      <c r="I79" t="str">
        <f>IF(H79 = "","",VLOOKUP(H79,xml_table4!$A$1:$B$127,2,FALSE()))</f>
        <v/>
      </c>
      <c r="J79" s="1" t="s">
        <v>479</v>
      </c>
      <c r="K79" t="str">
        <f>VLOOKUP(J79,xml_table2!$A$2:$B$56,2,FALSE())</f>
        <v>I9</v>
      </c>
      <c r="L79" s="1" t="s">
        <v>378</v>
      </c>
      <c r="M79" t="str">
        <f>VLOOKUP(L79,xml_table3!$A$1:$B$272,2,FALSE())</f>
        <v>S126</v>
      </c>
      <c r="N79" s="1" t="s">
        <v>480</v>
      </c>
      <c r="O79" t="str">
        <f>VLOOKUP(N79,xml_table3!$A$1:$B$272,2,FALSE())</f>
        <v>S62</v>
      </c>
      <c r="P79" s="1" t="s">
        <v>236</v>
      </c>
      <c r="Q79" t="str">
        <f>VLOOKUP(P79,xml_table3!$A$1:$B$272,2,FALSE())</f>
        <v>S50</v>
      </c>
      <c r="R79" s="1" t="s">
        <v>481</v>
      </c>
      <c r="S79" t="str">
        <f>VLOOKUP(R79,xml_table3!$A$1:$B$272,2,FALSE())</f>
        <v>S7</v>
      </c>
      <c r="T79" s="1" t="s">
        <v>219</v>
      </c>
      <c r="U79" s="1" t="s">
        <v>40</v>
      </c>
      <c r="V79" s="1" t="s">
        <v>41</v>
      </c>
      <c r="X79" s="1"/>
      <c r="Y79" t="str">
        <f>"&lt;member ID = """&amp;A79&amp;"""&gt;&lt;K_ID&gt;"&amp;B79&amp;"&lt;/K_ID&gt;&lt;Name&gt;"&amp;C79&amp;"&lt;/Name&gt;&lt;Personality&gt;"&amp;テーブル1[[#This Row],[Personality2]]&amp;"&lt;/Personality&gt;&lt;Special_1&gt;"&amp;G79&amp;"&lt;/Special_1&gt;&lt;Special_2&gt;"&amp;I79&amp;"&lt;/Special_2&gt;&lt;Item&gt;"&amp;K79&amp;"&lt;/Item&gt;&lt;Skill_1&gt;"&amp;M79&amp;"&lt;/Skill_1&gt;&lt;Skill_2&gt;"&amp;O79&amp;"&lt;/Skill_2&gt;&lt;Skill_3&gt;"&amp;Q79&amp;"&lt;/Skill_3&gt;"</f>
        <v>&lt;member ID = "P78"&gt;&lt;K_ID&gt;K20&lt;/K_ID&gt;&lt;Name&gt;カメックス&lt;/Name&gt;&lt;Personality&gt;PE1&lt;/Personality&gt;&lt;Special_1&gt;S30&lt;/Special_1&gt;&lt;Special_2&gt;&lt;/Special_2&gt;&lt;Item&gt;I9&lt;/Item&gt;&lt;Skill_1&gt;S126&lt;/Skill_1&gt;&lt;Skill_2&gt;S62&lt;/Skill_2&gt;&lt;Skill_3&gt;S50&lt;/Skill_3&gt;</v>
      </c>
      <c r="Z79" t="str">
        <f t="shared" si="3"/>
        <v>&lt;Skill_4&gt;S7&lt;/Skill_4&gt;&lt;Circle&gt;2&lt;/Circle&gt;&lt;Doryokuti_1&gt;HP&lt;/Doryokuti_1&gt;&lt;Doryokuti_2&gt;A&lt;/Doryokuti_2&gt;&lt;Doryokuti_3&gt;&lt;/Doryokuti_3&gt;&lt;/member&gt;</v>
      </c>
      <c r="AA79" t="str">
        <f t="shared" si="2"/>
        <v>&lt;member ID = "P78"&gt;&lt;K_ID&gt;K20&lt;/K_ID&gt;&lt;Name&gt;カメックス&lt;/Name&gt;&lt;Personality&gt;PE1&lt;/Personality&gt;&lt;Special_1&gt;S30&lt;/Special_1&gt;&lt;Special_2&gt;&lt;/Special_2&gt;&lt;Item&gt;I9&lt;/Item&gt;&lt;Skill_1&gt;S126&lt;/Skill_1&gt;&lt;Skill_2&gt;S62&lt;/Skill_2&gt;&lt;Skill_3&gt;S50&lt;/Skill_3&gt;&lt;Skill_4&gt;S7&lt;/Skill_4&gt;&lt;Circle&gt;2&lt;/Circle&gt;&lt;Doryokuti_1&gt;HP&lt;/Doryokuti_1&gt;&lt;Doryokuti_2&gt;A&lt;/Doryokuti_2&gt;&lt;Doryokuti_3&gt;&lt;/Doryokuti_3&gt;&lt;/member&gt;</v>
      </c>
      <c r="AMK79" s="1"/>
    </row>
    <row r="80" spans="1:27 1025:1025">
      <c r="A80" s="1" t="s">
        <v>482</v>
      </c>
      <c r="B80" t="str">
        <f>VLOOKUP(C80,xml_table5!$A$1:$B$151,2,FALSE())</f>
        <v>K20</v>
      </c>
      <c r="C80" s="1" t="s">
        <v>473</v>
      </c>
      <c r="D80" s="1" t="s">
        <v>206</v>
      </c>
      <c r="E80" s="22" t="str">
        <f>VLOOKUP(テーブル1[[#This Row],[Personality]],作業用!$J$2:$K$17,2,FALSE)</f>
        <v>PE1</v>
      </c>
      <c r="F80" t="str">
        <f>VLOOKUP(C80,pokemon_status!$B$2:$F$910,4,FALSE())</f>
        <v>げきりゅう</v>
      </c>
      <c r="G80" t="str">
        <f>VLOOKUP(F80,xml_table4!$A$1:$B$127,2,FALSE())</f>
        <v>S30</v>
      </c>
      <c r="I80" t="str">
        <f>IF(H80 = "","",VLOOKUP(H80,xml_table4!$A$1:$B$127,2,FALSE()))</f>
        <v/>
      </c>
      <c r="J80" s="1" t="s">
        <v>226</v>
      </c>
      <c r="K80" t="str">
        <f>VLOOKUP(J80,xml_table2!$A$2:$B$56,2,FALSE())</f>
        <v>I3</v>
      </c>
      <c r="L80" s="1" t="s">
        <v>216</v>
      </c>
      <c r="M80" t="str">
        <f>VLOOKUP(L80,xml_table3!$A$1:$B$272,2,FALSE())</f>
        <v>S6</v>
      </c>
      <c r="N80" s="1" t="s">
        <v>210</v>
      </c>
      <c r="O80" t="str">
        <f>VLOOKUP(N80,xml_table3!$A$1:$B$272,2,FALSE())</f>
        <v>S95</v>
      </c>
      <c r="P80" s="1" t="s">
        <v>404</v>
      </c>
      <c r="Q80" t="str">
        <f>VLOOKUP(P80,xml_table3!$A$1:$B$272,2,FALSE())</f>
        <v>S257</v>
      </c>
      <c r="R80" s="1" t="s">
        <v>246</v>
      </c>
      <c r="S80" t="str">
        <f>VLOOKUP(R80,xml_table3!$A$1:$B$272,2,FALSE())</f>
        <v>S98</v>
      </c>
      <c r="T80" s="1" t="s">
        <v>224</v>
      </c>
      <c r="U80" s="1" t="s">
        <v>40</v>
      </c>
      <c r="V80" s="1" t="s">
        <v>41</v>
      </c>
      <c r="X80" s="1"/>
      <c r="Y80" t="str">
        <f>"&lt;member ID = """&amp;A80&amp;"""&gt;&lt;K_ID&gt;"&amp;B80&amp;"&lt;/K_ID&gt;&lt;Name&gt;"&amp;C80&amp;"&lt;/Name&gt;&lt;Personality&gt;"&amp;テーブル1[[#This Row],[Personality2]]&amp;"&lt;/Personality&gt;&lt;Special_1&gt;"&amp;G80&amp;"&lt;/Special_1&gt;&lt;Special_2&gt;"&amp;I80&amp;"&lt;/Special_2&gt;&lt;Item&gt;"&amp;K80&amp;"&lt;/Item&gt;&lt;Skill_1&gt;"&amp;M80&amp;"&lt;/Skill_1&gt;&lt;Skill_2&gt;"&amp;O80&amp;"&lt;/Skill_2&gt;&lt;Skill_3&gt;"&amp;Q80&amp;"&lt;/Skill_3&gt;"</f>
        <v>&lt;member ID = "P79"&gt;&lt;K_ID&gt;K20&lt;/K_ID&gt;&lt;Name&gt;カメックス&lt;/Name&gt;&lt;Personality&gt;PE1&lt;/Personality&gt;&lt;Special_1&gt;S30&lt;/Special_1&gt;&lt;Special_2&gt;&lt;/Special_2&gt;&lt;Item&gt;I3&lt;/Item&gt;&lt;Skill_1&gt;S6&lt;/Skill_1&gt;&lt;Skill_2&gt;S95&lt;/Skill_2&gt;&lt;Skill_3&gt;S257&lt;/Skill_3&gt;</v>
      </c>
      <c r="Z80" t="str">
        <f t="shared" si="3"/>
        <v>&lt;Skill_4&gt;S98&lt;/Skill_4&gt;&lt;Circle&gt;3&lt;/Circle&gt;&lt;Doryokuti_1&gt;HP&lt;/Doryokuti_1&gt;&lt;Doryokuti_2&gt;A&lt;/Doryokuti_2&gt;&lt;Doryokuti_3&gt;&lt;/Doryokuti_3&gt;&lt;/member&gt;</v>
      </c>
      <c r="AA80" t="str">
        <f t="shared" si="2"/>
        <v>&lt;member ID = "P79"&gt;&lt;K_ID&gt;K20&lt;/K_ID&gt;&lt;Name&gt;カメックス&lt;/Name&gt;&lt;Personality&gt;PE1&lt;/Personality&gt;&lt;Special_1&gt;S30&lt;/Special_1&gt;&lt;Special_2&gt;&lt;/Special_2&gt;&lt;Item&gt;I3&lt;/Item&gt;&lt;Skill_1&gt;S6&lt;/Skill_1&gt;&lt;Skill_2&gt;S95&lt;/Skill_2&gt;&lt;Skill_3&gt;S257&lt;/Skill_3&gt;&lt;Skill_4&gt;S98&lt;/Skill_4&gt;&lt;Circle&gt;3&lt;/Circle&gt;&lt;Doryokuti_1&gt;HP&lt;/Doryokuti_1&gt;&lt;Doryokuti_2&gt;A&lt;/Doryokuti_2&gt;&lt;Doryokuti_3&gt;&lt;/Doryokuti_3&gt;&lt;/member&gt;</v>
      </c>
      <c r="AMK80" s="1"/>
    </row>
    <row r="81" spans="1:27 1025:1025">
      <c r="A81" s="1" t="s">
        <v>483</v>
      </c>
      <c r="B81" t="str">
        <f>VLOOKUP(C81,xml_table5!$A$1:$B$151,2,FALSE())</f>
        <v>K20</v>
      </c>
      <c r="C81" s="1" t="s">
        <v>473</v>
      </c>
      <c r="D81" s="1" t="s">
        <v>261</v>
      </c>
      <c r="E81" s="22" t="str">
        <f>VLOOKUP(テーブル1[[#This Row],[Personality]],作業用!$J$2:$K$17,2,FALSE)</f>
        <v>PE3</v>
      </c>
      <c r="F81" t="str">
        <f>VLOOKUP(C81,pokemon_status!$B$2:$F$910,4,FALSE())</f>
        <v>げきりゅう</v>
      </c>
      <c r="G81" t="str">
        <f>VLOOKUP(F81,xml_table4!$A$1:$B$127,2,FALSE())</f>
        <v>S30</v>
      </c>
      <c r="I81" t="str">
        <f>IF(H81 = "","",VLOOKUP(H81,xml_table4!$A$1:$B$127,2,FALSE()))</f>
        <v/>
      </c>
      <c r="J81" s="1" t="s">
        <v>479</v>
      </c>
      <c r="K81" t="str">
        <f>VLOOKUP(J81,xml_table2!$A$2:$B$56,2,FALSE())</f>
        <v>I9</v>
      </c>
      <c r="L81" s="1" t="s">
        <v>387</v>
      </c>
      <c r="M81" t="str">
        <f>VLOOKUP(L81,xml_table3!$A$1:$B$272,2,FALSE())</f>
        <v>S189</v>
      </c>
      <c r="N81" s="1" t="s">
        <v>396</v>
      </c>
      <c r="O81" t="str">
        <f>VLOOKUP(N81,xml_table3!$A$1:$B$272,2,FALSE())</f>
        <v>S270</v>
      </c>
      <c r="P81" s="1" t="s">
        <v>284</v>
      </c>
      <c r="Q81" t="str">
        <f>VLOOKUP(P81,xml_table3!$A$1:$B$272,2,FALSE())</f>
        <v>S192</v>
      </c>
      <c r="R81" s="1" t="s">
        <v>363</v>
      </c>
      <c r="S81" t="str">
        <f>VLOOKUP(R81,xml_table3!$A$1:$B$272,2,FALSE())</f>
        <v>S61</v>
      </c>
      <c r="T81" s="1" t="s">
        <v>228</v>
      </c>
      <c r="U81" s="1" t="s">
        <v>40</v>
      </c>
      <c r="V81" s="1" t="s">
        <v>43</v>
      </c>
      <c r="X81" s="1"/>
      <c r="Y81" t="str">
        <f>"&lt;member ID = """&amp;A81&amp;"""&gt;&lt;K_ID&gt;"&amp;B81&amp;"&lt;/K_ID&gt;&lt;Name&gt;"&amp;C81&amp;"&lt;/Name&gt;&lt;Personality&gt;"&amp;テーブル1[[#This Row],[Personality2]]&amp;"&lt;/Personality&gt;&lt;Special_1&gt;"&amp;G81&amp;"&lt;/Special_1&gt;&lt;Special_2&gt;"&amp;I81&amp;"&lt;/Special_2&gt;&lt;Item&gt;"&amp;K81&amp;"&lt;/Item&gt;&lt;Skill_1&gt;"&amp;M81&amp;"&lt;/Skill_1&gt;&lt;Skill_2&gt;"&amp;O81&amp;"&lt;/Skill_2&gt;&lt;Skill_3&gt;"&amp;Q81&amp;"&lt;/Skill_3&gt;"</f>
        <v>&lt;member ID = "P80"&gt;&lt;K_ID&gt;K20&lt;/K_ID&gt;&lt;Name&gt;カメックス&lt;/Name&gt;&lt;Personality&gt;PE3&lt;/Personality&gt;&lt;Special_1&gt;S30&lt;/Special_1&gt;&lt;Special_2&gt;&lt;/Special_2&gt;&lt;Item&gt;I9&lt;/Item&gt;&lt;Skill_1&gt;S189&lt;/Skill_1&gt;&lt;Skill_2&gt;S270&lt;/Skill_2&gt;&lt;Skill_3&gt;S192&lt;/Skill_3&gt;</v>
      </c>
      <c r="Z81" t="str">
        <f t="shared" si="3"/>
        <v>&lt;Skill_4&gt;S61&lt;/Skill_4&gt;&lt;Circle&gt;4&lt;/Circle&gt;&lt;Doryokuti_1&gt;HP&lt;/Doryokuti_1&gt;&lt;Doryokuti_2&gt;C&lt;/Doryokuti_2&gt;&lt;Doryokuti_3&gt;&lt;/Doryokuti_3&gt;&lt;/member&gt;</v>
      </c>
      <c r="AA81" t="str">
        <f t="shared" si="2"/>
        <v>&lt;member ID = "P80"&gt;&lt;K_ID&gt;K20&lt;/K_ID&gt;&lt;Name&gt;カメックス&lt;/Name&gt;&lt;Personality&gt;PE3&lt;/Personality&gt;&lt;Special_1&gt;S30&lt;/Special_1&gt;&lt;Special_2&gt;&lt;/Special_2&gt;&lt;Item&gt;I9&lt;/Item&gt;&lt;Skill_1&gt;S189&lt;/Skill_1&gt;&lt;Skill_2&gt;S270&lt;/Skill_2&gt;&lt;Skill_3&gt;S192&lt;/Skill_3&gt;&lt;Skill_4&gt;S61&lt;/Skill_4&gt;&lt;Circle&gt;4&lt;/Circle&gt;&lt;Doryokuti_1&gt;HP&lt;/Doryokuti_1&gt;&lt;Doryokuti_2&gt;C&lt;/Doryokuti_2&gt;&lt;Doryokuti_3&gt;&lt;/Doryokuti_3&gt;&lt;/member&gt;</v>
      </c>
      <c r="AMK81" s="1"/>
    </row>
    <row r="82" spans="1:27 1025:1025">
      <c r="A82" s="1" t="s">
        <v>484</v>
      </c>
      <c r="B82" t="str">
        <f>VLOOKUP(C82,xml_table5!$A$1:$B$151,2,FALSE())</f>
        <v>K21</v>
      </c>
      <c r="C82" s="1" t="s">
        <v>485</v>
      </c>
      <c r="D82" s="1" t="s">
        <v>206</v>
      </c>
      <c r="E82" s="22" t="str">
        <f>VLOOKUP(テーブル1[[#This Row],[Personality]],作業用!$J$2:$K$17,2,FALSE)</f>
        <v>PE1</v>
      </c>
      <c r="F82" t="str">
        <f>VLOOKUP(C82,pokemon_status!$B$2:$F$910,4,FALSE())</f>
        <v>いしあたま</v>
      </c>
      <c r="G82" t="str">
        <f>VLOOKUP(F82,xml_table4!$A$1:$B$127,2,FALSE())</f>
        <v>S10</v>
      </c>
      <c r="H82" t="s">
        <v>486</v>
      </c>
      <c r="I82" t="str">
        <f>IF(H82 = "","",VLOOKUP(H82,xml_table4!$A$1:$B$127,2,FALSE()))</f>
        <v>S86</v>
      </c>
      <c r="J82" s="1" t="s">
        <v>207</v>
      </c>
      <c r="K82" t="str">
        <f>VLOOKUP(J82,xml_table2!$A$2:$B$56,2,FALSE())</f>
        <v>I29</v>
      </c>
      <c r="L82" s="1" t="s">
        <v>487</v>
      </c>
      <c r="M82" t="str">
        <f>VLOOKUP(L82,xml_table3!$A$1:$B$272,2,FALSE())</f>
        <v>S224</v>
      </c>
      <c r="N82" s="1" t="s">
        <v>328</v>
      </c>
      <c r="O82" t="str">
        <f>VLOOKUP(N82,xml_table3!$A$1:$B$272,2,FALSE())</f>
        <v>S59</v>
      </c>
      <c r="P82" s="1" t="s">
        <v>360</v>
      </c>
      <c r="Q82" t="str">
        <f>VLOOKUP(P82,xml_table3!$A$1:$B$272,2,FALSE())</f>
        <v>S3</v>
      </c>
      <c r="R82" s="1" t="s">
        <v>467</v>
      </c>
      <c r="S82" t="str">
        <f>VLOOKUP(R82,xml_table3!$A$1:$B$272,2,FALSE())</f>
        <v>S115</v>
      </c>
      <c r="T82" s="1" t="s">
        <v>212</v>
      </c>
      <c r="U82" s="1" t="s">
        <v>41</v>
      </c>
      <c r="V82" s="1" t="s">
        <v>42</v>
      </c>
      <c r="X82" s="1"/>
      <c r="Y82" t="str">
        <f>"&lt;member ID = """&amp;A82&amp;"""&gt;&lt;K_ID&gt;"&amp;B82&amp;"&lt;/K_ID&gt;&lt;Name&gt;"&amp;C82&amp;"&lt;/Name&gt;&lt;Personality&gt;"&amp;テーブル1[[#This Row],[Personality2]]&amp;"&lt;/Personality&gt;&lt;Special_1&gt;"&amp;G82&amp;"&lt;/Special_1&gt;&lt;Special_2&gt;"&amp;I82&amp;"&lt;/Special_2&gt;&lt;Item&gt;"&amp;K82&amp;"&lt;/Item&gt;&lt;Skill_1&gt;"&amp;M82&amp;"&lt;/Skill_1&gt;&lt;Skill_2&gt;"&amp;O82&amp;"&lt;/Skill_2&gt;&lt;Skill_3&gt;"&amp;Q82&amp;"&lt;/Skill_3&gt;"</f>
        <v>&lt;member ID = "P81"&gt;&lt;K_ID&gt;K21&lt;/K_ID&gt;&lt;Name&gt;ガラガラ&lt;/Name&gt;&lt;Personality&gt;PE1&lt;/Personality&gt;&lt;Special_1&gt;S10&lt;/Special_1&gt;&lt;Special_2&gt;S86&lt;/Special_2&gt;&lt;Item&gt;I29&lt;/Item&gt;&lt;Skill_1&gt;S224&lt;/Skill_1&gt;&lt;Skill_2&gt;S59&lt;/Skill_2&gt;&lt;Skill_3&gt;S3&lt;/Skill_3&gt;</v>
      </c>
      <c r="Z82" t="str">
        <f t="shared" si="3"/>
        <v>&lt;Skill_4&gt;S115&lt;/Skill_4&gt;&lt;Circle&gt;1&lt;/Circle&gt;&lt;Doryokuti_1&gt;A&lt;/Doryokuti_1&gt;&lt;Doryokuti_2&gt;B&lt;/Doryokuti_2&gt;&lt;Doryokuti_3&gt;&lt;/Doryokuti_3&gt;&lt;/member&gt;</v>
      </c>
      <c r="AA82" t="str">
        <f t="shared" si="2"/>
        <v>&lt;member ID = "P81"&gt;&lt;K_ID&gt;K21&lt;/K_ID&gt;&lt;Name&gt;ガラガラ&lt;/Name&gt;&lt;Personality&gt;PE1&lt;/Personality&gt;&lt;Special_1&gt;S10&lt;/Special_1&gt;&lt;Special_2&gt;S86&lt;/Special_2&gt;&lt;Item&gt;I29&lt;/Item&gt;&lt;Skill_1&gt;S224&lt;/Skill_1&gt;&lt;Skill_2&gt;S59&lt;/Skill_2&gt;&lt;Skill_3&gt;S3&lt;/Skill_3&gt;&lt;Skill_4&gt;S115&lt;/Skill_4&gt;&lt;Circle&gt;1&lt;/Circle&gt;&lt;Doryokuti_1&gt;A&lt;/Doryokuti_1&gt;&lt;Doryokuti_2&gt;B&lt;/Doryokuti_2&gt;&lt;Doryokuti_3&gt;&lt;/Doryokuti_3&gt;&lt;/member&gt;</v>
      </c>
      <c r="AMK82" s="1"/>
    </row>
    <row r="83" spans="1:27 1025:1025">
      <c r="A83" s="1" t="s">
        <v>488</v>
      </c>
      <c r="B83" t="str">
        <f>VLOOKUP(C83,xml_table5!$A$1:$B$151,2,FALSE())</f>
        <v>K21</v>
      </c>
      <c r="C83" s="1" t="s">
        <v>485</v>
      </c>
      <c r="D83" s="1" t="s">
        <v>206</v>
      </c>
      <c r="E83" s="22" t="str">
        <f>VLOOKUP(テーブル1[[#This Row],[Personality]],作業用!$J$2:$K$17,2,FALSE)</f>
        <v>PE1</v>
      </c>
      <c r="F83" t="str">
        <f>VLOOKUP(C83,pokemon_status!$B$2:$F$910,4,FALSE())</f>
        <v>いしあたま</v>
      </c>
      <c r="G83" t="str">
        <f>VLOOKUP(F83,xml_table4!$A$1:$B$127,2,FALSE())</f>
        <v>S10</v>
      </c>
      <c r="H83" t="s">
        <v>486</v>
      </c>
      <c r="I83" t="str">
        <f>IF(H83 = "","",VLOOKUP(H83,xml_table4!$A$1:$B$127,2,FALSE()))</f>
        <v>S86</v>
      </c>
      <c r="J83" s="1" t="s">
        <v>489</v>
      </c>
      <c r="K83" t="str">
        <f>VLOOKUP(J83,xml_table2!$A$2:$B$56,2,FALSE())</f>
        <v>I47</v>
      </c>
      <c r="L83" s="1" t="s">
        <v>487</v>
      </c>
      <c r="M83" t="str">
        <f>VLOOKUP(L83,xml_table3!$A$1:$B$272,2,FALSE())</f>
        <v>S224</v>
      </c>
      <c r="N83" s="1" t="s">
        <v>338</v>
      </c>
      <c r="O83" t="str">
        <f>VLOOKUP(N83,xml_table3!$A$1:$B$272,2,FALSE())</f>
        <v>S226</v>
      </c>
      <c r="P83" s="1" t="s">
        <v>339</v>
      </c>
      <c r="Q83" t="str">
        <f>VLOOKUP(P83,xml_table3!$A$1:$B$272,2,FALSE())</f>
        <v>S56</v>
      </c>
      <c r="R83" s="1" t="s">
        <v>209</v>
      </c>
      <c r="S83" t="str">
        <f>VLOOKUP(R83,xml_table3!$A$1:$B$272,2,FALSE())</f>
        <v>S26</v>
      </c>
      <c r="T83" s="1" t="s">
        <v>219</v>
      </c>
      <c r="U83" s="1" t="s">
        <v>41</v>
      </c>
      <c r="V83" s="1" t="s">
        <v>42</v>
      </c>
      <c r="X83" s="1"/>
      <c r="Y83" t="str">
        <f>"&lt;member ID = """&amp;A83&amp;"""&gt;&lt;K_ID&gt;"&amp;B83&amp;"&lt;/K_ID&gt;&lt;Name&gt;"&amp;C83&amp;"&lt;/Name&gt;&lt;Personality&gt;"&amp;テーブル1[[#This Row],[Personality2]]&amp;"&lt;/Personality&gt;&lt;Special_1&gt;"&amp;G83&amp;"&lt;/Special_1&gt;&lt;Special_2&gt;"&amp;I83&amp;"&lt;/Special_2&gt;&lt;Item&gt;"&amp;K83&amp;"&lt;/Item&gt;&lt;Skill_1&gt;"&amp;M83&amp;"&lt;/Skill_1&gt;&lt;Skill_2&gt;"&amp;O83&amp;"&lt;/Skill_2&gt;&lt;Skill_3&gt;"&amp;Q83&amp;"&lt;/Skill_3&gt;"</f>
        <v>&lt;member ID = "P82"&gt;&lt;K_ID&gt;K21&lt;/K_ID&gt;&lt;Name&gt;ガラガラ&lt;/Name&gt;&lt;Personality&gt;PE1&lt;/Personality&gt;&lt;Special_1&gt;S10&lt;/Special_1&gt;&lt;Special_2&gt;S86&lt;/Special_2&gt;&lt;Item&gt;I47&lt;/Item&gt;&lt;Skill_1&gt;S224&lt;/Skill_1&gt;&lt;Skill_2&gt;S226&lt;/Skill_2&gt;&lt;Skill_3&gt;S56&lt;/Skill_3&gt;</v>
      </c>
      <c r="Z83" t="str">
        <f t="shared" si="3"/>
        <v>&lt;Skill_4&gt;S26&lt;/Skill_4&gt;&lt;Circle&gt;2&lt;/Circle&gt;&lt;Doryokuti_1&gt;A&lt;/Doryokuti_1&gt;&lt;Doryokuti_2&gt;B&lt;/Doryokuti_2&gt;&lt;Doryokuti_3&gt;&lt;/Doryokuti_3&gt;&lt;/member&gt;</v>
      </c>
      <c r="AA83" t="str">
        <f t="shared" si="2"/>
        <v>&lt;member ID = "P82"&gt;&lt;K_ID&gt;K21&lt;/K_ID&gt;&lt;Name&gt;ガラガラ&lt;/Name&gt;&lt;Personality&gt;PE1&lt;/Personality&gt;&lt;Special_1&gt;S10&lt;/Special_1&gt;&lt;Special_2&gt;S86&lt;/Special_2&gt;&lt;Item&gt;I47&lt;/Item&gt;&lt;Skill_1&gt;S224&lt;/Skill_1&gt;&lt;Skill_2&gt;S226&lt;/Skill_2&gt;&lt;Skill_3&gt;S56&lt;/Skill_3&gt;&lt;Skill_4&gt;S26&lt;/Skill_4&gt;&lt;Circle&gt;2&lt;/Circle&gt;&lt;Doryokuti_1&gt;A&lt;/Doryokuti_1&gt;&lt;Doryokuti_2&gt;B&lt;/Doryokuti_2&gt;&lt;Doryokuti_3&gt;&lt;/Doryokuti_3&gt;&lt;/member&gt;</v>
      </c>
      <c r="AMK83" s="1"/>
    </row>
    <row r="84" spans="1:27 1025:1025">
      <c r="A84" s="1" t="s">
        <v>490</v>
      </c>
      <c r="B84" t="str">
        <f>VLOOKUP(C84,xml_table5!$A$1:$B$151,2,FALSE())</f>
        <v>K21</v>
      </c>
      <c r="C84" s="1" t="s">
        <v>485</v>
      </c>
      <c r="D84" s="1" t="s">
        <v>206</v>
      </c>
      <c r="E84" s="22" t="str">
        <f>VLOOKUP(テーブル1[[#This Row],[Personality]],作業用!$J$2:$K$17,2,FALSE)</f>
        <v>PE1</v>
      </c>
      <c r="F84" t="str">
        <f>VLOOKUP(C84,pokemon_status!$B$2:$F$910,4,FALSE())</f>
        <v>いしあたま</v>
      </c>
      <c r="G84" t="str">
        <f>VLOOKUP(F84,xml_table4!$A$1:$B$127,2,FALSE())</f>
        <v>S10</v>
      </c>
      <c r="H84" t="s">
        <v>486</v>
      </c>
      <c r="I84" t="str">
        <f>IF(H84 = "","",VLOOKUP(H84,xml_table4!$A$1:$B$127,2,FALSE()))</f>
        <v>S86</v>
      </c>
      <c r="J84" s="1" t="s">
        <v>489</v>
      </c>
      <c r="K84" t="str">
        <f>VLOOKUP(J84,xml_table2!$A$2:$B$56,2,FALSE())</f>
        <v>I47</v>
      </c>
      <c r="L84" s="1" t="s">
        <v>210</v>
      </c>
      <c r="M84" t="str">
        <f>VLOOKUP(L84,xml_table3!$A$1:$B$272,2,FALSE())</f>
        <v>S95</v>
      </c>
      <c r="N84" s="1" t="s">
        <v>223</v>
      </c>
      <c r="O84" t="str">
        <f>VLOOKUP(N84,xml_table3!$A$1:$B$272,2,FALSE())</f>
        <v>S63</v>
      </c>
      <c r="P84" s="1" t="s">
        <v>435</v>
      </c>
      <c r="Q84" t="str">
        <f>VLOOKUP(P84,xml_table3!$A$1:$B$272,2,FALSE())</f>
        <v>S75</v>
      </c>
      <c r="R84" s="1" t="s">
        <v>338</v>
      </c>
      <c r="S84" t="str">
        <f>VLOOKUP(R84,xml_table3!$A$1:$B$272,2,FALSE())</f>
        <v>S226</v>
      </c>
      <c r="T84" s="1" t="s">
        <v>224</v>
      </c>
      <c r="U84" s="1" t="s">
        <v>41</v>
      </c>
      <c r="V84" s="1" t="s">
        <v>42</v>
      </c>
      <c r="X84" s="1"/>
      <c r="Y84" t="str">
        <f>"&lt;member ID = """&amp;A84&amp;"""&gt;&lt;K_ID&gt;"&amp;B84&amp;"&lt;/K_ID&gt;&lt;Name&gt;"&amp;C84&amp;"&lt;/Name&gt;&lt;Personality&gt;"&amp;テーブル1[[#This Row],[Personality2]]&amp;"&lt;/Personality&gt;&lt;Special_1&gt;"&amp;G84&amp;"&lt;/Special_1&gt;&lt;Special_2&gt;"&amp;I84&amp;"&lt;/Special_2&gt;&lt;Item&gt;"&amp;K84&amp;"&lt;/Item&gt;&lt;Skill_1&gt;"&amp;M84&amp;"&lt;/Skill_1&gt;&lt;Skill_2&gt;"&amp;O84&amp;"&lt;/Skill_2&gt;&lt;Skill_3&gt;"&amp;Q84&amp;"&lt;/Skill_3&gt;"</f>
        <v>&lt;member ID = "P83"&gt;&lt;K_ID&gt;K21&lt;/K_ID&gt;&lt;Name&gt;ガラガラ&lt;/Name&gt;&lt;Personality&gt;PE1&lt;/Personality&gt;&lt;Special_1&gt;S10&lt;/Special_1&gt;&lt;Special_2&gt;S86&lt;/Special_2&gt;&lt;Item&gt;I47&lt;/Item&gt;&lt;Skill_1&gt;S95&lt;/Skill_1&gt;&lt;Skill_2&gt;S63&lt;/Skill_2&gt;&lt;Skill_3&gt;S75&lt;/Skill_3&gt;</v>
      </c>
      <c r="Z84" t="str">
        <f t="shared" si="3"/>
        <v>&lt;Skill_4&gt;S226&lt;/Skill_4&gt;&lt;Circle&gt;3&lt;/Circle&gt;&lt;Doryokuti_1&gt;A&lt;/Doryokuti_1&gt;&lt;Doryokuti_2&gt;B&lt;/Doryokuti_2&gt;&lt;Doryokuti_3&gt;&lt;/Doryokuti_3&gt;&lt;/member&gt;</v>
      </c>
      <c r="AA84" t="str">
        <f t="shared" si="2"/>
        <v>&lt;member ID = "P83"&gt;&lt;K_ID&gt;K21&lt;/K_ID&gt;&lt;Name&gt;ガラガラ&lt;/Name&gt;&lt;Personality&gt;PE1&lt;/Personality&gt;&lt;Special_1&gt;S10&lt;/Special_1&gt;&lt;Special_2&gt;S86&lt;/Special_2&gt;&lt;Item&gt;I47&lt;/Item&gt;&lt;Skill_1&gt;S95&lt;/Skill_1&gt;&lt;Skill_2&gt;S63&lt;/Skill_2&gt;&lt;Skill_3&gt;S75&lt;/Skill_3&gt;&lt;Skill_4&gt;S226&lt;/Skill_4&gt;&lt;Circle&gt;3&lt;/Circle&gt;&lt;Doryokuti_1&gt;A&lt;/Doryokuti_1&gt;&lt;Doryokuti_2&gt;B&lt;/Doryokuti_2&gt;&lt;Doryokuti_3&gt;&lt;/Doryokuti_3&gt;&lt;/member&gt;</v>
      </c>
      <c r="AMK84" s="1"/>
    </row>
    <row r="85" spans="1:27 1025:1025">
      <c r="A85" s="1" t="s">
        <v>491</v>
      </c>
      <c r="B85" t="str">
        <f>VLOOKUP(C85,xml_table5!$A$1:$B$151,2,FALSE())</f>
        <v>K21</v>
      </c>
      <c r="C85" s="1" t="s">
        <v>485</v>
      </c>
      <c r="D85" s="1" t="s">
        <v>206</v>
      </c>
      <c r="E85" s="22" t="str">
        <f>VLOOKUP(テーブル1[[#This Row],[Personality]],作業用!$J$2:$K$17,2,FALSE)</f>
        <v>PE1</v>
      </c>
      <c r="F85" t="str">
        <f>VLOOKUP(C85,pokemon_status!$B$2:$F$910,4,FALSE())</f>
        <v>いしあたま</v>
      </c>
      <c r="G85" t="str">
        <f>VLOOKUP(F85,xml_table4!$A$1:$B$127,2,FALSE())</f>
        <v>S10</v>
      </c>
      <c r="H85" t="s">
        <v>486</v>
      </c>
      <c r="I85" t="str">
        <f>IF(H85 = "","",VLOOKUP(H85,xml_table4!$A$1:$B$127,2,FALSE()))</f>
        <v>S86</v>
      </c>
      <c r="J85" s="1" t="s">
        <v>489</v>
      </c>
      <c r="K85" t="str">
        <f>VLOOKUP(J85,xml_table2!$A$2:$B$56,2,FALSE())</f>
        <v>I47</v>
      </c>
      <c r="L85" s="1" t="s">
        <v>210</v>
      </c>
      <c r="M85" t="str">
        <f>VLOOKUP(L85,xml_table3!$A$1:$B$272,2,FALSE())</f>
        <v>S95</v>
      </c>
      <c r="N85" s="1" t="s">
        <v>221</v>
      </c>
      <c r="O85" t="str">
        <f>VLOOKUP(N85,xml_table3!$A$1:$B$272,2,FALSE())</f>
        <v>S114</v>
      </c>
      <c r="P85" s="1" t="s">
        <v>371</v>
      </c>
      <c r="Q85" t="str">
        <f>VLOOKUP(P85,xml_table3!$A$1:$B$272,2,FALSE())</f>
        <v>S4</v>
      </c>
      <c r="R85" s="1" t="s">
        <v>339</v>
      </c>
      <c r="S85" t="str">
        <f>VLOOKUP(R85,xml_table3!$A$1:$B$272,2,FALSE())</f>
        <v>S56</v>
      </c>
      <c r="T85" s="1" t="s">
        <v>228</v>
      </c>
      <c r="U85" s="1" t="s">
        <v>41</v>
      </c>
      <c r="V85" s="1" t="s">
        <v>42</v>
      </c>
      <c r="X85" s="1"/>
      <c r="Y85" t="str">
        <f>"&lt;member ID = """&amp;A85&amp;"""&gt;&lt;K_ID&gt;"&amp;B85&amp;"&lt;/K_ID&gt;&lt;Name&gt;"&amp;C85&amp;"&lt;/Name&gt;&lt;Personality&gt;"&amp;テーブル1[[#This Row],[Personality2]]&amp;"&lt;/Personality&gt;&lt;Special_1&gt;"&amp;G85&amp;"&lt;/Special_1&gt;&lt;Special_2&gt;"&amp;I85&amp;"&lt;/Special_2&gt;&lt;Item&gt;"&amp;K85&amp;"&lt;/Item&gt;&lt;Skill_1&gt;"&amp;M85&amp;"&lt;/Skill_1&gt;&lt;Skill_2&gt;"&amp;O85&amp;"&lt;/Skill_2&gt;&lt;Skill_3&gt;"&amp;Q85&amp;"&lt;/Skill_3&gt;"</f>
        <v>&lt;member ID = "P84"&gt;&lt;K_ID&gt;K21&lt;/K_ID&gt;&lt;Name&gt;ガラガラ&lt;/Name&gt;&lt;Personality&gt;PE1&lt;/Personality&gt;&lt;Special_1&gt;S10&lt;/Special_1&gt;&lt;Special_2&gt;S86&lt;/Special_2&gt;&lt;Item&gt;I47&lt;/Item&gt;&lt;Skill_1&gt;S95&lt;/Skill_1&gt;&lt;Skill_2&gt;S114&lt;/Skill_2&gt;&lt;Skill_3&gt;S4&lt;/Skill_3&gt;</v>
      </c>
      <c r="Z85" t="str">
        <f t="shared" si="3"/>
        <v>&lt;Skill_4&gt;S56&lt;/Skill_4&gt;&lt;Circle&gt;4&lt;/Circle&gt;&lt;Doryokuti_1&gt;A&lt;/Doryokuti_1&gt;&lt;Doryokuti_2&gt;B&lt;/Doryokuti_2&gt;&lt;Doryokuti_3&gt;&lt;/Doryokuti_3&gt;&lt;/member&gt;</v>
      </c>
      <c r="AA85" t="str">
        <f t="shared" si="2"/>
        <v>&lt;member ID = "P84"&gt;&lt;K_ID&gt;K21&lt;/K_ID&gt;&lt;Name&gt;ガラガラ&lt;/Name&gt;&lt;Personality&gt;PE1&lt;/Personality&gt;&lt;Special_1&gt;S10&lt;/Special_1&gt;&lt;Special_2&gt;S86&lt;/Special_2&gt;&lt;Item&gt;I47&lt;/Item&gt;&lt;Skill_1&gt;S95&lt;/Skill_1&gt;&lt;Skill_2&gt;S114&lt;/Skill_2&gt;&lt;Skill_3&gt;S4&lt;/Skill_3&gt;&lt;Skill_4&gt;S56&lt;/Skill_4&gt;&lt;Circle&gt;4&lt;/Circle&gt;&lt;Doryokuti_1&gt;A&lt;/Doryokuti_1&gt;&lt;Doryokuti_2&gt;B&lt;/Doryokuti_2&gt;&lt;Doryokuti_3&gt;&lt;/Doryokuti_3&gt;&lt;/member&gt;</v>
      </c>
      <c r="AMK85" s="1"/>
    </row>
    <row r="86" spans="1:27 1025:1025">
      <c r="A86" s="1" t="s">
        <v>492</v>
      </c>
      <c r="B86" t="str">
        <f>VLOOKUP(C86,xml_table5!$A$1:$B$151,2,FALSE())</f>
        <v>K22</v>
      </c>
      <c r="C86" s="1" t="s">
        <v>493</v>
      </c>
      <c r="D86" s="1" t="s">
        <v>231</v>
      </c>
      <c r="E86" s="22" t="str">
        <f>VLOOKUP(テーブル1[[#This Row],[Personality]],作業用!$J$2:$K$17,2,FALSE)</f>
        <v>PE2</v>
      </c>
      <c r="F86" t="str">
        <f>VLOOKUP(C86,pokemon_status!$B$2:$F$910,4,FALSE())</f>
        <v>はやおき</v>
      </c>
      <c r="G86" t="str">
        <f>VLOOKUP(F86,xml_table4!$A$1:$B$127,2,FALSE())</f>
        <v>S83</v>
      </c>
      <c r="H86" t="s">
        <v>494</v>
      </c>
      <c r="I86" t="str">
        <f>IF(H86 = "","",VLOOKUP(H86,xml_table4!$A$1:$B$127,2,FALSE()))</f>
        <v>S25</v>
      </c>
      <c r="J86" s="1" t="s">
        <v>256</v>
      </c>
      <c r="K86" t="str">
        <f>VLOOKUP(J86,xml_table2!$A$2:$B$56,2,FALSE())</f>
        <v>I12</v>
      </c>
      <c r="L86" s="1" t="s">
        <v>464</v>
      </c>
      <c r="M86" t="str">
        <f>VLOOKUP(L86,xml_table3!$A$1:$B$272,2,FALSE())</f>
        <v>S112</v>
      </c>
      <c r="N86" s="1" t="s">
        <v>253</v>
      </c>
      <c r="O86" t="str">
        <f>VLOOKUP(N86,xml_table3!$A$1:$B$272,2,FALSE())</f>
        <v>S52</v>
      </c>
      <c r="P86" s="1" t="s">
        <v>98</v>
      </c>
      <c r="Q86" t="str">
        <f>VLOOKUP(P86,xml_table3!$A$1:$B$272,2,FALSE())</f>
        <v>S65</v>
      </c>
      <c r="R86" s="1" t="s">
        <v>259</v>
      </c>
      <c r="S86" t="str">
        <f>VLOOKUP(R86,xml_table3!$A$1:$B$272,2,FALSE())</f>
        <v>S85</v>
      </c>
      <c r="T86" s="1" t="s">
        <v>212</v>
      </c>
      <c r="U86" s="1" t="s">
        <v>41</v>
      </c>
      <c r="V86" s="1" t="s">
        <v>45</v>
      </c>
      <c r="X86" s="1"/>
      <c r="Y86" t="str">
        <f>"&lt;member ID = """&amp;A86&amp;"""&gt;&lt;K_ID&gt;"&amp;B86&amp;"&lt;/K_ID&gt;&lt;Name&gt;"&amp;C86&amp;"&lt;/Name&gt;&lt;Personality&gt;"&amp;テーブル1[[#This Row],[Personality2]]&amp;"&lt;/Personality&gt;&lt;Special_1&gt;"&amp;G86&amp;"&lt;/Special_1&gt;&lt;Special_2&gt;"&amp;I86&amp;"&lt;/Special_2&gt;&lt;Item&gt;"&amp;K86&amp;"&lt;/Item&gt;&lt;Skill_1&gt;"&amp;M86&amp;"&lt;/Skill_1&gt;&lt;Skill_2&gt;"&amp;O86&amp;"&lt;/Skill_2&gt;&lt;Skill_3&gt;"&amp;Q86&amp;"&lt;/Skill_3&gt;"</f>
        <v>&lt;member ID = "P85"&gt;&lt;K_ID&gt;K22&lt;/K_ID&gt;&lt;Name&gt;ガルーラ&lt;/Name&gt;&lt;Personality&gt;PE2&lt;/Personality&gt;&lt;Special_1&gt;S83&lt;/Special_1&gt;&lt;Special_2&gt;S25&lt;/Special_2&gt;&lt;Item&gt;I12&lt;/Item&gt;&lt;Skill_1&gt;S112&lt;/Skill_1&gt;&lt;Skill_2&gt;S52&lt;/Skill_2&gt;&lt;Skill_3&gt;S65&lt;/Skill_3&gt;</v>
      </c>
      <c r="Z86" t="str">
        <f t="shared" si="3"/>
        <v>&lt;Skill_4&gt;S85&lt;/Skill_4&gt;&lt;Circle&gt;1&lt;/Circle&gt;&lt;Doryokuti_1&gt;A&lt;/Doryokuti_1&gt;&lt;Doryokuti_2&gt;S&lt;/Doryokuti_2&gt;&lt;Doryokuti_3&gt;&lt;/Doryokuti_3&gt;&lt;/member&gt;</v>
      </c>
      <c r="AA86" t="str">
        <f t="shared" si="2"/>
        <v>&lt;member ID = "P85"&gt;&lt;K_ID&gt;K22&lt;/K_ID&gt;&lt;Name&gt;ガルーラ&lt;/Name&gt;&lt;Personality&gt;PE2&lt;/Personality&gt;&lt;Special_1&gt;S83&lt;/Special_1&gt;&lt;Special_2&gt;S25&lt;/Special_2&gt;&lt;Item&gt;I12&lt;/Item&gt;&lt;Skill_1&gt;S112&lt;/Skill_1&gt;&lt;Skill_2&gt;S52&lt;/Skill_2&gt;&lt;Skill_3&gt;S65&lt;/Skill_3&gt;&lt;Skill_4&gt;S85&lt;/Skill_4&gt;&lt;Circle&gt;1&lt;/Circle&gt;&lt;Doryokuti_1&gt;A&lt;/Doryokuti_1&gt;&lt;Doryokuti_2&gt;S&lt;/Doryokuti_2&gt;&lt;Doryokuti_3&gt;&lt;/Doryokuti_3&gt;&lt;/member&gt;</v>
      </c>
      <c r="AMK86" s="1"/>
    </row>
    <row r="87" spans="1:27 1025:1025">
      <c r="A87" s="1" t="s">
        <v>495</v>
      </c>
      <c r="B87" t="str">
        <f>VLOOKUP(C87,xml_table5!$A$1:$B$151,2,FALSE())</f>
        <v>K22</v>
      </c>
      <c r="C87" s="1" t="s">
        <v>493</v>
      </c>
      <c r="D87" s="1" t="s">
        <v>206</v>
      </c>
      <c r="E87" s="22" t="str">
        <f>VLOOKUP(テーブル1[[#This Row],[Personality]],作業用!$J$2:$K$17,2,FALSE)</f>
        <v>PE1</v>
      </c>
      <c r="F87" t="str">
        <f>VLOOKUP(C87,pokemon_status!$B$2:$F$910,4,FALSE())</f>
        <v>はやおき</v>
      </c>
      <c r="G87" t="str">
        <f>VLOOKUP(F87,xml_table4!$A$1:$B$127,2,FALSE())</f>
        <v>S83</v>
      </c>
      <c r="H87" t="s">
        <v>494</v>
      </c>
      <c r="I87" t="str">
        <f>IF(H87 = "","",VLOOKUP(H87,xml_table4!$A$1:$B$127,2,FALSE()))</f>
        <v>S25</v>
      </c>
      <c r="J87" s="1" t="s">
        <v>207</v>
      </c>
      <c r="K87" t="str">
        <f>VLOOKUP(J87,xml_table2!$A$2:$B$56,2,FALSE())</f>
        <v>I29</v>
      </c>
      <c r="L87" s="1" t="s">
        <v>496</v>
      </c>
      <c r="M87" t="str">
        <f>VLOOKUP(L87,xml_table3!$A$1:$B$272,2,FALSE())</f>
        <v>S210</v>
      </c>
      <c r="N87" s="1" t="s">
        <v>338</v>
      </c>
      <c r="O87" t="str">
        <f>VLOOKUP(N87,xml_table3!$A$1:$B$272,2,FALSE())</f>
        <v>S226</v>
      </c>
      <c r="P87" s="1" t="s">
        <v>339</v>
      </c>
      <c r="Q87" t="str">
        <f>VLOOKUP(P87,xml_table3!$A$1:$B$272,2,FALSE())</f>
        <v>S56</v>
      </c>
      <c r="R87" s="1" t="s">
        <v>340</v>
      </c>
      <c r="S87" t="str">
        <f>VLOOKUP(R87,xml_table3!$A$1:$B$272,2,FALSE())</f>
        <v>S269</v>
      </c>
      <c r="T87" s="1" t="s">
        <v>219</v>
      </c>
      <c r="U87" s="1" t="s">
        <v>40</v>
      </c>
      <c r="V87" s="1" t="s">
        <v>41</v>
      </c>
      <c r="X87" s="1"/>
      <c r="Y87" t="str">
        <f>"&lt;member ID = """&amp;A87&amp;"""&gt;&lt;K_ID&gt;"&amp;B87&amp;"&lt;/K_ID&gt;&lt;Name&gt;"&amp;C87&amp;"&lt;/Name&gt;&lt;Personality&gt;"&amp;テーブル1[[#This Row],[Personality2]]&amp;"&lt;/Personality&gt;&lt;Special_1&gt;"&amp;G87&amp;"&lt;/Special_1&gt;&lt;Special_2&gt;"&amp;I87&amp;"&lt;/Special_2&gt;&lt;Item&gt;"&amp;K87&amp;"&lt;/Item&gt;&lt;Skill_1&gt;"&amp;M87&amp;"&lt;/Skill_1&gt;&lt;Skill_2&gt;"&amp;O87&amp;"&lt;/Skill_2&gt;&lt;Skill_3&gt;"&amp;Q87&amp;"&lt;/Skill_3&gt;"</f>
        <v>&lt;member ID = "P86"&gt;&lt;K_ID&gt;K22&lt;/K_ID&gt;&lt;Name&gt;ガルーラ&lt;/Name&gt;&lt;Personality&gt;PE1&lt;/Personality&gt;&lt;Special_1&gt;S83&lt;/Special_1&gt;&lt;Special_2&gt;S25&lt;/Special_2&gt;&lt;Item&gt;I29&lt;/Item&gt;&lt;Skill_1&gt;S210&lt;/Skill_1&gt;&lt;Skill_2&gt;S226&lt;/Skill_2&gt;&lt;Skill_3&gt;S56&lt;/Skill_3&gt;</v>
      </c>
      <c r="Z87" t="str">
        <f t="shared" si="3"/>
        <v>&lt;Skill_4&gt;S269&lt;/Skill_4&gt;&lt;Circle&gt;2&lt;/Circle&gt;&lt;Doryokuti_1&gt;HP&lt;/Doryokuti_1&gt;&lt;Doryokuti_2&gt;A&lt;/Doryokuti_2&gt;&lt;Doryokuti_3&gt;&lt;/Doryokuti_3&gt;&lt;/member&gt;</v>
      </c>
      <c r="AA87" t="str">
        <f t="shared" si="2"/>
        <v>&lt;member ID = "P86"&gt;&lt;K_ID&gt;K22&lt;/K_ID&gt;&lt;Name&gt;ガルーラ&lt;/Name&gt;&lt;Personality&gt;PE1&lt;/Personality&gt;&lt;Special_1&gt;S83&lt;/Special_1&gt;&lt;Special_2&gt;S25&lt;/Special_2&gt;&lt;Item&gt;I29&lt;/Item&gt;&lt;Skill_1&gt;S210&lt;/Skill_1&gt;&lt;Skill_2&gt;S226&lt;/Skill_2&gt;&lt;Skill_3&gt;S56&lt;/Skill_3&gt;&lt;Skill_4&gt;S269&lt;/Skill_4&gt;&lt;Circle&gt;2&lt;/Circle&gt;&lt;Doryokuti_1&gt;HP&lt;/Doryokuti_1&gt;&lt;Doryokuti_2&gt;A&lt;/Doryokuti_2&gt;&lt;Doryokuti_3&gt;&lt;/Doryokuti_3&gt;&lt;/member&gt;</v>
      </c>
      <c r="AMK87" s="1"/>
    </row>
    <row r="88" spans="1:27 1025:1025">
      <c r="A88" s="1" t="s">
        <v>497</v>
      </c>
      <c r="B88" t="str">
        <f>VLOOKUP(C88,xml_table5!$A$1:$B$151,2,FALSE())</f>
        <v>K22</v>
      </c>
      <c r="C88" s="1" t="s">
        <v>493</v>
      </c>
      <c r="D88" s="1" t="s">
        <v>231</v>
      </c>
      <c r="E88" s="22" t="str">
        <f>VLOOKUP(テーブル1[[#This Row],[Personality]],作業用!$J$2:$K$17,2,FALSE)</f>
        <v>PE2</v>
      </c>
      <c r="F88" t="str">
        <f>VLOOKUP(C88,pokemon_status!$B$2:$F$910,4,FALSE())</f>
        <v>はやおき</v>
      </c>
      <c r="G88" t="str">
        <f>VLOOKUP(F88,xml_table4!$A$1:$B$127,2,FALSE())</f>
        <v>S83</v>
      </c>
      <c r="H88" t="s">
        <v>494</v>
      </c>
      <c r="I88" t="str">
        <f>IF(H88 = "","",VLOOKUP(H88,xml_table4!$A$1:$B$127,2,FALSE()))</f>
        <v>S25</v>
      </c>
      <c r="J88" s="1" t="s">
        <v>226</v>
      </c>
      <c r="K88" t="str">
        <f>VLOOKUP(J88,xml_table2!$A$2:$B$56,2,FALSE())</f>
        <v>I3</v>
      </c>
      <c r="L88" s="1" t="s">
        <v>326</v>
      </c>
      <c r="M88" t="str">
        <f>VLOOKUP(L88,xml_table3!$A$1:$B$272,2,FALSE())</f>
        <v>S133</v>
      </c>
      <c r="N88" s="1" t="s">
        <v>498</v>
      </c>
      <c r="O88" t="str">
        <f>VLOOKUP(N88,xml_table3!$A$1:$B$272,2,FALSE())</f>
        <v>S2</v>
      </c>
      <c r="P88" s="1" t="s">
        <v>327</v>
      </c>
      <c r="Q88" t="str">
        <f>VLOOKUP(P88,xml_table3!$A$1:$B$272,2,FALSE())</f>
        <v>S102</v>
      </c>
      <c r="R88" s="1" t="s">
        <v>209</v>
      </c>
      <c r="S88" t="str">
        <f>VLOOKUP(R88,xml_table3!$A$1:$B$272,2,FALSE())</f>
        <v>S26</v>
      </c>
      <c r="T88" s="1" t="s">
        <v>224</v>
      </c>
      <c r="U88" s="1" t="s">
        <v>41</v>
      </c>
      <c r="V88" s="1" t="s">
        <v>45</v>
      </c>
      <c r="X88" s="1"/>
      <c r="Y88" t="str">
        <f>"&lt;member ID = """&amp;A88&amp;"""&gt;&lt;K_ID&gt;"&amp;B88&amp;"&lt;/K_ID&gt;&lt;Name&gt;"&amp;C88&amp;"&lt;/Name&gt;&lt;Personality&gt;"&amp;テーブル1[[#This Row],[Personality2]]&amp;"&lt;/Personality&gt;&lt;Special_1&gt;"&amp;G88&amp;"&lt;/Special_1&gt;&lt;Special_2&gt;"&amp;I88&amp;"&lt;/Special_2&gt;&lt;Item&gt;"&amp;K88&amp;"&lt;/Item&gt;&lt;Skill_1&gt;"&amp;M88&amp;"&lt;/Skill_1&gt;&lt;Skill_2&gt;"&amp;O88&amp;"&lt;/Skill_2&gt;&lt;Skill_3&gt;"&amp;Q88&amp;"&lt;/Skill_3&gt;"</f>
        <v>&lt;member ID = "P87"&gt;&lt;K_ID&gt;K22&lt;/K_ID&gt;&lt;Name&gt;ガルーラ&lt;/Name&gt;&lt;Personality&gt;PE2&lt;/Personality&gt;&lt;Special_1&gt;S83&lt;/Special_1&gt;&lt;Special_2&gt;S25&lt;/Special_2&gt;&lt;Item&gt;I3&lt;/Item&gt;&lt;Skill_1&gt;S133&lt;/Skill_1&gt;&lt;Skill_2&gt;S2&lt;/Skill_2&gt;&lt;Skill_3&gt;S102&lt;/Skill_3&gt;</v>
      </c>
      <c r="Z88" t="str">
        <f t="shared" si="3"/>
        <v>&lt;Skill_4&gt;S26&lt;/Skill_4&gt;&lt;Circle&gt;3&lt;/Circle&gt;&lt;Doryokuti_1&gt;A&lt;/Doryokuti_1&gt;&lt;Doryokuti_2&gt;S&lt;/Doryokuti_2&gt;&lt;Doryokuti_3&gt;&lt;/Doryokuti_3&gt;&lt;/member&gt;</v>
      </c>
      <c r="AA88" t="str">
        <f t="shared" si="2"/>
        <v>&lt;member ID = "P87"&gt;&lt;K_ID&gt;K22&lt;/K_ID&gt;&lt;Name&gt;ガルーラ&lt;/Name&gt;&lt;Personality&gt;PE2&lt;/Personality&gt;&lt;Special_1&gt;S83&lt;/Special_1&gt;&lt;Special_2&gt;S25&lt;/Special_2&gt;&lt;Item&gt;I3&lt;/Item&gt;&lt;Skill_1&gt;S133&lt;/Skill_1&gt;&lt;Skill_2&gt;S2&lt;/Skill_2&gt;&lt;Skill_3&gt;S102&lt;/Skill_3&gt;&lt;Skill_4&gt;S26&lt;/Skill_4&gt;&lt;Circle&gt;3&lt;/Circle&gt;&lt;Doryokuti_1&gt;A&lt;/Doryokuti_1&gt;&lt;Doryokuti_2&gt;S&lt;/Doryokuti_2&gt;&lt;Doryokuti_3&gt;&lt;/Doryokuti_3&gt;&lt;/member&gt;</v>
      </c>
      <c r="AMK88" s="1"/>
    </row>
    <row r="89" spans="1:27 1025:1025">
      <c r="A89" s="1" t="s">
        <v>499</v>
      </c>
      <c r="B89" t="str">
        <f>VLOOKUP(C89,xml_table5!$A$1:$B$151,2,FALSE())</f>
        <v>K22</v>
      </c>
      <c r="C89" s="1" t="s">
        <v>493</v>
      </c>
      <c r="D89" s="1" t="s">
        <v>206</v>
      </c>
      <c r="E89" s="22" t="str">
        <f>VLOOKUP(テーブル1[[#This Row],[Personality]],作業用!$J$2:$K$17,2,FALSE)</f>
        <v>PE1</v>
      </c>
      <c r="F89" t="str">
        <f>VLOOKUP(C89,pokemon_status!$B$2:$F$910,4,FALSE())</f>
        <v>はやおき</v>
      </c>
      <c r="G89" t="str">
        <f>VLOOKUP(F89,xml_table4!$A$1:$B$127,2,FALSE())</f>
        <v>S83</v>
      </c>
      <c r="H89" t="s">
        <v>494</v>
      </c>
      <c r="I89" t="str">
        <f>IF(H89 = "","",VLOOKUP(H89,xml_table4!$A$1:$B$127,2,FALSE()))</f>
        <v>S25</v>
      </c>
      <c r="J89" s="1" t="s">
        <v>138</v>
      </c>
      <c r="K89" t="str">
        <f>VLOOKUP(J89,xml_table2!$A$2:$B$56,2,FALSE())</f>
        <v>I35</v>
      </c>
      <c r="L89" s="1" t="s">
        <v>223</v>
      </c>
      <c r="M89" t="str">
        <f>VLOOKUP(L89,xml_table3!$A$1:$B$272,2,FALSE())</f>
        <v>S63</v>
      </c>
      <c r="N89" s="1" t="s">
        <v>210</v>
      </c>
      <c r="O89" t="str">
        <f>VLOOKUP(N89,xml_table3!$A$1:$B$272,2,FALSE())</f>
        <v>S95</v>
      </c>
      <c r="P89" s="1" t="s">
        <v>253</v>
      </c>
      <c r="Q89" t="str">
        <f>VLOOKUP(P89,xml_table3!$A$1:$B$272,2,FALSE())</f>
        <v>S52</v>
      </c>
      <c r="R89" s="1" t="s">
        <v>435</v>
      </c>
      <c r="S89" t="str">
        <f>VLOOKUP(R89,xml_table3!$A$1:$B$272,2,FALSE())</f>
        <v>S75</v>
      </c>
      <c r="T89" s="1" t="s">
        <v>228</v>
      </c>
      <c r="U89" s="1" t="s">
        <v>40</v>
      </c>
      <c r="V89" s="1" t="s">
        <v>41</v>
      </c>
      <c r="X89" s="1"/>
      <c r="Y89" t="str">
        <f>"&lt;member ID = """&amp;A89&amp;"""&gt;&lt;K_ID&gt;"&amp;B89&amp;"&lt;/K_ID&gt;&lt;Name&gt;"&amp;C89&amp;"&lt;/Name&gt;&lt;Personality&gt;"&amp;テーブル1[[#This Row],[Personality2]]&amp;"&lt;/Personality&gt;&lt;Special_1&gt;"&amp;G89&amp;"&lt;/Special_1&gt;&lt;Special_2&gt;"&amp;I89&amp;"&lt;/Special_2&gt;&lt;Item&gt;"&amp;K89&amp;"&lt;/Item&gt;&lt;Skill_1&gt;"&amp;M89&amp;"&lt;/Skill_1&gt;&lt;Skill_2&gt;"&amp;O89&amp;"&lt;/Skill_2&gt;&lt;Skill_3&gt;"&amp;Q89&amp;"&lt;/Skill_3&gt;"</f>
        <v>&lt;member ID = "P88"&gt;&lt;K_ID&gt;K22&lt;/K_ID&gt;&lt;Name&gt;ガルーラ&lt;/Name&gt;&lt;Personality&gt;PE1&lt;/Personality&gt;&lt;Special_1&gt;S83&lt;/Special_1&gt;&lt;Special_2&gt;S25&lt;/Special_2&gt;&lt;Item&gt;I35&lt;/Item&gt;&lt;Skill_1&gt;S63&lt;/Skill_1&gt;&lt;Skill_2&gt;S95&lt;/Skill_2&gt;&lt;Skill_3&gt;S52&lt;/Skill_3&gt;</v>
      </c>
      <c r="Z89" t="str">
        <f t="shared" si="3"/>
        <v>&lt;Skill_4&gt;S75&lt;/Skill_4&gt;&lt;Circle&gt;4&lt;/Circle&gt;&lt;Doryokuti_1&gt;HP&lt;/Doryokuti_1&gt;&lt;Doryokuti_2&gt;A&lt;/Doryokuti_2&gt;&lt;Doryokuti_3&gt;&lt;/Doryokuti_3&gt;&lt;/member&gt;</v>
      </c>
      <c r="AA89" t="str">
        <f t="shared" si="2"/>
        <v>&lt;member ID = "P88"&gt;&lt;K_ID&gt;K22&lt;/K_ID&gt;&lt;Name&gt;ガルーラ&lt;/Name&gt;&lt;Personality&gt;PE1&lt;/Personality&gt;&lt;Special_1&gt;S83&lt;/Special_1&gt;&lt;Special_2&gt;S25&lt;/Special_2&gt;&lt;Item&gt;I35&lt;/Item&gt;&lt;Skill_1&gt;S63&lt;/Skill_1&gt;&lt;Skill_2&gt;S95&lt;/Skill_2&gt;&lt;Skill_3&gt;S52&lt;/Skill_3&gt;&lt;Skill_4&gt;S75&lt;/Skill_4&gt;&lt;Circle&gt;4&lt;/Circle&gt;&lt;Doryokuti_1&gt;HP&lt;/Doryokuti_1&gt;&lt;Doryokuti_2&gt;A&lt;/Doryokuti_2&gt;&lt;Doryokuti_3&gt;&lt;/Doryokuti_3&gt;&lt;/member&gt;</v>
      </c>
      <c r="AMK89" s="1"/>
    </row>
    <row r="90" spans="1:27 1025:1025">
      <c r="A90" s="1" t="s">
        <v>500</v>
      </c>
      <c r="B90" t="str">
        <f>VLOOKUP(C90,xml_table5!$A$1:$B$151,2,FALSE())</f>
        <v>K23</v>
      </c>
      <c r="C90" s="1" t="s">
        <v>501</v>
      </c>
      <c r="D90" s="1" t="s">
        <v>289</v>
      </c>
      <c r="E90" s="22" t="str">
        <f>VLOOKUP(テーブル1[[#This Row],[Personality]],作業用!$J$2:$K$17,2,FALSE)</f>
        <v>PE4</v>
      </c>
      <c r="F90" t="str">
        <f>VLOOKUP(C90,pokemon_status!$B$2:$F$910,4,FALSE())</f>
        <v>ほうし</v>
      </c>
      <c r="G90" t="str">
        <f>VLOOKUP(F90,xml_table4!$A$1:$B$127,2,FALSE())</f>
        <v>S102</v>
      </c>
      <c r="H90" t="s">
        <v>502</v>
      </c>
      <c r="I90" t="str">
        <f>IF(H90 = "","",VLOOKUP(H90,xml_table4!$A$1:$B$127,2,FALSE()))</f>
        <v>S100</v>
      </c>
      <c r="J90" s="1" t="s">
        <v>421</v>
      </c>
      <c r="K90" t="str">
        <f>VLOOKUP(J90,xml_table2!$A$2:$B$56,2,FALSE())</f>
        <v>I13</v>
      </c>
      <c r="L90" s="1" t="s">
        <v>278</v>
      </c>
      <c r="M90" t="str">
        <f>VLOOKUP(L90,xml_table3!$A$1:$B$272,2,FALSE())</f>
        <v>S132</v>
      </c>
      <c r="N90" s="1" t="s">
        <v>503</v>
      </c>
      <c r="O90" t="str">
        <f>VLOOKUP(N90,xml_table3!$A$1:$B$272,2,FALSE())</f>
        <v>S110</v>
      </c>
      <c r="P90" s="1" t="s">
        <v>209</v>
      </c>
      <c r="Q90" t="str">
        <f>VLOOKUP(P90,xml_table3!$A$1:$B$272,2,FALSE())</f>
        <v>S26</v>
      </c>
      <c r="R90" s="1" t="s">
        <v>423</v>
      </c>
      <c r="S90" t="str">
        <f>VLOOKUP(R90,xml_table3!$A$1:$B$272,2,FALSE())</f>
        <v>S47</v>
      </c>
      <c r="T90" s="1" t="s">
        <v>212</v>
      </c>
      <c r="U90" s="1" t="s">
        <v>41</v>
      </c>
      <c r="V90" s="1" t="s">
        <v>42</v>
      </c>
      <c r="X90" s="1"/>
      <c r="Y90" t="str">
        <f>"&lt;member ID = """&amp;A90&amp;"""&gt;&lt;K_ID&gt;"&amp;B90&amp;"&lt;/K_ID&gt;&lt;Name&gt;"&amp;C90&amp;"&lt;/Name&gt;&lt;Personality&gt;"&amp;テーブル1[[#This Row],[Personality2]]&amp;"&lt;/Personality&gt;&lt;Special_1&gt;"&amp;G90&amp;"&lt;/Special_1&gt;&lt;Special_2&gt;"&amp;I90&amp;"&lt;/Special_2&gt;&lt;Item&gt;"&amp;K90&amp;"&lt;/Item&gt;&lt;Skill_1&gt;"&amp;M90&amp;"&lt;/Skill_1&gt;&lt;Skill_2&gt;"&amp;O90&amp;"&lt;/Skill_2&gt;&lt;Skill_3&gt;"&amp;Q90&amp;"&lt;/Skill_3&gt;"</f>
        <v>&lt;member ID = "P89"&gt;&lt;K_ID&gt;K23&lt;/K_ID&gt;&lt;Name&gt;キノガッサ&lt;/Name&gt;&lt;Personality&gt;PE4&lt;/Personality&gt;&lt;Special_1&gt;S102&lt;/Special_1&gt;&lt;Special_2&gt;S100&lt;/Special_2&gt;&lt;Item&gt;I13&lt;/Item&gt;&lt;Skill_1&gt;S132&lt;/Skill_1&gt;&lt;Skill_2&gt;S110&lt;/Skill_2&gt;&lt;Skill_3&gt;S26&lt;/Skill_3&gt;</v>
      </c>
      <c r="Z90" t="str">
        <f t="shared" si="3"/>
        <v>&lt;Skill_4&gt;S47&lt;/Skill_4&gt;&lt;Circle&gt;1&lt;/Circle&gt;&lt;Doryokuti_1&gt;A&lt;/Doryokuti_1&gt;&lt;Doryokuti_2&gt;B&lt;/Doryokuti_2&gt;&lt;Doryokuti_3&gt;&lt;/Doryokuti_3&gt;&lt;/member&gt;</v>
      </c>
      <c r="AA90" t="str">
        <f t="shared" si="2"/>
        <v>&lt;member ID = "P89"&gt;&lt;K_ID&gt;K23&lt;/K_ID&gt;&lt;Name&gt;キノガッサ&lt;/Name&gt;&lt;Personality&gt;PE4&lt;/Personality&gt;&lt;Special_1&gt;S102&lt;/Special_1&gt;&lt;Special_2&gt;S100&lt;/Special_2&gt;&lt;Item&gt;I13&lt;/Item&gt;&lt;Skill_1&gt;S132&lt;/Skill_1&gt;&lt;Skill_2&gt;S110&lt;/Skill_2&gt;&lt;Skill_3&gt;S26&lt;/Skill_3&gt;&lt;Skill_4&gt;S47&lt;/Skill_4&gt;&lt;Circle&gt;1&lt;/Circle&gt;&lt;Doryokuti_1&gt;A&lt;/Doryokuti_1&gt;&lt;Doryokuti_2&gt;B&lt;/Doryokuti_2&gt;&lt;Doryokuti_3&gt;&lt;/Doryokuti_3&gt;&lt;/member&gt;</v>
      </c>
      <c r="AMK90" s="1"/>
    </row>
    <row r="91" spans="1:27 1025:1025">
      <c r="A91" s="1" t="s">
        <v>504</v>
      </c>
      <c r="B91" t="str">
        <f>VLOOKUP(C91,xml_table5!$A$1:$B$151,2,FALSE())</f>
        <v>K23</v>
      </c>
      <c r="C91" s="1" t="s">
        <v>501</v>
      </c>
      <c r="D91" s="1" t="s">
        <v>383</v>
      </c>
      <c r="E91" s="22" t="str">
        <f>VLOOKUP(テーブル1[[#This Row],[Personality]],作業用!$J$2:$K$17,2,FALSE)</f>
        <v>PE8</v>
      </c>
      <c r="F91" t="str">
        <f>VLOOKUP(C91,pokemon_status!$B$2:$F$910,4,FALSE())</f>
        <v>ほうし</v>
      </c>
      <c r="G91" t="str">
        <f>VLOOKUP(F91,xml_table4!$A$1:$B$127,2,FALSE())</f>
        <v>S102</v>
      </c>
      <c r="H91" t="s">
        <v>502</v>
      </c>
      <c r="I91" t="str">
        <f>IF(H91 = "","",VLOOKUP(H91,xml_table4!$A$1:$B$127,2,FALSE()))</f>
        <v>S100</v>
      </c>
      <c r="J91" s="1" t="s">
        <v>505</v>
      </c>
      <c r="K91" t="str">
        <f>VLOOKUP(J91,xml_table2!$A$2:$B$56,2,FALSE())</f>
        <v>I6</v>
      </c>
      <c r="L91" s="1" t="s">
        <v>346</v>
      </c>
      <c r="M91" t="str">
        <f>VLOOKUP(L91,xml_table3!$A$1:$B$272,2,FALSE())</f>
        <v>S168</v>
      </c>
      <c r="N91" s="1" t="s">
        <v>506</v>
      </c>
      <c r="O91" t="str">
        <f>VLOOKUP(N91,xml_table3!$A$1:$B$272,2,FALSE())</f>
        <v>S64</v>
      </c>
      <c r="P91" s="1" t="s">
        <v>285</v>
      </c>
      <c r="Q91" t="str">
        <f>VLOOKUP(P91,xml_table3!$A$1:$B$272,2,FALSE())</f>
        <v>S78</v>
      </c>
      <c r="R91" s="1" t="s">
        <v>507</v>
      </c>
      <c r="S91" t="str">
        <f>VLOOKUP(R91,xml_table3!$A$1:$B$272,2,FALSE())</f>
        <v>S256</v>
      </c>
      <c r="T91" s="1" t="s">
        <v>219</v>
      </c>
      <c r="U91" s="1" t="s">
        <v>41</v>
      </c>
      <c r="V91" s="1" t="s">
        <v>43</v>
      </c>
      <c r="X91" s="1"/>
      <c r="Y91" t="str">
        <f>"&lt;member ID = """&amp;A91&amp;"""&gt;&lt;K_ID&gt;"&amp;B91&amp;"&lt;/K_ID&gt;&lt;Name&gt;"&amp;C91&amp;"&lt;/Name&gt;&lt;Personality&gt;"&amp;テーブル1[[#This Row],[Personality2]]&amp;"&lt;/Personality&gt;&lt;Special_1&gt;"&amp;G91&amp;"&lt;/Special_1&gt;&lt;Special_2&gt;"&amp;I91&amp;"&lt;/Special_2&gt;&lt;Item&gt;"&amp;K91&amp;"&lt;/Item&gt;&lt;Skill_1&gt;"&amp;M91&amp;"&lt;/Skill_1&gt;&lt;Skill_2&gt;"&amp;O91&amp;"&lt;/Skill_2&gt;&lt;Skill_3&gt;"&amp;Q91&amp;"&lt;/Skill_3&gt;"</f>
        <v>&lt;member ID = "P90"&gt;&lt;K_ID&gt;K23&lt;/K_ID&gt;&lt;Name&gt;キノガッサ&lt;/Name&gt;&lt;Personality&gt;PE8&lt;/Personality&gt;&lt;Special_1&gt;S102&lt;/Special_1&gt;&lt;Special_2&gt;S100&lt;/Special_2&gt;&lt;Item&gt;I6&lt;/Item&gt;&lt;Skill_1&gt;S168&lt;/Skill_1&gt;&lt;Skill_2&gt;S64&lt;/Skill_2&gt;&lt;Skill_3&gt;S78&lt;/Skill_3&gt;</v>
      </c>
      <c r="Z91" t="str">
        <f t="shared" si="3"/>
        <v>&lt;Skill_4&gt;S256&lt;/Skill_4&gt;&lt;Circle&gt;2&lt;/Circle&gt;&lt;Doryokuti_1&gt;A&lt;/Doryokuti_1&gt;&lt;Doryokuti_2&gt;C&lt;/Doryokuti_2&gt;&lt;Doryokuti_3&gt;&lt;/Doryokuti_3&gt;&lt;/member&gt;</v>
      </c>
      <c r="AA91" t="str">
        <f t="shared" si="2"/>
        <v>&lt;member ID = "P90"&gt;&lt;K_ID&gt;K23&lt;/K_ID&gt;&lt;Name&gt;キノガッサ&lt;/Name&gt;&lt;Personality&gt;PE8&lt;/Personality&gt;&lt;Special_1&gt;S102&lt;/Special_1&gt;&lt;Special_2&gt;S100&lt;/Special_2&gt;&lt;Item&gt;I6&lt;/Item&gt;&lt;Skill_1&gt;S168&lt;/Skill_1&gt;&lt;Skill_2&gt;S64&lt;/Skill_2&gt;&lt;Skill_3&gt;S78&lt;/Skill_3&gt;&lt;Skill_4&gt;S256&lt;/Skill_4&gt;&lt;Circle&gt;2&lt;/Circle&gt;&lt;Doryokuti_1&gt;A&lt;/Doryokuti_1&gt;&lt;Doryokuti_2&gt;C&lt;/Doryokuti_2&gt;&lt;Doryokuti_3&gt;&lt;/Doryokuti_3&gt;&lt;/member&gt;</v>
      </c>
      <c r="AMK91" s="1"/>
    </row>
    <row r="92" spans="1:27 1025:1025">
      <c r="A92" s="1" t="s">
        <v>508</v>
      </c>
      <c r="B92" t="str">
        <f>VLOOKUP(C92,xml_table5!$A$1:$B$151,2,FALSE())</f>
        <v>K23</v>
      </c>
      <c r="C92" s="1" t="s">
        <v>501</v>
      </c>
      <c r="D92" s="1" t="s">
        <v>206</v>
      </c>
      <c r="E92" s="22" t="str">
        <f>VLOOKUP(テーブル1[[#This Row],[Personality]],作業用!$J$2:$K$17,2,FALSE)</f>
        <v>PE1</v>
      </c>
      <c r="F92" t="str">
        <f>VLOOKUP(C92,pokemon_status!$B$2:$F$910,4,FALSE())</f>
        <v>ほうし</v>
      </c>
      <c r="G92" t="str">
        <f>VLOOKUP(F92,xml_table4!$A$1:$B$127,2,FALSE())</f>
        <v>S102</v>
      </c>
      <c r="H92" t="s">
        <v>502</v>
      </c>
      <c r="I92" t="str">
        <f>IF(H92 = "","",VLOOKUP(H92,xml_table4!$A$1:$B$127,2,FALSE()))</f>
        <v>S100</v>
      </c>
      <c r="J92" s="1" t="s">
        <v>509</v>
      </c>
      <c r="K92" t="str">
        <f>VLOOKUP(J92,xml_table2!$A$2:$B$56,2,FALSE())</f>
        <v>I37</v>
      </c>
      <c r="L92" s="1" t="s">
        <v>359</v>
      </c>
      <c r="M92" t="str">
        <f>VLOOKUP(L92,xml_table3!$A$1:$B$272,2,FALSE())</f>
        <v>S196</v>
      </c>
      <c r="N92" s="1" t="s">
        <v>339</v>
      </c>
      <c r="O92" t="str">
        <f>VLOOKUP(N92,xml_table3!$A$1:$B$272,2,FALSE())</f>
        <v>S56</v>
      </c>
      <c r="P92" s="1" t="s">
        <v>221</v>
      </c>
      <c r="Q92" t="str">
        <f>VLOOKUP(P92,xml_table3!$A$1:$B$272,2,FALSE())</f>
        <v>S114</v>
      </c>
      <c r="R92" s="1" t="s">
        <v>235</v>
      </c>
      <c r="S92" t="str">
        <f>VLOOKUP(R92,xml_table3!$A$1:$B$272,2,FALSE())</f>
        <v>S58</v>
      </c>
      <c r="T92" s="1" t="s">
        <v>224</v>
      </c>
      <c r="U92" s="1" t="s">
        <v>41</v>
      </c>
      <c r="V92" s="1" t="s">
        <v>42</v>
      </c>
      <c r="X92" s="1"/>
      <c r="Y92" t="str">
        <f>"&lt;member ID = """&amp;A92&amp;"""&gt;&lt;K_ID&gt;"&amp;B92&amp;"&lt;/K_ID&gt;&lt;Name&gt;"&amp;C92&amp;"&lt;/Name&gt;&lt;Personality&gt;"&amp;テーブル1[[#This Row],[Personality2]]&amp;"&lt;/Personality&gt;&lt;Special_1&gt;"&amp;G92&amp;"&lt;/Special_1&gt;&lt;Special_2&gt;"&amp;I92&amp;"&lt;/Special_2&gt;&lt;Item&gt;"&amp;K92&amp;"&lt;/Item&gt;&lt;Skill_1&gt;"&amp;M92&amp;"&lt;/Skill_1&gt;&lt;Skill_2&gt;"&amp;O92&amp;"&lt;/Skill_2&gt;&lt;Skill_3&gt;"&amp;Q92&amp;"&lt;/Skill_3&gt;"</f>
        <v>&lt;member ID = "P91"&gt;&lt;K_ID&gt;K23&lt;/K_ID&gt;&lt;Name&gt;キノガッサ&lt;/Name&gt;&lt;Personality&gt;PE1&lt;/Personality&gt;&lt;Special_1&gt;S102&lt;/Special_1&gt;&lt;Special_2&gt;S100&lt;/Special_2&gt;&lt;Item&gt;I37&lt;/Item&gt;&lt;Skill_1&gt;S196&lt;/Skill_1&gt;&lt;Skill_2&gt;S56&lt;/Skill_2&gt;&lt;Skill_3&gt;S114&lt;/Skill_3&gt;</v>
      </c>
      <c r="Z92" t="str">
        <f t="shared" si="3"/>
        <v>&lt;Skill_4&gt;S58&lt;/Skill_4&gt;&lt;Circle&gt;3&lt;/Circle&gt;&lt;Doryokuti_1&gt;A&lt;/Doryokuti_1&gt;&lt;Doryokuti_2&gt;B&lt;/Doryokuti_2&gt;&lt;Doryokuti_3&gt;&lt;/Doryokuti_3&gt;&lt;/member&gt;</v>
      </c>
      <c r="AA92" t="str">
        <f t="shared" si="2"/>
        <v>&lt;member ID = "P91"&gt;&lt;K_ID&gt;K23&lt;/K_ID&gt;&lt;Name&gt;キノガッサ&lt;/Name&gt;&lt;Personality&gt;PE1&lt;/Personality&gt;&lt;Special_1&gt;S102&lt;/Special_1&gt;&lt;Special_2&gt;S100&lt;/Special_2&gt;&lt;Item&gt;I37&lt;/Item&gt;&lt;Skill_1&gt;S196&lt;/Skill_1&gt;&lt;Skill_2&gt;S56&lt;/Skill_2&gt;&lt;Skill_3&gt;S114&lt;/Skill_3&gt;&lt;Skill_4&gt;S58&lt;/Skill_4&gt;&lt;Circle&gt;3&lt;/Circle&gt;&lt;Doryokuti_1&gt;A&lt;/Doryokuti_1&gt;&lt;Doryokuti_2&gt;B&lt;/Doryokuti_2&gt;&lt;Doryokuti_3&gt;&lt;/Doryokuti_3&gt;&lt;/member&gt;</v>
      </c>
      <c r="AMK92" s="1"/>
    </row>
    <row r="93" spans="1:27 1025:1025">
      <c r="A93" s="1" t="s">
        <v>510</v>
      </c>
      <c r="B93" t="str">
        <f>VLOOKUP(C93,xml_table5!$A$1:$B$151,2,FALSE())</f>
        <v>K23</v>
      </c>
      <c r="C93" s="1" t="s">
        <v>501</v>
      </c>
      <c r="D93" s="1" t="s">
        <v>206</v>
      </c>
      <c r="E93" s="22" t="str">
        <f>VLOOKUP(テーブル1[[#This Row],[Personality]],作業用!$J$2:$K$17,2,FALSE)</f>
        <v>PE1</v>
      </c>
      <c r="F93" t="str">
        <f>VLOOKUP(C93,pokemon_status!$B$2:$F$910,4,FALSE())</f>
        <v>ほうし</v>
      </c>
      <c r="G93" t="str">
        <f>VLOOKUP(F93,xml_table4!$A$1:$B$127,2,FALSE())</f>
        <v>S102</v>
      </c>
      <c r="H93" t="s">
        <v>502</v>
      </c>
      <c r="I93" t="str">
        <f>IF(H93 = "","",VLOOKUP(H93,xml_table4!$A$1:$B$127,2,FALSE()))</f>
        <v>S100</v>
      </c>
      <c r="J93" s="1" t="s">
        <v>479</v>
      </c>
      <c r="K93" t="str">
        <f>VLOOKUP(J93,xml_table2!$A$2:$B$56,2,FALSE())</f>
        <v>I9</v>
      </c>
      <c r="L93" s="1" t="s">
        <v>480</v>
      </c>
      <c r="M93" t="str">
        <f>VLOOKUP(L93,xml_table3!$A$1:$B$272,2,FALSE())</f>
        <v>S62</v>
      </c>
      <c r="N93" s="1" t="s">
        <v>278</v>
      </c>
      <c r="O93" t="str">
        <f>VLOOKUP(N93,xml_table3!$A$1:$B$272,2,FALSE())</f>
        <v>S132</v>
      </c>
      <c r="P93" s="1" t="s">
        <v>223</v>
      </c>
      <c r="Q93" t="str">
        <f>VLOOKUP(P93,xml_table3!$A$1:$B$272,2,FALSE())</f>
        <v>S63</v>
      </c>
      <c r="R93" s="1" t="s">
        <v>511</v>
      </c>
      <c r="S93" t="str">
        <f>VLOOKUP(R93,xml_table3!$A$1:$B$272,2,FALSE())</f>
        <v>S66</v>
      </c>
      <c r="T93" s="1" t="s">
        <v>228</v>
      </c>
      <c r="U93" s="1" t="s">
        <v>41</v>
      </c>
      <c r="V93" s="1" t="s">
        <v>42</v>
      </c>
      <c r="X93" s="1"/>
      <c r="Y93" t="str">
        <f>"&lt;member ID = """&amp;A93&amp;"""&gt;&lt;K_ID&gt;"&amp;B93&amp;"&lt;/K_ID&gt;&lt;Name&gt;"&amp;C93&amp;"&lt;/Name&gt;&lt;Personality&gt;"&amp;テーブル1[[#This Row],[Personality2]]&amp;"&lt;/Personality&gt;&lt;Special_1&gt;"&amp;G93&amp;"&lt;/Special_1&gt;&lt;Special_2&gt;"&amp;I93&amp;"&lt;/Special_2&gt;&lt;Item&gt;"&amp;K93&amp;"&lt;/Item&gt;&lt;Skill_1&gt;"&amp;M93&amp;"&lt;/Skill_1&gt;&lt;Skill_2&gt;"&amp;O93&amp;"&lt;/Skill_2&gt;&lt;Skill_3&gt;"&amp;Q93&amp;"&lt;/Skill_3&gt;"</f>
        <v>&lt;member ID = "P92"&gt;&lt;K_ID&gt;K23&lt;/K_ID&gt;&lt;Name&gt;キノガッサ&lt;/Name&gt;&lt;Personality&gt;PE1&lt;/Personality&gt;&lt;Special_1&gt;S102&lt;/Special_1&gt;&lt;Special_2&gt;S100&lt;/Special_2&gt;&lt;Item&gt;I9&lt;/Item&gt;&lt;Skill_1&gt;S62&lt;/Skill_1&gt;&lt;Skill_2&gt;S132&lt;/Skill_2&gt;&lt;Skill_3&gt;S63&lt;/Skill_3&gt;</v>
      </c>
      <c r="Z93" t="str">
        <f t="shared" si="3"/>
        <v>&lt;Skill_4&gt;S66&lt;/Skill_4&gt;&lt;Circle&gt;4&lt;/Circle&gt;&lt;Doryokuti_1&gt;A&lt;/Doryokuti_1&gt;&lt;Doryokuti_2&gt;B&lt;/Doryokuti_2&gt;&lt;Doryokuti_3&gt;&lt;/Doryokuti_3&gt;&lt;/member&gt;</v>
      </c>
      <c r="AA93" t="str">
        <f t="shared" si="2"/>
        <v>&lt;member ID = "P92"&gt;&lt;K_ID&gt;K23&lt;/K_ID&gt;&lt;Name&gt;キノガッサ&lt;/Name&gt;&lt;Personality&gt;PE1&lt;/Personality&gt;&lt;Special_1&gt;S102&lt;/Special_1&gt;&lt;Special_2&gt;S100&lt;/Special_2&gt;&lt;Item&gt;I9&lt;/Item&gt;&lt;Skill_1&gt;S62&lt;/Skill_1&gt;&lt;Skill_2&gt;S132&lt;/Skill_2&gt;&lt;Skill_3&gt;S63&lt;/Skill_3&gt;&lt;Skill_4&gt;S66&lt;/Skill_4&gt;&lt;Circle&gt;4&lt;/Circle&gt;&lt;Doryokuti_1&gt;A&lt;/Doryokuti_1&gt;&lt;Doryokuti_2&gt;B&lt;/Doryokuti_2&gt;&lt;Doryokuti_3&gt;&lt;/Doryokuti_3&gt;&lt;/member&gt;</v>
      </c>
      <c r="AMK93" s="1"/>
    </row>
    <row r="94" spans="1:27 1025:1025">
      <c r="A94" s="1" t="s">
        <v>512</v>
      </c>
      <c r="B94" t="str">
        <f>VLOOKUP(C94,xml_table5!$A$1:$B$151,2,FALSE())</f>
        <v>K24</v>
      </c>
      <c r="C94" s="1" t="s">
        <v>513</v>
      </c>
      <c r="D94" s="1" t="s">
        <v>297</v>
      </c>
      <c r="E94" s="22" t="str">
        <f>VLOOKUP(テーブル1[[#This Row],[Personality]],作業用!$J$2:$K$17,2,FALSE)</f>
        <v>PE5</v>
      </c>
      <c r="F94" t="str">
        <f>VLOOKUP(C94,pokemon_status!$B$2:$F$910,4,FALSE())</f>
        <v>いかく</v>
      </c>
      <c r="G94" t="str">
        <f>VLOOKUP(F94,xml_table4!$A$1:$B$127,2,FALSE())</f>
        <v>S8</v>
      </c>
      <c r="I94" t="str">
        <f>IF(H94 = "","",VLOOKUP(H94,xml_table4!$A$1:$B$127,2,FALSE()))</f>
        <v/>
      </c>
      <c r="J94" s="1" t="s">
        <v>514</v>
      </c>
      <c r="K94" t="str">
        <f>VLOOKUP(J94,xml_table2!$A$2:$B$56,2,FALSE())</f>
        <v>I28</v>
      </c>
      <c r="L94" s="1" t="s">
        <v>216</v>
      </c>
      <c r="M94" t="str">
        <f>VLOOKUP(L94,xml_table3!$A$1:$B$272,2,FALSE())</f>
        <v>S6</v>
      </c>
      <c r="N94" s="1" t="s">
        <v>391</v>
      </c>
      <c r="O94" t="str">
        <f>VLOOKUP(N94,xml_table3!$A$1:$B$272,2,FALSE())</f>
        <v>S80</v>
      </c>
      <c r="P94" s="1" t="s">
        <v>370</v>
      </c>
      <c r="Q94" t="str">
        <f>VLOOKUP(P94,xml_table3!$A$1:$B$272,2,FALSE())</f>
        <v>S53</v>
      </c>
      <c r="R94" s="1" t="s">
        <v>515</v>
      </c>
      <c r="S94" t="str">
        <f>VLOOKUP(R94,xml_table3!$A$1:$B$272,2,FALSE())</f>
        <v>S16</v>
      </c>
      <c r="T94" s="1" t="s">
        <v>212</v>
      </c>
      <c r="U94" s="1" t="s">
        <v>41</v>
      </c>
      <c r="V94" s="1" t="s">
        <v>44</v>
      </c>
      <c r="X94" s="1"/>
      <c r="Y94" t="str">
        <f>"&lt;member ID = """&amp;A94&amp;"""&gt;&lt;K_ID&gt;"&amp;B94&amp;"&lt;/K_ID&gt;&lt;Name&gt;"&amp;C94&amp;"&lt;/Name&gt;&lt;Personality&gt;"&amp;テーブル1[[#This Row],[Personality2]]&amp;"&lt;/Personality&gt;&lt;Special_1&gt;"&amp;G94&amp;"&lt;/Special_1&gt;&lt;Special_2&gt;"&amp;I94&amp;"&lt;/Special_2&gt;&lt;Item&gt;"&amp;K94&amp;"&lt;/Item&gt;&lt;Skill_1&gt;"&amp;M94&amp;"&lt;/Skill_1&gt;&lt;Skill_2&gt;"&amp;O94&amp;"&lt;/Skill_2&gt;&lt;Skill_3&gt;"&amp;Q94&amp;"&lt;/Skill_3&gt;"</f>
        <v>&lt;member ID = "P93"&gt;&lt;K_ID&gt;K24&lt;/K_ID&gt;&lt;Name&gt;ギャラドス&lt;/Name&gt;&lt;Personality&gt;PE5&lt;/Personality&gt;&lt;Special_1&gt;S8&lt;/Special_1&gt;&lt;Special_2&gt;&lt;/Special_2&gt;&lt;Item&gt;I28&lt;/Item&gt;&lt;Skill_1&gt;S6&lt;/Skill_1&gt;&lt;Skill_2&gt;S80&lt;/Skill_2&gt;&lt;Skill_3&gt;S53&lt;/Skill_3&gt;</v>
      </c>
      <c r="Z94" t="str">
        <f t="shared" si="3"/>
        <v>&lt;Skill_4&gt;S16&lt;/Skill_4&gt;&lt;Circle&gt;1&lt;/Circle&gt;&lt;Doryokuti_1&gt;A&lt;/Doryokuti_1&gt;&lt;Doryokuti_2&gt;D&lt;/Doryokuti_2&gt;&lt;Doryokuti_3&gt;&lt;/Doryokuti_3&gt;&lt;/member&gt;</v>
      </c>
      <c r="AA94" t="str">
        <f t="shared" si="2"/>
        <v>&lt;member ID = "P93"&gt;&lt;K_ID&gt;K24&lt;/K_ID&gt;&lt;Name&gt;ギャラドス&lt;/Name&gt;&lt;Personality&gt;PE5&lt;/Personality&gt;&lt;Special_1&gt;S8&lt;/Special_1&gt;&lt;Special_2&gt;&lt;/Special_2&gt;&lt;Item&gt;I28&lt;/Item&gt;&lt;Skill_1&gt;S6&lt;/Skill_1&gt;&lt;Skill_2&gt;S80&lt;/Skill_2&gt;&lt;Skill_3&gt;S53&lt;/Skill_3&gt;&lt;Skill_4&gt;S16&lt;/Skill_4&gt;&lt;Circle&gt;1&lt;/Circle&gt;&lt;Doryokuti_1&gt;A&lt;/Doryokuti_1&gt;&lt;Doryokuti_2&gt;D&lt;/Doryokuti_2&gt;&lt;Doryokuti_3&gt;&lt;/Doryokuti_3&gt;&lt;/member&gt;</v>
      </c>
      <c r="AMK94" s="1"/>
    </row>
    <row r="95" spans="1:27 1025:1025">
      <c r="A95" s="1" t="s">
        <v>516</v>
      </c>
      <c r="B95" t="str">
        <f>VLOOKUP(C95,xml_table5!$A$1:$B$151,2,FALSE())</f>
        <v>K24</v>
      </c>
      <c r="C95" s="1" t="s">
        <v>513</v>
      </c>
      <c r="D95" s="1" t="s">
        <v>231</v>
      </c>
      <c r="E95" s="22" t="str">
        <f>VLOOKUP(テーブル1[[#This Row],[Personality]],作業用!$J$2:$K$17,2,FALSE)</f>
        <v>PE2</v>
      </c>
      <c r="F95" t="str">
        <f>VLOOKUP(C95,pokemon_status!$B$2:$F$910,4,FALSE())</f>
        <v>いかく</v>
      </c>
      <c r="G95" t="str">
        <f>VLOOKUP(F95,xml_table4!$A$1:$B$127,2,FALSE())</f>
        <v>S8</v>
      </c>
      <c r="I95" t="str">
        <f>IF(H95 = "","",VLOOKUP(H95,xml_table4!$A$1:$B$127,2,FALSE()))</f>
        <v/>
      </c>
      <c r="J95" s="1" t="s">
        <v>250</v>
      </c>
      <c r="K95" t="str">
        <f>VLOOKUP(J95,xml_table2!$A$2:$B$56,2,FALSE())</f>
        <v>I54</v>
      </c>
      <c r="L95" s="1" t="s">
        <v>378</v>
      </c>
      <c r="M95" t="str">
        <f>VLOOKUP(L95,xml_table3!$A$1:$B$272,2,FALSE())</f>
        <v>S126</v>
      </c>
      <c r="N95" s="1" t="s">
        <v>391</v>
      </c>
      <c r="O95" t="str">
        <f>VLOOKUP(N95,xml_table3!$A$1:$B$272,2,FALSE())</f>
        <v>S80</v>
      </c>
      <c r="P95" s="1" t="s">
        <v>371</v>
      </c>
      <c r="Q95" t="str">
        <f>VLOOKUP(P95,xml_table3!$A$1:$B$272,2,FALSE())</f>
        <v>S4</v>
      </c>
      <c r="R95" s="1" t="s">
        <v>399</v>
      </c>
      <c r="S95" t="str">
        <f>VLOOKUP(R95,xml_table3!$A$1:$B$272,2,FALSE())</f>
        <v>S268</v>
      </c>
      <c r="T95" s="1" t="s">
        <v>219</v>
      </c>
      <c r="U95" s="1" t="s">
        <v>41</v>
      </c>
      <c r="V95" s="1" t="s">
        <v>45</v>
      </c>
      <c r="X95" s="1"/>
      <c r="Y95" t="str">
        <f>"&lt;member ID = """&amp;A95&amp;"""&gt;&lt;K_ID&gt;"&amp;B95&amp;"&lt;/K_ID&gt;&lt;Name&gt;"&amp;C95&amp;"&lt;/Name&gt;&lt;Personality&gt;"&amp;テーブル1[[#This Row],[Personality2]]&amp;"&lt;/Personality&gt;&lt;Special_1&gt;"&amp;G95&amp;"&lt;/Special_1&gt;&lt;Special_2&gt;"&amp;I95&amp;"&lt;/Special_2&gt;&lt;Item&gt;"&amp;K95&amp;"&lt;/Item&gt;&lt;Skill_1&gt;"&amp;M95&amp;"&lt;/Skill_1&gt;&lt;Skill_2&gt;"&amp;O95&amp;"&lt;/Skill_2&gt;&lt;Skill_3&gt;"&amp;Q95&amp;"&lt;/Skill_3&gt;"</f>
        <v>&lt;member ID = "P94"&gt;&lt;K_ID&gt;K24&lt;/K_ID&gt;&lt;Name&gt;ギャラドス&lt;/Name&gt;&lt;Personality&gt;PE2&lt;/Personality&gt;&lt;Special_1&gt;S8&lt;/Special_1&gt;&lt;Special_2&gt;&lt;/Special_2&gt;&lt;Item&gt;I54&lt;/Item&gt;&lt;Skill_1&gt;S126&lt;/Skill_1&gt;&lt;Skill_2&gt;S80&lt;/Skill_2&gt;&lt;Skill_3&gt;S4&lt;/Skill_3&gt;</v>
      </c>
      <c r="Z95" t="str">
        <f t="shared" si="3"/>
        <v>&lt;Skill_4&gt;S268&lt;/Skill_4&gt;&lt;Circle&gt;2&lt;/Circle&gt;&lt;Doryokuti_1&gt;A&lt;/Doryokuti_1&gt;&lt;Doryokuti_2&gt;S&lt;/Doryokuti_2&gt;&lt;Doryokuti_3&gt;&lt;/Doryokuti_3&gt;&lt;/member&gt;</v>
      </c>
      <c r="AA95" t="str">
        <f t="shared" si="2"/>
        <v>&lt;member ID = "P94"&gt;&lt;K_ID&gt;K24&lt;/K_ID&gt;&lt;Name&gt;ギャラドス&lt;/Name&gt;&lt;Personality&gt;PE2&lt;/Personality&gt;&lt;Special_1&gt;S8&lt;/Special_1&gt;&lt;Special_2&gt;&lt;/Special_2&gt;&lt;Item&gt;I54&lt;/Item&gt;&lt;Skill_1&gt;S126&lt;/Skill_1&gt;&lt;Skill_2&gt;S80&lt;/Skill_2&gt;&lt;Skill_3&gt;S4&lt;/Skill_3&gt;&lt;Skill_4&gt;S268&lt;/Skill_4&gt;&lt;Circle&gt;2&lt;/Circle&gt;&lt;Doryokuti_1&gt;A&lt;/Doryokuti_1&gt;&lt;Doryokuti_2&gt;S&lt;/Doryokuti_2&gt;&lt;Doryokuti_3&gt;&lt;/Doryokuti_3&gt;&lt;/member&gt;</v>
      </c>
      <c r="AMK95" s="1"/>
    </row>
    <row r="96" spans="1:27 1025:1025">
      <c r="A96" s="1" t="s">
        <v>517</v>
      </c>
      <c r="B96" t="str">
        <f>VLOOKUP(C96,xml_table5!$A$1:$B$151,2,FALSE())</f>
        <v>K24</v>
      </c>
      <c r="C96" s="1" t="s">
        <v>513</v>
      </c>
      <c r="D96" s="1" t="s">
        <v>206</v>
      </c>
      <c r="E96" s="22" t="str">
        <f>VLOOKUP(テーブル1[[#This Row],[Personality]],作業用!$J$2:$K$17,2,FALSE)</f>
        <v>PE1</v>
      </c>
      <c r="F96" t="str">
        <f>VLOOKUP(C96,pokemon_status!$B$2:$F$910,4,FALSE())</f>
        <v>いかく</v>
      </c>
      <c r="G96" t="str">
        <f>VLOOKUP(F96,xml_table4!$A$1:$B$127,2,FALSE())</f>
        <v>S8</v>
      </c>
      <c r="I96" t="str">
        <f>IF(H96 = "","",VLOOKUP(H96,xml_table4!$A$1:$B$127,2,FALSE()))</f>
        <v/>
      </c>
      <c r="J96" s="1" t="s">
        <v>447</v>
      </c>
      <c r="K96" t="str">
        <f>VLOOKUP(J96,xml_table2!$A$2:$B$56,2,FALSE())</f>
        <v>I15</v>
      </c>
      <c r="L96" s="1" t="s">
        <v>435</v>
      </c>
      <c r="M96" t="str">
        <f>VLOOKUP(L96,xml_table3!$A$1:$B$272,2,FALSE())</f>
        <v>S75</v>
      </c>
      <c r="N96" s="1" t="s">
        <v>378</v>
      </c>
      <c r="O96" t="str">
        <f>VLOOKUP(N96,xml_table3!$A$1:$B$272,2,FALSE())</f>
        <v>S126</v>
      </c>
      <c r="P96" s="1" t="s">
        <v>221</v>
      </c>
      <c r="Q96" t="str">
        <f>VLOOKUP(P96,xml_table3!$A$1:$B$272,2,FALSE())</f>
        <v>S114</v>
      </c>
      <c r="R96" s="1" t="s">
        <v>223</v>
      </c>
      <c r="S96" t="str">
        <f>VLOOKUP(R96,xml_table3!$A$1:$B$272,2,FALSE())</f>
        <v>S63</v>
      </c>
      <c r="T96" s="1" t="s">
        <v>224</v>
      </c>
      <c r="U96" s="1" t="s">
        <v>41</v>
      </c>
      <c r="V96" s="1" t="s">
        <v>44</v>
      </c>
      <c r="X96" s="1"/>
      <c r="Y96" t="str">
        <f>"&lt;member ID = """&amp;A96&amp;"""&gt;&lt;K_ID&gt;"&amp;B96&amp;"&lt;/K_ID&gt;&lt;Name&gt;"&amp;C96&amp;"&lt;/Name&gt;&lt;Personality&gt;"&amp;テーブル1[[#This Row],[Personality2]]&amp;"&lt;/Personality&gt;&lt;Special_1&gt;"&amp;G96&amp;"&lt;/Special_1&gt;&lt;Special_2&gt;"&amp;I96&amp;"&lt;/Special_2&gt;&lt;Item&gt;"&amp;K96&amp;"&lt;/Item&gt;&lt;Skill_1&gt;"&amp;M96&amp;"&lt;/Skill_1&gt;&lt;Skill_2&gt;"&amp;O96&amp;"&lt;/Skill_2&gt;&lt;Skill_3&gt;"&amp;Q96&amp;"&lt;/Skill_3&gt;"</f>
        <v>&lt;member ID = "P95"&gt;&lt;K_ID&gt;K24&lt;/K_ID&gt;&lt;Name&gt;ギャラドス&lt;/Name&gt;&lt;Personality&gt;PE1&lt;/Personality&gt;&lt;Special_1&gt;S8&lt;/Special_1&gt;&lt;Special_2&gt;&lt;/Special_2&gt;&lt;Item&gt;I15&lt;/Item&gt;&lt;Skill_1&gt;S75&lt;/Skill_1&gt;&lt;Skill_2&gt;S126&lt;/Skill_2&gt;&lt;Skill_3&gt;S114&lt;/Skill_3&gt;</v>
      </c>
      <c r="Z96" t="str">
        <f t="shared" si="3"/>
        <v>&lt;Skill_4&gt;S63&lt;/Skill_4&gt;&lt;Circle&gt;3&lt;/Circle&gt;&lt;Doryokuti_1&gt;A&lt;/Doryokuti_1&gt;&lt;Doryokuti_2&gt;D&lt;/Doryokuti_2&gt;&lt;Doryokuti_3&gt;&lt;/Doryokuti_3&gt;&lt;/member&gt;</v>
      </c>
      <c r="AA96" t="str">
        <f t="shared" si="2"/>
        <v>&lt;member ID = "P95"&gt;&lt;K_ID&gt;K24&lt;/K_ID&gt;&lt;Name&gt;ギャラドス&lt;/Name&gt;&lt;Personality&gt;PE1&lt;/Personality&gt;&lt;Special_1&gt;S8&lt;/Special_1&gt;&lt;Special_2&gt;&lt;/Special_2&gt;&lt;Item&gt;I15&lt;/Item&gt;&lt;Skill_1&gt;S75&lt;/Skill_1&gt;&lt;Skill_2&gt;S126&lt;/Skill_2&gt;&lt;Skill_3&gt;S114&lt;/Skill_3&gt;&lt;Skill_4&gt;S63&lt;/Skill_4&gt;&lt;Circle&gt;3&lt;/Circle&gt;&lt;Doryokuti_1&gt;A&lt;/Doryokuti_1&gt;&lt;Doryokuti_2&gt;D&lt;/Doryokuti_2&gt;&lt;Doryokuti_3&gt;&lt;/Doryokuti_3&gt;&lt;/member&gt;</v>
      </c>
      <c r="AMK96" s="1"/>
    </row>
    <row r="97" spans="1:27 1025:1025">
      <c r="A97" s="1" t="s">
        <v>518</v>
      </c>
      <c r="B97" t="str">
        <f>VLOOKUP(C97,xml_table5!$A$1:$B$151,2,FALSE())</f>
        <v>K24</v>
      </c>
      <c r="C97" s="1" t="s">
        <v>513</v>
      </c>
      <c r="D97" s="1" t="s">
        <v>206</v>
      </c>
      <c r="E97" s="22" t="str">
        <f>VLOOKUP(テーブル1[[#This Row],[Personality]],作業用!$J$2:$K$17,2,FALSE)</f>
        <v>PE1</v>
      </c>
      <c r="F97" t="str">
        <f>VLOOKUP(C97,pokemon_status!$B$2:$F$910,4,FALSE())</f>
        <v>いかく</v>
      </c>
      <c r="G97" t="str">
        <f>VLOOKUP(F97,xml_table4!$A$1:$B$127,2,FALSE())</f>
        <v>S8</v>
      </c>
      <c r="I97" t="str">
        <f>IF(H97 = "","",VLOOKUP(H97,xml_table4!$A$1:$B$127,2,FALSE()))</f>
        <v/>
      </c>
      <c r="J97" s="1" t="s">
        <v>460</v>
      </c>
      <c r="K97" t="str">
        <f>VLOOKUP(J97,xml_table2!$A$2:$B$56,2,FALSE())</f>
        <v>I10</v>
      </c>
      <c r="L97" s="1" t="s">
        <v>378</v>
      </c>
      <c r="M97" t="str">
        <f>VLOOKUP(L97,xml_table3!$A$1:$B$272,2,FALSE())</f>
        <v>S126</v>
      </c>
      <c r="N97" s="1" t="s">
        <v>210</v>
      </c>
      <c r="O97" t="str">
        <f>VLOOKUP(N97,xml_table3!$A$1:$B$272,2,FALSE())</f>
        <v>S95</v>
      </c>
      <c r="P97" s="1" t="s">
        <v>461</v>
      </c>
      <c r="Q97" t="str">
        <f>VLOOKUP(P97,xml_table3!$A$1:$B$272,2,FALSE())</f>
        <v>S183</v>
      </c>
      <c r="R97" s="1" t="s">
        <v>399</v>
      </c>
      <c r="S97" t="str">
        <f>VLOOKUP(R97,xml_table3!$A$1:$B$272,2,FALSE())</f>
        <v>S268</v>
      </c>
      <c r="T97" s="1" t="s">
        <v>228</v>
      </c>
      <c r="U97" s="1" t="s">
        <v>41</v>
      </c>
      <c r="V97" s="1" t="s">
        <v>45</v>
      </c>
      <c r="X97" s="1"/>
      <c r="Y97" t="str">
        <f>"&lt;member ID = """&amp;A97&amp;"""&gt;&lt;K_ID&gt;"&amp;B97&amp;"&lt;/K_ID&gt;&lt;Name&gt;"&amp;C97&amp;"&lt;/Name&gt;&lt;Personality&gt;"&amp;テーブル1[[#This Row],[Personality2]]&amp;"&lt;/Personality&gt;&lt;Special_1&gt;"&amp;G97&amp;"&lt;/Special_1&gt;&lt;Special_2&gt;"&amp;I97&amp;"&lt;/Special_2&gt;&lt;Item&gt;"&amp;K97&amp;"&lt;/Item&gt;&lt;Skill_1&gt;"&amp;M97&amp;"&lt;/Skill_1&gt;&lt;Skill_2&gt;"&amp;O97&amp;"&lt;/Skill_2&gt;&lt;Skill_3&gt;"&amp;Q97&amp;"&lt;/Skill_3&gt;"</f>
        <v>&lt;member ID = "P96"&gt;&lt;K_ID&gt;K24&lt;/K_ID&gt;&lt;Name&gt;ギャラドス&lt;/Name&gt;&lt;Personality&gt;PE1&lt;/Personality&gt;&lt;Special_1&gt;S8&lt;/Special_1&gt;&lt;Special_2&gt;&lt;/Special_2&gt;&lt;Item&gt;I10&lt;/Item&gt;&lt;Skill_1&gt;S126&lt;/Skill_1&gt;&lt;Skill_2&gt;S95&lt;/Skill_2&gt;&lt;Skill_3&gt;S183&lt;/Skill_3&gt;</v>
      </c>
      <c r="Z97" t="str">
        <f t="shared" si="3"/>
        <v>&lt;Skill_4&gt;S268&lt;/Skill_4&gt;&lt;Circle&gt;4&lt;/Circle&gt;&lt;Doryokuti_1&gt;A&lt;/Doryokuti_1&gt;&lt;Doryokuti_2&gt;S&lt;/Doryokuti_2&gt;&lt;Doryokuti_3&gt;&lt;/Doryokuti_3&gt;&lt;/member&gt;</v>
      </c>
      <c r="AA97" t="str">
        <f t="shared" si="2"/>
        <v>&lt;member ID = "P96"&gt;&lt;K_ID&gt;K24&lt;/K_ID&gt;&lt;Name&gt;ギャラドス&lt;/Name&gt;&lt;Personality&gt;PE1&lt;/Personality&gt;&lt;Special_1&gt;S8&lt;/Special_1&gt;&lt;Special_2&gt;&lt;/Special_2&gt;&lt;Item&gt;I10&lt;/Item&gt;&lt;Skill_1&gt;S126&lt;/Skill_1&gt;&lt;Skill_2&gt;S95&lt;/Skill_2&gt;&lt;Skill_3&gt;S183&lt;/Skill_3&gt;&lt;Skill_4&gt;S268&lt;/Skill_4&gt;&lt;Circle&gt;4&lt;/Circle&gt;&lt;Doryokuti_1&gt;A&lt;/Doryokuti_1&gt;&lt;Doryokuti_2&gt;S&lt;/Doryokuti_2&gt;&lt;Doryokuti_3&gt;&lt;/Doryokuti_3&gt;&lt;/member&gt;</v>
      </c>
      <c r="AMK97" s="1"/>
    </row>
    <row r="98" spans="1:27 1025:1025">
      <c r="A98" s="1" t="s">
        <v>519</v>
      </c>
      <c r="B98" t="str">
        <f>VLOOKUP(C98,xml_table5!$A$1:$B$151,2,FALSE())</f>
        <v>K25</v>
      </c>
      <c r="C98" s="1" t="s">
        <v>520</v>
      </c>
      <c r="D98" s="1" t="s">
        <v>261</v>
      </c>
      <c r="E98" s="22" t="str">
        <f>VLOOKUP(テーブル1[[#This Row],[Personality]],作業用!$J$2:$K$17,2,FALSE)</f>
        <v>PE3</v>
      </c>
      <c r="F98" t="str">
        <f>VLOOKUP(C98,pokemon_status!$B$2:$F$910,4,FALSE())</f>
        <v>にげあし</v>
      </c>
      <c r="G98" t="str">
        <f>VLOOKUP(F98,xml_table4!$A$1:$B$127,2,FALSE())</f>
        <v>S74</v>
      </c>
      <c r="H98" t="s">
        <v>249</v>
      </c>
      <c r="I98" t="str">
        <f>IF(H98 = "","",VLOOKUP(H98,xml_table4!$A$1:$B$127,2,FALSE()))</f>
        <v>S116</v>
      </c>
      <c r="J98" s="1" t="s">
        <v>460</v>
      </c>
      <c r="K98" t="str">
        <f>VLOOKUP(J98,xml_table2!$A$2:$B$56,2,FALSE())</f>
        <v>I10</v>
      </c>
      <c r="L98" s="1" t="s">
        <v>373</v>
      </c>
      <c r="M98" t="str">
        <f>VLOOKUP(L98,xml_table3!$A$1:$B$272,2,FALSE())</f>
        <v>S125</v>
      </c>
      <c r="N98" s="1" t="s">
        <v>264</v>
      </c>
      <c r="O98" t="str">
        <f>VLOOKUP(N98,xml_table3!$A$1:$B$272,2,FALSE())</f>
        <v>S120</v>
      </c>
      <c r="P98" s="1" t="s">
        <v>266</v>
      </c>
      <c r="Q98" t="str">
        <f>VLOOKUP(P98,xml_table3!$A$1:$B$272,2,FALSE())</f>
        <v>S178</v>
      </c>
      <c r="R98" s="1" t="s">
        <v>461</v>
      </c>
      <c r="S98" t="str">
        <f>VLOOKUP(R98,xml_table3!$A$1:$B$272,2,FALSE())</f>
        <v>S183</v>
      </c>
      <c r="T98" s="1" t="s">
        <v>212</v>
      </c>
      <c r="U98" s="1" t="s">
        <v>43</v>
      </c>
      <c r="V98" s="1" t="s">
        <v>45</v>
      </c>
      <c r="X98" s="1"/>
      <c r="Y98" t="str">
        <f>"&lt;member ID = """&amp;A98&amp;"""&gt;&lt;K_ID&gt;"&amp;B98&amp;"&lt;/K_ID&gt;&lt;Name&gt;"&amp;C98&amp;"&lt;/Name&gt;&lt;Personality&gt;"&amp;テーブル1[[#This Row],[Personality2]]&amp;"&lt;/Personality&gt;&lt;Special_1&gt;"&amp;G98&amp;"&lt;/Special_1&gt;&lt;Special_2&gt;"&amp;I98&amp;"&lt;/Special_2&gt;&lt;Item&gt;"&amp;K98&amp;"&lt;/Item&gt;&lt;Skill_1&gt;"&amp;M98&amp;"&lt;/Skill_1&gt;&lt;Skill_2&gt;"&amp;O98&amp;"&lt;/Skill_2&gt;&lt;Skill_3&gt;"&amp;Q98&amp;"&lt;/Skill_3&gt;"</f>
        <v>&lt;member ID = "P97"&gt;&lt;K_ID&gt;K25&lt;/K_ID&gt;&lt;Name&gt;ギャロップ&lt;/Name&gt;&lt;Personality&gt;PE3&lt;/Personality&gt;&lt;Special_1&gt;S74&lt;/Special_1&gt;&lt;Special_2&gt;S116&lt;/Special_2&gt;&lt;Item&gt;I10&lt;/Item&gt;&lt;Skill_1&gt;S125&lt;/Skill_1&gt;&lt;Skill_2&gt;S120&lt;/Skill_2&gt;&lt;Skill_3&gt;S178&lt;/Skill_3&gt;</v>
      </c>
      <c r="Z98" t="str">
        <f t="shared" si="3"/>
        <v>&lt;Skill_4&gt;S183&lt;/Skill_4&gt;&lt;Circle&gt;1&lt;/Circle&gt;&lt;Doryokuti_1&gt;C&lt;/Doryokuti_1&gt;&lt;Doryokuti_2&gt;S&lt;/Doryokuti_2&gt;&lt;Doryokuti_3&gt;&lt;/Doryokuti_3&gt;&lt;/member&gt;</v>
      </c>
      <c r="AA98" t="str">
        <f t="shared" si="2"/>
        <v>&lt;member ID = "P97"&gt;&lt;K_ID&gt;K25&lt;/K_ID&gt;&lt;Name&gt;ギャロップ&lt;/Name&gt;&lt;Personality&gt;PE3&lt;/Personality&gt;&lt;Special_1&gt;S74&lt;/Special_1&gt;&lt;Special_2&gt;S116&lt;/Special_2&gt;&lt;Item&gt;I10&lt;/Item&gt;&lt;Skill_1&gt;S125&lt;/Skill_1&gt;&lt;Skill_2&gt;S120&lt;/Skill_2&gt;&lt;Skill_3&gt;S178&lt;/Skill_3&gt;&lt;Skill_4&gt;S183&lt;/Skill_4&gt;&lt;Circle&gt;1&lt;/Circle&gt;&lt;Doryokuti_1&gt;C&lt;/Doryokuti_1&gt;&lt;Doryokuti_2&gt;S&lt;/Doryokuti_2&gt;&lt;Doryokuti_3&gt;&lt;/Doryokuti_3&gt;&lt;/member&gt;</v>
      </c>
      <c r="AMK98" s="1"/>
    </row>
    <row r="99" spans="1:27 1025:1025">
      <c r="A99" s="1" t="s">
        <v>521</v>
      </c>
      <c r="B99" t="str">
        <f>VLOOKUP(C99,xml_table5!$A$1:$B$151,2,FALSE())</f>
        <v>K25</v>
      </c>
      <c r="C99" s="1" t="s">
        <v>520</v>
      </c>
      <c r="D99" s="1" t="s">
        <v>261</v>
      </c>
      <c r="E99" s="22" t="str">
        <f>VLOOKUP(テーブル1[[#This Row],[Personality]],作業用!$J$2:$K$17,2,FALSE)</f>
        <v>PE3</v>
      </c>
      <c r="F99" t="str">
        <f>VLOOKUP(C99,pokemon_status!$B$2:$F$910,4,FALSE())</f>
        <v>にげあし</v>
      </c>
      <c r="G99" t="str">
        <f>VLOOKUP(F99,xml_table4!$A$1:$B$127,2,FALSE())</f>
        <v>S74</v>
      </c>
      <c r="H99" t="s">
        <v>249</v>
      </c>
      <c r="I99" t="str">
        <f>IF(H99 = "","",VLOOKUP(H99,xml_table4!$A$1:$B$127,2,FALSE()))</f>
        <v>S116</v>
      </c>
      <c r="J99" s="1" t="s">
        <v>262</v>
      </c>
      <c r="K99" t="str">
        <f>VLOOKUP(J99,xml_table2!$A$2:$B$56,2,FALSE())</f>
        <v>I26</v>
      </c>
      <c r="L99" s="1" t="s">
        <v>263</v>
      </c>
      <c r="M99" t="str">
        <f>VLOOKUP(L99,xml_table3!$A$1:$B$272,2,FALSE())</f>
        <v>S39</v>
      </c>
      <c r="N99" s="1" t="s">
        <v>264</v>
      </c>
      <c r="O99" t="str">
        <f>VLOOKUP(N99,xml_table3!$A$1:$B$272,2,FALSE())</f>
        <v>S120</v>
      </c>
      <c r="P99" s="1" t="s">
        <v>316</v>
      </c>
      <c r="Q99" t="str">
        <f>VLOOKUP(P99,xml_table3!$A$1:$B$272,2,FALSE())</f>
        <v>S118</v>
      </c>
      <c r="R99" s="1" t="s">
        <v>266</v>
      </c>
      <c r="S99" t="str">
        <f>VLOOKUP(R99,xml_table3!$A$1:$B$272,2,FALSE())</f>
        <v>S178</v>
      </c>
      <c r="T99" s="1" t="s">
        <v>219</v>
      </c>
      <c r="U99" s="1" t="s">
        <v>43</v>
      </c>
      <c r="V99" s="1" t="s">
        <v>45</v>
      </c>
      <c r="X99" s="1"/>
      <c r="Y99" t="str">
        <f>"&lt;member ID = """&amp;A99&amp;"""&gt;&lt;K_ID&gt;"&amp;B99&amp;"&lt;/K_ID&gt;&lt;Name&gt;"&amp;C99&amp;"&lt;/Name&gt;&lt;Personality&gt;"&amp;テーブル1[[#This Row],[Personality2]]&amp;"&lt;/Personality&gt;&lt;Special_1&gt;"&amp;G99&amp;"&lt;/Special_1&gt;&lt;Special_2&gt;"&amp;I99&amp;"&lt;/Special_2&gt;&lt;Item&gt;"&amp;K99&amp;"&lt;/Item&gt;&lt;Skill_1&gt;"&amp;M99&amp;"&lt;/Skill_1&gt;&lt;Skill_2&gt;"&amp;O99&amp;"&lt;/Skill_2&gt;&lt;Skill_3&gt;"&amp;Q99&amp;"&lt;/Skill_3&gt;"</f>
        <v>&lt;member ID = "P98"&gt;&lt;K_ID&gt;K25&lt;/K_ID&gt;&lt;Name&gt;ギャロップ&lt;/Name&gt;&lt;Personality&gt;PE3&lt;/Personality&gt;&lt;Special_1&gt;S74&lt;/Special_1&gt;&lt;Special_2&gt;S116&lt;/Special_2&gt;&lt;Item&gt;I26&lt;/Item&gt;&lt;Skill_1&gt;S39&lt;/Skill_1&gt;&lt;Skill_2&gt;S120&lt;/Skill_2&gt;&lt;Skill_3&gt;S118&lt;/Skill_3&gt;</v>
      </c>
      <c r="Z99" t="str">
        <f t="shared" si="3"/>
        <v>&lt;Skill_4&gt;S178&lt;/Skill_4&gt;&lt;Circle&gt;2&lt;/Circle&gt;&lt;Doryokuti_1&gt;C&lt;/Doryokuti_1&gt;&lt;Doryokuti_2&gt;S&lt;/Doryokuti_2&gt;&lt;Doryokuti_3&gt;&lt;/Doryokuti_3&gt;&lt;/member&gt;</v>
      </c>
      <c r="AA99" t="str">
        <f t="shared" si="2"/>
        <v>&lt;member ID = "P98"&gt;&lt;K_ID&gt;K25&lt;/K_ID&gt;&lt;Name&gt;ギャロップ&lt;/Name&gt;&lt;Personality&gt;PE3&lt;/Personality&gt;&lt;Special_1&gt;S74&lt;/Special_1&gt;&lt;Special_2&gt;S116&lt;/Special_2&gt;&lt;Item&gt;I26&lt;/Item&gt;&lt;Skill_1&gt;S39&lt;/Skill_1&gt;&lt;Skill_2&gt;S120&lt;/Skill_2&gt;&lt;Skill_3&gt;S118&lt;/Skill_3&gt;&lt;Skill_4&gt;S178&lt;/Skill_4&gt;&lt;Circle&gt;2&lt;/Circle&gt;&lt;Doryokuti_1&gt;C&lt;/Doryokuti_1&gt;&lt;Doryokuti_2&gt;S&lt;/Doryokuti_2&gt;&lt;Doryokuti_3&gt;&lt;/Doryokuti_3&gt;&lt;/member&gt;</v>
      </c>
      <c r="AMK99" s="1"/>
    </row>
    <row r="100" spans="1:27 1025:1025">
      <c r="A100" s="1" t="s">
        <v>522</v>
      </c>
      <c r="B100" t="str">
        <f>VLOOKUP(C100,xml_table5!$A$1:$B$151,2,FALSE())</f>
        <v>K25</v>
      </c>
      <c r="C100" s="1" t="s">
        <v>520</v>
      </c>
      <c r="D100" s="1" t="s">
        <v>206</v>
      </c>
      <c r="E100" s="22" t="str">
        <f>VLOOKUP(テーブル1[[#This Row],[Personality]],作業用!$J$2:$K$17,2,FALSE)</f>
        <v>PE1</v>
      </c>
      <c r="F100" t="str">
        <f>VLOOKUP(C100,pokemon_status!$B$2:$F$910,4,FALSE())</f>
        <v>にげあし</v>
      </c>
      <c r="G100" t="str">
        <f>VLOOKUP(F100,xml_table4!$A$1:$B$127,2,FALSE())</f>
        <v>S74</v>
      </c>
      <c r="H100" t="s">
        <v>249</v>
      </c>
      <c r="I100" t="str">
        <f>IF(H100 = "","",VLOOKUP(H100,xml_table4!$A$1:$B$127,2,FALSE()))</f>
        <v>S116</v>
      </c>
      <c r="J100" s="1" t="s">
        <v>315</v>
      </c>
      <c r="K100" t="str">
        <f>VLOOKUP(J100,xml_table2!$A$2:$B$56,2,FALSE())</f>
        <v>I43</v>
      </c>
      <c r="L100" s="1" t="s">
        <v>257</v>
      </c>
      <c r="M100" t="str">
        <f>VLOOKUP(L100,xml_table3!$A$1:$B$272,2,FALSE())</f>
        <v>S216</v>
      </c>
      <c r="N100" s="1" t="s">
        <v>523</v>
      </c>
      <c r="O100" t="str">
        <f>VLOOKUP(N100,xml_table3!$A$1:$B$272,2,FALSE())</f>
        <v>S156</v>
      </c>
      <c r="P100" s="1" t="s">
        <v>360</v>
      </c>
      <c r="Q100" t="str">
        <f>VLOOKUP(P100,xml_table3!$A$1:$B$272,2,FALSE())</f>
        <v>S3</v>
      </c>
      <c r="R100" s="1" t="s">
        <v>524</v>
      </c>
      <c r="S100" t="str">
        <f>VLOOKUP(R100,xml_table3!$A$1:$B$272,2,FALSE())</f>
        <v>S144</v>
      </c>
      <c r="T100" s="1" t="s">
        <v>224</v>
      </c>
      <c r="U100" s="1" t="s">
        <v>41</v>
      </c>
      <c r="V100" s="1" t="s">
        <v>45</v>
      </c>
      <c r="X100" s="1"/>
      <c r="Y100" t="str">
        <f>"&lt;member ID = """&amp;A100&amp;"""&gt;&lt;K_ID&gt;"&amp;B100&amp;"&lt;/K_ID&gt;&lt;Name&gt;"&amp;C100&amp;"&lt;/Name&gt;&lt;Personality&gt;"&amp;テーブル1[[#This Row],[Personality2]]&amp;"&lt;/Personality&gt;&lt;Special_1&gt;"&amp;G100&amp;"&lt;/Special_1&gt;&lt;Special_2&gt;"&amp;I100&amp;"&lt;/Special_2&gt;&lt;Item&gt;"&amp;K100&amp;"&lt;/Item&gt;&lt;Skill_1&gt;"&amp;M100&amp;"&lt;/Skill_1&gt;&lt;Skill_2&gt;"&amp;O100&amp;"&lt;/Skill_2&gt;&lt;Skill_3&gt;"&amp;Q100&amp;"&lt;/Skill_3&gt;"</f>
        <v>&lt;member ID = "P99"&gt;&lt;K_ID&gt;K25&lt;/K_ID&gt;&lt;Name&gt;ギャロップ&lt;/Name&gt;&lt;Personality&gt;PE1&lt;/Personality&gt;&lt;Special_1&gt;S74&lt;/Special_1&gt;&lt;Special_2&gt;S116&lt;/Special_2&gt;&lt;Item&gt;I43&lt;/Item&gt;&lt;Skill_1&gt;S216&lt;/Skill_1&gt;&lt;Skill_2&gt;S156&lt;/Skill_2&gt;&lt;Skill_3&gt;S3&lt;/Skill_3&gt;</v>
      </c>
      <c r="Z100" t="str">
        <f t="shared" si="3"/>
        <v>&lt;Skill_4&gt;S144&lt;/Skill_4&gt;&lt;Circle&gt;3&lt;/Circle&gt;&lt;Doryokuti_1&gt;A&lt;/Doryokuti_1&gt;&lt;Doryokuti_2&gt;S&lt;/Doryokuti_2&gt;&lt;Doryokuti_3&gt;&lt;/Doryokuti_3&gt;&lt;/member&gt;</v>
      </c>
      <c r="AA100" t="str">
        <f t="shared" si="2"/>
        <v>&lt;member ID = "P99"&gt;&lt;K_ID&gt;K25&lt;/K_ID&gt;&lt;Name&gt;ギャロップ&lt;/Name&gt;&lt;Personality&gt;PE1&lt;/Personality&gt;&lt;Special_1&gt;S74&lt;/Special_1&gt;&lt;Special_2&gt;S116&lt;/Special_2&gt;&lt;Item&gt;I43&lt;/Item&gt;&lt;Skill_1&gt;S216&lt;/Skill_1&gt;&lt;Skill_2&gt;S156&lt;/Skill_2&gt;&lt;Skill_3&gt;S3&lt;/Skill_3&gt;&lt;Skill_4&gt;S144&lt;/Skill_4&gt;&lt;Circle&gt;3&lt;/Circle&gt;&lt;Doryokuti_1&gt;A&lt;/Doryokuti_1&gt;&lt;Doryokuti_2&gt;S&lt;/Doryokuti_2&gt;&lt;Doryokuti_3&gt;&lt;/Doryokuti_3&gt;&lt;/member&gt;</v>
      </c>
      <c r="AMK100" s="1"/>
    </row>
    <row r="101" spans="1:27 1025:1025">
      <c r="A101" s="1" t="s">
        <v>525</v>
      </c>
      <c r="B101" t="str">
        <f>VLOOKUP(C101,xml_table5!$A$1:$B$151,2,FALSE())</f>
        <v>K25</v>
      </c>
      <c r="C101" s="1" t="s">
        <v>520</v>
      </c>
      <c r="D101" s="1" t="s">
        <v>231</v>
      </c>
      <c r="E101" s="22" t="str">
        <f>VLOOKUP(テーブル1[[#This Row],[Personality]],作業用!$J$2:$K$17,2,FALSE)</f>
        <v>PE2</v>
      </c>
      <c r="F101" t="str">
        <f>VLOOKUP(C101,pokemon_status!$B$2:$F$910,4,FALSE())</f>
        <v>にげあし</v>
      </c>
      <c r="G101" t="str">
        <f>VLOOKUP(F101,xml_table4!$A$1:$B$127,2,FALSE())</f>
        <v>S74</v>
      </c>
      <c r="H101" t="s">
        <v>249</v>
      </c>
      <c r="I101" t="str">
        <f>IF(H101 = "","",VLOOKUP(H101,xml_table4!$A$1:$B$127,2,FALSE()))</f>
        <v>S116</v>
      </c>
      <c r="J101" s="1" t="s">
        <v>460</v>
      </c>
      <c r="K101" t="str">
        <f>VLOOKUP(J101,xml_table2!$A$2:$B$56,2,FALSE())</f>
        <v>I10</v>
      </c>
      <c r="L101" s="1" t="s">
        <v>257</v>
      </c>
      <c r="M101" t="str">
        <f>VLOOKUP(L101,xml_table3!$A$1:$B$272,2,FALSE())</f>
        <v>S216</v>
      </c>
      <c r="N101" s="1" t="s">
        <v>526</v>
      </c>
      <c r="O101" t="str">
        <f>VLOOKUP(N101,xml_table3!$A$1:$B$272,2,FALSE())</f>
        <v>S249</v>
      </c>
      <c r="P101" s="1" t="s">
        <v>464</v>
      </c>
      <c r="Q101" t="str">
        <f>VLOOKUP(P101,xml_table3!$A$1:$B$272,2,FALSE())</f>
        <v>S112</v>
      </c>
      <c r="R101" s="1" t="s">
        <v>527</v>
      </c>
      <c r="S101" t="str">
        <f>VLOOKUP(R101,xml_table3!$A$1:$B$272,2,FALSE())</f>
        <v>S89</v>
      </c>
      <c r="T101" s="1" t="s">
        <v>228</v>
      </c>
      <c r="U101" s="1" t="s">
        <v>41</v>
      </c>
      <c r="V101" s="1" t="s">
        <v>45</v>
      </c>
      <c r="X101" s="1"/>
      <c r="Y101" t="str">
        <f>"&lt;member ID = """&amp;A101&amp;"""&gt;&lt;K_ID&gt;"&amp;B101&amp;"&lt;/K_ID&gt;&lt;Name&gt;"&amp;C101&amp;"&lt;/Name&gt;&lt;Personality&gt;"&amp;テーブル1[[#This Row],[Personality2]]&amp;"&lt;/Personality&gt;&lt;Special_1&gt;"&amp;G101&amp;"&lt;/Special_1&gt;&lt;Special_2&gt;"&amp;I101&amp;"&lt;/Special_2&gt;&lt;Item&gt;"&amp;K101&amp;"&lt;/Item&gt;&lt;Skill_1&gt;"&amp;M101&amp;"&lt;/Skill_1&gt;&lt;Skill_2&gt;"&amp;O101&amp;"&lt;/Skill_2&gt;&lt;Skill_3&gt;"&amp;Q101&amp;"&lt;/Skill_3&gt;"</f>
        <v>&lt;member ID = "P100"&gt;&lt;K_ID&gt;K25&lt;/K_ID&gt;&lt;Name&gt;ギャロップ&lt;/Name&gt;&lt;Personality&gt;PE2&lt;/Personality&gt;&lt;Special_1&gt;S74&lt;/Special_1&gt;&lt;Special_2&gt;S116&lt;/Special_2&gt;&lt;Item&gt;I10&lt;/Item&gt;&lt;Skill_1&gt;S216&lt;/Skill_1&gt;&lt;Skill_2&gt;S249&lt;/Skill_2&gt;&lt;Skill_3&gt;S112&lt;/Skill_3&gt;</v>
      </c>
      <c r="Z101" t="str">
        <f t="shared" si="3"/>
        <v>&lt;Skill_4&gt;S89&lt;/Skill_4&gt;&lt;Circle&gt;4&lt;/Circle&gt;&lt;Doryokuti_1&gt;A&lt;/Doryokuti_1&gt;&lt;Doryokuti_2&gt;S&lt;/Doryokuti_2&gt;&lt;Doryokuti_3&gt;&lt;/Doryokuti_3&gt;&lt;/member&gt;</v>
      </c>
      <c r="AA101" t="str">
        <f t="shared" si="2"/>
        <v>&lt;member ID = "P100"&gt;&lt;K_ID&gt;K25&lt;/K_ID&gt;&lt;Name&gt;ギャロップ&lt;/Name&gt;&lt;Personality&gt;PE2&lt;/Personality&gt;&lt;Special_1&gt;S74&lt;/Special_1&gt;&lt;Special_2&gt;S116&lt;/Special_2&gt;&lt;Item&gt;I10&lt;/Item&gt;&lt;Skill_1&gt;S216&lt;/Skill_1&gt;&lt;Skill_2&gt;S249&lt;/Skill_2&gt;&lt;Skill_3&gt;S112&lt;/Skill_3&gt;&lt;Skill_4&gt;S89&lt;/Skill_4&gt;&lt;Circle&gt;4&lt;/Circle&gt;&lt;Doryokuti_1&gt;A&lt;/Doryokuti_1&gt;&lt;Doryokuti_2&gt;S&lt;/Doryokuti_2&gt;&lt;Doryokuti_3&gt;&lt;/Doryokuti_3&gt;&lt;/member&gt;</v>
      </c>
      <c r="AMK101" s="1"/>
    </row>
    <row r="102" spans="1:27 1025:1025">
      <c r="A102" s="1" t="s">
        <v>528</v>
      </c>
      <c r="B102" t="str">
        <f>VLOOKUP(C102,xml_table5!$A$1:$B$151,2,FALSE())</f>
        <v>K26</v>
      </c>
      <c r="C102" s="1" t="s">
        <v>529</v>
      </c>
      <c r="D102" s="1" t="s">
        <v>309</v>
      </c>
      <c r="E102" s="22" t="str">
        <f>VLOOKUP(テーブル1[[#This Row],[Personality]],作業用!$J$2:$K$17,2,FALSE)</f>
        <v>PE6</v>
      </c>
      <c r="F102" t="str">
        <f>VLOOKUP(C102,pokemon_status!$B$2:$F$910,4,FALSE())</f>
        <v>もらいび</v>
      </c>
      <c r="G102" t="str">
        <f>VLOOKUP(F102,xml_table4!$A$1:$B$127,2,FALSE())</f>
        <v>S116</v>
      </c>
      <c r="I102" t="str">
        <f>IF(H102 = "","",VLOOKUP(H102,xml_table4!$A$1:$B$127,2,FALSE()))</f>
        <v/>
      </c>
      <c r="J102" s="1" t="s">
        <v>315</v>
      </c>
      <c r="K102" t="str">
        <f>VLOOKUP(J102,xml_table2!$A$2:$B$56,2,FALSE())</f>
        <v>I43</v>
      </c>
      <c r="L102" s="1" t="s">
        <v>373</v>
      </c>
      <c r="M102" t="str">
        <f>VLOOKUP(L102,xml_table3!$A$1:$B$272,2,FALSE())</f>
        <v>S125</v>
      </c>
      <c r="N102" s="1" t="s">
        <v>264</v>
      </c>
      <c r="O102" t="str">
        <f>VLOOKUP(N102,xml_table3!$A$1:$B$272,2,FALSE())</f>
        <v>S120</v>
      </c>
      <c r="P102" s="1" t="s">
        <v>240</v>
      </c>
      <c r="Q102" t="str">
        <f>VLOOKUP(P102,xml_table3!$A$1:$B$272,2,FALSE())</f>
        <v>S252</v>
      </c>
      <c r="R102" s="1" t="s">
        <v>266</v>
      </c>
      <c r="S102" t="str">
        <f>VLOOKUP(R102,xml_table3!$A$1:$B$272,2,FALSE())</f>
        <v>S178</v>
      </c>
      <c r="T102" s="1" t="s">
        <v>212</v>
      </c>
      <c r="U102" s="1" t="s">
        <v>43</v>
      </c>
      <c r="V102" s="1" t="s">
        <v>45</v>
      </c>
      <c r="X102" s="1"/>
      <c r="Y102" t="str">
        <f>"&lt;member ID = """&amp;A102&amp;"""&gt;&lt;K_ID&gt;"&amp;B102&amp;"&lt;/K_ID&gt;&lt;Name&gt;"&amp;C102&amp;"&lt;/Name&gt;&lt;Personality&gt;"&amp;テーブル1[[#This Row],[Personality2]]&amp;"&lt;/Personality&gt;&lt;Special_1&gt;"&amp;G102&amp;"&lt;/Special_1&gt;&lt;Special_2&gt;"&amp;I102&amp;"&lt;/Special_2&gt;&lt;Item&gt;"&amp;K102&amp;"&lt;/Item&gt;&lt;Skill_1&gt;"&amp;M102&amp;"&lt;/Skill_1&gt;&lt;Skill_2&gt;"&amp;O102&amp;"&lt;/Skill_2&gt;&lt;Skill_3&gt;"&amp;Q102&amp;"&lt;/Skill_3&gt;"</f>
        <v>&lt;member ID = "P101"&gt;&lt;K_ID&gt;K26&lt;/K_ID&gt;&lt;Name&gt;キュウコン&lt;/Name&gt;&lt;Personality&gt;PE6&lt;/Personality&gt;&lt;Special_1&gt;S116&lt;/Special_1&gt;&lt;Special_2&gt;&lt;/Special_2&gt;&lt;Item&gt;I43&lt;/Item&gt;&lt;Skill_1&gt;S125&lt;/Skill_1&gt;&lt;Skill_2&gt;S120&lt;/Skill_2&gt;&lt;Skill_3&gt;S252&lt;/Skill_3&gt;</v>
      </c>
      <c r="Z102" t="str">
        <f t="shared" si="3"/>
        <v>&lt;Skill_4&gt;S178&lt;/Skill_4&gt;&lt;Circle&gt;1&lt;/Circle&gt;&lt;Doryokuti_1&gt;C&lt;/Doryokuti_1&gt;&lt;Doryokuti_2&gt;S&lt;/Doryokuti_2&gt;&lt;Doryokuti_3&gt;&lt;/Doryokuti_3&gt;&lt;/member&gt;</v>
      </c>
      <c r="AA102" t="str">
        <f t="shared" si="2"/>
        <v>&lt;member ID = "P101"&gt;&lt;K_ID&gt;K26&lt;/K_ID&gt;&lt;Name&gt;キュウコン&lt;/Name&gt;&lt;Personality&gt;PE6&lt;/Personality&gt;&lt;Special_1&gt;S116&lt;/Special_1&gt;&lt;Special_2&gt;&lt;/Special_2&gt;&lt;Item&gt;I43&lt;/Item&gt;&lt;Skill_1&gt;S125&lt;/Skill_1&gt;&lt;Skill_2&gt;S120&lt;/Skill_2&gt;&lt;Skill_3&gt;S252&lt;/Skill_3&gt;&lt;Skill_4&gt;S178&lt;/Skill_4&gt;&lt;Circle&gt;1&lt;/Circle&gt;&lt;Doryokuti_1&gt;C&lt;/Doryokuti_1&gt;&lt;Doryokuti_2&gt;S&lt;/Doryokuti_2&gt;&lt;Doryokuti_3&gt;&lt;/Doryokuti_3&gt;&lt;/member&gt;</v>
      </c>
      <c r="AMK102" s="1"/>
    </row>
    <row r="103" spans="1:27 1025:1025">
      <c r="A103" s="1" t="s">
        <v>530</v>
      </c>
      <c r="B103" t="str">
        <f>VLOOKUP(C103,xml_table5!$A$1:$B$151,2,FALSE())</f>
        <v>K26</v>
      </c>
      <c r="C103" s="1" t="s">
        <v>529</v>
      </c>
      <c r="D103" s="1" t="s">
        <v>309</v>
      </c>
      <c r="E103" s="22" t="str">
        <f>VLOOKUP(テーブル1[[#This Row],[Personality]],作業用!$J$2:$K$17,2,FALSE)</f>
        <v>PE6</v>
      </c>
      <c r="F103" t="str">
        <f>VLOOKUP(C103,pokemon_status!$B$2:$F$910,4,FALSE())</f>
        <v>もらいび</v>
      </c>
      <c r="G103" t="str">
        <f>VLOOKUP(F103,xml_table4!$A$1:$B$127,2,FALSE())</f>
        <v>S116</v>
      </c>
      <c r="I103" t="str">
        <f>IF(H103 = "","",VLOOKUP(H103,xml_table4!$A$1:$B$127,2,FALSE()))</f>
        <v/>
      </c>
      <c r="J103" s="1" t="s">
        <v>262</v>
      </c>
      <c r="K103" t="str">
        <f>VLOOKUP(J103,xml_table2!$A$2:$B$56,2,FALSE())</f>
        <v>I26</v>
      </c>
      <c r="L103" s="1" t="s">
        <v>263</v>
      </c>
      <c r="M103" t="str">
        <f>VLOOKUP(L103,xml_table3!$A$1:$B$272,2,FALSE())</f>
        <v>S39</v>
      </c>
      <c r="N103" s="1" t="s">
        <v>412</v>
      </c>
      <c r="O103" t="str">
        <f>VLOOKUP(N103,xml_table3!$A$1:$B$272,2,FALSE())</f>
        <v>S8</v>
      </c>
      <c r="P103" s="1" t="s">
        <v>531</v>
      </c>
      <c r="Q103" t="str">
        <f>VLOOKUP(P103,xml_table3!$A$1:$B$272,2,FALSE())</f>
        <v>S271</v>
      </c>
      <c r="R103" s="1" t="s">
        <v>344</v>
      </c>
      <c r="S103" t="str">
        <f>VLOOKUP(R103,xml_table3!$A$1:$B$272,2,FALSE())</f>
        <v>S18</v>
      </c>
      <c r="T103" s="1" t="s">
        <v>219</v>
      </c>
      <c r="U103" s="1" t="s">
        <v>43</v>
      </c>
      <c r="V103" s="1" t="s">
        <v>45</v>
      </c>
      <c r="X103" s="1"/>
      <c r="Y103" t="str">
        <f>"&lt;member ID = """&amp;A103&amp;"""&gt;&lt;K_ID&gt;"&amp;B103&amp;"&lt;/K_ID&gt;&lt;Name&gt;"&amp;C103&amp;"&lt;/Name&gt;&lt;Personality&gt;"&amp;テーブル1[[#This Row],[Personality2]]&amp;"&lt;/Personality&gt;&lt;Special_1&gt;"&amp;G103&amp;"&lt;/Special_1&gt;&lt;Special_2&gt;"&amp;I103&amp;"&lt;/Special_2&gt;&lt;Item&gt;"&amp;K103&amp;"&lt;/Item&gt;&lt;Skill_1&gt;"&amp;M103&amp;"&lt;/Skill_1&gt;&lt;Skill_2&gt;"&amp;O103&amp;"&lt;/Skill_2&gt;&lt;Skill_3&gt;"&amp;Q103&amp;"&lt;/Skill_3&gt;"</f>
        <v>&lt;member ID = "P102"&gt;&lt;K_ID&gt;K26&lt;/K_ID&gt;&lt;Name&gt;キュウコン&lt;/Name&gt;&lt;Personality&gt;PE6&lt;/Personality&gt;&lt;Special_1&gt;S116&lt;/Special_1&gt;&lt;Special_2&gt;&lt;/Special_2&gt;&lt;Item&gt;I26&lt;/Item&gt;&lt;Skill_1&gt;S39&lt;/Skill_1&gt;&lt;Skill_2&gt;S8&lt;/Skill_2&gt;&lt;Skill_3&gt;S271&lt;/Skill_3&gt;</v>
      </c>
      <c r="Z103" t="str">
        <f t="shared" si="3"/>
        <v>&lt;Skill_4&gt;S18&lt;/Skill_4&gt;&lt;Circle&gt;2&lt;/Circle&gt;&lt;Doryokuti_1&gt;C&lt;/Doryokuti_1&gt;&lt;Doryokuti_2&gt;S&lt;/Doryokuti_2&gt;&lt;Doryokuti_3&gt;&lt;/Doryokuti_3&gt;&lt;/member&gt;</v>
      </c>
      <c r="AA103" t="str">
        <f t="shared" si="2"/>
        <v>&lt;member ID = "P102"&gt;&lt;K_ID&gt;K26&lt;/K_ID&gt;&lt;Name&gt;キュウコン&lt;/Name&gt;&lt;Personality&gt;PE6&lt;/Personality&gt;&lt;Special_1&gt;S116&lt;/Special_1&gt;&lt;Special_2&gt;&lt;/Special_2&gt;&lt;Item&gt;I26&lt;/Item&gt;&lt;Skill_1&gt;S39&lt;/Skill_1&gt;&lt;Skill_2&gt;S8&lt;/Skill_2&gt;&lt;Skill_3&gt;S271&lt;/Skill_3&gt;&lt;Skill_4&gt;S18&lt;/Skill_4&gt;&lt;Circle&gt;2&lt;/Circle&gt;&lt;Doryokuti_1&gt;C&lt;/Doryokuti_1&gt;&lt;Doryokuti_2&gt;S&lt;/Doryokuti_2&gt;&lt;Doryokuti_3&gt;&lt;/Doryokuti_3&gt;&lt;/member&gt;</v>
      </c>
      <c r="AMK103" s="1"/>
    </row>
    <row r="104" spans="1:27 1025:1025">
      <c r="A104" s="1" t="s">
        <v>532</v>
      </c>
      <c r="B104" t="str">
        <f>VLOOKUP(C104,xml_table5!$A$1:$B$151,2,FALSE())</f>
        <v>K26</v>
      </c>
      <c r="C104" s="1" t="s">
        <v>529</v>
      </c>
      <c r="D104" s="1" t="s">
        <v>309</v>
      </c>
      <c r="E104" s="22" t="str">
        <f>VLOOKUP(テーブル1[[#This Row],[Personality]],作業用!$J$2:$K$17,2,FALSE)</f>
        <v>PE6</v>
      </c>
      <c r="F104" t="str">
        <f>VLOOKUP(C104,pokemon_status!$B$2:$F$910,4,FALSE())</f>
        <v>もらいび</v>
      </c>
      <c r="G104" t="str">
        <f>VLOOKUP(F104,xml_table4!$A$1:$B$127,2,FALSE())</f>
        <v>S116</v>
      </c>
      <c r="I104" t="str">
        <f>IF(H104 = "","",VLOOKUP(H104,xml_table4!$A$1:$B$127,2,FALSE()))</f>
        <v/>
      </c>
      <c r="J104" s="1" t="s">
        <v>357</v>
      </c>
      <c r="K104" t="str">
        <f>VLOOKUP(J104,xml_table2!$A$2:$B$56,2,FALSE())</f>
        <v>I19</v>
      </c>
      <c r="L104" s="1" t="s">
        <v>533</v>
      </c>
      <c r="M104" t="str">
        <f>VLOOKUP(L104,xml_table3!$A$1:$B$272,2,FALSE())</f>
        <v>S181</v>
      </c>
      <c r="N104" s="1" t="s">
        <v>534</v>
      </c>
      <c r="O104" t="str">
        <f>VLOOKUP(N104,xml_table3!$A$1:$B$272,2,FALSE())</f>
        <v>S17</v>
      </c>
      <c r="P104" s="1" t="s">
        <v>535</v>
      </c>
      <c r="Q104" t="str">
        <f>VLOOKUP(P104,xml_table3!$A$1:$B$272,2,FALSE())</f>
        <v>S258</v>
      </c>
      <c r="R104" s="1" t="s">
        <v>527</v>
      </c>
      <c r="S104" t="str">
        <f>VLOOKUP(R104,xml_table3!$A$1:$B$272,2,FALSE())</f>
        <v>S89</v>
      </c>
      <c r="T104" s="1" t="s">
        <v>224</v>
      </c>
      <c r="U104" s="1" t="s">
        <v>44</v>
      </c>
      <c r="V104" s="1" t="s">
        <v>45</v>
      </c>
      <c r="X104" s="1"/>
      <c r="Y104" t="str">
        <f>"&lt;member ID = """&amp;A104&amp;"""&gt;&lt;K_ID&gt;"&amp;B104&amp;"&lt;/K_ID&gt;&lt;Name&gt;"&amp;C104&amp;"&lt;/Name&gt;&lt;Personality&gt;"&amp;テーブル1[[#This Row],[Personality2]]&amp;"&lt;/Personality&gt;&lt;Special_1&gt;"&amp;G104&amp;"&lt;/Special_1&gt;&lt;Special_2&gt;"&amp;I104&amp;"&lt;/Special_2&gt;&lt;Item&gt;"&amp;K104&amp;"&lt;/Item&gt;&lt;Skill_1&gt;"&amp;M104&amp;"&lt;/Skill_1&gt;&lt;Skill_2&gt;"&amp;O104&amp;"&lt;/Skill_2&gt;&lt;Skill_3&gt;"&amp;Q104&amp;"&lt;/Skill_3&gt;"</f>
        <v>&lt;member ID = "P103"&gt;&lt;K_ID&gt;K26&lt;/K_ID&gt;&lt;Name&gt;キュウコン&lt;/Name&gt;&lt;Personality&gt;PE6&lt;/Personality&gt;&lt;Special_1&gt;S116&lt;/Special_1&gt;&lt;Special_2&gt;&lt;/Special_2&gt;&lt;Item&gt;I19&lt;/Item&gt;&lt;Skill_1&gt;S181&lt;/Skill_1&gt;&lt;Skill_2&gt;S17&lt;/Skill_2&gt;&lt;Skill_3&gt;S258&lt;/Skill_3&gt;</v>
      </c>
      <c r="Z104" t="str">
        <f t="shared" si="3"/>
        <v>&lt;Skill_4&gt;S89&lt;/Skill_4&gt;&lt;Circle&gt;3&lt;/Circle&gt;&lt;Doryokuti_1&gt;D&lt;/Doryokuti_1&gt;&lt;Doryokuti_2&gt;S&lt;/Doryokuti_2&gt;&lt;Doryokuti_3&gt;&lt;/Doryokuti_3&gt;&lt;/member&gt;</v>
      </c>
      <c r="AA104" t="str">
        <f t="shared" si="2"/>
        <v>&lt;member ID = "P103"&gt;&lt;K_ID&gt;K26&lt;/K_ID&gt;&lt;Name&gt;キュウコン&lt;/Name&gt;&lt;Personality&gt;PE6&lt;/Personality&gt;&lt;Special_1&gt;S116&lt;/Special_1&gt;&lt;Special_2&gt;&lt;/Special_2&gt;&lt;Item&gt;I19&lt;/Item&gt;&lt;Skill_1&gt;S181&lt;/Skill_1&gt;&lt;Skill_2&gt;S17&lt;/Skill_2&gt;&lt;Skill_3&gt;S258&lt;/Skill_3&gt;&lt;Skill_4&gt;S89&lt;/Skill_4&gt;&lt;Circle&gt;3&lt;/Circle&gt;&lt;Doryokuti_1&gt;D&lt;/Doryokuti_1&gt;&lt;Doryokuti_2&gt;S&lt;/Doryokuti_2&gt;&lt;Doryokuti_3&gt;&lt;/Doryokuti_3&gt;&lt;/member&gt;</v>
      </c>
      <c r="AMK104" s="1"/>
    </row>
    <row r="105" spans="1:27 1025:1025">
      <c r="A105" s="1" t="s">
        <v>536</v>
      </c>
      <c r="B105" t="str">
        <f>VLOOKUP(C105,xml_table5!$A$1:$B$151,2,FALSE())</f>
        <v>K26</v>
      </c>
      <c r="C105" s="1" t="s">
        <v>529</v>
      </c>
      <c r="D105" s="1" t="s">
        <v>261</v>
      </c>
      <c r="E105" s="22" t="str">
        <f>VLOOKUP(テーブル1[[#This Row],[Personality]],作業用!$J$2:$K$17,2,FALSE)</f>
        <v>PE3</v>
      </c>
      <c r="F105" t="str">
        <f>VLOOKUP(C105,pokemon_status!$B$2:$F$910,4,FALSE())</f>
        <v>もらいび</v>
      </c>
      <c r="G105" t="str">
        <f>VLOOKUP(F105,xml_table4!$A$1:$B$127,2,FALSE())</f>
        <v>S116</v>
      </c>
      <c r="I105" t="str">
        <f>IF(H105 = "","",VLOOKUP(H105,xml_table4!$A$1:$B$127,2,FALSE()))</f>
        <v/>
      </c>
      <c r="J105" s="1" t="s">
        <v>537</v>
      </c>
      <c r="K105" t="str">
        <f>VLOOKUP(J105,xml_table2!$A$2:$B$56,2,FALSE())</f>
        <v>I2</v>
      </c>
      <c r="L105" s="1" t="s">
        <v>433</v>
      </c>
      <c r="M105" t="str">
        <f>VLOOKUP(L105,xml_table3!$A$1:$B$272,2,FALSE())</f>
        <v>S48</v>
      </c>
      <c r="N105" s="1" t="s">
        <v>375</v>
      </c>
      <c r="O105" t="str">
        <f>VLOOKUP(N105,xml_table3!$A$1:$B$272,2,FALSE())</f>
        <v>S109</v>
      </c>
      <c r="P105" s="1" t="s">
        <v>538</v>
      </c>
      <c r="Q105" t="str">
        <f>VLOOKUP(P105,xml_table3!$A$1:$B$272,2,FALSE())</f>
        <v>S36</v>
      </c>
      <c r="R105" s="1" t="s">
        <v>312</v>
      </c>
      <c r="S105" t="str">
        <f>VLOOKUP(R105,xml_table3!$A$1:$B$272,2,FALSE())</f>
        <v>S248</v>
      </c>
      <c r="T105" s="1" t="s">
        <v>228</v>
      </c>
      <c r="U105" s="1" t="s">
        <v>43</v>
      </c>
      <c r="V105" s="1" t="s">
        <v>45</v>
      </c>
      <c r="X105" s="1"/>
      <c r="Y105" t="str">
        <f>"&lt;member ID = """&amp;A105&amp;"""&gt;&lt;K_ID&gt;"&amp;B105&amp;"&lt;/K_ID&gt;&lt;Name&gt;"&amp;C105&amp;"&lt;/Name&gt;&lt;Personality&gt;"&amp;テーブル1[[#This Row],[Personality2]]&amp;"&lt;/Personality&gt;&lt;Special_1&gt;"&amp;G105&amp;"&lt;/Special_1&gt;&lt;Special_2&gt;"&amp;I105&amp;"&lt;/Special_2&gt;&lt;Item&gt;"&amp;K105&amp;"&lt;/Item&gt;&lt;Skill_1&gt;"&amp;M105&amp;"&lt;/Skill_1&gt;&lt;Skill_2&gt;"&amp;O105&amp;"&lt;/Skill_2&gt;&lt;Skill_3&gt;"&amp;Q105&amp;"&lt;/Skill_3&gt;"</f>
        <v>&lt;member ID = "P104"&gt;&lt;K_ID&gt;K26&lt;/K_ID&gt;&lt;Name&gt;キュウコン&lt;/Name&gt;&lt;Personality&gt;PE3&lt;/Personality&gt;&lt;Special_1&gt;S116&lt;/Special_1&gt;&lt;Special_2&gt;&lt;/Special_2&gt;&lt;Item&gt;I2&lt;/Item&gt;&lt;Skill_1&gt;S48&lt;/Skill_1&gt;&lt;Skill_2&gt;S109&lt;/Skill_2&gt;&lt;Skill_3&gt;S36&lt;/Skill_3&gt;</v>
      </c>
      <c r="Z105" t="str">
        <f t="shared" si="3"/>
        <v>&lt;Skill_4&gt;S248&lt;/Skill_4&gt;&lt;Circle&gt;4&lt;/Circle&gt;&lt;Doryokuti_1&gt;C&lt;/Doryokuti_1&gt;&lt;Doryokuti_2&gt;S&lt;/Doryokuti_2&gt;&lt;Doryokuti_3&gt;&lt;/Doryokuti_3&gt;&lt;/member&gt;</v>
      </c>
      <c r="AA105" t="str">
        <f t="shared" si="2"/>
        <v>&lt;member ID = "P104"&gt;&lt;K_ID&gt;K26&lt;/K_ID&gt;&lt;Name&gt;キュウコン&lt;/Name&gt;&lt;Personality&gt;PE3&lt;/Personality&gt;&lt;Special_1&gt;S116&lt;/Special_1&gt;&lt;Special_2&gt;&lt;/Special_2&gt;&lt;Item&gt;I2&lt;/Item&gt;&lt;Skill_1&gt;S48&lt;/Skill_1&gt;&lt;Skill_2&gt;S109&lt;/Skill_2&gt;&lt;Skill_3&gt;S36&lt;/Skill_3&gt;&lt;Skill_4&gt;S248&lt;/Skill_4&gt;&lt;Circle&gt;4&lt;/Circle&gt;&lt;Doryokuti_1&gt;C&lt;/Doryokuti_1&gt;&lt;Doryokuti_2&gt;S&lt;/Doryokuti_2&gt;&lt;Doryokuti_3&gt;&lt;/Doryokuti_3&gt;&lt;/member&gt;</v>
      </c>
      <c r="AMK105" s="1"/>
    </row>
    <row r="106" spans="1:27 1025:1025">
      <c r="A106" s="1" t="s">
        <v>539</v>
      </c>
      <c r="B106" t="str">
        <f>VLOOKUP(C106,xml_table5!$A$1:$B$151,2,FALSE())</f>
        <v>K27</v>
      </c>
      <c r="C106" s="1" t="s">
        <v>540</v>
      </c>
      <c r="D106" s="1" t="s">
        <v>309</v>
      </c>
      <c r="E106" s="22" t="str">
        <f>VLOOKUP(テーブル1[[#This Row],[Personality]],作業用!$J$2:$K$17,2,FALSE)</f>
        <v>PE6</v>
      </c>
      <c r="F106" t="str">
        <f>VLOOKUP(C106,pokemon_status!$B$2:$F$910,4,FALSE())</f>
        <v>すいすい</v>
      </c>
      <c r="G106" t="str">
        <f>VLOOKUP(F106,xml_table4!$A$1:$B$127,2,FALSE())</f>
        <v>S43</v>
      </c>
      <c r="H106" t="s">
        <v>541</v>
      </c>
      <c r="I106" t="str">
        <f>IF(H106 = "","",VLOOKUP(H106,xml_table4!$A$1:$B$127,2,FALSE()))</f>
        <v>S46</v>
      </c>
      <c r="J106" s="1" t="s">
        <v>514</v>
      </c>
      <c r="K106" t="str">
        <f>VLOOKUP(J106,xml_table2!$A$2:$B$56,2,FALSE())</f>
        <v>I28</v>
      </c>
      <c r="L106" s="1" t="s">
        <v>384</v>
      </c>
      <c r="M106" t="str">
        <f>VLOOKUP(L106,xml_table3!$A$1:$B$272,2,FALSE())</f>
        <v>S175</v>
      </c>
      <c r="N106" s="1" t="s">
        <v>265</v>
      </c>
      <c r="O106" t="str">
        <f>VLOOKUP(N106,xml_table3!$A$1:$B$272,2,FALSE())</f>
        <v>S267</v>
      </c>
      <c r="P106" s="1" t="s">
        <v>542</v>
      </c>
      <c r="Q106" t="str">
        <f>VLOOKUP(P106,xml_table3!$A$1:$B$272,2,FALSE())</f>
        <v>S37</v>
      </c>
      <c r="R106" s="1" t="s">
        <v>515</v>
      </c>
      <c r="S106" t="str">
        <f>VLOOKUP(R106,xml_table3!$A$1:$B$272,2,FALSE())</f>
        <v>S16</v>
      </c>
      <c r="T106" s="1" t="s">
        <v>212</v>
      </c>
      <c r="U106" s="1" t="s">
        <v>43</v>
      </c>
      <c r="V106" s="1" t="s">
        <v>45</v>
      </c>
      <c r="X106" s="1"/>
      <c r="Y106" t="str">
        <f>"&lt;member ID = """&amp;A106&amp;"""&gt;&lt;K_ID&gt;"&amp;B106&amp;"&lt;/K_ID&gt;&lt;Name&gt;"&amp;C106&amp;"&lt;/Name&gt;&lt;Personality&gt;"&amp;テーブル1[[#This Row],[Personality2]]&amp;"&lt;/Personality&gt;&lt;Special_1&gt;"&amp;G106&amp;"&lt;/Special_1&gt;&lt;Special_2&gt;"&amp;I106&amp;"&lt;/Special_2&gt;&lt;Item&gt;"&amp;K106&amp;"&lt;/Item&gt;&lt;Skill_1&gt;"&amp;M106&amp;"&lt;/Skill_1&gt;&lt;Skill_2&gt;"&amp;O106&amp;"&lt;/Skill_2&gt;&lt;Skill_3&gt;"&amp;Q106&amp;"&lt;/Skill_3&gt;"</f>
        <v>&lt;member ID = "P105"&gt;&lt;K_ID&gt;K27&lt;/K_ID&gt;&lt;Name&gt;キングドラ&lt;/Name&gt;&lt;Personality&gt;PE6&lt;/Personality&gt;&lt;Special_1&gt;S43&lt;/Special_1&gt;&lt;Special_2&gt;S46&lt;/Special_2&gt;&lt;Item&gt;I28&lt;/Item&gt;&lt;Skill_1&gt;S175&lt;/Skill_1&gt;&lt;Skill_2&gt;S267&lt;/Skill_2&gt;&lt;Skill_3&gt;S37&lt;/Skill_3&gt;</v>
      </c>
      <c r="Z106" t="str">
        <f t="shared" si="3"/>
        <v>&lt;Skill_4&gt;S16&lt;/Skill_4&gt;&lt;Circle&gt;1&lt;/Circle&gt;&lt;Doryokuti_1&gt;C&lt;/Doryokuti_1&gt;&lt;Doryokuti_2&gt;S&lt;/Doryokuti_2&gt;&lt;Doryokuti_3&gt;&lt;/Doryokuti_3&gt;&lt;/member&gt;</v>
      </c>
      <c r="AA106" t="str">
        <f t="shared" si="2"/>
        <v>&lt;member ID = "P105"&gt;&lt;K_ID&gt;K27&lt;/K_ID&gt;&lt;Name&gt;キングドラ&lt;/Name&gt;&lt;Personality&gt;PE6&lt;/Personality&gt;&lt;Special_1&gt;S43&lt;/Special_1&gt;&lt;Special_2&gt;S46&lt;/Special_2&gt;&lt;Item&gt;I28&lt;/Item&gt;&lt;Skill_1&gt;S175&lt;/Skill_1&gt;&lt;Skill_2&gt;S267&lt;/Skill_2&gt;&lt;Skill_3&gt;S37&lt;/Skill_3&gt;&lt;Skill_4&gt;S16&lt;/Skill_4&gt;&lt;Circle&gt;1&lt;/Circle&gt;&lt;Doryokuti_1&gt;C&lt;/Doryokuti_1&gt;&lt;Doryokuti_2&gt;S&lt;/Doryokuti_2&gt;&lt;Doryokuti_3&gt;&lt;/Doryokuti_3&gt;&lt;/member&gt;</v>
      </c>
      <c r="AMK106" s="1"/>
    </row>
    <row r="107" spans="1:27 1025:1025">
      <c r="A107" s="1" t="s">
        <v>543</v>
      </c>
      <c r="B107" t="str">
        <f>VLOOKUP(C107,xml_table5!$A$1:$B$151,2,FALSE())</f>
        <v>K27</v>
      </c>
      <c r="C107" s="1" t="s">
        <v>540</v>
      </c>
      <c r="D107" s="1" t="s">
        <v>309</v>
      </c>
      <c r="E107" s="22" t="str">
        <f>VLOOKUP(テーブル1[[#This Row],[Personality]],作業用!$J$2:$K$17,2,FALSE)</f>
        <v>PE6</v>
      </c>
      <c r="F107" t="str">
        <f>VLOOKUP(C107,pokemon_status!$B$2:$F$910,4,FALSE())</f>
        <v>すいすい</v>
      </c>
      <c r="G107" t="str">
        <f>VLOOKUP(F107,xml_table4!$A$1:$B$127,2,FALSE())</f>
        <v>S43</v>
      </c>
      <c r="H107" t="s">
        <v>541</v>
      </c>
      <c r="I107" t="str">
        <f>IF(H107 = "","",VLOOKUP(H107,xml_table4!$A$1:$B$127,2,FALSE()))</f>
        <v>S46</v>
      </c>
      <c r="J107" s="1" t="s">
        <v>479</v>
      </c>
      <c r="K107" t="str">
        <f>VLOOKUP(J107,xml_table2!$A$2:$B$56,2,FALSE())</f>
        <v>I9</v>
      </c>
      <c r="L107" s="1" t="s">
        <v>544</v>
      </c>
      <c r="M107" t="str">
        <f>VLOOKUP(L107,xml_table3!$A$1:$B$272,2,FALSE())</f>
        <v>S90</v>
      </c>
      <c r="N107" s="1" t="s">
        <v>396</v>
      </c>
      <c r="O107" t="str">
        <f>VLOOKUP(N107,xml_table3!$A$1:$B$272,2,FALSE())</f>
        <v>S270</v>
      </c>
      <c r="P107" s="1" t="s">
        <v>545</v>
      </c>
      <c r="Q107" t="str">
        <f>VLOOKUP(P107,xml_table3!$A$1:$B$272,2,FALSE())</f>
        <v>S131</v>
      </c>
      <c r="R107" s="1" t="s">
        <v>453</v>
      </c>
      <c r="S107" t="str">
        <f>VLOOKUP(R107,xml_table3!$A$1:$B$272,2,FALSE())</f>
        <v>S9</v>
      </c>
      <c r="T107" s="1" t="s">
        <v>219</v>
      </c>
      <c r="U107" s="1" t="s">
        <v>43</v>
      </c>
      <c r="V107" s="1" t="s">
        <v>45</v>
      </c>
      <c r="X107" s="1"/>
      <c r="Y107" t="str">
        <f>"&lt;member ID = """&amp;A107&amp;"""&gt;&lt;K_ID&gt;"&amp;B107&amp;"&lt;/K_ID&gt;&lt;Name&gt;"&amp;C107&amp;"&lt;/Name&gt;&lt;Personality&gt;"&amp;テーブル1[[#This Row],[Personality2]]&amp;"&lt;/Personality&gt;&lt;Special_1&gt;"&amp;G107&amp;"&lt;/Special_1&gt;&lt;Special_2&gt;"&amp;I107&amp;"&lt;/Special_2&gt;&lt;Item&gt;"&amp;K107&amp;"&lt;/Item&gt;&lt;Skill_1&gt;"&amp;M107&amp;"&lt;/Skill_1&gt;&lt;Skill_2&gt;"&amp;O107&amp;"&lt;/Skill_2&gt;&lt;Skill_3&gt;"&amp;Q107&amp;"&lt;/Skill_3&gt;"</f>
        <v>&lt;member ID = "P106"&gt;&lt;K_ID&gt;K27&lt;/K_ID&gt;&lt;Name&gt;キングドラ&lt;/Name&gt;&lt;Personality&gt;PE6&lt;/Personality&gt;&lt;Special_1&gt;S43&lt;/Special_1&gt;&lt;Special_2&gt;S46&lt;/Special_2&gt;&lt;Item&gt;I9&lt;/Item&gt;&lt;Skill_1&gt;S90&lt;/Skill_1&gt;&lt;Skill_2&gt;S270&lt;/Skill_2&gt;&lt;Skill_3&gt;S131&lt;/Skill_3&gt;</v>
      </c>
      <c r="Z107" t="str">
        <f t="shared" si="3"/>
        <v>&lt;Skill_4&gt;S9&lt;/Skill_4&gt;&lt;Circle&gt;2&lt;/Circle&gt;&lt;Doryokuti_1&gt;C&lt;/Doryokuti_1&gt;&lt;Doryokuti_2&gt;S&lt;/Doryokuti_2&gt;&lt;Doryokuti_3&gt;&lt;/Doryokuti_3&gt;&lt;/member&gt;</v>
      </c>
      <c r="AA107" t="str">
        <f t="shared" si="2"/>
        <v>&lt;member ID = "P106"&gt;&lt;K_ID&gt;K27&lt;/K_ID&gt;&lt;Name&gt;キングドラ&lt;/Name&gt;&lt;Personality&gt;PE6&lt;/Personality&gt;&lt;Special_1&gt;S43&lt;/Special_1&gt;&lt;Special_2&gt;S46&lt;/Special_2&gt;&lt;Item&gt;I9&lt;/Item&gt;&lt;Skill_1&gt;S90&lt;/Skill_1&gt;&lt;Skill_2&gt;S270&lt;/Skill_2&gt;&lt;Skill_3&gt;S131&lt;/Skill_3&gt;&lt;Skill_4&gt;S9&lt;/Skill_4&gt;&lt;Circle&gt;2&lt;/Circle&gt;&lt;Doryokuti_1&gt;C&lt;/Doryokuti_1&gt;&lt;Doryokuti_2&gt;S&lt;/Doryokuti_2&gt;&lt;Doryokuti_3&gt;&lt;/Doryokuti_3&gt;&lt;/member&gt;</v>
      </c>
      <c r="AMK107" s="1"/>
    </row>
    <row r="108" spans="1:27 1025:1025">
      <c r="A108" s="1" t="s">
        <v>546</v>
      </c>
      <c r="B108" t="str">
        <f>VLOOKUP(C108,xml_table5!$A$1:$B$151,2,FALSE())</f>
        <v>K27</v>
      </c>
      <c r="C108" s="1" t="s">
        <v>540</v>
      </c>
      <c r="D108" s="1" t="s">
        <v>206</v>
      </c>
      <c r="E108" s="22" t="str">
        <f>VLOOKUP(テーブル1[[#This Row],[Personality]],作業用!$J$2:$K$17,2,FALSE)</f>
        <v>PE1</v>
      </c>
      <c r="F108" t="str">
        <f>VLOOKUP(C108,pokemon_status!$B$2:$F$910,4,FALSE())</f>
        <v>すいすい</v>
      </c>
      <c r="G108" t="str">
        <f>VLOOKUP(F108,xml_table4!$A$1:$B$127,2,FALSE())</f>
        <v>S43</v>
      </c>
      <c r="H108" t="s">
        <v>541</v>
      </c>
      <c r="I108" t="str">
        <f>IF(H108 = "","",VLOOKUP(H108,xml_table4!$A$1:$B$127,2,FALSE()))</f>
        <v>S46</v>
      </c>
      <c r="J108" s="1" t="s">
        <v>250</v>
      </c>
      <c r="K108" t="str">
        <f>VLOOKUP(J108,xml_table2!$A$2:$B$56,2,FALSE())</f>
        <v>I54</v>
      </c>
      <c r="L108" s="1" t="s">
        <v>378</v>
      </c>
      <c r="M108" t="str">
        <f>VLOOKUP(L108,xml_table3!$A$1:$B$272,2,FALSE())</f>
        <v>S126</v>
      </c>
      <c r="N108" s="1" t="s">
        <v>435</v>
      </c>
      <c r="O108" t="str">
        <f>VLOOKUP(N108,xml_table3!$A$1:$B$272,2,FALSE())</f>
        <v>S75</v>
      </c>
      <c r="P108" s="1" t="s">
        <v>371</v>
      </c>
      <c r="Q108" t="str">
        <f>VLOOKUP(P108,xml_table3!$A$1:$B$272,2,FALSE())</f>
        <v>S4</v>
      </c>
      <c r="R108" s="1" t="s">
        <v>399</v>
      </c>
      <c r="S108" t="str">
        <f>VLOOKUP(R108,xml_table3!$A$1:$B$272,2,FALSE())</f>
        <v>S268</v>
      </c>
      <c r="T108" s="1" t="s">
        <v>224</v>
      </c>
      <c r="U108" s="1" t="s">
        <v>40</v>
      </c>
      <c r="V108" s="1" t="s">
        <v>41</v>
      </c>
      <c r="X108" s="1"/>
      <c r="Y108" t="str">
        <f>"&lt;member ID = """&amp;A108&amp;"""&gt;&lt;K_ID&gt;"&amp;B108&amp;"&lt;/K_ID&gt;&lt;Name&gt;"&amp;C108&amp;"&lt;/Name&gt;&lt;Personality&gt;"&amp;テーブル1[[#This Row],[Personality2]]&amp;"&lt;/Personality&gt;&lt;Special_1&gt;"&amp;G108&amp;"&lt;/Special_1&gt;&lt;Special_2&gt;"&amp;I108&amp;"&lt;/Special_2&gt;&lt;Item&gt;"&amp;K108&amp;"&lt;/Item&gt;&lt;Skill_1&gt;"&amp;M108&amp;"&lt;/Skill_1&gt;&lt;Skill_2&gt;"&amp;O108&amp;"&lt;/Skill_2&gt;&lt;Skill_3&gt;"&amp;Q108&amp;"&lt;/Skill_3&gt;"</f>
        <v>&lt;member ID = "P107"&gt;&lt;K_ID&gt;K27&lt;/K_ID&gt;&lt;Name&gt;キングドラ&lt;/Name&gt;&lt;Personality&gt;PE1&lt;/Personality&gt;&lt;Special_1&gt;S43&lt;/Special_1&gt;&lt;Special_2&gt;S46&lt;/Special_2&gt;&lt;Item&gt;I54&lt;/Item&gt;&lt;Skill_1&gt;S126&lt;/Skill_1&gt;&lt;Skill_2&gt;S75&lt;/Skill_2&gt;&lt;Skill_3&gt;S4&lt;/Skill_3&gt;</v>
      </c>
      <c r="Z108" t="str">
        <f t="shared" si="3"/>
        <v>&lt;Skill_4&gt;S268&lt;/Skill_4&gt;&lt;Circle&gt;3&lt;/Circle&gt;&lt;Doryokuti_1&gt;HP&lt;/Doryokuti_1&gt;&lt;Doryokuti_2&gt;A&lt;/Doryokuti_2&gt;&lt;Doryokuti_3&gt;&lt;/Doryokuti_3&gt;&lt;/member&gt;</v>
      </c>
      <c r="AA108" t="str">
        <f t="shared" si="2"/>
        <v>&lt;member ID = "P107"&gt;&lt;K_ID&gt;K27&lt;/K_ID&gt;&lt;Name&gt;キングドラ&lt;/Name&gt;&lt;Personality&gt;PE1&lt;/Personality&gt;&lt;Special_1&gt;S43&lt;/Special_1&gt;&lt;Special_2&gt;S46&lt;/Special_2&gt;&lt;Item&gt;I54&lt;/Item&gt;&lt;Skill_1&gt;S126&lt;/Skill_1&gt;&lt;Skill_2&gt;S75&lt;/Skill_2&gt;&lt;Skill_3&gt;S4&lt;/Skill_3&gt;&lt;Skill_4&gt;S268&lt;/Skill_4&gt;&lt;Circle&gt;3&lt;/Circle&gt;&lt;Doryokuti_1&gt;HP&lt;/Doryokuti_1&gt;&lt;Doryokuti_2&gt;A&lt;/Doryokuti_2&gt;&lt;Doryokuti_3&gt;&lt;/Doryokuti_3&gt;&lt;/member&gt;</v>
      </c>
      <c r="AMK108" s="1"/>
    </row>
    <row r="109" spans="1:27 1025:1025">
      <c r="A109" s="1" t="s">
        <v>547</v>
      </c>
      <c r="B109" t="str">
        <f>VLOOKUP(C109,xml_table5!$A$1:$B$151,2,FALSE())</f>
        <v>K27</v>
      </c>
      <c r="C109" s="1" t="s">
        <v>540</v>
      </c>
      <c r="D109" s="1" t="s">
        <v>261</v>
      </c>
      <c r="E109" s="22" t="str">
        <f>VLOOKUP(テーブル1[[#This Row],[Personality]],作業用!$J$2:$K$17,2,FALSE)</f>
        <v>PE3</v>
      </c>
      <c r="F109" t="str">
        <f>VLOOKUP(C109,pokemon_status!$B$2:$F$910,4,FALSE())</f>
        <v>すいすい</v>
      </c>
      <c r="G109" t="str">
        <f>VLOOKUP(F109,xml_table4!$A$1:$B$127,2,FALSE())</f>
        <v>S43</v>
      </c>
      <c r="H109" t="s">
        <v>541</v>
      </c>
      <c r="I109" t="str">
        <f>IF(H109 = "","",VLOOKUP(H109,xml_table4!$A$1:$B$127,2,FALSE()))</f>
        <v>S46</v>
      </c>
      <c r="J109" s="1" t="s">
        <v>357</v>
      </c>
      <c r="K109" t="str">
        <f>VLOOKUP(J109,xml_table2!$A$2:$B$56,2,FALSE())</f>
        <v>I19</v>
      </c>
      <c r="L109" s="1" t="s">
        <v>475</v>
      </c>
      <c r="M109" t="str">
        <f>VLOOKUP(L109,xml_table3!$A$1:$B$272,2,FALSE())</f>
        <v>S190</v>
      </c>
      <c r="N109" s="1" t="s">
        <v>432</v>
      </c>
      <c r="O109" t="str">
        <f>VLOOKUP(N109,xml_table3!$A$1:$B$272,2,FALSE())</f>
        <v>S266</v>
      </c>
      <c r="P109" s="1" t="s">
        <v>385</v>
      </c>
      <c r="Q109" t="str">
        <f>VLOOKUP(P109,xml_table3!$A$1:$B$272,2,FALSE())</f>
        <v>S213</v>
      </c>
      <c r="R109" s="1" t="s">
        <v>321</v>
      </c>
      <c r="S109" t="str">
        <f>VLOOKUP(R109,xml_table3!$A$1:$B$272,2,FALSE())</f>
        <v>S91</v>
      </c>
      <c r="T109" s="1" t="s">
        <v>228</v>
      </c>
      <c r="U109" s="1" t="s">
        <v>40</v>
      </c>
      <c r="V109" s="1" t="s">
        <v>43</v>
      </c>
      <c r="X109" s="1"/>
      <c r="Y109" t="str">
        <f>"&lt;member ID = """&amp;A109&amp;"""&gt;&lt;K_ID&gt;"&amp;B109&amp;"&lt;/K_ID&gt;&lt;Name&gt;"&amp;C109&amp;"&lt;/Name&gt;&lt;Personality&gt;"&amp;テーブル1[[#This Row],[Personality2]]&amp;"&lt;/Personality&gt;&lt;Special_1&gt;"&amp;G109&amp;"&lt;/Special_1&gt;&lt;Special_2&gt;"&amp;I109&amp;"&lt;/Special_2&gt;&lt;Item&gt;"&amp;K109&amp;"&lt;/Item&gt;&lt;Skill_1&gt;"&amp;M109&amp;"&lt;/Skill_1&gt;&lt;Skill_2&gt;"&amp;O109&amp;"&lt;/Skill_2&gt;&lt;Skill_3&gt;"&amp;Q109&amp;"&lt;/Skill_3&gt;"</f>
        <v>&lt;member ID = "P108"&gt;&lt;K_ID&gt;K27&lt;/K_ID&gt;&lt;Name&gt;キングドラ&lt;/Name&gt;&lt;Personality&gt;PE3&lt;/Personality&gt;&lt;Special_1&gt;S43&lt;/Special_1&gt;&lt;Special_2&gt;S46&lt;/Special_2&gt;&lt;Item&gt;I19&lt;/Item&gt;&lt;Skill_1&gt;S190&lt;/Skill_1&gt;&lt;Skill_2&gt;S266&lt;/Skill_2&gt;&lt;Skill_3&gt;S213&lt;/Skill_3&gt;</v>
      </c>
      <c r="Z109" t="str">
        <f t="shared" si="3"/>
        <v>&lt;Skill_4&gt;S91&lt;/Skill_4&gt;&lt;Circle&gt;4&lt;/Circle&gt;&lt;Doryokuti_1&gt;HP&lt;/Doryokuti_1&gt;&lt;Doryokuti_2&gt;C&lt;/Doryokuti_2&gt;&lt;Doryokuti_3&gt;&lt;/Doryokuti_3&gt;&lt;/member&gt;</v>
      </c>
      <c r="AA109" t="str">
        <f t="shared" si="2"/>
        <v>&lt;member ID = "P108"&gt;&lt;K_ID&gt;K27&lt;/K_ID&gt;&lt;Name&gt;キングドラ&lt;/Name&gt;&lt;Personality&gt;PE3&lt;/Personality&gt;&lt;Special_1&gt;S43&lt;/Special_1&gt;&lt;Special_2&gt;S46&lt;/Special_2&gt;&lt;Item&gt;I19&lt;/Item&gt;&lt;Skill_1&gt;S190&lt;/Skill_1&gt;&lt;Skill_2&gt;S266&lt;/Skill_2&gt;&lt;Skill_3&gt;S213&lt;/Skill_3&gt;&lt;Skill_4&gt;S91&lt;/Skill_4&gt;&lt;Circle&gt;4&lt;/Circle&gt;&lt;Doryokuti_1&gt;HP&lt;/Doryokuti_1&gt;&lt;Doryokuti_2&gt;C&lt;/Doryokuti_2&gt;&lt;Doryokuti_3&gt;&lt;/Doryokuti_3&gt;&lt;/member&gt;</v>
      </c>
      <c r="AMK109" s="1"/>
    </row>
    <row r="110" spans="1:27 1025:1025">
      <c r="A110" s="1" t="s">
        <v>548</v>
      </c>
      <c r="B110" t="str">
        <f>VLOOKUP(C110,xml_table5!$A$1:$B$151,2,FALSE())</f>
        <v>K28</v>
      </c>
      <c r="C110" s="1" t="s">
        <v>549</v>
      </c>
      <c r="D110" s="1" t="s">
        <v>206</v>
      </c>
      <c r="E110" s="22" t="str">
        <f>VLOOKUP(テーブル1[[#This Row],[Personality]],作業用!$J$2:$K$17,2,FALSE)</f>
        <v>PE1</v>
      </c>
      <c r="F110" t="str">
        <f>VLOOKUP(C110,pokemon_status!$B$2:$F$910,4,FALSE())</f>
        <v>かいりきバサミ</v>
      </c>
      <c r="G110" t="str">
        <f>VLOOKUP(F110,xml_table4!$A$1:$B$127,2,FALSE())</f>
        <v>S15</v>
      </c>
      <c r="H110" t="s">
        <v>550</v>
      </c>
      <c r="I110" t="str">
        <f>IF(H110 = "","",VLOOKUP(H110,xml_table4!$A$1:$B$127,2,FALSE()))</f>
        <v>S48</v>
      </c>
      <c r="J110" s="1" t="s">
        <v>551</v>
      </c>
      <c r="K110" t="str">
        <f>VLOOKUP(J110,xml_table2!$A$2:$B$56,2,FALSE())</f>
        <v>I51</v>
      </c>
      <c r="L110" s="1" t="s">
        <v>210</v>
      </c>
      <c r="M110" t="str">
        <f>VLOOKUP(L110,xml_table3!$A$1:$B$272,2,FALSE())</f>
        <v>S95</v>
      </c>
      <c r="N110" s="1" t="s">
        <v>217</v>
      </c>
      <c r="O110" t="str">
        <f>VLOOKUP(N110,xml_table3!$A$1:$B$272,2,FALSE())</f>
        <v>S145</v>
      </c>
      <c r="P110" s="1" t="s">
        <v>440</v>
      </c>
      <c r="Q110" t="str">
        <f>VLOOKUP(P110,xml_table3!$A$1:$B$272,2,FALSE())</f>
        <v>S147</v>
      </c>
      <c r="R110" s="1" t="s">
        <v>313</v>
      </c>
      <c r="S110" t="str">
        <f>VLOOKUP(R110,xml_table3!$A$1:$B$272,2,FALSE())</f>
        <v>S201</v>
      </c>
      <c r="T110" s="1" t="s">
        <v>212</v>
      </c>
      <c r="U110" s="1" t="s">
        <v>41</v>
      </c>
      <c r="V110" s="1" t="s">
        <v>42</v>
      </c>
      <c r="X110" s="1"/>
      <c r="Y110" t="str">
        <f>"&lt;member ID = """&amp;A110&amp;"""&gt;&lt;K_ID&gt;"&amp;B110&amp;"&lt;/K_ID&gt;&lt;Name&gt;"&amp;C110&amp;"&lt;/Name&gt;&lt;Personality&gt;"&amp;テーブル1[[#This Row],[Personality2]]&amp;"&lt;/Personality&gt;&lt;Special_1&gt;"&amp;G110&amp;"&lt;/Special_1&gt;&lt;Special_2&gt;"&amp;I110&amp;"&lt;/Special_2&gt;&lt;Item&gt;"&amp;K110&amp;"&lt;/Item&gt;&lt;Skill_1&gt;"&amp;M110&amp;"&lt;/Skill_1&gt;&lt;Skill_2&gt;"&amp;O110&amp;"&lt;/Skill_2&gt;&lt;Skill_3&gt;"&amp;Q110&amp;"&lt;/Skill_3&gt;"</f>
        <v>&lt;member ID = "P109"&gt;&lt;K_ID&gt;K28&lt;/K_ID&gt;&lt;Name&gt;グライオン&lt;/Name&gt;&lt;Personality&gt;PE1&lt;/Personality&gt;&lt;Special_1&gt;S15&lt;/Special_1&gt;&lt;Special_2&gt;S48&lt;/Special_2&gt;&lt;Item&gt;I51&lt;/Item&gt;&lt;Skill_1&gt;S95&lt;/Skill_1&gt;&lt;Skill_2&gt;S145&lt;/Skill_2&gt;&lt;Skill_3&gt;S147&lt;/Skill_3&gt;</v>
      </c>
      <c r="Z110" t="str">
        <f t="shared" si="3"/>
        <v>&lt;Skill_4&gt;S201&lt;/Skill_4&gt;&lt;Circle&gt;1&lt;/Circle&gt;&lt;Doryokuti_1&gt;A&lt;/Doryokuti_1&gt;&lt;Doryokuti_2&gt;B&lt;/Doryokuti_2&gt;&lt;Doryokuti_3&gt;&lt;/Doryokuti_3&gt;&lt;/member&gt;</v>
      </c>
      <c r="AA110" t="str">
        <f t="shared" si="2"/>
        <v>&lt;member ID = "P109"&gt;&lt;K_ID&gt;K28&lt;/K_ID&gt;&lt;Name&gt;グライオン&lt;/Name&gt;&lt;Personality&gt;PE1&lt;/Personality&gt;&lt;Special_1&gt;S15&lt;/Special_1&gt;&lt;Special_2&gt;S48&lt;/Special_2&gt;&lt;Item&gt;I51&lt;/Item&gt;&lt;Skill_1&gt;S95&lt;/Skill_1&gt;&lt;Skill_2&gt;S145&lt;/Skill_2&gt;&lt;Skill_3&gt;S147&lt;/Skill_3&gt;&lt;Skill_4&gt;S201&lt;/Skill_4&gt;&lt;Circle&gt;1&lt;/Circle&gt;&lt;Doryokuti_1&gt;A&lt;/Doryokuti_1&gt;&lt;Doryokuti_2&gt;B&lt;/Doryokuti_2&gt;&lt;Doryokuti_3&gt;&lt;/Doryokuti_3&gt;&lt;/member&gt;</v>
      </c>
      <c r="AMK110" s="1"/>
    </row>
    <row r="111" spans="1:27 1025:1025">
      <c r="A111" s="1" t="s">
        <v>552</v>
      </c>
      <c r="B111" t="str">
        <f>VLOOKUP(C111,xml_table5!$A$1:$B$151,2,FALSE())</f>
        <v>K28</v>
      </c>
      <c r="C111" s="1" t="s">
        <v>549</v>
      </c>
      <c r="D111" s="1" t="s">
        <v>231</v>
      </c>
      <c r="E111" s="22" t="str">
        <f>VLOOKUP(テーブル1[[#This Row],[Personality]],作業用!$J$2:$K$17,2,FALSE)</f>
        <v>PE2</v>
      </c>
      <c r="F111" t="str">
        <f>VLOOKUP(C111,pokemon_status!$B$2:$F$910,4,FALSE())</f>
        <v>かいりきバサミ</v>
      </c>
      <c r="G111" t="str">
        <f>VLOOKUP(F111,xml_table4!$A$1:$B$127,2,FALSE())</f>
        <v>S15</v>
      </c>
      <c r="H111" t="s">
        <v>550</v>
      </c>
      <c r="I111" t="str">
        <f>IF(H111 = "","",VLOOKUP(H111,xml_table4!$A$1:$B$127,2,FALSE()))</f>
        <v>S48</v>
      </c>
      <c r="J111" s="1" t="s">
        <v>514</v>
      </c>
      <c r="K111" t="str">
        <f>VLOOKUP(J111,xml_table2!$A$2:$B$56,2,FALSE())</f>
        <v>I28</v>
      </c>
      <c r="L111" s="1" t="s">
        <v>210</v>
      </c>
      <c r="M111" t="str">
        <f>VLOOKUP(L111,xml_table3!$A$1:$B$272,2,FALSE())</f>
        <v>S95</v>
      </c>
      <c r="N111" s="1" t="s">
        <v>251</v>
      </c>
      <c r="O111" t="str">
        <f>VLOOKUP(N111,xml_table3!$A$1:$B$272,2,FALSE())</f>
        <v>S225</v>
      </c>
      <c r="P111" s="1" t="s">
        <v>258</v>
      </c>
      <c r="Q111" t="str">
        <f>VLOOKUP(P111,xml_table3!$A$1:$B$272,2,FALSE())</f>
        <v>S55</v>
      </c>
      <c r="R111" s="1" t="s">
        <v>391</v>
      </c>
      <c r="S111" t="str">
        <f>VLOOKUP(R111,xml_table3!$A$1:$B$272,2,FALSE())</f>
        <v>S80</v>
      </c>
      <c r="T111" s="1" t="s">
        <v>219</v>
      </c>
      <c r="U111" s="1" t="s">
        <v>41</v>
      </c>
      <c r="V111" s="1" t="s">
        <v>45</v>
      </c>
      <c r="X111" s="1"/>
      <c r="Y111" t="str">
        <f>"&lt;member ID = """&amp;A111&amp;"""&gt;&lt;K_ID&gt;"&amp;B111&amp;"&lt;/K_ID&gt;&lt;Name&gt;"&amp;C111&amp;"&lt;/Name&gt;&lt;Personality&gt;"&amp;テーブル1[[#This Row],[Personality2]]&amp;"&lt;/Personality&gt;&lt;Special_1&gt;"&amp;G111&amp;"&lt;/Special_1&gt;&lt;Special_2&gt;"&amp;I111&amp;"&lt;/Special_2&gt;&lt;Item&gt;"&amp;K111&amp;"&lt;/Item&gt;&lt;Skill_1&gt;"&amp;M111&amp;"&lt;/Skill_1&gt;&lt;Skill_2&gt;"&amp;O111&amp;"&lt;/Skill_2&gt;&lt;Skill_3&gt;"&amp;Q111&amp;"&lt;/Skill_3&gt;"</f>
        <v>&lt;member ID = "P110"&gt;&lt;K_ID&gt;K28&lt;/K_ID&gt;&lt;Name&gt;グライオン&lt;/Name&gt;&lt;Personality&gt;PE2&lt;/Personality&gt;&lt;Special_1&gt;S15&lt;/Special_1&gt;&lt;Special_2&gt;S48&lt;/Special_2&gt;&lt;Item&gt;I28&lt;/Item&gt;&lt;Skill_1&gt;S95&lt;/Skill_1&gt;&lt;Skill_2&gt;S225&lt;/Skill_2&gt;&lt;Skill_3&gt;S55&lt;/Skill_3&gt;</v>
      </c>
      <c r="Z111" t="str">
        <f t="shared" si="3"/>
        <v>&lt;Skill_4&gt;S80&lt;/Skill_4&gt;&lt;Circle&gt;2&lt;/Circle&gt;&lt;Doryokuti_1&gt;A&lt;/Doryokuti_1&gt;&lt;Doryokuti_2&gt;S&lt;/Doryokuti_2&gt;&lt;Doryokuti_3&gt;&lt;/Doryokuti_3&gt;&lt;/member&gt;</v>
      </c>
      <c r="AA111" t="str">
        <f t="shared" si="2"/>
        <v>&lt;member ID = "P110"&gt;&lt;K_ID&gt;K28&lt;/K_ID&gt;&lt;Name&gt;グライオン&lt;/Name&gt;&lt;Personality&gt;PE2&lt;/Personality&gt;&lt;Special_1&gt;S15&lt;/Special_1&gt;&lt;Special_2&gt;S48&lt;/Special_2&gt;&lt;Item&gt;I28&lt;/Item&gt;&lt;Skill_1&gt;S95&lt;/Skill_1&gt;&lt;Skill_2&gt;S225&lt;/Skill_2&gt;&lt;Skill_3&gt;S55&lt;/Skill_3&gt;&lt;Skill_4&gt;S80&lt;/Skill_4&gt;&lt;Circle&gt;2&lt;/Circle&gt;&lt;Doryokuti_1&gt;A&lt;/Doryokuti_1&gt;&lt;Doryokuti_2&gt;S&lt;/Doryokuti_2&gt;&lt;Doryokuti_3&gt;&lt;/Doryokuti_3&gt;&lt;/member&gt;</v>
      </c>
      <c r="AMK111" s="1"/>
    </row>
    <row r="112" spans="1:27 1025:1025">
      <c r="A112" s="1" t="s">
        <v>553</v>
      </c>
      <c r="B112" t="str">
        <f>VLOOKUP(C112,xml_table5!$A$1:$B$151,2,FALSE())</f>
        <v>K28</v>
      </c>
      <c r="C112" s="1" t="s">
        <v>549</v>
      </c>
      <c r="D112" s="1" t="s">
        <v>231</v>
      </c>
      <c r="E112" s="22" t="str">
        <f>VLOOKUP(テーブル1[[#This Row],[Personality]],作業用!$J$2:$K$17,2,FALSE)</f>
        <v>PE2</v>
      </c>
      <c r="F112" t="str">
        <f>VLOOKUP(C112,pokemon_status!$B$2:$F$910,4,FALSE())</f>
        <v>かいりきバサミ</v>
      </c>
      <c r="G112" t="str">
        <f>VLOOKUP(F112,xml_table4!$A$1:$B$127,2,FALSE())</f>
        <v>S15</v>
      </c>
      <c r="H112" t="s">
        <v>550</v>
      </c>
      <c r="I112" t="str">
        <f>IF(H112 = "","",VLOOKUP(H112,xml_table4!$A$1:$B$127,2,FALSE()))</f>
        <v>S48</v>
      </c>
      <c r="J112" s="1" t="s">
        <v>421</v>
      </c>
      <c r="K112" t="str">
        <f>VLOOKUP(J112,xml_table2!$A$2:$B$56,2,FALSE())</f>
        <v>I13</v>
      </c>
      <c r="L112" s="1" t="s">
        <v>444</v>
      </c>
      <c r="M112" t="str">
        <f>VLOOKUP(L112,xml_table3!$A$1:$B$272,2,FALSE())</f>
        <v>S197</v>
      </c>
      <c r="N112" s="1" t="s">
        <v>210</v>
      </c>
      <c r="O112" t="str">
        <f>VLOOKUP(N112,xml_table3!$A$1:$B$272,2,FALSE())</f>
        <v>S95</v>
      </c>
      <c r="P112" s="1" t="s">
        <v>554</v>
      </c>
      <c r="Q112" t="str">
        <f>VLOOKUP(P112,xml_table3!$A$1:$B$272,2,FALSE())</f>
        <v>S172</v>
      </c>
      <c r="R112" s="1" t="s">
        <v>423</v>
      </c>
      <c r="S112" t="str">
        <f>VLOOKUP(R112,xml_table3!$A$1:$B$272,2,FALSE())</f>
        <v>S47</v>
      </c>
      <c r="T112" s="1" t="s">
        <v>224</v>
      </c>
      <c r="U112" s="1" t="s">
        <v>40</v>
      </c>
      <c r="V112" s="1" t="s">
        <v>45</v>
      </c>
      <c r="X112" s="1"/>
      <c r="Y112" t="str">
        <f>"&lt;member ID = """&amp;A112&amp;"""&gt;&lt;K_ID&gt;"&amp;B112&amp;"&lt;/K_ID&gt;&lt;Name&gt;"&amp;C112&amp;"&lt;/Name&gt;&lt;Personality&gt;"&amp;テーブル1[[#This Row],[Personality2]]&amp;"&lt;/Personality&gt;&lt;Special_1&gt;"&amp;G112&amp;"&lt;/Special_1&gt;&lt;Special_2&gt;"&amp;I112&amp;"&lt;/Special_2&gt;&lt;Item&gt;"&amp;K112&amp;"&lt;/Item&gt;&lt;Skill_1&gt;"&amp;M112&amp;"&lt;/Skill_1&gt;&lt;Skill_2&gt;"&amp;O112&amp;"&lt;/Skill_2&gt;&lt;Skill_3&gt;"&amp;Q112&amp;"&lt;/Skill_3&gt;"</f>
        <v>&lt;member ID = "P111"&gt;&lt;K_ID&gt;K28&lt;/K_ID&gt;&lt;Name&gt;グライオン&lt;/Name&gt;&lt;Personality&gt;PE2&lt;/Personality&gt;&lt;Special_1&gt;S15&lt;/Special_1&gt;&lt;Special_2&gt;S48&lt;/Special_2&gt;&lt;Item&gt;I13&lt;/Item&gt;&lt;Skill_1&gt;S197&lt;/Skill_1&gt;&lt;Skill_2&gt;S95&lt;/Skill_2&gt;&lt;Skill_3&gt;S172&lt;/Skill_3&gt;</v>
      </c>
      <c r="Z112" t="str">
        <f t="shared" si="3"/>
        <v>&lt;Skill_4&gt;S47&lt;/Skill_4&gt;&lt;Circle&gt;3&lt;/Circle&gt;&lt;Doryokuti_1&gt;HP&lt;/Doryokuti_1&gt;&lt;Doryokuti_2&gt;S&lt;/Doryokuti_2&gt;&lt;Doryokuti_3&gt;&lt;/Doryokuti_3&gt;&lt;/member&gt;</v>
      </c>
      <c r="AA112" t="str">
        <f t="shared" si="2"/>
        <v>&lt;member ID = "P111"&gt;&lt;K_ID&gt;K28&lt;/K_ID&gt;&lt;Name&gt;グライオン&lt;/Name&gt;&lt;Personality&gt;PE2&lt;/Personality&gt;&lt;Special_1&gt;S15&lt;/Special_1&gt;&lt;Special_2&gt;S48&lt;/Special_2&gt;&lt;Item&gt;I13&lt;/Item&gt;&lt;Skill_1&gt;S197&lt;/Skill_1&gt;&lt;Skill_2&gt;S95&lt;/Skill_2&gt;&lt;Skill_3&gt;S172&lt;/Skill_3&gt;&lt;Skill_4&gt;S47&lt;/Skill_4&gt;&lt;Circle&gt;3&lt;/Circle&gt;&lt;Doryokuti_1&gt;HP&lt;/Doryokuti_1&gt;&lt;Doryokuti_2&gt;S&lt;/Doryokuti_2&gt;&lt;Doryokuti_3&gt;&lt;/Doryokuti_3&gt;&lt;/member&gt;</v>
      </c>
      <c r="AMK112" s="1"/>
    </row>
    <row r="113" spans="1:27 1025:1025">
      <c r="A113" s="1" t="s">
        <v>555</v>
      </c>
      <c r="B113" t="str">
        <f>VLOOKUP(C113,xml_table5!$A$1:$B$151,2,FALSE())</f>
        <v>K28</v>
      </c>
      <c r="C113" s="1" t="s">
        <v>549</v>
      </c>
      <c r="D113" s="1" t="s">
        <v>206</v>
      </c>
      <c r="E113" s="22" t="str">
        <f>VLOOKUP(テーブル1[[#This Row],[Personality]],作業用!$J$2:$K$17,2,FALSE)</f>
        <v>PE1</v>
      </c>
      <c r="F113" t="str">
        <f>VLOOKUP(C113,pokemon_status!$B$2:$F$910,4,FALSE())</f>
        <v>かいりきバサミ</v>
      </c>
      <c r="G113" t="str">
        <f>VLOOKUP(F113,xml_table4!$A$1:$B$127,2,FALSE())</f>
        <v>S15</v>
      </c>
      <c r="H113" t="s">
        <v>550</v>
      </c>
      <c r="I113" t="str">
        <f>IF(H113 = "","",VLOOKUP(H113,xml_table4!$A$1:$B$127,2,FALSE()))</f>
        <v>S48</v>
      </c>
      <c r="J113" s="1" t="s">
        <v>431</v>
      </c>
      <c r="K113" t="str">
        <f>VLOOKUP(J113,xml_table2!$A$2:$B$56,2,FALSE())</f>
        <v>I32</v>
      </c>
      <c r="L113" s="1" t="s">
        <v>210</v>
      </c>
      <c r="M113" t="str">
        <f>VLOOKUP(L113,xml_table3!$A$1:$B$272,2,FALSE())</f>
        <v>S95</v>
      </c>
      <c r="N113" s="1" t="s">
        <v>217</v>
      </c>
      <c r="O113" t="str">
        <f>VLOOKUP(N113,xml_table3!$A$1:$B$272,2,FALSE())</f>
        <v>S145</v>
      </c>
      <c r="P113" s="1" t="s">
        <v>208</v>
      </c>
      <c r="Q113" t="str">
        <f>VLOOKUP(P113,xml_table3!$A$1:$B$272,2,FALSE())</f>
        <v>S94</v>
      </c>
      <c r="R113" s="1" t="s">
        <v>221</v>
      </c>
      <c r="S113" t="str">
        <f>VLOOKUP(R113,xml_table3!$A$1:$B$272,2,FALSE())</f>
        <v>S114</v>
      </c>
      <c r="T113" s="1" t="s">
        <v>228</v>
      </c>
      <c r="U113" s="1" t="s">
        <v>41</v>
      </c>
      <c r="V113" s="1" t="s">
        <v>42</v>
      </c>
      <c r="X113" s="1"/>
      <c r="Y113" t="str">
        <f>"&lt;member ID = """&amp;A113&amp;"""&gt;&lt;K_ID&gt;"&amp;B113&amp;"&lt;/K_ID&gt;&lt;Name&gt;"&amp;C113&amp;"&lt;/Name&gt;&lt;Personality&gt;"&amp;テーブル1[[#This Row],[Personality2]]&amp;"&lt;/Personality&gt;&lt;Special_1&gt;"&amp;G113&amp;"&lt;/Special_1&gt;&lt;Special_2&gt;"&amp;I113&amp;"&lt;/Special_2&gt;&lt;Item&gt;"&amp;K113&amp;"&lt;/Item&gt;&lt;Skill_1&gt;"&amp;M113&amp;"&lt;/Skill_1&gt;&lt;Skill_2&gt;"&amp;O113&amp;"&lt;/Skill_2&gt;&lt;Skill_3&gt;"&amp;Q113&amp;"&lt;/Skill_3&gt;"</f>
        <v>&lt;member ID = "P112"&gt;&lt;K_ID&gt;K28&lt;/K_ID&gt;&lt;Name&gt;グライオン&lt;/Name&gt;&lt;Personality&gt;PE1&lt;/Personality&gt;&lt;Special_1&gt;S15&lt;/Special_1&gt;&lt;Special_2&gt;S48&lt;/Special_2&gt;&lt;Item&gt;I32&lt;/Item&gt;&lt;Skill_1&gt;S95&lt;/Skill_1&gt;&lt;Skill_2&gt;S145&lt;/Skill_2&gt;&lt;Skill_3&gt;S94&lt;/Skill_3&gt;</v>
      </c>
      <c r="Z113" t="str">
        <f t="shared" si="3"/>
        <v>&lt;Skill_4&gt;S114&lt;/Skill_4&gt;&lt;Circle&gt;4&lt;/Circle&gt;&lt;Doryokuti_1&gt;A&lt;/Doryokuti_1&gt;&lt;Doryokuti_2&gt;B&lt;/Doryokuti_2&gt;&lt;Doryokuti_3&gt;&lt;/Doryokuti_3&gt;&lt;/member&gt;</v>
      </c>
      <c r="AA113" t="str">
        <f t="shared" si="2"/>
        <v>&lt;member ID = "P112"&gt;&lt;K_ID&gt;K28&lt;/K_ID&gt;&lt;Name&gt;グライオン&lt;/Name&gt;&lt;Personality&gt;PE1&lt;/Personality&gt;&lt;Special_1&gt;S15&lt;/Special_1&gt;&lt;Special_2&gt;S48&lt;/Special_2&gt;&lt;Item&gt;I32&lt;/Item&gt;&lt;Skill_1&gt;S95&lt;/Skill_1&gt;&lt;Skill_2&gt;S145&lt;/Skill_2&gt;&lt;Skill_3&gt;S94&lt;/Skill_3&gt;&lt;Skill_4&gt;S114&lt;/Skill_4&gt;&lt;Circle&gt;4&lt;/Circle&gt;&lt;Doryokuti_1&gt;A&lt;/Doryokuti_1&gt;&lt;Doryokuti_2&gt;B&lt;/Doryokuti_2&gt;&lt;Doryokuti_3&gt;&lt;/Doryokuti_3&gt;&lt;/member&gt;</v>
      </c>
      <c r="AMK113" s="1"/>
    </row>
    <row r="114" spans="1:27 1025:1025">
      <c r="A114" s="1" t="s">
        <v>556</v>
      </c>
      <c r="B114" t="str">
        <f>VLOOKUP(C114,xml_table5!$A$1:$B$151,2,FALSE())</f>
        <v>K29</v>
      </c>
      <c r="C114" s="1" t="s">
        <v>557</v>
      </c>
      <c r="D114" s="1" t="s">
        <v>206</v>
      </c>
      <c r="E114" s="22" t="str">
        <f>VLOOKUP(テーブル1[[#This Row],[Personality]],作業用!$J$2:$K$17,2,FALSE)</f>
        <v>PE1</v>
      </c>
      <c r="F114" t="str">
        <f>VLOOKUP(C114,pokemon_status!$B$2:$F$910,4,FALSE())</f>
        <v>いかく</v>
      </c>
      <c r="G114" t="str">
        <f>VLOOKUP(F114,xml_table4!$A$1:$B$127,2,FALSE())</f>
        <v>S8</v>
      </c>
      <c r="H114" t="s">
        <v>558</v>
      </c>
      <c r="I114" t="str">
        <f>IF(H114 = "","",VLOOKUP(H114,xml_table4!$A$1:$B$127,2,FALSE()))</f>
        <v>S82</v>
      </c>
      <c r="J114" s="1" t="s">
        <v>207</v>
      </c>
      <c r="K114" t="str">
        <f>VLOOKUP(J114,xml_table2!$A$2:$B$56,2,FALSE())</f>
        <v>I29</v>
      </c>
      <c r="L114" s="1" t="s">
        <v>99</v>
      </c>
      <c r="M114" t="str">
        <f>VLOOKUP(L114,xml_table3!$A$1:$B$272,2,FALSE())</f>
        <v>S44</v>
      </c>
      <c r="N114" s="1" t="s">
        <v>209</v>
      </c>
      <c r="O114" t="str">
        <f>VLOOKUP(N114,xml_table3!$A$1:$B$272,2,FALSE())</f>
        <v>S26</v>
      </c>
      <c r="P114" s="1" t="s">
        <v>253</v>
      </c>
      <c r="Q114" t="str">
        <f>VLOOKUP(P114,xml_table3!$A$1:$B$272,2,FALSE())</f>
        <v>S52</v>
      </c>
      <c r="R114" s="1" t="s">
        <v>241</v>
      </c>
      <c r="S114" t="str">
        <f>VLOOKUP(R114,xml_table3!$A$1:$B$272,2,FALSE())</f>
        <v>S153</v>
      </c>
      <c r="T114" s="1" t="s">
        <v>212</v>
      </c>
      <c r="U114" s="1" t="s">
        <v>40</v>
      </c>
      <c r="V114" s="1" t="s">
        <v>41</v>
      </c>
      <c r="X114" s="1"/>
      <c r="Y114" t="str">
        <f>"&lt;member ID = """&amp;A114&amp;"""&gt;&lt;K_ID&gt;"&amp;B114&amp;"&lt;/K_ID&gt;&lt;Name&gt;"&amp;C114&amp;"&lt;/Name&gt;&lt;Personality&gt;"&amp;テーブル1[[#This Row],[Personality2]]&amp;"&lt;/Personality&gt;&lt;Special_1&gt;"&amp;G114&amp;"&lt;/Special_1&gt;&lt;Special_2&gt;"&amp;I114&amp;"&lt;/Special_2&gt;&lt;Item&gt;"&amp;K114&amp;"&lt;/Item&gt;&lt;Skill_1&gt;"&amp;M114&amp;"&lt;/Skill_1&gt;&lt;Skill_2&gt;"&amp;O114&amp;"&lt;/Skill_2&gt;&lt;Skill_3&gt;"&amp;Q114&amp;"&lt;/Skill_3&gt;"</f>
        <v>&lt;member ID = "P113"&gt;&lt;K_ID&gt;K29&lt;/K_ID&gt;&lt;Name&gt;グランブル&lt;/Name&gt;&lt;Personality&gt;PE1&lt;/Personality&gt;&lt;Special_1&gt;S8&lt;/Special_1&gt;&lt;Special_2&gt;S82&lt;/Special_2&gt;&lt;Item&gt;I29&lt;/Item&gt;&lt;Skill_1&gt;S44&lt;/Skill_1&gt;&lt;Skill_2&gt;S26&lt;/Skill_2&gt;&lt;Skill_3&gt;S52&lt;/Skill_3&gt;</v>
      </c>
      <c r="Z114" t="str">
        <f t="shared" si="3"/>
        <v>&lt;Skill_4&gt;S153&lt;/Skill_4&gt;&lt;Circle&gt;1&lt;/Circle&gt;&lt;Doryokuti_1&gt;HP&lt;/Doryokuti_1&gt;&lt;Doryokuti_2&gt;A&lt;/Doryokuti_2&gt;&lt;Doryokuti_3&gt;&lt;/Doryokuti_3&gt;&lt;/member&gt;</v>
      </c>
      <c r="AA114" t="str">
        <f t="shared" si="2"/>
        <v>&lt;member ID = "P113"&gt;&lt;K_ID&gt;K29&lt;/K_ID&gt;&lt;Name&gt;グランブル&lt;/Name&gt;&lt;Personality&gt;PE1&lt;/Personality&gt;&lt;Special_1&gt;S8&lt;/Special_1&gt;&lt;Special_2&gt;S82&lt;/Special_2&gt;&lt;Item&gt;I29&lt;/Item&gt;&lt;Skill_1&gt;S44&lt;/Skill_1&gt;&lt;Skill_2&gt;S26&lt;/Skill_2&gt;&lt;Skill_3&gt;S52&lt;/Skill_3&gt;&lt;Skill_4&gt;S153&lt;/Skill_4&gt;&lt;Circle&gt;1&lt;/Circle&gt;&lt;Doryokuti_1&gt;HP&lt;/Doryokuti_1&gt;&lt;Doryokuti_2&gt;A&lt;/Doryokuti_2&gt;&lt;Doryokuti_3&gt;&lt;/Doryokuti_3&gt;&lt;/member&gt;</v>
      </c>
      <c r="AMK114" s="1"/>
    </row>
    <row r="115" spans="1:27 1025:1025">
      <c r="A115" s="1" t="s">
        <v>559</v>
      </c>
      <c r="B115" t="str">
        <f>VLOOKUP(C115,xml_table5!$A$1:$B$151,2,FALSE())</f>
        <v>K29</v>
      </c>
      <c r="C115" s="1" t="s">
        <v>557</v>
      </c>
      <c r="D115" s="1" t="s">
        <v>206</v>
      </c>
      <c r="E115" s="22" t="str">
        <f>VLOOKUP(テーブル1[[#This Row],[Personality]],作業用!$J$2:$K$17,2,FALSE)</f>
        <v>PE1</v>
      </c>
      <c r="F115" t="str">
        <f>VLOOKUP(C115,pokemon_status!$B$2:$F$910,4,FALSE())</f>
        <v>いかく</v>
      </c>
      <c r="G115" t="str">
        <f>VLOOKUP(F115,xml_table4!$A$1:$B$127,2,FALSE())</f>
        <v>S8</v>
      </c>
      <c r="H115" t="s">
        <v>558</v>
      </c>
      <c r="I115" t="str">
        <f>IF(H115 = "","",VLOOKUP(H115,xml_table4!$A$1:$B$127,2,FALSE()))</f>
        <v>S82</v>
      </c>
      <c r="J115" s="1" t="s">
        <v>239</v>
      </c>
      <c r="K115" t="str">
        <f>VLOOKUP(J115,xml_table2!$A$2:$B$56,2,FALSE())</f>
        <v>I30</v>
      </c>
      <c r="L115" s="1" t="s">
        <v>235</v>
      </c>
      <c r="M115" t="str">
        <f>VLOOKUP(L115,xml_table3!$A$1:$B$272,2,FALSE())</f>
        <v>S58</v>
      </c>
      <c r="N115" s="1" t="s">
        <v>251</v>
      </c>
      <c r="O115" t="str">
        <f>VLOOKUP(N115,xml_table3!$A$1:$B$272,2,FALSE())</f>
        <v>S225</v>
      </c>
      <c r="P115" s="1" t="s">
        <v>258</v>
      </c>
      <c r="Q115" t="str">
        <f>VLOOKUP(P115,xml_table3!$A$1:$B$272,2,FALSE())</f>
        <v>S55</v>
      </c>
      <c r="R115" s="1" t="s">
        <v>391</v>
      </c>
      <c r="S115" t="str">
        <f>VLOOKUP(R115,xml_table3!$A$1:$B$272,2,FALSE())</f>
        <v>S80</v>
      </c>
      <c r="T115" s="1" t="s">
        <v>219</v>
      </c>
      <c r="U115" s="1" t="s">
        <v>40</v>
      </c>
      <c r="V115" s="1" t="s">
        <v>41</v>
      </c>
      <c r="X115" s="1"/>
      <c r="Y115" t="str">
        <f>"&lt;member ID = """&amp;A115&amp;"""&gt;&lt;K_ID&gt;"&amp;B115&amp;"&lt;/K_ID&gt;&lt;Name&gt;"&amp;C115&amp;"&lt;/Name&gt;&lt;Personality&gt;"&amp;テーブル1[[#This Row],[Personality2]]&amp;"&lt;/Personality&gt;&lt;Special_1&gt;"&amp;G115&amp;"&lt;/Special_1&gt;&lt;Special_2&gt;"&amp;I115&amp;"&lt;/Special_2&gt;&lt;Item&gt;"&amp;K115&amp;"&lt;/Item&gt;&lt;Skill_1&gt;"&amp;M115&amp;"&lt;/Skill_1&gt;&lt;Skill_2&gt;"&amp;O115&amp;"&lt;/Skill_2&gt;&lt;Skill_3&gt;"&amp;Q115&amp;"&lt;/Skill_3&gt;"</f>
        <v>&lt;member ID = "P114"&gt;&lt;K_ID&gt;K29&lt;/K_ID&gt;&lt;Name&gt;グランブル&lt;/Name&gt;&lt;Personality&gt;PE1&lt;/Personality&gt;&lt;Special_1&gt;S8&lt;/Special_1&gt;&lt;Special_2&gt;S82&lt;/Special_2&gt;&lt;Item&gt;I30&lt;/Item&gt;&lt;Skill_1&gt;S58&lt;/Skill_1&gt;&lt;Skill_2&gt;S225&lt;/Skill_2&gt;&lt;Skill_3&gt;S55&lt;/Skill_3&gt;</v>
      </c>
      <c r="Z115" t="str">
        <f t="shared" si="3"/>
        <v>&lt;Skill_4&gt;S80&lt;/Skill_4&gt;&lt;Circle&gt;2&lt;/Circle&gt;&lt;Doryokuti_1&gt;HP&lt;/Doryokuti_1&gt;&lt;Doryokuti_2&gt;A&lt;/Doryokuti_2&gt;&lt;Doryokuti_3&gt;&lt;/Doryokuti_3&gt;&lt;/member&gt;</v>
      </c>
      <c r="AA115" t="str">
        <f t="shared" si="2"/>
        <v>&lt;member ID = "P114"&gt;&lt;K_ID&gt;K29&lt;/K_ID&gt;&lt;Name&gt;グランブル&lt;/Name&gt;&lt;Personality&gt;PE1&lt;/Personality&gt;&lt;Special_1&gt;S8&lt;/Special_1&gt;&lt;Special_2&gt;S82&lt;/Special_2&gt;&lt;Item&gt;I30&lt;/Item&gt;&lt;Skill_1&gt;S58&lt;/Skill_1&gt;&lt;Skill_2&gt;S225&lt;/Skill_2&gt;&lt;Skill_3&gt;S55&lt;/Skill_3&gt;&lt;Skill_4&gt;S80&lt;/Skill_4&gt;&lt;Circle&gt;2&lt;/Circle&gt;&lt;Doryokuti_1&gt;HP&lt;/Doryokuti_1&gt;&lt;Doryokuti_2&gt;A&lt;/Doryokuti_2&gt;&lt;Doryokuti_3&gt;&lt;/Doryokuti_3&gt;&lt;/member&gt;</v>
      </c>
      <c r="AMK115" s="1"/>
    </row>
    <row r="116" spans="1:27 1025:1025">
      <c r="A116" s="1" t="s">
        <v>560</v>
      </c>
      <c r="B116" t="str">
        <f>VLOOKUP(C116,xml_table5!$A$1:$B$151,2,FALSE())</f>
        <v>K29</v>
      </c>
      <c r="C116" s="1" t="s">
        <v>557</v>
      </c>
      <c r="D116" s="1" t="s">
        <v>206</v>
      </c>
      <c r="E116" s="22" t="str">
        <f>VLOOKUP(テーブル1[[#This Row],[Personality]],作業用!$J$2:$K$17,2,FALSE)</f>
        <v>PE1</v>
      </c>
      <c r="F116" t="str">
        <f>VLOOKUP(C116,pokemon_status!$B$2:$F$910,4,FALSE())</f>
        <v>いかく</v>
      </c>
      <c r="G116" t="str">
        <f>VLOOKUP(F116,xml_table4!$A$1:$B$127,2,FALSE())</f>
        <v>S8</v>
      </c>
      <c r="H116" t="s">
        <v>558</v>
      </c>
      <c r="I116" t="str">
        <f>IF(H116 = "","",VLOOKUP(H116,xml_table4!$A$1:$B$127,2,FALSE()))</f>
        <v>S82</v>
      </c>
      <c r="J116" s="1" t="s">
        <v>138</v>
      </c>
      <c r="K116" t="str">
        <f>VLOOKUP(J116,xml_table2!$A$2:$B$56,2,FALSE())</f>
        <v>I35</v>
      </c>
      <c r="L116" s="1" t="s">
        <v>338</v>
      </c>
      <c r="M116" t="str">
        <f>VLOOKUP(L116,xml_table3!$A$1:$B$272,2,FALSE())</f>
        <v>S226</v>
      </c>
      <c r="N116" s="1" t="s">
        <v>339</v>
      </c>
      <c r="O116" t="str">
        <f>VLOOKUP(N116,xml_table3!$A$1:$B$272,2,FALSE())</f>
        <v>S56</v>
      </c>
      <c r="P116" s="1" t="s">
        <v>340</v>
      </c>
      <c r="Q116" t="str">
        <f>VLOOKUP(P116,xml_table3!$A$1:$B$272,2,FALSE())</f>
        <v>S269</v>
      </c>
      <c r="R116" s="1" t="s">
        <v>304</v>
      </c>
      <c r="S116" t="str">
        <f>VLOOKUP(R116,xml_table3!$A$1:$B$272,2,FALSE())</f>
        <v>S97</v>
      </c>
      <c r="T116" s="1" t="s">
        <v>224</v>
      </c>
      <c r="U116" s="1" t="s">
        <v>40</v>
      </c>
      <c r="V116" s="1" t="s">
        <v>41</v>
      </c>
      <c r="X116" s="1"/>
      <c r="Y116" t="str">
        <f>"&lt;member ID = """&amp;A116&amp;"""&gt;&lt;K_ID&gt;"&amp;B116&amp;"&lt;/K_ID&gt;&lt;Name&gt;"&amp;C116&amp;"&lt;/Name&gt;&lt;Personality&gt;"&amp;テーブル1[[#This Row],[Personality2]]&amp;"&lt;/Personality&gt;&lt;Special_1&gt;"&amp;G116&amp;"&lt;/Special_1&gt;&lt;Special_2&gt;"&amp;I116&amp;"&lt;/Special_2&gt;&lt;Item&gt;"&amp;K116&amp;"&lt;/Item&gt;&lt;Skill_1&gt;"&amp;M116&amp;"&lt;/Skill_1&gt;&lt;Skill_2&gt;"&amp;O116&amp;"&lt;/Skill_2&gt;&lt;Skill_3&gt;"&amp;Q116&amp;"&lt;/Skill_3&gt;"</f>
        <v>&lt;member ID = "P115"&gt;&lt;K_ID&gt;K29&lt;/K_ID&gt;&lt;Name&gt;グランブル&lt;/Name&gt;&lt;Personality&gt;PE1&lt;/Personality&gt;&lt;Special_1&gt;S8&lt;/Special_1&gt;&lt;Special_2&gt;S82&lt;/Special_2&gt;&lt;Item&gt;I35&lt;/Item&gt;&lt;Skill_1&gt;S226&lt;/Skill_1&gt;&lt;Skill_2&gt;S56&lt;/Skill_2&gt;&lt;Skill_3&gt;S269&lt;/Skill_3&gt;</v>
      </c>
      <c r="Z116" t="str">
        <f t="shared" si="3"/>
        <v>&lt;Skill_4&gt;S97&lt;/Skill_4&gt;&lt;Circle&gt;3&lt;/Circle&gt;&lt;Doryokuti_1&gt;HP&lt;/Doryokuti_1&gt;&lt;Doryokuti_2&gt;A&lt;/Doryokuti_2&gt;&lt;Doryokuti_3&gt;&lt;/Doryokuti_3&gt;&lt;/member&gt;</v>
      </c>
      <c r="AA116" t="str">
        <f t="shared" si="2"/>
        <v>&lt;member ID = "P115"&gt;&lt;K_ID&gt;K29&lt;/K_ID&gt;&lt;Name&gt;グランブル&lt;/Name&gt;&lt;Personality&gt;PE1&lt;/Personality&gt;&lt;Special_1&gt;S8&lt;/Special_1&gt;&lt;Special_2&gt;S82&lt;/Special_2&gt;&lt;Item&gt;I35&lt;/Item&gt;&lt;Skill_1&gt;S226&lt;/Skill_1&gt;&lt;Skill_2&gt;S56&lt;/Skill_2&gt;&lt;Skill_3&gt;S269&lt;/Skill_3&gt;&lt;Skill_4&gt;S97&lt;/Skill_4&gt;&lt;Circle&gt;3&lt;/Circle&gt;&lt;Doryokuti_1&gt;HP&lt;/Doryokuti_1&gt;&lt;Doryokuti_2&gt;A&lt;/Doryokuti_2&gt;&lt;Doryokuti_3&gt;&lt;/Doryokuti_3&gt;&lt;/member&gt;</v>
      </c>
      <c r="AMK116" s="1"/>
    </row>
    <row r="117" spans="1:27 1025:1025">
      <c r="A117" s="1" t="s">
        <v>561</v>
      </c>
      <c r="B117" t="str">
        <f>VLOOKUP(C117,xml_table5!$A$1:$B$151,2,FALSE())</f>
        <v>K29</v>
      </c>
      <c r="C117" s="1" t="s">
        <v>557</v>
      </c>
      <c r="D117" s="1" t="s">
        <v>206</v>
      </c>
      <c r="E117" s="22" t="str">
        <f>VLOOKUP(テーブル1[[#This Row],[Personality]],作業用!$J$2:$K$17,2,FALSE)</f>
        <v>PE1</v>
      </c>
      <c r="F117" t="str">
        <f>VLOOKUP(C117,pokemon_status!$B$2:$F$910,4,FALSE())</f>
        <v>いかく</v>
      </c>
      <c r="G117" t="str">
        <f>VLOOKUP(F117,xml_table4!$A$1:$B$127,2,FALSE())</f>
        <v>S8</v>
      </c>
      <c r="H117" t="s">
        <v>558</v>
      </c>
      <c r="I117" t="str">
        <f>IF(H117 = "","",VLOOKUP(H117,xml_table4!$A$1:$B$127,2,FALSE()))</f>
        <v>S82</v>
      </c>
      <c r="J117" s="1" t="s">
        <v>226</v>
      </c>
      <c r="K117" t="str">
        <f>VLOOKUP(J117,xml_table2!$A$2:$B$56,2,FALSE())</f>
        <v>I3</v>
      </c>
      <c r="L117" s="1" t="s">
        <v>223</v>
      </c>
      <c r="M117" t="str">
        <f>VLOOKUP(L117,xml_table3!$A$1:$B$272,2,FALSE())</f>
        <v>S63</v>
      </c>
      <c r="N117" s="1" t="s">
        <v>349</v>
      </c>
      <c r="O117" t="str">
        <f>VLOOKUP(N117,xml_table3!$A$1:$B$272,2,FALSE())</f>
        <v>S27</v>
      </c>
      <c r="P117" s="1" t="s">
        <v>210</v>
      </c>
      <c r="Q117" t="str">
        <f>VLOOKUP(P117,xml_table3!$A$1:$B$272,2,FALSE())</f>
        <v>S95</v>
      </c>
      <c r="R117" s="1" t="s">
        <v>221</v>
      </c>
      <c r="S117" t="str">
        <f>VLOOKUP(R117,xml_table3!$A$1:$B$272,2,FALSE())</f>
        <v>S114</v>
      </c>
      <c r="T117" s="1" t="s">
        <v>228</v>
      </c>
      <c r="U117" s="1" t="s">
        <v>40</v>
      </c>
      <c r="V117" s="1" t="s">
        <v>41</v>
      </c>
      <c r="X117" s="1"/>
      <c r="Y117" t="str">
        <f>"&lt;member ID = """&amp;A117&amp;"""&gt;&lt;K_ID&gt;"&amp;B117&amp;"&lt;/K_ID&gt;&lt;Name&gt;"&amp;C117&amp;"&lt;/Name&gt;&lt;Personality&gt;"&amp;テーブル1[[#This Row],[Personality2]]&amp;"&lt;/Personality&gt;&lt;Special_1&gt;"&amp;G117&amp;"&lt;/Special_1&gt;&lt;Special_2&gt;"&amp;I117&amp;"&lt;/Special_2&gt;&lt;Item&gt;"&amp;K117&amp;"&lt;/Item&gt;&lt;Skill_1&gt;"&amp;M117&amp;"&lt;/Skill_1&gt;&lt;Skill_2&gt;"&amp;O117&amp;"&lt;/Skill_2&gt;&lt;Skill_3&gt;"&amp;Q117&amp;"&lt;/Skill_3&gt;"</f>
        <v>&lt;member ID = "P116"&gt;&lt;K_ID&gt;K29&lt;/K_ID&gt;&lt;Name&gt;グランブル&lt;/Name&gt;&lt;Personality&gt;PE1&lt;/Personality&gt;&lt;Special_1&gt;S8&lt;/Special_1&gt;&lt;Special_2&gt;S82&lt;/Special_2&gt;&lt;Item&gt;I3&lt;/Item&gt;&lt;Skill_1&gt;S63&lt;/Skill_1&gt;&lt;Skill_2&gt;S27&lt;/Skill_2&gt;&lt;Skill_3&gt;S95&lt;/Skill_3&gt;</v>
      </c>
      <c r="Z117" t="str">
        <f t="shared" si="3"/>
        <v>&lt;Skill_4&gt;S114&lt;/Skill_4&gt;&lt;Circle&gt;4&lt;/Circle&gt;&lt;Doryokuti_1&gt;HP&lt;/Doryokuti_1&gt;&lt;Doryokuti_2&gt;A&lt;/Doryokuti_2&gt;&lt;Doryokuti_3&gt;&lt;/Doryokuti_3&gt;&lt;/member&gt;</v>
      </c>
      <c r="AA117" t="str">
        <f t="shared" si="2"/>
        <v>&lt;member ID = "P116"&gt;&lt;K_ID&gt;K29&lt;/K_ID&gt;&lt;Name&gt;グランブル&lt;/Name&gt;&lt;Personality&gt;PE1&lt;/Personality&gt;&lt;Special_1&gt;S8&lt;/Special_1&gt;&lt;Special_2&gt;S82&lt;/Special_2&gt;&lt;Item&gt;I3&lt;/Item&gt;&lt;Skill_1&gt;S63&lt;/Skill_1&gt;&lt;Skill_2&gt;S27&lt;/Skill_2&gt;&lt;Skill_3&gt;S95&lt;/Skill_3&gt;&lt;Skill_4&gt;S114&lt;/Skill_4&gt;&lt;Circle&gt;4&lt;/Circle&gt;&lt;Doryokuti_1&gt;HP&lt;/Doryokuti_1&gt;&lt;Doryokuti_2&gt;A&lt;/Doryokuti_2&gt;&lt;Doryokuti_3&gt;&lt;/Doryokuti_3&gt;&lt;/member&gt;</v>
      </c>
      <c r="AMK117" s="1"/>
    </row>
    <row r="118" spans="1:27 1025:1025">
      <c r="A118" s="1" t="s">
        <v>562</v>
      </c>
      <c r="B118" t="str">
        <f>VLOOKUP(C118,xml_table5!$A$1:$B$151,2,FALSE())</f>
        <v>K30</v>
      </c>
      <c r="C118" s="1" t="s">
        <v>563</v>
      </c>
      <c r="D118" s="1" t="s">
        <v>564</v>
      </c>
      <c r="E118" s="22" t="str">
        <f>VLOOKUP(テーブル1[[#This Row],[Personality]],作業用!$J$2:$K$17,2,FALSE)</f>
        <v>PE9</v>
      </c>
      <c r="F118" t="str">
        <f>VLOOKUP(C118,pokemon_status!$B$2:$F$910,4,FALSE())</f>
        <v>ゆきがくれ</v>
      </c>
      <c r="G118" t="str">
        <f>VLOOKUP(F118,xml_table4!$A$1:$B$127,2,FALSE())</f>
        <v>S119</v>
      </c>
      <c r="I118" t="str">
        <f>IF(H118 = "","",VLOOKUP(H118,xml_table4!$A$1:$B$127,2,FALSE()))</f>
        <v/>
      </c>
      <c r="J118" s="1" t="s">
        <v>411</v>
      </c>
      <c r="K118" t="str">
        <f>VLOOKUP(J118,xml_table2!$A$2:$B$56,2,FALSE())</f>
        <v>I40</v>
      </c>
      <c r="L118" s="1" t="s">
        <v>396</v>
      </c>
      <c r="M118" t="str">
        <f>VLOOKUP(L118,xml_table3!$A$1:$B$272,2,FALSE())</f>
        <v>S270</v>
      </c>
      <c r="N118" s="1" t="s">
        <v>409</v>
      </c>
      <c r="O118" t="str">
        <f>VLOOKUP(N118,xml_table3!$A$1:$B$272,2,FALSE())</f>
        <v>S239</v>
      </c>
      <c r="P118" s="1" t="s">
        <v>236</v>
      </c>
      <c r="Q118" t="str">
        <f>VLOOKUP(P118,xml_table3!$A$1:$B$272,2,FALSE())</f>
        <v>S50</v>
      </c>
      <c r="R118" s="1" t="s">
        <v>313</v>
      </c>
      <c r="S118" t="str">
        <f>VLOOKUP(R118,xml_table3!$A$1:$B$272,2,FALSE())</f>
        <v>S201</v>
      </c>
      <c r="T118" s="1" t="s">
        <v>212</v>
      </c>
      <c r="U118" s="1" t="s">
        <v>43</v>
      </c>
      <c r="V118" s="1" t="s">
        <v>44</v>
      </c>
      <c r="X118" s="1"/>
      <c r="Y118" t="str">
        <f>"&lt;member ID = """&amp;A118&amp;"""&gt;&lt;K_ID&gt;"&amp;B118&amp;"&lt;/K_ID&gt;&lt;Name&gt;"&amp;C118&amp;"&lt;/Name&gt;&lt;Personality&gt;"&amp;テーブル1[[#This Row],[Personality2]]&amp;"&lt;/Personality&gt;&lt;Special_1&gt;"&amp;G118&amp;"&lt;/Special_1&gt;&lt;Special_2&gt;"&amp;I118&amp;"&lt;/Special_2&gt;&lt;Item&gt;"&amp;K118&amp;"&lt;/Item&gt;&lt;Skill_1&gt;"&amp;M118&amp;"&lt;/Skill_1&gt;&lt;Skill_2&gt;"&amp;O118&amp;"&lt;/Skill_2&gt;&lt;Skill_3&gt;"&amp;Q118&amp;"&lt;/Skill_3&gt;"</f>
        <v>&lt;member ID = "P117"&gt;&lt;K_ID&gt;K30&lt;/K_ID&gt;&lt;Name&gt;グレイシア&lt;/Name&gt;&lt;Personality&gt;PE9&lt;/Personality&gt;&lt;Special_1&gt;S119&lt;/Special_1&gt;&lt;Special_2&gt;&lt;/Special_2&gt;&lt;Item&gt;I40&lt;/Item&gt;&lt;Skill_1&gt;S270&lt;/Skill_1&gt;&lt;Skill_2&gt;S239&lt;/Skill_2&gt;&lt;Skill_3&gt;S50&lt;/Skill_3&gt;</v>
      </c>
      <c r="Z118" t="str">
        <f t="shared" si="3"/>
        <v>&lt;Skill_4&gt;S201&lt;/Skill_4&gt;&lt;Circle&gt;1&lt;/Circle&gt;&lt;Doryokuti_1&gt;C&lt;/Doryokuti_1&gt;&lt;Doryokuti_2&gt;D&lt;/Doryokuti_2&gt;&lt;Doryokuti_3&gt;&lt;/Doryokuti_3&gt;&lt;/member&gt;</v>
      </c>
      <c r="AA118" t="str">
        <f t="shared" si="2"/>
        <v>&lt;member ID = "P117"&gt;&lt;K_ID&gt;K30&lt;/K_ID&gt;&lt;Name&gt;グレイシア&lt;/Name&gt;&lt;Personality&gt;PE9&lt;/Personality&gt;&lt;Special_1&gt;S119&lt;/Special_1&gt;&lt;Special_2&gt;&lt;/Special_2&gt;&lt;Item&gt;I40&lt;/Item&gt;&lt;Skill_1&gt;S270&lt;/Skill_1&gt;&lt;Skill_2&gt;S239&lt;/Skill_2&gt;&lt;Skill_3&gt;S50&lt;/Skill_3&gt;&lt;Skill_4&gt;S201&lt;/Skill_4&gt;&lt;Circle&gt;1&lt;/Circle&gt;&lt;Doryokuti_1&gt;C&lt;/Doryokuti_1&gt;&lt;Doryokuti_2&gt;D&lt;/Doryokuti_2&gt;&lt;Doryokuti_3&gt;&lt;/Doryokuti_3&gt;&lt;/member&gt;</v>
      </c>
      <c r="AMK118" s="1"/>
    </row>
    <row r="119" spans="1:27 1025:1025">
      <c r="A119" s="1" t="s">
        <v>565</v>
      </c>
      <c r="B119" t="str">
        <f>VLOOKUP(C119,xml_table5!$A$1:$B$151,2,FALSE())</f>
        <v>K30</v>
      </c>
      <c r="C119" s="1" t="s">
        <v>563</v>
      </c>
      <c r="D119" s="1" t="s">
        <v>564</v>
      </c>
      <c r="E119" s="22" t="str">
        <f>VLOOKUP(テーブル1[[#This Row],[Personality]],作業用!$J$2:$K$17,2,FALSE)</f>
        <v>PE9</v>
      </c>
      <c r="F119" t="str">
        <f>VLOOKUP(C119,pokemon_status!$B$2:$F$910,4,FALSE())</f>
        <v>ゆきがくれ</v>
      </c>
      <c r="G119" t="str">
        <f>VLOOKUP(F119,xml_table4!$A$1:$B$127,2,FALSE())</f>
        <v>S119</v>
      </c>
      <c r="I119" t="str">
        <f>IF(H119 = "","",VLOOKUP(H119,xml_table4!$A$1:$B$127,2,FALSE()))</f>
        <v/>
      </c>
      <c r="J119" s="1" t="s">
        <v>298</v>
      </c>
      <c r="K119" t="str">
        <f>VLOOKUP(J119,xml_table2!$A$2:$B$56,2,FALSE())</f>
        <v>I33</v>
      </c>
      <c r="L119" s="1" t="s">
        <v>396</v>
      </c>
      <c r="M119" t="str">
        <f>VLOOKUP(L119,xml_table3!$A$1:$B$272,2,FALSE())</f>
        <v>S270</v>
      </c>
      <c r="N119" s="1" t="s">
        <v>236</v>
      </c>
      <c r="O119" t="str">
        <f>VLOOKUP(N119,xml_table3!$A$1:$B$272,2,FALSE())</f>
        <v>S50</v>
      </c>
      <c r="P119" s="1" t="s">
        <v>453</v>
      </c>
      <c r="Q119" t="str">
        <f>VLOOKUP(P119,xml_table3!$A$1:$B$272,2,FALSE())</f>
        <v>S9</v>
      </c>
      <c r="R119" s="1" t="s">
        <v>414</v>
      </c>
      <c r="S119" t="str">
        <f>VLOOKUP(R119,xml_table3!$A$1:$B$272,2,FALSE())</f>
        <v>S19</v>
      </c>
      <c r="T119" s="1" t="s">
        <v>219</v>
      </c>
      <c r="U119" s="1" t="s">
        <v>43</v>
      </c>
      <c r="V119" s="1" t="s">
        <v>44</v>
      </c>
      <c r="X119" s="1"/>
      <c r="Y119" t="str">
        <f>"&lt;member ID = """&amp;A119&amp;"""&gt;&lt;K_ID&gt;"&amp;B119&amp;"&lt;/K_ID&gt;&lt;Name&gt;"&amp;C119&amp;"&lt;/Name&gt;&lt;Personality&gt;"&amp;テーブル1[[#This Row],[Personality2]]&amp;"&lt;/Personality&gt;&lt;Special_1&gt;"&amp;G119&amp;"&lt;/Special_1&gt;&lt;Special_2&gt;"&amp;I119&amp;"&lt;/Special_2&gt;&lt;Item&gt;"&amp;K119&amp;"&lt;/Item&gt;&lt;Skill_1&gt;"&amp;M119&amp;"&lt;/Skill_1&gt;&lt;Skill_2&gt;"&amp;O119&amp;"&lt;/Skill_2&gt;&lt;Skill_3&gt;"&amp;Q119&amp;"&lt;/Skill_3&gt;"</f>
        <v>&lt;member ID = "P118"&gt;&lt;K_ID&gt;K30&lt;/K_ID&gt;&lt;Name&gt;グレイシア&lt;/Name&gt;&lt;Personality&gt;PE9&lt;/Personality&gt;&lt;Special_1&gt;S119&lt;/Special_1&gt;&lt;Special_2&gt;&lt;/Special_2&gt;&lt;Item&gt;I33&lt;/Item&gt;&lt;Skill_1&gt;S270&lt;/Skill_1&gt;&lt;Skill_2&gt;S50&lt;/Skill_2&gt;&lt;Skill_3&gt;S9&lt;/Skill_3&gt;</v>
      </c>
      <c r="Z119" t="str">
        <f t="shared" si="3"/>
        <v>&lt;Skill_4&gt;S19&lt;/Skill_4&gt;&lt;Circle&gt;2&lt;/Circle&gt;&lt;Doryokuti_1&gt;C&lt;/Doryokuti_1&gt;&lt;Doryokuti_2&gt;D&lt;/Doryokuti_2&gt;&lt;Doryokuti_3&gt;&lt;/Doryokuti_3&gt;&lt;/member&gt;</v>
      </c>
      <c r="AA119" t="str">
        <f t="shared" si="2"/>
        <v>&lt;member ID = "P118"&gt;&lt;K_ID&gt;K30&lt;/K_ID&gt;&lt;Name&gt;グレイシア&lt;/Name&gt;&lt;Personality&gt;PE9&lt;/Personality&gt;&lt;Special_1&gt;S119&lt;/Special_1&gt;&lt;Special_2&gt;&lt;/Special_2&gt;&lt;Item&gt;I33&lt;/Item&gt;&lt;Skill_1&gt;S270&lt;/Skill_1&gt;&lt;Skill_2&gt;S50&lt;/Skill_2&gt;&lt;Skill_3&gt;S9&lt;/Skill_3&gt;&lt;Skill_4&gt;S19&lt;/Skill_4&gt;&lt;Circle&gt;2&lt;/Circle&gt;&lt;Doryokuti_1&gt;C&lt;/Doryokuti_1&gt;&lt;Doryokuti_2&gt;D&lt;/Doryokuti_2&gt;&lt;Doryokuti_3&gt;&lt;/Doryokuti_3&gt;&lt;/member&gt;</v>
      </c>
      <c r="AMK119" s="1"/>
    </row>
    <row r="120" spans="1:27 1025:1025">
      <c r="A120" s="1" t="s">
        <v>566</v>
      </c>
      <c r="B120" t="str">
        <f>VLOOKUP(C120,xml_table5!$A$1:$B$151,2,FALSE())</f>
        <v>K30</v>
      </c>
      <c r="C120" s="1" t="s">
        <v>563</v>
      </c>
      <c r="D120" s="1" t="s">
        <v>261</v>
      </c>
      <c r="E120" s="22" t="str">
        <f>VLOOKUP(テーブル1[[#This Row],[Personality]],作業用!$J$2:$K$17,2,FALSE)</f>
        <v>PE3</v>
      </c>
      <c r="F120" t="str">
        <f>VLOOKUP(C120,pokemon_status!$B$2:$F$910,4,FALSE())</f>
        <v>ゆきがくれ</v>
      </c>
      <c r="G120" t="str">
        <f>VLOOKUP(F120,xml_table4!$A$1:$B$127,2,FALSE())</f>
        <v>S119</v>
      </c>
      <c r="I120" t="str">
        <f>IF(H120 = "","",VLOOKUP(H120,xml_table4!$A$1:$B$127,2,FALSE()))</f>
        <v/>
      </c>
      <c r="J120" s="1" t="s">
        <v>421</v>
      </c>
      <c r="K120" t="str">
        <f>VLOOKUP(J120,xml_table2!$A$2:$B$56,2,FALSE())</f>
        <v>I13</v>
      </c>
      <c r="L120" s="1" t="s">
        <v>385</v>
      </c>
      <c r="M120" t="str">
        <f>VLOOKUP(L120,xml_table3!$A$1:$B$272,2,FALSE())</f>
        <v>S213</v>
      </c>
      <c r="N120" s="1" t="s">
        <v>284</v>
      </c>
      <c r="O120" t="str">
        <f>VLOOKUP(N120,xml_table3!$A$1:$B$272,2,FALSE())</f>
        <v>S192</v>
      </c>
      <c r="P120" s="1" t="s">
        <v>414</v>
      </c>
      <c r="Q120" t="str">
        <f>VLOOKUP(P120,xml_table3!$A$1:$B$272,2,FALSE())</f>
        <v>S19</v>
      </c>
      <c r="R120" s="1" t="s">
        <v>477</v>
      </c>
      <c r="S120" t="str">
        <f>VLOOKUP(R120,xml_table3!$A$1:$B$272,2,FALSE())</f>
        <v>S242</v>
      </c>
      <c r="T120" s="1" t="s">
        <v>224</v>
      </c>
      <c r="U120" s="1" t="s">
        <v>42</v>
      </c>
      <c r="V120" s="1" t="s">
        <v>43</v>
      </c>
      <c r="X120" s="1"/>
      <c r="Y120" t="str">
        <f>"&lt;member ID = """&amp;A120&amp;"""&gt;&lt;K_ID&gt;"&amp;B120&amp;"&lt;/K_ID&gt;&lt;Name&gt;"&amp;C120&amp;"&lt;/Name&gt;&lt;Personality&gt;"&amp;テーブル1[[#This Row],[Personality2]]&amp;"&lt;/Personality&gt;&lt;Special_1&gt;"&amp;G120&amp;"&lt;/Special_1&gt;&lt;Special_2&gt;"&amp;I120&amp;"&lt;/Special_2&gt;&lt;Item&gt;"&amp;K120&amp;"&lt;/Item&gt;&lt;Skill_1&gt;"&amp;M120&amp;"&lt;/Skill_1&gt;&lt;Skill_2&gt;"&amp;O120&amp;"&lt;/Skill_2&gt;&lt;Skill_3&gt;"&amp;Q120&amp;"&lt;/Skill_3&gt;"</f>
        <v>&lt;member ID = "P119"&gt;&lt;K_ID&gt;K30&lt;/K_ID&gt;&lt;Name&gt;グレイシア&lt;/Name&gt;&lt;Personality&gt;PE3&lt;/Personality&gt;&lt;Special_1&gt;S119&lt;/Special_1&gt;&lt;Special_2&gt;&lt;/Special_2&gt;&lt;Item&gt;I13&lt;/Item&gt;&lt;Skill_1&gt;S213&lt;/Skill_1&gt;&lt;Skill_2&gt;S192&lt;/Skill_2&gt;&lt;Skill_3&gt;S19&lt;/Skill_3&gt;</v>
      </c>
      <c r="Z120" t="str">
        <f t="shared" si="3"/>
        <v>&lt;Skill_4&gt;S242&lt;/Skill_4&gt;&lt;Circle&gt;3&lt;/Circle&gt;&lt;Doryokuti_1&gt;B&lt;/Doryokuti_1&gt;&lt;Doryokuti_2&gt;C&lt;/Doryokuti_2&gt;&lt;Doryokuti_3&gt;&lt;/Doryokuti_3&gt;&lt;/member&gt;</v>
      </c>
      <c r="AA120" t="str">
        <f t="shared" si="2"/>
        <v>&lt;member ID = "P119"&gt;&lt;K_ID&gt;K30&lt;/K_ID&gt;&lt;Name&gt;グレイシア&lt;/Name&gt;&lt;Personality&gt;PE3&lt;/Personality&gt;&lt;Special_1&gt;S119&lt;/Special_1&gt;&lt;Special_2&gt;&lt;/Special_2&gt;&lt;Item&gt;I13&lt;/Item&gt;&lt;Skill_1&gt;S213&lt;/Skill_1&gt;&lt;Skill_2&gt;S192&lt;/Skill_2&gt;&lt;Skill_3&gt;S19&lt;/Skill_3&gt;&lt;Skill_4&gt;S242&lt;/Skill_4&gt;&lt;Circle&gt;3&lt;/Circle&gt;&lt;Doryokuti_1&gt;B&lt;/Doryokuti_1&gt;&lt;Doryokuti_2&gt;C&lt;/Doryokuti_2&gt;&lt;Doryokuti_3&gt;&lt;/Doryokuti_3&gt;&lt;/member&gt;</v>
      </c>
      <c r="AMK120" s="1"/>
    </row>
    <row r="121" spans="1:27 1025:1025">
      <c r="A121" s="1" t="s">
        <v>567</v>
      </c>
      <c r="B121" t="str">
        <f>VLOOKUP(C121,xml_table5!$A$1:$B$151,2,FALSE())</f>
        <v>K30</v>
      </c>
      <c r="C121" s="1" t="s">
        <v>563</v>
      </c>
      <c r="D121" s="1" t="s">
        <v>261</v>
      </c>
      <c r="E121" s="22" t="str">
        <f>VLOOKUP(テーブル1[[#This Row],[Personality]],作業用!$J$2:$K$17,2,FALSE)</f>
        <v>PE3</v>
      </c>
      <c r="F121" t="str">
        <f>VLOOKUP(C121,pokemon_status!$B$2:$F$910,4,FALSE())</f>
        <v>ゆきがくれ</v>
      </c>
      <c r="G121" t="str">
        <f>VLOOKUP(F121,xml_table4!$A$1:$B$127,2,FALSE())</f>
        <v>S119</v>
      </c>
      <c r="I121" t="str">
        <f>IF(H121 = "","",VLOOKUP(H121,xml_table4!$A$1:$B$127,2,FALSE()))</f>
        <v/>
      </c>
      <c r="J121" s="1" t="s">
        <v>140</v>
      </c>
      <c r="K121" t="str">
        <f>VLOOKUP(J121,xml_table2!$A$2:$B$56,2,FALSE())</f>
        <v>I49</v>
      </c>
      <c r="L121" s="1" t="s">
        <v>396</v>
      </c>
      <c r="M121" t="str">
        <f>VLOOKUP(L121,xml_table3!$A$1:$B$272,2,FALSE())</f>
        <v>S270</v>
      </c>
      <c r="N121" s="1" t="s">
        <v>319</v>
      </c>
      <c r="O121" t="str">
        <f>VLOOKUP(N121,xml_table3!$A$1:$B$272,2,FALSE())</f>
        <v>S104</v>
      </c>
      <c r="P121" s="1" t="s">
        <v>321</v>
      </c>
      <c r="Q121" t="str">
        <f>VLOOKUP(P121,xml_table3!$A$1:$B$272,2,FALSE())</f>
        <v>S91</v>
      </c>
      <c r="R121" s="1" t="s">
        <v>409</v>
      </c>
      <c r="S121" t="str">
        <f>VLOOKUP(R121,xml_table3!$A$1:$B$272,2,FALSE())</f>
        <v>S239</v>
      </c>
      <c r="T121" s="1" t="s">
        <v>228</v>
      </c>
      <c r="U121" s="1" t="s">
        <v>42</v>
      </c>
      <c r="V121" s="1" t="s">
        <v>43</v>
      </c>
      <c r="X121" s="1"/>
      <c r="Y121" t="str">
        <f>"&lt;member ID = """&amp;A121&amp;"""&gt;&lt;K_ID&gt;"&amp;B121&amp;"&lt;/K_ID&gt;&lt;Name&gt;"&amp;C121&amp;"&lt;/Name&gt;&lt;Personality&gt;"&amp;テーブル1[[#This Row],[Personality2]]&amp;"&lt;/Personality&gt;&lt;Special_1&gt;"&amp;G121&amp;"&lt;/Special_1&gt;&lt;Special_2&gt;"&amp;I121&amp;"&lt;/Special_2&gt;&lt;Item&gt;"&amp;K121&amp;"&lt;/Item&gt;&lt;Skill_1&gt;"&amp;M121&amp;"&lt;/Skill_1&gt;&lt;Skill_2&gt;"&amp;O121&amp;"&lt;/Skill_2&gt;&lt;Skill_3&gt;"&amp;Q121&amp;"&lt;/Skill_3&gt;"</f>
        <v>&lt;member ID = "P120"&gt;&lt;K_ID&gt;K30&lt;/K_ID&gt;&lt;Name&gt;グレイシア&lt;/Name&gt;&lt;Personality&gt;PE3&lt;/Personality&gt;&lt;Special_1&gt;S119&lt;/Special_1&gt;&lt;Special_2&gt;&lt;/Special_2&gt;&lt;Item&gt;I49&lt;/Item&gt;&lt;Skill_1&gt;S270&lt;/Skill_1&gt;&lt;Skill_2&gt;S104&lt;/Skill_2&gt;&lt;Skill_3&gt;S91&lt;/Skill_3&gt;</v>
      </c>
      <c r="Z121" t="str">
        <f t="shared" si="3"/>
        <v>&lt;Skill_4&gt;S239&lt;/Skill_4&gt;&lt;Circle&gt;4&lt;/Circle&gt;&lt;Doryokuti_1&gt;B&lt;/Doryokuti_1&gt;&lt;Doryokuti_2&gt;C&lt;/Doryokuti_2&gt;&lt;Doryokuti_3&gt;&lt;/Doryokuti_3&gt;&lt;/member&gt;</v>
      </c>
      <c r="AA121" t="str">
        <f t="shared" si="2"/>
        <v>&lt;member ID = "P120"&gt;&lt;K_ID&gt;K30&lt;/K_ID&gt;&lt;Name&gt;グレイシア&lt;/Name&gt;&lt;Personality&gt;PE3&lt;/Personality&gt;&lt;Special_1&gt;S119&lt;/Special_1&gt;&lt;Special_2&gt;&lt;/Special_2&gt;&lt;Item&gt;I49&lt;/Item&gt;&lt;Skill_1&gt;S270&lt;/Skill_1&gt;&lt;Skill_2&gt;S104&lt;/Skill_2&gt;&lt;Skill_3&gt;S91&lt;/Skill_3&gt;&lt;Skill_4&gt;S239&lt;/Skill_4&gt;&lt;Circle&gt;4&lt;/Circle&gt;&lt;Doryokuti_1&gt;B&lt;/Doryokuti_1&gt;&lt;Doryokuti_2&gt;C&lt;/Doryokuti_2&gt;&lt;Doryokuti_3&gt;&lt;/Doryokuti_3&gt;&lt;/member&gt;</v>
      </c>
      <c r="AMK121" s="1"/>
    </row>
    <row r="122" spans="1:27 1025:1025">
      <c r="A122" s="1" t="s">
        <v>568</v>
      </c>
      <c r="B122" t="str">
        <f>VLOOKUP(C122,xml_table5!$A$1:$B$151,2,FALSE())</f>
        <v>K31</v>
      </c>
      <c r="C122" s="1" t="s">
        <v>569</v>
      </c>
      <c r="D122" s="1" t="s">
        <v>570</v>
      </c>
      <c r="E122" s="22" t="str">
        <f>VLOOKUP(テーブル1[[#This Row],[Personality]],作業用!$J$2:$K$17,2,FALSE)</f>
        <v>PE10</v>
      </c>
      <c r="F122" t="str">
        <f>VLOOKUP(C122,pokemon_status!$B$2:$F$910,4,FALSE())</f>
        <v>ふゆう</v>
      </c>
      <c r="G122" t="str">
        <f>VLOOKUP(F122,xml_table4!$A$1:$B$127,2,FALSE())</f>
        <v>S94</v>
      </c>
      <c r="I122" t="str">
        <f>IF(H122 = "","",VLOOKUP(H122,xml_table4!$A$1:$B$127,2,FALSE()))</f>
        <v/>
      </c>
      <c r="J122" s="1" t="s">
        <v>571</v>
      </c>
      <c r="K122" t="str">
        <f>VLOOKUP(J122,xml_table2!$A$2:$B$56,2,FALSE())</f>
        <v>I1</v>
      </c>
      <c r="L122" s="1" t="s">
        <v>310</v>
      </c>
      <c r="M122" t="str">
        <f>VLOOKUP(L122,xml_table3!$A$1:$B$272,2,FALSE())</f>
        <v>S88</v>
      </c>
      <c r="N122" s="1" t="s">
        <v>264</v>
      </c>
      <c r="O122" t="str">
        <f>VLOOKUP(N122,xml_table3!$A$1:$B$272,2,FALSE())</f>
        <v>S120</v>
      </c>
      <c r="P122" s="1" t="s">
        <v>572</v>
      </c>
      <c r="Q122" t="str">
        <f>VLOOKUP(P122,xml_table3!$A$1:$B$272,2,FALSE())</f>
        <v>S140</v>
      </c>
      <c r="R122" s="1" t="s">
        <v>266</v>
      </c>
      <c r="S122" t="str">
        <f>VLOOKUP(R122,xml_table3!$A$1:$B$272,2,FALSE())</f>
        <v>S178</v>
      </c>
      <c r="T122" s="1" t="s">
        <v>228</v>
      </c>
      <c r="U122" s="1" t="s">
        <v>42</v>
      </c>
      <c r="V122" s="1" t="s">
        <v>44</v>
      </c>
      <c r="X122" s="1"/>
      <c r="Y122" t="str">
        <f>"&lt;member ID = """&amp;A122&amp;"""&gt;&lt;K_ID&gt;"&amp;B122&amp;"&lt;/K_ID&gt;&lt;Name&gt;"&amp;C122&amp;"&lt;/Name&gt;&lt;Personality&gt;"&amp;テーブル1[[#This Row],[Personality2]]&amp;"&lt;/Personality&gt;&lt;Special_1&gt;"&amp;G122&amp;"&lt;/Special_1&gt;&lt;Special_2&gt;"&amp;I122&amp;"&lt;/Special_2&gt;&lt;Item&gt;"&amp;K122&amp;"&lt;/Item&gt;&lt;Skill_1&gt;"&amp;M122&amp;"&lt;/Skill_1&gt;&lt;Skill_2&gt;"&amp;O122&amp;"&lt;/Skill_2&gt;&lt;Skill_3&gt;"&amp;Q122&amp;"&lt;/Skill_3&gt;"</f>
        <v>&lt;member ID = "P121"&gt;&lt;K_ID&gt;K31&lt;/K_ID&gt;&lt;Name&gt;クレセリア&lt;/Name&gt;&lt;Personality&gt;PE10&lt;/Personality&gt;&lt;Special_1&gt;S94&lt;/Special_1&gt;&lt;Special_2&gt;&lt;/Special_2&gt;&lt;Item&gt;I1&lt;/Item&gt;&lt;Skill_1&gt;S88&lt;/Skill_1&gt;&lt;Skill_2&gt;S120&lt;/Skill_2&gt;&lt;Skill_3&gt;S140&lt;/Skill_3&gt;</v>
      </c>
      <c r="Z122" t="str">
        <f t="shared" si="3"/>
        <v>&lt;Skill_4&gt;S178&lt;/Skill_4&gt;&lt;Circle&gt;4&lt;/Circle&gt;&lt;Doryokuti_1&gt;B&lt;/Doryokuti_1&gt;&lt;Doryokuti_2&gt;D&lt;/Doryokuti_2&gt;&lt;Doryokuti_3&gt;&lt;/Doryokuti_3&gt;&lt;/member&gt;</v>
      </c>
      <c r="AA122" t="str">
        <f t="shared" si="2"/>
        <v>&lt;member ID = "P121"&gt;&lt;K_ID&gt;K31&lt;/K_ID&gt;&lt;Name&gt;クレセリア&lt;/Name&gt;&lt;Personality&gt;PE10&lt;/Personality&gt;&lt;Special_1&gt;S94&lt;/Special_1&gt;&lt;Special_2&gt;&lt;/Special_2&gt;&lt;Item&gt;I1&lt;/Item&gt;&lt;Skill_1&gt;S88&lt;/Skill_1&gt;&lt;Skill_2&gt;S120&lt;/Skill_2&gt;&lt;Skill_3&gt;S140&lt;/Skill_3&gt;&lt;Skill_4&gt;S178&lt;/Skill_4&gt;&lt;Circle&gt;4&lt;/Circle&gt;&lt;Doryokuti_1&gt;B&lt;/Doryokuti_1&gt;&lt;Doryokuti_2&gt;D&lt;/Doryokuti_2&gt;&lt;Doryokuti_3&gt;&lt;/Doryokuti_3&gt;&lt;/member&gt;</v>
      </c>
      <c r="AMK122" s="1"/>
    </row>
    <row r="123" spans="1:27 1025:1025">
      <c r="A123" s="1" t="s">
        <v>573</v>
      </c>
      <c r="B123" t="str">
        <f>VLOOKUP(C123,xml_table5!$A$1:$B$151,2,FALSE())</f>
        <v>K31</v>
      </c>
      <c r="C123" s="1" t="s">
        <v>569</v>
      </c>
      <c r="D123" s="1" t="s">
        <v>570</v>
      </c>
      <c r="E123" s="22" t="str">
        <f>VLOOKUP(テーブル1[[#This Row],[Personality]],作業用!$J$2:$K$17,2,FALSE)</f>
        <v>PE10</v>
      </c>
      <c r="F123" t="str">
        <f>VLOOKUP(C123,pokemon_status!$B$2:$F$910,4,FALSE())</f>
        <v>ふゆう</v>
      </c>
      <c r="G123" t="str">
        <f>VLOOKUP(F123,xml_table4!$A$1:$B$127,2,FALSE())</f>
        <v>S94</v>
      </c>
      <c r="I123" t="str">
        <f>IF(H123 = "","",VLOOKUP(H123,xml_table4!$A$1:$B$127,2,FALSE()))</f>
        <v/>
      </c>
      <c r="J123" s="1" t="s">
        <v>250</v>
      </c>
      <c r="K123" t="str">
        <f>VLOOKUP(J123,xml_table2!$A$2:$B$56,2,FALSE())</f>
        <v>I54</v>
      </c>
      <c r="L123" s="1" t="s">
        <v>310</v>
      </c>
      <c r="M123" t="str">
        <f>VLOOKUP(L123,xml_table3!$A$1:$B$272,2,FALSE())</f>
        <v>S88</v>
      </c>
      <c r="N123" s="1" t="s">
        <v>300</v>
      </c>
      <c r="O123" t="str">
        <f>VLOOKUP(N123,xml_table3!$A$1:$B$272,2,FALSE())</f>
        <v>S157</v>
      </c>
      <c r="P123" s="1" t="s">
        <v>236</v>
      </c>
      <c r="Q123" t="str">
        <f>VLOOKUP(P123,xml_table3!$A$1:$B$272,2,FALSE())</f>
        <v>S50</v>
      </c>
      <c r="R123" s="1" t="s">
        <v>572</v>
      </c>
      <c r="S123" t="str">
        <f>VLOOKUP(R123,xml_table3!$A$1:$B$272,2,FALSE())</f>
        <v>S140</v>
      </c>
      <c r="T123" s="1" t="s">
        <v>228</v>
      </c>
      <c r="U123" s="1" t="s">
        <v>40</v>
      </c>
      <c r="V123" s="1" t="s">
        <v>42</v>
      </c>
      <c r="W123" s="1" t="s">
        <v>44</v>
      </c>
      <c r="X123" s="1"/>
      <c r="Y123" t="str">
        <f>"&lt;member ID = """&amp;A123&amp;"""&gt;&lt;K_ID&gt;"&amp;B123&amp;"&lt;/K_ID&gt;&lt;Name&gt;"&amp;C123&amp;"&lt;/Name&gt;&lt;Personality&gt;"&amp;テーブル1[[#This Row],[Personality2]]&amp;"&lt;/Personality&gt;&lt;Special_1&gt;"&amp;G123&amp;"&lt;/Special_1&gt;&lt;Special_2&gt;"&amp;I123&amp;"&lt;/Special_2&gt;&lt;Item&gt;"&amp;K123&amp;"&lt;/Item&gt;&lt;Skill_1&gt;"&amp;M123&amp;"&lt;/Skill_1&gt;&lt;Skill_2&gt;"&amp;O123&amp;"&lt;/Skill_2&gt;&lt;Skill_3&gt;"&amp;Q123&amp;"&lt;/Skill_3&gt;"</f>
        <v>&lt;member ID = "P122"&gt;&lt;K_ID&gt;K31&lt;/K_ID&gt;&lt;Name&gt;クレセリア&lt;/Name&gt;&lt;Personality&gt;PE10&lt;/Personality&gt;&lt;Special_1&gt;S94&lt;/Special_1&gt;&lt;Special_2&gt;&lt;/Special_2&gt;&lt;Item&gt;I54&lt;/Item&gt;&lt;Skill_1&gt;S88&lt;/Skill_1&gt;&lt;Skill_2&gt;S157&lt;/Skill_2&gt;&lt;Skill_3&gt;S50&lt;/Skill_3&gt;</v>
      </c>
      <c r="Z123" t="str">
        <f t="shared" si="3"/>
        <v>&lt;Skill_4&gt;S140&lt;/Skill_4&gt;&lt;Circle&gt;4&lt;/Circle&gt;&lt;Doryokuti_1&gt;HP&lt;/Doryokuti_1&gt;&lt;Doryokuti_2&gt;B&lt;/Doryokuti_2&gt;&lt;Doryokuti_3&gt;D&lt;/Doryokuti_3&gt;&lt;/member&gt;</v>
      </c>
      <c r="AA123" t="str">
        <f t="shared" si="2"/>
        <v>&lt;member ID = "P122"&gt;&lt;K_ID&gt;K31&lt;/K_ID&gt;&lt;Name&gt;クレセリア&lt;/Name&gt;&lt;Personality&gt;PE10&lt;/Personality&gt;&lt;Special_1&gt;S94&lt;/Special_1&gt;&lt;Special_2&gt;&lt;/Special_2&gt;&lt;Item&gt;I54&lt;/Item&gt;&lt;Skill_1&gt;S88&lt;/Skill_1&gt;&lt;Skill_2&gt;S157&lt;/Skill_2&gt;&lt;Skill_3&gt;S50&lt;/Skill_3&gt;&lt;Skill_4&gt;S140&lt;/Skill_4&gt;&lt;Circle&gt;4&lt;/Circle&gt;&lt;Doryokuti_1&gt;HP&lt;/Doryokuti_1&gt;&lt;Doryokuti_2&gt;B&lt;/Doryokuti_2&gt;&lt;Doryokuti_3&gt;D&lt;/Doryokuti_3&gt;&lt;/member&gt;</v>
      </c>
      <c r="AMK123" s="1"/>
    </row>
    <row r="124" spans="1:27 1025:1025">
      <c r="A124" s="1" t="s">
        <v>574</v>
      </c>
      <c r="B124" t="str">
        <f>VLOOKUP(C124,xml_table5!$A$1:$B$151,2,FALSE())</f>
        <v>K31</v>
      </c>
      <c r="C124" s="1" t="s">
        <v>569</v>
      </c>
      <c r="D124" s="1" t="s">
        <v>261</v>
      </c>
      <c r="E124" s="22" t="str">
        <f>VLOOKUP(テーブル1[[#This Row],[Personality]],作業用!$J$2:$K$17,2,FALSE)</f>
        <v>PE3</v>
      </c>
      <c r="F124" t="str">
        <f>VLOOKUP(C124,pokemon_status!$B$2:$F$910,4,FALSE())</f>
        <v>ふゆう</v>
      </c>
      <c r="G124" t="str">
        <f>VLOOKUP(F124,xml_table4!$A$1:$B$127,2,FALSE())</f>
        <v>S94</v>
      </c>
      <c r="I124" t="str">
        <f>IF(H124 = "","",VLOOKUP(H124,xml_table4!$A$1:$B$127,2,FALSE()))</f>
        <v/>
      </c>
      <c r="J124" s="1" t="s">
        <v>140</v>
      </c>
      <c r="K124" t="str">
        <f>VLOOKUP(J124,xml_table2!$A$2:$B$56,2,FALSE())</f>
        <v>I49</v>
      </c>
      <c r="L124" s="1" t="s">
        <v>310</v>
      </c>
      <c r="M124" t="str">
        <f>VLOOKUP(L124,xml_table3!$A$1:$B$272,2,FALSE())</f>
        <v>S88</v>
      </c>
      <c r="N124" s="1" t="s">
        <v>319</v>
      </c>
      <c r="O124" t="str">
        <f>VLOOKUP(N124,xml_table3!$A$1:$B$272,2,FALSE())</f>
        <v>S104</v>
      </c>
      <c r="P124" s="1" t="s">
        <v>538</v>
      </c>
      <c r="Q124" t="str">
        <f>VLOOKUP(P124,xml_table3!$A$1:$B$272,2,FALSE())</f>
        <v>S36</v>
      </c>
      <c r="R124" s="1" t="s">
        <v>575</v>
      </c>
      <c r="S124" t="str">
        <f>VLOOKUP(R124,xml_table3!$A$1:$B$272,2,FALSE())</f>
        <v>S137</v>
      </c>
      <c r="T124" s="1" t="s">
        <v>228</v>
      </c>
      <c r="U124" s="1" t="s">
        <v>40</v>
      </c>
      <c r="V124" s="1" t="s">
        <v>43</v>
      </c>
      <c r="X124" s="1"/>
      <c r="Y124" t="str">
        <f>"&lt;member ID = """&amp;A124&amp;"""&gt;&lt;K_ID&gt;"&amp;B124&amp;"&lt;/K_ID&gt;&lt;Name&gt;"&amp;C124&amp;"&lt;/Name&gt;&lt;Personality&gt;"&amp;テーブル1[[#This Row],[Personality2]]&amp;"&lt;/Personality&gt;&lt;Special_1&gt;"&amp;G124&amp;"&lt;/Special_1&gt;&lt;Special_2&gt;"&amp;I124&amp;"&lt;/Special_2&gt;&lt;Item&gt;"&amp;K124&amp;"&lt;/Item&gt;&lt;Skill_1&gt;"&amp;M124&amp;"&lt;/Skill_1&gt;&lt;Skill_2&gt;"&amp;O124&amp;"&lt;/Skill_2&gt;&lt;Skill_3&gt;"&amp;Q124&amp;"&lt;/Skill_3&gt;"</f>
        <v>&lt;member ID = "P123"&gt;&lt;K_ID&gt;K31&lt;/K_ID&gt;&lt;Name&gt;クレセリア&lt;/Name&gt;&lt;Personality&gt;PE3&lt;/Personality&gt;&lt;Special_1&gt;S94&lt;/Special_1&gt;&lt;Special_2&gt;&lt;/Special_2&gt;&lt;Item&gt;I49&lt;/Item&gt;&lt;Skill_1&gt;S88&lt;/Skill_1&gt;&lt;Skill_2&gt;S104&lt;/Skill_2&gt;&lt;Skill_3&gt;S36&lt;/Skill_3&gt;</v>
      </c>
      <c r="Z124" t="str">
        <f t="shared" si="3"/>
        <v>&lt;Skill_4&gt;S137&lt;/Skill_4&gt;&lt;Circle&gt;4&lt;/Circle&gt;&lt;Doryokuti_1&gt;HP&lt;/Doryokuti_1&gt;&lt;Doryokuti_2&gt;C&lt;/Doryokuti_2&gt;&lt;Doryokuti_3&gt;&lt;/Doryokuti_3&gt;&lt;/member&gt;</v>
      </c>
      <c r="AA124" t="str">
        <f t="shared" si="2"/>
        <v>&lt;member ID = "P123"&gt;&lt;K_ID&gt;K31&lt;/K_ID&gt;&lt;Name&gt;クレセリア&lt;/Name&gt;&lt;Personality&gt;PE3&lt;/Personality&gt;&lt;Special_1&gt;S94&lt;/Special_1&gt;&lt;Special_2&gt;&lt;/Special_2&gt;&lt;Item&gt;I49&lt;/Item&gt;&lt;Skill_1&gt;S88&lt;/Skill_1&gt;&lt;Skill_2&gt;S104&lt;/Skill_2&gt;&lt;Skill_3&gt;S36&lt;/Skill_3&gt;&lt;Skill_4&gt;S137&lt;/Skill_4&gt;&lt;Circle&gt;4&lt;/Circle&gt;&lt;Doryokuti_1&gt;HP&lt;/Doryokuti_1&gt;&lt;Doryokuti_2&gt;C&lt;/Doryokuti_2&gt;&lt;Doryokuti_3&gt;&lt;/Doryokuti_3&gt;&lt;/member&gt;</v>
      </c>
      <c r="AMK124" s="1"/>
    </row>
    <row r="125" spans="1:27 1025:1025">
      <c r="A125" s="1" t="s">
        <v>576</v>
      </c>
      <c r="B125" t="str">
        <f>VLOOKUP(C125,xml_table5!$A$1:$B$151,2,FALSE())</f>
        <v>K31</v>
      </c>
      <c r="C125" s="1" t="s">
        <v>569</v>
      </c>
      <c r="D125" s="1" t="s">
        <v>261</v>
      </c>
      <c r="E125" s="22" t="str">
        <f>VLOOKUP(テーブル1[[#This Row],[Personality]],作業用!$J$2:$K$17,2,FALSE)</f>
        <v>PE3</v>
      </c>
      <c r="F125" t="str">
        <f>VLOOKUP(C125,pokemon_status!$B$2:$F$910,4,FALSE())</f>
        <v>ふゆう</v>
      </c>
      <c r="G125" t="str">
        <f>VLOOKUP(F125,xml_table4!$A$1:$B$127,2,FALSE())</f>
        <v>S94</v>
      </c>
      <c r="I125" t="str">
        <f>IF(H125 = "","",VLOOKUP(H125,xml_table4!$A$1:$B$127,2,FALSE()))</f>
        <v/>
      </c>
      <c r="J125" s="1" t="s">
        <v>298</v>
      </c>
      <c r="K125" t="str">
        <f>VLOOKUP(J125,xml_table2!$A$2:$B$56,2,FALSE())</f>
        <v>I33</v>
      </c>
      <c r="L125" s="1" t="s">
        <v>310</v>
      </c>
      <c r="M125" t="str">
        <f>VLOOKUP(L125,xml_table3!$A$1:$B$272,2,FALSE())</f>
        <v>S88</v>
      </c>
      <c r="N125" s="1" t="s">
        <v>396</v>
      </c>
      <c r="O125" t="str">
        <f>VLOOKUP(N125,xml_table3!$A$1:$B$272,2,FALSE())</f>
        <v>S270</v>
      </c>
      <c r="P125" s="1" t="s">
        <v>321</v>
      </c>
      <c r="Q125" t="str">
        <f>VLOOKUP(P125,xml_table3!$A$1:$B$272,2,FALSE())</f>
        <v>S91</v>
      </c>
      <c r="R125" s="1" t="s">
        <v>572</v>
      </c>
      <c r="S125" t="str">
        <f>VLOOKUP(R125,xml_table3!$A$1:$B$272,2,FALSE())</f>
        <v>S140</v>
      </c>
      <c r="T125" s="1" t="s">
        <v>228</v>
      </c>
      <c r="U125" s="1" t="s">
        <v>40</v>
      </c>
      <c r="V125" s="1" t="s">
        <v>42</v>
      </c>
      <c r="W125" s="1" t="s">
        <v>44</v>
      </c>
      <c r="X125" s="1"/>
      <c r="Y125" t="str">
        <f>"&lt;member ID = """&amp;A125&amp;"""&gt;&lt;K_ID&gt;"&amp;B125&amp;"&lt;/K_ID&gt;&lt;Name&gt;"&amp;C125&amp;"&lt;/Name&gt;&lt;Personality&gt;"&amp;テーブル1[[#This Row],[Personality2]]&amp;"&lt;/Personality&gt;&lt;Special_1&gt;"&amp;G125&amp;"&lt;/Special_1&gt;&lt;Special_2&gt;"&amp;I125&amp;"&lt;/Special_2&gt;&lt;Item&gt;"&amp;K125&amp;"&lt;/Item&gt;&lt;Skill_1&gt;"&amp;M125&amp;"&lt;/Skill_1&gt;&lt;Skill_2&gt;"&amp;O125&amp;"&lt;/Skill_2&gt;&lt;Skill_3&gt;"&amp;Q125&amp;"&lt;/Skill_3&gt;"</f>
        <v>&lt;member ID = "P124"&gt;&lt;K_ID&gt;K31&lt;/K_ID&gt;&lt;Name&gt;クレセリア&lt;/Name&gt;&lt;Personality&gt;PE3&lt;/Personality&gt;&lt;Special_1&gt;S94&lt;/Special_1&gt;&lt;Special_2&gt;&lt;/Special_2&gt;&lt;Item&gt;I33&lt;/Item&gt;&lt;Skill_1&gt;S88&lt;/Skill_1&gt;&lt;Skill_2&gt;S270&lt;/Skill_2&gt;&lt;Skill_3&gt;S91&lt;/Skill_3&gt;</v>
      </c>
      <c r="Z125" t="str">
        <f t="shared" si="3"/>
        <v>&lt;Skill_4&gt;S140&lt;/Skill_4&gt;&lt;Circle&gt;4&lt;/Circle&gt;&lt;Doryokuti_1&gt;HP&lt;/Doryokuti_1&gt;&lt;Doryokuti_2&gt;B&lt;/Doryokuti_2&gt;&lt;Doryokuti_3&gt;D&lt;/Doryokuti_3&gt;&lt;/member&gt;</v>
      </c>
      <c r="AA125" t="str">
        <f t="shared" si="2"/>
        <v>&lt;member ID = "P124"&gt;&lt;K_ID&gt;K31&lt;/K_ID&gt;&lt;Name&gt;クレセリア&lt;/Name&gt;&lt;Personality&gt;PE3&lt;/Personality&gt;&lt;Special_1&gt;S94&lt;/Special_1&gt;&lt;Special_2&gt;&lt;/Special_2&gt;&lt;Item&gt;I33&lt;/Item&gt;&lt;Skill_1&gt;S88&lt;/Skill_1&gt;&lt;Skill_2&gt;S270&lt;/Skill_2&gt;&lt;Skill_3&gt;S91&lt;/Skill_3&gt;&lt;Skill_4&gt;S140&lt;/Skill_4&gt;&lt;Circle&gt;4&lt;/Circle&gt;&lt;Doryokuti_1&gt;HP&lt;/Doryokuti_1&gt;&lt;Doryokuti_2&gt;B&lt;/Doryokuti_2&gt;&lt;Doryokuti_3&gt;D&lt;/Doryokuti_3&gt;&lt;/member&gt;</v>
      </c>
      <c r="AMK125" s="1"/>
    </row>
    <row r="126" spans="1:27 1025:1025">
      <c r="A126" s="1" t="s">
        <v>577</v>
      </c>
      <c r="B126" t="str">
        <f>VLOOKUP(C126,xml_table5!$A$1:$B$151,2,FALSE())</f>
        <v>K32</v>
      </c>
      <c r="C126" s="1" t="s">
        <v>578</v>
      </c>
      <c r="D126" s="1" t="s">
        <v>231</v>
      </c>
      <c r="E126" s="22" t="str">
        <f>VLOOKUP(テーブル1[[#This Row],[Personality]],作業用!$J$2:$K$17,2,FALSE)</f>
        <v>PE2</v>
      </c>
      <c r="F126" t="str">
        <f>VLOOKUP(C126,pokemon_status!$B$2:$F$910,4,FALSE())</f>
        <v>せいしんりょく</v>
      </c>
      <c r="G126" t="str">
        <f>VLOOKUP(F126,xml_table4!$A$1:$B$127,2,FALSE())</f>
        <v>S51</v>
      </c>
      <c r="I126" t="str">
        <f>IF(H126 = "","",VLOOKUP(H126,xml_table4!$A$1:$B$127,2,FALSE()))</f>
        <v/>
      </c>
      <c r="J126" s="1" t="s">
        <v>271</v>
      </c>
      <c r="K126" t="str">
        <f>VLOOKUP(J126,xml_table2!$A$2:$B$56,2,FALSE())</f>
        <v>I4</v>
      </c>
      <c r="L126" s="1" t="s">
        <v>227</v>
      </c>
      <c r="M126" t="str">
        <f>VLOOKUP(L126,xml_table3!$A$1:$B$272,2,FALSE())</f>
        <v>S74</v>
      </c>
      <c r="N126" s="1" t="s">
        <v>217</v>
      </c>
      <c r="O126" t="str">
        <f>VLOOKUP(N126,xml_table3!$A$1:$B$272,2,FALSE())</f>
        <v>S145</v>
      </c>
      <c r="P126" s="1" t="s">
        <v>301</v>
      </c>
      <c r="Q126" t="str">
        <f>VLOOKUP(P126,xml_table3!$A$1:$B$272,2,FALSE())</f>
        <v>S202</v>
      </c>
      <c r="R126" s="1" t="s">
        <v>527</v>
      </c>
      <c r="S126" t="str">
        <f>VLOOKUP(R126,xml_table3!$A$1:$B$272,2,FALSE())</f>
        <v>S89</v>
      </c>
      <c r="T126" s="1" t="s">
        <v>212</v>
      </c>
      <c r="U126" s="1" t="s">
        <v>41</v>
      </c>
      <c r="V126" s="1" t="s">
        <v>45</v>
      </c>
      <c r="X126" s="1"/>
      <c r="Y126" t="str">
        <f>"&lt;member ID = """&amp;A126&amp;"""&gt;&lt;K_ID&gt;"&amp;B126&amp;"&lt;/K_ID&gt;&lt;Name&gt;"&amp;C126&amp;"&lt;/Name&gt;&lt;Personality&gt;"&amp;テーブル1[[#This Row],[Personality2]]&amp;"&lt;/Personality&gt;&lt;Special_1&gt;"&amp;G126&amp;"&lt;/Special_1&gt;&lt;Special_2&gt;"&amp;I126&amp;"&lt;/Special_2&gt;&lt;Item&gt;"&amp;K126&amp;"&lt;/Item&gt;&lt;Skill_1&gt;"&amp;M126&amp;"&lt;/Skill_1&gt;&lt;Skill_2&gt;"&amp;O126&amp;"&lt;/Skill_2&gt;&lt;Skill_3&gt;"&amp;Q126&amp;"&lt;/Skill_3&gt;"</f>
        <v>&lt;member ID = "P125"&gt;&lt;K_ID&gt;K32&lt;/K_ID&gt;&lt;Name&gt;クロバット&lt;/Name&gt;&lt;Personality&gt;PE2&lt;/Personality&gt;&lt;Special_1&gt;S51&lt;/Special_1&gt;&lt;Special_2&gt;&lt;/Special_2&gt;&lt;Item&gt;I4&lt;/Item&gt;&lt;Skill_1&gt;S74&lt;/Skill_1&gt;&lt;Skill_2&gt;S145&lt;/Skill_2&gt;&lt;Skill_3&gt;S202&lt;/Skill_3&gt;</v>
      </c>
      <c r="Z126" t="str">
        <f t="shared" si="3"/>
        <v>&lt;Skill_4&gt;S89&lt;/Skill_4&gt;&lt;Circle&gt;1&lt;/Circle&gt;&lt;Doryokuti_1&gt;A&lt;/Doryokuti_1&gt;&lt;Doryokuti_2&gt;S&lt;/Doryokuti_2&gt;&lt;Doryokuti_3&gt;&lt;/Doryokuti_3&gt;&lt;/member&gt;</v>
      </c>
      <c r="AA126" t="str">
        <f t="shared" si="2"/>
        <v>&lt;member ID = "P125"&gt;&lt;K_ID&gt;K32&lt;/K_ID&gt;&lt;Name&gt;クロバット&lt;/Name&gt;&lt;Personality&gt;PE2&lt;/Personality&gt;&lt;Special_1&gt;S51&lt;/Special_1&gt;&lt;Special_2&gt;&lt;/Special_2&gt;&lt;Item&gt;I4&lt;/Item&gt;&lt;Skill_1&gt;S74&lt;/Skill_1&gt;&lt;Skill_2&gt;S145&lt;/Skill_2&gt;&lt;Skill_3&gt;S202&lt;/Skill_3&gt;&lt;Skill_4&gt;S89&lt;/Skill_4&gt;&lt;Circle&gt;1&lt;/Circle&gt;&lt;Doryokuti_1&gt;A&lt;/Doryokuti_1&gt;&lt;Doryokuti_2&gt;S&lt;/Doryokuti_2&gt;&lt;Doryokuti_3&gt;&lt;/Doryokuti_3&gt;&lt;/member&gt;</v>
      </c>
      <c r="AMK126" s="1"/>
    </row>
    <row r="127" spans="1:27 1025:1025">
      <c r="A127" s="1" t="s">
        <v>579</v>
      </c>
      <c r="B127" t="str">
        <f>VLOOKUP(C127,xml_table5!$A$1:$B$151,2,FALSE())</f>
        <v>K32</v>
      </c>
      <c r="C127" s="1" t="s">
        <v>578</v>
      </c>
      <c r="D127" s="1" t="s">
        <v>580</v>
      </c>
      <c r="E127" s="22" t="str">
        <f>VLOOKUP(テーブル1[[#This Row],[Personality]],作業用!$J$2:$K$17,2,FALSE)</f>
        <v>PE11</v>
      </c>
      <c r="F127" t="str">
        <f>VLOOKUP(C127,pokemon_status!$B$2:$F$910,4,FALSE())</f>
        <v>せいしんりょく</v>
      </c>
      <c r="G127" t="str">
        <f>VLOOKUP(F127,xml_table4!$A$1:$B$127,2,FALSE())</f>
        <v>S51</v>
      </c>
      <c r="I127" t="str">
        <f>IF(H127 = "","",VLOOKUP(H127,xml_table4!$A$1:$B$127,2,FALSE()))</f>
        <v/>
      </c>
      <c r="J127" s="1" t="s">
        <v>514</v>
      </c>
      <c r="K127" t="str">
        <f>VLOOKUP(J127,xml_table2!$A$2:$B$56,2,FALSE())</f>
        <v>I28</v>
      </c>
      <c r="L127" s="1" t="s">
        <v>581</v>
      </c>
      <c r="M127" t="str">
        <f>VLOOKUP(L127,xml_table3!$A$1:$B$272,2,FALSE())</f>
        <v>S35</v>
      </c>
      <c r="N127" s="1" t="s">
        <v>246</v>
      </c>
      <c r="O127" t="str">
        <f>VLOOKUP(N127,xml_table3!$A$1:$B$272,2,FALSE())</f>
        <v>S98</v>
      </c>
      <c r="P127" s="1" t="s">
        <v>370</v>
      </c>
      <c r="Q127" t="str">
        <f>VLOOKUP(P127,xml_table3!$A$1:$B$272,2,FALSE())</f>
        <v>S53</v>
      </c>
      <c r="R127" s="1" t="s">
        <v>545</v>
      </c>
      <c r="S127" t="str">
        <f>VLOOKUP(R127,xml_table3!$A$1:$B$272,2,FALSE())</f>
        <v>S131</v>
      </c>
      <c r="T127" s="1" t="s">
        <v>219</v>
      </c>
      <c r="U127" s="1" t="s">
        <v>41</v>
      </c>
      <c r="V127" s="1" t="s">
        <v>45</v>
      </c>
      <c r="X127" s="1"/>
      <c r="Y127" t="str">
        <f>"&lt;member ID = """&amp;A127&amp;"""&gt;&lt;K_ID&gt;"&amp;B127&amp;"&lt;/K_ID&gt;&lt;Name&gt;"&amp;C127&amp;"&lt;/Name&gt;&lt;Personality&gt;"&amp;テーブル1[[#This Row],[Personality2]]&amp;"&lt;/Personality&gt;&lt;Special_1&gt;"&amp;G127&amp;"&lt;/Special_1&gt;&lt;Special_2&gt;"&amp;I127&amp;"&lt;/Special_2&gt;&lt;Item&gt;"&amp;K127&amp;"&lt;/Item&gt;&lt;Skill_1&gt;"&amp;M127&amp;"&lt;/Skill_1&gt;&lt;Skill_2&gt;"&amp;O127&amp;"&lt;/Skill_2&gt;&lt;Skill_3&gt;"&amp;Q127&amp;"&lt;/Skill_3&gt;"</f>
        <v>&lt;member ID = "P126"&gt;&lt;K_ID&gt;K32&lt;/K_ID&gt;&lt;Name&gt;クロバット&lt;/Name&gt;&lt;Personality&gt;PE11&lt;/Personality&gt;&lt;Special_1&gt;S51&lt;/Special_1&gt;&lt;Special_2&gt;&lt;/Special_2&gt;&lt;Item&gt;I28&lt;/Item&gt;&lt;Skill_1&gt;S35&lt;/Skill_1&gt;&lt;Skill_2&gt;S98&lt;/Skill_2&gt;&lt;Skill_3&gt;S53&lt;/Skill_3&gt;</v>
      </c>
      <c r="Z127" t="str">
        <f t="shared" si="3"/>
        <v>&lt;Skill_4&gt;S131&lt;/Skill_4&gt;&lt;Circle&gt;2&lt;/Circle&gt;&lt;Doryokuti_1&gt;A&lt;/Doryokuti_1&gt;&lt;Doryokuti_2&gt;S&lt;/Doryokuti_2&gt;&lt;Doryokuti_3&gt;&lt;/Doryokuti_3&gt;&lt;/member&gt;</v>
      </c>
      <c r="AA127" t="str">
        <f t="shared" si="2"/>
        <v>&lt;member ID = "P126"&gt;&lt;K_ID&gt;K32&lt;/K_ID&gt;&lt;Name&gt;クロバット&lt;/Name&gt;&lt;Personality&gt;PE11&lt;/Personality&gt;&lt;Special_1&gt;S51&lt;/Special_1&gt;&lt;Special_2&gt;&lt;/Special_2&gt;&lt;Item&gt;I28&lt;/Item&gt;&lt;Skill_1&gt;S35&lt;/Skill_1&gt;&lt;Skill_2&gt;S98&lt;/Skill_2&gt;&lt;Skill_3&gt;S53&lt;/Skill_3&gt;&lt;Skill_4&gt;S131&lt;/Skill_4&gt;&lt;Circle&gt;2&lt;/Circle&gt;&lt;Doryokuti_1&gt;A&lt;/Doryokuti_1&gt;&lt;Doryokuti_2&gt;S&lt;/Doryokuti_2&gt;&lt;Doryokuti_3&gt;&lt;/Doryokuti_3&gt;&lt;/member&gt;</v>
      </c>
      <c r="AMK127" s="1"/>
    </row>
    <row r="128" spans="1:27 1025:1025">
      <c r="A128" s="1" t="s">
        <v>582</v>
      </c>
      <c r="B128" t="str">
        <f>VLOOKUP(C128,xml_table5!$A$1:$B$151,2,FALSE())</f>
        <v>K32</v>
      </c>
      <c r="C128" s="1" t="s">
        <v>578</v>
      </c>
      <c r="D128" s="1" t="s">
        <v>261</v>
      </c>
      <c r="E128" s="22" t="str">
        <f>VLOOKUP(テーブル1[[#This Row],[Personality]],作業用!$J$2:$K$17,2,FALSE)</f>
        <v>PE3</v>
      </c>
      <c r="F128" t="str">
        <f>VLOOKUP(C128,pokemon_status!$B$2:$F$910,4,FALSE())</f>
        <v>せいしんりょく</v>
      </c>
      <c r="G128" t="str">
        <f>VLOOKUP(F128,xml_table4!$A$1:$B$127,2,FALSE())</f>
        <v>S51</v>
      </c>
      <c r="I128" t="str">
        <f>IF(H128 = "","",VLOOKUP(H128,xml_table4!$A$1:$B$127,2,FALSE()))</f>
        <v/>
      </c>
      <c r="J128" s="1" t="s">
        <v>369</v>
      </c>
      <c r="K128" t="str">
        <f>VLOOKUP(J128,xml_table2!$A$2:$B$56,2,FALSE())</f>
        <v>I5</v>
      </c>
      <c r="L128" s="1" t="s">
        <v>581</v>
      </c>
      <c r="M128" t="str">
        <f>VLOOKUP(L128,xml_table3!$A$1:$B$272,2,FALSE())</f>
        <v>S35</v>
      </c>
      <c r="N128" s="1" t="s">
        <v>273</v>
      </c>
      <c r="O128" t="str">
        <f>VLOOKUP(N128,xml_table3!$A$1:$B$272,2,FALSE())</f>
        <v>S220</v>
      </c>
      <c r="P128" s="1" t="s">
        <v>533</v>
      </c>
      <c r="Q128" t="str">
        <f>VLOOKUP(P128,xml_table3!$A$1:$B$272,2,FALSE())</f>
        <v>S181</v>
      </c>
      <c r="R128" s="1" t="s">
        <v>412</v>
      </c>
      <c r="S128" t="str">
        <f>VLOOKUP(R128,xml_table3!$A$1:$B$272,2,FALSE())</f>
        <v>S8</v>
      </c>
      <c r="T128" s="1" t="s">
        <v>224</v>
      </c>
      <c r="U128" s="1" t="s">
        <v>43</v>
      </c>
      <c r="V128" s="1" t="s">
        <v>45</v>
      </c>
      <c r="X128" s="1"/>
      <c r="Y128" t="str">
        <f>"&lt;member ID = """&amp;A128&amp;"""&gt;&lt;K_ID&gt;"&amp;B128&amp;"&lt;/K_ID&gt;&lt;Name&gt;"&amp;C128&amp;"&lt;/Name&gt;&lt;Personality&gt;"&amp;テーブル1[[#This Row],[Personality2]]&amp;"&lt;/Personality&gt;&lt;Special_1&gt;"&amp;G128&amp;"&lt;/Special_1&gt;&lt;Special_2&gt;"&amp;I128&amp;"&lt;/Special_2&gt;&lt;Item&gt;"&amp;K128&amp;"&lt;/Item&gt;&lt;Skill_1&gt;"&amp;M128&amp;"&lt;/Skill_1&gt;&lt;Skill_2&gt;"&amp;O128&amp;"&lt;/Skill_2&gt;&lt;Skill_3&gt;"&amp;Q128&amp;"&lt;/Skill_3&gt;"</f>
        <v>&lt;member ID = "P127"&gt;&lt;K_ID&gt;K32&lt;/K_ID&gt;&lt;Name&gt;クロバット&lt;/Name&gt;&lt;Personality&gt;PE3&lt;/Personality&gt;&lt;Special_1&gt;S51&lt;/Special_1&gt;&lt;Special_2&gt;&lt;/Special_2&gt;&lt;Item&gt;I5&lt;/Item&gt;&lt;Skill_1&gt;S35&lt;/Skill_1&gt;&lt;Skill_2&gt;S220&lt;/Skill_2&gt;&lt;Skill_3&gt;S181&lt;/Skill_3&gt;</v>
      </c>
      <c r="Z128" t="str">
        <f t="shared" si="3"/>
        <v>&lt;Skill_4&gt;S8&lt;/Skill_4&gt;&lt;Circle&gt;3&lt;/Circle&gt;&lt;Doryokuti_1&gt;C&lt;/Doryokuti_1&gt;&lt;Doryokuti_2&gt;S&lt;/Doryokuti_2&gt;&lt;Doryokuti_3&gt;&lt;/Doryokuti_3&gt;&lt;/member&gt;</v>
      </c>
      <c r="AA128" t="str">
        <f t="shared" si="2"/>
        <v>&lt;member ID = "P127"&gt;&lt;K_ID&gt;K32&lt;/K_ID&gt;&lt;Name&gt;クロバット&lt;/Name&gt;&lt;Personality&gt;PE3&lt;/Personality&gt;&lt;Special_1&gt;S51&lt;/Special_1&gt;&lt;Special_2&gt;&lt;/Special_2&gt;&lt;Item&gt;I5&lt;/Item&gt;&lt;Skill_1&gt;S35&lt;/Skill_1&gt;&lt;Skill_2&gt;S220&lt;/Skill_2&gt;&lt;Skill_3&gt;S181&lt;/Skill_3&gt;&lt;Skill_4&gt;S8&lt;/Skill_4&gt;&lt;Circle&gt;3&lt;/Circle&gt;&lt;Doryokuti_1&gt;C&lt;/Doryokuti_1&gt;&lt;Doryokuti_2&gt;S&lt;/Doryokuti_2&gt;&lt;Doryokuti_3&gt;&lt;/Doryokuti_3&gt;&lt;/member&gt;</v>
      </c>
      <c r="AMK128" s="1"/>
    </row>
    <row r="129" spans="1:27 1025:1025">
      <c r="A129" s="1" t="s">
        <v>583</v>
      </c>
      <c r="B129" t="str">
        <f>VLOOKUP(C129,xml_table5!$A$1:$B$151,2,FALSE())</f>
        <v>K32</v>
      </c>
      <c r="C129" s="1" t="s">
        <v>578</v>
      </c>
      <c r="D129" s="1" t="s">
        <v>206</v>
      </c>
      <c r="E129" s="22" t="str">
        <f>VLOOKUP(テーブル1[[#This Row],[Personality]],作業用!$J$2:$K$17,2,FALSE)</f>
        <v>PE1</v>
      </c>
      <c r="F129" t="str">
        <f>VLOOKUP(C129,pokemon_status!$B$2:$F$910,4,FALSE())</f>
        <v>せいしんりょく</v>
      </c>
      <c r="G129" t="str">
        <f>VLOOKUP(F129,xml_table4!$A$1:$B$127,2,FALSE())</f>
        <v>S51</v>
      </c>
      <c r="I129" t="str">
        <f>IF(H129 = "","",VLOOKUP(H129,xml_table4!$A$1:$B$127,2,FALSE()))</f>
        <v/>
      </c>
      <c r="J129" s="1" t="s">
        <v>207</v>
      </c>
      <c r="K129" t="str">
        <f>VLOOKUP(J129,xml_table2!$A$2:$B$56,2,FALSE())</f>
        <v>I29</v>
      </c>
      <c r="L129" s="1" t="s">
        <v>227</v>
      </c>
      <c r="M129" t="str">
        <f>VLOOKUP(L129,xml_table3!$A$1:$B$272,2,FALSE())</f>
        <v>S74</v>
      </c>
      <c r="N129" s="1" t="s">
        <v>306</v>
      </c>
      <c r="O129" t="str">
        <f>VLOOKUP(N129,xml_table3!$A$1:$B$272,2,FALSE())</f>
        <v>S219</v>
      </c>
      <c r="P129" s="1" t="s">
        <v>208</v>
      </c>
      <c r="Q129" t="str">
        <f>VLOOKUP(P129,xml_table3!$A$1:$B$272,2,FALSE())</f>
        <v>S94</v>
      </c>
      <c r="R129" s="1" t="s">
        <v>246</v>
      </c>
      <c r="S129" t="str">
        <f>VLOOKUP(R129,xml_table3!$A$1:$B$272,2,FALSE())</f>
        <v>S98</v>
      </c>
      <c r="T129" s="1" t="s">
        <v>228</v>
      </c>
      <c r="U129" s="1" t="s">
        <v>41</v>
      </c>
      <c r="V129" s="1" t="s">
        <v>45</v>
      </c>
      <c r="X129" s="1"/>
      <c r="Y129" t="str">
        <f>"&lt;member ID = """&amp;A129&amp;"""&gt;&lt;K_ID&gt;"&amp;B129&amp;"&lt;/K_ID&gt;&lt;Name&gt;"&amp;C129&amp;"&lt;/Name&gt;&lt;Personality&gt;"&amp;テーブル1[[#This Row],[Personality2]]&amp;"&lt;/Personality&gt;&lt;Special_1&gt;"&amp;G129&amp;"&lt;/Special_1&gt;&lt;Special_2&gt;"&amp;I129&amp;"&lt;/Special_2&gt;&lt;Item&gt;"&amp;K129&amp;"&lt;/Item&gt;&lt;Skill_1&gt;"&amp;M129&amp;"&lt;/Skill_1&gt;&lt;Skill_2&gt;"&amp;O129&amp;"&lt;/Skill_2&gt;&lt;Skill_3&gt;"&amp;Q129&amp;"&lt;/Skill_3&gt;"</f>
        <v>&lt;member ID = "P128"&gt;&lt;K_ID&gt;K32&lt;/K_ID&gt;&lt;Name&gt;クロバット&lt;/Name&gt;&lt;Personality&gt;PE1&lt;/Personality&gt;&lt;Special_1&gt;S51&lt;/Special_1&gt;&lt;Special_2&gt;&lt;/Special_2&gt;&lt;Item&gt;I29&lt;/Item&gt;&lt;Skill_1&gt;S74&lt;/Skill_1&gt;&lt;Skill_2&gt;S219&lt;/Skill_2&gt;&lt;Skill_3&gt;S94&lt;/Skill_3&gt;</v>
      </c>
      <c r="Z129" t="str">
        <f t="shared" si="3"/>
        <v>&lt;Skill_4&gt;S98&lt;/Skill_4&gt;&lt;Circle&gt;4&lt;/Circle&gt;&lt;Doryokuti_1&gt;A&lt;/Doryokuti_1&gt;&lt;Doryokuti_2&gt;S&lt;/Doryokuti_2&gt;&lt;Doryokuti_3&gt;&lt;/Doryokuti_3&gt;&lt;/member&gt;</v>
      </c>
      <c r="AA129" t="str">
        <f t="shared" si="2"/>
        <v>&lt;member ID = "P128"&gt;&lt;K_ID&gt;K32&lt;/K_ID&gt;&lt;Name&gt;クロバット&lt;/Name&gt;&lt;Personality&gt;PE1&lt;/Personality&gt;&lt;Special_1&gt;S51&lt;/Special_1&gt;&lt;Special_2&gt;&lt;/Special_2&gt;&lt;Item&gt;I29&lt;/Item&gt;&lt;Skill_1&gt;S74&lt;/Skill_1&gt;&lt;Skill_2&gt;S219&lt;/Skill_2&gt;&lt;Skill_3&gt;S94&lt;/Skill_3&gt;&lt;Skill_4&gt;S98&lt;/Skill_4&gt;&lt;Circle&gt;4&lt;/Circle&gt;&lt;Doryokuti_1&gt;A&lt;/Doryokuti_1&gt;&lt;Doryokuti_2&gt;S&lt;/Doryokuti_2&gt;&lt;Doryokuti_3&gt;&lt;/Doryokuti_3&gt;&lt;/member&gt;</v>
      </c>
      <c r="AMK129" s="1"/>
    </row>
    <row r="130" spans="1:27 1025:1025">
      <c r="A130" s="1" t="s">
        <v>584</v>
      </c>
      <c r="B130" t="str">
        <f>VLOOKUP(C130,xml_table5!$A$1:$B$151,2,FALSE())</f>
        <v>K33</v>
      </c>
      <c r="C130" s="1" t="s">
        <v>585</v>
      </c>
      <c r="D130" s="1" t="s">
        <v>289</v>
      </c>
      <c r="E130" s="22" t="str">
        <f>VLOOKUP(テーブル1[[#This Row],[Personality]],作業用!$J$2:$K$17,2,FALSE)</f>
        <v>PE4</v>
      </c>
      <c r="F130" t="str">
        <f>VLOOKUP(C130,pokemon_status!$B$2:$F$910,4,FALSE())</f>
        <v>なまけ</v>
      </c>
      <c r="G130" t="str">
        <f>VLOOKUP(F130,xml_table4!$A$1:$B$127,2,FALSE())</f>
        <v>S73</v>
      </c>
      <c r="I130" t="str">
        <f>IF(H130 = "","",VLOOKUP(H130,xml_table4!$A$1:$B$127,2,FALSE()))</f>
        <v/>
      </c>
      <c r="J130" s="1" t="s">
        <v>411</v>
      </c>
      <c r="K130" t="str">
        <f>VLOOKUP(J130,xml_table2!$A$2:$B$56,2,FALSE())</f>
        <v>I40</v>
      </c>
      <c r="L130" s="1" t="s">
        <v>235</v>
      </c>
      <c r="M130" t="str">
        <f>VLOOKUP(L130,xml_table3!$A$1:$B$272,2,FALSE())</f>
        <v>S58</v>
      </c>
      <c r="N130" s="1" t="s">
        <v>327</v>
      </c>
      <c r="O130" t="str">
        <f>VLOOKUP(N130,xml_table3!$A$1:$B$272,2,FALSE())</f>
        <v>S102</v>
      </c>
      <c r="P130" s="1" t="s">
        <v>448</v>
      </c>
      <c r="Q130" t="str">
        <f>VLOOKUP(P130,xml_table3!$A$1:$B$272,2,FALSE())</f>
        <v>S174</v>
      </c>
      <c r="R130" s="1" t="s">
        <v>453</v>
      </c>
      <c r="S130" t="str">
        <f>VLOOKUP(R130,xml_table3!$A$1:$B$272,2,FALSE())</f>
        <v>S9</v>
      </c>
      <c r="T130" s="1" t="s">
        <v>212</v>
      </c>
      <c r="U130" s="1" t="s">
        <v>40</v>
      </c>
      <c r="V130" s="1" t="s">
        <v>42</v>
      </c>
      <c r="X130" s="1"/>
      <c r="Y130" t="str">
        <f>"&lt;member ID = """&amp;A130&amp;"""&gt;&lt;K_ID&gt;"&amp;B130&amp;"&lt;/K_ID&gt;&lt;Name&gt;"&amp;C130&amp;"&lt;/Name&gt;&lt;Personality&gt;"&amp;テーブル1[[#This Row],[Personality2]]&amp;"&lt;/Personality&gt;&lt;Special_1&gt;"&amp;G130&amp;"&lt;/Special_1&gt;&lt;Special_2&gt;"&amp;I130&amp;"&lt;/Special_2&gt;&lt;Item&gt;"&amp;K130&amp;"&lt;/Item&gt;&lt;Skill_1&gt;"&amp;M130&amp;"&lt;/Skill_1&gt;&lt;Skill_2&gt;"&amp;O130&amp;"&lt;/Skill_2&gt;&lt;Skill_3&gt;"&amp;Q130&amp;"&lt;/Skill_3&gt;"</f>
        <v>&lt;member ID = "P129"&gt;&lt;K_ID&gt;K33&lt;/K_ID&gt;&lt;Name&gt;ケッキング&lt;/Name&gt;&lt;Personality&gt;PE4&lt;/Personality&gt;&lt;Special_1&gt;S73&lt;/Special_1&gt;&lt;Special_2&gt;&lt;/Special_2&gt;&lt;Item&gt;I40&lt;/Item&gt;&lt;Skill_1&gt;S58&lt;/Skill_1&gt;&lt;Skill_2&gt;S102&lt;/Skill_2&gt;&lt;Skill_3&gt;S174&lt;/Skill_3&gt;</v>
      </c>
      <c r="Z130" t="str">
        <f t="shared" si="3"/>
        <v>&lt;Skill_4&gt;S9&lt;/Skill_4&gt;&lt;Circle&gt;1&lt;/Circle&gt;&lt;Doryokuti_1&gt;HP&lt;/Doryokuti_1&gt;&lt;Doryokuti_2&gt;B&lt;/Doryokuti_2&gt;&lt;Doryokuti_3&gt;&lt;/Doryokuti_3&gt;&lt;/member&gt;</v>
      </c>
      <c r="AA130" t="str">
        <f t="shared" ref="AA130:AA193" si="4">Y130 &amp;Z130</f>
        <v>&lt;member ID = "P129"&gt;&lt;K_ID&gt;K33&lt;/K_ID&gt;&lt;Name&gt;ケッキング&lt;/Name&gt;&lt;Personality&gt;PE4&lt;/Personality&gt;&lt;Special_1&gt;S73&lt;/Special_1&gt;&lt;Special_2&gt;&lt;/Special_2&gt;&lt;Item&gt;I40&lt;/Item&gt;&lt;Skill_1&gt;S58&lt;/Skill_1&gt;&lt;Skill_2&gt;S102&lt;/Skill_2&gt;&lt;Skill_3&gt;S174&lt;/Skill_3&gt;&lt;Skill_4&gt;S9&lt;/Skill_4&gt;&lt;Circle&gt;1&lt;/Circle&gt;&lt;Doryokuti_1&gt;HP&lt;/Doryokuti_1&gt;&lt;Doryokuti_2&gt;B&lt;/Doryokuti_2&gt;&lt;Doryokuti_3&gt;&lt;/Doryokuti_3&gt;&lt;/member&gt;</v>
      </c>
      <c r="AMK130" s="1"/>
    </row>
    <row r="131" spans="1:27 1025:1025">
      <c r="A131" s="1" t="s">
        <v>586</v>
      </c>
      <c r="B131" t="str">
        <f>VLOOKUP(C131,xml_table5!$A$1:$B$151,2,FALSE())</f>
        <v>K33</v>
      </c>
      <c r="C131" s="1" t="s">
        <v>585</v>
      </c>
      <c r="D131" s="1" t="s">
        <v>206</v>
      </c>
      <c r="E131" s="22" t="str">
        <f>VLOOKUP(テーブル1[[#This Row],[Personality]],作業用!$J$2:$K$17,2,FALSE)</f>
        <v>PE1</v>
      </c>
      <c r="F131" t="str">
        <f>VLOOKUP(C131,pokemon_status!$B$2:$F$910,4,FALSE())</f>
        <v>なまけ</v>
      </c>
      <c r="G131" t="str">
        <f>VLOOKUP(F131,xml_table4!$A$1:$B$127,2,FALSE())</f>
        <v>S73</v>
      </c>
      <c r="I131" t="str">
        <f>IF(H131 = "","",VLOOKUP(H131,xml_table4!$A$1:$B$127,2,FALSE()))</f>
        <v/>
      </c>
      <c r="J131" s="1" t="s">
        <v>250</v>
      </c>
      <c r="K131" t="str">
        <f>VLOOKUP(J131,xml_table2!$A$2:$B$56,2,FALSE())</f>
        <v>I54</v>
      </c>
      <c r="L131" s="1" t="s">
        <v>215</v>
      </c>
      <c r="M131" t="str">
        <f>VLOOKUP(L131,xml_table3!$A$1:$B$272,2,FALSE())</f>
        <v>S217</v>
      </c>
      <c r="N131" s="1" t="s">
        <v>338</v>
      </c>
      <c r="O131" t="str">
        <f>VLOOKUP(N131,xml_table3!$A$1:$B$272,2,FALSE())</f>
        <v>S226</v>
      </c>
      <c r="P131" s="1" t="s">
        <v>339</v>
      </c>
      <c r="Q131" t="str">
        <f>VLOOKUP(P131,xml_table3!$A$1:$B$272,2,FALSE())</f>
        <v>S56</v>
      </c>
      <c r="R131" s="1" t="s">
        <v>340</v>
      </c>
      <c r="S131" t="str">
        <f>VLOOKUP(R131,xml_table3!$A$1:$B$272,2,FALSE())</f>
        <v>S269</v>
      </c>
      <c r="T131" s="1" t="s">
        <v>219</v>
      </c>
      <c r="U131" s="1" t="s">
        <v>41</v>
      </c>
      <c r="V131" s="1" t="s">
        <v>42</v>
      </c>
      <c r="X131" s="1"/>
      <c r="Y131" t="str">
        <f>"&lt;member ID = """&amp;A131&amp;"""&gt;&lt;K_ID&gt;"&amp;B131&amp;"&lt;/K_ID&gt;&lt;Name&gt;"&amp;C131&amp;"&lt;/Name&gt;&lt;Personality&gt;"&amp;テーブル1[[#This Row],[Personality2]]&amp;"&lt;/Personality&gt;&lt;Special_1&gt;"&amp;G131&amp;"&lt;/Special_1&gt;&lt;Special_2&gt;"&amp;I131&amp;"&lt;/Special_2&gt;&lt;Item&gt;"&amp;K131&amp;"&lt;/Item&gt;&lt;Skill_1&gt;"&amp;M131&amp;"&lt;/Skill_1&gt;&lt;Skill_2&gt;"&amp;O131&amp;"&lt;/Skill_2&gt;&lt;Skill_3&gt;"&amp;Q131&amp;"&lt;/Skill_3&gt;"</f>
        <v>&lt;member ID = "P130"&gt;&lt;K_ID&gt;K33&lt;/K_ID&gt;&lt;Name&gt;ケッキング&lt;/Name&gt;&lt;Personality&gt;PE1&lt;/Personality&gt;&lt;Special_1&gt;S73&lt;/Special_1&gt;&lt;Special_2&gt;&lt;/Special_2&gt;&lt;Item&gt;I54&lt;/Item&gt;&lt;Skill_1&gt;S217&lt;/Skill_1&gt;&lt;Skill_2&gt;S226&lt;/Skill_2&gt;&lt;Skill_3&gt;S56&lt;/Skill_3&gt;</v>
      </c>
      <c r="Z131" t="str">
        <f t="shared" si="3"/>
        <v>&lt;Skill_4&gt;S269&lt;/Skill_4&gt;&lt;Circle&gt;2&lt;/Circle&gt;&lt;Doryokuti_1&gt;A&lt;/Doryokuti_1&gt;&lt;Doryokuti_2&gt;B&lt;/Doryokuti_2&gt;&lt;Doryokuti_3&gt;&lt;/Doryokuti_3&gt;&lt;/member&gt;</v>
      </c>
      <c r="AA131" t="str">
        <f t="shared" si="4"/>
        <v>&lt;member ID = "P130"&gt;&lt;K_ID&gt;K33&lt;/K_ID&gt;&lt;Name&gt;ケッキング&lt;/Name&gt;&lt;Personality&gt;PE1&lt;/Personality&gt;&lt;Special_1&gt;S73&lt;/Special_1&gt;&lt;Special_2&gt;&lt;/Special_2&gt;&lt;Item&gt;I54&lt;/Item&gt;&lt;Skill_1&gt;S217&lt;/Skill_1&gt;&lt;Skill_2&gt;S226&lt;/Skill_2&gt;&lt;Skill_3&gt;S56&lt;/Skill_3&gt;&lt;Skill_4&gt;S269&lt;/Skill_4&gt;&lt;Circle&gt;2&lt;/Circle&gt;&lt;Doryokuti_1&gt;A&lt;/Doryokuti_1&gt;&lt;Doryokuti_2&gt;B&lt;/Doryokuti_2&gt;&lt;Doryokuti_3&gt;&lt;/Doryokuti_3&gt;&lt;/member&gt;</v>
      </c>
      <c r="AMK131" s="1"/>
    </row>
    <row r="132" spans="1:27 1025:1025">
      <c r="A132" s="1" t="s">
        <v>587</v>
      </c>
      <c r="B132" t="str">
        <f>VLOOKUP(C132,xml_table5!$A$1:$B$151,2,FALSE())</f>
        <v>K33</v>
      </c>
      <c r="C132" s="1" t="s">
        <v>585</v>
      </c>
      <c r="D132" s="1" t="s">
        <v>231</v>
      </c>
      <c r="E132" s="22" t="str">
        <f>VLOOKUP(テーブル1[[#This Row],[Personality]],作業用!$J$2:$K$17,2,FALSE)</f>
        <v>PE2</v>
      </c>
      <c r="F132" t="str">
        <f>VLOOKUP(C132,pokemon_status!$B$2:$F$910,4,FALSE())</f>
        <v>なまけ</v>
      </c>
      <c r="G132" t="str">
        <f>VLOOKUP(F132,xml_table4!$A$1:$B$127,2,FALSE())</f>
        <v>S73</v>
      </c>
      <c r="I132" t="str">
        <f>IF(H132 = "","",VLOOKUP(H132,xml_table4!$A$1:$B$127,2,FALSE()))</f>
        <v/>
      </c>
      <c r="J132" s="1" t="s">
        <v>226</v>
      </c>
      <c r="K132" t="str">
        <f>VLOOKUP(J132,xml_table2!$A$2:$B$56,2,FALSE())</f>
        <v>I3</v>
      </c>
      <c r="L132" s="1" t="s">
        <v>99</v>
      </c>
      <c r="M132" t="str">
        <f>VLOOKUP(L132,xml_table3!$A$1:$B$272,2,FALSE())</f>
        <v>S44</v>
      </c>
      <c r="N132" s="1" t="s">
        <v>243</v>
      </c>
      <c r="O132" t="str">
        <f>VLOOKUP(N132,xml_table3!$A$1:$B$272,2,FALSE())</f>
        <v>S141</v>
      </c>
      <c r="P132" s="1" t="s">
        <v>336</v>
      </c>
      <c r="Q132" t="str">
        <f>VLOOKUP(P132,xml_table3!$A$1:$B$272,2,FALSE())</f>
        <v>S129</v>
      </c>
      <c r="R132" s="1" t="s">
        <v>217</v>
      </c>
      <c r="S132" t="str">
        <f>VLOOKUP(R132,xml_table3!$A$1:$B$272,2,FALSE())</f>
        <v>S145</v>
      </c>
      <c r="T132" s="1" t="s">
        <v>224</v>
      </c>
      <c r="U132" s="1" t="s">
        <v>41</v>
      </c>
      <c r="V132" s="1" t="s">
        <v>45</v>
      </c>
      <c r="X132" s="1"/>
      <c r="Y132" t="str">
        <f>"&lt;member ID = """&amp;A132&amp;"""&gt;&lt;K_ID&gt;"&amp;B132&amp;"&lt;/K_ID&gt;&lt;Name&gt;"&amp;C132&amp;"&lt;/Name&gt;&lt;Personality&gt;"&amp;テーブル1[[#This Row],[Personality2]]&amp;"&lt;/Personality&gt;&lt;Special_1&gt;"&amp;G132&amp;"&lt;/Special_1&gt;&lt;Special_2&gt;"&amp;I132&amp;"&lt;/Special_2&gt;&lt;Item&gt;"&amp;K132&amp;"&lt;/Item&gt;&lt;Skill_1&gt;"&amp;M132&amp;"&lt;/Skill_1&gt;&lt;Skill_2&gt;"&amp;O132&amp;"&lt;/Skill_2&gt;&lt;Skill_3&gt;"&amp;Q132&amp;"&lt;/Skill_3&gt;"</f>
        <v>&lt;member ID = "P131"&gt;&lt;K_ID&gt;K33&lt;/K_ID&gt;&lt;Name&gt;ケッキング&lt;/Name&gt;&lt;Personality&gt;PE2&lt;/Personality&gt;&lt;Special_1&gt;S73&lt;/Special_1&gt;&lt;Special_2&gt;&lt;/Special_2&gt;&lt;Item&gt;I3&lt;/Item&gt;&lt;Skill_1&gt;S44&lt;/Skill_1&gt;&lt;Skill_2&gt;S141&lt;/Skill_2&gt;&lt;Skill_3&gt;S129&lt;/Skill_3&gt;</v>
      </c>
      <c r="Z132" t="str">
        <f t="shared" ref="Z132:Z195" si="5">"&lt;Skill_4&gt;"&amp;S132&amp;"&lt;/Skill_4&gt;&lt;Circle&gt;"&amp;T132&amp;"&lt;/Circle&gt;&lt;Doryokuti_1&gt;"&amp;U132&amp;"&lt;/Doryokuti_1&gt;&lt;Doryokuti_2&gt;"&amp;V132&amp;"&lt;/Doryokuti_2&gt;&lt;Doryokuti_3&gt;"&amp;W132&amp;"&lt;/Doryokuti_3&gt;&lt;/member&gt;"</f>
        <v>&lt;Skill_4&gt;S145&lt;/Skill_4&gt;&lt;Circle&gt;3&lt;/Circle&gt;&lt;Doryokuti_1&gt;A&lt;/Doryokuti_1&gt;&lt;Doryokuti_2&gt;S&lt;/Doryokuti_2&gt;&lt;Doryokuti_3&gt;&lt;/Doryokuti_3&gt;&lt;/member&gt;</v>
      </c>
      <c r="AA132" t="str">
        <f t="shared" si="4"/>
        <v>&lt;member ID = "P131"&gt;&lt;K_ID&gt;K33&lt;/K_ID&gt;&lt;Name&gt;ケッキング&lt;/Name&gt;&lt;Personality&gt;PE2&lt;/Personality&gt;&lt;Special_1&gt;S73&lt;/Special_1&gt;&lt;Special_2&gt;&lt;/Special_2&gt;&lt;Item&gt;I3&lt;/Item&gt;&lt;Skill_1&gt;S44&lt;/Skill_1&gt;&lt;Skill_2&gt;S141&lt;/Skill_2&gt;&lt;Skill_3&gt;S129&lt;/Skill_3&gt;&lt;Skill_4&gt;S145&lt;/Skill_4&gt;&lt;Circle&gt;3&lt;/Circle&gt;&lt;Doryokuti_1&gt;A&lt;/Doryokuti_1&gt;&lt;Doryokuti_2&gt;S&lt;/Doryokuti_2&gt;&lt;Doryokuti_3&gt;&lt;/Doryokuti_3&gt;&lt;/member&gt;</v>
      </c>
      <c r="AMK132" s="1"/>
    </row>
    <row r="133" spans="1:27 1025:1025">
      <c r="A133" s="1" t="s">
        <v>588</v>
      </c>
      <c r="B133" t="str">
        <f>VLOOKUP(C133,xml_table5!$A$1:$B$151,2,FALSE())</f>
        <v>K33</v>
      </c>
      <c r="C133" s="1" t="s">
        <v>585</v>
      </c>
      <c r="D133" s="1" t="s">
        <v>206</v>
      </c>
      <c r="E133" s="22" t="str">
        <f>VLOOKUP(テーブル1[[#This Row],[Personality]],作業用!$J$2:$K$17,2,FALSE)</f>
        <v>PE1</v>
      </c>
      <c r="F133" t="str">
        <f>VLOOKUP(C133,pokemon_status!$B$2:$F$910,4,FALSE())</f>
        <v>なまけ</v>
      </c>
      <c r="G133" t="str">
        <f>VLOOKUP(F133,xml_table4!$A$1:$B$127,2,FALSE())</f>
        <v>S73</v>
      </c>
      <c r="I133" t="str">
        <f>IF(H133 = "","",VLOOKUP(H133,xml_table4!$A$1:$B$127,2,FALSE()))</f>
        <v/>
      </c>
      <c r="J133" s="1" t="s">
        <v>138</v>
      </c>
      <c r="K133" t="str">
        <f>VLOOKUP(J133,xml_table2!$A$2:$B$56,2,FALSE())</f>
        <v>I35</v>
      </c>
      <c r="L133" s="1" t="s">
        <v>223</v>
      </c>
      <c r="M133" t="str">
        <f>VLOOKUP(L133,xml_table3!$A$1:$B$272,2,FALSE())</f>
        <v>S63</v>
      </c>
      <c r="N133" s="1" t="s">
        <v>210</v>
      </c>
      <c r="O133" t="str">
        <f>VLOOKUP(N133,xml_table3!$A$1:$B$272,2,FALSE())</f>
        <v>S95</v>
      </c>
      <c r="P133" s="1" t="s">
        <v>498</v>
      </c>
      <c r="Q133" t="str">
        <f>VLOOKUP(P133,xml_table3!$A$1:$B$272,2,FALSE())</f>
        <v>S2</v>
      </c>
      <c r="R133" s="1" t="s">
        <v>327</v>
      </c>
      <c r="S133" t="str">
        <f>VLOOKUP(R133,xml_table3!$A$1:$B$272,2,FALSE())</f>
        <v>S102</v>
      </c>
      <c r="T133" s="1" t="s">
        <v>228</v>
      </c>
      <c r="U133" s="1" t="s">
        <v>40</v>
      </c>
      <c r="V133" s="1" t="s">
        <v>41</v>
      </c>
      <c r="X133" s="1"/>
      <c r="Y133" t="str">
        <f>"&lt;member ID = """&amp;A133&amp;"""&gt;&lt;K_ID&gt;"&amp;B133&amp;"&lt;/K_ID&gt;&lt;Name&gt;"&amp;C133&amp;"&lt;/Name&gt;&lt;Personality&gt;"&amp;テーブル1[[#This Row],[Personality2]]&amp;"&lt;/Personality&gt;&lt;Special_1&gt;"&amp;G133&amp;"&lt;/Special_1&gt;&lt;Special_2&gt;"&amp;I133&amp;"&lt;/Special_2&gt;&lt;Item&gt;"&amp;K133&amp;"&lt;/Item&gt;&lt;Skill_1&gt;"&amp;M133&amp;"&lt;/Skill_1&gt;&lt;Skill_2&gt;"&amp;O133&amp;"&lt;/Skill_2&gt;&lt;Skill_3&gt;"&amp;Q133&amp;"&lt;/Skill_3&gt;"</f>
        <v>&lt;member ID = "P132"&gt;&lt;K_ID&gt;K33&lt;/K_ID&gt;&lt;Name&gt;ケッキング&lt;/Name&gt;&lt;Personality&gt;PE1&lt;/Personality&gt;&lt;Special_1&gt;S73&lt;/Special_1&gt;&lt;Special_2&gt;&lt;/Special_2&gt;&lt;Item&gt;I35&lt;/Item&gt;&lt;Skill_1&gt;S63&lt;/Skill_1&gt;&lt;Skill_2&gt;S95&lt;/Skill_2&gt;&lt;Skill_3&gt;S2&lt;/Skill_3&gt;</v>
      </c>
      <c r="Z133" t="str">
        <f t="shared" si="5"/>
        <v>&lt;Skill_4&gt;S102&lt;/Skill_4&gt;&lt;Circle&gt;4&lt;/Circle&gt;&lt;Doryokuti_1&gt;HP&lt;/Doryokuti_1&gt;&lt;Doryokuti_2&gt;A&lt;/Doryokuti_2&gt;&lt;Doryokuti_3&gt;&lt;/Doryokuti_3&gt;&lt;/member&gt;</v>
      </c>
      <c r="AA133" t="str">
        <f t="shared" si="4"/>
        <v>&lt;member ID = "P132"&gt;&lt;K_ID&gt;K33&lt;/K_ID&gt;&lt;Name&gt;ケッキング&lt;/Name&gt;&lt;Personality&gt;PE1&lt;/Personality&gt;&lt;Special_1&gt;S73&lt;/Special_1&gt;&lt;Special_2&gt;&lt;/Special_2&gt;&lt;Item&gt;I35&lt;/Item&gt;&lt;Skill_1&gt;S63&lt;/Skill_1&gt;&lt;Skill_2&gt;S95&lt;/Skill_2&gt;&lt;Skill_3&gt;S2&lt;/Skill_3&gt;&lt;Skill_4&gt;S102&lt;/Skill_4&gt;&lt;Circle&gt;4&lt;/Circle&gt;&lt;Doryokuti_1&gt;HP&lt;/Doryokuti_1&gt;&lt;Doryokuti_2&gt;A&lt;/Doryokuti_2&gt;&lt;Doryokuti_3&gt;&lt;/Doryokuti_3&gt;&lt;/member&gt;</v>
      </c>
      <c r="AMK133" s="1"/>
    </row>
    <row r="134" spans="1:27 1025:1025">
      <c r="A134" s="1" t="s">
        <v>589</v>
      </c>
      <c r="B134" t="str">
        <f>VLOOKUP(C134,xml_table5!$A$1:$B$151,2,FALSE())</f>
        <v>K34</v>
      </c>
      <c r="C134" s="1" t="s">
        <v>590</v>
      </c>
      <c r="D134" s="1" t="s">
        <v>309</v>
      </c>
      <c r="E134" s="22" t="str">
        <f>VLOOKUP(テーブル1[[#This Row],[Personality]],作業用!$J$2:$K$17,2,FALSE)</f>
        <v>PE6</v>
      </c>
      <c r="F134" t="str">
        <f>VLOOKUP(C134,pokemon_status!$B$2:$F$910,4,FALSE())</f>
        <v>ふゆう</v>
      </c>
      <c r="G134" t="str">
        <f>VLOOKUP(F134,xml_table4!$A$1:$B$127,2,FALSE())</f>
        <v>S94</v>
      </c>
      <c r="I134" t="str">
        <f>IF(H134 = "","",VLOOKUP(H134,xml_table4!$A$1:$B$127,2,FALSE()))</f>
        <v/>
      </c>
      <c r="J134" s="1" t="s">
        <v>271</v>
      </c>
      <c r="K134" t="str">
        <f>VLOOKUP(J134,xml_table2!$A$2:$B$56,2,FALSE())</f>
        <v>I4</v>
      </c>
      <c r="L134" s="1" t="s">
        <v>319</v>
      </c>
      <c r="M134" t="str">
        <f>VLOOKUP(L134,xml_table3!$A$1:$B$272,2,FALSE())</f>
        <v>S104</v>
      </c>
      <c r="N134" s="1" t="s">
        <v>273</v>
      </c>
      <c r="O134" t="str">
        <f>VLOOKUP(N134,xml_table3!$A$1:$B$272,2,FALSE())</f>
        <v>S220</v>
      </c>
      <c r="P134" s="1" t="s">
        <v>591</v>
      </c>
      <c r="Q134" t="str">
        <f>VLOOKUP(P134,xml_table3!$A$1:$B$272,2,FALSE())</f>
        <v>S33</v>
      </c>
      <c r="R134" s="1" t="s">
        <v>344</v>
      </c>
      <c r="S134" t="str">
        <f>VLOOKUP(R134,xml_table3!$A$1:$B$272,2,FALSE())</f>
        <v>S18</v>
      </c>
      <c r="T134" s="1" t="s">
        <v>212</v>
      </c>
      <c r="U134" s="1" t="s">
        <v>43</v>
      </c>
      <c r="V134" s="1" t="s">
        <v>45</v>
      </c>
      <c r="X134" s="1"/>
      <c r="Y134" t="str">
        <f>"&lt;member ID = """&amp;A134&amp;"""&gt;&lt;K_ID&gt;"&amp;B134&amp;"&lt;/K_ID&gt;&lt;Name&gt;"&amp;C134&amp;"&lt;/Name&gt;&lt;Personality&gt;"&amp;テーブル1[[#This Row],[Personality2]]&amp;"&lt;/Personality&gt;&lt;Special_1&gt;"&amp;G134&amp;"&lt;/Special_1&gt;&lt;Special_2&gt;"&amp;I134&amp;"&lt;/Special_2&gt;&lt;Item&gt;"&amp;K134&amp;"&lt;/Item&gt;&lt;Skill_1&gt;"&amp;M134&amp;"&lt;/Skill_1&gt;&lt;Skill_2&gt;"&amp;O134&amp;"&lt;/Skill_2&gt;&lt;Skill_3&gt;"&amp;Q134&amp;"&lt;/Skill_3&gt;"</f>
        <v>&lt;member ID = "P133"&gt;&lt;K_ID&gt;K34&lt;/K_ID&gt;&lt;Name&gt;ゲンガー&lt;/Name&gt;&lt;Personality&gt;PE6&lt;/Personality&gt;&lt;Special_1&gt;S94&lt;/Special_1&gt;&lt;Special_2&gt;&lt;/Special_2&gt;&lt;Item&gt;I4&lt;/Item&gt;&lt;Skill_1&gt;S104&lt;/Skill_1&gt;&lt;Skill_2&gt;S220&lt;/Skill_2&gt;&lt;Skill_3&gt;S33&lt;/Skill_3&gt;</v>
      </c>
      <c r="Z134" t="str">
        <f t="shared" si="5"/>
        <v>&lt;Skill_4&gt;S18&lt;/Skill_4&gt;&lt;Circle&gt;1&lt;/Circle&gt;&lt;Doryokuti_1&gt;C&lt;/Doryokuti_1&gt;&lt;Doryokuti_2&gt;S&lt;/Doryokuti_2&gt;&lt;Doryokuti_3&gt;&lt;/Doryokuti_3&gt;&lt;/member&gt;</v>
      </c>
      <c r="AA134" t="str">
        <f t="shared" si="4"/>
        <v>&lt;member ID = "P133"&gt;&lt;K_ID&gt;K34&lt;/K_ID&gt;&lt;Name&gt;ゲンガー&lt;/Name&gt;&lt;Personality&gt;PE6&lt;/Personality&gt;&lt;Special_1&gt;S94&lt;/Special_1&gt;&lt;Special_2&gt;&lt;/Special_2&gt;&lt;Item&gt;I4&lt;/Item&gt;&lt;Skill_1&gt;S104&lt;/Skill_1&gt;&lt;Skill_2&gt;S220&lt;/Skill_2&gt;&lt;Skill_3&gt;S33&lt;/Skill_3&gt;&lt;Skill_4&gt;S18&lt;/Skill_4&gt;&lt;Circle&gt;1&lt;/Circle&gt;&lt;Doryokuti_1&gt;C&lt;/Doryokuti_1&gt;&lt;Doryokuti_2&gt;S&lt;/Doryokuti_2&gt;&lt;Doryokuti_3&gt;&lt;/Doryokuti_3&gt;&lt;/member&gt;</v>
      </c>
      <c r="AMK134" s="1"/>
    </row>
    <row r="135" spans="1:27 1025:1025">
      <c r="A135" s="1" t="s">
        <v>592</v>
      </c>
      <c r="B135" t="str">
        <f>VLOOKUP(C135,xml_table5!$A$1:$B$151,2,FALSE())</f>
        <v>K34</v>
      </c>
      <c r="C135" s="1" t="s">
        <v>590</v>
      </c>
      <c r="D135" s="1" t="s">
        <v>261</v>
      </c>
      <c r="E135" s="22" t="str">
        <f>VLOOKUP(テーブル1[[#This Row],[Personality]],作業用!$J$2:$K$17,2,FALSE)</f>
        <v>PE3</v>
      </c>
      <c r="F135" t="str">
        <f>VLOOKUP(C135,pokemon_status!$B$2:$F$910,4,FALSE())</f>
        <v>ふゆう</v>
      </c>
      <c r="G135" t="str">
        <f>VLOOKUP(F135,xml_table4!$A$1:$B$127,2,FALSE())</f>
        <v>S94</v>
      </c>
      <c r="I135" t="str">
        <f>IF(H135 = "","",VLOOKUP(H135,xml_table4!$A$1:$B$127,2,FALSE()))</f>
        <v/>
      </c>
      <c r="J135" s="1" t="s">
        <v>226</v>
      </c>
      <c r="K135" t="str">
        <f>VLOOKUP(J135,xml_table2!$A$2:$B$56,2,FALSE())</f>
        <v>I3</v>
      </c>
      <c r="L135" s="1" t="s">
        <v>319</v>
      </c>
      <c r="M135" t="str">
        <f>VLOOKUP(L135,xml_table3!$A$1:$B$272,2,FALSE())</f>
        <v>S104</v>
      </c>
      <c r="N135" s="1" t="s">
        <v>535</v>
      </c>
      <c r="O135" t="str">
        <f>VLOOKUP(N135,xml_table3!$A$1:$B$272,2,FALSE())</f>
        <v>S258</v>
      </c>
      <c r="P135" s="1" t="s">
        <v>527</v>
      </c>
      <c r="Q135" t="str">
        <f>VLOOKUP(P135,xml_table3!$A$1:$B$272,2,FALSE())</f>
        <v>S89</v>
      </c>
      <c r="R135" s="1" t="s">
        <v>593</v>
      </c>
      <c r="S135" t="str">
        <f>VLOOKUP(R135,xml_table3!$A$1:$B$272,2,FALSE())</f>
        <v>S236</v>
      </c>
      <c r="T135" s="1" t="s">
        <v>219</v>
      </c>
      <c r="U135" s="1" t="s">
        <v>43</v>
      </c>
      <c r="V135" s="1" t="s">
        <v>45</v>
      </c>
      <c r="X135" s="1"/>
      <c r="Y135" t="str">
        <f>"&lt;member ID = """&amp;A135&amp;"""&gt;&lt;K_ID&gt;"&amp;B135&amp;"&lt;/K_ID&gt;&lt;Name&gt;"&amp;C135&amp;"&lt;/Name&gt;&lt;Personality&gt;"&amp;テーブル1[[#This Row],[Personality2]]&amp;"&lt;/Personality&gt;&lt;Special_1&gt;"&amp;G135&amp;"&lt;/Special_1&gt;&lt;Special_2&gt;"&amp;I135&amp;"&lt;/Special_2&gt;&lt;Item&gt;"&amp;K135&amp;"&lt;/Item&gt;&lt;Skill_1&gt;"&amp;M135&amp;"&lt;/Skill_1&gt;&lt;Skill_2&gt;"&amp;O135&amp;"&lt;/Skill_2&gt;&lt;Skill_3&gt;"&amp;Q135&amp;"&lt;/Skill_3&gt;"</f>
        <v>&lt;member ID = "P134"&gt;&lt;K_ID&gt;K34&lt;/K_ID&gt;&lt;Name&gt;ゲンガー&lt;/Name&gt;&lt;Personality&gt;PE3&lt;/Personality&gt;&lt;Special_1&gt;S94&lt;/Special_1&gt;&lt;Special_2&gt;&lt;/Special_2&gt;&lt;Item&gt;I3&lt;/Item&gt;&lt;Skill_1&gt;S104&lt;/Skill_1&gt;&lt;Skill_2&gt;S258&lt;/Skill_2&gt;&lt;Skill_3&gt;S89&lt;/Skill_3&gt;</v>
      </c>
      <c r="Z135" t="str">
        <f t="shared" si="5"/>
        <v>&lt;Skill_4&gt;S236&lt;/Skill_4&gt;&lt;Circle&gt;2&lt;/Circle&gt;&lt;Doryokuti_1&gt;C&lt;/Doryokuti_1&gt;&lt;Doryokuti_2&gt;S&lt;/Doryokuti_2&gt;&lt;Doryokuti_3&gt;&lt;/Doryokuti_3&gt;&lt;/member&gt;</v>
      </c>
      <c r="AA135" t="str">
        <f t="shared" si="4"/>
        <v>&lt;member ID = "P134"&gt;&lt;K_ID&gt;K34&lt;/K_ID&gt;&lt;Name&gt;ゲンガー&lt;/Name&gt;&lt;Personality&gt;PE3&lt;/Personality&gt;&lt;Special_1&gt;S94&lt;/Special_1&gt;&lt;Special_2&gt;&lt;/Special_2&gt;&lt;Item&gt;I3&lt;/Item&gt;&lt;Skill_1&gt;S104&lt;/Skill_1&gt;&lt;Skill_2&gt;S258&lt;/Skill_2&gt;&lt;Skill_3&gt;S89&lt;/Skill_3&gt;&lt;Skill_4&gt;S236&lt;/Skill_4&gt;&lt;Circle&gt;2&lt;/Circle&gt;&lt;Doryokuti_1&gt;C&lt;/Doryokuti_1&gt;&lt;Doryokuti_2&gt;S&lt;/Doryokuti_2&gt;&lt;Doryokuti_3&gt;&lt;/Doryokuti_3&gt;&lt;/member&gt;</v>
      </c>
      <c r="AMK135" s="1"/>
    </row>
    <row r="136" spans="1:27 1025:1025">
      <c r="A136" s="1" t="s">
        <v>594</v>
      </c>
      <c r="B136" t="str">
        <f>VLOOKUP(C136,xml_table5!$A$1:$B$151,2,FALSE())</f>
        <v>K34</v>
      </c>
      <c r="C136" s="1" t="s">
        <v>590</v>
      </c>
      <c r="D136" s="1" t="s">
        <v>261</v>
      </c>
      <c r="E136" s="22" t="str">
        <f>VLOOKUP(テーブル1[[#This Row],[Personality]],作業用!$J$2:$K$17,2,FALSE)</f>
        <v>PE3</v>
      </c>
      <c r="F136" t="str">
        <f>VLOOKUP(C136,pokemon_status!$B$2:$F$910,4,FALSE())</f>
        <v>ふゆう</v>
      </c>
      <c r="G136" t="str">
        <f>VLOOKUP(F136,xml_table4!$A$1:$B$127,2,FALSE())</f>
        <v>S94</v>
      </c>
      <c r="I136" t="str">
        <f>IF(H136 = "","",VLOOKUP(H136,xml_table4!$A$1:$B$127,2,FALSE()))</f>
        <v/>
      </c>
      <c r="J136" s="1" t="s">
        <v>214</v>
      </c>
      <c r="K136" t="str">
        <f>VLOOKUP(J136,xml_table2!$A$2:$B$56,2,FALSE())</f>
        <v>I45</v>
      </c>
      <c r="L136" s="1" t="s">
        <v>310</v>
      </c>
      <c r="M136" t="str">
        <f>VLOOKUP(L136,xml_table3!$A$1:$B$272,2,FALSE())</f>
        <v>S88</v>
      </c>
      <c r="N136" s="1" t="s">
        <v>538</v>
      </c>
      <c r="O136" t="str">
        <f>VLOOKUP(N136,xml_table3!$A$1:$B$272,2,FALSE())</f>
        <v>S36</v>
      </c>
      <c r="P136" s="1" t="s">
        <v>363</v>
      </c>
      <c r="Q136" t="str">
        <f>VLOOKUP(P136,xml_table3!$A$1:$B$272,2,FALSE())</f>
        <v>S61</v>
      </c>
      <c r="R136" s="1" t="s">
        <v>344</v>
      </c>
      <c r="S136" t="str">
        <f>VLOOKUP(R136,xml_table3!$A$1:$B$272,2,FALSE())</f>
        <v>S18</v>
      </c>
      <c r="T136" s="1" t="s">
        <v>224</v>
      </c>
      <c r="U136" s="1" t="s">
        <v>43</v>
      </c>
      <c r="V136" s="1" t="s">
        <v>45</v>
      </c>
      <c r="X136" s="1"/>
      <c r="Y136" t="str">
        <f>"&lt;member ID = """&amp;A136&amp;"""&gt;&lt;K_ID&gt;"&amp;B136&amp;"&lt;/K_ID&gt;&lt;Name&gt;"&amp;C136&amp;"&lt;/Name&gt;&lt;Personality&gt;"&amp;テーブル1[[#This Row],[Personality2]]&amp;"&lt;/Personality&gt;&lt;Special_1&gt;"&amp;G136&amp;"&lt;/Special_1&gt;&lt;Special_2&gt;"&amp;I136&amp;"&lt;/Special_2&gt;&lt;Item&gt;"&amp;K136&amp;"&lt;/Item&gt;&lt;Skill_1&gt;"&amp;M136&amp;"&lt;/Skill_1&gt;&lt;Skill_2&gt;"&amp;O136&amp;"&lt;/Skill_2&gt;&lt;Skill_3&gt;"&amp;Q136&amp;"&lt;/Skill_3&gt;"</f>
        <v>&lt;member ID = "P135"&gt;&lt;K_ID&gt;K34&lt;/K_ID&gt;&lt;Name&gt;ゲンガー&lt;/Name&gt;&lt;Personality&gt;PE3&lt;/Personality&gt;&lt;Special_1&gt;S94&lt;/Special_1&gt;&lt;Special_2&gt;&lt;/Special_2&gt;&lt;Item&gt;I45&lt;/Item&gt;&lt;Skill_1&gt;S88&lt;/Skill_1&gt;&lt;Skill_2&gt;S36&lt;/Skill_2&gt;&lt;Skill_3&gt;S61&lt;/Skill_3&gt;</v>
      </c>
      <c r="Z136" t="str">
        <f t="shared" si="5"/>
        <v>&lt;Skill_4&gt;S18&lt;/Skill_4&gt;&lt;Circle&gt;3&lt;/Circle&gt;&lt;Doryokuti_1&gt;C&lt;/Doryokuti_1&gt;&lt;Doryokuti_2&gt;S&lt;/Doryokuti_2&gt;&lt;Doryokuti_3&gt;&lt;/Doryokuti_3&gt;&lt;/member&gt;</v>
      </c>
      <c r="AA136" t="str">
        <f t="shared" si="4"/>
        <v>&lt;member ID = "P135"&gt;&lt;K_ID&gt;K34&lt;/K_ID&gt;&lt;Name&gt;ゲンガー&lt;/Name&gt;&lt;Personality&gt;PE3&lt;/Personality&gt;&lt;Special_1&gt;S94&lt;/Special_1&gt;&lt;Special_2&gt;&lt;/Special_2&gt;&lt;Item&gt;I45&lt;/Item&gt;&lt;Skill_1&gt;S88&lt;/Skill_1&gt;&lt;Skill_2&gt;S36&lt;/Skill_2&gt;&lt;Skill_3&gt;S61&lt;/Skill_3&gt;&lt;Skill_4&gt;S18&lt;/Skill_4&gt;&lt;Circle&gt;3&lt;/Circle&gt;&lt;Doryokuti_1&gt;C&lt;/Doryokuti_1&gt;&lt;Doryokuti_2&gt;S&lt;/Doryokuti_2&gt;&lt;Doryokuti_3&gt;&lt;/Doryokuti_3&gt;&lt;/member&gt;</v>
      </c>
      <c r="AMK136" s="1"/>
    </row>
    <row r="137" spans="1:27 1025:1025">
      <c r="A137" s="1" t="s">
        <v>595</v>
      </c>
      <c r="B137" t="str">
        <f>VLOOKUP(C137,xml_table5!$A$1:$B$151,2,FALSE())</f>
        <v>K34</v>
      </c>
      <c r="C137" s="1" t="s">
        <v>590</v>
      </c>
      <c r="D137" s="1" t="s">
        <v>261</v>
      </c>
      <c r="E137" s="22" t="str">
        <f>VLOOKUP(テーブル1[[#This Row],[Personality]],作業用!$J$2:$K$17,2,FALSE)</f>
        <v>PE3</v>
      </c>
      <c r="F137" t="str">
        <f>VLOOKUP(C137,pokemon_status!$B$2:$F$910,4,FALSE())</f>
        <v>ふゆう</v>
      </c>
      <c r="G137" t="str">
        <f>VLOOKUP(F137,xml_table4!$A$1:$B$127,2,FALSE())</f>
        <v>S94</v>
      </c>
      <c r="I137" t="str">
        <f>IF(H137 = "","",VLOOKUP(H137,xml_table4!$A$1:$B$127,2,FALSE()))</f>
        <v/>
      </c>
      <c r="J137" s="1" t="s">
        <v>250</v>
      </c>
      <c r="K137" t="str">
        <f>VLOOKUP(J137,xml_table2!$A$2:$B$56,2,FALSE())</f>
        <v>I54</v>
      </c>
      <c r="L137" s="1" t="s">
        <v>319</v>
      </c>
      <c r="M137" t="str">
        <f>VLOOKUP(L137,xml_table3!$A$1:$B$272,2,FALSE())</f>
        <v>S104</v>
      </c>
      <c r="N137" s="1" t="s">
        <v>273</v>
      </c>
      <c r="O137" t="str">
        <f>VLOOKUP(N137,xml_table3!$A$1:$B$272,2,FALSE())</f>
        <v>S220</v>
      </c>
      <c r="P137" s="1" t="s">
        <v>362</v>
      </c>
      <c r="Q137" t="str">
        <f>VLOOKUP(P137,xml_table3!$A$1:$B$272,2,FALSE())</f>
        <v>S1</v>
      </c>
      <c r="R137" s="1" t="s">
        <v>596</v>
      </c>
      <c r="S137" t="str">
        <f>VLOOKUP(R137,xml_table3!$A$1:$B$272,2,FALSE())</f>
        <v>S240</v>
      </c>
      <c r="T137" s="1" t="s">
        <v>228</v>
      </c>
      <c r="U137" s="1" t="s">
        <v>43</v>
      </c>
      <c r="V137" s="1" t="s">
        <v>45</v>
      </c>
      <c r="X137" s="1"/>
      <c r="Y137" t="str">
        <f>"&lt;member ID = """&amp;A137&amp;"""&gt;&lt;K_ID&gt;"&amp;B137&amp;"&lt;/K_ID&gt;&lt;Name&gt;"&amp;C137&amp;"&lt;/Name&gt;&lt;Personality&gt;"&amp;テーブル1[[#This Row],[Personality2]]&amp;"&lt;/Personality&gt;&lt;Special_1&gt;"&amp;G137&amp;"&lt;/Special_1&gt;&lt;Special_2&gt;"&amp;I137&amp;"&lt;/Special_2&gt;&lt;Item&gt;"&amp;K137&amp;"&lt;/Item&gt;&lt;Skill_1&gt;"&amp;M137&amp;"&lt;/Skill_1&gt;&lt;Skill_2&gt;"&amp;O137&amp;"&lt;/Skill_2&gt;&lt;Skill_3&gt;"&amp;Q137&amp;"&lt;/Skill_3&gt;"</f>
        <v>&lt;member ID = "P136"&gt;&lt;K_ID&gt;K34&lt;/K_ID&gt;&lt;Name&gt;ゲンガー&lt;/Name&gt;&lt;Personality&gt;PE3&lt;/Personality&gt;&lt;Special_1&gt;S94&lt;/Special_1&gt;&lt;Special_2&gt;&lt;/Special_2&gt;&lt;Item&gt;I54&lt;/Item&gt;&lt;Skill_1&gt;S104&lt;/Skill_1&gt;&lt;Skill_2&gt;S220&lt;/Skill_2&gt;&lt;Skill_3&gt;S1&lt;/Skill_3&gt;</v>
      </c>
      <c r="Z137" t="str">
        <f t="shared" si="5"/>
        <v>&lt;Skill_4&gt;S240&lt;/Skill_4&gt;&lt;Circle&gt;4&lt;/Circle&gt;&lt;Doryokuti_1&gt;C&lt;/Doryokuti_1&gt;&lt;Doryokuti_2&gt;S&lt;/Doryokuti_2&gt;&lt;Doryokuti_3&gt;&lt;/Doryokuti_3&gt;&lt;/member&gt;</v>
      </c>
      <c r="AA137" t="str">
        <f t="shared" si="4"/>
        <v>&lt;member ID = "P136"&gt;&lt;K_ID&gt;K34&lt;/K_ID&gt;&lt;Name&gt;ゲンガー&lt;/Name&gt;&lt;Personality&gt;PE3&lt;/Personality&gt;&lt;Special_1&gt;S94&lt;/Special_1&gt;&lt;Special_2&gt;&lt;/Special_2&gt;&lt;Item&gt;I54&lt;/Item&gt;&lt;Skill_1&gt;S104&lt;/Skill_1&gt;&lt;Skill_2&gt;S220&lt;/Skill_2&gt;&lt;Skill_3&gt;S1&lt;/Skill_3&gt;&lt;Skill_4&gt;S240&lt;/Skill_4&gt;&lt;Circle&gt;4&lt;/Circle&gt;&lt;Doryokuti_1&gt;C&lt;/Doryokuti_1&gt;&lt;Doryokuti_2&gt;S&lt;/Doryokuti_2&gt;&lt;Doryokuti_3&gt;&lt;/Doryokuti_3&gt;&lt;/member&gt;</v>
      </c>
      <c r="AMK137" s="1"/>
    </row>
    <row r="138" spans="1:27 1025:1025">
      <c r="A138" s="1" t="s">
        <v>597</v>
      </c>
      <c r="B138" t="str">
        <f>VLOOKUP(C138,xml_table5!$A$1:$B$151,2,FALSE())</f>
        <v>K35</v>
      </c>
      <c r="C138" s="1" t="s">
        <v>598</v>
      </c>
      <c r="D138" s="1" t="s">
        <v>231</v>
      </c>
      <c r="E138" s="22" t="str">
        <f>VLOOKUP(テーブル1[[#This Row],[Personality]],作業用!$J$2:$K$17,2,FALSE)</f>
        <v>PE2</v>
      </c>
      <c r="F138" t="str">
        <f>VLOOKUP(C138,pokemon_status!$B$2:$F$910,4,FALSE())</f>
        <v>いかく</v>
      </c>
      <c r="G138" t="str">
        <f>VLOOKUP(F138,xml_table4!$A$1:$B$127,2,FALSE())</f>
        <v>S8</v>
      </c>
      <c r="H138" t="s">
        <v>599</v>
      </c>
      <c r="I138" t="str">
        <f>IF(H138 = "","",VLOOKUP(H138,xml_table4!$A$1:$B$127,2,FALSE()))</f>
        <v>S9</v>
      </c>
      <c r="J138" s="1" t="s">
        <v>447</v>
      </c>
      <c r="K138" t="str">
        <f>VLOOKUP(J138,xml_table2!$A$2:$B$56,2,FALSE())</f>
        <v>I15</v>
      </c>
      <c r="L138" s="1" t="s">
        <v>600</v>
      </c>
      <c r="M138" t="str">
        <f>VLOOKUP(L138,xml_table3!$A$1:$B$272,2,FALSE())</f>
        <v>S14</v>
      </c>
      <c r="N138" s="1" t="s">
        <v>246</v>
      </c>
      <c r="O138" t="str">
        <f>VLOOKUP(N138,xml_table3!$A$1:$B$272,2,FALSE())</f>
        <v>S98</v>
      </c>
      <c r="P138" s="1" t="s">
        <v>601</v>
      </c>
      <c r="Q138" t="str">
        <f>VLOOKUP(P138,xml_table3!$A$1:$B$272,2,FALSE())</f>
        <v>S38</v>
      </c>
      <c r="R138" s="1" t="s">
        <v>392</v>
      </c>
      <c r="S138" t="str">
        <f>VLOOKUP(R138,xml_table3!$A$1:$B$272,2,FALSE())</f>
        <v>S86</v>
      </c>
      <c r="T138" s="1" t="s">
        <v>212</v>
      </c>
      <c r="U138" s="1" t="s">
        <v>41</v>
      </c>
      <c r="V138" s="1" t="s">
        <v>45</v>
      </c>
      <c r="X138" s="1"/>
      <c r="Y138" t="str">
        <f>"&lt;member ID = """&amp;A138&amp;"""&gt;&lt;K_ID&gt;"&amp;B138&amp;"&lt;/K_ID&gt;&lt;Name&gt;"&amp;C138&amp;"&lt;/Name&gt;&lt;Personality&gt;"&amp;テーブル1[[#This Row],[Personality2]]&amp;"&lt;/Personality&gt;&lt;Special_1&gt;"&amp;G138&amp;"&lt;/Special_1&gt;&lt;Special_2&gt;"&amp;I138&amp;"&lt;/Special_2&gt;&lt;Item&gt;"&amp;K138&amp;"&lt;/Item&gt;&lt;Skill_1&gt;"&amp;M138&amp;"&lt;/Skill_1&gt;&lt;Skill_2&gt;"&amp;O138&amp;"&lt;/Skill_2&gt;&lt;Skill_3&gt;"&amp;Q138&amp;"&lt;/Skill_3&gt;"</f>
        <v>&lt;member ID = "P137"&gt;&lt;K_ID&gt;K35&lt;/K_ID&gt;&lt;Name&gt;ケンタロス&lt;/Name&gt;&lt;Personality&gt;PE2&lt;/Personality&gt;&lt;Special_1&gt;S8&lt;/Special_1&gt;&lt;Special_2&gt;S9&lt;/Special_2&gt;&lt;Item&gt;I15&lt;/Item&gt;&lt;Skill_1&gt;S14&lt;/Skill_1&gt;&lt;Skill_2&gt;S98&lt;/Skill_2&gt;&lt;Skill_3&gt;S38&lt;/Skill_3&gt;</v>
      </c>
      <c r="Z138" t="str">
        <f t="shared" si="5"/>
        <v>&lt;Skill_4&gt;S86&lt;/Skill_4&gt;&lt;Circle&gt;1&lt;/Circle&gt;&lt;Doryokuti_1&gt;A&lt;/Doryokuti_1&gt;&lt;Doryokuti_2&gt;S&lt;/Doryokuti_2&gt;&lt;Doryokuti_3&gt;&lt;/Doryokuti_3&gt;&lt;/member&gt;</v>
      </c>
      <c r="AA138" t="str">
        <f t="shared" si="4"/>
        <v>&lt;member ID = "P137"&gt;&lt;K_ID&gt;K35&lt;/K_ID&gt;&lt;Name&gt;ケンタロス&lt;/Name&gt;&lt;Personality&gt;PE2&lt;/Personality&gt;&lt;Special_1&gt;S8&lt;/Special_1&gt;&lt;Special_2&gt;S9&lt;/Special_2&gt;&lt;Item&gt;I15&lt;/Item&gt;&lt;Skill_1&gt;S14&lt;/Skill_1&gt;&lt;Skill_2&gt;S98&lt;/Skill_2&gt;&lt;Skill_3&gt;S38&lt;/Skill_3&gt;&lt;Skill_4&gt;S86&lt;/Skill_4&gt;&lt;Circle&gt;1&lt;/Circle&gt;&lt;Doryokuti_1&gt;A&lt;/Doryokuti_1&gt;&lt;Doryokuti_2&gt;S&lt;/Doryokuti_2&gt;&lt;Doryokuti_3&gt;&lt;/Doryokuti_3&gt;&lt;/member&gt;</v>
      </c>
      <c r="AMK138" s="1"/>
    </row>
    <row r="139" spans="1:27 1025:1025">
      <c r="A139" s="1" t="s">
        <v>602</v>
      </c>
      <c r="B139" t="str">
        <f>VLOOKUP(C139,xml_table5!$A$1:$B$151,2,FALSE())</f>
        <v>K35</v>
      </c>
      <c r="C139" s="1" t="s">
        <v>598</v>
      </c>
      <c r="D139" s="1" t="s">
        <v>206</v>
      </c>
      <c r="E139" s="22" t="str">
        <f>VLOOKUP(テーブル1[[#This Row],[Personality]],作業用!$J$2:$K$17,2,FALSE)</f>
        <v>PE1</v>
      </c>
      <c r="F139" t="str">
        <f>VLOOKUP(C139,pokemon_status!$B$2:$F$910,4,FALSE())</f>
        <v>いかく</v>
      </c>
      <c r="G139" t="str">
        <f>VLOOKUP(F139,xml_table4!$A$1:$B$127,2,FALSE())</f>
        <v>S8</v>
      </c>
      <c r="H139" t="s">
        <v>599</v>
      </c>
      <c r="I139" t="str">
        <f>IF(H139 = "","",VLOOKUP(H139,xml_table4!$A$1:$B$127,2,FALSE()))</f>
        <v>S9</v>
      </c>
      <c r="J139" s="1" t="s">
        <v>226</v>
      </c>
      <c r="K139" t="str">
        <f>VLOOKUP(J139,xml_table2!$A$2:$B$56,2,FALSE())</f>
        <v>I3</v>
      </c>
      <c r="L139" s="1" t="s">
        <v>235</v>
      </c>
      <c r="M139" t="str">
        <f>VLOOKUP(L139,xml_table3!$A$1:$B$272,2,FALSE())</f>
        <v>S58</v>
      </c>
      <c r="N139" s="1" t="s">
        <v>210</v>
      </c>
      <c r="O139" t="str">
        <f>VLOOKUP(N139,xml_table3!$A$1:$B$272,2,FALSE())</f>
        <v>S95</v>
      </c>
      <c r="P139" s="1" t="s">
        <v>209</v>
      </c>
      <c r="Q139" t="str">
        <f>VLOOKUP(P139,xml_table3!$A$1:$B$272,2,FALSE())</f>
        <v>S26</v>
      </c>
      <c r="R139" s="1" t="s">
        <v>304</v>
      </c>
      <c r="S139" t="str">
        <f>VLOOKUP(R139,xml_table3!$A$1:$B$272,2,FALSE())</f>
        <v>S97</v>
      </c>
      <c r="T139" s="1" t="s">
        <v>219</v>
      </c>
      <c r="U139" s="1" t="s">
        <v>41</v>
      </c>
      <c r="V139" s="1" t="s">
        <v>45</v>
      </c>
      <c r="X139" s="1"/>
      <c r="Y139" t="str">
        <f>"&lt;member ID = """&amp;A139&amp;"""&gt;&lt;K_ID&gt;"&amp;B139&amp;"&lt;/K_ID&gt;&lt;Name&gt;"&amp;C139&amp;"&lt;/Name&gt;&lt;Personality&gt;"&amp;テーブル1[[#This Row],[Personality2]]&amp;"&lt;/Personality&gt;&lt;Special_1&gt;"&amp;G139&amp;"&lt;/Special_1&gt;&lt;Special_2&gt;"&amp;I139&amp;"&lt;/Special_2&gt;&lt;Item&gt;"&amp;K139&amp;"&lt;/Item&gt;&lt;Skill_1&gt;"&amp;M139&amp;"&lt;/Skill_1&gt;&lt;Skill_2&gt;"&amp;O139&amp;"&lt;/Skill_2&gt;&lt;Skill_3&gt;"&amp;Q139&amp;"&lt;/Skill_3&gt;"</f>
        <v>&lt;member ID = "P138"&gt;&lt;K_ID&gt;K35&lt;/K_ID&gt;&lt;Name&gt;ケンタロス&lt;/Name&gt;&lt;Personality&gt;PE1&lt;/Personality&gt;&lt;Special_1&gt;S8&lt;/Special_1&gt;&lt;Special_2&gt;S9&lt;/Special_2&gt;&lt;Item&gt;I3&lt;/Item&gt;&lt;Skill_1&gt;S58&lt;/Skill_1&gt;&lt;Skill_2&gt;S95&lt;/Skill_2&gt;&lt;Skill_3&gt;S26&lt;/Skill_3&gt;</v>
      </c>
      <c r="Z139" t="str">
        <f t="shared" si="5"/>
        <v>&lt;Skill_4&gt;S97&lt;/Skill_4&gt;&lt;Circle&gt;2&lt;/Circle&gt;&lt;Doryokuti_1&gt;A&lt;/Doryokuti_1&gt;&lt;Doryokuti_2&gt;S&lt;/Doryokuti_2&gt;&lt;Doryokuti_3&gt;&lt;/Doryokuti_3&gt;&lt;/member&gt;</v>
      </c>
      <c r="AA139" t="str">
        <f t="shared" si="4"/>
        <v>&lt;member ID = "P138"&gt;&lt;K_ID&gt;K35&lt;/K_ID&gt;&lt;Name&gt;ケンタロス&lt;/Name&gt;&lt;Personality&gt;PE1&lt;/Personality&gt;&lt;Special_1&gt;S8&lt;/Special_1&gt;&lt;Special_2&gt;S9&lt;/Special_2&gt;&lt;Item&gt;I3&lt;/Item&gt;&lt;Skill_1&gt;S58&lt;/Skill_1&gt;&lt;Skill_2&gt;S95&lt;/Skill_2&gt;&lt;Skill_3&gt;S26&lt;/Skill_3&gt;&lt;Skill_4&gt;S97&lt;/Skill_4&gt;&lt;Circle&gt;2&lt;/Circle&gt;&lt;Doryokuti_1&gt;A&lt;/Doryokuti_1&gt;&lt;Doryokuti_2&gt;S&lt;/Doryokuti_2&gt;&lt;Doryokuti_3&gt;&lt;/Doryokuti_3&gt;&lt;/member&gt;</v>
      </c>
      <c r="AMK139" s="1"/>
    </row>
    <row r="140" spans="1:27 1025:1025">
      <c r="A140" s="1" t="s">
        <v>603</v>
      </c>
      <c r="B140" t="str">
        <f>VLOOKUP(C140,xml_table5!$A$1:$B$151,2,FALSE())</f>
        <v>K35</v>
      </c>
      <c r="C140" s="1" t="s">
        <v>598</v>
      </c>
      <c r="D140" s="1" t="s">
        <v>231</v>
      </c>
      <c r="E140" s="22" t="str">
        <f>VLOOKUP(テーブル1[[#This Row],[Personality]],作業用!$J$2:$K$17,2,FALSE)</f>
        <v>PE2</v>
      </c>
      <c r="F140" t="str">
        <f>VLOOKUP(C140,pokemon_status!$B$2:$F$910,4,FALSE())</f>
        <v>いかく</v>
      </c>
      <c r="G140" t="str">
        <f>VLOOKUP(F140,xml_table4!$A$1:$B$127,2,FALSE())</f>
        <v>S8</v>
      </c>
      <c r="H140" t="s">
        <v>599</v>
      </c>
      <c r="I140" t="str">
        <f>IF(H140 = "","",VLOOKUP(H140,xml_table4!$A$1:$B$127,2,FALSE()))</f>
        <v>S9</v>
      </c>
      <c r="J140" s="1" t="s">
        <v>250</v>
      </c>
      <c r="K140" t="str">
        <f>VLOOKUP(J140,xml_table2!$A$2:$B$56,2,FALSE())</f>
        <v>I54</v>
      </c>
      <c r="L140" s="1" t="s">
        <v>223</v>
      </c>
      <c r="M140" t="str">
        <f>VLOOKUP(L140,xml_table3!$A$1:$B$272,2,FALSE())</f>
        <v>S63</v>
      </c>
      <c r="N140" s="1" t="s">
        <v>210</v>
      </c>
      <c r="O140" t="str">
        <f>VLOOKUP(N140,xml_table3!$A$1:$B$272,2,FALSE())</f>
        <v>S95</v>
      </c>
      <c r="P140" s="1" t="s">
        <v>435</v>
      </c>
      <c r="Q140" t="str">
        <f>VLOOKUP(P140,xml_table3!$A$1:$B$272,2,FALSE())</f>
        <v>S75</v>
      </c>
      <c r="R140" s="1" t="s">
        <v>360</v>
      </c>
      <c r="S140" t="str">
        <f>VLOOKUP(R140,xml_table3!$A$1:$B$272,2,FALSE())</f>
        <v>S3</v>
      </c>
      <c r="T140" s="1" t="s">
        <v>224</v>
      </c>
      <c r="U140" s="1" t="s">
        <v>41</v>
      </c>
      <c r="V140" s="1" t="s">
        <v>45</v>
      </c>
      <c r="X140" s="1"/>
      <c r="Y140" t="str">
        <f>"&lt;member ID = """&amp;A140&amp;"""&gt;&lt;K_ID&gt;"&amp;B140&amp;"&lt;/K_ID&gt;&lt;Name&gt;"&amp;C140&amp;"&lt;/Name&gt;&lt;Personality&gt;"&amp;テーブル1[[#This Row],[Personality2]]&amp;"&lt;/Personality&gt;&lt;Special_1&gt;"&amp;G140&amp;"&lt;/Special_1&gt;&lt;Special_2&gt;"&amp;I140&amp;"&lt;/Special_2&gt;&lt;Item&gt;"&amp;K140&amp;"&lt;/Item&gt;&lt;Skill_1&gt;"&amp;M140&amp;"&lt;/Skill_1&gt;&lt;Skill_2&gt;"&amp;O140&amp;"&lt;/Skill_2&gt;&lt;Skill_3&gt;"&amp;Q140&amp;"&lt;/Skill_3&gt;"</f>
        <v>&lt;member ID = "P139"&gt;&lt;K_ID&gt;K35&lt;/K_ID&gt;&lt;Name&gt;ケンタロス&lt;/Name&gt;&lt;Personality&gt;PE2&lt;/Personality&gt;&lt;Special_1&gt;S8&lt;/Special_1&gt;&lt;Special_2&gt;S9&lt;/Special_2&gt;&lt;Item&gt;I54&lt;/Item&gt;&lt;Skill_1&gt;S63&lt;/Skill_1&gt;&lt;Skill_2&gt;S95&lt;/Skill_2&gt;&lt;Skill_3&gt;S75&lt;/Skill_3&gt;</v>
      </c>
      <c r="Z140" t="str">
        <f t="shared" si="5"/>
        <v>&lt;Skill_4&gt;S3&lt;/Skill_4&gt;&lt;Circle&gt;3&lt;/Circle&gt;&lt;Doryokuti_1&gt;A&lt;/Doryokuti_1&gt;&lt;Doryokuti_2&gt;S&lt;/Doryokuti_2&gt;&lt;Doryokuti_3&gt;&lt;/Doryokuti_3&gt;&lt;/member&gt;</v>
      </c>
      <c r="AA140" t="str">
        <f t="shared" si="4"/>
        <v>&lt;member ID = "P139"&gt;&lt;K_ID&gt;K35&lt;/K_ID&gt;&lt;Name&gt;ケンタロス&lt;/Name&gt;&lt;Personality&gt;PE2&lt;/Personality&gt;&lt;Special_1&gt;S8&lt;/Special_1&gt;&lt;Special_2&gt;S9&lt;/Special_2&gt;&lt;Item&gt;I54&lt;/Item&gt;&lt;Skill_1&gt;S63&lt;/Skill_1&gt;&lt;Skill_2&gt;S95&lt;/Skill_2&gt;&lt;Skill_3&gt;S75&lt;/Skill_3&gt;&lt;Skill_4&gt;S3&lt;/Skill_4&gt;&lt;Circle&gt;3&lt;/Circle&gt;&lt;Doryokuti_1&gt;A&lt;/Doryokuti_1&gt;&lt;Doryokuti_2&gt;S&lt;/Doryokuti_2&gt;&lt;Doryokuti_3&gt;&lt;/Doryokuti_3&gt;&lt;/member&gt;</v>
      </c>
      <c r="AMK140" s="1"/>
    </row>
    <row r="141" spans="1:27 1025:1025">
      <c r="A141" s="1" t="s">
        <v>604</v>
      </c>
      <c r="B141" t="str">
        <f>VLOOKUP(C141,xml_table5!$A$1:$B$151,2,FALSE())</f>
        <v>K35</v>
      </c>
      <c r="C141" s="1" t="s">
        <v>598</v>
      </c>
      <c r="D141" s="1" t="s">
        <v>206</v>
      </c>
      <c r="E141" s="22" t="str">
        <f>VLOOKUP(テーブル1[[#This Row],[Personality]],作業用!$J$2:$K$17,2,FALSE)</f>
        <v>PE1</v>
      </c>
      <c r="F141" t="str">
        <f>VLOOKUP(C141,pokemon_status!$B$2:$F$910,4,FALSE())</f>
        <v>いかく</v>
      </c>
      <c r="G141" t="str">
        <f>VLOOKUP(F141,xml_table4!$A$1:$B$127,2,FALSE())</f>
        <v>S8</v>
      </c>
      <c r="H141" t="s">
        <v>599</v>
      </c>
      <c r="I141" t="str">
        <f>IF(H141 = "","",VLOOKUP(H141,xml_table4!$A$1:$B$127,2,FALSE()))</f>
        <v>S9</v>
      </c>
      <c r="J141" s="1" t="s">
        <v>183</v>
      </c>
      <c r="K141" t="str">
        <f>VLOOKUP(J141,xml_table2!$A$2:$B$56,2,FALSE())</f>
        <v>I21</v>
      </c>
      <c r="L141" s="1" t="s">
        <v>99</v>
      </c>
      <c r="M141" t="str">
        <f>VLOOKUP(L141,xml_table3!$A$1:$B$272,2,FALSE())</f>
        <v>S44</v>
      </c>
      <c r="N141" s="1" t="s">
        <v>210</v>
      </c>
      <c r="O141" t="str">
        <f>VLOOKUP(N141,xml_table3!$A$1:$B$272,2,FALSE())</f>
        <v>S95</v>
      </c>
      <c r="P141" s="1" t="s">
        <v>221</v>
      </c>
      <c r="Q141" t="str">
        <f>VLOOKUP(P141,xml_table3!$A$1:$B$272,2,FALSE())</f>
        <v>S114</v>
      </c>
      <c r="R141" s="1" t="s">
        <v>246</v>
      </c>
      <c r="S141" t="str">
        <f>VLOOKUP(R141,xml_table3!$A$1:$B$272,2,FALSE())</f>
        <v>S98</v>
      </c>
      <c r="T141" s="1" t="s">
        <v>228</v>
      </c>
      <c r="U141" s="1" t="s">
        <v>41</v>
      </c>
      <c r="V141" s="1" t="s">
        <v>45</v>
      </c>
      <c r="X141" s="1"/>
      <c r="Y141" t="str">
        <f>"&lt;member ID = """&amp;A141&amp;"""&gt;&lt;K_ID&gt;"&amp;B141&amp;"&lt;/K_ID&gt;&lt;Name&gt;"&amp;C141&amp;"&lt;/Name&gt;&lt;Personality&gt;"&amp;テーブル1[[#This Row],[Personality2]]&amp;"&lt;/Personality&gt;&lt;Special_1&gt;"&amp;G141&amp;"&lt;/Special_1&gt;&lt;Special_2&gt;"&amp;I141&amp;"&lt;/Special_2&gt;&lt;Item&gt;"&amp;K141&amp;"&lt;/Item&gt;&lt;Skill_1&gt;"&amp;M141&amp;"&lt;/Skill_1&gt;&lt;Skill_2&gt;"&amp;O141&amp;"&lt;/Skill_2&gt;&lt;Skill_3&gt;"&amp;Q141&amp;"&lt;/Skill_3&gt;"</f>
        <v>&lt;member ID = "P140"&gt;&lt;K_ID&gt;K35&lt;/K_ID&gt;&lt;Name&gt;ケンタロス&lt;/Name&gt;&lt;Personality&gt;PE1&lt;/Personality&gt;&lt;Special_1&gt;S8&lt;/Special_1&gt;&lt;Special_2&gt;S9&lt;/Special_2&gt;&lt;Item&gt;I21&lt;/Item&gt;&lt;Skill_1&gt;S44&lt;/Skill_1&gt;&lt;Skill_2&gt;S95&lt;/Skill_2&gt;&lt;Skill_3&gt;S114&lt;/Skill_3&gt;</v>
      </c>
      <c r="Z141" t="str">
        <f t="shared" si="5"/>
        <v>&lt;Skill_4&gt;S98&lt;/Skill_4&gt;&lt;Circle&gt;4&lt;/Circle&gt;&lt;Doryokuti_1&gt;A&lt;/Doryokuti_1&gt;&lt;Doryokuti_2&gt;S&lt;/Doryokuti_2&gt;&lt;Doryokuti_3&gt;&lt;/Doryokuti_3&gt;&lt;/member&gt;</v>
      </c>
      <c r="AA141" t="str">
        <f t="shared" si="4"/>
        <v>&lt;member ID = "P140"&gt;&lt;K_ID&gt;K35&lt;/K_ID&gt;&lt;Name&gt;ケンタロス&lt;/Name&gt;&lt;Personality&gt;PE1&lt;/Personality&gt;&lt;Special_1&gt;S8&lt;/Special_1&gt;&lt;Special_2&gt;S9&lt;/Special_2&gt;&lt;Item&gt;I21&lt;/Item&gt;&lt;Skill_1&gt;S44&lt;/Skill_1&gt;&lt;Skill_2&gt;S95&lt;/Skill_2&gt;&lt;Skill_3&gt;S114&lt;/Skill_3&gt;&lt;Skill_4&gt;S98&lt;/Skill_4&gt;&lt;Circle&gt;4&lt;/Circle&gt;&lt;Doryokuti_1&gt;A&lt;/Doryokuti_1&gt;&lt;Doryokuti_2&gt;S&lt;/Doryokuti_2&gt;&lt;Doryokuti_3&gt;&lt;/Doryokuti_3&gt;&lt;/member&gt;</v>
      </c>
      <c r="AMK141" s="1"/>
    </row>
    <row r="142" spans="1:27 1025:1025">
      <c r="A142" s="1" t="s">
        <v>605</v>
      </c>
      <c r="B142" t="str">
        <f>VLOOKUP(C142,xml_table5!$A$1:$B$151,2,FALSE())</f>
        <v>K36</v>
      </c>
      <c r="C142" s="1" t="s">
        <v>606</v>
      </c>
      <c r="D142" s="1" t="s">
        <v>231</v>
      </c>
      <c r="E142" s="22" t="str">
        <f>VLOOKUP(テーブル1[[#This Row],[Personality]],作業用!$J$2:$K$17,2,FALSE)</f>
        <v>PE2</v>
      </c>
      <c r="F142" t="str">
        <f>VLOOKUP(C142,pokemon_status!$B$2:$F$910,4,FALSE())</f>
        <v>もうか</v>
      </c>
      <c r="G142" t="str">
        <f>VLOOKUP(F142,xml_table4!$A$1:$B$127,2,FALSE())</f>
        <v>S114</v>
      </c>
      <c r="I142" t="str">
        <f>IF(H142 = "","",VLOOKUP(H142,xml_table4!$A$1:$B$127,2,FALSE()))</f>
        <v/>
      </c>
      <c r="J142" s="1" t="s">
        <v>439</v>
      </c>
      <c r="K142" t="str">
        <f>VLOOKUP(J142,xml_table2!$A$2:$B$56,2,FALSE())</f>
        <v>I41</v>
      </c>
      <c r="L142" s="1" t="s">
        <v>349</v>
      </c>
      <c r="M142" t="str">
        <f>VLOOKUP(L142,xml_table3!$A$1:$B$272,2,FALSE())</f>
        <v>S27</v>
      </c>
      <c r="N142" s="1" t="s">
        <v>338</v>
      </c>
      <c r="O142" t="str">
        <f>VLOOKUP(N142,xml_table3!$A$1:$B$272,2,FALSE())</f>
        <v>S226</v>
      </c>
      <c r="P142" s="1" t="s">
        <v>554</v>
      </c>
      <c r="Q142" t="str">
        <f>VLOOKUP(P142,xml_table3!$A$1:$B$272,2,FALSE())</f>
        <v>S172</v>
      </c>
      <c r="R142" s="1" t="s">
        <v>334</v>
      </c>
      <c r="S142" t="str">
        <f>VLOOKUP(R142,xml_table3!$A$1:$B$272,2,FALSE())</f>
        <v>S179</v>
      </c>
      <c r="T142" s="1" t="s">
        <v>212</v>
      </c>
      <c r="U142" s="1" t="s">
        <v>41</v>
      </c>
      <c r="V142" s="1" t="s">
        <v>45</v>
      </c>
      <c r="X142" s="1"/>
      <c r="Y142" t="str">
        <f>"&lt;member ID = """&amp;A142&amp;"""&gt;&lt;K_ID&gt;"&amp;B142&amp;"&lt;/K_ID&gt;&lt;Name&gt;"&amp;C142&amp;"&lt;/Name&gt;&lt;Personality&gt;"&amp;テーブル1[[#This Row],[Personality2]]&amp;"&lt;/Personality&gt;&lt;Special_1&gt;"&amp;G142&amp;"&lt;/Special_1&gt;&lt;Special_2&gt;"&amp;I142&amp;"&lt;/Special_2&gt;&lt;Item&gt;"&amp;K142&amp;"&lt;/Item&gt;&lt;Skill_1&gt;"&amp;M142&amp;"&lt;/Skill_1&gt;&lt;Skill_2&gt;"&amp;O142&amp;"&lt;/Skill_2&gt;&lt;Skill_3&gt;"&amp;Q142&amp;"&lt;/Skill_3&gt;"</f>
        <v>&lt;member ID = "P141"&gt;&lt;K_ID&gt;K36&lt;/K_ID&gt;&lt;Name&gt;ゴウカザル&lt;/Name&gt;&lt;Personality&gt;PE2&lt;/Personality&gt;&lt;Special_1&gt;S114&lt;/Special_1&gt;&lt;Special_2&gt;&lt;/Special_2&gt;&lt;Item&gt;I41&lt;/Item&gt;&lt;Skill_1&gt;S27&lt;/Skill_1&gt;&lt;Skill_2&gt;S226&lt;/Skill_2&gt;&lt;Skill_3&gt;S172&lt;/Skill_3&gt;</v>
      </c>
      <c r="Z142" t="str">
        <f t="shared" si="5"/>
        <v>&lt;Skill_4&gt;S179&lt;/Skill_4&gt;&lt;Circle&gt;1&lt;/Circle&gt;&lt;Doryokuti_1&gt;A&lt;/Doryokuti_1&gt;&lt;Doryokuti_2&gt;S&lt;/Doryokuti_2&gt;&lt;Doryokuti_3&gt;&lt;/Doryokuti_3&gt;&lt;/member&gt;</v>
      </c>
      <c r="AA142" t="str">
        <f t="shared" si="4"/>
        <v>&lt;member ID = "P141"&gt;&lt;K_ID&gt;K36&lt;/K_ID&gt;&lt;Name&gt;ゴウカザル&lt;/Name&gt;&lt;Personality&gt;PE2&lt;/Personality&gt;&lt;Special_1&gt;S114&lt;/Special_1&gt;&lt;Special_2&gt;&lt;/Special_2&gt;&lt;Item&gt;I41&lt;/Item&gt;&lt;Skill_1&gt;S27&lt;/Skill_1&gt;&lt;Skill_2&gt;S226&lt;/Skill_2&gt;&lt;Skill_3&gt;S172&lt;/Skill_3&gt;&lt;Skill_4&gt;S179&lt;/Skill_4&gt;&lt;Circle&gt;1&lt;/Circle&gt;&lt;Doryokuti_1&gt;A&lt;/Doryokuti_1&gt;&lt;Doryokuti_2&gt;S&lt;/Doryokuti_2&gt;&lt;Doryokuti_3&gt;&lt;/Doryokuti_3&gt;&lt;/member&gt;</v>
      </c>
      <c r="AMK142" s="1"/>
    </row>
    <row r="143" spans="1:27 1025:1025">
      <c r="A143" s="1" t="s">
        <v>607</v>
      </c>
      <c r="B143" t="str">
        <f>VLOOKUP(C143,xml_table5!$A$1:$B$151,2,FALSE())</f>
        <v>K36</v>
      </c>
      <c r="C143" s="1" t="s">
        <v>606</v>
      </c>
      <c r="D143" s="1" t="s">
        <v>206</v>
      </c>
      <c r="E143" s="22" t="str">
        <f>VLOOKUP(テーブル1[[#This Row],[Personality]],作業用!$J$2:$K$17,2,FALSE)</f>
        <v>PE1</v>
      </c>
      <c r="F143" t="str">
        <f>VLOOKUP(C143,pokemon_status!$B$2:$F$910,4,FALSE())</f>
        <v>もうか</v>
      </c>
      <c r="G143" t="str">
        <f>VLOOKUP(F143,xml_table4!$A$1:$B$127,2,FALSE())</f>
        <v>S114</v>
      </c>
      <c r="I143" t="str">
        <f>IF(H143 = "","",VLOOKUP(H143,xml_table4!$A$1:$B$127,2,FALSE()))</f>
        <v/>
      </c>
      <c r="J143" s="1" t="s">
        <v>138</v>
      </c>
      <c r="K143" t="str">
        <f>VLOOKUP(J143,xml_table2!$A$2:$B$56,2,FALSE())</f>
        <v>I35</v>
      </c>
      <c r="L143" s="1" t="s">
        <v>608</v>
      </c>
      <c r="M143" t="str">
        <f>VLOOKUP(L143,xml_table3!$A$1:$B$272,2,FALSE())</f>
        <v>S218</v>
      </c>
      <c r="N143" s="1" t="s">
        <v>327</v>
      </c>
      <c r="O143" t="str">
        <f>VLOOKUP(N143,xml_table3!$A$1:$B$272,2,FALSE())</f>
        <v>S102</v>
      </c>
      <c r="P143" s="1" t="s">
        <v>339</v>
      </c>
      <c r="Q143" t="str">
        <f>VLOOKUP(P143,xml_table3!$A$1:$B$272,2,FALSE())</f>
        <v>S56</v>
      </c>
      <c r="R143" s="1" t="s">
        <v>336</v>
      </c>
      <c r="S143" t="str">
        <f>VLOOKUP(R143,xml_table3!$A$1:$B$272,2,FALSE())</f>
        <v>S129</v>
      </c>
      <c r="T143" s="1" t="s">
        <v>219</v>
      </c>
      <c r="U143" s="1" t="s">
        <v>41</v>
      </c>
      <c r="V143" s="1" t="s">
        <v>45</v>
      </c>
      <c r="X143" s="1"/>
      <c r="Y143" t="str">
        <f>"&lt;member ID = """&amp;A143&amp;"""&gt;&lt;K_ID&gt;"&amp;B143&amp;"&lt;/K_ID&gt;&lt;Name&gt;"&amp;C143&amp;"&lt;/Name&gt;&lt;Personality&gt;"&amp;テーブル1[[#This Row],[Personality2]]&amp;"&lt;/Personality&gt;&lt;Special_1&gt;"&amp;G143&amp;"&lt;/Special_1&gt;&lt;Special_2&gt;"&amp;I143&amp;"&lt;/Special_2&gt;&lt;Item&gt;"&amp;K143&amp;"&lt;/Item&gt;&lt;Skill_1&gt;"&amp;M143&amp;"&lt;/Skill_1&gt;&lt;Skill_2&gt;"&amp;O143&amp;"&lt;/Skill_2&gt;&lt;Skill_3&gt;"&amp;Q143&amp;"&lt;/Skill_3&gt;"</f>
        <v>&lt;member ID = "P142"&gt;&lt;K_ID&gt;K36&lt;/K_ID&gt;&lt;Name&gt;ゴウカザル&lt;/Name&gt;&lt;Personality&gt;PE1&lt;/Personality&gt;&lt;Special_1&gt;S114&lt;/Special_1&gt;&lt;Special_2&gt;&lt;/Special_2&gt;&lt;Item&gt;I35&lt;/Item&gt;&lt;Skill_1&gt;S218&lt;/Skill_1&gt;&lt;Skill_2&gt;S102&lt;/Skill_2&gt;&lt;Skill_3&gt;S56&lt;/Skill_3&gt;</v>
      </c>
      <c r="Z143" t="str">
        <f t="shared" si="5"/>
        <v>&lt;Skill_4&gt;S129&lt;/Skill_4&gt;&lt;Circle&gt;2&lt;/Circle&gt;&lt;Doryokuti_1&gt;A&lt;/Doryokuti_1&gt;&lt;Doryokuti_2&gt;S&lt;/Doryokuti_2&gt;&lt;Doryokuti_3&gt;&lt;/Doryokuti_3&gt;&lt;/member&gt;</v>
      </c>
      <c r="AA143" t="str">
        <f t="shared" si="4"/>
        <v>&lt;member ID = "P142"&gt;&lt;K_ID&gt;K36&lt;/K_ID&gt;&lt;Name&gt;ゴウカザル&lt;/Name&gt;&lt;Personality&gt;PE1&lt;/Personality&gt;&lt;Special_1&gt;S114&lt;/Special_1&gt;&lt;Special_2&gt;&lt;/Special_2&gt;&lt;Item&gt;I35&lt;/Item&gt;&lt;Skill_1&gt;S218&lt;/Skill_1&gt;&lt;Skill_2&gt;S102&lt;/Skill_2&gt;&lt;Skill_3&gt;S56&lt;/Skill_3&gt;&lt;Skill_4&gt;S129&lt;/Skill_4&gt;&lt;Circle&gt;2&lt;/Circle&gt;&lt;Doryokuti_1&gt;A&lt;/Doryokuti_1&gt;&lt;Doryokuti_2&gt;S&lt;/Doryokuti_2&gt;&lt;Doryokuti_3&gt;&lt;/Doryokuti_3&gt;&lt;/member&gt;</v>
      </c>
      <c r="AMK143" s="1"/>
    </row>
    <row r="144" spans="1:27 1025:1025">
      <c r="A144" s="1" t="s">
        <v>609</v>
      </c>
      <c r="B144" t="str">
        <f>VLOOKUP(C144,xml_table5!$A$1:$B$151,2,FALSE())</f>
        <v>K36</v>
      </c>
      <c r="C144" s="1" t="s">
        <v>606</v>
      </c>
      <c r="D144" s="1" t="s">
        <v>261</v>
      </c>
      <c r="E144" s="22" t="str">
        <f>VLOOKUP(テーブル1[[#This Row],[Personality]],作業用!$J$2:$K$17,2,FALSE)</f>
        <v>PE3</v>
      </c>
      <c r="F144" t="str">
        <f>VLOOKUP(C144,pokemon_status!$B$2:$F$910,4,FALSE())</f>
        <v>もうか</v>
      </c>
      <c r="G144" t="str">
        <f>VLOOKUP(F144,xml_table4!$A$1:$B$127,2,FALSE())</f>
        <v>S114</v>
      </c>
      <c r="I144" t="str">
        <f>IF(H144 = "","",VLOOKUP(H144,xml_table4!$A$1:$B$127,2,FALSE()))</f>
        <v/>
      </c>
      <c r="J144" s="1" t="s">
        <v>315</v>
      </c>
      <c r="K144" t="str">
        <f>VLOOKUP(J144,xml_table2!$A$2:$B$56,2,FALSE())</f>
        <v>I43</v>
      </c>
      <c r="L144" s="1" t="s">
        <v>433</v>
      </c>
      <c r="M144" t="str">
        <f>VLOOKUP(L144,xml_table3!$A$1:$B$272,2,FALSE())</f>
        <v>S48</v>
      </c>
      <c r="N144" s="1" t="s">
        <v>363</v>
      </c>
      <c r="O144" t="str">
        <f>VLOOKUP(N144,xml_table3!$A$1:$B$272,2,FALSE())</f>
        <v>S61</v>
      </c>
      <c r="P144" s="1" t="s">
        <v>264</v>
      </c>
      <c r="Q144" t="str">
        <f>VLOOKUP(P144,xml_table3!$A$1:$B$272,2,FALSE())</f>
        <v>S120</v>
      </c>
      <c r="R144" s="1" t="s">
        <v>266</v>
      </c>
      <c r="S144" t="str">
        <f>VLOOKUP(R144,xml_table3!$A$1:$B$272,2,FALSE())</f>
        <v>S178</v>
      </c>
      <c r="T144" s="1" t="s">
        <v>224</v>
      </c>
      <c r="U144" s="1" t="s">
        <v>43</v>
      </c>
      <c r="V144" s="1" t="s">
        <v>45</v>
      </c>
      <c r="X144" s="1"/>
      <c r="Y144" t="str">
        <f>"&lt;member ID = """&amp;A144&amp;"""&gt;&lt;K_ID&gt;"&amp;B144&amp;"&lt;/K_ID&gt;&lt;Name&gt;"&amp;C144&amp;"&lt;/Name&gt;&lt;Personality&gt;"&amp;テーブル1[[#This Row],[Personality2]]&amp;"&lt;/Personality&gt;&lt;Special_1&gt;"&amp;G144&amp;"&lt;/Special_1&gt;&lt;Special_2&gt;"&amp;I144&amp;"&lt;/Special_2&gt;&lt;Item&gt;"&amp;K144&amp;"&lt;/Item&gt;&lt;Skill_1&gt;"&amp;M144&amp;"&lt;/Skill_1&gt;&lt;Skill_2&gt;"&amp;O144&amp;"&lt;/Skill_2&gt;&lt;Skill_3&gt;"&amp;Q144&amp;"&lt;/Skill_3&gt;"</f>
        <v>&lt;member ID = "P143"&gt;&lt;K_ID&gt;K36&lt;/K_ID&gt;&lt;Name&gt;ゴウカザル&lt;/Name&gt;&lt;Personality&gt;PE3&lt;/Personality&gt;&lt;Special_1&gt;S114&lt;/Special_1&gt;&lt;Special_2&gt;&lt;/Special_2&gt;&lt;Item&gt;I43&lt;/Item&gt;&lt;Skill_1&gt;S48&lt;/Skill_1&gt;&lt;Skill_2&gt;S61&lt;/Skill_2&gt;&lt;Skill_3&gt;S120&lt;/Skill_3&gt;</v>
      </c>
      <c r="Z144" t="str">
        <f t="shared" si="5"/>
        <v>&lt;Skill_4&gt;S178&lt;/Skill_4&gt;&lt;Circle&gt;3&lt;/Circle&gt;&lt;Doryokuti_1&gt;C&lt;/Doryokuti_1&gt;&lt;Doryokuti_2&gt;S&lt;/Doryokuti_2&gt;&lt;Doryokuti_3&gt;&lt;/Doryokuti_3&gt;&lt;/member&gt;</v>
      </c>
      <c r="AA144" t="str">
        <f t="shared" si="4"/>
        <v>&lt;member ID = "P143"&gt;&lt;K_ID&gt;K36&lt;/K_ID&gt;&lt;Name&gt;ゴウカザル&lt;/Name&gt;&lt;Personality&gt;PE3&lt;/Personality&gt;&lt;Special_1&gt;S114&lt;/Special_1&gt;&lt;Special_2&gt;&lt;/Special_2&gt;&lt;Item&gt;I43&lt;/Item&gt;&lt;Skill_1&gt;S48&lt;/Skill_1&gt;&lt;Skill_2&gt;S61&lt;/Skill_2&gt;&lt;Skill_3&gt;S120&lt;/Skill_3&gt;&lt;Skill_4&gt;S178&lt;/Skill_4&gt;&lt;Circle&gt;3&lt;/Circle&gt;&lt;Doryokuti_1&gt;C&lt;/Doryokuti_1&gt;&lt;Doryokuti_2&gt;S&lt;/Doryokuti_2&gt;&lt;Doryokuti_3&gt;&lt;/Doryokuti_3&gt;&lt;/member&gt;</v>
      </c>
      <c r="AMK144" s="1"/>
    </row>
    <row r="145" spans="1:27 1025:1025">
      <c r="A145" s="1" t="s">
        <v>610</v>
      </c>
      <c r="B145" t="str">
        <f>VLOOKUP(C145,xml_table5!$A$1:$B$151,2,FALSE())</f>
        <v>K36</v>
      </c>
      <c r="C145" s="1" t="s">
        <v>606</v>
      </c>
      <c r="D145" s="1" t="s">
        <v>231</v>
      </c>
      <c r="E145" s="22" t="str">
        <f>VLOOKUP(テーブル1[[#This Row],[Personality]],作業用!$J$2:$K$17,2,FALSE)</f>
        <v>PE2</v>
      </c>
      <c r="F145" t="str">
        <f>VLOOKUP(C145,pokemon_status!$B$2:$F$910,4,FALSE())</f>
        <v>もうか</v>
      </c>
      <c r="G145" t="str">
        <f>VLOOKUP(F145,xml_table4!$A$1:$B$127,2,FALSE())</f>
        <v>S114</v>
      </c>
      <c r="I145" t="str">
        <f>IF(H145 = "","",VLOOKUP(H145,xml_table4!$A$1:$B$127,2,FALSE()))</f>
        <v/>
      </c>
      <c r="J145" s="1" t="s">
        <v>369</v>
      </c>
      <c r="K145" t="str">
        <f>VLOOKUP(J145,xml_table2!$A$2:$B$56,2,FALSE())</f>
        <v>I5</v>
      </c>
      <c r="L145" s="1" t="s">
        <v>257</v>
      </c>
      <c r="M145" t="str">
        <f>VLOOKUP(L145,xml_table3!$A$1:$B$272,2,FALSE())</f>
        <v>S216</v>
      </c>
      <c r="N145" s="1" t="s">
        <v>349</v>
      </c>
      <c r="O145" t="str">
        <f>VLOOKUP(N145,xml_table3!$A$1:$B$272,2,FALSE())</f>
        <v>S27</v>
      </c>
      <c r="P145" s="1" t="s">
        <v>210</v>
      </c>
      <c r="Q145" t="str">
        <f>VLOOKUP(P145,xml_table3!$A$1:$B$272,2,FALSE())</f>
        <v>S95</v>
      </c>
      <c r="R145" s="1" t="s">
        <v>339</v>
      </c>
      <c r="S145" t="str">
        <f>VLOOKUP(R145,xml_table3!$A$1:$B$272,2,FALSE())</f>
        <v>S56</v>
      </c>
      <c r="T145" s="1" t="s">
        <v>228</v>
      </c>
      <c r="U145" s="1" t="s">
        <v>41</v>
      </c>
      <c r="V145" s="1" t="s">
        <v>45</v>
      </c>
      <c r="X145" s="1"/>
      <c r="Y145" t="str">
        <f>"&lt;member ID = """&amp;A145&amp;"""&gt;&lt;K_ID&gt;"&amp;B145&amp;"&lt;/K_ID&gt;&lt;Name&gt;"&amp;C145&amp;"&lt;/Name&gt;&lt;Personality&gt;"&amp;テーブル1[[#This Row],[Personality2]]&amp;"&lt;/Personality&gt;&lt;Special_1&gt;"&amp;G145&amp;"&lt;/Special_1&gt;&lt;Special_2&gt;"&amp;I145&amp;"&lt;/Special_2&gt;&lt;Item&gt;"&amp;K145&amp;"&lt;/Item&gt;&lt;Skill_1&gt;"&amp;M145&amp;"&lt;/Skill_1&gt;&lt;Skill_2&gt;"&amp;O145&amp;"&lt;/Skill_2&gt;&lt;Skill_3&gt;"&amp;Q145&amp;"&lt;/Skill_3&gt;"</f>
        <v>&lt;member ID = "P144"&gt;&lt;K_ID&gt;K36&lt;/K_ID&gt;&lt;Name&gt;ゴウカザル&lt;/Name&gt;&lt;Personality&gt;PE2&lt;/Personality&gt;&lt;Special_1&gt;S114&lt;/Special_1&gt;&lt;Special_2&gt;&lt;/Special_2&gt;&lt;Item&gt;I5&lt;/Item&gt;&lt;Skill_1&gt;S216&lt;/Skill_1&gt;&lt;Skill_2&gt;S27&lt;/Skill_2&gt;&lt;Skill_3&gt;S95&lt;/Skill_3&gt;</v>
      </c>
      <c r="Z145" t="str">
        <f t="shared" si="5"/>
        <v>&lt;Skill_4&gt;S56&lt;/Skill_4&gt;&lt;Circle&gt;4&lt;/Circle&gt;&lt;Doryokuti_1&gt;A&lt;/Doryokuti_1&gt;&lt;Doryokuti_2&gt;S&lt;/Doryokuti_2&gt;&lt;Doryokuti_3&gt;&lt;/Doryokuti_3&gt;&lt;/member&gt;</v>
      </c>
      <c r="AA145" t="str">
        <f t="shared" si="4"/>
        <v>&lt;member ID = "P144"&gt;&lt;K_ID&gt;K36&lt;/K_ID&gt;&lt;Name&gt;ゴウカザル&lt;/Name&gt;&lt;Personality&gt;PE2&lt;/Personality&gt;&lt;Special_1&gt;S114&lt;/Special_1&gt;&lt;Special_2&gt;&lt;/Special_2&gt;&lt;Item&gt;I5&lt;/Item&gt;&lt;Skill_1&gt;S216&lt;/Skill_1&gt;&lt;Skill_2&gt;S27&lt;/Skill_2&gt;&lt;Skill_3&gt;S95&lt;/Skill_3&gt;&lt;Skill_4&gt;S56&lt;/Skill_4&gt;&lt;Circle&gt;4&lt;/Circle&gt;&lt;Doryokuti_1&gt;A&lt;/Doryokuti_1&gt;&lt;Doryokuti_2&gt;S&lt;/Doryokuti_2&gt;&lt;Doryokuti_3&gt;&lt;/Doryokuti_3&gt;&lt;/member&gt;</v>
      </c>
      <c r="AMK145" s="1"/>
    </row>
    <row r="146" spans="1:27 1025:1025">
      <c r="A146" s="1" t="s">
        <v>611</v>
      </c>
      <c r="B146" t="str">
        <f>VLOOKUP(C146,xml_table5!$A$1:$B$151,2,FALSE())</f>
        <v>K37</v>
      </c>
      <c r="C146" s="1" t="s">
        <v>612</v>
      </c>
      <c r="D146" s="1" t="s">
        <v>261</v>
      </c>
      <c r="E146" s="22" t="str">
        <f>VLOOKUP(テーブル1[[#This Row],[Personality]],作業用!$J$2:$K$17,2,FALSE)</f>
        <v>PE3</v>
      </c>
      <c r="F146" t="str">
        <f>VLOOKUP(C146,pokemon_status!$B$2:$F$910,4,FALSE())</f>
        <v>しめりけ</v>
      </c>
      <c r="G146" t="str">
        <f>VLOOKUP(F146,xml_table4!$A$1:$B$127,2,FALSE())</f>
        <v>S36</v>
      </c>
      <c r="H146" t="s">
        <v>613</v>
      </c>
      <c r="I146" t="str">
        <f>IF(H146 = "","",VLOOKUP(H146,xml_table4!$A$1:$B$127,2,FALSE()))</f>
        <v>S77</v>
      </c>
      <c r="J146" s="1" t="s">
        <v>614</v>
      </c>
      <c r="K146" t="str">
        <f>VLOOKUP(J146,xml_table2!$A$2:$B$56,2,FALSE())</f>
        <v>I55</v>
      </c>
      <c r="L146" s="1" t="s">
        <v>384</v>
      </c>
      <c r="M146" t="str">
        <f>VLOOKUP(L146,xml_table3!$A$1:$B$272,2,FALSE())</f>
        <v>S175</v>
      </c>
      <c r="N146" s="1" t="s">
        <v>310</v>
      </c>
      <c r="O146" t="str">
        <f>VLOOKUP(N146,xml_table3!$A$1:$B$272,2,FALSE())</f>
        <v>S88</v>
      </c>
      <c r="P146" s="1" t="s">
        <v>344</v>
      </c>
      <c r="Q146" t="str">
        <f>VLOOKUP(P146,xml_table3!$A$1:$B$272,2,FALSE())</f>
        <v>S18</v>
      </c>
      <c r="R146" s="1" t="s">
        <v>312</v>
      </c>
      <c r="S146" t="str">
        <f>VLOOKUP(R146,xml_table3!$A$1:$B$272,2,FALSE())</f>
        <v>S248</v>
      </c>
      <c r="T146" s="1" t="s">
        <v>212</v>
      </c>
      <c r="U146" s="1" t="s">
        <v>40</v>
      </c>
      <c r="V146" s="1" t="s">
        <v>43</v>
      </c>
      <c r="X146" s="1"/>
      <c r="Y146" t="str">
        <f>"&lt;member ID = """&amp;A146&amp;"""&gt;&lt;K_ID&gt;"&amp;B146&amp;"&lt;/K_ID&gt;&lt;Name&gt;"&amp;C146&amp;"&lt;/Name&gt;&lt;Personality&gt;"&amp;テーブル1[[#This Row],[Personality2]]&amp;"&lt;/Personality&gt;&lt;Special_1&gt;"&amp;G146&amp;"&lt;/Special_1&gt;&lt;Special_2&gt;"&amp;I146&amp;"&lt;/Special_2&gt;&lt;Item&gt;"&amp;K146&amp;"&lt;/Item&gt;&lt;Skill_1&gt;"&amp;M146&amp;"&lt;/Skill_1&gt;&lt;Skill_2&gt;"&amp;O146&amp;"&lt;/Skill_2&gt;&lt;Skill_3&gt;"&amp;Q146&amp;"&lt;/Skill_3&gt;"</f>
        <v>&lt;member ID = "P145"&gt;&lt;K_ID&gt;K37&lt;/K_ID&gt;&lt;Name&gt;ゴルダック&lt;/Name&gt;&lt;Personality&gt;PE3&lt;/Personality&gt;&lt;Special_1&gt;S36&lt;/Special_1&gt;&lt;Special_2&gt;S77&lt;/Special_2&gt;&lt;Item&gt;I55&lt;/Item&gt;&lt;Skill_1&gt;S175&lt;/Skill_1&gt;&lt;Skill_2&gt;S88&lt;/Skill_2&gt;&lt;Skill_3&gt;S18&lt;/Skill_3&gt;</v>
      </c>
      <c r="Z146" t="str">
        <f t="shared" si="5"/>
        <v>&lt;Skill_4&gt;S248&lt;/Skill_4&gt;&lt;Circle&gt;1&lt;/Circle&gt;&lt;Doryokuti_1&gt;HP&lt;/Doryokuti_1&gt;&lt;Doryokuti_2&gt;C&lt;/Doryokuti_2&gt;&lt;Doryokuti_3&gt;&lt;/Doryokuti_3&gt;&lt;/member&gt;</v>
      </c>
      <c r="AA146" t="str">
        <f t="shared" si="4"/>
        <v>&lt;member ID = "P145"&gt;&lt;K_ID&gt;K37&lt;/K_ID&gt;&lt;Name&gt;ゴルダック&lt;/Name&gt;&lt;Personality&gt;PE3&lt;/Personality&gt;&lt;Special_1&gt;S36&lt;/Special_1&gt;&lt;Special_2&gt;S77&lt;/Special_2&gt;&lt;Item&gt;I55&lt;/Item&gt;&lt;Skill_1&gt;S175&lt;/Skill_1&gt;&lt;Skill_2&gt;S88&lt;/Skill_2&gt;&lt;Skill_3&gt;S18&lt;/Skill_3&gt;&lt;Skill_4&gt;S248&lt;/Skill_4&gt;&lt;Circle&gt;1&lt;/Circle&gt;&lt;Doryokuti_1&gt;HP&lt;/Doryokuti_1&gt;&lt;Doryokuti_2&gt;C&lt;/Doryokuti_2&gt;&lt;Doryokuti_3&gt;&lt;/Doryokuti_3&gt;&lt;/member&gt;</v>
      </c>
      <c r="AMK146" s="1"/>
    </row>
    <row r="147" spans="1:27 1025:1025">
      <c r="A147" s="1" t="s">
        <v>615</v>
      </c>
      <c r="B147" t="str">
        <f>VLOOKUP(C147,xml_table5!$A$1:$B$151,2,FALSE())</f>
        <v>K37</v>
      </c>
      <c r="C147" s="1" t="s">
        <v>612</v>
      </c>
      <c r="D147" s="1" t="s">
        <v>206</v>
      </c>
      <c r="E147" s="22" t="str">
        <f>VLOOKUP(テーブル1[[#This Row],[Personality]],作業用!$J$2:$K$17,2,FALSE)</f>
        <v>PE1</v>
      </c>
      <c r="F147" t="str">
        <f>VLOOKUP(C147,pokemon_status!$B$2:$F$910,4,FALSE())</f>
        <v>しめりけ</v>
      </c>
      <c r="G147" t="str">
        <f>VLOOKUP(F147,xml_table4!$A$1:$B$127,2,FALSE())</f>
        <v>S36</v>
      </c>
      <c r="H147" t="s">
        <v>613</v>
      </c>
      <c r="I147" t="str">
        <f>IF(H147 = "","",VLOOKUP(H147,xml_table4!$A$1:$B$127,2,FALSE()))</f>
        <v>S77</v>
      </c>
      <c r="J147" s="1" t="s">
        <v>479</v>
      </c>
      <c r="K147" t="str">
        <f>VLOOKUP(J147,xml_table2!$A$2:$B$56,2,FALSE())</f>
        <v>I9</v>
      </c>
      <c r="L147" s="1" t="s">
        <v>378</v>
      </c>
      <c r="M147" t="str">
        <f>VLOOKUP(L147,xml_table3!$A$1:$B$272,2,FALSE())</f>
        <v>S126</v>
      </c>
      <c r="N147" s="1" t="s">
        <v>616</v>
      </c>
      <c r="O147" t="str">
        <f>VLOOKUP(N147,xml_table3!$A$1:$B$272,2,FALSE())</f>
        <v>S170</v>
      </c>
      <c r="P147" s="1" t="s">
        <v>327</v>
      </c>
      <c r="Q147" t="str">
        <f>VLOOKUP(P147,xml_table3!$A$1:$B$272,2,FALSE())</f>
        <v>S102</v>
      </c>
      <c r="R147" s="1" t="s">
        <v>217</v>
      </c>
      <c r="S147" t="str">
        <f>VLOOKUP(R147,xml_table3!$A$1:$B$272,2,FALSE())</f>
        <v>S145</v>
      </c>
      <c r="T147" s="1" t="s">
        <v>219</v>
      </c>
      <c r="U147" s="1" t="s">
        <v>41</v>
      </c>
      <c r="V147" s="1" t="s">
        <v>45</v>
      </c>
      <c r="X147" s="1"/>
      <c r="Y147" t="str">
        <f>"&lt;member ID = """&amp;A147&amp;"""&gt;&lt;K_ID&gt;"&amp;B147&amp;"&lt;/K_ID&gt;&lt;Name&gt;"&amp;C147&amp;"&lt;/Name&gt;&lt;Personality&gt;"&amp;テーブル1[[#This Row],[Personality2]]&amp;"&lt;/Personality&gt;&lt;Special_1&gt;"&amp;G147&amp;"&lt;/Special_1&gt;&lt;Special_2&gt;"&amp;I147&amp;"&lt;/Special_2&gt;&lt;Item&gt;"&amp;K147&amp;"&lt;/Item&gt;&lt;Skill_1&gt;"&amp;M147&amp;"&lt;/Skill_1&gt;&lt;Skill_2&gt;"&amp;O147&amp;"&lt;/Skill_2&gt;&lt;Skill_3&gt;"&amp;Q147&amp;"&lt;/Skill_3&gt;"</f>
        <v>&lt;member ID = "P146"&gt;&lt;K_ID&gt;K37&lt;/K_ID&gt;&lt;Name&gt;ゴルダック&lt;/Name&gt;&lt;Personality&gt;PE1&lt;/Personality&gt;&lt;Special_1&gt;S36&lt;/Special_1&gt;&lt;Special_2&gt;S77&lt;/Special_2&gt;&lt;Item&gt;I9&lt;/Item&gt;&lt;Skill_1&gt;S126&lt;/Skill_1&gt;&lt;Skill_2&gt;S170&lt;/Skill_2&gt;&lt;Skill_3&gt;S102&lt;/Skill_3&gt;</v>
      </c>
      <c r="Z147" t="str">
        <f t="shared" si="5"/>
        <v>&lt;Skill_4&gt;S145&lt;/Skill_4&gt;&lt;Circle&gt;2&lt;/Circle&gt;&lt;Doryokuti_1&gt;A&lt;/Doryokuti_1&gt;&lt;Doryokuti_2&gt;S&lt;/Doryokuti_2&gt;&lt;Doryokuti_3&gt;&lt;/Doryokuti_3&gt;&lt;/member&gt;</v>
      </c>
      <c r="AA147" t="str">
        <f t="shared" si="4"/>
        <v>&lt;member ID = "P146"&gt;&lt;K_ID&gt;K37&lt;/K_ID&gt;&lt;Name&gt;ゴルダック&lt;/Name&gt;&lt;Personality&gt;PE1&lt;/Personality&gt;&lt;Special_1&gt;S36&lt;/Special_1&gt;&lt;Special_2&gt;S77&lt;/Special_2&gt;&lt;Item&gt;I9&lt;/Item&gt;&lt;Skill_1&gt;S126&lt;/Skill_1&gt;&lt;Skill_2&gt;S170&lt;/Skill_2&gt;&lt;Skill_3&gt;S102&lt;/Skill_3&gt;&lt;Skill_4&gt;S145&lt;/Skill_4&gt;&lt;Circle&gt;2&lt;/Circle&gt;&lt;Doryokuti_1&gt;A&lt;/Doryokuti_1&gt;&lt;Doryokuti_2&gt;S&lt;/Doryokuti_2&gt;&lt;Doryokuti_3&gt;&lt;/Doryokuti_3&gt;&lt;/member&gt;</v>
      </c>
      <c r="AMK147" s="1"/>
    </row>
    <row r="148" spans="1:27 1025:1025">
      <c r="A148" s="1" t="s">
        <v>617</v>
      </c>
      <c r="B148" t="str">
        <f>VLOOKUP(C148,xml_table5!$A$1:$B$151,2,FALSE())</f>
        <v>K37</v>
      </c>
      <c r="C148" s="1" t="s">
        <v>612</v>
      </c>
      <c r="D148" s="1" t="s">
        <v>206</v>
      </c>
      <c r="E148" s="22" t="str">
        <f>VLOOKUP(テーブル1[[#This Row],[Personality]],作業用!$J$2:$K$17,2,FALSE)</f>
        <v>PE1</v>
      </c>
      <c r="F148" t="str">
        <f>VLOOKUP(C148,pokemon_status!$B$2:$F$910,4,FALSE())</f>
        <v>しめりけ</v>
      </c>
      <c r="G148" t="str">
        <f>VLOOKUP(F148,xml_table4!$A$1:$B$127,2,FALSE())</f>
        <v>S36</v>
      </c>
      <c r="H148" t="s">
        <v>613</v>
      </c>
      <c r="I148" t="str">
        <f>IF(H148 = "","",VLOOKUP(H148,xml_table4!$A$1:$B$127,2,FALSE()))</f>
        <v>S77</v>
      </c>
      <c r="J148" s="1" t="s">
        <v>214</v>
      </c>
      <c r="K148" t="str">
        <f>VLOOKUP(J148,xml_table2!$A$2:$B$56,2,FALSE())</f>
        <v>I45</v>
      </c>
      <c r="L148" s="1" t="s">
        <v>216</v>
      </c>
      <c r="M148" t="str">
        <f>VLOOKUP(L148,xml_table3!$A$1:$B$272,2,FALSE())</f>
        <v>S6</v>
      </c>
      <c r="N148" s="1" t="s">
        <v>353</v>
      </c>
      <c r="O148" t="str">
        <f>VLOOKUP(N148,xml_table3!$A$1:$B$272,2,FALSE())</f>
        <v>S73</v>
      </c>
      <c r="P148" s="1" t="s">
        <v>340</v>
      </c>
      <c r="Q148" t="str">
        <f>VLOOKUP(P148,xml_table3!$A$1:$B$272,2,FALSE())</f>
        <v>S269</v>
      </c>
      <c r="R148" s="1" t="s">
        <v>246</v>
      </c>
      <c r="S148" t="str">
        <f>VLOOKUP(R148,xml_table3!$A$1:$B$272,2,FALSE())</f>
        <v>S98</v>
      </c>
      <c r="T148" s="1" t="s">
        <v>224</v>
      </c>
      <c r="U148" s="1" t="s">
        <v>40</v>
      </c>
      <c r="V148" s="1" t="s">
        <v>41</v>
      </c>
      <c r="X148" s="1"/>
      <c r="Y148" t="str">
        <f>"&lt;member ID = """&amp;A148&amp;"""&gt;&lt;K_ID&gt;"&amp;B148&amp;"&lt;/K_ID&gt;&lt;Name&gt;"&amp;C148&amp;"&lt;/Name&gt;&lt;Personality&gt;"&amp;テーブル1[[#This Row],[Personality2]]&amp;"&lt;/Personality&gt;&lt;Special_1&gt;"&amp;G148&amp;"&lt;/Special_1&gt;&lt;Special_2&gt;"&amp;I148&amp;"&lt;/Special_2&gt;&lt;Item&gt;"&amp;K148&amp;"&lt;/Item&gt;&lt;Skill_1&gt;"&amp;M148&amp;"&lt;/Skill_1&gt;&lt;Skill_2&gt;"&amp;O148&amp;"&lt;/Skill_2&gt;&lt;Skill_3&gt;"&amp;Q148&amp;"&lt;/Skill_3&gt;"</f>
        <v>&lt;member ID = "P147"&gt;&lt;K_ID&gt;K37&lt;/K_ID&gt;&lt;Name&gt;ゴルダック&lt;/Name&gt;&lt;Personality&gt;PE1&lt;/Personality&gt;&lt;Special_1&gt;S36&lt;/Special_1&gt;&lt;Special_2&gt;S77&lt;/Special_2&gt;&lt;Item&gt;I45&lt;/Item&gt;&lt;Skill_1&gt;S6&lt;/Skill_1&gt;&lt;Skill_2&gt;S73&lt;/Skill_2&gt;&lt;Skill_3&gt;S269&lt;/Skill_3&gt;</v>
      </c>
      <c r="Z148" t="str">
        <f t="shared" si="5"/>
        <v>&lt;Skill_4&gt;S98&lt;/Skill_4&gt;&lt;Circle&gt;3&lt;/Circle&gt;&lt;Doryokuti_1&gt;HP&lt;/Doryokuti_1&gt;&lt;Doryokuti_2&gt;A&lt;/Doryokuti_2&gt;&lt;Doryokuti_3&gt;&lt;/Doryokuti_3&gt;&lt;/member&gt;</v>
      </c>
      <c r="AA148" t="str">
        <f t="shared" si="4"/>
        <v>&lt;member ID = "P147"&gt;&lt;K_ID&gt;K37&lt;/K_ID&gt;&lt;Name&gt;ゴルダック&lt;/Name&gt;&lt;Personality&gt;PE1&lt;/Personality&gt;&lt;Special_1&gt;S36&lt;/Special_1&gt;&lt;Special_2&gt;S77&lt;/Special_2&gt;&lt;Item&gt;I45&lt;/Item&gt;&lt;Skill_1&gt;S6&lt;/Skill_1&gt;&lt;Skill_2&gt;S73&lt;/Skill_2&gt;&lt;Skill_3&gt;S269&lt;/Skill_3&gt;&lt;Skill_4&gt;S98&lt;/Skill_4&gt;&lt;Circle&gt;3&lt;/Circle&gt;&lt;Doryokuti_1&gt;HP&lt;/Doryokuti_1&gt;&lt;Doryokuti_2&gt;A&lt;/Doryokuti_2&gt;&lt;Doryokuti_3&gt;&lt;/Doryokuti_3&gt;&lt;/member&gt;</v>
      </c>
      <c r="AMK148" s="1"/>
    </row>
    <row r="149" spans="1:27 1025:1025">
      <c r="A149" s="1" t="s">
        <v>618</v>
      </c>
      <c r="B149" t="str">
        <f>VLOOKUP(C149,xml_table5!$A$1:$B$151,2,FALSE())</f>
        <v>K37</v>
      </c>
      <c r="C149" s="1" t="s">
        <v>612</v>
      </c>
      <c r="D149" s="1" t="s">
        <v>261</v>
      </c>
      <c r="E149" s="22" t="str">
        <f>VLOOKUP(テーブル1[[#This Row],[Personality]],作業用!$J$2:$K$17,2,FALSE)</f>
        <v>PE3</v>
      </c>
      <c r="F149" t="str">
        <f>VLOOKUP(C149,pokemon_status!$B$2:$F$910,4,FALSE())</f>
        <v>しめりけ</v>
      </c>
      <c r="G149" t="str">
        <f>VLOOKUP(F149,xml_table4!$A$1:$B$127,2,FALSE())</f>
        <v>S36</v>
      </c>
      <c r="H149" t="s">
        <v>613</v>
      </c>
      <c r="I149" t="str">
        <f>IF(H149 = "","",VLOOKUP(H149,xml_table4!$A$1:$B$127,2,FALSE()))</f>
        <v>S77</v>
      </c>
      <c r="J149" s="1" t="s">
        <v>619</v>
      </c>
      <c r="K149" t="str">
        <f>VLOOKUP(J149,xml_table2!$A$2:$B$56,2,FALSE())</f>
        <v>I31</v>
      </c>
      <c r="L149" s="1" t="s">
        <v>475</v>
      </c>
      <c r="M149" t="str">
        <f>VLOOKUP(L149,xml_table3!$A$1:$B$272,2,FALSE())</f>
        <v>S190</v>
      </c>
      <c r="N149" s="1" t="s">
        <v>310</v>
      </c>
      <c r="O149" t="str">
        <f>VLOOKUP(N149,xml_table3!$A$1:$B$272,2,FALSE())</f>
        <v>S88</v>
      </c>
      <c r="P149" s="1" t="s">
        <v>396</v>
      </c>
      <c r="Q149" t="str">
        <f>VLOOKUP(P149,xml_table3!$A$1:$B$272,2,FALSE())</f>
        <v>S270</v>
      </c>
      <c r="R149" s="1" t="s">
        <v>321</v>
      </c>
      <c r="S149" t="str">
        <f>VLOOKUP(R149,xml_table3!$A$1:$B$272,2,FALSE())</f>
        <v>S91</v>
      </c>
      <c r="T149" s="1" t="s">
        <v>228</v>
      </c>
      <c r="U149" s="1" t="s">
        <v>40</v>
      </c>
      <c r="V149" s="1" t="s">
        <v>43</v>
      </c>
      <c r="X149" s="1"/>
      <c r="Y149" t="str">
        <f>"&lt;member ID = """&amp;A149&amp;"""&gt;&lt;K_ID&gt;"&amp;B149&amp;"&lt;/K_ID&gt;&lt;Name&gt;"&amp;C149&amp;"&lt;/Name&gt;&lt;Personality&gt;"&amp;テーブル1[[#This Row],[Personality2]]&amp;"&lt;/Personality&gt;&lt;Special_1&gt;"&amp;G149&amp;"&lt;/Special_1&gt;&lt;Special_2&gt;"&amp;I149&amp;"&lt;/Special_2&gt;&lt;Item&gt;"&amp;K149&amp;"&lt;/Item&gt;&lt;Skill_1&gt;"&amp;M149&amp;"&lt;/Skill_1&gt;&lt;Skill_2&gt;"&amp;O149&amp;"&lt;/Skill_2&gt;&lt;Skill_3&gt;"&amp;Q149&amp;"&lt;/Skill_3&gt;"</f>
        <v>&lt;member ID = "P148"&gt;&lt;K_ID&gt;K37&lt;/K_ID&gt;&lt;Name&gt;ゴルダック&lt;/Name&gt;&lt;Personality&gt;PE3&lt;/Personality&gt;&lt;Special_1&gt;S36&lt;/Special_1&gt;&lt;Special_2&gt;S77&lt;/Special_2&gt;&lt;Item&gt;I31&lt;/Item&gt;&lt;Skill_1&gt;S190&lt;/Skill_1&gt;&lt;Skill_2&gt;S88&lt;/Skill_2&gt;&lt;Skill_3&gt;S270&lt;/Skill_3&gt;</v>
      </c>
      <c r="Z149" t="str">
        <f t="shared" si="5"/>
        <v>&lt;Skill_4&gt;S91&lt;/Skill_4&gt;&lt;Circle&gt;4&lt;/Circle&gt;&lt;Doryokuti_1&gt;HP&lt;/Doryokuti_1&gt;&lt;Doryokuti_2&gt;C&lt;/Doryokuti_2&gt;&lt;Doryokuti_3&gt;&lt;/Doryokuti_3&gt;&lt;/member&gt;</v>
      </c>
      <c r="AA149" t="str">
        <f t="shared" si="4"/>
        <v>&lt;member ID = "P148"&gt;&lt;K_ID&gt;K37&lt;/K_ID&gt;&lt;Name&gt;ゴルダック&lt;/Name&gt;&lt;Personality&gt;PE3&lt;/Personality&gt;&lt;Special_1&gt;S36&lt;/Special_1&gt;&lt;Special_2&gt;S77&lt;/Special_2&gt;&lt;Item&gt;I31&lt;/Item&gt;&lt;Skill_1&gt;S190&lt;/Skill_1&gt;&lt;Skill_2&gt;S88&lt;/Skill_2&gt;&lt;Skill_3&gt;S270&lt;/Skill_3&gt;&lt;Skill_4&gt;S91&lt;/Skill_4&gt;&lt;Circle&gt;4&lt;/Circle&gt;&lt;Doryokuti_1&gt;HP&lt;/Doryokuti_1&gt;&lt;Doryokuti_2&gt;C&lt;/Doryokuti_2&gt;&lt;Doryokuti_3&gt;&lt;/Doryokuti_3&gt;&lt;/member&gt;</v>
      </c>
      <c r="AMK149" s="1"/>
    </row>
    <row r="150" spans="1:27 1025:1025">
      <c r="A150" s="1" t="s">
        <v>620</v>
      </c>
      <c r="B150" t="str">
        <f>VLOOKUP(C150,xml_table5!$A$1:$B$151,2,FALSE())</f>
        <v>K38</v>
      </c>
      <c r="C150" s="1" t="s">
        <v>621</v>
      </c>
      <c r="D150" s="1" t="s">
        <v>289</v>
      </c>
      <c r="E150" s="22" t="str">
        <f>VLOOKUP(テーブル1[[#This Row],[Personality]],作業用!$J$2:$K$17,2,FALSE)</f>
        <v>PE4</v>
      </c>
      <c r="F150" t="str">
        <f>VLOOKUP(C150,pokemon_status!$B$2:$F$910,4,FALSE())</f>
        <v>いしあたま</v>
      </c>
      <c r="G150" t="str">
        <f>VLOOKUP(F150,xml_table4!$A$1:$B$127,2,FALSE())</f>
        <v>S10</v>
      </c>
      <c r="H150" t="s">
        <v>290</v>
      </c>
      <c r="I150" t="str">
        <f>IF(H150 = "","",VLOOKUP(H150,xml_table4!$A$1:$B$127,2,FALSE()))</f>
        <v>S22</v>
      </c>
      <c r="J150" s="1" t="s">
        <v>268</v>
      </c>
      <c r="K150" t="str">
        <f>VLOOKUP(J150,xml_table2!$A$2:$B$56,2,FALSE())</f>
        <v>I14</v>
      </c>
      <c r="L150" s="1" t="s">
        <v>210</v>
      </c>
      <c r="M150" t="str">
        <f>VLOOKUP(L150,xml_table3!$A$1:$B$272,2,FALSE())</f>
        <v>S95</v>
      </c>
      <c r="N150" s="1" t="s">
        <v>209</v>
      </c>
      <c r="O150" t="str">
        <f>VLOOKUP(N150,xml_table3!$A$1:$B$272,2,FALSE())</f>
        <v>S26</v>
      </c>
      <c r="P150" s="1" t="s">
        <v>234</v>
      </c>
      <c r="Q150" t="str">
        <f>VLOOKUP(P150,xml_table3!$A$1:$B$272,2,FALSE())</f>
        <v>S212</v>
      </c>
      <c r="R150" s="1" t="s">
        <v>467</v>
      </c>
      <c r="S150" t="str">
        <f>VLOOKUP(R150,xml_table3!$A$1:$B$272,2,FALSE())</f>
        <v>S115</v>
      </c>
      <c r="T150" s="1" t="s">
        <v>212</v>
      </c>
      <c r="U150" s="1" t="s">
        <v>41</v>
      </c>
      <c r="V150" s="1" t="s">
        <v>42</v>
      </c>
      <c r="X150" s="1"/>
      <c r="Y150" t="str">
        <f>"&lt;member ID = """&amp;A150&amp;"""&gt;&lt;K_ID&gt;"&amp;B150&amp;"&lt;/K_ID&gt;&lt;Name&gt;"&amp;C150&amp;"&lt;/Name&gt;&lt;Personality&gt;"&amp;テーブル1[[#This Row],[Personality2]]&amp;"&lt;/Personality&gt;&lt;Special_1&gt;"&amp;G150&amp;"&lt;/Special_1&gt;&lt;Special_2&gt;"&amp;I150&amp;"&lt;/Special_2&gt;&lt;Item&gt;"&amp;K150&amp;"&lt;/Item&gt;&lt;Skill_1&gt;"&amp;M150&amp;"&lt;/Skill_1&gt;&lt;Skill_2&gt;"&amp;O150&amp;"&lt;/Skill_2&gt;&lt;Skill_3&gt;"&amp;Q150&amp;"&lt;/Skill_3&gt;"</f>
        <v>&lt;member ID = "P149"&gt;&lt;K_ID&gt;K38&lt;/K_ID&gt;&lt;Name&gt;ゴローニャ&lt;/Name&gt;&lt;Personality&gt;PE4&lt;/Personality&gt;&lt;Special_1&gt;S10&lt;/Special_1&gt;&lt;Special_2&gt;S22&lt;/Special_2&gt;&lt;Item&gt;I14&lt;/Item&gt;&lt;Skill_1&gt;S95&lt;/Skill_1&gt;&lt;Skill_2&gt;S26&lt;/Skill_2&gt;&lt;Skill_3&gt;S212&lt;/Skill_3&gt;</v>
      </c>
      <c r="Z150" t="str">
        <f t="shared" si="5"/>
        <v>&lt;Skill_4&gt;S115&lt;/Skill_4&gt;&lt;Circle&gt;1&lt;/Circle&gt;&lt;Doryokuti_1&gt;A&lt;/Doryokuti_1&gt;&lt;Doryokuti_2&gt;B&lt;/Doryokuti_2&gt;&lt;Doryokuti_3&gt;&lt;/Doryokuti_3&gt;&lt;/member&gt;</v>
      </c>
      <c r="AA150" t="str">
        <f t="shared" si="4"/>
        <v>&lt;member ID = "P149"&gt;&lt;K_ID&gt;K38&lt;/K_ID&gt;&lt;Name&gt;ゴローニャ&lt;/Name&gt;&lt;Personality&gt;PE4&lt;/Personality&gt;&lt;Special_1&gt;S10&lt;/Special_1&gt;&lt;Special_2&gt;S22&lt;/Special_2&gt;&lt;Item&gt;I14&lt;/Item&gt;&lt;Skill_1&gt;S95&lt;/Skill_1&gt;&lt;Skill_2&gt;S26&lt;/Skill_2&gt;&lt;Skill_3&gt;S212&lt;/Skill_3&gt;&lt;Skill_4&gt;S115&lt;/Skill_4&gt;&lt;Circle&gt;1&lt;/Circle&gt;&lt;Doryokuti_1&gt;A&lt;/Doryokuti_1&gt;&lt;Doryokuti_2&gt;B&lt;/Doryokuti_2&gt;&lt;Doryokuti_3&gt;&lt;/Doryokuti_3&gt;&lt;/member&gt;</v>
      </c>
      <c r="AMK150" s="1"/>
    </row>
    <row r="151" spans="1:27 1025:1025">
      <c r="A151" s="1" t="s">
        <v>622</v>
      </c>
      <c r="B151" t="str">
        <f>VLOOKUP(C151,xml_table5!$A$1:$B$151,2,FALSE())</f>
        <v>K38</v>
      </c>
      <c r="C151" s="1" t="s">
        <v>621</v>
      </c>
      <c r="D151" s="1" t="s">
        <v>206</v>
      </c>
      <c r="E151" s="22" t="str">
        <f>VLOOKUP(テーブル1[[#This Row],[Personality]],作業用!$J$2:$K$17,2,FALSE)</f>
        <v>PE1</v>
      </c>
      <c r="F151" t="str">
        <f>VLOOKUP(C151,pokemon_status!$B$2:$F$910,4,FALSE())</f>
        <v>いしあたま</v>
      </c>
      <c r="G151" t="str">
        <f>VLOOKUP(F151,xml_table4!$A$1:$B$127,2,FALSE())</f>
        <v>S10</v>
      </c>
      <c r="H151" t="s">
        <v>290</v>
      </c>
      <c r="I151" t="str">
        <f>IF(H151 = "","",VLOOKUP(H151,xml_table4!$A$1:$B$127,2,FALSE()))</f>
        <v>S22</v>
      </c>
      <c r="J151" s="1" t="s">
        <v>262</v>
      </c>
      <c r="K151" t="str">
        <f>VLOOKUP(J151,xml_table2!$A$2:$B$56,2,FALSE())</f>
        <v>I26</v>
      </c>
      <c r="L151" s="1" t="s">
        <v>210</v>
      </c>
      <c r="M151" t="str">
        <f>VLOOKUP(L151,xml_table3!$A$1:$B$272,2,FALSE())</f>
        <v>S95</v>
      </c>
      <c r="N151" s="1" t="s">
        <v>222</v>
      </c>
      <c r="O151" t="str">
        <f>VLOOKUP(N151,xml_table3!$A$1:$B$272,2,FALSE())</f>
        <v>S193</v>
      </c>
      <c r="P151" s="1" t="s">
        <v>338</v>
      </c>
      <c r="Q151" t="str">
        <f>VLOOKUP(P151,xml_table3!$A$1:$B$272,2,FALSE())</f>
        <v>S226</v>
      </c>
      <c r="R151" s="1" t="s">
        <v>339</v>
      </c>
      <c r="S151" t="str">
        <f>VLOOKUP(R151,xml_table3!$A$1:$B$272,2,FALSE())</f>
        <v>S56</v>
      </c>
      <c r="T151" s="1" t="s">
        <v>219</v>
      </c>
      <c r="U151" s="1" t="s">
        <v>41</v>
      </c>
      <c r="V151" s="1" t="s">
        <v>42</v>
      </c>
      <c r="X151" s="1"/>
      <c r="Y151" t="str">
        <f>"&lt;member ID = """&amp;A151&amp;"""&gt;&lt;K_ID&gt;"&amp;B151&amp;"&lt;/K_ID&gt;&lt;Name&gt;"&amp;C151&amp;"&lt;/Name&gt;&lt;Personality&gt;"&amp;テーブル1[[#This Row],[Personality2]]&amp;"&lt;/Personality&gt;&lt;Special_1&gt;"&amp;G151&amp;"&lt;/Special_1&gt;&lt;Special_2&gt;"&amp;I151&amp;"&lt;/Special_2&gt;&lt;Item&gt;"&amp;K151&amp;"&lt;/Item&gt;&lt;Skill_1&gt;"&amp;M151&amp;"&lt;/Skill_1&gt;&lt;Skill_2&gt;"&amp;O151&amp;"&lt;/Skill_2&gt;&lt;Skill_3&gt;"&amp;Q151&amp;"&lt;/Skill_3&gt;"</f>
        <v>&lt;member ID = "P150"&gt;&lt;K_ID&gt;K38&lt;/K_ID&gt;&lt;Name&gt;ゴローニャ&lt;/Name&gt;&lt;Personality&gt;PE1&lt;/Personality&gt;&lt;Special_1&gt;S10&lt;/Special_1&gt;&lt;Special_2&gt;S22&lt;/Special_2&gt;&lt;Item&gt;I26&lt;/Item&gt;&lt;Skill_1&gt;S95&lt;/Skill_1&gt;&lt;Skill_2&gt;S193&lt;/Skill_2&gt;&lt;Skill_3&gt;S226&lt;/Skill_3&gt;</v>
      </c>
      <c r="Z151" t="str">
        <f t="shared" si="5"/>
        <v>&lt;Skill_4&gt;S56&lt;/Skill_4&gt;&lt;Circle&gt;2&lt;/Circle&gt;&lt;Doryokuti_1&gt;A&lt;/Doryokuti_1&gt;&lt;Doryokuti_2&gt;B&lt;/Doryokuti_2&gt;&lt;Doryokuti_3&gt;&lt;/Doryokuti_3&gt;&lt;/member&gt;</v>
      </c>
      <c r="AA151" t="str">
        <f t="shared" si="4"/>
        <v>&lt;member ID = "P150"&gt;&lt;K_ID&gt;K38&lt;/K_ID&gt;&lt;Name&gt;ゴローニャ&lt;/Name&gt;&lt;Personality&gt;PE1&lt;/Personality&gt;&lt;Special_1&gt;S10&lt;/Special_1&gt;&lt;Special_2&gt;S22&lt;/Special_2&gt;&lt;Item&gt;I26&lt;/Item&gt;&lt;Skill_1&gt;S95&lt;/Skill_1&gt;&lt;Skill_2&gt;S193&lt;/Skill_2&gt;&lt;Skill_3&gt;S226&lt;/Skill_3&gt;&lt;Skill_4&gt;S56&lt;/Skill_4&gt;&lt;Circle&gt;2&lt;/Circle&gt;&lt;Doryokuti_1&gt;A&lt;/Doryokuti_1&gt;&lt;Doryokuti_2&gt;B&lt;/Doryokuti_2&gt;&lt;Doryokuti_3&gt;&lt;/Doryokuti_3&gt;&lt;/member&gt;</v>
      </c>
      <c r="AMK151" s="1"/>
    </row>
    <row r="152" spans="1:27 1025:1025">
      <c r="A152" s="1" t="s">
        <v>623</v>
      </c>
      <c r="B152" t="str">
        <f>VLOOKUP(C152,xml_table5!$A$1:$B$151,2,FALSE())</f>
        <v>K38</v>
      </c>
      <c r="C152" s="1" t="s">
        <v>621</v>
      </c>
      <c r="D152" s="1" t="s">
        <v>383</v>
      </c>
      <c r="E152" s="22" t="str">
        <f>VLOOKUP(テーブル1[[#This Row],[Personality]],作業用!$J$2:$K$17,2,FALSE)</f>
        <v>PE8</v>
      </c>
      <c r="F152" t="str">
        <f>VLOOKUP(C152,pokemon_status!$B$2:$F$910,4,FALSE())</f>
        <v>いしあたま</v>
      </c>
      <c r="G152" t="str">
        <f>VLOOKUP(F152,xml_table4!$A$1:$B$127,2,FALSE())</f>
        <v>S10</v>
      </c>
      <c r="H152" t="s">
        <v>290</v>
      </c>
      <c r="I152" t="str">
        <f>IF(H152 = "","",VLOOKUP(H152,xml_table4!$A$1:$B$127,2,FALSE()))</f>
        <v>S22</v>
      </c>
      <c r="J152" s="1" t="s">
        <v>403</v>
      </c>
      <c r="K152" t="str">
        <f>VLOOKUP(J152,xml_table2!$A$2:$B$56,2,FALSE())</f>
        <v>I17</v>
      </c>
      <c r="L152" s="1" t="s">
        <v>112</v>
      </c>
      <c r="M152" t="str">
        <f>VLOOKUP(L152,xml_table3!$A$1:$B$272,2,FALSE())</f>
        <v>S101</v>
      </c>
      <c r="N152" s="1" t="s">
        <v>210</v>
      </c>
      <c r="O152" t="str">
        <f>VLOOKUP(N152,xml_table3!$A$1:$B$272,2,FALSE())</f>
        <v>S95</v>
      </c>
      <c r="P152" s="1" t="s">
        <v>498</v>
      </c>
      <c r="Q152" t="str">
        <f>VLOOKUP(P152,xml_table3!$A$1:$B$272,2,FALSE())</f>
        <v>S2</v>
      </c>
      <c r="R152" s="1" t="s">
        <v>116</v>
      </c>
      <c r="S152" t="str">
        <f>VLOOKUP(R152,xml_table3!$A$1:$B$272,2,FALSE())</f>
        <v>S173</v>
      </c>
      <c r="T152" s="1" t="s">
        <v>224</v>
      </c>
      <c r="U152" s="1" t="s">
        <v>41</v>
      </c>
      <c r="V152" s="1" t="s">
        <v>42</v>
      </c>
      <c r="X152" s="1"/>
      <c r="Y152" t="str">
        <f>"&lt;member ID = """&amp;A152&amp;"""&gt;&lt;K_ID&gt;"&amp;B152&amp;"&lt;/K_ID&gt;&lt;Name&gt;"&amp;C152&amp;"&lt;/Name&gt;&lt;Personality&gt;"&amp;テーブル1[[#This Row],[Personality2]]&amp;"&lt;/Personality&gt;&lt;Special_1&gt;"&amp;G152&amp;"&lt;/Special_1&gt;&lt;Special_2&gt;"&amp;I152&amp;"&lt;/Special_2&gt;&lt;Item&gt;"&amp;K152&amp;"&lt;/Item&gt;&lt;Skill_1&gt;"&amp;M152&amp;"&lt;/Skill_1&gt;&lt;Skill_2&gt;"&amp;O152&amp;"&lt;/Skill_2&gt;&lt;Skill_3&gt;"&amp;Q152&amp;"&lt;/Skill_3&gt;"</f>
        <v>&lt;member ID = "P151"&gt;&lt;K_ID&gt;K38&lt;/K_ID&gt;&lt;Name&gt;ゴローニャ&lt;/Name&gt;&lt;Personality&gt;PE8&lt;/Personality&gt;&lt;Special_1&gt;S10&lt;/Special_1&gt;&lt;Special_2&gt;S22&lt;/Special_2&gt;&lt;Item&gt;I17&lt;/Item&gt;&lt;Skill_1&gt;S101&lt;/Skill_1&gt;&lt;Skill_2&gt;S95&lt;/Skill_2&gt;&lt;Skill_3&gt;S2&lt;/Skill_3&gt;</v>
      </c>
      <c r="Z152" t="str">
        <f t="shared" si="5"/>
        <v>&lt;Skill_4&gt;S173&lt;/Skill_4&gt;&lt;Circle&gt;3&lt;/Circle&gt;&lt;Doryokuti_1&gt;A&lt;/Doryokuti_1&gt;&lt;Doryokuti_2&gt;B&lt;/Doryokuti_2&gt;&lt;Doryokuti_3&gt;&lt;/Doryokuti_3&gt;&lt;/member&gt;</v>
      </c>
      <c r="AA152" t="str">
        <f t="shared" si="4"/>
        <v>&lt;member ID = "P151"&gt;&lt;K_ID&gt;K38&lt;/K_ID&gt;&lt;Name&gt;ゴローニャ&lt;/Name&gt;&lt;Personality&gt;PE8&lt;/Personality&gt;&lt;Special_1&gt;S10&lt;/Special_1&gt;&lt;Special_2&gt;S22&lt;/Special_2&gt;&lt;Item&gt;I17&lt;/Item&gt;&lt;Skill_1&gt;S101&lt;/Skill_1&gt;&lt;Skill_2&gt;S95&lt;/Skill_2&gt;&lt;Skill_3&gt;S2&lt;/Skill_3&gt;&lt;Skill_4&gt;S173&lt;/Skill_4&gt;&lt;Circle&gt;3&lt;/Circle&gt;&lt;Doryokuti_1&gt;A&lt;/Doryokuti_1&gt;&lt;Doryokuti_2&gt;B&lt;/Doryokuti_2&gt;&lt;Doryokuti_3&gt;&lt;/Doryokuti_3&gt;&lt;/member&gt;</v>
      </c>
      <c r="AMK152" s="1"/>
    </row>
    <row r="153" spans="1:27 1025:1025">
      <c r="A153" s="1" t="s">
        <v>624</v>
      </c>
      <c r="B153" t="str">
        <f>VLOOKUP(C153,xml_table5!$A$1:$B$151,2,FALSE())</f>
        <v>K38</v>
      </c>
      <c r="C153" s="1" t="s">
        <v>621</v>
      </c>
      <c r="D153" s="1" t="s">
        <v>383</v>
      </c>
      <c r="E153" s="22" t="str">
        <f>VLOOKUP(テーブル1[[#This Row],[Personality]],作業用!$J$2:$K$17,2,FALSE)</f>
        <v>PE8</v>
      </c>
      <c r="F153" t="str">
        <f>VLOOKUP(C153,pokemon_status!$B$2:$F$910,4,FALSE())</f>
        <v>いしあたま</v>
      </c>
      <c r="G153" t="str">
        <f>VLOOKUP(F153,xml_table4!$A$1:$B$127,2,FALSE())</f>
        <v>S10</v>
      </c>
      <c r="H153" t="s">
        <v>290</v>
      </c>
      <c r="I153" t="str">
        <f>IF(H153 = "","",VLOOKUP(H153,xml_table4!$A$1:$B$127,2,FALSE()))</f>
        <v>S22</v>
      </c>
      <c r="J153" s="1" t="s">
        <v>239</v>
      </c>
      <c r="K153" t="str">
        <f>VLOOKUP(J153,xml_table2!$A$2:$B$56,2,FALSE())</f>
        <v>I30</v>
      </c>
      <c r="L153" s="1" t="s">
        <v>210</v>
      </c>
      <c r="M153" t="str">
        <f>VLOOKUP(L153,xml_table3!$A$1:$B$272,2,FALSE())</f>
        <v>S95</v>
      </c>
      <c r="N153" s="1" t="s">
        <v>221</v>
      </c>
      <c r="O153" t="str">
        <f>VLOOKUP(N153,xml_table3!$A$1:$B$272,2,FALSE())</f>
        <v>S114</v>
      </c>
      <c r="P153" s="1" t="s">
        <v>112</v>
      </c>
      <c r="Q153" t="str">
        <f>VLOOKUP(P153,xml_table3!$A$1:$B$272,2,FALSE())</f>
        <v>S101</v>
      </c>
      <c r="R153" s="1" t="s">
        <v>407</v>
      </c>
      <c r="S153" t="str">
        <f>VLOOKUP(R153,xml_table3!$A$1:$B$272,2,FALSE())</f>
        <v>S123</v>
      </c>
      <c r="T153" s="1" t="s">
        <v>228</v>
      </c>
      <c r="U153" s="1" t="s">
        <v>41</v>
      </c>
      <c r="V153" s="1" t="s">
        <v>42</v>
      </c>
      <c r="X153" s="1"/>
      <c r="Y153" t="str">
        <f>"&lt;member ID = """&amp;A153&amp;"""&gt;&lt;K_ID&gt;"&amp;B153&amp;"&lt;/K_ID&gt;&lt;Name&gt;"&amp;C153&amp;"&lt;/Name&gt;&lt;Personality&gt;"&amp;テーブル1[[#This Row],[Personality2]]&amp;"&lt;/Personality&gt;&lt;Special_1&gt;"&amp;G153&amp;"&lt;/Special_1&gt;&lt;Special_2&gt;"&amp;I153&amp;"&lt;/Special_2&gt;&lt;Item&gt;"&amp;K153&amp;"&lt;/Item&gt;&lt;Skill_1&gt;"&amp;M153&amp;"&lt;/Skill_1&gt;&lt;Skill_2&gt;"&amp;O153&amp;"&lt;/Skill_2&gt;&lt;Skill_3&gt;"&amp;Q153&amp;"&lt;/Skill_3&gt;"</f>
        <v>&lt;member ID = "P152"&gt;&lt;K_ID&gt;K38&lt;/K_ID&gt;&lt;Name&gt;ゴローニャ&lt;/Name&gt;&lt;Personality&gt;PE8&lt;/Personality&gt;&lt;Special_1&gt;S10&lt;/Special_1&gt;&lt;Special_2&gt;S22&lt;/Special_2&gt;&lt;Item&gt;I30&lt;/Item&gt;&lt;Skill_1&gt;S95&lt;/Skill_1&gt;&lt;Skill_2&gt;S114&lt;/Skill_2&gt;&lt;Skill_3&gt;S101&lt;/Skill_3&gt;</v>
      </c>
      <c r="Z153" t="str">
        <f t="shared" si="5"/>
        <v>&lt;Skill_4&gt;S123&lt;/Skill_4&gt;&lt;Circle&gt;4&lt;/Circle&gt;&lt;Doryokuti_1&gt;A&lt;/Doryokuti_1&gt;&lt;Doryokuti_2&gt;B&lt;/Doryokuti_2&gt;&lt;Doryokuti_3&gt;&lt;/Doryokuti_3&gt;&lt;/member&gt;</v>
      </c>
      <c r="AA153" t="str">
        <f t="shared" si="4"/>
        <v>&lt;member ID = "P152"&gt;&lt;K_ID&gt;K38&lt;/K_ID&gt;&lt;Name&gt;ゴローニャ&lt;/Name&gt;&lt;Personality&gt;PE8&lt;/Personality&gt;&lt;Special_1&gt;S10&lt;/Special_1&gt;&lt;Special_2&gt;S22&lt;/Special_2&gt;&lt;Item&gt;I30&lt;/Item&gt;&lt;Skill_1&gt;S95&lt;/Skill_1&gt;&lt;Skill_2&gt;S114&lt;/Skill_2&gt;&lt;Skill_3&gt;S101&lt;/Skill_3&gt;&lt;Skill_4&gt;S123&lt;/Skill_4&gt;&lt;Circle&gt;4&lt;/Circle&gt;&lt;Doryokuti_1&gt;A&lt;/Doryokuti_1&gt;&lt;Doryokuti_2&gt;B&lt;/Doryokuti_2&gt;&lt;Doryokuti_3&gt;&lt;/Doryokuti_3&gt;&lt;/member&gt;</v>
      </c>
      <c r="AMK153" s="1"/>
    </row>
    <row r="154" spans="1:27 1025:1025">
      <c r="A154" s="1" t="s">
        <v>625</v>
      </c>
      <c r="B154" t="str">
        <f>VLOOKUP(C154,xml_table5!$A$1:$B$151,2,FALSE())</f>
        <v>K39</v>
      </c>
      <c r="C154" s="1" t="s">
        <v>626</v>
      </c>
      <c r="D154" s="1" t="s">
        <v>564</v>
      </c>
      <c r="E154" s="22" t="str">
        <f>VLOOKUP(テーブル1[[#This Row],[Personality]],作業用!$J$2:$K$17,2,FALSE)</f>
        <v>PE9</v>
      </c>
      <c r="F154" t="str">
        <f>VLOOKUP(C154,pokemon_status!$B$2:$F$910,4,FALSE())</f>
        <v>シンクロ</v>
      </c>
      <c r="G154" t="str">
        <f>VLOOKUP(F154,xml_table4!$A$1:$B$127,2,FALSE())</f>
        <v>S41</v>
      </c>
      <c r="H154" t="s">
        <v>627</v>
      </c>
      <c r="I154" t="str">
        <f>IF(H154 = "","",VLOOKUP(H154,xml_table4!$A$1:$B$127,2,FALSE()))</f>
        <v>S70</v>
      </c>
      <c r="J154" s="1" t="s">
        <v>250</v>
      </c>
      <c r="K154" t="str">
        <f>VLOOKUP(J154,xml_table2!$A$2:$B$56,2,FALSE())</f>
        <v>I54</v>
      </c>
      <c r="L154" s="1" t="s">
        <v>310</v>
      </c>
      <c r="M154" t="str">
        <f>VLOOKUP(L154,xml_table3!$A$1:$B$272,2,FALSE())</f>
        <v>S88</v>
      </c>
      <c r="N154" s="1" t="s">
        <v>319</v>
      </c>
      <c r="O154" t="str">
        <f>VLOOKUP(N154,xml_table3!$A$1:$B$272,2,FALSE())</f>
        <v>S104</v>
      </c>
      <c r="P154" s="1" t="s">
        <v>241</v>
      </c>
      <c r="Q154" t="str">
        <f>VLOOKUP(P154,xml_table3!$A$1:$B$272,2,FALSE())</f>
        <v>S153</v>
      </c>
      <c r="R154" s="1" t="s">
        <v>344</v>
      </c>
      <c r="S154" t="str">
        <f>VLOOKUP(R154,xml_table3!$A$1:$B$272,2,FALSE())</f>
        <v>S18</v>
      </c>
      <c r="T154" s="1" t="s">
        <v>212</v>
      </c>
      <c r="U154" s="1" t="s">
        <v>43</v>
      </c>
      <c r="V154" s="1" t="s">
        <v>44</v>
      </c>
      <c r="X154" s="1"/>
      <c r="Y154" t="str">
        <f>"&lt;member ID = """&amp;A154&amp;"""&gt;&lt;K_ID&gt;"&amp;B154&amp;"&lt;/K_ID&gt;&lt;Name&gt;"&amp;C154&amp;"&lt;/Name&gt;&lt;Personality&gt;"&amp;テーブル1[[#This Row],[Personality2]]&amp;"&lt;/Personality&gt;&lt;Special_1&gt;"&amp;G154&amp;"&lt;/Special_1&gt;&lt;Special_2&gt;"&amp;I154&amp;"&lt;/Special_2&gt;&lt;Item&gt;"&amp;K154&amp;"&lt;/Item&gt;&lt;Skill_1&gt;"&amp;M154&amp;"&lt;/Skill_1&gt;&lt;Skill_2&gt;"&amp;O154&amp;"&lt;/Skill_2&gt;&lt;Skill_3&gt;"&amp;Q154&amp;"&lt;/Skill_3&gt;"</f>
        <v>&lt;member ID = "P153"&gt;&lt;K_ID&gt;K39&lt;/K_ID&gt;&lt;Name&gt;サーナイト&lt;/Name&gt;&lt;Personality&gt;PE9&lt;/Personality&gt;&lt;Special_1&gt;S41&lt;/Special_1&gt;&lt;Special_2&gt;S70&lt;/Special_2&gt;&lt;Item&gt;I54&lt;/Item&gt;&lt;Skill_1&gt;S88&lt;/Skill_1&gt;&lt;Skill_2&gt;S104&lt;/Skill_2&gt;&lt;Skill_3&gt;S153&lt;/Skill_3&gt;</v>
      </c>
      <c r="Z154" t="str">
        <f t="shared" si="5"/>
        <v>&lt;Skill_4&gt;S18&lt;/Skill_4&gt;&lt;Circle&gt;1&lt;/Circle&gt;&lt;Doryokuti_1&gt;C&lt;/Doryokuti_1&gt;&lt;Doryokuti_2&gt;D&lt;/Doryokuti_2&gt;&lt;Doryokuti_3&gt;&lt;/Doryokuti_3&gt;&lt;/member&gt;</v>
      </c>
      <c r="AA154" t="str">
        <f t="shared" si="4"/>
        <v>&lt;member ID = "P153"&gt;&lt;K_ID&gt;K39&lt;/K_ID&gt;&lt;Name&gt;サーナイト&lt;/Name&gt;&lt;Personality&gt;PE9&lt;/Personality&gt;&lt;Special_1&gt;S41&lt;/Special_1&gt;&lt;Special_2&gt;S70&lt;/Special_2&gt;&lt;Item&gt;I54&lt;/Item&gt;&lt;Skill_1&gt;S88&lt;/Skill_1&gt;&lt;Skill_2&gt;S104&lt;/Skill_2&gt;&lt;Skill_3&gt;S153&lt;/Skill_3&gt;&lt;Skill_4&gt;S18&lt;/Skill_4&gt;&lt;Circle&gt;1&lt;/Circle&gt;&lt;Doryokuti_1&gt;C&lt;/Doryokuti_1&gt;&lt;Doryokuti_2&gt;D&lt;/Doryokuti_2&gt;&lt;Doryokuti_3&gt;&lt;/Doryokuti_3&gt;&lt;/member&gt;</v>
      </c>
      <c r="AMK154" s="1"/>
    </row>
    <row r="155" spans="1:27 1025:1025">
      <c r="A155" s="1" t="s">
        <v>628</v>
      </c>
      <c r="B155" t="str">
        <f>VLOOKUP(C155,xml_table5!$A$1:$B$151,2,FALSE())</f>
        <v>K39</v>
      </c>
      <c r="C155" s="1" t="s">
        <v>626</v>
      </c>
      <c r="D155" s="1" t="s">
        <v>261</v>
      </c>
      <c r="E155" s="22" t="str">
        <f>VLOOKUP(テーブル1[[#This Row],[Personality]],作業用!$J$2:$K$17,2,FALSE)</f>
        <v>PE3</v>
      </c>
      <c r="F155" t="str">
        <f>VLOOKUP(C155,pokemon_status!$B$2:$F$910,4,FALSE())</f>
        <v>シンクロ</v>
      </c>
      <c r="G155" t="str">
        <f>VLOOKUP(F155,xml_table4!$A$1:$B$127,2,FALSE())</f>
        <v>S41</v>
      </c>
      <c r="H155" t="s">
        <v>627</v>
      </c>
      <c r="I155" t="str">
        <f>IF(H155 = "","",VLOOKUP(H155,xml_table4!$A$1:$B$127,2,FALSE()))</f>
        <v>S70</v>
      </c>
      <c r="J155" s="1" t="s">
        <v>460</v>
      </c>
      <c r="K155" t="str">
        <f>VLOOKUP(J155,xml_table2!$A$2:$B$56,2,FALSE())</f>
        <v>I10</v>
      </c>
      <c r="L155" s="1" t="s">
        <v>310</v>
      </c>
      <c r="M155" t="str">
        <f>VLOOKUP(L155,xml_table3!$A$1:$B$272,2,FALSE())</f>
        <v>S88</v>
      </c>
      <c r="N155" s="1" t="s">
        <v>362</v>
      </c>
      <c r="O155" t="str">
        <f>VLOOKUP(N155,xml_table3!$A$1:$B$272,2,FALSE())</f>
        <v>S1</v>
      </c>
      <c r="P155" s="1" t="s">
        <v>312</v>
      </c>
      <c r="Q155" t="str">
        <f>VLOOKUP(P155,xml_table3!$A$1:$B$272,2,FALSE())</f>
        <v>S248</v>
      </c>
      <c r="R155" s="1" t="s">
        <v>461</v>
      </c>
      <c r="S155" t="str">
        <f>VLOOKUP(R155,xml_table3!$A$1:$B$272,2,FALSE())</f>
        <v>S183</v>
      </c>
      <c r="T155" s="1" t="s">
        <v>219</v>
      </c>
      <c r="U155" s="1" t="s">
        <v>43</v>
      </c>
      <c r="V155" s="1" t="s">
        <v>44</v>
      </c>
      <c r="X155" s="1"/>
      <c r="Y155" t="str">
        <f>"&lt;member ID = """&amp;A155&amp;"""&gt;&lt;K_ID&gt;"&amp;B155&amp;"&lt;/K_ID&gt;&lt;Name&gt;"&amp;C155&amp;"&lt;/Name&gt;&lt;Personality&gt;"&amp;テーブル1[[#This Row],[Personality2]]&amp;"&lt;/Personality&gt;&lt;Special_1&gt;"&amp;G155&amp;"&lt;/Special_1&gt;&lt;Special_2&gt;"&amp;I155&amp;"&lt;/Special_2&gt;&lt;Item&gt;"&amp;K155&amp;"&lt;/Item&gt;&lt;Skill_1&gt;"&amp;M155&amp;"&lt;/Skill_1&gt;&lt;Skill_2&gt;"&amp;O155&amp;"&lt;/Skill_2&gt;&lt;Skill_3&gt;"&amp;Q155&amp;"&lt;/Skill_3&gt;"</f>
        <v>&lt;member ID = "P154"&gt;&lt;K_ID&gt;K39&lt;/K_ID&gt;&lt;Name&gt;サーナイト&lt;/Name&gt;&lt;Personality&gt;PE3&lt;/Personality&gt;&lt;Special_1&gt;S41&lt;/Special_1&gt;&lt;Special_2&gt;S70&lt;/Special_2&gt;&lt;Item&gt;I10&lt;/Item&gt;&lt;Skill_1&gt;S88&lt;/Skill_1&gt;&lt;Skill_2&gt;S1&lt;/Skill_2&gt;&lt;Skill_3&gt;S248&lt;/Skill_3&gt;</v>
      </c>
      <c r="Z155" t="str">
        <f t="shared" si="5"/>
        <v>&lt;Skill_4&gt;S183&lt;/Skill_4&gt;&lt;Circle&gt;2&lt;/Circle&gt;&lt;Doryokuti_1&gt;C&lt;/Doryokuti_1&gt;&lt;Doryokuti_2&gt;D&lt;/Doryokuti_2&gt;&lt;Doryokuti_3&gt;&lt;/Doryokuti_3&gt;&lt;/member&gt;</v>
      </c>
      <c r="AA155" t="str">
        <f t="shared" si="4"/>
        <v>&lt;member ID = "P154"&gt;&lt;K_ID&gt;K39&lt;/K_ID&gt;&lt;Name&gt;サーナイト&lt;/Name&gt;&lt;Personality&gt;PE3&lt;/Personality&gt;&lt;Special_1&gt;S41&lt;/Special_1&gt;&lt;Special_2&gt;S70&lt;/Special_2&gt;&lt;Item&gt;I10&lt;/Item&gt;&lt;Skill_1&gt;S88&lt;/Skill_1&gt;&lt;Skill_2&gt;S1&lt;/Skill_2&gt;&lt;Skill_3&gt;S248&lt;/Skill_3&gt;&lt;Skill_4&gt;S183&lt;/Skill_4&gt;&lt;Circle&gt;2&lt;/Circle&gt;&lt;Doryokuti_1&gt;C&lt;/Doryokuti_1&gt;&lt;Doryokuti_2&gt;D&lt;/Doryokuti_2&gt;&lt;Doryokuti_3&gt;&lt;/Doryokuti_3&gt;&lt;/member&gt;</v>
      </c>
      <c r="AMK155" s="1"/>
    </row>
    <row r="156" spans="1:27 1025:1025">
      <c r="A156" s="1" t="s">
        <v>629</v>
      </c>
      <c r="B156" t="str">
        <f>VLOOKUP(C156,xml_table5!$A$1:$B$151,2,FALSE())</f>
        <v>K39</v>
      </c>
      <c r="C156" s="1" t="s">
        <v>626</v>
      </c>
      <c r="D156" s="1" t="s">
        <v>261</v>
      </c>
      <c r="E156" s="22" t="str">
        <f>VLOOKUP(テーブル1[[#This Row],[Personality]],作業用!$J$2:$K$17,2,FALSE)</f>
        <v>PE3</v>
      </c>
      <c r="F156" t="str">
        <f>VLOOKUP(C156,pokemon_status!$B$2:$F$910,4,FALSE())</f>
        <v>シンクロ</v>
      </c>
      <c r="G156" t="str">
        <f>VLOOKUP(F156,xml_table4!$A$1:$B$127,2,FALSE())</f>
        <v>S41</v>
      </c>
      <c r="H156" t="s">
        <v>627</v>
      </c>
      <c r="I156" t="str">
        <f>IF(H156 = "","",VLOOKUP(H156,xml_table4!$A$1:$B$127,2,FALSE()))</f>
        <v>S70</v>
      </c>
      <c r="J156" s="1" t="s">
        <v>315</v>
      </c>
      <c r="K156" t="str">
        <f>VLOOKUP(J156,xml_table2!$A$2:$B$56,2,FALSE())</f>
        <v>I43</v>
      </c>
      <c r="L156" s="1" t="s">
        <v>310</v>
      </c>
      <c r="M156" t="str">
        <f>VLOOKUP(L156,xml_table3!$A$1:$B$272,2,FALSE())</f>
        <v>S88</v>
      </c>
      <c r="N156" s="1" t="s">
        <v>575</v>
      </c>
      <c r="O156" t="str">
        <f>VLOOKUP(N156,xml_table3!$A$1:$B$272,2,FALSE())</f>
        <v>S137</v>
      </c>
      <c r="P156" s="1" t="s">
        <v>538</v>
      </c>
      <c r="Q156" t="str">
        <f>VLOOKUP(P156,xml_table3!$A$1:$B$272,2,FALSE())</f>
        <v>S36</v>
      </c>
      <c r="R156" s="1" t="s">
        <v>363</v>
      </c>
      <c r="S156" t="str">
        <f>VLOOKUP(R156,xml_table3!$A$1:$B$272,2,FALSE())</f>
        <v>S61</v>
      </c>
      <c r="T156" s="1" t="s">
        <v>224</v>
      </c>
      <c r="U156" s="1" t="s">
        <v>43</v>
      </c>
      <c r="V156" s="1" t="s">
        <v>44</v>
      </c>
      <c r="X156" s="1"/>
      <c r="Y156" t="str">
        <f>"&lt;member ID = """&amp;A156&amp;"""&gt;&lt;K_ID&gt;"&amp;B156&amp;"&lt;/K_ID&gt;&lt;Name&gt;"&amp;C156&amp;"&lt;/Name&gt;&lt;Personality&gt;"&amp;テーブル1[[#This Row],[Personality2]]&amp;"&lt;/Personality&gt;&lt;Special_1&gt;"&amp;G156&amp;"&lt;/Special_1&gt;&lt;Special_2&gt;"&amp;I156&amp;"&lt;/Special_2&gt;&lt;Item&gt;"&amp;K156&amp;"&lt;/Item&gt;&lt;Skill_1&gt;"&amp;M156&amp;"&lt;/Skill_1&gt;&lt;Skill_2&gt;"&amp;O156&amp;"&lt;/Skill_2&gt;&lt;Skill_3&gt;"&amp;Q156&amp;"&lt;/Skill_3&gt;"</f>
        <v>&lt;member ID = "P155"&gt;&lt;K_ID&gt;K39&lt;/K_ID&gt;&lt;Name&gt;サーナイト&lt;/Name&gt;&lt;Personality&gt;PE3&lt;/Personality&gt;&lt;Special_1&gt;S41&lt;/Special_1&gt;&lt;Special_2&gt;S70&lt;/Special_2&gt;&lt;Item&gt;I43&lt;/Item&gt;&lt;Skill_1&gt;S88&lt;/Skill_1&gt;&lt;Skill_2&gt;S137&lt;/Skill_2&gt;&lt;Skill_3&gt;S36&lt;/Skill_3&gt;</v>
      </c>
      <c r="Z156" t="str">
        <f t="shared" si="5"/>
        <v>&lt;Skill_4&gt;S61&lt;/Skill_4&gt;&lt;Circle&gt;3&lt;/Circle&gt;&lt;Doryokuti_1&gt;C&lt;/Doryokuti_1&gt;&lt;Doryokuti_2&gt;D&lt;/Doryokuti_2&gt;&lt;Doryokuti_3&gt;&lt;/Doryokuti_3&gt;&lt;/member&gt;</v>
      </c>
      <c r="AA156" t="str">
        <f t="shared" si="4"/>
        <v>&lt;member ID = "P155"&gt;&lt;K_ID&gt;K39&lt;/K_ID&gt;&lt;Name&gt;サーナイト&lt;/Name&gt;&lt;Personality&gt;PE3&lt;/Personality&gt;&lt;Special_1&gt;S41&lt;/Special_1&gt;&lt;Special_2&gt;S70&lt;/Special_2&gt;&lt;Item&gt;I43&lt;/Item&gt;&lt;Skill_1&gt;S88&lt;/Skill_1&gt;&lt;Skill_2&gt;S137&lt;/Skill_2&gt;&lt;Skill_3&gt;S36&lt;/Skill_3&gt;&lt;Skill_4&gt;S61&lt;/Skill_4&gt;&lt;Circle&gt;3&lt;/Circle&gt;&lt;Doryokuti_1&gt;C&lt;/Doryokuti_1&gt;&lt;Doryokuti_2&gt;D&lt;/Doryokuti_2&gt;&lt;Doryokuti_3&gt;&lt;/Doryokuti_3&gt;&lt;/member&gt;</v>
      </c>
      <c r="AMK156" s="1"/>
    </row>
    <row r="157" spans="1:27 1025:1025">
      <c r="A157" s="1" t="s">
        <v>630</v>
      </c>
      <c r="B157" t="str">
        <f>VLOOKUP(C157,xml_table5!$A$1:$B$151,2,FALSE())</f>
        <v>K39</v>
      </c>
      <c r="C157" s="1" t="s">
        <v>626</v>
      </c>
      <c r="D157" s="1" t="s">
        <v>309</v>
      </c>
      <c r="E157" s="22" t="str">
        <f>VLOOKUP(テーブル1[[#This Row],[Personality]],作業用!$J$2:$K$17,2,FALSE)</f>
        <v>PE6</v>
      </c>
      <c r="F157" t="str">
        <f>VLOOKUP(C157,pokemon_status!$B$2:$F$910,4,FALSE())</f>
        <v>シンクロ</v>
      </c>
      <c r="G157" t="str">
        <f>VLOOKUP(F157,xml_table4!$A$1:$B$127,2,FALSE())</f>
        <v>S41</v>
      </c>
      <c r="H157" t="s">
        <v>627</v>
      </c>
      <c r="I157" t="str">
        <f>IF(H157 = "","",VLOOKUP(H157,xml_table4!$A$1:$B$127,2,FALSE()))</f>
        <v>S70</v>
      </c>
      <c r="J157" s="1" t="s">
        <v>140</v>
      </c>
      <c r="K157" t="str">
        <f>VLOOKUP(J157,xml_table2!$A$2:$B$56,2,FALSE())</f>
        <v>I49</v>
      </c>
      <c r="L157" s="1" t="s">
        <v>310</v>
      </c>
      <c r="M157" t="str">
        <f>VLOOKUP(L157,xml_table3!$A$1:$B$272,2,FALSE())</f>
        <v>S88</v>
      </c>
      <c r="N157" s="1" t="s">
        <v>362</v>
      </c>
      <c r="O157" t="str">
        <f>VLOOKUP(N157,xml_table3!$A$1:$B$272,2,FALSE())</f>
        <v>S1</v>
      </c>
      <c r="P157" s="1" t="s">
        <v>319</v>
      </c>
      <c r="Q157" t="str">
        <f>VLOOKUP(P157,xml_table3!$A$1:$B$272,2,FALSE())</f>
        <v>S104</v>
      </c>
      <c r="R157" s="1" t="s">
        <v>596</v>
      </c>
      <c r="S157" t="str">
        <f>VLOOKUP(R157,xml_table3!$A$1:$B$272,2,FALSE())</f>
        <v>S240</v>
      </c>
      <c r="T157" s="1" t="s">
        <v>228</v>
      </c>
      <c r="U157" s="1" t="s">
        <v>43</v>
      </c>
      <c r="V157" s="1" t="s">
        <v>45</v>
      </c>
      <c r="X157" s="1"/>
      <c r="Y157" t="str">
        <f>"&lt;member ID = """&amp;A157&amp;"""&gt;&lt;K_ID&gt;"&amp;B157&amp;"&lt;/K_ID&gt;&lt;Name&gt;"&amp;C157&amp;"&lt;/Name&gt;&lt;Personality&gt;"&amp;テーブル1[[#This Row],[Personality2]]&amp;"&lt;/Personality&gt;&lt;Special_1&gt;"&amp;G157&amp;"&lt;/Special_1&gt;&lt;Special_2&gt;"&amp;I157&amp;"&lt;/Special_2&gt;&lt;Item&gt;"&amp;K157&amp;"&lt;/Item&gt;&lt;Skill_1&gt;"&amp;M157&amp;"&lt;/Skill_1&gt;&lt;Skill_2&gt;"&amp;O157&amp;"&lt;/Skill_2&gt;&lt;Skill_3&gt;"&amp;Q157&amp;"&lt;/Skill_3&gt;"</f>
        <v>&lt;member ID = "P156"&gt;&lt;K_ID&gt;K39&lt;/K_ID&gt;&lt;Name&gt;サーナイト&lt;/Name&gt;&lt;Personality&gt;PE6&lt;/Personality&gt;&lt;Special_1&gt;S41&lt;/Special_1&gt;&lt;Special_2&gt;S70&lt;/Special_2&gt;&lt;Item&gt;I49&lt;/Item&gt;&lt;Skill_1&gt;S88&lt;/Skill_1&gt;&lt;Skill_2&gt;S1&lt;/Skill_2&gt;&lt;Skill_3&gt;S104&lt;/Skill_3&gt;</v>
      </c>
      <c r="Z157" t="str">
        <f t="shared" si="5"/>
        <v>&lt;Skill_4&gt;S240&lt;/Skill_4&gt;&lt;Circle&gt;4&lt;/Circle&gt;&lt;Doryokuti_1&gt;C&lt;/Doryokuti_1&gt;&lt;Doryokuti_2&gt;S&lt;/Doryokuti_2&gt;&lt;Doryokuti_3&gt;&lt;/Doryokuti_3&gt;&lt;/member&gt;</v>
      </c>
      <c r="AA157" t="str">
        <f t="shared" si="4"/>
        <v>&lt;member ID = "P156"&gt;&lt;K_ID&gt;K39&lt;/K_ID&gt;&lt;Name&gt;サーナイト&lt;/Name&gt;&lt;Personality&gt;PE6&lt;/Personality&gt;&lt;Special_1&gt;S41&lt;/Special_1&gt;&lt;Special_2&gt;S70&lt;/Special_2&gt;&lt;Item&gt;I49&lt;/Item&gt;&lt;Skill_1&gt;S88&lt;/Skill_1&gt;&lt;Skill_2&gt;S1&lt;/Skill_2&gt;&lt;Skill_3&gt;S104&lt;/Skill_3&gt;&lt;Skill_4&gt;S240&lt;/Skill_4&gt;&lt;Circle&gt;4&lt;/Circle&gt;&lt;Doryokuti_1&gt;C&lt;/Doryokuti_1&gt;&lt;Doryokuti_2&gt;S&lt;/Doryokuti_2&gt;&lt;Doryokuti_3&gt;&lt;/Doryokuti_3&gt;&lt;/member&gt;</v>
      </c>
      <c r="AMK157" s="1"/>
    </row>
    <row r="158" spans="1:27 1025:1025">
      <c r="A158" s="1" t="s">
        <v>631</v>
      </c>
      <c r="B158" t="str">
        <f>VLOOKUP(C158,xml_table5!$A$1:$B$151,2,FALSE())</f>
        <v>K40</v>
      </c>
      <c r="C158" s="1" t="s">
        <v>632</v>
      </c>
      <c r="D158" s="1" t="s">
        <v>206</v>
      </c>
      <c r="E158" s="22" t="str">
        <f>VLOOKUP(テーブル1[[#This Row],[Personality]],作業用!$J$2:$K$17,2,FALSE)</f>
        <v>PE1</v>
      </c>
      <c r="F158" t="str">
        <f>VLOOKUP(C158,pokemon_status!$B$2:$F$910,4,FALSE())</f>
        <v>ひらいしん</v>
      </c>
      <c r="G158" t="str">
        <f>VLOOKUP(F158,xml_table4!$A$1:$B$127,2,FALSE())</f>
        <v>S86</v>
      </c>
      <c r="H158" t="s">
        <v>633</v>
      </c>
      <c r="I158" t="str">
        <f>IF(H158 = "","",VLOOKUP(H158,xml_table4!$A$1:$B$127,2,FALSE()))</f>
        <v>S10</v>
      </c>
      <c r="J158" s="1" t="s">
        <v>537</v>
      </c>
      <c r="K158" t="str">
        <f>VLOOKUP(J158,xml_table2!$A$2:$B$56,2,FALSE())</f>
        <v>I2</v>
      </c>
      <c r="L158" s="1" t="s">
        <v>210</v>
      </c>
      <c r="M158" t="str">
        <f>VLOOKUP(L158,xml_table3!$A$1:$B$272,2,FALSE())</f>
        <v>S95</v>
      </c>
      <c r="N158" s="1" t="s">
        <v>209</v>
      </c>
      <c r="O158" t="str">
        <f>VLOOKUP(N158,xml_table3!$A$1:$B$272,2,FALSE())</f>
        <v>S26</v>
      </c>
      <c r="P158" s="1" t="s">
        <v>253</v>
      </c>
      <c r="Q158" t="str">
        <f>VLOOKUP(P158,xml_table3!$A$1:$B$272,2,FALSE())</f>
        <v>S52</v>
      </c>
      <c r="R158" s="1" t="s">
        <v>392</v>
      </c>
      <c r="S158" t="str">
        <f>VLOOKUP(R158,xml_table3!$A$1:$B$272,2,FALSE())</f>
        <v>S86</v>
      </c>
      <c r="T158" s="1" t="s">
        <v>212</v>
      </c>
      <c r="U158" s="1" t="s">
        <v>41</v>
      </c>
      <c r="V158" s="1" t="s">
        <v>42</v>
      </c>
      <c r="X158" s="1"/>
      <c r="Y158" t="str">
        <f>"&lt;member ID = """&amp;A158&amp;"""&gt;&lt;K_ID&gt;"&amp;B158&amp;"&lt;/K_ID&gt;&lt;Name&gt;"&amp;C158&amp;"&lt;/Name&gt;&lt;Personality&gt;"&amp;テーブル1[[#This Row],[Personality2]]&amp;"&lt;/Personality&gt;&lt;Special_1&gt;"&amp;G158&amp;"&lt;/Special_1&gt;&lt;Special_2&gt;"&amp;I158&amp;"&lt;/Special_2&gt;&lt;Item&gt;"&amp;K158&amp;"&lt;/Item&gt;&lt;Skill_1&gt;"&amp;M158&amp;"&lt;/Skill_1&gt;&lt;Skill_2&gt;"&amp;O158&amp;"&lt;/Skill_2&gt;&lt;Skill_3&gt;"&amp;Q158&amp;"&lt;/Skill_3&gt;"</f>
        <v>&lt;member ID = "P157"&gt;&lt;K_ID&gt;K40&lt;/K_ID&gt;&lt;Name&gt;サイドン&lt;/Name&gt;&lt;Personality&gt;PE1&lt;/Personality&gt;&lt;Special_1&gt;S86&lt;/Special_1&gt;&lt;Special_2&gt;S10&lt;/Special_2&gt;&lt;Item&gt;I2&lt;/Item&gt;&lt;Skill_1&gt;S95&lt;/Skill_1&gt;&lt;Skill_2&gt;S26&lt;/Skill_2&gt;&lt;Skill_3&gt;S52&lt;/Skill_3&gt;</v>
      </c>
      <c r="Z158" t="str">
        <f t="shared" si="5"/>
        <v>&lt;Skill_4&gt;S86&lt;/Skill_4&gt;&lt;Circle&gt;1&lt;/Circle&gt;&lt;Doryokuti_1&gt;A&lt;/Doryokuti_1&gt;&lt;Doryokuti_2&gt;B&lt;/Doryokuti_2&gt;&lt;Doryokuti_3&gt;&lt;/Doryokuti_3&gt;&lt;/member&gt;</v>
      </c>
      <c r="AA158" t="str">
        <f t="shared" si="4"/>
        <v>&lt;member ID = "P157"&gt;&lt;K_ID&gt;K40&lt;/K_ID&gt;&lt;Name&gt;サイドン&lt;/Name&gt;&lt;Personality&gt;PE1&lt;/Personality&gt;&lt;Special_1&gt;S86&lt;/Special_1&gt;&lt;Special_2&gt;S10&lt;/Special_2&gt;&lt;Item&gt;I2&lt;/Item&gt;&lt;Skill_1&gt;S95&lt;/Skill_1&gt;&lt;Skill_2&gt;S26&lt;/Skill_2&gt;&lt;Skill_3&gt;S52&lt;/Skill_3&gt;&lt;Skill_4&gt;S86&lt;/Skill_4&gt;&lt;Circle&gt;1&lt;/Circle&gt;&lt;Doryokuti_1&gt;A&lt;/Doryokuti_1&gt;&lt;Doryokuti_2&gt;B&lt;/Doryokuti_2&gt;&lt;Doryokuti_3&gt;&lt;/Doryokuti_3&gt;&lt;/member&gt;</v>
      </c>
      <c r="AMK158" s="1"/>
    </row>
    <row r="159" spans="1:27 1025:1025">
      <c r="A159" s="1" t="s">
        <v>634</v>
      </c>
      <c r="B159" t="str">
        <f>VLOOKUP(C159,xml_table5!$A$1:$B$151,2,FALSE())</f>
        <v>K40</v>
      </c>
      <c r="C159" s="1" t="s">
        <v>632</v>
      </c>
      <c r="D159" s="1" t="s">
        <v>206</v>
      </c>
      <c r="E159" s="22" t="str">
        <f>VLOOKUP(テーブル1[[#This Row],[Personality]],作業用!$J$2:$K$17,2,FALSE)</f>
        <v>PE1</v>
      </c>
      <c r="F159" t="str">
        <f>VLOOKUP(C159,pokemon_status!$B$2:$F$910,4,FALSE())</f>
        <v>ひらいしん</v>
      </c>
      <c r="G159" t="str">
        <f>VLOOKUP(F159,xml_table4!$A$1:$B$127,2,FALSE())</f>
        <v>S86</v>
      </c>
      <c r="H159" t="s">
        <v>633</v>
      </c>
      <c r="I159" t="str">
        <f>IF(H159 = "","",VLOOKUP(H159,xml_table4!$A$1:$B$127,2,FALSE()))</f>
        <v>S10</v>
      </c>
      <c r="J159" s="1" t="s">
        <v>421</v>
      </c>
      <c r="K159" t="str">
        <f>VLOOKUP(J159,xml_table2!$A$2:$B$56,2,FALSE())</f>
        <v>I13</v>
      </c>
      <c r="L159" s="1" t="s">
        <v>210</v>
      </c>
      <c r="M159" t="str">
        <f>VLOOKUP(L159,xml_table3!$A$1:$B$272,2,FALSE())</f>
        <v>S95</v>
      </c>
      <c r="N159" s="1" t="s">
        <v>338</v>
      </c>
      <c r="O159" t="str">
        <f>VLOOKUP(N159,xml_table3!$A$1:$B$272,2,FALSE())</f>
        <v>S226</v>
      </c>
      <c r="P159" s="1" t="s">
        <v>339</v>
      </c>
      <c r="Q159" t="str">
        <f>VLOOKUP(P159,xml_table3!$A$1:$B$272,2,FALSE())</f>
        <v>S56</v>
      </c>
      <c r="R159" s="1" t="s">
        <v>340</v>
      </c>
      <c r="S159" t="str">
        <f>VLOOKUP(R159,xml_table3!$A$1:$B$272,2,FALSE())</f>
        <v>S269</v>
      </c>
      <c r="T159" s="1" t="s">
        <v>219</v>
      </c>
      <c r="U159" s="1" t="s">
        <v>41</v>
      </c>
      <c r="V159" s="1" t="s">
        <v>42</v>
      </c>
      <c r="X159" s="1"/>
      <c r="Y159" t="str">
        <f>"&lt;member ID = """&amp;A159&amp;"""&gt;&lt;K_ID&gt;"&amp;B159&amp;"&lt;/K_ID&gt;&lt;Name&gt;"&amp;C159&amp;"&lt;/Name&gt;&lt;Personality&gt;"&amp;テーブル1[[#This Row],[Personality2]]&amp;"&lt;/Personality&gt;&lt;Special_1&gt;"&amp;G159&amp;"&lt;/Special_1&gt;&lt;Special_2&gt;"&amp;I159&amp;"&lt;/Special_2&gt;&lt;Item&gt;"&amp;K159&amp;"&lt;/Item&gt;&lt;Skill_1&gt;"&amp;M159&amp;"&lt;/Skill_1&gt;&lt;Skill_2&gt;"&amp;O159&amp;"&lt;/Skill_2&gt;&lt;Skill_3&gt;"&amp;Q159&amp;"&lt;/Skill_3&gt;"</f>
        <v>&lt;member ID = "P158"&gt;&lt;K_ID&gt;K40&lt;/K_ID&gt;&lt;Name&gt;サイドン&lt;/Name&gt;&lt;Personality&gt;PE1&lt;/Personality&gt;&lt;Special_1&gt;S86&lt;/Special_1&gt;&lt;Special_2&gt;S10&lt;/Special_2&gt;&lt;Item&gt;I13&lt;/Item&gt;&lt;Skill_1&gt;S95&lt;/Skill_1&gt;&lt;Skill_2&gt;S226&lt;/Skill_2&gt;&lt;Skill_3&gt;S56&lt;/Skill_3&gt;</v>
      </c>
      <c r="Z159" t="str">
        <f t="shared" si="5"/>
        <v>&lt;Skill_4&gt;S269&lt;/Skill_4&gt;&lt;Circle&gt;2&lt;/Circle&gt;&lt;Doryokuti_1&gt;A&lt;/Doryokuti_1&gt;&lt;Doryokuti_2&gt;B&lt;/Doryokuti_2&gt;&lt;Doryokuti_3&gt;&lt;/Doryokuti_3&gt;&lt;/member&gt;</v>
      </c>
      <c r="AA159" t="str">
        <f t="shared" si="4"/>
        <v>&lt;member ID = "P158"&gt;&lt;K_ID&gt;K40&lt;/K_ID&gt;&lt;Name&gt;サイドン&lt;/Name&gt;&lt;Personality&gt;PE1&lt;/Personality&gt;&lt;Special_1&gt;S86&lt;/Special_1&gt;&lt;Special_2&gt;S10&lt;/Special_2&gt;&lt;Item&gt;I13&lt;/Item&gt;&lt;Skill_1&gt;S95&lt;/Skill_1&gt;&lt;Skill_2&gt;S226&lt;/Skill_2&gt;&lt;Skill_3&gt;S56&lt;/Skill_3&gt;&lt;Skill_4&gt;S269&lt;/Skill_4&gt;&lt;Circle&gt;2&lt;/Circle&gt;&lt;Doryokuti_1&gt;A&lt;/Doryokuti_1&gt;&lt;Doryokuti_2&gt;B&lt;/Doryokuti_2&gt;&lt;Doryokuti_3&gt;&lt;/Doryokuti_3&gt;&lt;/member&gt;</v>
      </c>
      <c r="AMK159" s="1"/>
    </row>
    <row r="160" spans="1:27 1025:1025">
      <c r="A160" s="1" t="s">
        <v>635</v>
      </c>
      <c r="B160" t="str">
        <f>VLOOKUP(C160,xml_table5!$A$1:$B$151,2,FALSE())</f>
        <v>K40</v>
      </c>
      <c r="C160" s="1" t="s">
        <v>632</v>
      </c>
      <c r="D160" s="1" t="s">
        <v>383</v>
      </c>
      <c r="E160" s="22" t="str">
        <f>VLOOKUP(テーブル1[[#This Row],[Personality]],作業用!$J$2:$K$17,2,FALSE)</f>
        <v>PE8</v>
      </c>
      <c r="F160" t="str">
        <f>VLOOKUP(C160,pokemon_status!$B$2:$F$910,4,FALSE())</f>
        <v>ひらいしん</v>
      </c>
      <c r="G160" t="str">
        <f>VLOOKUP(F160,xml_table4!$A$1:$B$127,2,FALSE())</f>
        <v>S86</v>
      </c>
      <c r="H160" t="s">
        <v>633</v>
      </c>
      <c r="I160" t="str">
        <f>IF(H160 = "","",VLOOKUP(H160,xml_table4!$A$1:$B$127,2,FALSE()))</f>
        <v>S10</v>
      </c>
      <c r="J160" s="1" t="s">
        <v>447</v>
      </c>
      <c r="K160" t="str">
        <f>VLOOKUP(J160,xml_table2!$A$2:$B$56,2,FALSE())</f>
        <v>I15</v>
      </c>
      <c r="L160" s="1" t="s">
        <v>435</v>
      </c>
      <c r="M160" t="str">
        <f>VLOOKUP(L160,xml_table3!$A$1:$B$272,2,FALSE())</f>
        <v>S75</v>
      </c>
      <c r="N160" s="1" t="s">
        <v>498</v>
      </c>
      <c r="O160" t="str">
        <f>VLOOKUP(N160,xml_table3!$A$1:$B$272,2,FALSE())</f>
        <v>S2</v>
      </c>
      <c r="P160" s="1" t="s">
        <v>327</v>
      </c>
      <c r="Q160" t="str">
        <f>VLOOKUP(P160,xml_table3!$A$1:$B$272,2,FALSE())</f>
        <v>S102</v>
      </c>
      <c r="R160" s="1" t="s">
        <v>404</v>
      </c>
      <c r="S160" t="str">
        <f>VLOOKUP(R160,xml_table3!$A$1:$B$272,2,FALSE())</f>
        <v>S257</v>
      </c>
      <c r="T160" s="1" t="s">
        <v>224</v>
      </c>
      <c r="U160" s="1" t="s">
        <v>40</v>
      </c>
      <c r="V160" s="1" t="s">
        <v>41</v>
      </c>
      <c r="X160" s="1"/>
      <c r="Y160" t="str">
        <f>"&lt;member ID = """&amp;A160&amp;"""&gt;&lt;K_ID&gt;"&amp;B160&amp;"&lt;/K_ID&gt;&lt;Name&gt;"&amp;C160&amp;"&lt;/Name&gt;&lt;Personality&gt;"&amp;テーブル1[[#This Row],[Personality2]]&amp;"&lt;/Personality&gt;&lt;Special_1&gt;"&amp;G160&amp;"&lt;/Special_1&gt;&lt;Special_2&gt;"&amp;I160&amp;"&lt;/Special_2&gt;&lt;Item&gt;"&amp;K160&amp;"&lt;/Item&gt;&lt;Skill_1&gt;"&amp;M160&amp;"&lt;/Skill_1&gt;&lt;Skill_2&gt;"&amp;O160&amp;"&lt;/Skill_2&gt;&lt;Skill_3&gt;"&amp;Q160&amp;"&lt;/Skill_3&gt;"</f>
        <v>&lt;member ID = "P159"&gt;&lt;K_ID&gt;K40&lt;/K_ID&gt;&lt;Name&gt;サイドン&lt;/Name&gt;&lt;Personality&gt;PE8&lt;/Personality&gt;&lt;Special_1&gt;S86&lt;/Special_1&gt;&lt;Special_2&gt;S10&lt;/Special_2&gt;&lt;Item&gt;I15&lt;/Item&gt;&lt;Skill_1&gt;S75&lt;/Skill_1&gt;&lt;Skill_2&gt;S2&lt;/Skill_2&gt;&lt;Skill_3&gt;S102&lt;/Skill_3&gt;</v>
      </c>
      <c r="Z160" t="str">
        <f t="shared" si="5"/>
        <v>&lt;Skill_4&gt;S257&lt;/Skill_4&gt;&lt;Circle&gt;3&lt;/Circle&gt;&lt;Doryokuti_1&gt;HP&lt;/Doryokuti_1&gt;&lt;Doryokuti_2&gt;A&lt;/Doryokuti_2&gt;&lt;Doryokuti_3&gt;&lt;/Doryokuti_3&gt;&lt;/member&gt;</v>
      </c>
      <c r="AA160" t="str">
        <f t="shared" si="4"/>
        <v>&lt;member ID = "P159"&gt;&lt;K_ID&gt;K40&lt;/K_ID&gt;&lt;Name&gt;サイドン&lt;/Name&gt;&lt;Personality&gt;PE8&lt;/Personality&gt;&lt;Special_1&gt;S86&lt;/Special_1&gt;&lt;Special_2&gt;S10&lt;/Special_2&gt;&lt;Item&gt;I15&lt;/Item&gt;&lt;Skill_1&gt;S75&lt;/Skill_1&gt;&lt;Skill_2&gt;S2&lt;/Skill_2&gt;&lt;Skill_3&gt;S102&lt;/Skill_3&gt;&lt;Skill_4&gt;S257&lt;/Skill_4&gt;&lt;Circle&gt;3&lt;/Circle&gt;&lt;Doryokuti_1&gt;HP&lt;/Doryokuti_1&gt;&lt;Doryokuti_2&gt;A&lt;/Doryokuti_2&gt;&lt;Doryokuti_3&gt;&lt;/Doryokuti_3&gt;&lt;/member&gt;</v>
      </c>
      <c r="AMK160" s="1"/>
    </row>
    <row r="161" spans="1:27 1025:1025">
      <c r="A161" s="1" t="s">
        <v>636</v>
      </c>
      <c r="B161" t="str">
        <f>VLOOKUP(C161,xml_table5!$A$1:$B$151,2,FALSE())</f>
        <v>K40</v>
      </c>
      <c r="C161" s="1" t="s">
        <v>632</v>
      </c>
      <c r="D161" s="1" t="s">
        <v>206</v>
      </c>
      <c r="E161" s="22" t="str">
        <f>VLOOKUP(テーブル1[[#This Row],[Personality]],作業用!$J$2:$K$17,2,FALSE)</f>
        <v>PE1</v>
      </c>
      <c r="F161" t="str">
        <f>VLOOKUP(C161,pokemon_status!$B$2:$F$910,4,FALSE())</f>
        <v>ひらいしん</v>
      </c>
      <c r="G161" t="str">
        <f>VLOOKUP(F161,xml_table4!$A$1:$B$127,2,FALSE())</f>
        <v>S86</v>
      </c>
      <c r="H161" t="s">
        <v>633</v>
      </c>
      <c r="I161" t="str">
        <f>IF(H161 = "","",VLOOKUP(H161,xml_table4!$A$1:$B$127,2,FALSE()))</f>
        <v>S10</v>
      </c>
      <c r="J161" s="1" t="s">
        <v>239</v>
      </c>
      <c r="K161" t="str">
        <f>VLOOKUP(J161,xml_table2!$A$2:$B$56,2,FALSE())</f>
        <v>I30</v>
      </c>
      <c r="L161" s="1" t="s">
        <v>210</v>
      </c>
      <c r="M161" t="str">
        <f>VLOOKUP(L161,xml_table3!$A$1:$B$272,2,FALSE())</f>
        <v>S95</v>
      </c>
      <c r="N161" s="1" t="s">
        <v>221</v>
      </c>
      <c r="O161" t="str">
        <f>VLOOKUP(N161,xml_table3!$A$1:$B$272,2,FALSE())</f>
        <v>S114</v>
      </c>
      <c r="P161" s="1" t="s">
        <v>526</v>
      </c>
      <c r="Q161" t="str">
        <f>VLOOKUP(P161,xml_table3!$A$1:$B$272,2,FALSE())</f>
        <v>S249</v>
      </c>
      <c r="R161" s="1" t="s">
        <v>524</v>
      </c>
      <c r="S161" t="str">
        <f>VLOOKUP(R161,xml_table3!$A$1:$B$272,2,FALSE())</f>
        <v>S144</v>
      </c>
      <c r="T161" s="1" t="s">
        <v>228</v>
      </c>
      <c r="U161" s="1" t="s">
        <v>40</v>
      </c>
      <c r="V161" s="1" t="s">
        <v>41</v>
      </c>
      <c r="X161" s="1"/>
      <c r="Y161" t="str">
        <f>"&lt;member ID = """&amp;A161&amp;"""&gt;&lt;K_ID&gt;"&amp;B161&amp;"&lt;/K_ID&gt;&lt;Name&gt;"&amp;C161&amp;"&lt;/Name&gt;&lt;Personality&gt;"&amp;テーブル1[[#This Row],[Personality2]]&amp;"&lt;/Personality&gt;&lt;Special_1&gt;"&amp;G161&amp;"&lt;/Special_1&gt;&lt;Special_2&gt;"&amp;I161&amp;"&lt;/Special_2&gt;&lt;Item&gt;"&amp;K161&amp;"&lt;/Item&gt;&lt;Skill_1&gt;"&amp;M161&amp;"&lt;/Skill_1&gt;&lt;Skill_2&gt;"&amp;O161&amp;"&lt;/Skill_2&gt;&lt;Skill_3&gt;"&amp;Q161&amp;"&lt;/Skill_3&gt;"</f>
        <v>&lt;member ID = "P160"&gt;&lt;K_ID&gt;K40&lt;/K_ID&gt;&lt;Name&gt;サイドン&lt;/Name&gt;&lt;Personality&gt;PE1&lt;/Personality&gt;&lt;Special_1&gt;S86&lt;/Special_1&gt;&lt;Special_2&gt;S10&lt;/Special_2&gt;&lt;Item&gt;I30&lt;/Item&gt;&lt;Skill_1&gt;S95&lt;/Skill_1&gt;&lt;Skill_2&gt;S114&lt;/Skill_2&gt;&lt;Skill_3&gt;S249&lt;/Skill_3&gt;</v>
      </c>
      <c r="Z161" t="str">
        <f t="shared" si="5"/>
        <v>&lt;Skill_4&gt;S144&lt;/Skill_4&gt;&lt;Circle&gt;4&lt;/Circle&gt;&lt;Doryokuti_1&gt;HP&lt;/Doryokuti_1&gt;&lt;Doryokuti_2&gt;A&lt;/Doryokuti_2&gt;&lt;Doryokuti_3&gt;&lt;/Doryokuti_3&gt;&lt;/member&gt;</v>
      </c>
      <c r="AA161" t="str">
        <f t="shared" si="4"/>
        <v>&lt;member ID = "P160"&gt;&lt;K_ID&gt;K40&lt;/K_ID&gt;&lt;Name&gt;サイドン&lt;/Name&gt;&lt;Personality&gt;PE1&lt;/Personality&gt;&lt;Special_1&gt;S86&lt;/Special_1&gt;&lt;Special_2&gt;S10&lt;/Special_2&gt;&lt;Item&gt;I30&lt;/Item&gt;&lt;Skill_1&gt;S95&lt;/Skill_1&gt;&lt;Skill_2&gt;S114&lt;/Skill_2&gt;&lt;Skill_3&gt;S249&lt;/Skill_3&gt;&lt;Skill_4&gt;S144&lt;/Skill_4&gt;&lt;Circle&gt;4&lt;/Circle&gt;&lt;Doryokuti_1&gt;HP&lt;/Doryokuti_1&gt;&lt;Doryokuti_2&gt;A&lt;/Doryokuti_2&gt;&lt;Doryokuti_3&gt;&lt;/Doryokuti_3&gt;&lt;/member&gt;</v>
      </c>
      <c r="AMK161" s="1"/>
    </row>
    <row r="162" spans="1:27 1025:1025">
      <c r="A162" s="1" t="s">
        <v>637</v>
      </c>
      <c r="B162" t="str">
        <f>VLOOKUP(C162,xml_table5!$A$1:$B$151,2,FALSE())</f>
        <v>K41</v>
      </c>
      <c r="C162" s="1" t="s">
        <v>638</v>
      </c>
      <c r="D162" s="1" t="s">
        <v>639</v>
      </c>
      <c r="E162" s="22" t="str">
        <f>VLOOKUP(テーブル1[[#This Row],[Personality]],作業用!$J$2:$K$17,2,FALSE)</f>
        <v>PE12</v>
      </c>
      <c r="F162" t="str">
        <f>VLOOKUP(C162,pokemon_status!$B$2:$F$910,4,FALSE())</f>
        <v>プレッシャー</v>
      </c>
      <c r="G162" t="str">
        <f>VLOOKUP(F162,xml_table4!$A$1:$B$127,2,FALSE())</f>
        <v>S97</v>
      </c>
      <c r="I162" t="str">
        <f>IF(H162 = "","",VLOOKUP(H162,xml_table4!$A$1:$B$127,2,FALSE()))</f>
        <v/>
      </c>
      <c r="J162" s="1" t="s">
        <v>551</v>
      </c>
      <c r="K162" t="str">
        <f>VLOOKUP(J162,xml_table2!$A$2:$B$56,2,FALSE())</f>
        <v>I51</v>
      </c>
      <c r="L162" s="1" t="s">
        <v>358</v>
      </c>
      <c r="M162" t="str">
        <f>VLOOKUP(L162,xml_table3!$A$1:$B$272,2,FALSE())</f>
        <v>S54</v>
      </c>
      <c r="N162" s="1" t="s">
        <v>292</v>
      </c>
      <c r="O162" t="str">
        <f>VLOOKUP(N162,xml_table3!$A$1:$B$272,2,FALSE())</f>
        <v>S167</v>
      </c>
      <c r="P162" s="1" t="s">
        <v>241</v>
      </c>
      <c r="Q162" t="str">
        <f>VLOOKUP(P162,xml_table3!$A$1:$B$272,2,FALSE())</f>
        <v>S153</v>
      </c>
      <c r="R162" s="1" t="s">
        <v>515</v>
      </c>
      <c r="S162" t="str">
        <f>VLOOKUP(R162,xml_table3!$A$1:$B$272,2,FALSE())</f>
        <v>S16</v>
      </c>
      <c r="T162" s="1" t="s">
        <v>228</v>
      </c>
      <c r="U162" s="1" t="s">
        <v>41</v>
      </c>
      <c r="V162" s="1" t="s">
        <v>45</v>
      </c>
      <c r="X162" s="1"/>
      <c r="Y162" t="str">
        <f>"&lt;member ID = """&amp;A162&amp;"""&gt;&lt;K_ID&gt;"&amp;B162&amp;"&lt;/K_ID&gt;&lt;Name&gt;"&amp;C162&amp;"&lt;/Name&gt;&lt;Personality&gt;"&amp;テーブル1[[#This Row],[Personality2]]&amp;"&lt;/Personality&gt;&lt;Special_1&gt;"&amp;G162&amp;"&lt;/Special_1&gt;&lt;Special_2&gt;"&amp;I162&amp;"&lt;/Special_2&gt;&lt;Item&gt;"&amp;K162&amp;"&lt;/Item&gt;&lt;Skill_1&gt;"&amp;M162&amp;"&lt;/Skill_1&gt;&lt;Skill_2&gt;"&amp;O162&amp;"&lt;/Skill_2&gt;&lt;Skill_3&gt;"&amp;Q162&amp;"&lt;/Skill_3&gt;"</f>
        <v>&lt;member ID = "P161"&gt;&lt;K_ID&gt;K41&lt;/K_ID&gt;&lt;Name&gt;サンダー&lt;/Name&gt;&lt;Personality&gt;PE12&lt;/Personality&gt;&lt;Special_1&gt;S97&lt;/Special_1&gt;&lt;Special_2&gt;&lt;/Special_2&gt;&lt;Item&gt;I51&lt;/Item&gt;&lt;Skill_1&gt;S54&lt;/Skill_1&gt;&lt;Skill_2&gt;S167&lt;/Skill_2&gt;&lt;Skill_3&gt;S153&lt;/Skill_3&gt;</v>
      </c>
      <c r="Z162" t="str">
        <f t="shared" si="5"/>
        <v>&lt;Skill_4&gt;S16&lt;/Skill_4&gt;&lt;Circle&gt;4&lt;/Circle&gt;&lt;Doryokuti_1&gt;A&lt;/Doryokuti_1&gt;&lt;Doryokuti_2&gt;S&lt;/Doryokuti_2&gt;&lt;Doryokuti_3&gt;&lt;/Doryokuti_3&gt;&lt;/member&gt;</v>
      </c>
      <c r="AA162" t="str">
        <f t="shared" si="4"/>
        <v>&lt;member ID = "P161"&gt;&lt;K_ID&gt;K41&lt;/K_ID&gt;&lt;Name&gt;サンダー&lt;/Name&gt;&lt;Personality&gt;PE12&lt;/Personality&gt;&lt;Special_1&gt;S97&lt;/Special_1&gt;&lt;Special_2&gt;&lt;/Special_2&gt;&lt;Item&gt;I51&lt;/Item&gt;&lt;Skill_1&gt;S54&lt;/Skill_1&gt;&lt;Skill_2&gt;S167&lt;/Skill_2&gt;&lt;Skill_3&gt;S153&lt;/Skill_3&gt;&lt;Skill_4&gt;S16&lt;/Skill_4&gt;&lt;Circle&gt;4&lt;/Circle&gt;&lt;Doryokuti_1&gt;A&lt;/Doryokuti_1&gt;&lt;Doryokuti_2&gt;S&lt;/Doryokuti_2&gt;&lt;Doryokuti_3&gt;&lt;/Doryokuti_3&gt;&lt;/member&gt;</v>
      </c>
      <c r="AMK162" s="1"/>
    </row>
    <row r="163" spans="1:27 1025:1025">
      <c r="A163" s="1" t="s">
        <v>640</v>
      </c>
      <c r="B163" t="str">
        <f>VLOOKUP(C163,xml_table5!$A$1:$B$151,2,FALSE())</f>
        <v>K41</v>
      </c>
      <c r="C163" s="1" t="s">
        <v>638</v>
      </c>
      <c r="D163" s="1" t="s">
        <v>309</v>
      </c>
      <c r="E163" s="22" t="str">
        <f>VLOOKUP(テーブル1[[#This Row],[Personality]],作業用!$J$2:$K$17,2,FALSE)</f>
        <v>PE6</v>
      </c>
      <c r="F163" t="str">
        <f>VLOOKUP(C163,pokemon_status!$B$2:$F$910,4,FALSE())</f>
        <v>プレッシャー</v>
      </c>
      <c r="G163" t="str">
        <f>VLOOKUP(F163,xml_table4!$A$1:$B$127,2,FALSE())</f>
        <v>S97</v>
      </c>
      <c r="I163" t="str">
        <f>IF(H163 = "","",VLOOKUP(H163,xml_table4!$A$1:$B$127,2,FALSE()))</f>
        <v/>
      </c>
      <c r="J163" s="1" t="s">
        <v>268</v>
      </c>
      <c r="K163" t="str">
        <f>VLOOKUP(J163,xml_table2!$A$2:$B$56,2,FALSE())</f>
        <v>I14</v>
      </c>
      <c r="L163" s="1" t="s">
        <v>362</v>
      </c>
      <c r="M163" t="str">
        <f>VLOOKUP(L163,xml_table3!$A$1:$B$272,2,FALSE())</f>
        <v>S1</v>
      </c>
      <c r="N163" s="1" t="s">
        <v>397</v>
      </c>
      <c r="O163" t="str">
        <f>VLOOKUP(N163,xml_table3!$A$1:$B$272,2,FALSE())</f>
        <v>S76</v>
      </c>
      <c r="P163" s="1" t="s">
        <v>534</v>
      </c>
      <c r="Q163" t="str">
        <f>VLOOKUP(P163,xml_table3!$A$1:$B$272,2,FALSE())</f>
        <v>S17</v>
      </c>
      <c r="R163" s="1" t="s">
        <v>641</v>
      </c>
      <c r="S163" t="str">
        <f>VLOOKUP(R163,xml_table3!$A$1:$B$272,2,FALSE())</f>
        <v>S209</v>
      </c>
      <c r="T163" s="1" t="s">
        <v>228</v>
      </c>
      <c r="U163" s="1" t="s">
        <v>43</v>
      </c>
      <c r="V163" s="1" t="s">
        <v>45</v>
      </c>
      <c r="X163" s="1"/>
      <c r="Y163" t="str">
        <f>"&lt;member ID = """&amp;A163&amp;"""&gt;&lt;K_ID&gt;"&amp;B163&amp;"&lt;/K_ID&gt;&lt;Name&gt;"&amp;C163&amp;"&lt;/Name&gt;&lt;Personality&gt;"&amp;テーブル1[[#This Row],[Personality2]]&amp;"&lt;/Personality&gt;&lt;Special_1&gt;"&amp;G163&amp;"&lt;/Special_1&gt;&lt;Special_2&gt;"&amp;I163&amp;"&lt;/Special_2&gt;&lt;Item&gt;"&amp;K163&amp;"&lt;/Item&gt;&lt;Skill_1&gt;"&amp;M163&amp;"&lt;/Skill_1&gt;&lt;Skill_2&gt;"&amp;O163&amp;"&lt;/Skill_2&gt;&lt;Skill_3&gt;"&amp;Q163&amp;"&lt;/Skill_3&gt;"</f>
        <v>&lt;member ID = "P162"&gt;&lt;K_ID&gt;K41&lt;/K_ID&gt;&lt;Name&gt;サンダー&lt;/Name&gt;&lt;Personality&gt;PE6&lt;/Personality&gt;&lt;Special_1&gt;S97&lt;/Special_1&gt;&lt;Special_2&gt;&lt;/Special_2&gt;&lt;Item&gt;I14&lt;/Item&gt;&lt;Skill_1&gt;S1&lt;/Skill_1&gt;&lt;Skill_2&gt;S76&lt;/Skill_2&gt;&lt;Skill_3&gt;S17&lt;/Skill_3&gt;</v>
      </c>
      <c r="Z163" t="str">
        <f t="shared" si="5"/>
        <v>&lt;Skill_4&gt;S209&lt;/Skill_4&gt;&lt;Circle&gt;4&lt;/Circle&gt;&lt;Doryokuti_1&gt;C&lt;/Doryokuti_1&gt;&lt;Doryokuti_2&gt;S&lt;/Doryokuti_2&gt;&lt;Doryokuti_3&gt;&lt;/Doryokuti_3&gt;&lt;/member&gt;</v>
      </c>
      <c r="AA163" t="str">
        <f t="shared" si="4"/>
        <v>&lt;member ID = "P162"&gt;&lt;K_ID&gt;K41&lt;/K_ID&gt;&lt;Name&gt;サンダー&lt;/Name&gt;&lt;Personality&gt;PE6&lt;/Personality&gt;&lt;Special_1&gt;S97&lt;/Special_1&gt;&lt;Special_2&gt;&lt;/Special_2&gt;&lt;Item&gt;I14&lt;/Item&gt;&lt;Skill_1&gt;S1&lt;/Skill_1&gt;&lt;Skill_2&gt;S76&lt;/Skill_2&gt;&lt;Skill_3&gt;S17&lt;/Skill_3&gt;&lt;Skill_4&gt;S209&lt;/Skill_4&gt;&lt;Circle&gt;4&lt;/Circle&gt;&lt;Doryokuti_1&gt;C&lt;/Doryokuti_1&gt;&lt;Doryokuti_2&gt;S&lt;/Doryokuti_2&gt;&lt;Doryokuti_3&gt;&lt;/Doryokuti_3&gt;&lt;/member&gt;</v>
      </c>
      <c r="AMK163" s="1"/>
    </row>
    <row r="164" spans="1:27 1025:1025">
      <c r="A164" s="1" t="s">
        <v>642</v>
      </c>
      <c r="B164" t="str">
        <f>VLOOKUP(C164,xml_table5!$A$1:$B$151,2,FALSE())</f>
        <v>K41</v>
      </c>
      <c r="C164" s="1" t="s">
        <v>638</v>
      </c>
      <c r="D164" s="1" t="s">
        <v>231</v>
      </c>
      <c r="E164" s="22" t="str">
        <f>VLOOKUP(テーブル1[[#This Row],[Personality]],作業用!$J$2:$K$17,2,FALSE)</f>
        <v>PE2</v>
      </c>
      <c r="F164" t="str">
        <f>VLOOKUP(C164,pokemon_status!$B$2:$F$910,4,FALSE())</f>
        <v>プレッシャー</v>
      </c>
      <c r="G164" t="str">
        <f>VLOOKUP(F164,xml_table4!$A$1:$B$127,2,FALSE())</f>
        <v>S97</v>
      </c>
      <c r="I164" t="str">
        <f>IF(H164 = "","",VLOOKUP(H164,xml_table4!$A$1:$B$127,2,FALSE()))</f>
        <v/>
      </c>
      <c r="J164" s="1" t="s">
        <v>369</v>
      </c>
      <c r="K164" t="str">
        <f>VLOOKUP(J164,xml_table2!$A$2:$B$56,2,FALSE())</f>
        <v>I5</v>
      </c>
      <c r="L164" s="1" t="s">
        <v>292</v>
      </c>
      <c r="M164" t="str">
        <f>VLOOKUP(L164,xml_table3!$A$1:$B$272,2,FALSE())</f>
        <v>S167</v>
      </c>
      <c r="N164" s="1" t="s">
        <v>545</v>
      </c>
      <c r="O164" t="str">
        <f>VLOOKUP(N164,xml_table3!$A$1:$B$272,2,FALSE())</f>
        <v>S131</v>
      </c>
      <c r="P164" s="1" t="s">
        <v>293</v>
      </c>
      <c r="Q164" t="str">
        <f>VLOOKUP(P164,xml_table3!$A$1:$B$272,2,FALSE())</f>
        <v>S194</v>
      </c>
      <c r="R164" s="1" t="s">
        <v>554</v>
      </c>
      <c r="S164" t="str">
        <f>VLOOKUP(R164,xml_table3!$A$1:$B$272,2,FALSE())</f>
        <v>S172</v>
      </c>
      <c r="T164" s="1" t="s">
        <v>228</v>
      </c>
      <c r="U164" s="1" t="s">
        <v>41</v>
      </c>
      <c r="V164" s="1" t="s">
        <v>45</v>
      </c>
      <c r="X164" s="1"/>
      <c r="Y164" t="str">
        <f>"&lt;member ID = """&amp;A164&amp;"""&gt;&lt;K_ID&gt;"&amp;B164&amp;"&lt;/K_ID&gt;&lt;Name&gt;"&amp;C164&amp;"&lt;/Name&gt;&lt;Personality&gt;"&amp;テーブル1[[#This Row],[Personality2]]&amp;"&lt;/Personality&gt;&lt;Special_1&gt;"&amp;G164&amp;"&lt;/Special_1&gt;&lt;Special_2&gt;"&amp;I164&amp;"&lt;/Special_2&gt;&lt;Item&gt;"&amp;K164&amp;"&lt;/Item&gt;&lt;Skill_1&gt;"&amp;M164&amp;"&lt;/Skill_1&gt;&lt;Skill_2&gt;"&amp;O164&amp;"&lt;/Skill_2&gt;&lt;Skill_3&gt;"&amp;Q164&amp;"&lt;/Skill_3&gt;"</f>
        <v>&lt;member ID = "P163"&gt;&lt;K_ID&gt;K41&lt;/K_ID&gt;&lt;Name&gt;サンダー&lt;/Name&gt;&lt;Personality&gt;PE2&lt;/Personality&gt;&lt;Special_1&gt;S97&lt;/Special_1&gt;&lt;Special_2&gt;&lt;/Special_2&gt;&lt;Item&gt;I5&lt;/Item&gt;&lt;Skill_1&gt;S167&lt;/Skill_1&gt;&lt;Skill_2&gt;S131&lt;/Skill_2&gt;&lt;Skill_3&gt;S194&lt;/Skill_3&gt;</v>
      </c>
      <c r="Z164" t="str">
        <f t="shared" si="5"/>
        <v>&lt;Skill_4&gt;S172&lt;/Skill_4&gt;&lt;Circle&gt;4&lt;/Circle&gt;&lt;Doryokuti_1&gt;A&lt;/Doryokuti_1&gt;&lt;Doryokuti_2&gt;S&lt;/Doryokuti_2&gt;&lt;Doryokuti_3&gt;&lt;/Doryokuti_3&gt;&lt;/member&gt;</v>
      </c>
      <c r="AA164" t="str">
        <f t="shared" si="4"/>
        <v>&lt;member ID = "P163"&gt;&lt;K_ID&gt;K41&lt;/K_ID&gt;&lt;Name&gt;サンダー&lt;/Name&gt;&lt;Personality&gt;PE2&lt;/Personality&gt;&lt;Special_1&gt;S97&lt;/Special_1&gt;&lt;Special_2&gt;&lt;/Special_2&gt;&lt;Item&gt;I5&lt;/Item&gt;&lt;Skill_1&gt;S167&lt;/Skill_1&gt;&lt;Skill_2&gt;S131&lt;/Skill_2&gt;&lt;Skill_3&gt;S194&lt;/Skill_3&gt;&lt;Skill_4&gt;S172&lt;/Skill_4&gt;&lt;Circle&gt;4&lt;/Circle&gt;&lt;Doryokuti_1&gt;A&lt;/Doryokuti_1&gt;&lt;Doryokuti_2&gt;S&lt;/Doryokuti_2&gt;&lt;Doryokuti_3&gt;&lt;/Doryokuti_3&gt;&lt;/member&gt;</v>
      </c>
      <c r="AMK164" s="1"/>
    </row>
    <row r="165" spans="1:27 1025:1025">
      <c r="A165" s="1" t="s">
        <v>643</v>
      </c>
      <c r="B165" t="str">
        <f>VLOOKUP(C165,xml_table5!$A$1:$B$151,2,FALSE())</f>
        <v>K41</v>
      </c>
      <c r="C165" s="1" t="s">
        <v>638</v>
      </c>
      <c r="D165" s="1" t="s">
        <v>261</v>
      </c>
      <c r="E165" s="22" t="str">
        <f>VLOOKUP(テーブル1[[#This Row],[Personality]],作業用!$J$2:$K$17,2,FALSE)</f>
        <v>PE3</v>
      </c>
      <c r="F165" t="str">
        <f>VLOOKUP(C165,pokemon_status!$B$2:$F$910,4,FALSE())</f>
        <v>プレッシャー</v>
      </c>
      <c r="G165" t="str">
        <f>VLOOKUP(F165,xml_table4!$A$1:$B$127,2,FALSE())</f>
        <v>S97</v>
      </c>
      <c r="I165" t="str">
        <f>IF(H165 = "","",VLOOKUP(H165,xml_table4!$A$1:$B$127,2,FALSE()))</f>
        <v/>
      </c>
      <c r="J165" s="1" t="s">
        <v>315</v>
      </c>
      <c r="K165" t="str">
        <f>VLOOKUP(J165,xml_table2!$A$2:$B$56,2,FALSE())</f>
        <v>I43</v>
      </c>
      <c r="L165" s="1" t="s">
        <v>362</v>
      </c>
      <c r="M165" t="str">
        <f>VLOOKUP(L165,xml_table3!$A$1:$B$272,2,FALSE())</f>
        <v>S1</v>
      </c>
      <c r="N165" s="1" t="s">
        <v>644</v>
      </c>
      <c r="O165" t="str">
        <f>VLOOKUP(N165,xml_table3!$A$1:$B$272,2,FALSE())</f>
        <v>S34</v>
      </c>
      <c r="P165" s="1" t="s">
        <v>533</v>
      </c>
      <c r="Q165" t="str">
        <f>VLOOKUP(P165,xml_table3!$A$1:$B$272,2,FALSE())</f>
        <v>S181</v>
      </c>
      <c r="R165" s="1" t="s">
        <v>321</v>
      </c>
      <c r="S165" t="str">
        <f>VLOOKUP(R165,xml_table3!$A$1:$B$272,2,FALSE())</f>
        <v>S91</v>
      </c>
      <c r="T165" s="1" t="s">
        <v>228</v>
      </c>
      <c r="U165" s="1" t="s">
        <v>43</v>
      </c>
      <c r="V165" s="1" t="s">
        <v>45</v>
      </c>
      <c r="X165" s="1"/>
      <c r="Y165" t="str">
        <f>"&lt;member ID = """&amp;A165&amp;"""&gt;&lt;K_ID&gt;"&amp;B165&amp;"&lt;/K_ID&gt;&lt;Name&gt;"&amp;C165&amp;"&lt;/Name&gt;&lt;Personality&gt;"&amp;テーブル1[[#This Row],[Personality2]]&amp;"&lt;/Personality&gt;&lt;Special_1&gt;"&amp;G165&amp;"&lt;/Special_1&gt;&lt;Special_2&gt;"&amp;I165&amp;"&lt;/Special_2&gt;&lt;Item&gt;"&amp;K165&amp;"&lt;/Item&gt;&lt;Skill_1&gt;"&amp;M165&amp;"&lt;/Skill_1&gt;&lt;Skill_2&gt;"&amp;O165&amp;"&lt;/Skill_2&gt;&lt;Skill_3&gt;"&amp;Q165&amp;"&lt;/Skill_3&gt;"</f>
        <v>&lt;member ID = "P164"&gt;&lt;K_ID&gt;K41&lt;/K_ID&gt;&lt;Name&gt;サンダー&lt;/Name&gt;&lt;Personality&gt;PE3&lt;/Personality&gt;&lt;Special_1&gt;S97&lt;/Special_1&gt;&lt;Special_2&gt;&lt;/Special_2&gt;&lt;Item&gt;I43&lt;/Item&gt;&lt;Skill_1&gt;S1&lt;/Skill_1&gt;&lt;Skill_2&gt;S34&lt;/Skill_2&gt;&lt;Skill_3&gt;S181&lt;/Skill_3&gt;</v>
      </c>
      <c r="Z165" t="str">
        <f t="shared" si="5"/>
        <v>&lt;Skill_4&gt;S91&lt;/Skill_4&gt;&lt;Circle&gt;4&lt;/Circle&gt;&lt;Doryokuti_1&gt;C&lt;/Doryokuti_1&gt;&lt;Doryokuti_2&gt;S&lt;/Doryokuti_2&gt;&lt;Doryokuti_3&gt;&lt;/Doryokuti_3&gt;&lt;/member&gt;</v>
      </c>
      <c r="AA165" t="str">
        <f t="shared" si="4"/>
        <v>&lt;member ID = "P164"&gt;&lt;K_ID&gt;K41&lt;/K_ID&gt;&lt;Name&gt;サンダー&lt;/Name&gt;&lt;Personality&gt;PE3&lt;/Personality&gt;&lt;Special_1&gt;S97&lt;/Special_1&gt;&lt;Special_2&gt;&lt;/Special_2&gt;&lt;Item&gt;I43&lt;/Item&gt;&lt;Skill_1&gt;S1&lt;/Skill_1&gt;&lt;Skill_2&gt;S34&lt;/Skill_2&gt;&lt;Skill_3&gt;S181&lt;/Skill_3&gt;&lt;Skill_4&gt;S91&lt;/Skill_4&gt;&lt;Circle&gt;4&lt;/Circle&gt;&lt;Doryokuti_1&gt;C&lt;/Doryokuti_1&gt;&lt;Doryokuti_2&gt;S&lt;/Doryokuti_2&gt;&lt;Doryokuti_3&gt;&lt;/Doryokuti_3&gt;&lt;/member&gt;</v>
      </c>
      <c r="AMK165" s="1"/>
    </row>
    <row r="166" spans="1:27 1025:1025">
      <c r="A166" s="1" t="s">
        <v>645</v>
      </c>
      <c r="B166" t="str">
        <f>VLOOKUP(C166,xml_table5!$A$1:$B$151,2,FALSE())</f>
        <v>K42</v>
      </c>
      <c r="C166" s="1" t="s">
        <v>646</v>
      </c>
      <c r="D166" s="1" t="s">
        <v>309</v>
      </c>
      <c r="E166" s="22" t="str">
        <f>VLOOKUP(テーブル1[[#This Row],[Personality]],作業用!$J$2:$K$17,2,FALSE)</f>
        <v>PE6</v>
      </c>
      <c r="F166" t="str">
        <f>VLOOKUP(C166,pokemon_status!$B$2:$F$910,4,FALSE())</f>
        <v>ちくでん</v>
      </c>
      <c r="G166" t="str">
        <f>VLOOKUP(F166,xml_table4!$A$1:$B$127,2,FALSE())</f>
        <v>S58</v>
      </c>
      <c r="I166" t="str">
        <f>IF(H166 = "","",VLOOKUP(H166,xml_table4!$A$1:$B$127,2,FALSE()))</f>
        <v/>
      </c>
      <c r="J166" s="1" t="s">
        <v>421</v>
      </c>
      <c r="K166" t="str">
        <f>VLOOKUP(J166,xml_table2!$A$2:$B$56,2,FALSE())</f>
        <v>I13</v>
      </c>
      <c r="L166" s="1" t="s">
        <v>362</v>
      </c>
      <c r="M166" t="str">
        <f>VLOOKUP(L166,xml_table3!$A$1:$B$272,2,FALSE())</f>
        <v>S1</v>
      </c>
      <c r="N166" s="1" t="s">
        <v>241</v>
      </c>
      <c r="O166" t="str">
        <f>VLOOKUP(N166,xml_table3!$A$1:$B$272,2,FALSE())</f>
        <v>S153</v>
      </c>
      <c r="P166" s="1" t="s">
        <v>647</v>
      </c>
      <c r="Q166" t="str">
        <f>VLOOKUP(P166,xml_table3!$A$1:$B$272,2,FALSE())</f>
        <v>S79</v>
      </c>
      <c r="R166" s="1" t="s">
        <v>313</v>
      </c>
      <c r="S166" t="str">
        <f>VLOOKUP(R166,xml_table3!$A$1:$B$272,2,FALSE())</f>
        <v>S201</v>
      </c>
      <c r="T166" s="1" t="s">
        <v>212</v>
      </c>
      <c r="U166" s="1" t="s">
        <v>43</v>
      </c>
      <c r="V166" s="1" t="s">
        <v>45</v>
      </c>
      <c r="X166" s="1"/>
      <c r="Y166" t="str">
        <f>"&lt;member ID = """&amp;A166&amp;"""&gt;&lt;K_ID&gt;"&amp;B166&amp;"&lt;/K_ID&gt;&lt;Name&gt;"&amp;C166&amp;"&lt;/Name&gt;&lt;Personality&gt;"&amp;テーブル1[[#This Row],[Personality2]]&amp;"&lt;/Personality&gt;&lt;Special_1&gt;"&amp;G166&amp;"&lt;/Special_1&gt;&lt;Special_2&gt;"&amp;I166&amp;"&lt;/Special_2&gt;&lt;Item&gt;"&amp;K166&amp;"&lt;/Item&gt;&lt;Skill_1&gt;"&amp;M166&amp;"&lt;/Skill_1&gt;&lt;Skill_2&gt;"&amp;O166&amp;"&lt;/Skill_2&gt;&lt;Skill_3&gt;"&amp;Q166&amp;"&lt;/Skill_3&gt;"</f>
        <v>&lt;member ID = "P165"&gt;&lt;K_ID&gt;K42&lt;/K_ID&gt;&lt;Name&gt;サンダース&lt;/Name&gt;&lt;Personality&gt;PE6&lt;/Personality&gt;&lt;Special_1&gt;S58&lt;/Special_1&gt;&lt;Special_2&gt;&lt;/Special_2&gt;&lt;Item&gt;I13&lt;/Item&gt;&lt;Skill_1&gt;S1&lt;/Skill_1&gt;&lt;Skill_2&gt;S153&lt;/Skill_2&gt;&lt;Skill_3&gt;S79&lt;/Skill_3&gt;</v>
      </c>
      <c r="Z166" t="str">
        <f t="shared" si="5"/>
        <v>&lt;Skill_4&gt;S201&lt;/Skill_4&gt;&lt;Circle&gt;1&lt;/Circle&gt;&lt;Doryokuti_1&gt;C&lt;/Doryokuti_1&gt;&lt;Doryokuti_2&gt;S&lt;/Doryokuti_2&gt;&lt;Doryokuti_3&gt;&lt;/Doryokuti_3&gt;&lt;/member&gt;</v>
      </c>
      <c r="AA166" t="str">
        <f t="shared" si="4"/>
        <v>&lt;member ID = "P165"&gt;&lt;K_ID&gt;K42&lt;/K_ID&gt;&lt;Name&gt;サンダース&lt;/Name&gt;&lt;Personality&gt;PE6&lt;/Personality&gt;&lt;Special_1&gt;S58&lt;/Special_1&gt;&lt;Special_2&gt;&lt;/Special_2&gt;&lt;Item&gt;I13&lt;/Item&gt;&lt;Skill_1&gt;S1&lt;/Skill_1&gt;&lt;Skill_2&gt;S153&lt;/Skill_2&gt;&lt;Skill_3&gt;S79&lt;/Skill_3&gt;&lt;Skill_4&gt;S201&lt;/Skill_4&gt;&lt;Circle&gt;1&lt;/Circle&gt;&lt;Doryokuti_1&gt;C&lt;/Doryokuti_1&gt;&lt;Doryokuti_2&gt;S&lt;/Doryokuti_2&gt;&lt;Doryokuti_3&gt;&lt;/Doryokuti_3&gt;&lt;/member&gt;</v>
      </c>
      <c r="AMK166" s="1"/>
    </row>
    <row r="167" spans="1:27 1025:1025">
      <c r="A167" s="1" t="s">
        <v>648</v>
      </c>
      <c r="B167" t="str">
        <f>VLOOKUP(C167,xml_table5!$A$1:$B$151,2,FALSE())</f>
        <v>K42</v>
      </c>
      <c r="C167" s="1" t="s">
        <v>646</v>
      </c>
      <c r="D167" s="1" t="s">
        <v>580</v>
      </c>
      <c r="E167" s="22" t="str">
        <f>VLOOKUP(テーブル1[[#This Row],[Personality]],作業用!$J$2:$K$17,2,FALSE)</f>
        <v>PE11</v>
      </c>
      <c r="F167" t="str">
        <f>VLOOKUP(C167,pokemon_status!$B$2:$F$910,4,FALSE())</f>
        <v>ちくでん</v>
      </c>
      <c r="G167" t="str">
        <f>VLOOKUP(F167,xml_table4!$A$1:$B$127,2,FALSE())</f>
        <v>S58</v>
      </c>
      <c r="I167" t="str">
        <f>IF(H167 = "","",VLOOKUP(H167,xml_table4!$A$1:$B$127,2,FALSE()))</f>
        <v/>
      </c>
      <c r="J167" s="1" t="s">
        <v>207</v>
      </c>
      <c r="K167" t="str">
        <f>VLOOKUP(J167,xml_table2!$A$2:$B$56,2,FALSE())</f>
        <v>I29</v>
      </c>
      <c r="L167" s="1" t="s">
        <v>649</v>
      </c>
      <c r="M167" t="str">
        <f>VLOOKUP(L167,xml_table3!$A$1:$B$272,2,FALSE())</f>
        <v>S222</v>
      </c>
      <c r="N167" s="1" t="s">
        <v>650</v>
      </c>
      <c r="O167" t="str">
        <f>VLOOKUP(N167,xml_table3!$A$1:$B$272,2,FALSE())</f>
        <v>S177</v>
      </c>
      <c r="P167" s="1" t="s">
        <v>651</v>
      </c>
      <c r="Q167" t="str">
        <f>VLOOKUP(P167,xml_table3!$A$1:$B$272,2,FALSE())</f>
        <v>S13</v>
      </c>
      <c r="R167" s="1" t="s">
        <v>241</v>
      </c>
      <c r="S167" t="str">
        <f>VLOOKUP(R167,xml_table3!$A$1:$B$272,2,FALSE())</f>
        <v>S153</v>
      </c>
      <c r="T167" s="1" t="s">
        <v>219</v>
      </c>
      <c r="U167" s="1" t="s">
        <v>41</v>
      </c>
      <c r="V167" s="1" t="s">
        <v>43</v>
      </c>
      <c r="X167" s="1"/>
      <c r="Y167" t="str">
        <f>"&lt;member ID = """&amp;A167&amp;"""&gt;&lt;K_ID&gt;"&amp;B167&amp;"&lt;/K_ID&gt;&lt;Name&gt;"&amp;C167&amp;"&lt;/Name&gt;&lt;Personality&gt;"&amp;テーブル1[[#This Row],[Personality2]]&amp;"&lt;/Personality&gt;&lt;Special_1&gt;"&amp;G167&amp;"&lt;/Special_1&gt;&lt;Special_2&gt;"&amp;I167&amp;"&lt;/Special_2&gt;&lt;Item&gt;"&amp;K167&amp;"&lt;/Item&gt;&lt;Skill_1&gt;"&amp;M167&amp;"&lt;/Skill_1&gt;&lt;Skill_2&gt;"&amp;O167&amp;"&lt;/Skill_2&gt;&lt;Skill_3&gt;"&amp;Q167&amp;"&lt;/Skill_3&gt;"</f>
        <v>&lt;member ID = "P166"&gt;&lt;K_ID&gt;K42&lt;/K_ID&gt;&lt;Name&gt;サンダース&lt;/Name&gt;&lt;Personality&gt;PE11&lt;/Personality&gt;&lt;Special_1&gt;S58&lt;/Special_1&gt;&lt;Special_2&gt;&lt;/Special_2&gt;&lt;Item&gt;I29&lt;/Item&gt;&lt;Skill_1&gt;S222&lt;/Skill_1&gt;&lt;Skill_2&gt;S177&lt;/Skill_2&gt;&lt;Skill_3&gt;S13&lt;/Skill_3&gt;</v>
      </c>
      <c r="Z167" t="str">
        <f t="shared" si="5"/>
        <v>&lt;Skill_4&gt;S153&lt;/Skill_4&gt;&lt;Circle&gt;2&lt;/Circle&gt;&lt;Doryokuti_1&gt;A&lt;/Doryokuti_1&gt;&lt;Doryokuti_2&gt;C&lt;/Doryokuti_2&gt;&lt;Doryokuti_3&gt;&lt;/Doryokuti_3&gt;&lt;/member&gt;</v>
      </c>
      <c r="AA167" t="str">
        <f t="shared" si="4"/>
        <v>&lt;member ID = "P166"&gt;&lt;K_ID&gt;K42&lt;/K_ID&gt;&lt;Name&gt;サンダース&lt;/Name&gt;&lt;Personality&gt;PE11&lt;/Personality&gt;&lt;Special_1&gt;S58&lt;/Special_1&gt;&lt;Special_2&gt;&lt;/Special_2&gt;&lt;Item&gt;I29&lt;/Item&gt;&lt;Skill_1&gt;S222&lt;/Skill_1&gt;&lt;Skill_2&gt;S177&lt;/Skill_2&gt;&lt;Skill_3&gt;S13&lt;/Skill_3&gt;&lt;Skill_4&gt;S153&lt;/Skill_4&gt;&lt;Circle&gt;2&lt;/Circle&gt;&lt;Doryokuti_1&gt;A&lt;/Doryokuti_1&gt;&lt;Doryokuti_2&gt;C&lt;/Doryokuti_2&gt;&lt;Doryokuti_3&gt;&lt;/Doryokuti_3&gt;&lt;/member&gt;</v>
      </c>
      <c r="AMK167" s="1"/>
    </row>
    <row r="168" spans="1:27 1025:1025">
      <c r="A168" s="1" t="s">
        <v>652</v>
      </c>
      <c r="B168" t="str">
        <f>VLOOKUP(C168,xml_table5!$A$1:$B$151,2,FALSE())</f>
        <v>K42</v>
      </c>
      <c r="C168" s="1" t="s">
        <v>646</v>
      </c>
      <c r="D168" s="1" t="s">
        <v>309</v>
      </c>
      <c r="E168" s="22" t="str">
        <f>VLOOKUP(テーブル1[[#This Row],[Personality]],作業用!$J$2:$K$17,2,FALSE)</f>
        <v>PE6</v>
      </c>
      <c r="F168" t="str">
        <f>VLOOKUP(C168,pokemon_status!$B$2:$F$910,4,FALSE())</f>
        <v>ちくでん</v>
      </c>
      <c r="G168" t="str">
        <f>VLOOKUP(F168,xml_table4!$A$1:$B$127,2,FALSE())</f>
        <v>S58</v>
      </c>
      <c r="I168" t="str">
        <f>IF(H168 = "","",VLOOKUP(H168,xml_table4!$A$1:$B$127,2,FALSE()))</f>
        <v/>
      </c>
      <c r="J168" s="1" t="s">
        <v>411</v>
      </c>
      <c r="K168" t="str">
        <f>VLOOKUP(J168,xml_table2!$A$2:$B$56,2,FALSE())</f>
        <v>I40</v>
      </c>
      <c r="L168" s="1" t="s">
        <v>358</v>
      </c>
      <c r="M168" t="str">
        <f>VLOOKUP(L168,xml_table3!$A$1:$B$272,2,FALSE())</f>
        <v>S54</v>
      </c>
      <c r="N168" s="1" t="s">
        <v>319</v>
      </c>
      <c r="O168" t="str">
        <f>VLOOKUP(N168,xml_table3!$A$1:$B$272,2,FALSE())</f>
        <v>S104</v>
      </c>
      <c r="P168" s="1" t="s">
        <v>515</v>
      </c>
      <c r="Q168" t="str">
        <f>VLOOKUP(P168,xml_table3!$A$1:$B$272,2,FALSE())</f>
        <v>S16</v>
      </c>
      <c r="R168" s="1" t="s">
        <v>453</v>
      </c>
      <c r="S168" t="str">
        <f>VLOOKUP(R168,xml_table3!$A$1:$B$272,2,FALSE())</f>
        <v>S9</v>
      </c>
      <c r="T168" s="1" t="s">
        <v>224</v>
      </c>
      <c r="U168" s="1" t="s">
        <v>43</v>
      </c>
      <c r="V168" s="1" t="s">
        <v>45</v>
      </c>
      <c r="X168" s="1"/>
      <c r="Y168" t="str">
        <f>"&lt;member ID = """&amp;A168&amp;"""&gt;&lt;K_ID&gt;"&amp;B168&amp;"&lt;/K_ID&gt;&lt;Name&gt;"&amp;C168&amp;"&lt;/Name&gt;&lt;Personality&gt;"&amp;テーブル1[[#This Row],[Personality2]]&amp;"&lt;/Personality&gt;&lt;Special_1&gt;"&amp;G168&amp;"&lt;/Special_1&gt;&lt;Special_2&gt;"&amp;I168&amp;"&lt;/Special_2&gt;&lt;Item&gt;"&amp;K168&amp;"&lt;/Item&gt;&lt;Skill_1&gt;"&amp;M168&amp;"&lt;/Skill_1&gt;&lt;Skill_2&gt;"&amp;O168&amp;"&lt;/Skill_2&gt;&lt;Skill_3&gt;"&amp;Q168&amp;"&lt;/Skill_3&gt;"</f>
        <v>&lt;member ID = "P167"&gt;&lt;K_ID&gt;K42&lt;/K_ID&gt;&lt;Name&gt;サンダース&lt;/Name&gt;&lt;Personality&gt;PE6&lt;/Personality&gt;&lt;Special_1&gt;S58&lt;/Special_1&gt;&lt;Special_2&gt;&lt;/Special_2&gt;&lt;Item&gt;I40&lt;/Item&gt;&lt;Skill_1&gt;S54&lt;/Skill_1&gt;&lt;Skill_2&gt;S104&lt;/Skill_2&gt;&lt;Skill_3&gt;S16&lt;/Skill_3&gt;</v>
      </c>
      <c r="Z168" t="str">
        <f t="shared" si="5"/>
        <v>&lt;Skill_4&gt;S9&lt;/Skill_4&gt;&lt;Circle&gt;3&lt;/Circle&gt;&lt;Doryokuti_1&gt;C&lt;/Doryokuti_1&gt;&lt;Doryokuti_2&gt;S&lt;/Doryokuti_2&gt;&lt;Doryokuti_3&gt;&lt;/Doryokuti_3&gt;&lt;/member&gt;</v>
      </c>
      <c r="AA168" t="str">
        <f t="shared" si="4"/>
        <v>&lt;member ID = "P167"&gt;&lt;K_ID&gt;K42&lt;/K_ID&gt;&lt;Name&gt;サンダース&lt;/Name&gt;&lt;Personality&gt;PE6&lt;/Personality&gt;&lt;Special_1&gt;S58&lt;/Special_1&gt;&lt;Special_2&gt;&lt;/Special_2&gt;&lt;Item&gt;I40&lt;/Item&gt;&lt;Skill_1&gt;S54&lt;/Skill_1&gt;&lt;Skill_2&gt;S104&lt;/Skill_2&gt;&lt;Skill_3&gt;S16&lt;/Skill_3&gt;&lt;Skill_4&gt;S9&lt;/Skill_4&gt;&lt;Circle&gt;3&lt;/Circle&gt;&lt;Doryokuti_1&gt;C&lt;/Doryokuti_1&gt;&lt;Doryokuti_2&gt;S&lt;/Doryokuti_2&gt;&lt;Doryokuti_3&gt;&lt;/Doryokuti_3&gt;&lt;/member&gt;</v>
      </c>
      <c r="AMK168" s="1"/>
    </row>
    <row r="169" spans="1:27 1025:1025">
      <c r="A169" s="1" t="s">
        <v>653</v>
      </c>
      <c r="B169" t="str">
        <f>VLOOKUP(C169,xml_table5!$A$1:$B$151,2,FALSE())</f>
        <v>K42</v>
      </c>
      <c r="C169" s="1" t="s">
        <v>646</v>
      </c>
      <c r="D169" s="1" t="s">
        <v>261</v>
      </c>
      <c r="E169" s="22" t="str">
        <f>VLOOKUP(テーブル1[[#This Row],[Personality]],作業用!$J$2:$K$17,2,FALSE)</f>
        <v>PE3</v>
      </c>
      <c r="F169" t="str">
        <f>VLOOKUP(C169,pokemon_status!$B$2:$F$910,4,FALSE())</f>
        <v>ちくでん</v>
      </c>
      <c r="G169" t="str">
        <f>VLOOKUP(F169,xml_table4!$A$1:$B$127,2,FALSE())</f>
        <v>S58</v>
      </c>
      <c r="I169" t="str">
        <f>IF(H169 = "","",VLOOKUP(H169,xml_table4!$A$1:$B$127,2,FALSE()))</f>
        <v/>
      </c>
      <c r="J169" s="1" t="s">
        <v>514</v>
      </c>
      <c r="K169" t="str">
        <f>VLOOKUP(J169,xml_table2!$A$2:$B$56,2,FALSE())</f>
        <v>I28</v>
      </c>
      <c r="L169" s="1" t="s">
        <v>362</v>
      </c>
      <c r="M169" t="str">
        <f>VLOOKUP(L169,xml_table3!$A$1:$B$272,2,FALSE())</f>
        <v>S1</v>
      </c>
      <c r="N169" s="1" t="s">
        <v>284</v>
      </c>
      <c r="O169" t="str">
        <f>VLOOKUP(N169,xml_table3!$A$1:$B$272,2,FALSE())</f>
        <v>S192</v>
      </c>
      <c r="P169" s="1" t="s">
        <v>319</v>
      </c>
      <c r="Q169" t="str">
        <f>VLOOKUP(P169,xml_table3!$A$1:$B$272,2,FALSE())</f>
        <v>S104</v>
      </c>
      <c r="R169" s="1" t="s">
        <v>321</v>
      </c>
      <c r="S169" t="str">
        <f>VLOOKUP(R169,xml_table3!$A$1:$B$272,2,FALSE())</f>
        <v>S91</v>
      </c>
      <c r="T169" s="1" t="s">
        <v>228</v>
      </c>
      <c r="U169" s="1" t="s">
        <v>43</v>
      </c>
      <c r="V169" s="1" t="s">
        <v>45</v>
      </c>
      <c r="X169" s="1"/>
      <c r="Y169" t="str">
        <f>"&lt;member ID = """&amp;A169&amp;"""&gt;&lt;K_ID&gt;"&amp;B169&amp;"&lt;/K_ID&gt;&lt;Name&gt;"&amp;C169&amp;"&lt;/Name&gt;&lt;Personality&gt;"&amp;テーブル1[[#This Row],[Personality2]]&amp;"&lt;/Personality&gt;&lt;Special_1&gt;"&amp;G169&amp;"&lt;/Special_1&gt;&lt;Special_2&gt;"&amp;I169&amp;"&lt;/Special_2&gt;&lt;Item&gt;"&amp;K169&amp;"&lt;/Item&gt;&lt;Skill_1&gt;"&amp;M169&amp;"&lt;/Skill_1&gt;&lt;Skill_2&gt;"&amp;O169&amp;"&lt;/Skill_2&gt;&lt;Skill_3&gt;"&amp;Q169&amp;"&lt;/Skill_3&gt;"</f>
        <v>&lt;member ID = "P168"&gt;&lt;K_ID&gt;K42&lt;/K_ID&gt;&lt;Name&gt;サンダース&lt;/Name&gt;&lt;Personality&gt;PE3&lt;/Personality&gt;&lt;Special_1&gt;S58&lt;/Special_1&gt;&lt;Special_2&gt;&lt;/Special_2&gt;&lt;Item&gt;I28&lt;/Item&gt;&lt;Skill_1&gt;S1&lt;/Skill_1&gt;&lt;Skill_2&gt;S192&lt;/Skill_2&gt;&lt;Skill_3&gt;S104&lt;/Skill_3&gt;</v>
      </c>
      <c r="Z169" t="str">
        <f t="shared" si="5"/>
        <v>&lt;Skill_4&gt;S91&lt;/Skill_4&gt;&lt;Circle&gt;4&lt;/Circle&gt;&lt;Doryokuti_1&gt;C&lt;/Doryokuti_1&gt;&lt;Doryokuti_2&gt;S&lt;/Doryokuti_2&gt;&lt;Doryokuti_3&gt;&lt;/Doryokuti_3&gt;&lt;/member&gt;</v>
      </c>
      <c r="AA169" t="str">
        <f t="shared" si="4"/>
        <v>&lt;member ID = "P168"&gt;&lt;K_ID&gt;K42&lt;/K_ID&gt;&lt;Name&gt;サンダース&lt;/Name&gt;&lt;Personality&gt;PE3&lt;/Personality&gt;&lt;Special_1&gt;S58&lt;/Special_1&gt;&lt;Special_2&gt;&lt;/Special_2&gt;&lt;Item&gt;I28&lt;/Item&gt;&lt;Skill_1&gt;S1&lt;/Skill_1&gt;&lt;Skill_2&gt;S192&lt;/Skill_2&gt;&lt;Skill_3&gt;S104&lt;/Skill_3&gt;&lt;Skill_4&gt;S91&lt;/Skill_4&gt;&lt;Circle&gt;4&lt;/Circle&gt;&lt;Doryokuti_1&gt;C&lt;/Doryokuti_1&gt;&lt;Doryokuti_2&gt;S&lt;/Doryokuti_2&gt;&lt;Doryokuti_3&gt;&lt;/Doryokuti_3&gt;&lt;/member&gt;</v>
      </c>
      <c r="AMK169" s="1"/>
    </row>
    <row r="170" spans="1:27 1025:1025">
      <c r="A170" s="1" t="s">
        <v>654</v>
      </c>
      <c r="B170" t="str">
        <f>VLOOKUP(C170,xml_table5!$A$1:$B$151,2,FALSE())</f>
        <v>K43</v>
      </c>
      <c r="C170" s="1" t="s">
        <v>655</v>
      </c>
      <c r="D170" s="1" t="s">
        <v>570</v>
      </c>
      <c r="E170" s="22" t="str">
        <f>VLOOKUP(テーブル1[[#This Row],[Personality]],作業用!$J$2:$K$17,2,FALSE)</f>
        <v>PE10</v>
      </c>
      <c r="F170" t="str">
        <f>VLOOKUP(C170,pokemon_status!$B$2:$F$910,4,FALSE())</f>
        <v>じりょく</v>
      </c>
      <c r="G170" t="str">
        <f>VLOOKUP(F170,xml_table4!$A$1:$B$127,2,FALSE())</f>
        <v>S39</v>
      </c>
      <c r="H170" t="s">
        <v>290</v>
      </c>
      <c r="I170" t="str">
        <f>IF(H170 = "","",VLOOKUP(H170,xml_table4!$A$1:$B$127,2,FALSE()))</f>
        <v>S22</v>
      </c>
      <c r="J170" s="1" t="s">
        <v>656</v>
      </c>
      <c r="K170" t="str">
        <f>VLOOKUP(J170,xml_table2!$A$2:$B$56,2,FALSE())</f>
        <v>I44</v>
      </c>
      <c r="L170" s="1" t="s">
        <v>362</v>
      </c>
      <c r="M170" t="str">
        <f>VLOOKUP(L170,xml_table3!$A$1:$B$272,2,FALSE())</f>
        <v>S1</v>
      </c>
      <c r="N170" s="1" t="s">
        <v>657</v>
      </c>
      <c r="O170" t="str">
        <f>VLOOKUP(N170,xml_table3!$A$1:$B$272,2,FALSE())</f>
        <v>S243</v>
      </c>
      <c r="P170" s="1" t="s">
        <v>641</v>
      </c>
      <c r="Q170" t="str">
        <f>VLOOKUP(P170,xml_table3!$A$1:$B$272,2,FALSE())</f>
        <v>S209</v>
      </c>
      <c r="R170" s="1" t="s">
        <v>311</v>
      </c>
      <c r="S170" t="str">
        <f>VLOOKUP(R170,xml_table3!$A$1:$B$272,2,FALSE())</f>
        <v>S264</v>
      </c>
      <c r="T170" s="1" t="s">
        <v>212</v>
      </c>
      <c r="U170" s="1" t="s">
        <v>42</v>
      </c>
      <c r="V170" s="1" t="s">
        <v>43</v>
      </c>
      <c r="X170" s="1"/>
      <c r="Y170" t="str">
        <f>"&lt;member ID = """&amp;A170&amp;"""&gt;&lt;K_ID&gt;"&amp;B170&amp;"&lt;/K_ID&gt;&lt;Name&gt;"&amp;C170&amp;"&lt;/Name&gt;&lt;Personality&gt;"&amp;テーブル1[[#This Row],[Personality2]]&amp;"&lt;/Personality&gt;&lt;Special_1&gt;"&amp;G170&amp;"&lt;/Special_1&gt;&lt;Special_2&gt;"&amp;I170&amp;"&lt;/Special_2&gt;&lt;Item&gt;"&amp;K170&amp;"&lt;/Item&gt;&lt;Skill_1&gt;"&amp;M170&amp;"&lt;/Skill_1&gt;&lt;Skill_2&gt;"&amp;O170&amp;"&lt;/Skill_2&gt;&lt;Skill_3&gt;"&amp;Q170&amp;"&lt;/Skill_3&gt;"</f>
        <v>&lt;member ID = "P169"&gt;&lt;K_ID&gt;K43&lt;/K_ID&gt;&lt;Name&gt;ジバコイル&lt;/Name&gt;&lt;Personality&gt;PE10&lt;/Personality&gt;&lt;Special_1&gt;S39&lt;/Special_1&gt;&lt;Special_2&gt;S22&lt;/Special_2&gt;&lt;Item&gt;I44&lt;/Item&gt;&lt;Skill_1&gt;S1&lt;/Skill_1&gt;&lt;Skill_2&gt;S243&lt;/Skill_2&gt;&lt;Skill_3&gt;S209&lt;/Skill_3&gt;</v>
      </c>
      <c r="Z170" t="str">
        <f t="shared" si="5"/>
        <v>&lt;Skill_4&gt;S264&lt;/Skill_4&gt;&lt;Circle&gt;1&lt;/Circle&gt;&lt;Doryokuti_1&gt;B&lt;/Doryokuti_1&gt;&lt;Doryokuti_2&gt;C&lt;/Doryokuti_2&gt;&lt;Doryokuti_3&gt;&lt;/Doryokuti_3&gt;&lt;/member&gt;</v>
      </c>
      <c r="AA170" t="str">
        <f t="shared" si="4"/>
        <v>&lt;member ID = "P169"&gt;&lt;K_ID&gt;K43&lt;/K_ID&gt;&lt;Name&gt;ジバコイル&lt;/Name&gt;&lt;Personality&gt;PE10&lt;/Personality&gt;&lt;Special_1&gt;S39&lt;/Special_1&gt;&lt;Special_2&gt;S22&lt;/Special_2&gt;&lt;Item&gt;I44&lt;/Item&gt;&lt;Skill_1&gt;S1&lt;/Skill_1&gt;&lt;Skill_2&gt;S243&lt;/Skill_2&gt;&lt;Skill_3&gt;S209&lt;/Skill_3&gt;&lt;Skill_4&gt;S264&lt;/Skill_4&gt;&lt;Circle&gt;1&lt;/Circle&gt;&lt;Doryokuti_1&gt;B&lt;/Doryokuti_1&gt;&lt;Doryokuti_2&gt;C&lt;/Doryokuti_2&gt;&lt;Doryokuti_3&gt;&lt;/Doryokuti_3&gt;&lt;/member&gt;</v>
      </c>
      <c r="AMK170" s="1"/>
    </row>
    <row r="171" spans="1:27 1025:1025">
      <c r="A171" s="1" t="s">
        <v>658</v>
      </c>
      <c r="B171" t="str">
        <f>VLOOKUP(C171,xml_table5!$A$1:$B$151,2,FALSE())</f>
        <v>K43</v>
      </c>
      <c r="C171" s="1" t="s">
        <v>655</v>
      </c>
      <c r="D171" s="1" t="s">
        <v>289</v>
      </c>
      <c r="E171" s="22" t="str">
        <f>VLOOKUP(テーブル1[[#This Row],[Personality]],作業用!$J$2:$K$17,2,FALSE)</f>
        <v>PE4</v>
      </c>
      <c r="F171" t="str">
        <f>VLOOKUP(C171,pokemon_status!$B$2:$F$910,4,FALSE())</f>
        <v>じりょく</v>
      </c>
      <c r="G171" t="str">
        <f>VLOOKUP(F171,xml_table4!$A$1:$B$127,2,FALSE())</f>
        <v>S39</v>
      </c>
      <c r="H171" t="s">
        <v>290</v>
      </c>
      <c r="I171" t="str">
        <f>IF(H171 = "","",VLOOKUP(H171,xml_table4!$A$1:$B$127,2,FALSE()))</f>
        <v>S22</v>
      </c>
      <c r="J171" s="1" t="s">
        <v>250</v>
      </c>
      <c r="K171" t="str">
        <f>VLOOKUP(J171,xml_table2!$A$2:$B$56,2,FALSE())</f>
        <v>I54</v>
      </c>
      <c r="L171" s="1" t="s">
        <v>371</v>
      </c>
      <c r="M171" t="str">
        <f>VLOOKUP(L171,xml_table3!$A$1:$B$272,2,FALSE())</f>
        <v>S4</v>
      </c>
      <c r="N171" s="1" t="s">
        <v>407</v>
      </c>
      <c r="O171" t="str">
        <f>VLOOKUP(N171,xml_table3!$A$1:$B$272,2,FALSE())</f>
        <v>S123</v>
      </c>
      <c r="P171" s="1" t="s">
        <v>218</v>
      </c>
      <c r="Q171" t="str">
        <f>VLOOKUP(P171,xml_table3!$A$1:$B$272,2,FALSE())</f>
        <v>S24</v>
      </c>
      <c r="R171" s="1" t="s">
        <v>659</v>
      </c>
      <c r="S171" t="str">
        <f>VLOOKUP(R171,xml_table3!$A$1:$B$272,2,FALSE())</f>
        <v>S92</v>
      </c>
      <c r="T171" s="1" t="s">
        <v>219</v>
      </c>
      <c r="U171" s="1" t="s">
        <v>41</v>
      </c>
      <c r="V171" s="1" t="s">
        <v>42</v>
      </c>
      <c r="X171" s="1"/>
      <c r="Y171" t="str">
        <f>"&lt;member ID = """&amp;A171&amp;"""&gt;&lt;K_ID&gt;"&amp;B171&amp;"&lt;/K_ID&gt;&lt;Name&gt;"&amp;C171&amp;"&lt;/Name&gt;&lt;Personality&gt;"&amp;テーブル1[[#This Row],[Personality2]]&amp;"&lt;/Personality&gt;&lt;Special_1&gt;"&amp;G171&amp;"&lt;/Special_1&gt;&lt;Special_2&gt;"&amp;I171&amp;"&lt;/Special_2&gt;&lt;Item&gt;"&amp;K171&amp;"&lt;/Item&gt;&lt;Skill_1&gt;"&amp;M171&amp;"&lt;/Skill_1&gt;&lt;Skill_2&gt;"&amp;O171&amp;"&lt;/Skill_2&gt;&lt;Skill_3&gt;"&amp;Q171&amp;"&lt;/Skill_3&gt;"</f>
        <v>&lt;member ID = "P170"&gt;&lt;K_ID&gt;K43&lt;/K_ID&gt;&lt;Name&gt;ジバコイル&lt;/Name&gt;&lt;Personality&gt;PE4&lt;/Personality&gt;&lt;Special_1&gt;S39&lt;/Special_1&gt;&lt;Special_2&gt;S22&lt;/Special_2&gt;&lt;Item&gt;I54&lt;/Item&gt;&lt;Skill_1&gt;S4&lt;/Skill_1&gt;&lt;Skill_2&gt;S123&lt;/Skill_2&gt;&lt;Skill_3&gt;S24&lt;/Skill_3&gt;</v>
      </c>
      <c r="Z171" t="str">
        <f t="shared" si="5"/>
        <v>&lt;Skill_4&gt;S92&lt;/Skill_4&gt;&lt;Circle&gt;2&lt;/Circle&gt;&lt;Doryokuti_1&gt;A&lt;/Doryokuti_1&gt;&lt;Doryokuti_2&gt;B&lt;/Doryokuti_2&gt;&lt;Doryokuti_3&gt;&lt;/Doryokuti_3&gt;&lt;/member&gt;</v>
      </c>
      <c r="AA171" t="str">
        <f t="shared" si="4"/>
        <v>&lt;member ID = "P170"&gt;&lt;K_ID&gt;K43&lt;/K_ID&gt;&lt;Name&gt;ジバコイル&lt;/Name&gt;&lt;Personality&gt;PE4&lt;/Personality&gt;&lt;Special_1&gt;S39&lt;/Special_1&gt;&lt;Special_2&gt;S22&lt;/Special_2&gt;&lt;Item&gt;I54&lt;/Item&gt;&lt;Skill_1&gt;S4&lt;/Skill_1&gt;&lt;Skill_2&gt;S123&lt;/Skill_2&gt;&lt;Skill_3&gt;S24&lt;/Skill_3&gt;&lt;Skill_4&gt;S92&lt;/Skill_4&gt;&lt;Circle&gt;2&lt;/Circle&gt;&lt;Doryokuti_1&gt;A&lt;/Doryokuti_1&gt;&lt;Doryokuti_2&gt;B&lt;/Doryokuti_2&gt;&lt;Doryokuti_3&gt;&lt;/Doryokuti_3&gt;&lt;/member&gt;</v>
      </c>
      <c r="AMK171" s="1"/>
    </row>
    <row r="172" spans="1:27 1025:1025">
      <c r="A172" s="1" t="s">
        <v>660</v>
      </c>
      <c r="B172" t="str">
        <f>VLOOKUP(C172,xml_table5!$A$1:$B$151,2,FALSE())</f>
        <v>K43</v>
      </c>
      <c r="C172" s="1" t="s">
        <v>655</v>
      </c>
      <c r="D172" s="1" t="s">
        <v>261</v>
      </c>
      <c r="E172" s="22" t="str">
        <f>VLOOKUP(テーブル1[[#This Row],[Personality]],作業用!$J$2:$K$17,2,FALSE)</f>
        <v>PE3</v>
      </c>
      <c r="F172" t="str">
        <f>VLOOKUP(C172,pokemon_status!$B$2:$F$910,4,FALSE())</f>
        <v>じりょく</v>
      </c>
      <c r="G172" t="str">
        <f>VLOOKUP(F172,xml_table4!$A$1:$B$127,2,FALSE())</f>
        <v>S39</v>
      </c>
      <c r="H172" t="s">
        <v>290</v>
      </c>
      <c r="I172" t="str">
        <f>IF(H172 = "","",VLOOKUP(H172,xml_table4!$A$1:$B$127,2,FALSE()))</f>
        <v>S22</v>
      </c>
      <c r="J172" s="1" t="s">
        <v>460</v>
      </c>
      <c r="K172" t="str">
        <f>VLOOKUP(J172,xml_table2!$A$2:$B$56,2,FALSE())</f>
        <v>I10</v>
      </c>
      <c r="L172" s="1" t="s">
        <v>575</v>
      </c>
      <c r="M172" t="str">
        <f>VLOOKUP(L172,xml_table3!$A$1:$B$272,2,FALSE())</f>
        <v>S137</v>
      </c>
      <c r="N172" s="1" t="s">
        <v>388</v>
      </c>
      <c r="O172" t="str">
        <f>VLOOKUP(N172,xml_table3!$A$1:$B$272,2,FALSE())</f>
        <v>S259</v>
      </c>
      <c r="P172" s="1" t="s">
        <v>661</v>
      </c>
      <c r="Q172" t="str">
        <f>VLOOKUP(P172,xml_table3!$A$1:$B$272,2,FALSE())</f>
        <v>S154</v>
      </c>
      <c r="R172" s="1" t="s">
        <v>241</v>
      </c>
      <c r="S172" t="str">
        <f>VLOOKUP(R172,xml_table3!$A$1:$B$272,2,FALSE())</f>
        <v>S153</v>
      </c>
      <c r="T172" s="1" t="s">
        <v>224</v>
      </c>
      <c r="U172" s="1" t="s">
        <v>42</v>
      </c>
      <c r="V172" s="1" t="s">
        <v>43</v>
      </c>
      <c r="X172" s="1"/>
      <c r="Y172" t="str">
        <f>"&lt;member ID = """&amp;A172&amp;"""&gt;&lt;K_ID&gt;"&amp;B172&amp;"&lt;/K_ID&gt;&lt;Name&gt;"&amp;C172&amp;"&lt;/Name&gt;&lt;Personality&gt;"&amp;テーブル1[[#This Row],[Personality2]]&amp;"&lt;/Personality&gt;&lt;Special_1&gt;"&amp;G172&amp;"&lt;/Special_1&gt;&lt;Special_2&gt;"&amp;I172&amp;"&lt;/Special_2&gt;&lt;Item&gt;"&amp;K172&amp;"&lt;/Item&gt;&lt;Skill_1&gt;"&amp;M172&amp;"&lt;/Skill_1&gt;&lt;Skill_2&gt;"&amp;O172&amp;"&lt;/Skill_2&gt;&lt;Skill_3&gt;"&amp;Q172&amp;"&lt;/Skill_3&gt;"</f>
        <v>&lt;member ID = "P171"&gt;&lt;K_ID&gt;K43&lt;/K_ID&gt;&lt;Name&gt;ジバコイル&lt;/Name&gt;&lt;Personality&gt;PE3&lt;/Personality&gt;&lt;Special_1&gt;S39&lt;/Special_1&gt;&lt;Special_2&gt;S22&lt;/Special_2&gt;&lt;Item&gt;I10&lt;/Item&gt;&lt;Skill_1&gt;S137&lt;/Skill_1&gt;&lt;Skill_2&gt;S259&lt;/Skill_2&gt;&lt;Skill_3&gt;S154&lt;/Skill_3&gt;</v>
      </c>
      <c r="Z172" t="str">
        <f t="shared" si="5"/>
        <v>&lt;Skill_4&gt;S153&lt;/Skill_4&gt;&lt;Circle&gt;3&lt;/Circle&gt;&lt;Doryokuti_1&gt;B&lt;/Doryokuti_1&gt;&lt;Doryokuti_2&gt;C&lt;/Doryokuti_2&gt;&lt;Doryokuti_3&gt;&lt;/Doryokuti_3&gt;&lt;/member&gt;</v>
      </c>
      <c r="AA172" t="str">
        <f t="shared" si="4"/>
        <v>&lt;member ID = "P171"&gt;&lt;K_ID&gt;K43&lt;/K_ID&gt;&lt;Name&gt;ジバコイル&lt;/Name&gt;&lt;Personality&gt;PE3&lt;/Personality&gt;&lt;Special_1&gt;S39&lt;/Special_1&gt;&lt;Special_2&gt;S22&lt;/Special_2&gt;&lt;Item&gt;I10&lt;/Item&gt;&lt;Skill_1&gt;S137&lt;/Skill_1&gt;&lt;Skill_2&gt;S259&lt;/Skill_2&gt;&lt;Skill_3&gt;S154&lt;/Skill_3&gt;&lt;Skill_4&gt;S153&lt;/Skill_4&gt;&lt;Circle&gt;3&lt;/Circle&gt;&lt;Doryokuti_1&gt;B&lt;/Doryokuti_1&gt;&lt;Doryokuti_2&gt;C&lt;/Doryokuti_2&gt;&lt;Doryokuti_3&gt;&lt;/Doryokuti_3&gt;&lt;/member&gt;</v>
      </c>
      <c r="AMK172" s="1"/>
    </row>
    <row r="173" spans="1:27 1025:1025">
      <c r="A173" s="1" t="s">
        <v>662</v>
      </c>
      <c r="B173" t="str">
        <f>VLOOKUP(C173,xml_table5!$A$1:$B$151,2,FALSE())</f>
        <v>K43</v>
      </c>
      <c r="C173" s="1" t="s">
        <v>655</v>
      </c>
      <c r="D173" s="1" t="s">
        <v>261</v>
      </c>
      <c r="E173" s="22" t="str">
        <f>VLOOKUP(テーブル1[[#This Row],[Personality]],作業用!$J$2:$K$17,2,FALSE)</f>
        <v>PE3</v>
      </c>
      <c r="F173" t="str">
        <f>VLOOKUP(C173,pokemon_status!$B$2:$F$910,4,FALSE())</f>
        <v>じりょく</v>
      </c>
      <c r="G173" t="str">
        <f>VLOOKUP(F173,xml_table4!$A$1:$B$127,2,FALSE())</f>
        <v>S39</v>
      </c>
      <c r="H173" t="s">
        <v>290</v>
      </c>
      <c r="I173" t="str">
        <f>IF(H173 = "","",VLOOKUP(H173,xml_table4!$A$1:$B$127,2,FALSE()))</f>
        <v>S22</v>
      </c>
      <c r="J173" s="1" t="s">
        <v>315</v>
      </c>
      <c r="K173" t="str">
        <f>VLOOKUP(J173,xml_table2!$A$2:$B$56,2,FALSE())</f>
        <v>I43</v>
      </c>
      <c r="L173" s="1" t="s">
        <v>362</v>
      </c>
      <c r="M173" t="str">
        <f>VLOOKUP(L173,xml_table3!$A$1:$B$272,2,FALSE())</f>
        <v>S1</v>
      </c>
      <c r="N173" s="1" t="s">
        <v>388</v>
      </c>
      <c r="O173" t="str">
        <f>VLOOKUP(N173,xml_table3!$A$1:$B$272,2,FALSE())</f>
        <v>S259</v>
      </c>
      <c r="P173" s="1" t="s">
        <v>663</v>
      </c>
      <c r="Q173" t="str">
        <f>VLOOKUP(P173,xml_table3!$A$1:$B$272,2,FALSE())</f>
        <v>S162</v>
      </c>
      <c r="R173" s="1" t="s">
        <v>321</v>
      </c>
      <c r="S173" t="str">
        <f>VLOOKUP(R173,xml_table3!$A$1:$B$272,2,FALSE())</f>
        <v>S91</v>
      </c>
      <c r="T173" s="1" t="s">
        <v>228</v>
      </c>
      <c r="U173" s="1" t="s">
        <v>42</v>
      </c>
      <c r="V173" s="1" t="s">
        <v>43</v>
      </c>
      <c r="X173" s="1"/>
      <c r="Y173" t="str">
        <f>"&lt;member ID = """&amp;A173&amp;"""&gt;&lt;K_ID&gt;"&amp;B173&amp;"&lt;/K_ID&gt;&lt;Name&gt;"&amp;C173&amp;"&lt;/Name&gt;&lt;Personality&gt;"&amp;テーブル1[[#This Row],[Personality2]]&amp;"&lt;/Personality&gt;&lt;Special_1&gt;"&amp;G173&amp;"&lt;/Special_1&gt;&lt;Special_2&gt;"&amp;I173&amp;"&lt;/Special_2&gt;&lt;Item&gt;"&amp;K173&amp;"&lt;/Item&gt;&lt;Skill_1&gt;"&amp;M173&amp;"&lt;/Skill_1&gt;&lt;Skill_2&gt;"&amp;O173&amp;"&lt;/Skill_2&gt;&lt;Skill_3&gt;"&amp;Q173&amp;"&lt;/Skill_3&gt;"</f>
        <v>&lt;member ID = "P172"&gt;&lt;K_ID&gt;K43&lt;/K_ID&gt;&lt;Name&gt;ジバコイル&lt;/Name&gt;&lt;Personality&gt;PE3&lt;/Personality&gt;&lt;Special_1&gt;S39&lt;/Special_1&gt;&lt;Special_2&gt;S22&lt;/Special_2&gt;&lt;Item&gt;I43&lt;/Item&gt;&lt;Skill_1&gt;S1&lt;/Skill_1&gt;&lt;Skill_2&gt;S259&lt;/Skill_2&gt;&lt;Skill_3&gt;S162&lt;/Skill_3&gt;</v>
      </c>
      <c r="Z173" t="str">
        <f t="shared" si="5"/>
        <v>&lt;Skill_4&gt;S91&lt;/Skill_4&gt;&lt;Circle&gt;4&lt;/Circle&gt;&lt;Doryokuti_1&gt;B&lt;/Doryokuti_1&gt;&lt;Doryokuti_2&gt;C&lt;/Doryokuti_2&gt;&lt;Doryokuti_3&gt;&lt;/Doryokuti_3&gt;&lt;/member&gt;</v>
      </c>
      <c r="AA173" t="str">
        <f t="shared" si="4"/>
        <v>&lt;member ID = "P172"&gt;&lt;K_ID&gt;K43&lt;/K_ID&gt;&lt;Name&gt;ジバコイル&lt;/Name&gt;&lt;Personality&gt;PE3&lt;/Personality&gt;&lt;Special_1&gt;S39&lt;/Special_1&gt;&lt;Special_2&gt;S22&lt;/Special_2&gt;&lt;Item&gt;I43&lt;/Item&gt;&lt;Skill_1&gt;S1&lt;/Skill_1&gt;&lt;Skill_2&gt;S259&lt;/Skill_2&gt;&lt;Skill_3&gt;S162&lt;/Skill_3&gt;&lt;Skill_4&gt;S91&lt;/Skill_4&gt;&lt;Circle&gt;4&lt;/Circle&gt;&lt;Doryokuti_1&gt;B&lt;/Doryokuti_1&gt;&lt;Doryokuti_2&gt;C&lt;/Doryokuti_2&gt;&lt;Doryokuti_3&gt;&lt;/Doryokuti_3&gt;&lt;/member&gt;</v>
      </c>
      <c r="AMK173" s="1"/>
    </row>
    <row r="174" spans="1:27 1025:1025">
      <c r="A174" s="1" t="s">
        <v>664</v>
      </c>
      <c r="B174" t="str">
        <f>VLOOKUP(C174,xml_table5!$A$1:$B$151,2,FALSE())</f>
        <v>K44</v>
      </c>
      <c r="C174" s="1" t="s">
        <v>665</v>
      </c>
      <c r="D174" s="1" t="s">
        <v>261</v>
      </c>
      <c r="E174" s="22" t="str">
        <f>VLOOKUP(テーブル1[[#This Row],[Personality]],作業用!$J$2:$K$17,2,FALSE)</f>
        <v>PE3</v>
      </c>
      <c r="F174" t="str">
        <f>VLOOKUP(C174,pokemon_status!$B$2:$F$910,4,FALSE())</f>
        <v>ちょすい</v>
      </c>
      <c r="G174" t="str">
        <f>VLOOKUP(F174,xml_table4!$A$1:$B$127,2,FALSE())</f>
        <v>S60</v>
      </c>
      <c r="I174" t="str">
        <f>IF(H174 = "","",VLOOKUP(H174,xml_table4!$A$1:$B$127,2,FALSE()))</f>
        <v/>
      </c>
      <c r="J174" s="1" t="s">
        <v>315</v>
      </c>
      <c r="K174" t="str">
        <f>VLOOKUP(J174,xml_table2!$A$2:$B$56,2,FALSE())</f>
        <v>I43</v>
      </c>
      <c r="L174" s="1" t="s">
        <v>384</v>
      </c>
      <c r="M174" t="str">
        <f>VLOOKUP(L174,xml_table3!$A$1:$B$272,2,FALSE())</f>
        <v>S175</v>
      </c>
      <c r="N174" s="1" t="s">
        <v>396</v>
      </c>
      <c r="O174" t="str">
        <f>VLOOKUP(N174,xml_table3!$A$1:$B$272,2,FALSE())</f>
        <v>S270</v>
      </c>
      <c r="P174" s="1" t="s">
        <v>666</v>
      </c>
      <c r="Q174" t="str">
        <f>VLOOKUP(P174,xml_table3!$A$1:$B$272,2,FALSE())</f>
        <v>S160</v>
      </c>
      <c r="R174" s="1" t="s">
        <v>313</v>
      </c>
      <c r="S174" t="str">
        <f>VLOOKUP(R174,xml_table3!$A$1:$B$272,2,FALSE())</f>
        <v>S201</v>
      </c>
      <c r="T174" s="1" t="s">
        <v>212</v>
      </c>
      <c r="U174" s="1" t="s">
        <v>40</v>
      </c>
      <c r="V174" s="1" t="s">
        <v>43</v>
      </c>
      <c r="X174" s="1"/>
      <c r="Y174" t="str">
        <f>"&lt;member ID = """&amp;A174&amp;"""&gt;&lt;K_ID&gt;"&amp;B174&amp;"&lt;/K_ID&gt;&lt;Name&gt;"&amp;C174&amp;"&lt;/Name&gt;&lt;Personality&gt;"&amp;テーブル1[[#This Row],[Personality2]]&amp;"&lt;/Personality&gt;&lt;Special_1&gt;"&amp;G174&amp;"&lt;/Special_1&gt;&lt;Special_2&gt;"&amp;I174&amp;"&lt;/Special_2&gt;&lt;Item&gt;"&amp;K174&amp;"&lt;/Item&gt;&lt;Skill_1&gt;"&amp;M174&amp;"&lt;/Skill_1&gt;&lt;Skill_2&gt;"&amp;O174&amp;"&lt;/Skill_2&gt;&lt;Skill_3&gt;"&amp;Q174&amp;"&lt;/Skill_3&gt;"</f>
        <v>&lt;member ID = "P173"&gt;&lt;K_ID&gt;K44&lt;/K_ID&gt;&lt;Name&gt;シャワーズ&lt;/Name&gt;&lt;Personality&gt;PE3&lt;/Personality&gt;&lt;Special_1&gt;S60&lt;/Special_1&gt;&lt;Special_2&gt;&lt;/Special_2&gt;&lt;Item&gt;I43&lt;/Item&gt;&lt;Skill_1&gt;S175&lt;/Skill_1&gt;&lt;Skill_2&gt;S270&lt;/Skill_2&gt;&lt;Skill_3&gt;S160&lt;/Skill_3&gt;</v>
      </c>
      <c r="Z174" t="str">
        <f t="shared" si="5"/>
        <v>&lt;Skill_4&gt;S201&lt;/Skill_4&gt;&lt;Circle&gt;1&lt;/Circle&gt;&lt;Doryokuti_1&gt;HP&lt;/Doryokuti_1&gt;&lt;Doryokuti_2&gt;C&lt;/Doryokuti_2&gt;&lt;Doryokuti_3&gt;&lt;/Doryokuti_3&gt;&lt;/member&gt;</v>
      </c>
      <c r="AA174" t="str">
        <f t="shared" si="4"/>
        <v>&lt;member ID = "P173"&gt;&lt;K_ID&gt;K44&lt;/K_ID&gt;&lt;Name&gt;シャワーズ&lt;/Name&gt;&lt;Personality&gt;PE3&lt;/Personality&gt;&lt;Special_1&gt;S60&lt;/Special_1&gt;&lt;Special_2&gt;&lt;/Special_2&gt;&lt;Item&gt;I43&lt;/Item&gt;&lt;Skill_1&gt;S175&lt;/Skill_1&gt;&lt;Skill_2&gt;S270&lt;/Skill_2&gt;&lt;Skill_3&gt;S160&lt;/Skill_3&gt;&lt;Skill_4&gt;S201&lt;/Skill_4&gt;&lt;Circle&gt;1&lt;/Circle&gt;&lt;Doryokuti_1&gt;HP&lt;/Doryokuti_1&gt;&lt;Doryokuti_2&gt;C&lt;/Doryokuti_2&gt;&lt;Doryokuti_3&gt;&lt;/Doryokuti_3&gt;&lt;/member&gt;</v>
      </c>
      <c r="AMK174" s="1"/>
    </row>
    <row r="175" spans="1:27 1025:1025">
      <c r="A175" s="1" t="s">
        <v>667</v>
      </c>
      <c r="B175" t="str">
        <f>VLOOKUP(C175,xml_table5!$A$1:$B$151,2,FALSE())</f>
        <v>K44</v>
      </c>
      <c r="C175" s="1" t="s">
        <v>665</v>
      </c>
      <c r="D175" s="1" t="s">
        <v>261</v>
      </c>
      <c r="E175" s="22" t="str">
        <f>VLOOKUP(テーブル1[[#This Row],[Personality]],作業用!$J$2:$K$17,2,FALSE)</f>
        <v>PE3</v>
      </c>
      <c r="F175" t="str">
        <f>VLOOKUP(C175,pokemon_status!$B$2:$F$910,4,FALSE())</f>
        <v>ちょすい</v>
      </c>
      <c r="G175" t="str">
        <f>VLOOKUP(F175,xml_table4!$A$1:$B$127,2,FALSE())</f>
        <v>S60</v>
      </c>
      <c r="I175" t="str">
        <f>IF(H175 = "","",VLOOKUP(H175,xml_table4!$A$1:$B$127,2,FALSE()))</f>
        <v/>
      </c>
      <c r="J175" s="1" t="s">
        <v>668</v>
      </c>
      <c r="K175" t="str">
        <f>VLOOKUP(J175,xml_table2!$A$2:$B$56,2,FALSE())</f>
        <v>I24</v>
      </c>
      <c r="L175" s="1" t="s">
        <v>475</v>
      </c>
      <c r="M175" t="str">
        <f>VLOOKUP(L175,xml_table3!$A$1:$B$272,2,FALSE())</f>
        <v>S190</v>
      </c>
      <c r="N175" s="1" t="s">
        <v>396</v>
      </c>
      <c r="O175" t="str">
        <f>VLOOKUP(N175,xml_table3!$A$1:$B$272,2,FALSE())</f>
        <v>S270</v>
      </c>
      <c r="P175" s="1" t="s">
        <v>666</v>
      </c>
      <c r="Q175" t="str">
        <f>VLOOKUP(P175,xml_table3!$A$1:$B$272,2,FALSE())</f>
        <v>S160</v>
      </c>
      <c r="R175" s="1" t="s">
        <v>515</v>
      </c>
      <c r="S175" t="str">
        <f>VLOOKUP(R175,xml_table3!$A$1:$B$272,2,FALSE())</f>
        <v>S16</v>
      </c>
      <c r="T175" s="1" t="s">
        <v>219</v>
      </c>
      <c r="U175" s="1" t="s">
        <v>40</v>
      </c>
      <c r="V175" s="1" t="s">
        <v>43</v>
      </c>
      <c r="X175" s="1"/>
      <c r="Y175" t="str">
        <f>"&lt;member ID = """&amp;A175&amp;"""&gt;&lt;K_ID&gt;"&amp;B175&amp;"&lt;/K_ID&gt;&lt;Name&gt;"&amp;C175&amp;"&lt;/Name&gt;&lt;Personality&gt;"&amp;テーブル1[[#This Row],[Personality2]]&amp;"&lt;/Personality&gt;&lt;Special_1&gt;"&amp;G175&amp;"&lt;/Special_1&gt;&lt;Special_2&gt;"&amp;I175&amp;"&lt;/Special_2&gt;&lt;Item&gt;"&amp;K175&amp;"&lt;/Item&gt;&lt;Skill_1&gt;"&amp;M175&amp;"&lt;/Skill_1&gt;&lt;Skill_2&gt;"&amp;O175&amp;"&lt;/Skill_2&gt;&lt;Skill_3&gt;"&amp;Q175&amp;"&lt;/Skill_3&gt;"</f>
        <v>&lt;member ID = "P174"&gt;&lt;K_ID&gt;K44&lt;/K_ID&gt;&lt;Name&gt;シャワーズ&lt;/Name&gt;&lt;Personality&gt;PE3&lt;/Personality&gt;&lt;Special_1&gt;S60&lt;/Special_1&gt;&lt;Special_2&gt;&lt;/Special_2&gt;&lt;Item&gt;I24&lt;/Item&gt;&lt;Skill_1&gt;S190&lt;/Skill_1&gt;&lt;Skill_2&gt;S270&lt;/Skill_2&gt;&lt;Skill_3&gt;S160&lt;/Skill_3&gt;</v>
      </c>
      <c r="Z175" t="str">
        <f t="shared" si="5"/>
        <v>&lt;Skill_4&gt;S16&lt;/Skill_4&gt;&lt;Circle&gt;2&lt;/Circle&gt;&lt;Doryokuti_1&gt;HP&lt;/Doryokuti_1&gt;&lt;Doryokuti_2&gt;C&lt;/Doryokuti_2&gt;&lt;Doryokuti_3&gt;&lt;/Doryokuti_3&gt;&lt;/member&gt;</v>
      </c>
      <c r="AA175" t="str">
        <f t="shared" si="4"/>
        <v>&lt;member ID = "P174"&gt;&lt;K_ID&gt;K44&lt;/K_ID&gt;&lt;Name&gt;シャワーズ&lt;/Name&gt;&lt;Personality&gt;PE3&lt;/Personality&gt;&lt;Special_1&gt;S60&lt;/Special_1&gt;&lt;Special_2&gt;&lt;/Special_2&gt;&lt;Item&gt;I24&lt;/Item&gt;&lt;Skill_1&gt;S190&lt;/Skill_1&gt;&lt;Skill_2&gt;S270&lt;/Skill_2&gt;&lt;Skill_3&gt;S160&lt;/Skill_3&gt;&lt;Skill_4&gt;S16&lt;/Skill_4&gt;&lt;Circle&gt;2&lt;/Circle&gt;&lt;Doryokuti_1&gt;HP&lt;/Doryokuti_1&gt;&lt;Doryokuti_2&gt;C&lt;/Doryokuti_2&gt;&lt;Doryokuti_3&gt;&lt;/Doryokuti_3&gt;&lt;/member&gt;</v>
      </c>
      <c r="AMK175" s="1"/>
    </row>
    <row r="176" spans="1:27 1025:1025">
      <c r="A176" s="1" t="s">
        <v>669</v>
      </c>
      <c r="B176" t="str">
        <f>VLOOKUP(C176,xml_table5!$A$1:$B$151,2,FALSE())</f>
        <v>K44</v>
      </c>
      <c r="C176" s="1" t="s">
        <v>665</v>
      </c>
      <c r="D176" s="1" t="s">
        <v>261</v>
      </c>
      <c r="E176" s="22" t="str">
        <f>VLOOKUP(テーブル1[[#This Row],[Personality]],作業用!$J$2:$K$17,2,FALSE)</f>
        <v>PE3</v>
      </c>
      <c r="F176" t="str">
        <f>VLOOKUP(C176,pokemon_status!$B$2:$F$910,4,FALSE())</f>
        <v>ちょすい</v>
      </c>
      <c r="G176" t="str">
        <f>VLOOKUP(F176,xml_table4!$A$1:$B$127,2,FALSE())</f>
        <v>S60</v>
      </c>
      <c r="I176" t="str">
        <f>IF(H176 = "","",VLOOKUP(H176,xml_table4!$A$1:$B$127,2,FALSE()))</f>
        <v/>
      </c>
      <c r="J176" s="1" t="s">
        <v>298</v>
      </c>
      <c r="K176" t="str">
        <f>VLOOKUP(J176,xml_table2!$A$2:$B$56,2,FALSE())</f>
        <v>I33</v>
      </c>
      <c r="L176" s="1" t="s">
        <v>670</v>
      </c>
      <c r="M176" t="str">
        <f>VLOOKUP(L176,xml_table3!$A$1:$B$272,2,FALSE())</f>
        <v>S127</v>
      </c>
      <c r="N176" s="1" t="s">
        <v>385</v>
      </c>
      <c r="O176" t="str">
        <f>VLOOKUP(N176,xml_table3!$A$1:$B$272,2,FALSE())</f>
        <v>S213</v>
      </c>
      <c r="P176" s="1" t="s">
        <v>481</v>
      </c>
      <c r="Q176" t="str">
        <f>VLOOKUP(P176,xml_table3!$A$1:$B$272,2,FALSE())</f>
        <v>S7</v>
      </c>
      <c r="R176" s="1" t="s">
        <v>453</v>
      </c>
      <c r="S176" t="str">
        <f>VLOOKUP(R176,xml_table3!$A$1:$B$272,2,FALSE())</f>
        <v>S9</v>
      </c>
      <c r="T176" s="1" t="s">
        <v>224</v>
      </c>
      <c r="U176" s="1" t="s">
        <v>40</v>
      </c>
      <c r="V176" s="1" t="s">
        <v>43</v>
      </c>
      <c r="X176" s="1"/>
      <c r="Y176" t="str">
        <f>"&lt;member ID = """&amp;A176&amp;"""&gt;&lt;K_ID&gt;"&amp;B176&amp;"&lt;/K_ID&gt;&lt;Name&gt;"&amp;C176&amp;"&lt;/Name&gt;&lt;Personality&gt;"&amp;テーブル1[[#This Row],[Personality2]]&amp;"&lt;/Personality&gt;&lt;Special_1&gt;"&amp;G176&amp;"&lt;/Special_1&gt;&lt;Special_2&gt;"&amp;I176&amp;"&lt;/Special_2&gt;&lt;Item&gt;"&amp;K176&amp;"&lt;/Item&gt;&lt;Skill_1&gt;"&amp;M176&amp;"&lt;/Skill_1&gt;&lt;Skill_2&gt;"&amp;O176&amp;"&lt;/Skill_2&gt;&lt;Skill_3&gt;"&amp;Q176&amp;"&lt;/Skill_3&gt;"</f>
        <v>&lt;member ID = "P175"&gt;&lt;K_ID&gt;K44&lt;/K_ID&gt;&lt;Name&gt;シャワーズ&lt;/Name&gt;&lt;Personality&gt;PE3&lt;/Personality&gt;&lt;Special_1&gt;S60&lt;/Special_1&gt;&lt;Special_2&gt;&lt;/Special_2&gt;&lt;Item&gt;I33&lt;/Item&gt;&lt;Skill_1&gt;S127&lt;/Skill_1&gt;&lt;Skill_2&gt;S213&lt;/Skill_2&gt;&lt;Skill_3&gt;S7&lt;/Skill_3&gt;</v>
      </c>
      <c r="Z176" t="str">
        <f t="shared" si="5"/>
        <v>&lt;Skill_4&gt;S9&lt;/Skill_4&gt;&lt;Circle&gt;3&lt;/Circle&gt;&lt;Doryokuti_1&gt;HP&lt;/Doryokuti_1&gt;&lt;Doryokuti_2&gt;C&lt;/Doryokuti_2&gt;&lt;Doryokuti_3&gt;&lt;/Doryokuti_3&gt;&lt;/member&gt;</v>
      </c>
      <c r="AA176" t="str">
        <f t="shared" si="4"/>
        <v>&lt;member ID = "P175"&gt;&lt;K_ID&gt;K44&lt;/K_ID&gt;&lt;Name&gt;シャワーズ&lt;/Name&gt;&lt;Personality&gt;PE3&lt;/Personality&gt;&lt;Special_1&gt;S60&lt;/Special_1&gt;&lt;Special_2&gt;&lt;/Special_2&gt;&lt;Item&gt;I33&lt;/Item&gt;&lt;Skill_1&gt;S127&lt;/Skill_1&gt;&lt;Skill_2&gt;S213&lt;/Skill_2&gt;&lt;Skill_3&gt;S7&lt;/Skill_3&gt;&lt;Skill_4&gt;S9&lt;/Skill_4&gt;&lt;Circle&gt;3&lt;/Circle&gt;&lt;Doryokuti_1&gt;HP&lt;/Doryokuti_1&gt;&lt;Doryokuti_2&gt;C&lt;/Doryokuti_2&gt;&lt;Doryokuti_3&gt;&lt;/Doryokuti_3&gt;&lt;/member&gt;</v>
      </c>
      <c r="AMK176" s="1"/>
    </row>
    <row r="177" spans="1:27 1025:1025">
      <c r="A177" s="1" t="s">
        <v>671</v>
      </c>
      <c r="B177" t="str">
        <f>VLOOKUP(C177,xml_table5!$A$1:$B$151,2,FALSE())</f>
        <v>K44</v>
      </c>
      <c r="C177" s="1" t="s">
        <v>665</v>
      </c>
      <c r="D177" s="1" t="s">
        <v>261</v>
      </c>
      <c r="E177" s="22" t="str">
        <f>VLOOKUP(テーブル1[[#This Row],[Personality]],作業用!$J$2:$K$17,2,FALSE)</f>
        <v>PE3</v>
      </c>
      <c r="F177" t="str">
        <f>VLOOKUP(C177,pokemon_status!$B$2:$F$910,4,FALSE())</f>
        <v>ちょすい</v>
      </c>
      <c r="G177" t="str">
        <f>VLOOKUP(F177,xml_table4!$A$1:$B$127,2,FALSE())</f>
        <v>S60</v>
      </c>
      <c r="I177" t="str">
        <f>IF(H177 = "","",VLOOKUP(H177,xml_table4!$A$1:$B$127,2,FALSE()))</f>
        <v/>
      </c>
      <c r="J177" s="1" t="s">
        <v>431</v>
      </c>
      <c r="K177" t="str">
        <f>VLOOKUP(J177,xml_table2!$A$2:$B$56,2,FALSE())</f>
        <v>I32</v>
      </c>
      <c r="L177" s="1" t="s">
        <v>384</v>
      </c>
      <c r="M177" t="str">
        <f>VLOOKUP(L177,xml_table3!$A$1:$B$272,2,FALSE())</f>
        <v>S175</v>
      </c>
      <c r="N177" s="1" t="s">
        <v>396</v>
      </c>
      <c r="O177" t="str">
        <f>VLOOKUP(N177,xml_table3!$A$1:$B$272,2,FALSE())</f>
        <v>S270</v>
      </c>
      <c r="P177" s="1" t="s">
        <v>319</v>
      </c>
      <c r="Q177" t="str">
        <f>VLOOKUP(P177,xml_table3!$A$1:$B$272,2,FALSE())</f>
        <v>S104</v>
      </c>
      <c r="R177" s="1" t="s">
        <v>321</v>
      </c>
      <c r="S177" t="str">
        <f>VLOOKUP(R177,xml_table3!$A$1:$B$272,2,FALSE())</f>
        <v>S91</v>
      </c>
      <c r="T177" s="1" t="s">
        <v>228</v>
      </c>
      <c r="U177" s="1" t="s">
        <v>40</v>
      </c>
      <c r="V177" s="1" t="s">
        <v>43</v>
      </c>
      <c r="X177" s="1"/>
      <c r="Y177" t="str">
        <f>"&lt;member ID = """&amp;A177&amp;"""&gt;&lt;K_ID&gt;"&amp;B177&amp;"&lt;/K_ID&gt;&lt;Name&gt;"&amp;C177&amp;"&lt;/Name&gt;&lt;Personality&gt;"&amp;テーブル1[[#This Row],[Personality2]]&amp;"&lt;/Personality&gt;&lt;Special_1&gt;"&amp;G177&amp;"&lt;/Special_1&gt;&lt;Special_2&gt;"&amp;I177&amp;"&lt;/Special_2&gt;&lt;Item&gt;"&amp;K177&amp;"&lt;/Item&gt;&lt;Skill_1&gt;"&amp;M177&amp;"&lt;/Skill_1&gt;&lt;Skill_2&gt;"&amp;O177&amp;"&lt;/Skill_2&gt;&lt;Skill_3&gt;"&amp;Q177&amp;"&lt;/Skill_3&gt;"</f>
        <v>&lt;member ID = "P176"&gt;&lt;K_ID&gt;K44&lt;/K_ID&gt;&lt;Name&gt;シャワーズ&lt;/Name&gt;&lt;Personality&gt;PE3&lt;/Personality&gt;&lt;Special_1&gt;S60&lt;/Special_1&gt;&lt;Special_2&gt;&lt;/Special_2&gt;&lt;Item&gt;I32&lt;/Item&gt;&lt;Skill_1&gt;S175&lt;/Skill_1&gt;&lt;Skill_2&gt;S270&lt;/Skill_2&gt;&lt;Skill_3&gt;S104&lt;/Skill_3&gt;</v>
      </c>
      <c r="Z177" t="str">
        <f t="shared" si="5"/>
        <v>&lt;Skill_4&gt;S91&lt;/Skill_4&gt;&lt;Circle&gt;4&lt;/Circle&gt;&lt;Doryokuti_1&gt;HP&lt;/Doryokuti_1&gt;&lt;Doryokuti_2&gt;C&lt;/Doryokuti_2&gt;&lt;Doryokuti_3&gt;&lt;/Doryokuti_3&gt;&lt;/member&gt;</v>
      </c>
      <c r="AA177" t="str">
        <f t="shared" si="4"/>
        <v>&lt;member ID = "P176"&gt;&lt;K_ID&gt;K44&lt;/K_ID&gt;&lt;Name&gt;シャワーズ&lt;/Name&gt;&lt;Personality&gt;PE3&lt;/Personality&gt;&lt;Special_1&gt;S60&lt;/Special_1&gt;&lt;Special_2&gt;&lt;/Special_2&gt;&lt;Item&gt;I32&lt;/Item&gt;&lt;Skill_1&gt;S175&lt;/Skill_1&gt;&lt;Skill_2&gt;S270&lt;/Skill_2&gt;&lt;Skill_3&gt;S104&lt;/Skill_3&gt;&lt;Skill_4&gt;S91&lt;/Skill_4&gt;&lt;Circle&gt;4&lt;/Circle&gt;&lt;Doryokuti_1&gt;HP&lt;/Doryokuti_1&gt;&lt;Doryokuti_2&gt;C&lt;/Doryokuti_2&gt;&lt;Doryokuti_3&gt;&lt;/Doryokuti_3&gt;&lt;/member&gt;</v>
      </c>
      <c r="AMK177" s="1"/>
    </row>
    <row r="178" spans="1:27 1025:1025">
      <c r="A178" s="1" t="s">
        <v>672</v>
      </c>
      <c r="B178" t="str">
        <f>VLOOKUP(C178,xml_table5!$A$1:$B$151,2,FALSE())</f>
        <v>K45</v>
      </c>
      <c r="C178" s="1" t="s">
        <v>673</v>
      </c>
      <c r="D178" s="1" t="s">
        <v>231</v>
      </c>
      <c r="E178" s="22" t="str">
        <f>VLOOKUP(テーブル1[[#This Row],[Personality]],作業用!$J$2:$K$17,2,FALSE)</f>
        <v>PE2</v>
      </c>
      <c r="F178" t="str">
        <f>VLOOKUP(C178,pokemon_status!$B$2:$F$910,4,FALSE())</f>
        <v>しんりょく</v>
      </c>
      <c r="G178" t="str">
        <f>VLOOKUP(F178,xml_table4!$A$1:$B$127,2,FALSE())</f>
        <v>S42</v>
      </c>
      <c r="I178" t="str">
        <f>IF(H178 = "","",VLOOKUP(H178,xml_table4!$A$1:$B$127,2,FALSE()))</f>
        <v/>
      </c>
      <c r="J178" s="1" t="s">
        <v>674</v>
      </c>
      <c r="K178" t="str">
        <f>VLOOKUP(J178,xml_table2!$A$2:$B$56,2,FALSE())</f>
        <v>I34</v>
      </c>
      <c r="L178" s="1" t="s">
        <v>350</v>
      </c>
      <c r="M178" t="str">
        <f>VLOOKUP(L178,xml_table3!$A$1:$B$272,2,FALSE())</f>
        <v>S262</v>
      </c>
      <c r="N178" s="1" t="s">
        <v>253</v>
      </c>
      <c r="O178" t="str">
        <f>VLOOKUP(N178,xml_table3!$A$1:$B$272,2,FALSE())</f>
        <v>S52</v>
      </c>
      <c r="P178" s="1" t="s">
        <v>675</v>
      </c>
      <c r="Q178" t="str">
        <f>VLOOKUP(P178,xml_table3!$A$1:$B$272,2,FALSE())</f>
        <v>S151</v>
      </c>
      <c r="R178" s="1" t="s">
        <v>354</v>
      </c>
      <c r="S178" t="str">
        <f>VLOOKUP(R178,xml_table3!$A$1:$B$272,2,FALSE())</f>
        <v>S25</v>
      </c>
      <c r="T178" s="1" t="s">
        <v>212</v>
      </c>
      <c r="U178" s="1" t="s">
        <v>41</v>
      </c>
      <c r="V178" s="1" t="s">
        <v>45</v>
      </c>
      <c r="X178" s="1"/>
      <c r="Y178" t="str">
        <f>"&lt;member ID = """&amp;A178&amp;"""&gt;&lt;K_ID&gt;"&amp;B178&amp;"&lt;/K_ID&gt;&lt;Name&gt;"&amp;C178&amp;"&lt;/Name&gt;&lt;Personality&gt;"&amp;テーブル1[[#This Row],[Personality2]]&amp;"&lt;/Personality&gt;&lt;Special_1&gt;"&amp;G178&amp;"&lt;/Special_1&gt;&lt;Special_2&gt;"&amp;I178&amp;"&lt;/Special_2&gt;&lt;Item&gt;"&amp;K178&amp;"&lt;/Item&gt;&lt;Skill_1&gt;"&amp;M178&amp;"&lt;/Skill_1&gt;&lt;Skill_2&gt;"&amp;O178&amp;"&lt;/Skill_2&gt;&lt;Skill_3&gt;"&amp;Q178&amp;"&lt;/Skill_3&gt;"</f>
        <v>&lt;member ID = "P177"&gt;&lt;K_ID&gt;K45&lt;/K_ID&gt;&lt;Name&gt;ジュカイン&lt;/Name&gt;&lt;Personality&gt;PE2&lt;/Personality&gt;&lt;Special_1&gt;S42&lt;/Special_1&gt;&lt;Special_2&gt;&lt;/Special_2&gt;&lt;Item&gt;I34&lt;/Item&gt;&lt;Skill_1&gt;S262&lt;/Skill_1&gt;&lt;Skill_2&gt;S52&lt;/Skill_2&gt;&lt;Skill_3&gt;S151&lt;/Skill_3&gt;</v>
      </c>
      <c r="Z178" t="str">
        <f t="shared" si="5"/>
        <v>&lt;Skill_4&gt;S25&lt;/Skill_4&gt;&lt;Circle&gt;1&lt;/Circle&gt;&lt;Doryokuti_1&gt;A&lt;/Doryokuti_1&gt;&lt;Doryokuti_2&gt;S&lt;/Doryokuti_2&gt;&lt;Doryokuti_3&gt;&lt;/Doryokuti_3&gt;&lt;/member&gt;</v>
      </c>
      <c r="AA178" t="str">
        <f t="shared" si="4"/>
        <v>&lt;member ID = "P177"&gt;&lt;K_ID&gt;K45&lt;/K_ID&gt;&lt;Name&gt;ジュカイン&lt;/Name&gt;&lt;Personality&gt;PE2&lt;/Personality&gt;&lt;Special_1&gt;S42&lt;/Special_1&gt;&lt;Special_2&gt;&lt;/Special_2&gt;&lt;Item&gt;I34&lt;/Item&gt;&lt;Skill_1&gt;S262&lt;/Skill_1&gt;&lt;Skill_2&gt;S52&lt;/Skill_2&gt;&lt;Skill_3&gt;S151&lt;/Skill_3&gt;&lt;Skill_4&gt;S25&lt;/Skill_4&gt;&lt;Circle&gt;1&lt;/Circle&gt;&lt;Doryokuti_1&gt;A&lt;/Doryokuti_1&gt;&lt;Doryokuti_2&gt;S&lt;/Doryokuti_2&gt;&lt;Doryokuti_3&gt;&lt;/Doryokuti_3&gt;&lt;/member&gt;</v>
      </c>
      <c r="AMK178" s="1"/>
    </row>
    <row r="179" spans="1:27 1025:1025">
      <c r="A179" s="1" t="s">
        <v>676</v>
      </c>
      <c r="B179" t="str">
        <f>VLOOKUP(C179,xml_table5!$A$1:$B$151,2,FALSE())</f>
        <v>K45</v>
      </c>
      <c r="C179" s="1" t="s">
        <v>673</v>
      </c>
      <c r="D179" s="1" t="s">
        <v>309</v>
      </c>
      <c r="E179" s="22" t="str">
        <f>VLOOKUP(テーブル1[[#This Row],[Personality]],作業用!$J$2:$K$17,2,FALSE)</f>
        <v>PE6</v>
      </c>
      <c r="F179" t="str">
        <f>VLOOKUP(C179,pokemon_status!$B$2:$F$910,4,FALSE())</f>
        <v>しんりょく</v>
      </c>
      <c r="G179" t="str">
        <f>VLOOKUP(F179,xml_table4!$A$1:$B$127,2,FALSE())</f>
        <v>S42</v>
      </c>
      <c r="I179" t="str">
        <f>IF(H179 = "","",VLOOKUP(H179,xml_table4!$A$1:$B$127,2,FALSE()))</f>
        <v/>
      </c>
      <c r="J179" s="1" t="s">
        <v>298</v>
      </c>
      <c r="K179" t="str">
        <f>VLOOKUP(J179,xml_table2!$A$2:$B$56,2,FALSE())</f>
        <v>I33</v>
      </c>
      <c r="L179" s="1" t="s">
        <v>506</v>
      </c>
      <c r="M179" t="str">
        <f>VLOOKUP(L179,xml_table3!$A$1:$B$272,2,FALSE())</f>
        <v>S64</v>
      </c>
      <c r="N179" s="1" t="s">
        <v>507</v>
      </c>
      <c r="O179" t="str">
        <f>VLOOKUP(N179,xml_table3!$A$1:$B$272,2,FALSE())</f>
        <v>S256</v>
      </c>
      <c r="P179" s="1" t="s">
        <v>300</v>
      </c>
      <c r="Q179" t="str">
        <f>VLOOKUP(P179,xml_table3!$A$1:$B$272,2,FALSE())</f>
        <v>S157</v>
      </c>
      <c r="R179" s="1" t="s">
        <v>236</v>
      </c>
      <c r="S179" t="str">
        <f>VLOOKUP(R179,xml_table3!$A$1:$B$272,2,FALSE())</f>
        <v>S50</v>
      </c>
      <c r="T179" s="1" t="s">
        <v>219</v>
      </c>
      <c r="U179" s="1" t="s">
        <v>43</v>
      </c>
      <c r="V179" s="1" t="s">
        <v>45</v>
      </c>
      <c r="X179" s="1"/>
      <c r="Y179" t="str">
        <f>"&lt;member ID = """&amp;A179&amp;"""&gt;&lt;K_ID&gt;"&amp;B179&amp;"&lt;/K_ID&gt;&lt;Name&gt;"&amp;C179&amp;"&lt;/Name&gt;&lt;Personality&gt;"&amp;テーブル1[[#This Row],[Personality2]]&amp;"&lt;/Personality&gt;&lt;Special_1&gt;"&amp;G179&amp;"&lt;/Special_1&gt;&lt;Special_2&gt;"&amp;I179&amp;"&lt;/Special_2&gt;&lt;Item&gt;"&amp;K179&amp;"&lt;/Item&gt;&lt;Skill_1&gt;"&amp;M179&amp;"&lt;/Skill_1&gt;&lt;Skill_2&gt;"&amp;O179&amp;"&lt;/Skill_2&gt;&lt;Skill_3&gt;"&amp;Q179&amp;"&lt;/Skill_3&gt;"</f>
        <v>&lt;member ID = "P178"&gt;&lt;K_ID&gt;K45&lt;/K_ID&gt;&lt;Name&gt;ジュカイン&lt;/Name&gt;&lt;Personality&gt;PE6&lt;/Personality&gt;&lt;Special_1&gt;S42&lt;/Special_1&gt;&lt;Special_2&gt;&lt;/Special_2&gt;&lt;Item&gt;I33&lt;/Item&gt;&lt;Skill_1&gt;S64&lt;/Skill_1&gt;&lt;Skill_2&gt;S256&lt;/Skill_2&gt;&lt;Skill_3&gt;S157&lt;/Skill_3&gt;</v>
      </c>
      <c r="Z179" t="str">
        <f t="shared" si="5"/>
        <v>&lt;Skill_4&gt;S50&lt;/Skill_4&gt;&lt;Circle&gt;2&lt;/Circle&gt;&lt;Doryokuti_1&gt;C&lt;/Doryokuti_1&gt;&lt;Doryokuti_2&gt;S&lt;/Doryokuti_2&gt;&lt;Doryokuti_3&gt;&lt;/Doryokuti_3&gt;&lt;/member&gt;</v>
      </c>
      <c r="AA179" t="str">
        <f t="shared" si="4"/>
        <v>&lt;member ID = "P178"&gt;&lt;K_ID&gt;K45&lt;/K_ID&gt;&lt;Name&gt;ジュカイン&lt;/Name&gt;&lt;Personality&gt;PE6&lt;/Personality&gt;&lt;Special_1&gt;S42&lt;/Special_1&gt;&lt;Special_2&gt;&lt;/Special_2&gt;&lt;Item&gt;I33&lt;/Item&gt;&lt;Skill_1&gt;S64&lt;/Skill_1&gt;&lt;Skill_2&gt;S256&lt;/Skill_2&gt;&lt;Skill_3&gt;S157&lt;/Skill_3&gt;&lt;Skill_4&gt;S50&lt;/Skill_4&gt;&lt;Circle&gt;2&lt;/Circle&gt;&lt;Doryokuti_1&gt;C&lt;/Doryokuti_1&gt;&lt;Doryokuti_2&gt;S&lt;/Doryokuti_2&gt;&lt;Doryokuti_3&gt;&lt;/Doryokuti_3&gt;&lt;/member&gt;</v>
      </c>
      <c r="AMK179" s="1"/>
    </row>
    <row r="180" spans="1:27 1025:1025">
      <c r="A180" s="1" t="s">
        <v>677</v>
      </c>
      <c r="B180" t="str">
        <f>VLOOKUP(C180,xml_table5!$A$1:$B$151,2,FALSE())</f>
        <v>K45</v>
      </c>
      <c r="C180" s="1" t="s">
        <v>673</v>
      </c>
      <c r="D180" s="1" t="s">
        <v>206</v>
      </c>
      <c r="E180" s="22" t="str">
        <f>VLOOKUP(テーブル1[[#This Row],[Personality]],作業用!$J$2:$K$17,2,FALSE)</f>
        <v>PE1</v>
      </c>
      <c r="F180" t="str">
        <f>VLOOKUP(C180,pokemon_status!$B$2:$F$910,4,FALSE())</f>
        <v>しんりょく</v>
      </c>
      <c r="G180" t="str">
        <f>VLOOKUP(F180,xml_table4!$A$1:$B$127,2,FALSE())</f>
        <v>S42</v>
      </c>
      <c r="I180" t="str">
        <f>IF(H180 = "","",VLOOKUP(H180,xml_table4!$A$1:$B$127,2,FALSE()))</f>
        <v/>
      </c>
      <c r="J180" s="1" t="s">
        <v>214</v>
      </c>
      <c r="K180" t="str">
        <f>VLOOKUP(J180,xml_table2!$A$2:$B$56,2,FALSE())</f>
        <v>I45</v>
      </c>
      <c r="L180" s="1" t="s">
        <v>350</v>
      </c>
      <c r="M180" t="str">
        <f>VLOOKUP(L180,xml_table3!$A$1:$B$272,2,FALSE())</f>
        <v>S262</v>
      </c>
      <c r="N180" s="1" t="s">
        <v>208</v>
      </c>
      <c r="O180" t="str">
        <f>VLOOKUP(N180,xml_table3!$A$1:$B$272,2,FALSE())</f>
        <v>S94</v>
      </c>
      <c r="P180" s="1" t="s">
        <v>243</v>
      </c>
      <c r="Q180" t="str">
        <f>VLOOKUP(P180,xml_table3!$A$1:$B$272,2,FALSE())</f>
        <v>S141</v>
      </c>
      <c r="R180" s="1" t="s">
        <v>217</v>
      </c>
      <c r="S180" t="str">
        <f>VLOOKUP(R180,xml_table3!$A$1:$B$272,2,FALSE())</f>
        <v>S145</v>
      </c>
      <c r="T180" s="1" t="s">
        <v>224</v>
      </c>
      <c r="U180" s="1" t="s">
        <v>41</v>
      </c>
      <c r="V180" s="1" t="s">
        <v>45</v>
      </c>
      <c r="X180" s="1"/>
      <c r="Y180" t="str">
        <f>"&lt;member ID = """&amp;A180&amp;"""&gt;&lt;K_ID&gt;"&amp;B180&amp;"&lt;/K_ID&gt;&lt;Name&gt;"&amp;C180&amp;"&lt;/Name&gt;&lt;Personality&gt;"&amp;テーブル1[[#This Row],[Personality2]]&amp;"&lt;/Personality&gt;&lt;Special_1&gt;"&amp;G180&amp;"&lt;/Special_1&gt;&lt;Special_2&gt;"&amp;I180&amp;"&lt;/Special_2&gt;&lt;Item&gt;"&amp;K180&amp;"&lt;/Item&gt;&lt;Skill_1&gt;"&amp;M180&amp;"&lt;/Skill_1&gt;&lt;Skill_2&gt;"&amp;O180&amp;"&lt;/Skill_2&gt;&lt;Skill_3&gt;"&amp;Q180&amp;"&lt;/Skill_3&gt;"</f>
        <v>&lt;member ID = "P179"&gt;&lt;K_ID&gt;K45&lt;/K_ID&gt;&lt;Name&gt;ジュカイン&lt;/Name&gt;&lt;Personality&gt;PE1&lt;/Personality&gt;&lt;Special_1&gt;S42&lt;/Special_1&gt;&lt;Special_2&gt;&lt;/Special_2&gt;&lt;Item&gt;I45&lt;/Item&gt;&lt;Skill_1&gt;S262&lt;/Skill_1&gt;&lt;Skill_2&gt;S94&lt;/Skill_2&gt;&lt;Skill_3&gt;S141&lt;/Skill_3&gt;</v>
      </c>
      <c r="Z180" t="str">
        <f t="shared" si="5"/>
        <v>&lt;Skill_4&gt;S145&lt;/Skill_4&gt;&lt;Circle&gt;3&lt;/Circle&gt;&lt;Doryokuti_1&gt;A&lt;/Doryokuti_1&gt;&lt;Doryokuti_2&gt;S&lt;/Doryokuti_2&gt;&lt;Doryokuti_3&gt;&lt;/Doryokuti_3&gt;&lt;/member&gt;</v>
      </c>
      <c r="AA180" t="str">
        <f t="shared" si="4"/>
        <v>&lt;member ID = "P179"&gt;&lt;K_ID&gt;K45&lt;/K_ID&gt;&lt;Name&gt;ジュカイン&lt;/Name&gt;&lt;Personality&gt;PE1&lt;/Personality&gt;&lt;Special_1&gt;S42&lt;/Special_1&gt;&lt;Special_2&gt;&lt;/Special_2&gt;&lt;Item&gt;I45&lt;/Item&gt;&lt;Skill_1&gt;S262&lt;/Skill_1&gt;&lt;Skill_2&gt;S94&lt;/Skill_2&gt;&lt;Skill_3&gt;S141&lt;/Skill_3&gt;&lt;Skill_4&gt;S145&lt;/Skill_4&gt;&lt;Circle&gt;3&lt;/Circle&gt;&lt;Doryokuti_1&gt;A&lt;/Doryokuti_1&gt;&lt;Doryokuti_2&gt;S&lt;/Doryokuti_2&gt;&lt;Doryokuti_3&gt;&lt;/Doryokuti_3&gt;&lt;/member&gt;</v>
      </c>
      <c r="AMK180" s="1"/>
    </row>
    <row r="181" spans="1:27 1025:1025">
      <c r="A181" s="1" t="s">
        <v>678</v>
      </c>
      <c r="B181" t="str">
        <f>VLOOKUP(C181,xml_table5!$A$1:$B$151,2,FALSE())</f>
        <v>K45</v>
      </c>
      <c r="C181" s="1" t="s">
        <v>673</v>
      </c>
      <c r="D181" s="1" t="s">
        <v>309</v>
      </c>
      <c r="E181" s="22" t="str">
        <f>VLOOKUP(テーブル1[[#This Row],[Personality]],作業用!$J$2:$K$17,2,FALSE)</f>
        <v>PE6</v>
      </c>
      <c r="F181" t="str">
        <f>VLOOKUP(C181,pokemon_status!$B$2:$F$910,4,FALSE())</f>
        <v>しんりょく</v>
      </c>
      <c r="G181" t="str">
        <f>VLOOKUP(F181,xml_table4!$A$1:$B$127,2,FALSE())</f>
        <v>S42</v>
      </c>
      <c r="I181" t="str">
        <f>IF(H181 = "","",VLOOKUP(H181,xml_table4!$A$1:$B$127,2,FALSE()))</f>
        <v/>
      </c>
      <c r="J181" s="1" t="s">
        <v>291</v>
      </c>
      <c r="K181" t="str">
        <f>VLOOKUP(J181,xml_table2!$A$2:$B$56,2,FALSE())</f>
        <v>I7</v>
      </c>
      <c r="L181" s="1" t="s">
        <v>272</v>
      </c>
      <c r="M181" t="str">
        <f>VLOOKUP(L181,xml_table3!$A$1:$B$272,2,FALSE())</f>
        <v>S261</v>
      </c>
      <c r="N181" s="1" t="s">
        <v>265</v>
      </c>
      <c r="O181" t="str">
        <f>VLOOKUP(N181,xml_table3!$A$1:$B$272,2,FALSE())</f>
        <v>S267</v>
      </c>
      <c r="P181" s="1" t="s">
        <v>363</v>
      </c>
      <c r="Q181" t="str">
        <f>VLOOKUP(P181,xml_table3!$A$1:$B$272,2,FALSE())</f>
        <v>S61</v>
      </c>
      <c r="R181" s="1" t="s">
        <v>284</v>
      </c>
      <c r="S181" t="str">
        <f>VLOOKUP(R181,xml_table3!$A$1:$B$272,2,FALSE())</f>
        <v>S192</v>
      </c>
      <c r="T181" s="1" t="s">
        <v>228</v>
      </c>
      <c r="U181" s="1" t="s">
        <v>43</v>
      </c>
      <c r="V181" s="1" t="s">
        <v>45</v>
      </c>
      <c r="X181" s="1"/>
      <c r="Y181" t="str">
        <f>"&lt;member ID = """&amp;A181&amp;"""&gt;&lt;K_ID&gt;"&amp;B181&amp;"&lt;/K_ID&gt;&lt;Name&gt;"&amp;C181&amp;"&lt;/Name&gt;&lt;Personality&gt;"&amp;テーブル1[[#This Row],[Personality2]]&amp;"&lt;/Personality&gt;&lt;Special_1&gt;"&amp;G181&amp;"&lt;/Special_1&gt;&lt;Special_2&gt;"&amp;I181&amp;"&lt;/Special_2&gt;&lt;Item&gt;"&amp;K181&amp;"&lt;/Item&gt;&lt;Skill_1&gt;"&amp;M181&amp;"&lt;/Skill_1&gt;&lt;Skill_2&gt;"&amp;O181&amp;"&lt;/Skill_2&gt;&lt;Skill_3&gt;"&amp;Q181&amp;"&lt;/Skill_3&gt;"</f>
        <v>&lt;member ID = "P180"&gt;&lt;K_ID&gt;K45&lt;/K_ID&gt;&lt;Name&gt;ジュカイン&lt;/Name&gt;&lt;Personality&gt;PE6&lt;/Personality&gt;&lt;Special_1&gt;S42&lt;/Special_1&gt;&lt;Special_2&gt;&lt;/Special_2&gt;&lt;Item&gt;I7&lt;/Item&gt;&lt;Skill_1&gt;S261&lt;/Skill_1&gt;&lt;Skill_2&gt;S267&lt;/Skill_2&gt;&lt;Skill_3&gt;S61&lt;/Skill_3&gt;</v>
      </c>
      <c r="Z181" t="str">
        <f t="shared" si="5"/>
        <v>&lt;Skill_4&gt;S192&lt;/Skill_4&gt;&lt;Circle&gt;4&lt;/Circle&gt;&lt;Doryokuti_1&gt;C&lt;/Doryokuti_1&gt;&lt;Doryokuti_2&gt;S&lt;/Doryokuti_2&gt;&lt;Doryokuti_3&gt;&lt;/Doryokuti_3&gt;&lt;/member&gt;</v>
      </c>
      <c r="AA181" t="str">
        <f t="shared" si="4"/>
        <v>&lt;member ID = "P180"&gt;&lt;K_ID&gt;K45&lt;/K_ID&gt;&lt;Name&gt;ジュカイン&lt;/Name&gt;&lt;Personality&gt;PE6&lt;/Personality&gt;&lt;Special_1&gt;S42&lt;/Special_1&gt;&lt;Special_2&gt;&lt;/Special_2&gt;&lt;Item&gt;I7&lt;/Item&gt;&lt;Skill_1&gt;S261&lt;/Skill_1&gt;&lt;Skill_2&gt;S267&lt;/Skill_2&gt;&lt;Skill_3&gt;S61&lt;/Skill_3&gt;&lt;Skill_4&gt;S192&lt;/Skill_4&gt;&lt;Circle&gt;4&lt;/Circle&gt;&lt;Doryokuti_1&gt;C&lt;/Doryokuti_1&gt;&lt;Doryokuti_2&gt;S&lt;/Doryokuti_2&gt;&lt;Doryokuti_3&gt;&lt;/Doryokuti_3&gt;&lt;/member&gt;</v>
      </c>
      <c r="AMK181" s="1"/>
    </row>
    <row r="182" spans="1:27 1025:1025">
      <c r="A182" s="1" t="s">
        <v>679</v>
      </c>
      <c r="B182" t="str">
        <f>VLOOKUP(C182,xml_table5!$A$1:$B$151,2,FALSE())</f>
        <v>K46</v>
      </c>
      <c r="C182" s="1" t="s">
        <v>680</v>
      </c>
      <c r="D182" s="1" t="s">
        <v>297</v>
      </c>
      <c r="E182" s="22" t="str">
        <f>VLOOKUP(テーブル1[[#This Row],[Personality]],作業用!$J$2:$K$17,2,FALSE)</f>
        <v>PE5</v>
      </c>
      <c r="F182" t="str">
        <f>VLOOKUP(C182,pokemon_status!$B$2:$F$910,4,FALSE())</f>
        <v>あついしぼう</v>
      </c>
      <c r="G182" t="str">
        <f>VLOOKUP(F182,xml_table4!$A$1:$B$127,2,FALSE())</f>
        <v>S3</v>
      </c>
      <c r="H182" t="s">
        <v>681</v>
      </c>
      <c r="I182" t="str">
        <f>IF(H182 = "","",VLOOKUP(H182,xml_table4!$A$1:$B$127,2,FALSE()))</f>
        <v>S12</v>
      </c>
      <c r="J182" s="1" t="s">
        <v>514</v>
      </c>
      <c r="K182" t="str">
        <f>VLOOKUP(J182,xml_table2!$A$2:$B$56,2,FALSE())</f>
        <v>I28</v>
      </c>
      <c r="L182" s="1" t="s">
        <v>378</v>
      </c>
      <c r="M182" t="str">
        <f>VLOOKUP(L182,xml_table3!$A$1:$B$272,2,FALSE())</f>
        <v>S126</v>
      </c>
      <c r="N182" s="1" t="s">
        <v>404</v>
      </c>
      <c r="O182" t="str">
        <f>VLOOKUP(N182,xml_table3!$A$1:$B$272,2,FALSE())</f>
        <v>S257</v>
      </c>
      <c r="P182" s="1" t="s">
        <v>682</v>
      </c>
      <c r="Q182" t="str">
        <f>VLOOKUP(P182,xml_table3!$A$1:$B$272,2,FALSE())</f>
        <v>S111</v>
      </c>
      <c r="R182" s="1" t="s">
        <v>334</v>
      </c>
      <c r="S182" t="str">
        <f>VLOOKUP(R182,xml_table3!$A$1:$B$272,2,FALSE())</f>
        <v>S179</v>
      </c>
      <c r="T182" s="1" t="s">
        <v>212</v>
      </c>
      <c r="U182" s="1" t="s">
        <v>41</v>
      </c>
      <c r="V182" s="1" t="s">
        <v>44</v>
      </c>
      <c r="X182" s="1"/>
      <c r="Y182" t="str">
        <f>"&lt;member ID = """&amp;A182&amp;"""&gt;&lt;K_ID&gt;"&amp;B182&amp;"&lt;/K_ID&gt;&lt;Name&gt;"&amp;C182&amp;"&lt;/Name&gt;&lt;Personality&gt;"&amp;テーブル1[[#This Row],[Personality2]]&amp;"&lt;/Personality&gt;&lt;Special_1&gt;"&amp;G182&amp;"&lt;/Special_1&gt;&lt;Special_2&gt;"&amp;I182&amp;"&lt;/Special_2&gt;&lt;Item&gt;"&amp;K182&amp;"&lt;/Item&gt;&lt;Skill_1&gt;"&amp;M182&amp;"&lt;/Skill_1&gt;&lt;Skill_2&gt;"&amp;O182&amp;"&lt;/Skill_2&gt;&lt;Skill_3&gt;"&amp;Q182&amp;"&lt;/Skill_3&gt;"</f>
        <v>&lt;member ID = "P181"&gt;&lt;K_ID&gt;K46&lt;/K_ID&gt;&lt;Name&gt;ジュゴン&lt;/Name&gt;&lt;Personality&gt;PE5&lt;/Personality&gt;&lt;Special_1&gt;S3&lt;/Special_1&gt;&lt;Special_2&gt;S12&lt;/Special_2&gt;&lt;Item&gt;I28&lt;/Item&gt;&lt;Skill_1&gt;S126&lt;/Skill_1&gt;&lt;Skill_2&gt;S257&lt;/Skill_2&gt;&lt;Skill_3&gt;S111&lt;/Skill_3&gt;</v>
      </c>
      <c r="Z182" t="str">
        <f t="shared" si="5"/>
        <v>&lt;Skill_4&gt;S179&lt;/Skill_4&gt;&lt;Circle&gt;1&lt;/Circle&gt;&lt;Doryokuti_1&gt;A&lt;/Doryokuti_1&gt;&lt;Doryokuti_2&gt;D&lt;/Doryokuti_2&gt;&lt;Doryokuti_3&gt;&lt;/Doryokuti_3&gt;&lt;/member&gt;</v>
      </c>
      <c r="AA182" t="str">
        <f t="shared" si="4"/>
        <v>&lt;member ID = "P181"&gt;&lt;K_ID&gt;K46&lt;/K_ID&gt;&lt;Name&gt;ジュゴン&lt;/Name&gt;&lt;Personality&gt;PE5&lt;/Personality&gt;&lt;Special_1&gt;S3&lt;/Special_1&gt;&lt;Special_2&gt;S12&lt;/Special_2&gt;&lt;Item&gt;I28&lt;/Item&gt;&lt;Skill_1&gt;S126&lt;/Skill_1&gt;&lt;Skill_2&gt;S257&lt;/Skill_2&gt;&lt;Skill_3&gt;S111&lt;/Skill_3&gt;&lt;Skill_4&gt;S179&lt;/Skill_4&gt;&lt;Circle&gt;1&lt;/Circle&gt;&lt;Doryokuti_1&gt;A&lt;/Doryokuti_1&gt;&lt;Doryokuti_2&gt;D&lt;/Doryokuti_2&gt;&lt;Doryokuti_3&gt;&lt;/Doryokuti_3&gt;&lt;/member&gt;</v>
      </c>
      <c r="AMK182" s="1"/>
    </row>
    <row r="183" spans="1:27 1025:1025">
      <c r="A183" s="1" t="s">
        <v>683</v>
      </c>
      <c r="B183" t="str">
        <f>VLOOKUP(C183,xml_table5!$A$1:$B$151,2,FALSE())</f>
        <v>K46</v>
      </c>
      <c r="C183" s="1" t="s">
        <v>680</v>
      </c>
      <c r="D183" s="1" t="s">
        <v>564</v>
      </c>
      <c r="E183" s="22" t="str">
        <f>VLOOKUP(テーブル1[[#This Row],[Personality]],作業用!$J$2:$K$17,2,FALSE)</f>
        <v>PE9</v>
      </c>
      <c r="F183" t="str">
        <f>VLOOKUP(C183,pokemon_status!$B$2:$F$910,4,FALSE())</f>
        <v>あついしぼう</v>
      </c>
      <c r="G183" t="str">
        <f>VLOOKUP(F183,xml_table4!$A$1:$B$127,2,FALSE())</f>
        <v>S3</v>
      </c>
      <c r="H183" t="s">
        <v>681</v>
      </c>
      <c r="I183" t="str">
        <f>IF(H183 = "","",VLOOKUP(H183,xml_table4!$A$1:$B$127,2,FALSE()))</f>
        <v>S12</v>
      </c>
      <c r="J183" s="1" t="s">
        <v>619</v>
      </c>
      <c r="K183" t="str">
        <f>VLOOKUP(J183,xml_table2!$A$2:$B$56,2,FALSE())</f>
        <v>I31</v>
      </c>
      <c r="L183" s="1" t="s">
        <v>396</v>
      </c>
      <c r="M183" t="str">
        <f>VLOOKUP(L183,xml_table3!$A$1:$B$272,2,FALSE())</f>
        <v>S270</v>
      </c>
      <c r="N183" s="1" t="s">
        <v>321</v>
      </c>
      <c r="O183" t="str">
        <f>VLOOKUP(N183,xml_table3!$A$1:$B$272,2,FALSE())</f>
        <v>S91</v>
      </c>
      <c r="P183" s="1" t="s">
        <v>684</v>
      </c>
      <c r="Q183" t="str">
        <f>VLOOKUP(P183,xml_table3!$A$1:$B$272,2,FALSE())</f>
        <v>S20</v>
      </c>
      <c r="R183" s="1" t="s">
        <v>685</v>
      </c>
      <c r="S183" t="str">
        <f>VLOOKUP(R183,xml_table3!$A$1:$B$272,2,FALSE())</f>
        <v>S51</v>
      </c>
      <c r="T183" s="1" t="s">
        <v>219</v>
      </c>
      <c r="U183" s="1" t="s">
        <v>43</v>
      </c>
      <c r="V183" s="1" t="s">
        <v>44</v>
      </c>
      <c r="X183" s="1"/>
      <c r="Y183" t="str">
        <f>"&lt;member ID = """&amp;A183&amp;"""&gt;&lt;K_ID&gt;"&amp;B183&amp;"&lt;/K_ID&gt;&lt;Name&gt;"&amp;C183&amp;"&lt;/Name&gt;&lt;Personality&gt;"&amp;テーブル1[[#This Row],[Personality2]]&amp;"&lt;/Personality&gt;&lt;Special_1&gt;"&amp;G183&amp;"&lt;/Special_1&gt;&lt;Special_2&gt;"&amp;I183&amp;"&lt;/Special_2&gt;&lt;Item&gt;"&amp;K183&amp;"&lt;/Item&gt;&lt;Skill_1&gt;"&amp;M183&amp;"&lt;/Skill_1&gt;&lt;Skill_2&gt;"&amp;O183&amp;"&lt;/Skill_2&gt;&lt;Skill_3&gt;"&amp;Q183&amp;"&lt;/Skill_3&gt;"</f>
        <v>&lt;member ID = "P182"&gt;&lt;K_ID&gt;K46&lt;/K_ID&gt;&lt;Name&gt;ジュゴン&lt;/Name&gt;&lt;Personality&gt;PE9&lt;/Personality&gt;&lt;Special_1&gt;S3&lt;/Special_1&gt;&lt;Special_2&gt;S12&lt;/Special_2&gt;&lt;Item&gt;I31&lt;/Item&gt;&lt;Skill_1&gt;S270&lt;/Skill_1&gt;&lt;Skill_2&gt;S91&lt;/Skill_2&gt;&lt;Skill_3&gt;S20&lt;/Skill_3&gt;</v>
      </c>
      <c r="Z183" t="str">
        <f t="shared" si="5"/>
        <v>&lt;Skill_4&gt;S51&lt;/Skill_4&gt;&lt;Circle&gt;2&lt;/Circle&gt;&lt;Doryokuti_1&gt;C&lt;/Doryokuti_1&gt;&lt;Doryokuti_2&gt;D&lt;/Doryokuti_2&gt;&lt;Doryokuti_3&gt;&lt;/Doryokuti_3&gt;&lt;/member&gt;</v>
      </c>
      <c r="AA183" t="str">
        <f t="shared" si="4"/>
        <v>&lt;member ID = "P182"&gt;&lt;K_ID&gt;K46&lt;/K_ID&gt;&lt;Name&gt;ジュゴン&lt;/Name&gt;&lt;Personality&gt;PE9&lt;/Personality&gt;&lt;Special_1&gt;S3&lt;/Special_1&gt;&lt;Special_2&gt;S12&lt;/Special_2&gt;&lt;Item&gt;I31&lt;/Item&gt;&lt;Skill_1&gt;S270&lt;/Skill_1&gt;&lt;Skill_2&gt;S91&lt;/Skill_2&gt;&lt;Skill_3&gt;S20&lt;/Skill_3&gt;&lt;Skill_4&gt;S51&lt;/Skill_4&gt;&lt;Circle&gt;2&lt;/Circle&gt;&lt;Doryokuti_1&gt;C&lt;/Doryokuti_1&gt;&lt;Doryokuti_2&gt;D&lt;/Doryokuti_2&gt;&lt;Doryokuti_3&gt;&lt;/Doryokuti_3&gt;&lt;/member&gt;</v>
      </c>
      <c r="AMK183" s="1"/>
    </row>
    <row r="184" spans="1:27 1025:1025">
      <c r="A184" s="1" t="s">
        <v>686</v>
      </c>
      <c r="B184" t="str">
        <f>VLOOKUP(C184,xml_table5!$A$1:$B$151,2,FALSE())</f>
        <v>K46</v>
      </c>
      <c r="C184" s="1" t="s">
        <v>680</v>
      </c>
      <c r="D184" s="1" t="s">
        <v>564</v>
      </c>
      <c r="E184" s="22" t="str">
        <f>VLOOKUP(テーブル1[[#This Row],[Personality]],作業用!$J$2:$K$17,2,FALSE)</f>
        <v>PE9</v>
      </c>
      <c r="F184" t="str">
        <f>VLOOKUP(C184,pokemon_status!$B$2:$F$910,4,FALSE())</f>
        <v>あついしぼう</v>
      </c>
      <c r="G184" t="str">
        <f>VLOOKUP(F184,xml_table4!$A$1:$B$127,2,FALSE())</f>
        <v>S3</v>
      </c>
      <c r="H184" t="s">
        <v>681</v>
      </c>
      <c r="I184" t="str">
        <f>IF(H184 = "","",VLOOKUP(H184,xml_table4!$A$1:$B$127,2,FALSE()))</f>
        <v>S12</v>
      </c>
      <c r="J184" s="1" t="s">
        <v>256</v>
      </c>
      <c r="K184" t="str">
        <f>VLOOKUP(J184,xml_table2!$A$2:$B$56,2,FALSE())</f>
        <v>I12</v>
      </c>
      <c r="L184" s="1" t="s">
        <v>413</v>
      </c>
      <c r="M184" t="str">
        <f>VLOOKUP(L184,xml_table3!$A$1:$B$272,2,FALSE())</f>
        <v>S119</v>
      </c>
      <c r="N184" s="1" t="s">
        <v>524</v>
      </c>
      <c r="O184" t="str">
        <f>VLOOKUP(N184,xml_table3!$A$1:$B$272,2,FALSE())</f>
        <v>S144</v>
      </c>
      <c r="P184" s="1" t="s">
        <v>461</v>
      </c>
      <c r="Q184" t="str">
        <f>VLOOKUP(P184,xml_table3!$A$1:$B$272,2,FALSE())</f>
        <v>S183</v>
      </c>
      <c r="R184" s="1" t="s">
        <v>687</v>
      </c>
      <c r="S184" t="str">
        <f>VLOOKUP(R184,xml_table3!$A$1:$B$272,2,FALSE())</f>
        <v>S180</v>
      </c>
      <c r="T184" s="1" t="s">
        <v>224</v>
      </c>
      <c r="U184" s="1" t="s">
        <v>40</v>
      </c>
      <c r="V184" s="1" t="s">
        <v>42</v>
      </c>
      <c r="W184" s="1" t="s">
        <v>44</v>
      </c>
      <c r="X184" s="1"/>
      <c r="Y184" t="str">
        <f>"&lt;member ID = """&amp;A184&amp;"""&gt;&lt;K_ID&gt;"&amp;B184&amp;"&lt;/K_ID&gt;&lt;Name&gt;"&amp;C184&amp;"&lt;/Name&gt;&lt;Personality&gt;"&amp;テーブル1[[#This Row],[Personality2]]&amp;"&lt;/Personality&gt;&lt;Special_1&gt;"&amp;G184&amp;"&lt;/Special_1&gt;&lt;Special_2&gt;"&amp;I184&amp;"&lt;/Special_2&gt;&lt;Item&gt;"&amp;K184&amp;"&lt;/Item&gt;&lt;Skill_1&gt;"&amp;M184&amp;"&lt;/Skill_1&gt;&lt;Skill_2&gt;"&amp;O184&amp;"&lt;/Skill_2&gt;&lt;Skill_3&gt;"&amp;Q184&amp;"&lt;/Skill_3&gt;"</f>
        <v>&lt;member ID = "P183"&gt;&lt;K_ID&gt;K46&lt;/K_ID&gt;&lt;Name&gt;ジュゴン&lt;/Name&gt;&lt;Personality&gt;PE9&lt;/Personality&gt;&lt;Special_1&gt;S3&lt;/Special_1&gt;&lt;Special_2&gt;S12&lt;/Special_2&gt;&lt;Item&gt;I12&lt;/Item&gt;&lt;Skill_1&gt;S119&lt;/Skill_1&gt;&lt;Skill_2&gt;S144&lt;/Skill_2&gt;&lt;Skill_3&gt;S183&lt;/Skill_3&gt;</v>
      </c>
      <c r="Z184" t="str">
        <f t="shared" si="5"/>
        <v>&lt;Skill_4&gt;S180&lt;/Skill_4&gt;&lt;Circle&gt;3&lt;/Circle&gt;&lt;Doryokuti_1&gt;HP&lt;/Doryokuti_1&gt;&lt;Doryokuti_2&gt;B&lt;/Doryokuti_2&gt;&lt;Doryokuti_3&gt;D&lt;/Doryokuti_3&gt;&lt;/member&gt;</v>
      </c>
      <c r="AA184" t="str">
        <f t="shared" si="4"/>
        <v>&lt;member ID = "P183"&gt;&lt;K_ID&gt;K46&lt;/K_ID&gt;&lt;Name&gt;ジュゴン&lt;/Name&gt;&lt;Personality&gt;PE9&lt;/Personality&gt;&lt;Special_1&gt;S3&lt;/Special_1&gt;&lt;Special_2&gt;S12&lt;/Special_2&gt;&lt;Item&gt;I12&lt;/Item&gt;&lt;Skill_1&gt;S119&lt;/Skill_1&gt;&lt;Skill_2&gt;S144&lt;/Skill_2&gt;&lt;Skill_3&gt;S183&lt;/Skill_3&gt;&lt;Skill_4&gt;S180&lt;/Skill_4&gt;&lt;Circle&gt;3&lt;/Circle&gt;&lt;Doryokuti_1&gt;HP&lt;/Doryokuti_1&gt;&lt;Doryokuti_2&gt;B&lt;/Doryokuti_2&gt;&lt;Doryokuti_3&gt;D&lt;/Doryokuti_3&gt;&lt;/member&gt;</v>
      </c>
      <c r="AMK184" s="1"/>
    </row>
    <row r="185" spans="1:27 1025:1025">
      <c r="A185" s="1" t="s">
        <v>688</v>
      </c>
      <c r="B185" t="str">
        <f>VLOOKUP(C185,xml_table5!$A$1:$B$151,2,FALSE())</f>
        <v>K46</v>
      </c>
      <c r="C185" s="1" t="s">
        <v>680</v>
      </c>
      <c r="D185" s="1" t="s">
        <v>564</v>
      </c>
      <c r="E185" s="22" t="str">
        <f>VLOOKUP(テーブル1[[#This Row],[Personality]],作業用!$J$2:$K$17,2,FALSE)</f>
        <v>PE9</v>
      </c>
      <c r="F185" t="str">
        <f>VLOOKUP(C185,pokemon_status!$B$2:$F$910,4,FALSE())</f>
        <v>あついしぼう</v>
      </c>
      <c r="G185" t="str">
        <f>VLOOKUP(F185,xml_table4!$A$1:$B$127,2,FALSE())</f>
        <v>S3</v>
      </c>
      <c r="H185" t="s">
        <v>681</v>
      </c>
      <c r="I185" t="str">
        <f>IF(H185 = "","",VLOOKUP(H185,xml_table4!$A$1:$B$127,2,FALSE()))</f>
        <v>S12</v>
      </c>
      <c r="J185" s="1" t="s">
        <v>460</v>
      </c>
      <c r="K185" t="str">
        <f>VLOOKUP(J185,xml_table2!$A$2:$B$56,2,FALSE())</f>
        <v>I10</v>
      </c>
      <c r="L185" s="1" t="s">
        <v>384</v>
      </c>
      <c r="M185" t="str">
        <f>VLOOKUP(L185,xml_table3!$A$1:$B$272,2,FALSE())</f>
        <v>S175</v>
      </c>
      <c r="N185" s="1" t="s">
        <v>396</v>
      </c>
      <c r="O185" t="str">
        <f>VLOOKUP(N185,xml_table3!$A$1:$B$272,2,FALSE())</f>
        <v>S270</v>
      </c>
      <c r="P185" s="1" t="s">
        <v>321</v>
      </c>
      <c r="Q185" t="str">
        <f>VLOOKUP(P185,xml_table3!$A$1:$B$272,2,FALSE())</f>
        <v>S91</v>
      </c>
      <c r="R185" s="1" t="s">
        <v>461</v>
      </c>
      <c r="S185" t="str">
        <f>VLOOKUP(R185,xml_table3!$A$1:$B$272,2,FALSE())</f>
        <v>S183</v>
      </c>
      <c r="T185" s="1" t="s">
        <v>228</v>
      </c>
      <c r="U185" s="1" t="s">
        <v>43</v>
      </c>
      <c r="V185" s="1" t="s">
        <v>44</v>
      </c>
      <c r="X185" s="1"/>
      <c r="Y185" t="str">
        <f>"&lt;member ID = """&amp;A185&amp;"""&gt;&lt;K_ID&gt;"&amp;B185&amp;"&lt;/K_ID&gt;&lt;Name&gt;"&amp;C185&amp;"&lt;/Name&gt;&lt;Personality&gt;"&amp;テーブル1[[#This Row],[Personality2]]&amp;"&lt;/Personality&gt;&lt;Special_1&gt;"&amp;G185&amp;"&lt;/Special_1&gt;&lt;Special_2&gt;"&amp;I185&amp;"&lt;/Special_2&gt;&lt;Item&gt;"&amp;K185&amp;"&lt;/Item&gt;&lt;Skill_1&gt;"&amp;M185&amp;"&lt;/Skill_1&gt;&lt;Skill_2&gt;"&amp;O185&amp;"&lt;/Skill_2&gt;&lt;Skill_3&gt;"&amp;Q185&amp;"&lt;/Skill_3&gt;"</f>
        <v>&lt;member ID = "P184"&gt;&lt;K_ID&gt;K46&lt;/K_ID&gt;&lt;Name&gt;ジュゴン&lt;/Name&gt;&lt;Personality&gt;PE9&lt;/Personality&gt;&lt;Special_1&gt;S3&lt;/Special_1&gt;&lt;Special_2&gt;S12&lt;/Special_2&gt;&lt;Item&gt;I10&lt;/Item&gt;&lt;Skill_1&gt;S175&lt;/Skill_1&gt;&lt;Skill_2&gt;S270&lt;/Skill_2&gt;&lt;Skill_3&gt;S91&lt;/Skill_3&gt;</v>
      </c>
      <c r="Z185" t="str">
        <f t="shared" si="5"/>
        <v>&lt;Skill_4&gt;S183&lt;/Skill_4&gt;&lt;Circle&gt;4&lt;/Circle&gt;&lt;Doryokuti_1&gt;C&lt;/Doryokuti_1&gt;&lt;Doryokuti_2&gt;D&lt;/Doryokuti_2&gt;&lt;Doryokuti_3&gt;&lt;/Doryokuti_3&gt;&lt;/member&gt;</v>
      </c>
      <c r="AA185" t="str">
        <f t="shared" si="4"/>
        <v>&lt;member ID = "P184"&gt;&lt;K_ID&gt;K46&lt;/K_ID&gt;&lt;Name&gt;ジュゴン&lt;/Name&gt;&lt;Personality&gt;PE9&lt;/Personality&gt;&lt;Special_1&gt;S3&lt;/Special_1&gt;&lt;Special_2&gt;S12&lt;/Special_2&gt;&lt;Item&gt;I10&lt;/Item&gt;&lt;Skill_1&gt;S175&lt;/Skill_1&gt;&lt;Skill_2&gt;S270&lt;/Skill_2&gt;&lt;Skill_3&gt;S91&lt;/Skill_3&gt;&lt;Skill_4&gt;S183&lt;/Skill_4&gt;&lt;Circle&gt;4&lt;/Circle&gt;&lt;Doryokuti_1&gt;C&lt;/Doryokuti_1&gt;&lt;Doryokuti_2&gt;D&lt;/Doryokuti_2&gt;&lt;Doryokuti_3&gt;&lt;/Doryokuti_3&gt;&lt;/member&gt;</v>
      </c>
      <c r="AMK185" s="1"/>
    </row>
    <row r="186" spans="1:27 1025:1025">
      <c r="A186" s="1" t="s">
        <v>689</v>
      </c>
      <c r="B186" t="str">
        <f>VLOOKUP(C186,xml_table5!$A$1:$B$151,2,FALSE())</f>
        <v>K47</v>
      </c>
      <c r="C186" s="1" t="s">
        <v>690</v>
      </c>
      <c r="D186" s="1" t="s">
        <v>564</v>
      </c>
      <c r="E186" s="22" t="str">
        <f>VLOOKUP(テーブル1[[#This Row],[Personality]],作業用!$J$2:$K$17,2,FALSE)</f>
        <v>PE9</v>
      </c>
      <c r="F186" t="str">
        <f>VLOOKUP(C186,pokemon_status!$B$2:$F$910,4,FALSE())</f>
        <v>プレッシャー</v>
      </c>
      <c r="G186" t="str">
        <f>VLOOKUP(F186,xml_table4!$A$1:$B$127,2,FALSE())</f>
        <v>S97</v>
      </c>
      <c r="I186" t="str">
        <f>IF(H186 = "","",VLOOKUP(H186,xml_table4!$A$1:$B$127,2,FALSE()))</f>
        <v/>
      </c>
      <c r="J186" s="1" t="s">
        <v>421</v>
      </c>
      <c r="K186" t="str">
        <f>VLOOKUP(J186,xml_table2!$A$2:$B$56,2,FALSE())</f>
        <v>I13</v>
      </c>
      <c r="L186" s="1" t="s">
        <v>384</v>
      </c>
      <c r="M186" t="str">
        <f>VLOOKUP(L186,xml_table3!$A$1:$B$272,2,FALSE())</f>
        <v>S175</v>
      </c>
      <c r="N186" s="1" t="s">
        <v>476</v>
      </c>
      <c r="O186" t="str">
        <f>VLOOKUP(N186,xml_table3!$A$1:$B$272,2,FALSE())</f>
        <v>S82</v>
      </c>
      <c r="P186" s="1" t="s">
        <v>534</v>
      </c>
      <c r="Q186" t="str">
        <f>VLOOKUP(P186,xml_table3!$A$1:$B$272,2,FALSE())</f>
        <v>S17</v>
      </c>
      <c r="R186" s="1" t="s">
        <v>477</v>
      </c>
      <c r="S186" t="str">
        <f>VLOOKUP(R186,xml_table3!$A$1:$B$272,2,FALSE())</f>
        <v>S242</v>
      </c>
      <c r="T186" s="1" t="s">
        <v>228</v>
      </c>
      <c r="U186" s="1" t="s">
        <v>43</v>
      </c>
      <c r="V186" s="1" t="s">
        <v>44</v>
      </c>
      <c r="X186" s="1"/>
      <c r="Y186" t="str">
        <f>"&lt;member ID = """&amp;A186&amp;"""&gt;&lt;K_ID&gt;"&amp;B186&amp;"&lt;/K_ID&gt;&lt;Name&gt;"&amp;C186&amp;"&lt;/Name&gt;&lt;Personality&gt;"&amp;テーブル1[[#This Row],[Personality2]]&amp;"&lt;/Personality&gt;&lt;Special_1&gt;"&amp;G186&amp;"&lt;/Special_1&gt;&lt;Special_2&gt;"&amp;I186&amp;"&lt;/Special_2&gt;&lt;Item&gt;"&amp;K186&amp;"&lt;/Item&gt;&lt;Skill_1&gt;"&amp;M186&amp;"&lt;/Skill_1&gt;&lt;Skill_2&gt;"&amp;O186&amp;"&lt;/Skill_2&gt;&lt;Skill_3&gt;"&amp;Q186&amp;"&lt;/Skill_3&gt;"</f>
        <v>&lt;member ID = "P185"&gt;&lt;K_ID&gt;K47&lt;/K_ID&gt;&lt;Name&gt;スイクン&lt;/Name&gt;&lt;Personality&gt;PE9&lt;/Personality&gt;&lt;Special_1&gt;S97&lt;/Special_1&gt;&lt;Special_2&gt;&lt;/Special_2&gt;&lt;Item&gt;I13&lt;/Item&gt;&lt;Skill_1&gt;S175&lt;/Skill_1&gt;&lt;Skill_2&gt;S82&lt;/Skill_2&gt;&lt;Skill_3&gt;S17&lt;/Skill_3&gt;</v>
      </c>
      <c r="Z186" t="str">
        <f t="shared" si="5"/>
        <v>&lt;Skill_4&gt;S242&lt;/Skill_4&gt;&lt;Circle&gt;4&lt;/Circle&gt;&lt;Doryokuti_1&gt;C&lt;/Doryokuti_1&gt;&lt;Doryokuti_2&gt;D&lt;/Doryokuti_2&gt;&lt;Doryokuti_3&gt;&lt;/Doryokuti_3&gt;&lt;/member&gt;</v>
      </c>
      <c r="AA186" t="str">
        <f t="shared" si="4"/>
        <v>&lt;member ID = "P185"&gt;&lt;K_ID&gt;K47&lt;/K_ID&gt;&lt;Name&gt;スイクン&lt;/Name&gt;&lt;Personality&gt;PE9&lt;/Personality&gt;&lt;Special_1&gt;S97&lt;/Special_1&gt;&lt;Special_2&gt;&lt;/Special_2&gt;&lt;Item&gt;I13&lt;/Item&gt;&lt;Skill_1&gt;S175&lt;/Skill_1&gt;&lt;Skill_2&gt;S82&lt;/Skill_2&gt;&lt;Skill_3&gt;S17&lt;/Skill_3&gt;&lt;Skill_4&gt;S242&lt;/Skill_4&gt;&lt;Circle&gt;4&lt;/Circle&gt;&lt;Doryokuti_1&gt;C&lt;/Doryokuti_1&gt;&lt;Doryokuti_2&gt;D&lt;/Doryokuti_2&gt;&lt;Doryokuti_3&gt;&lt;/Doryokuti_3&gt;&lt;/member&gt;</v>
      </c>
      <c r="AMK186" s="1"/>
    </row>
    <row r="187" spans="1:27 1025:1025">
      <c r="A187" s="1" t="s">
        <v>691</v>
      </c>
      <c r="B187" t="str">
        <f>VLOOKUP(C187,xml_table5!$A$1:$B$151,2,FALSE())</f>
        <v>K47</v>
      </c>
      <c r="C187" s="1" t="s">
        <v>690</v>
      </c>
      <c r="D187" s="1" t="s">
        <v>231</v>
      </c>
      <c r="E187" s="22" t="str">
        <f>VLOOKUP(テーブル1[[#This Row],[Personality]],作業用!$J$2:$K$17,2,FALSE)</f>
        <v>PE2</v>
      </c>
      <c r="F187" t="str">
        <f>VLOOKUP(C187,pokemon_status!$B$2:$F$910,4,FALSE())</f>
        <v>プレッシャー</v>
      </c>
      <c r="G187" t="str">
        <f>VLOOKUP(F187,xml_table4!$A$1:$B$127,2,FALSE())</f>
        <v>S97</v>
      </c>
      <c r="I187" t="str">
        <f>IF(H187 = "","",VLOOKUP(H187,xml_table4!$A$1:$B$127,2,FALSE()))</f>
        <v/>
      </c>
      <c r="J187" s="1" t="s">
        <v>369</v>
      </c>
      <c r="K187" t="str">
        <f>VLOOKUP(J187,xml_table2!$A$2:$B$56,2,FALSE())</f>
        <v>I5</v>
      </c>
      <c r="L187" s="1" t="s">
        <v>378</v>
      </c>
      <c r="M187" t="str">
        <f>VLOOKUP(L187,xml_table3!$A$1:$B$272,2,FALSE())</f>
        <v>S126</v>
      </c>
      <c r="N187" s="1" t="s">
        <v>391</v>
      </c>
      <c r="O187" t="str">
        <f>VLOOKUP(N187,xml_table3!$A$1:$B$272,2,FALSE())</f>
        <v>S80</v>
      </c>
      <c r="P187" s="1" t="s">
        <v>371</v>
      </c>
      <c r="Q187" t="str">
        <f>VLOOKUP(P187,xml_table3!$A$1:$B$272,2,FALSE())</f>
        <v>S4</v>
      </c>
      <c r="R187" s="1" t="s">
        <v>370</v>
      </c>
      <c r="S187" t="str">
        <f>VLOOKUP(R187,xml_table3!$A$1:$B$272,2,FALSE())</f>
        <v>S53</v>
      </c>
      <c r="T187" s="1" t="s">
        <v>228</v>
      </c>
      <c r="U187" s="1" t="s">
        <v>41</v>
      </c>
      <c r="V187" s="1" t="s">
        <v>45</v>
      </c>
      <c r="X187" s="1"/>
      <c r="Y187" t="str">
        <f>"&lt;member ID = """&amp;A187&amp;"""&gt;&lt;K_ID&gt;"&amp;B187&amp;"&lt;/K_ID&gt;&lt;Name&gt;"&amp;C187&amp;"&lt;/Name&gt;&lt;Personality&gt;"&amp;テーブル1[[#This Row],[Personality2]]&amp;"&lt;/Personality&gt;&lt;Special_1&gt;"&amp;G187&amp;"&lt;/Special_1&gt;&lt;Special_2&gt;"&amp;I187&amp;"&lt;/Special_2&gt;&lt;Item&gt;"&amp;K187&amp;"&lt;/Item&gt;&lt;Skill_1&gt;"&amp;M187&amp;"&lt;/Skill_1&gt;&lt;Skill_2&gt;"&amp;O187&amp;"&lt;/Skill_2&gt;&lt;Skill_3&gt;"&amp;Q187&amp;"&lt;/Skill_3&gt;"</f>
        <v>&lt;member ID = "P186"&gt;&lt;K_ID&gt;K47&lt;/K_ID&gt;&lt;Name&gt;スイクン&lt;/Name&gt;&lt;Personality&gt;PE2&lt;/Personality&gt;&lt;Special_1&gt;S97&lt;/Special_1&gt;&lt;Special_2&gt;&lt;/Special_2&gt;&lt;Item&gt;I5&lt;/Item&gt;&lt;Skill_1&gt;S126&lt;/Skill_1&gt;&lt;Skill_2&gt;S80&lt;/Skill_2&gt;&lt;Skill_3&gt;S4&lt;/Skill_3&gt;</v>
      </c>
      <c r="Z187" t="str">
        <f t="shared" si="5"/>
        <v>&lt;Skill_4&gt;S53&lt;/Skill_4&gt;&lt;Circle&gt;4&lt;/Circle&gt;&lt;Doryokuti_1&gt;A&lt;/Doryokuti_1&gt;&lt;Doryokuti_2&gt;S&lt;/Doryokuti_2&gt;&lt;Doryokuti_3&gt;&lt;/Doryokuti_3&gt;&lt;/member&gt;</v>
      </c>
      <c r="AA187" t="str">
        <f t="shared" si="4"/>
        <v>&lt;member ID = "P186"&gt;&lt;K_ID&gt;K47&lt;/K_ID&gt;&lt;Name&gt;スイクン&lt;/Name&gt;&lt;Personality&gt;PE2&lt;/Personality&gt;&lt;Special_1&gt;S97&lt;/Special_1&gt;&lt;Special_2&gt;&lt;/Special_2&gt;&lt;Item&gt;I5&lt;/Item&gt;&lt;Skill_1&gt;S126&lt;/Skill_1&gt;&lt;Skill_2&gt;S80&lt;/Skill_2&gt;&lt;Skill_3&gt;S4&lt;/Skill_3&gt;&lt;Skill_4&gt;S53&lt;/Skill_4&gt;&lt;Circle&gt;4&lt;/Circle&gt;&lt;Doryokuti_1&gt;A&lt;/Doryokuti_1&gt;&lt;Doryokuti_2&gt;S&lt;/Doryokuti_2&gt;&lt;Doryokuti_3&gt;&lt;/Doryokuti_3&gt;&lt;/member&gt;</v>
      </c>
      <c r="AMK187" s="1"/>
    </row>
    <row r="188" spans="1:27 1025:1025">
      <c r="A188" s="1" t="s">
        <v>692</v>
      </c>
      <c r="B188" t="str">
        <f>VLOOKUP(C188,xml_table5!$A$1:$B$151,2,FALSE())</f>
        <v>K47</v>
      </c>
      <c r="C188" s="1" t="s">
        <v>690</v>
      </c>
      <c r="D188" s="1" t="s">
        <v>570</v>
      </c>
      <c r="E188" s="22" t="str">
        <f>VLOOKUP(テーブル1[[#This Row],[Personality]],作業用!$J$2:$K$17,2,FALSE)</f>
        <v>PE10</v>
      </c>
      <c r="F188" t="str">
        <f>VLOOKUP(C188,pokemon_status!$B$2:$F$910,4,FALSE())</f>
        <v>プレッシャー</v>
      </c>
      <c r="G188" t="str">
        <f>VLOOKUP(F188,xml_table4!$A$1:$B$127,2,FALSE())</f>
        <v>S97</v>
      </c>
      <c r="I188" t="str">
        <f>IF(H188 = "","",VLOOKUP(H188,xml_table4!$A$1:$B$127,2,FALSE()))</f>
        <v/>
      </c>
      <c r="J188" s="1" t="s">
        <v>250</v>
      </c>
      <c r="K188" t="str">
        <f>VLOOKUP(J188,xml_table2!$A$2:$B$56,2,FALSE())</f>
        <v>I54</v>
      </c>
      <c r="L188" s="1" t="s">
        <v>475</v>
      </c>
      <c r="M188" t="str">
        <f>VLOOKUP(L188,xml_table3!$A$1:$B$272,2,FALSE())</f>
        <v>S190</v>
      </c>
      <c r="N188" s="1" t="s">
        <v>385</v>
      </c>
      <c r="O188" t="str">
        <f>VLOOKUP(N188,xml_table3!$A$1:$B$272,2,FALSE())</f>
        <v>S213</v>
      </c>
      <c r="P188" s="1" t="s">
        <v>319</v>
      </c>
      <c r="Q188" t="str">
        <f>VLOOKUP(P188,xml_table3!$A$1:$B$272,2,FALSE())</f>
        <v>S104</v>
      </c>
      <c r="R188" s="1" t="s">
        <v>414</v>
      </c>
      <c r="S188" t="str">
        <f>VLOOKUP(R188,xml_table3!$A$1:$B$272,2,FALSE())</f>
        <v>S19</v>
      </c>
      <c r="T188" s="1" t="s">
        <v>228</v>
      </c>
      <c r="U188" s="1" t="s">
        <v>42</v>
      </c>
      <c r="V188" s="1" t="s">
        <v>43</v>
      </c>
      <c r="X188" s="1"/>
      <c r="Y188" t="str">
        <f>"&lt;member ID = """&amp;A188&amp;"""&gt;&lt;K_ID&gt;"&amp;B188&amp;"&lt;/K_ID&gt;&lt;Name&gt;"&amp;C188&amp;"&lt;/Name&gt;&lt;Personality&gt;"&amp;テーブル1[[#This Row],[Personality2]]&amp;"&lt;/Personality&gt;&lt;Special_1&gt;"&amp;G188&amp;"&lt;/Special_1&gt;&lt;Special_2&gt;"&amp;I188&amp;"&lt;/Special_2&gt;&lt;Item&gt;"&amp;K188&amp;"&lt;/Item&gt;&lt;Skill_1&gt;"&amp;M188&amp;"&lt;/Skill_1&gt;&lt;Skill_2&gt;"&amp;O188&amp;"&lt;/Skill_2&gt;&lt;Skill_3&gt;"&amp;Q188&amp;"&lt;/Skill_3&gt;"</f>
        <v>&lt;member ID = "P187"&gt;&lt;K_ID&gt;K47&lt;/K_ID&gt;&lt;Name&gt;スイクン&lt;/Name&gt;&lt;Personality&gt;PE10&lt;/Personality&gt;&lt;Special_1&gt;S97&lt;/Special_1&gt;&lt;Special_2&gt;&lt;/Special_2&gt;&lt;Item&gt;I54&lt;/Item&gt;&lt;Skill_1&gt;S190&lt;/Skill_1&gt;&lt;Skill_2&gt;S213&lt;/Skill_2&gt;&lt;Skill_3&gt;S104&lt;/Skill_3&gt;</v>
      </c>
      <c r="Z188" t="str">
        <f t="shared" si="5"/>
        <v>&lt;Skill_4&gt;S19&lt;/Skill_4&gt;&lt;Circle&gt;4&lt;/Circle&gt;&lt;Doryokuti_1&gt;B&lt;/Doryokuti_1&gt;&lt;Doryokuti_2&gt;C&lt;/Doryokuti_2&gt;&lt;Doryokuti_3&gt;&lt;/Doryokuti_3&gt;&lt;/member&gt;</v>
      </c>
      <c r="AA188" t="str">
        <f t="shared" si="4"/>
        <v>&lt;member ID = "P187"&gt;&lt;K_ID&gt;K47&lt;/K_ID&gt;&lt;Name&gt;スイクン&lt;/Name&gt;&lt;Personality&gt;PE10&lt;/Personality&gt;&lt;Special_1&gt;S97&lt;/Special_1&gt;&lt;Special_2&gt;&lt;/Special_2&gt;&lt;Item&gt;I54&lt;/Item&gt;&lt;Skill_1&gt;S190&lt;/Skill_1&gt;&lt;Skill_2&gt;S213&lt;/Skill_2&gt;&lt;Skill_3&gt;S104&lt;/Skill_3&gt;&lt;Skill_4&gt;S19&lt;/Skill_4&gt;&lt;Circle&gt;4&lt;/Circle&gt;&lt;Doryokuti_1&gt;B&lt;/Doryokuti_1&gt;&lt;Doryokuti_2&gt;C&lt;/Doryokuti_2&gt;&lt;Doryokuti_3&gt;&lt;/Doryokuti_3&gt;&lt;/member&gt;</v>
      </c>
      <c r="AMK188" s="1"/>
    </row>
    <row r="189" spans="1:27 1025:1025">
      <c r="A189" s="1" t="s">
        <v>693</v>
      </c>
      <c r="B189" t="str">
        <f>VLOOKUP(C189,xml_table5!$A$1:$B$151,2,FALSE())</f>
        <v>K47</v>
      </c>
      <c r="C189" s="1" t="s">
        <v>690</v>
      </c>
      <c r="D189" s="1" t="s">
        <v>261</v>
      </c>
      <c r="E189" s="22" t="str">
        <f>VLOOKUP(テーブル1[[#This Row],[Personality]],作業用!$J$2:$K$17,2,FALSE)</f>
        <v>PE3</v>
      </c>
      <c r="F189" t="str">
        <f>VLOOKUP(C189,pokemon_status!$B$2:$F$910,4,FALSE())</f>
        <v>プレッシャー</v>
      </c>
      <c r="G189" t="str">
        <f>VLOOKUP(F189,xml_table4!$A$1:$B$127,2,FALSE())</f>
        <v>S97</v>
      </c>
      <c r="I189" t="str">
        <f>IF(H189 = "","",VLOOKUP(H189,xml_table4!$A$1:$B$127,2,FALSE()))</f>
        <v/>
      </c>
      <c r="J189" s="1" t="s">
        <v>619</v>
      </c>
      <c r="K189" t="str">
        <f>VLOOKUP(J189,xml_table2!$A$2:$B$56,2,FALSE())</f>
        <v>I31</v>
      </c>
      <c r="L189" s="1" t="s">
        <v>384</v>
      </c>
      <c r="M189" t="str">
        <f>VLOOKUP(L189,xml_table3!$A$1:$B$272,2,FALSE())</f>
        <v>S175</v>
      </c>
      <c r="N189" s="1" t="s">
        <v>396</v>
      </c>
      <c r="O189" t="str">
        <f>VLOOKUP(N189,xml_table3!$A$1:$B$272,2,FALSE())</f>
        <v>S270</v>
      </c>
      <c r="P189" s="1" t="s">
        <v>375</v>
      </c>
      <c r="Q189" t="str">
        <f>VLOOKUP(P189,xml_table3!$A$1:$B$272,2,FALSE())</f>
        <v>S109</v>
      </c>
      <c r="R189" s="1" t="s">
        <v>312</v>
      </c>
      <c r="S189" t="str">
        <f>VLOOKUP(R189,xml_table3!$A$1:$B$272,2,FALSE())</f>
        <v>S248</v>
      </c>
      <c r="T189" s="1" t="s">
        <v>228</v>
      </c>
      <c r="U189" s="1" t="s">
        <v>40</v>
      </c>
      <c r="V189" s="1" t="s">
        <v>43</v>
      </c>
      <c r="X189" s="1"/>
      <c r="Y189" t="str">
        <f>"&lt;member ID = """&amp;A189&amp;"""&gt;&lt;K_ID&gt;"&amp;B189&amp;"&lt;/K_ID&gt;&lt;Name&gt;"&amp;C189&amp;"&lt;/Name&gt;&lt;Personality&gt;"&amp;テーブル1[[#This Row],[Personality2]]&amp;"&lt;/Personality&gt;&lt;Special_1&gt;"&amp;G189&amp;"&lt;/Special_1&gt;&lt;Special_2&gt;"&amp;I189&amp;"&lt;/Special_2&gt;&lt;Item&gt;"&amp;K189&amp;"&lt;/Item&gt;&lt;Skill_1&gt;"&amp;M189&amp;"&lt;/Skill_1&gt;&lt;Skill_2&gt;"&amp;O189&amp;"&lt;/Skill_2&gt;&lt;Skill_3&gt;"&amp;Q189&amp;"&lt;/Skill_3&gt;"</f>
        <v>&lt;member ID = "P188"&gt;&lt;K_ID&gt;K47&lt;/K_ID&gt;&lt;Name&gt;スイクン&lt;/Name&gt;&lt;Personality&gt;PE3&lt;/Personality&gt;&lt;Special_1&gt;S97&lt;/Special_1&gt;&lt;Special_2&gt;&lt;/Special_2&gt;&lt;Item&gt;I31&lt;/Item&gt;&lt;Skill_1&gt;S175&lt;/Skill_1&gt;&lt;Skill_2&gt;S270&lt;/Skill_2&gt;&lt;Skill_3&gt;S109&lt;/Skill_3&gt;</v>
      </c>
      <c r="Z189" t="str">
        <f t="shared" si="5"/>
        <v>&lt;Skill_4&gt;S248&lt;/Skill_4&gt;&lt;Circle&gt;4&lt;/Circle&gt;&lt;Doryokuti_1&gt;HP&lt;/Doryokuti_1&gt;&lt;Doryokuti_2&gt;C&lt;/Doryokuti_2&gt;&lt;Doryokuti_3&gt;&lt;/Doryokuti_3&gt;&lt;/member&gt;</v>
      </c>
      <c r="AA189" t="str">
        <f t="shared" si="4"/>
        <v>&lt;member ID = "P188"&gt;&lt;K_ID&gt;K47&lt;/K_ID&gt;&lt;Name&gt;スイクン&lt;/Name&gt;&lt;Personality&gt;PE3&lt;/Personality&gt;&lt;Special_1&gt;S97&lt;/Special_1&gt;&lt;Special_2&gt;&lt;/Special_2&gt;&lt;Item&gt;I31&lt;/Item&gt;&lt;Skill_1&gt;S175&lt;/Skill_1&gt;&lt;Skill_2&gt;S270&lt;/Skill_2&gt;&lt;Skill_3&gt;S109&lt;/Skill_3&gt;&lt;Skill_4&gt;S248&lt;/Skill_4&gt;&lt;Circle&gt;4&lt;/Circle&gt;&lt;Doryokuti_1&gt;HP&lt;/Doryokuti_1&gt;&lt;Doryokuti_2&gt;C&lt;/Doryokuti_2&gt;&lt;Doryokuti_3&gt;&lt;/Doryokuti_3&gt;&lt;/member&gt;</v>
      </c>
      <c r="AMK189" s="1"/>
    </row>
    <row r="190" spans="1:27 1025:1025">
      <c r="A190" s="1" t="s">
        <v>694</v>
      </c>
      <c r="B190" t="str">
        <f>VLOOKUP(C190,xml_table5!$A$1:$B$151,2,FALSE())</f>
        <v>K48</v>
      </c>
      <c r="C190" s="1" t="s">
        <v>695</v>
      </c>
      <c r="D190" s="1" t="s">
        <v>206</v>
      </c>
      <c r="E190" s="22" t="str">
        <f>VLOOKUP(テーブル1[[#This Row],[Personality]],作業用!$J$2:$K$17,2,FALSE)</f>
        <v>PE1</v>
      </c>
      <c r="F190" t="str">
        <f>VLOOKUP(C190,pokemon_status!$B$2:$F$910,4,FALSE())</f>
        <v>あくしゅう</v>
      </c>
      <c r="G190" t="str">
        <f>VLOOKUP(F190,xml_table4!$A$1:$B$127,2,FALSE())</f>
        <v>S2</v>
      </c>
      <c r="H190" t="s">
        <v>696</v>
      </c>
      <c r="I190" t="str">
        <f>IF(H190 = "","",VLOOKUP(H190,xml_table4!$A$1:$B$127,2,FALSE()))</f>
        <v>S118</v>
      </c>
      <c r="J190" s="1" t="s">
        <v>207</v>
      </c>
      <c r="K190" t="str">
        <f>VLOOKUP(J190,xml_table2!$A$2:$B$56,2,FALSE())</f>
        <v>I29</v>
      </c>
      <c r="L190" s="1" t="s">
        <v>234</v>
      </c>
      <c r="M190" t="str">
        <f>VLOOKUP(L190,xml_table3!$A$1:$B$272,2,FALSE())</f>
        <v>S212</v>
      </c>
      <c r="N190" s="1" t="s">
        <v>523</v>
      </c>
      <c r="O190" t="str">
        <f>VLOOKUP(N190,xml_table3!$A$1:$B$272,2,FALSE())</f>
        <v>S156</v>
      </c>
      <c r="P190" s="1" t="s">
        <v>303</v>
      </c>
      <c r="Q190" t="str">
        <f>VLOOKUP(P190,xml_table3!$A$1:$B$272,2,FALSE())</f>
        <v>S67</v>
      </c>
      <c r="R190" s="1" t="s">
        <v>354</v>
      </c>
      <c r="S190" t="str">
        <f>VLOOKUP(R190,xml_table3!$A$1:$B$272,2,FALSE())</f>
        <v>S25</v>
      </c>
      <c r="T190" s="1" t="s">
        <v>212</v>
      </c>
      <c r="U190" s="1" t="s">
        <v>40</v>
      </c>
      <c r="V190" s="1" t="s">
        <v>41</v>
      </c>
      <c r="X190" s="1"/>
      <c r="Y190" t="str">
        <f>"&lt;member ID = """&amp;A190&amp;"""&gt;&lt;K_ID&gt;"&amp;B190&amp;"&lt;/K_ID&gt;&lt;Name&gt;"&amp;C190&amp;"&lt;/Name&gt;&lt;Personality&gt;"&amp;テーブル1[[#This Row],[Personality2]]&amp;"&lt;/Personality&gt;&lt;Special_1&gt;"&amp;G190&amp;"&lt;/Special_1&gt;&lt;Special_2&gt;"&amp;I190&amp;"&lt;/Special_2&gt;&lt;Item&gt;"&amp;K190&amp;"&lt;/Item&gt;&lt;Skill_1&gt;"&amp;M190&amp;"&lt;/Skill_1&gt;&lt;Skill_2&gt;"&amp;O190&amp;"&lt;/Skill_2&gt;&lt;Skill_3&gt;"&amp;Q190&amp;"&lt;/Skill_3&gt;"</f>
        <v>&lt;member ID = "P189"&gt;&lt;K_ID&gt;K48&lt;/K_ID&gt;&lt;Name&gt;スカタンク&lt;/Name&gt;&lt;Personality&gt;PE1&lt;/Personality&gt;&lt;Special_1&gt;S2&lt;/Special_1&gt;&lt;Special_2&gt;S118&lt;/Special_2&gt;&lt;Item&gt;I29&lt;/Item&gt;&lt;Skill_1&gt;S212&lt;/Skill_1&gt;&lt;Skill_2&gt;S156&lt;/Skill_2&gt;&lt;Skill_3&gt;S67&lt;/Skill_3&gt;</v>
      </c>
      <c r="Z190" t="str">
        <f t="shared" si="5"/>
        <v>&lt;Skill_4&gt;S25&lt;/Skill_4&gt;&lt;Circle&gt;1&lt;/Circle&gt;&lt;Doryokuti_1&gt;HP&lt;/Doryokuti_1&gt;&lt;Doryokuti_2&gt;A&lt;/Doryokuti_2&gt;&lt;Doryokuti_3&gt;&lt;/Doryokuti_3&gt;&lt;/member&gt;</v>
      </c>
      <c r="AA190" t="str">
        <f t="shared" si="4"/>
        <v>&lt;member ID = "P189"&gt;&lt;K_ID&gt;K48&lt;/K_ID&gt;&lt;Name&gt;スカタンク&lt;/Name&gt;&lt;Personality&gt;PE1&lt;/Personality&gt;&lt;Special_1&gt;S2&lt;/Special_1&gt;&lt;Special_2&gt;S118&lt;/Special_2&gt;&lt;Item&gt;I29&lt;/Item&gt;&lt;Skill_1&gt;S212&lt;/Skill_1&gt;&lt;Skill_2&gt;S156&lt;/Skill_2&gt;&lt;Skill_3&gt;S67&lt;/Skill_3&gt;&lt;Skill_4&gt;S25&lt;/Skill_4&gt;&lt;Circle&gt;1&lt;/Circle&gt;&lt;Doryokuti_1&gt;HP&lt;/Doryokuti_1&gt;&lt;Doryokuti_2&gt;A&lt;/Doryokuti_2&gt;&lt;Doryokuti_3&gt;&lt;/Doryokuti_3&gt;&lt;/member&gt;</v>
      </c>
      <c r="AMK190" s="1"/>
    </row>
    <row r="191" spans="1:27 1025:1025">
      <c r="A191" s="1" t="s">
        <v>697</v>
      </c>
      <c r="B191" t="str">
        <f>VLOOKUP(C191,xml_table5!$A$1:$B$151,2,FALSE())</f>
        <v>K48</v>
      </c>
      <c r="C191" s="1" t="s">
        <v>695</v>
      </c>
      <c r="D191" s="1" t="s">
        <v>231</v>
      </c>
      <c r="E191" s="22" t="str">
        <f>VLOOKUP(テーブル1[[#This Row],[Personality]],作業用!$J$2:$K$17,2,FALSE)</f>
        <v>PE2</v>
      </c>
      <c r="F191" t="str">
        <f>VLOOKUP(C191,pokemon_status!$B$2:$F$910,4,FALSE())</f>
        <v>あくしゅう</v>
      </c>
      <c r="G191" t="str">
        <f>VLOOKUP(F191,xml_table4!$A$1:$B$127,2,FALSE())</f>
        <v>S2</v>
      </c>
      <c r="H191" t="s">
        <v>696</v>
      </c>
      <c r="I191" t="str">
        <f>IF(H191 = "","",VLOOKUP(H191,xml_table4!$A$1:$B$127,2,FALSE()))</f>
        <v>S118</v>
      </c>
      <c r="J191" s="1" t="s">
        <v>460</v>
      </c>
      <c r="K191" t="str">
        <f>VLOOKUP(J191,xml_table2!$A$2:$B$56,2,FALSE())</f>
        <v>I10</v>
      </c>
      <c r="L191" s="1" t="s">
        <v>253</v>
      </c>
      <c r="M191" t="str">
        <f>VLOOKUP(L191,xml_table3!$A$1:$B$272,2,FALSE())</f>
        <v>S52</v>
      </c>
      <c r="N191" s="1" t="s">
        <v>300</v>
      </c>
      <c r="O191" t="str">
        <f>VLOOKUP(N191,xml_table3!$A$1:$B$272,2,FALSE())</f>
        <v>S157</v>
      </c>
      <c r="P191" s="1" t="s">
        <v>218</v>
      </c>
      <c r="Q191" t="str">
        <f>VLOOKUP(P191,xml_table3!$A$1:$B$272,2,FALSE())</f>
        <v>S24</v>
      </c>
      <c r="R191" s="1" t="s">
        <v>236</v>
      </c>
      <c r="S191" t="str">
        <f>VLOOKUP(R191,xml_table3!$A$1:$B$272,2,FALSE())</f>
        <v>S50</v>
      </c>
      <c r="T191" s="1" t="s">
        <v>219</v>
      </c>
      <c r="U191" s="1" t="s">
        <v>40</v>
      </c>
      <c r="V191" s="1" t="s">
        <v>45</v>
      </c>
      <c r="X191" s="1"/>
      <c r="Y191" t="str">
        <f>"&lt;member ID = """&amp;A191&amp;"""&gt;&lt;K_ID&gt;"&amp;B191&amp;"&lt;/K_ID&gt;&lt;Name&gt;"&amp;C191&amp;"&lt;/Name&gt;&lt;Personality&gt;"&amp;テーブル1[[#This Row],[Personality2]]&amp;"&lt;/Personality&gt;&lt;Special_1&gt;"&amp;G191&amp;"&lt;/Special_1&gt;&lt;Special_2&gt;"&amp;I191&amp;"&lt;/Special_2&gt;&lt;Item&gt;"&amp;K191&amp;"&lt;/Item&gt;&lt;Skill_1&gt;"&amp;M191&amp;"&lt;/Skill_1&gt;&lt;Skill_2&gt;"&amp;O191&amp;"&lt;/Skill_2&gt;&lt;Skill_3&gt;"&amp;Q191&amp;"&lt;/Skill_3&gt;"</f>
        <v>&lt;member ID = "P190"&gt;&lt;K_ID&gt;K48&lt;/K_ID&gt;&lt;Name&gt;スカタンク&lt;/Name&gt;&lt;Personality&gt;PE2&lt;/Personality&gt;&lt;Special_1&gt;S2&lt;/Special_1&gt;&lt;Special_2&gt;S118&lt;/Special_2&gt;&lt;Item&gt;I10&lt;/Item&gt;&lt;Skill_1&gt;S52&lt;/Skill_1&gt;&lt;Skill_2&gt;S157&lt;/Skill_2&gt;&lt;Skill_3&gt;S24&lt;/Skill_3&gt;</v>
      </c>
      <c r="Z191" t="str">
        <f t="shared" si="5"/>
        <v>&lt;Skill_4&gt;S50&lt;/Skill_4&gt;&lt;Circle&gt;2&lt;/Circle&gt;&lt;Doryokuti_1&gt;HP&lt;/Doryokuti_1&gt;&lt;Doryokuti_2&gt;S&lt;/Doryokuti_2&gt;&lt;Doryokuti_3&gt;&lt;/Doryokuti_3&gt;&lt;/member&gt;</v>
      </c>
      <c r="AA191" t="str">
        <f t="shared" si="4"/>
        <v>&lt;member ID = "P190"&gt;&lt;K_ID&gt;K48&lt;/K_ID&gt;&lt;Name&gt;スカタンク&lt;/Name&gt;&lt;Personality&gt;PE2&lt;/Personality&gt;&lt;Special_1&gt;S2&lt;/Special_1&gt;&lt;Special_2&gt;S118&lt;/Special_2&gt;&lt;Item&gt;I10&lt;/Item&gt;&lt;Skill_1&gt;S52&lt;/Skill_1&gt;&lt;Skill_2&gt;S157&lt;/Skill_2&gt;&lt;Skill_3&gt;S24&lt;/Skill_3&gt;&lt;Skill_4&gt;S50&lt;/Skill_4&gt;&lt;Circle&gt;2&lt;/Circle&gt;&lt;Doryokuti_1&gt;HP&lt;/Doryokuti_1&gt;&lt;Doryokuti_2&gt;S&lt;/Doryokuti_2&gt;&lt;Doryokuti_3&gt;&lt;/Doryokuti_3&gt;&lt;/member&gt;</v>
      </c>
      <c r="AMK191" s="1"/>
    </row>
    <row r="192" spans="1:27 1025:1025">
      <c r="A192" s="1" t="s">
        <v>698</v>
      </c>
      <c r="B192" t="str">
        <f>VLOOKUP(C192,xml_table5!$A$1:$B$151,2,FALSE())</f>
        <v>K48</v>
      </c>
      <c r="C192" s="1" t="s">
        <v>695</v>
      </c>
      <c r="D192" s="1" t="s">
        <v>309</v>
      </c>
      <c r="E192" s="22" t="str">
        <f>VLOOKUP(テーブル1[[#This Row],[Personality]],作業用!$J$2:$K$17,2,FALSE)</f>
        <v>PE6</v>
      </c>
      <c r="F192" t="str">
        <f>VLOOKUP(C192,pokemon_status!$B$2:$F$910,4,FALSE())</f>
        <v>あくしゅう</v>
      </c>
      <c r="G192" t="str">
        <f>VLOOKUP(F192,xml_table4!$A$1:$B$127,2,FALSE())</f>
        <v>S2</v>
      </c>
      <c r="H192" t="s">
        <v>696</v>
      </c>
      <c r="I192" t="str">
        <f>IF(H192 = "","",VLOOKUP(H192,xml_table4!$A$1:$B$127,2,FALSE()))</f>
        <v>S118</v>
      </c>
      <c r="J192" s="1" t="s">
        <v>365</v>
      </c>
      <c r="K192" t="str">
        <f>VLOOKUP(J192,xml_table2!$A$2:$B$56,2,FALSE())</f>
        <v>I25</v>
      </c>
      <c r="L192" s="1" t="s">
        <v>273</v>
      </c>
      <c r="M192" t="str">
        <f>VLOOKUP(L192,xml_table3!$A$1:$B$272,2,FALSE())</f>
        <v>S220</v>
      </c>
      <c r="N192" s="1" t="s">
        <v>412</v>
      </c>
      <c r="O192" t="str">
        <f>VLOOKUP(N192,xml_table3!$A$1:$B$272,2,FALSE())</f>
        <v>S8</v>
      </c>
      <c r="P192" s="1" t="s">
        <v>433</v>
      </c>
      <c r="Q192" t="str">
        <f>VLOOKUP(P192,xml_table3!$A$1:$B$272,2,FALSE())</f>
        <v>S48</v>
      </c>
      <c r="R192" s="1" t="s">
        <v>319</v>
      </c>
      <c r="S192" t="str">
        <f>VLOOKUP(R192,xml_table3!$A$1:$B$272,2,FALSE())</f>
        <v>S104</v>
      </c>
      <c r="T192" s="1" t="s">
        <v>224</v>
      </c>
      <c r="U192" s="1" t="s">
        <v>43</v>
      </c>
      <c r="V192" s="1" t="s">
        <v>45</v>
      </c>
      <c r="X192" s="1"/>
      <c r="Y192" t="str">
        <f>"&lt;member ID = """&amp;A192&amp;"""&gt;&lt;K_ID&gt;"&amp;B192&amp;"&lt;/K_ID&gt;&lt;Name&gt;"&amp;C192&amp;"&lt;/Name&gt;&lt;Personality&gt;"&amp;テーブル1[[#This Row],[Personality2]]&amp;"&lt;/Personality&gt;&lt;Special_1&gt;"&amp;G192&amp;"&lt;/Special_1&gt;&lt;Special_2&gt;"&amp;I192&amp;"&lt;/Special_2&gt;&lt;Item&gt;"&amp;K192&amp;"&lt;/Item&gt;&lt;Skill_1&gt;"&amp;M192&amp;"&lt;/Skill_1&gt;&lt;Skill_2&gt;"&amp;O192&amp;"&lt;/Skill_2&gt;&lt;Skill_3&gt;"&amp;Q192&amp;"&lt;/Skill_3&gt;"</f>
        <v>&lt;member ID = "P191"&gt;&lt;K_ID&gt;K48&lt;/K_ID&gt;&lt;Name&gt;スカタンク&lt;/Name&gt;&lt;Personality&gt;PE6&lt;/Personality&gt;&lt;Special_1&gt;S2&lt;/Special_1&gt;&lt;Special_2&gt;S118&lt;/Special_2&gt;&lt;Item&gt;I25&lt;/Item&gt;&lt;Skill_1&gt;S220&lt;/Skill_1&gt;&lt;Skill_2&gt;S8&lt;/Skill_2&gt;&lt;Skill_3&gt;S48&lt;/Skill_3&gt;</v>
      </c>
      <c r="Z192" t="str">
        <f t="shared" si="5"/>
        <v>&lt;Skill_4&gt;S104&lt;/Skill_4&gt;&lt;Circle&gt;3&lt;/Circle&gt;&lt;Doryokuti_1&gt;C&lt;/Doryokuti_1&gt;&lt;Doryokuti_2&gt;S&lt;/Doryokuti_2&gt;&lt;Doryokuti_3&gt;&lt;/Doryokuti_3&gt;&lt;/member&gt;</v>
      </c>
      <c r="AA192" t="str">
        <f t="shared" si="4"/>
        <v>&lt;member ID = "P191"&gt;&lt;K_ID&gt;K48&lt;/K_ID&gt;&lt;Name&gt;スカタンク&lt;/Name&gt;&lt;Personality&gt;PE6&lt;/Personality&gt;&lt;Special_1&gt;S2&lt;/Special_1&gt;&lt;Special_2&gt;S118&lt;/Special_2&gt;&lt;Item&gt;I25&lt;/Item&gt;&lt;Skill_1&gt;S220&lt;/Skill_1&gt;&lt;Skill_2&gt;S8&lt;/Skill_2&gt;&lt;Skill_3&gt;S48&lt;/Skill_3&gt;&lt;Skill_4&gt;S104&lt;/Skill_4&gt;&lt;Circle&gt;3&lt;/Circle&gt;&lt;Doryokuti_1&gt;C&lt;/Doryokuti_1&gt;&lt;Doryokuti_2&gt;S&lt;/Doryokuti_2&gt;&lt;Doryokuti_3&gt;&lt;/Doryokuti_3&gt;&lt;/member&gt;</v>
      </c>
      <c r="AMK192" s="1"/>
    </row>
    <row r="193" spans="1:27 1025:1025">
      <c r="A193" s="1" t="s">
        <v>699</v>
      </c>
      <c r="B193" t="str">
        <f>VLOOKUP(C193,xml_table5!$A$1:$B$151,2,FALSE())</f>
        <v>K48</v>
      </c>
      <c r="C193" s="1" t="s">
        <v>695</v>
      </c>
      <c r="D193" s="1" t="s">
        <v>231</v>
      </c>
      <c r="E193" s="22" t="str">
        <f>VLOOKUP(テーブル1[[#This Row],[Personality]],作業用!$J$2:$K$17,2,FALSE)</f>
        <v>PE2</v>
      </c>
      <c r="F193" t="str">
        <f>VLOOKUP(C193,pokemon_status!$B$2:$F$910,4,FALSE())</f>
        <v>あくしゅう</v>
      </c>
      <c r="G193" t="str">
        <f>VLOOKUP(F193,xml_table4!$A$1:$B$127,2,FALSE())</f>
        <v>S2</v>
      </c>
      <c r="H193" t="s">
        <v>696</v>
      </c>
      <c r="I193" t="str">
        <f>IF(H193 = "","",VLOOKUP(H193,xml_table4!$A$1:$B$127,2,FALSE()))</f>
        <v>S118</v>
      </c>
      <c r="J193" s="1" t="s">
        <v>138</v>
      </c>
      <c r="K193" t="str">
        <f>VLOOKUP(J193,xml_table2!$A$2:$B$56,2,FALSE())</f>
        <v>I35</v>
      </c>
      <c r="L193" s="1" t="s">
        <v>523</v>
      </c>
      <c r="M193" t="str">
        <f>VLOOKUP(L193,xml_table3!$A$1:$B$272,2,FALSE())</f>
        <v>S156</v>
      </c>
      <c r="N193" s="1" t="s">
        <v>243</v>
      </c>
      <c r="O193" t="str">
        <f>VLOOKUP(N193,xml_table3!$A$1:$B$272,2,FALSE())</f>
        <v>S141</v>
      </c>
      <c r="P193" s="1" t="s">
        <v>253</v>
      </c>
      <c r="Q193" t="str">
        <f>VLOOKUP(P193,xml_table3!$A$1:$B$272,2,FALSE())</f>
        <v>S52</v>
      </c>
      <c r="R193" s="1" t="s">
        <v>407</v>
      </c>
      <c r="S193" t="str">
        <f>VLOOKUP(R193,xml_table3!$A$1:$B$272,2,FALSE())</f>
        <v>S123</v>
      </c>
      <c r="T193" s="1" t="s">
        <v>228</v>
      </c>
      <c r="U193" s="1" t="s">
        <v>41</v>
      </c>
      <c r="V193" s="1" t="s">
        <v>45</v>
      </c>
      <c r="X193" s="1"/>
      <c r="Y193" t="str">
        <f>"&lt;member ID = """&amp;A193&amp;"""&gt;&lt;K_ID&gt;"&amp;B193&amp;"&lt;/K_ID&gt;&lt;Name&gt;"&amp;C193&amp;"&lt;/Name&gt;&lt;Personality&gt;"&amp;テーブル1[[#This Row],[Personality2]]&amp;"&lt;/Personality&gt;&lt;Special_1&gt;"&amp;G193&amp;"&lt;/Special_1&gt;&lt;Special_2&gt;"&amp;I193&amp;"&lt;/Special_2&gt;&lt;Item&gt;"&amp;K193&amp;"&lt;/Item&gt;&lt;Skill_1&gt;"&amp;M193&amp;"&lt;/Skill_1&gt;&lt;Skill_2&gt;"&amp;O193&amp;"&lt;/Skill_2&gt;&lt;Skill_3&gt;"&amp;Q193&amp;"&lt;/Skill_3&gt;"</f>
        <v>&lt;member ID = "P192"&gt;&lt;K_ID&gt;K48&lt;/K_ID&gt;&lt;Name&gt;スカタンク&lt;/Name&gt;&lt;Personality&gt;PE2&lt;/Personality&gt;&lt;Special_1&gt;S2&lt;/Special_1&gt;&lt;Special_2&gt;S118&lt;/Special_2&gt;&lt;Item&gt;I35&lt;/Item&gt;&lt;Skill_1&gt;S156&lt;/Skill_1&gt;&lt;Skill_2&gt;S141&lt;/Skill_2&gt;&lt;Skill_3&gt;S52&lt;/Skill_3&gt;</v>
      </c>
      <c r="Z193" t="str">
        <f t="shared" si="5"/>
        <v>&lt;Skill_4&gt;S123&lt;/Skill_4&gt;&lt;Circle&gt;4&lt;/Circle&gt;&lt;Doryokuti_1&gt;A&lt;/Doryokuti_1&gt;&lt;Doryokuti_2&gt;S&lt;/Doryokuti_2&gt;&lt;Doryokuti_3&gt;&lt;/Doryokuti_3&gt;&lt;/member&gt;</v>
      </c>
      <c r="AA193" t="str">
        <f t="shared" si="4"/>
        <v>&lt;member ID = "P192"&gt;&lt;K_ID&gt;K48&lt;/K_ID&gt;&lt;Name&gt;スカタンク&lt;/Name&gt;&lt;Personality&gt;PE2&lt;/Personality&gt;&lt;Special_1&gt;S2&lt;/Special_1&gt;&lt;Special_2&gt;S118&lt;/Special_2&gt;&lt;Item&gt;I35&lt;/Item&gt;&lt;Skill_1&gt;S156&lt;/Skill_1&gt;&lt;Skill_2&gt;S141&lt;/Skill_2&gt;&lt;Skill_3&gt;S52&lt;/Skill_3&gt;&lt;Skill_4&gt;S123&lt;/Skill_4&gt;&lt;Circle&gt;4&lt;/Circle&gt;&lt;Doryokuti_1&gt;A&lt;/Doryokuti_1&gt;&lt;Doryokuti_2&gt;S&lt;/Doryokuti_2&gt;&lt;Doryokuti_3&gt;&lt;/Doryokuti_3&gt;&lt;/member&gt;</v>
      </c>
      <c r="AMK193" s="1"/>
    </row>
    <row r="194" spans="1:27 1025:1025">
      <c r="A194" s="1" t="s">
        <v>700</v>
      </c>
      <c r="B194" t="str">
        <f>VLOOKUP(C194,xml_table5!$A$1:$B$151,2,FALSE())</f>
        <v>K49</v>
      </c>
      <c r="C194" s="1" t="s">
        <v>701</v>
      </c>
      <c r="D194" s="1" t="s">
        <v>309</v>
      </c>
      <c r="E194" s="22" t="str">
        <f>VLOOKUP(テーブル1[[#This Row],[Personality]],作業用!$J$2:$K$17,2,FALSE)</f>
        <v>PE6</v>
      </c>
      <c r="F194" t="str">
        <f>VLOOKUP(C194,pokemon_status!$B$2:$F$910,4,FALSE())</f>
        <v>はっこう</v>
      </c>
      <c r="G194" t="str">
        <f>VLOOKUP(F194,xml_table4!$A$1:$B$127,2,FALSE())</f>
        <v>S81</v>
      </c>
      <c r="H194" t="s">
        <v>702</v>
      </c>
      <c r="I194" t="str">
        <f>IF(H194 = "","",VLOOKUP(H194,xml_table4!$A$1:$B$127,2,FALSE()))</f>
        <v>S35</v>
      </c>
      <c r="J194" s="1" t="s">
        <v>250</v>
      </c>
      <c r="K194" t="str">
        <f>VLOOKUP(J194,xml_table2!$A$2:$B$56,2,FALSE())</f>
        <v>I54</v>
      </c>
      <c r="L194" s="1" t="s">
        <v>384</v>
      </c>
      <c r="M194" t="str">
        <f>VLOOKUP(L194,xml_table3!$A$1:$B$272,2,FALSE())</f>
        <v>S175</v>
      </c>
      <c r="N194" s="1" t="s">
        <v>310</v>
      </c>
      <c r="O194" t="str">
        <f>VLOOKUP(N194,xml_table3!$A$1:$B$272,2,FALSE())</f>
        <v>S88</v>
      </c>
      <c r="P194" s="1" t="s">
        <v>344</v>
      </c>
      <c r="Q194" t="str">
        <f>VLOOKUP(P194,xml_table3!$A$1:$B$272,2,FALSE())</f>
        <v>S18</v>
      </c>
      <c r="R194" s="1" t="s">
        <v>241</v>
      </c>
      <c r="S194" t="str">
        <f>VLOOKUP(R194,xml_table3!$A$1:$B$272,2,FALSE())</f>
        <v>S153</v>
      </c>
      <c r="T194" s="1" t="s">
        <v>212</v>
      </c>
      <c r="U194" s="1" t="s">
        <v>43</v>
      </c>
      <c r="V194" s="1" t="s">
        <v>45</v>
      </c>
      <c r="X194" s="1"/>
      <c r="Y194" t="str">
        <f>"&lt;member ID = """&amp;A194&amp;"""&gt;&lt;K_ID&gt;"&amp;B194&amp;"&lt;/K_ID&gt;&lt;Name&gt;"&amp;C194&amp;"&lt;/Name&gt;&lt;Personality&gt;"&amp;テーブル1[[#This Row],[Personality2]]&amp;"&lt;/Personality&gt;&lt;Special_1&gt;"&amp;G194&amp;"&lt;/Special_1&gt;&lt;Special_2&gt;"&amp;I194&amp;"&lt;/Special_2&gt;&lt;Item&gt;"&amp;K194&amp;"&lt;/Item&gt;&lt;Skill_1&gt;"&amp;M194&amp;"&lt;/Skill_1&gt;&lt;Skill_2&gt;"&amp;O194&amp;"&lt;/Skill_2&gt;&lt;Skill_3&gt;"&amp;Q194&amp;"&lt;/Skill_3&gt;"</f>
        <v>&lt;member ID = "P193"&gt;&lt;K_ID&gt;K49&lt;/K_ID&gt;&lt;Name&gt;スターミー&lt;/Name&gt;&lt;Personality&gt;PE6&lt;/Personality&gt;&lt;Special_1&gt;S81&lt;/Special_1&gt;&lt;Special_2&gt;S35&lt;/Special_2&gt;&lt;Item&gt;I54&lt;/Item&gt;&lt;Skill_1&gt;S175&lt;/Skill_1&gt;&lt;Skill_2&gt;S88&lt;/Skill_2&gt;&lt;Skill_3&gt;S18&lt;/Skill_3&gt;</v>
      </c>
      <c r="Z194" t="str">
        <f t="shared" si="5"/>
        <v>&lt;Skill_4&gt;S153&lt;/Skill_4&gt;&lt;Circle&gt;1&lt;/Circle&gt;&lt;Doryokuti_1&gt;C&lt;/Doryokuti_1&gt;&lt;Doryokuti_2&gt;S&lt;/Doryokuti_2&gt;&lt;Doryokuti_3&gt;&lt;/Doryokuti_3&gt;&lt;/member&gt;</v>
      </c>
      <c r="AA194" t="str">
        <f t="shared" ref="AA194:AA257" si="6">Y194 &amp;Z194</f>
        <v>&lt;member ID = "P193"&gt;&lt;K_ID&gt;K49&lt;/K_ID&gt;&lt;Name&gt;スターミー&lt;/Name&gt;&lt;Personality&gt;PE6&lt;/Personality&gt;&lt;Special_1&gt;S81&lt;/Special_1&gt;&lt;Special_2&gt;S35&lt;/Special_2&gt;&lt;Item&gt;I54&lt;/Item&gt;&lt;Skill_1&gt;S175&lt;/Skill_1&gt;&lt;Skill_2&gt;S88&lt;/Skill_2&gt;&lt;Skill_3&gt;S18&lt;/Skill_3&gt;&lt;Skill_4&gt;S153&lt;/Skill_4&gt;&lt;Circle&gt;1&lt;/Circle&gt;&lt;Doryokuti_1&gt;C&lt;/Doryokuti_1&gt;&lt;Doryokuti_2&gt;S&lt;/Doryokuti_2&gt;&lt;Doryokuti_3&gt;&lt;/Doryokuti_3&gt;&lt;/member&gt;</v>
      </c>
      <c r="AMK194" s="1"/>
    </row>
    <row r="195" spans="1:27 1025:1025">
      <c r="A195" s="1" t="s">
        <v>703</v>
      </c>
      <c r="B195" t="str">
        <f>VLOOKUP(C195,xml_table5!$A$1:$B$151,2,FALSE())</f>
        <v>K49</v>
      </c>
      <c r="C195" s="1" t="s">
        <v>701</v>
      </c>
      <c r="D195" s="1" t="s">
        <v>309</v>
      </c>
      <c r="E195" s="22" t="str">
        <f>VLOOKUP(テーブル1[[#This Row],[Personality]],作業用!$J$2:$K$17,2,FALSE)</f>
        <v>PE6</v>
      </c>
      <c r="F195" t="str">
        <f>VLOOKUP(C195,pokemon_status!$B$2:$F$910,4,FALSE())</f>
        <v>はっこう</v>
      </c>
      <c r="G195" t="str">
        <f>VLOOKUP(F195,xml_table4!$A$1:$B$127,2,FALSE())</f>
        <v>S81</v>
      </c>
      <c r="H195" t="s">
        <v>702</v>
      </c>
      <c r="I195" t="str">
        <f>IF(H195 = "","",VLOOKUP(H195,xml_table4!$A$1:$B$127,2,FALSE()))</f>
        <v>S35</v>
      </c>
      <c r="J195" s="1" t="s">
        <v>357</v>
      </c>
      <c r="K195" t="str">
        <f>VLOOKUP(J195,xml_table2!$A$2:$B$56,2,FALSE())</f>
        <v>I19</v>
      </c>
      <c r="L195" s="1" t="s">
        <v>475</v>
      </c>
      <c r="M195" t="str">
        <f>VLOOKUP(L195,xml_table3!$A$1:$B$272,2,FALSE())</f>
        <v>S190</v>
      </c>
      <c r="N195" s="1" t="s">
        <v>385</v>
      </c>
      <c r="O195" t="str">
        <f>VLOOKUP(N195,xml_table3!$A$1:$B$272,2,FALSE())</f>
        <v>S213</v>
      </c>
      <c r="P195" s="1" t="s">
        <v>358</v>
      </c>
      <c r="Q195" t="str">
        <f>VLOOKUP(P195,xml_table3!$A$1:$B$272,2,FALSE())</f>
        <v>S54</v>
      </c>
      <c r="R195" s="1" t="s">
        <v>704</v>
      </c>
      <c r="S195" t="str">
        <f>VLOOKUP(R195,xml_table3!$A$1:$B$272,2,FALSE())</f>
        <v>S93</v>
      </c>
      <c r="T195" s="1" t="s">
        <v>219</v>
      </c>
      <c r="U195" s="1" t="s">
        <v>43</v>
      </c>
      <c r="V195" s="1" t="s">
        <v>45</v>
      </c>
      <c r="X195" s="1"/>
      <c r="Y195" t="str">
        <f>"&lt;member ID = """&amp;A195&amp;"""&gt;&lt;K_ID&gt;"&amp;B195&amp;"&lt;/K_ID&gt;&lt;Name&gt;"&amp;C195&amp;"&lt;/Name&gt;&lt;Personality&gt;"&amp;テーブル1[[#This Row],[Personality2]]&amp;"&lt;/Personality&gt;&lt;Special_1&gt;"&amp;G195&amp;"&lt;/Special_1&gt;&lt;Special_2&gt;"&amp;I195&amp;"&lt;/Special_2&gt;&lt;Item&gt;"&amp;K195&amp;"&lt;/Item&gt;&lt;Skill_1&gt;"&amp;M195&amp;"&lt;/Skill_1&gt;&lt;Skill_2&gt;"&amp;O195&amp;"&lt;/Skill_2&gt;&lt;Skill_3&gt;"&amp;Q195&amp;"&lt;/Skill_3&gt;"</f>
        <v>&lt;member ID = "P194"&gt;&lt;K_ID&gt;K49&lt;/K_ID&gt;&lt;Name&gt;スターミー&lt;/Name&gt;&lt;Personality&gt;PE6&lt;/Personality&gt;&lt;Special_1&gt;S81&lt;/Special_1&gt;&lt;Special_2&gt;S35&lt;/Special_2&gt;&lt;Item&gt;I19&lt;/Item&gt;&lt;Skill_1&gt;S190&lt;/Skill_1&gt;&lt;Skill_2&gt;S213&lt;/Skill_2&gt;&lt;Skill_3&gt;S54&lt;/Skill_3&gt;</v>
      </c>
      <c r="Z195" t="str">
        <f t="shared" si="5"/>
        <v>&lt;Skill_4&gt;S93&lt;/Skill_4&gt;&lt;Circle&gt;2&lt;/Circle&gt;&lt;Doryokuti_1&gt;C&lt;/Doryokuti_1&gt;&lt;Doryokuti_2&gt;S&lt;/Doryokuti_2&gt;&lt;Doryokuti_3&gt;&lt;/Doryokuti_3&gt;&lt;/member&gt;</v>
      </c>
      <c r="AA195" t="str">
        <f t="shared" si="6"/>
        <v>&lt;member ID = "P194"&gt;&lt;K_ID&gt;K49&lt;/K_ID&gt;&lt;Name&gt;スターミー&lt;/Name&gt;&lt;Personality&gt;PE6&lt;/Personality&gt;&lt;Special_1&gt;S81&lt;/Special_1&gt;&lt;Special_2&gt;S35&lt;/Special_2&gt;&lt;Item&gt;I19&lt;/Item&gt;&lt;Skill_1&gt;S190&lt;/Skill_1&gt;&lt;Skill_2&gt;S213&lt;/Skill_2&gt;&lt;Skill_3&gt;S54&lt;/Skill_3&gt;&lt;Skill_4&gt;S93&lt;/Skill_4&gt;&lt;Circle&gt;2&lt;/Circle&gt;&lt;Doryokuti_1&gt;C&lt;/Doryokuti_1&gt;&lt;Doryokuti_2&gt;S&lt;/Doryokuti_2&gt;&lt;Doryokuti_3&gt;&lt;/Doryokuti_3&gt;&lt;/member&gt;</v>
      </c>
      <c r="AMK195" s="1"/>
    </row>
    <row r="196" spans="1:27 1025:1025">
      <c r="A196" s="1" t="s">
        <v>705</v>
      </c>
      <c r="B196" t="str">
        <f>VLOOKUP(C196,xml_table5!$A$1:$B$151,2,FALSE())</f>
        <v>K49</v>
      </c>
      <c r="C196" s="1" t="s">
        <v>701</v>
      </c>
      <c r="D196" s="1" t="s">
        <v>261</v>
      </c>
      <c r="E196" s="22" t="str">
        <f>VLOOKUP(テーブル1[[#This Row],[Personality]],作業用!$J$2:$K$17,2,FALSE)</f>
        <v>PE3</v>
      </c>
      <c r="F196" t="str">
        <f>VLOOKUP(C196,pokemon_status!$B$2:$F$910,4,FALSE())</f>
        <v>はっこう</v>
      </c>
      <c r="G196" t="str">
        <f>VLOOKUP(F196,xml_table4!$A$1:$B$127,2,FALSE())</f>
        <v>S81</v>
      </c>
      <c r="H196" t="s">
        <v>702</v>
      </c>
      <c r="I196" t="str">
        <f>IF(H196 = "","",VLOOKUP(H196,xml_table4!$A$1:$B$127,2,FALSE()))</f>
        <v>S35</v>
      </c>
      <c r="J196" s="1" t="s">
        <v>140</v>
      </c>
      <c r="K196" t="str">
        <f>VLOOKUP(J196,xml_table2!$A$2:$B$56,2,FALSE())</f>
        <v>I49</v>
      </c>
      <c r="L196" s="1" t="s">
        <v>384</v>
      </c>
      <c r="M196" t="str">
        <f>VLOOKUP(L196,xml_table3!$A$1:$B$272,2,FALSE())</f>
        <v>S175</v>
      </c>
      <c r="N196" s="1" t="s">
        <v>310</v>
      </c>
      <c r="O196" t="str">
        <f>VLOOKUP(N196,xml_table3!$A$1:$B$272,2,FALSE())</f>
        <v>S88</v>
      </c>
      <c r="P196" s="1" t="s">
        <v>706</v>
      </c>
      <c r="Q196" t="str">
        <f>VLOOKUP(P196,xml_table3!$A$1:$B$272,2,FALSE())</f>
        <v>S207</v>
      </c>
      <c r="R196" s="1" t="s">
        <v>321</v>
      </c>
      <c r="S196" t="str">
        <f>VLOOKUP(R196,xml_table3!$A$1:$B$272,2,FALSE())</f>
        <v>S91</v>
      </c>
      <c r="T196" s="1" t="s">
        <v>224</v>
      </c>
      <c r="U196" s="1" t="s">
        <v>43</v>
      </c>
      <c r="V196" s="1" t="s">
        <v>45</v>
      </c>
      <c r="X196" s="1"/>
      <c r="Y196" t="str">
        <f>"&lt;member ID = """&amp;A196&amp;"""&gt;&lt;K_ID&gt;"&amp;B196&amp;"&lt;/K_ID&gt;&lt;Name&gt;"&amp;C196&amp;"&lt;/Name&gt;&lt;Personality&gt;"&amp;テーブル1[[#This Row],[Personality2]]&amp;"&lt;/Personality&gt;&lt;Special_1&gt;"&amp;G196&amp;"&lt;/Special_1&gt;&lt;Special_2&gt;"&amp;I196&amp;"&lt;/Special_2&gt;&lt;Item&gt;"&amp;K196&amp;"&lt;/Item&gt;&lt;Skill_1&gt;"&amp;M196&amp;"&lt;/Skill_1&gt;&lt;Skill_2&gt;"&amp;O196&amp;"&lt;/Skill_2&gt;&lt;Skill_3&gt;"&amp;Q196&amp;"&lt;/Skill_3&gt;"</f>
        <v>&lt;member ID = "P195"&gt;&lt;K_ID&gt;K49&lt;/K_ID&gt;&lt;Name&gt;スターミー&lt;/Name&gt;&lt;Personality&gt;PE3&lt;/Personality&gt;&lt;Special_1&gt;S81&lt;/Special_1&gt;&lt;Special_2&gt;S35&lt;/Special_2&gt;&lt;Item&gt;I49&lt;/Item&gt;&lt;Skill_1&gt;S175&lt;/Skill_1&gt;&lt;Skill_2&gt;S88&lt;/Skill_2&gt;&lt;Skill_3&gt;S207&lt;/Skill_3&gt;</v>
      </c>
      <c r="Z196" t="str">
        <f t="shared" ref="Z196:Z259" si="7">"&lt;Skill_4&gt;"&amp;S196&amp;"&lt;/Skill_4&gt;&lt;Circle&gt;"&amp;T196&amp;"&lt;/Circle&gt;&lt;Doryokuti_1&gt;"&amp;U196&amp;"&lt;/Doryokuti_1&gt;&lt;Doryokuti_2&gt;"&amp;V196&amp;"&lt;/Doryokuti_2&gt;&lt;Doryokuti_3&gt;"&amp;W196&amp;"&lt;/Doryokuti_3&gt;&lt;/member&gt;"</f>
        <v>&lt;Skill_4&gt;S91&lt;/Skill_4&gt;&lt;Circle&gt;3&lt;/Circle&gt;&lt;Doryokuti_1&gt;C&lt;/Doryokuti_1&gt;&lt;Doryokuti_2&gt;S&lt;/Doryokuti_2&gt;&lt;Doryokuti_3&gt;&lt;/Doryokuti_3&gt;&lt;/member&gt;</v>
      </c>
      <c r="AA196" t="str">
        <f t="shared" si="6"/>
        <v>&lt;member ID = "P195"&gt;&lt;K_ID&gt;K49&lt;/K_ID&gt;&lt;Name&gt;スターミー&lt;/Name&gt;&lt;Personality&gt;PE3&lt;/Personality&gt;&lt;Special_1&gt;S81&lt;/Special_1&gt;&lt;Special_2&gt;S35&lt;/Special_2&gt;&lt;Item&gt;I49&lt;/Item&gt;&lt;Skill_1&gt;S175&lt;/Skill_1&gt;&lt;Skill_2&gt;S88&lt;/Skill_2&gt;&lt;Skill_3&gt;S207&lt;/Skill_3&gt;&lt;Skill_4&gt;S91&lt;/Skill_4&gt;&lt;Circle&gt;3&lt;/Circle&gt;&lt;Doryokuti_1&gt;C&lt;/Doryokuti_1&gt;&lt;Doryokuti_2&gt;S&lt;/Doryokuti_2&gt;&lt;Doryokuti_3&gt;&lt;/Doryokuti_3&gt;&lt;/member&gt;</v>
      </c>
      <c r="AMK196" s="1"/>
    </row>
    <row r="197" spans="1:27 1025:1025">
      <c r="A197" s="1" t="s">
        <v>707</v>
      </c>
      <c r="B197" t="str">
        <f>VLOOKUP(C197,xml_table5!$A$1:$B$151,2,FALSE())</f>
        <v>K49</v>
      </c>
      <c r="C197" s="1" t="s">
        <v>701</v>
      </c>
      <c r="D197" s="1" t="s">
        <v>261</v>
      </c>
      <c r="E197" s="22" t="str">
        <f>VLOOKUP(テーブル1[[#This Row],[Personality]],作業用!$J$2:$K$17,2,FALSE)</f>
        <v>PE3</v>
      </c>
      <c r="F197" t="str">
        <f>VLOOKUP(C197,pokemon_status!$B$2:$F$910,4,FALSE())</f>
        <v>はっこう</v>
      </c>
      <c r="G197" t="str">
        <f>VLOOKUP(F197,xml_table4!$A$1:$B$127,2,FALSE())</f>
        <v>S81</v>
      </c>
      <c r="H197" t="s">
        <v>702</v>
      </c>
      <c r="I197" t="str">
        <f>IF(H197 = "","",VLOOKUP(H197,xml_table4!$A$1:$B$127,2,FALSE()))</f>
        <v>S35</v>
      </c>
      <c r="J197" s="1" t="s">
        <v>431</v>
      </c>
      <c r="K197" t="str">
        <f>VLOOKUP(J197,xml_table2!$A$2:$B$56,2,FALSE())</f>
        <v>I32</v>
      </c>
      <c r="L197" s="1" t="s">
        <v>384</v>
      </c>
      <c r="M197" t="str">
        <f>VLOOKUP(L197,xml_table3!$A$1:$B$272,2,FALSE())</f>
        <v>S175</v>
      </c>
      <c r="N197" s="1" t="s">
        <v>310</v>
      </c>
      <c r="O197" t="str">
        <f>VLOOKUP(N197,xml_table3!$A$1:$B$272,2,FALSE())</f>
        <v>S88</v>
      </c>
      <c r="P197" s="1" t="s">
        <v>362</v>
      </c>
      <c r="Q197" t="str">
        <f>VLOOKUP(P197,xml_table3!$A$1:$B$272,2,FALSE())</f>
        <v>S1</v>
      </c>
      <c r="R197" s="1" t="s">
        <v>396</v>
      </c>
      <c r="S197" t="str">
        <f>VLOOKUP(R197,xml_table3!$A$1:$B$272,2,FALSE())</f>
        <v>S270</v>
      </c>
      <c r="T197" s="1" t="s">
        <v>228</v>
      </c>
      <c r="U197" s="1" t="s">
        <v>43</v>
      </c>
      <c r="V197" s="1" t="s">
        <v>45</v>
      </c>
      <c r="X197" s="1"/>
      <c r="Y197" t="str">
        <f>"&lt;member ID = """&amp;A197&amp;"""&gt;&lt;K_ID&gt;"&amp;B197&amp;"&lt;/K_ID&gt;&lt;Name&gt;"&amp;C197&amp;"&lt;/Name&gt;&lt;Personality&gt;"&amp;テーブル1[[#This Row],[Personality2]]&amp;"&lt;/Personality&gt;&lt;Special_1&gt;"&amp;G197&amp;"&lt;/Special_1&gt;&lt;Special_2&gt;"&amp;I197&amp;"&lt;/Special_2&gt;&lt;Item&gt;"&amp;K197&amp;"&lt;/Item&gt;&lt;Skill_1&gt;"&amp;M197&amp;"&lt;/Skill_1&gt;&lt;Skill_2&gt;"&amp;O197&amp;"&lt;/Skill_2&gt;&lt;Skill_3&gt;"&amp;Q197&amp;"&lt;/Skill_3&gt;"</f>
        <v>&lt;member ID = "P196"&gt;&lt;K_ID&gt;K49&lt;/K_ID&gt;&lt;Name&gt;スターミー&lt;/Name&gt;&lt;Personality&gt;PE3&lt;/Personality&gt;&lt;Special_1&gt;S81&lt;/Special_1&gt;&lt;Special_2&gt;S35&lt;/Special_2&gt;&lt;Item&gt;I32&lt;/Item&gt;&lt;Skill_1&gt;S175&lt;/Skill_1&gt;&lt;Skill_2&gt;S88&lt;/Skill_2&gt;&lt;Skill_3&gt;S1&lt;/Skill_3&gt;</v>
      </c>
      <c r="Z197" t="str">
        <f t="shared" si="7"/>
        <v>&lt;Skill_4&gt;S270&lt;/Skill_4&gt;&lt;Circle&gt;4&lt;/Circle&gt;&lt;Doryokuti_1&gt;C&lt;/Doryokuti_1&gt;&lt;Doryokuti_2&gt;S&lt;/Doryokuti_2&gt;&lt;Doryokuti_3&gt;&lt;/Doryokuti_3&gt;&lt;/member&gt;</v>
      </c>
      <c r="AA197" t="str">
        <f t="shared" si="6"/>
        <v>&lt;member ID = "P196"&gt;&lt;K_ID&gt;K49&lt;/K_ID&gt;&lt;Name&gt;スターミー&lt;/Name&gt;&lt;Personality&gt;PE3&lt;/Personality&gt;&lt;Special_1&gt;S81&lt;/Special_1&gt;&lt;Special_2&gt;S35&lt;/Special_2&gt;&lt;Item&gt;I32&lt;/Item&gt;&lt;Skill_1&gt;S175&lt;/Skill_1&gt;&lt;Skill_2&gt;S88&lt;/Skill_2&gt;&lt;Skill_3&gt;S1&lt;/Skill_3&gt;&lt;Skill_4&gt;S270&lt;/Skill_4&gt;&lt;Circle&gt;4&lt;/Circle&gt;&lt;Doryokuti_1&gt;C&lt;/Doryokuti_1&gt;&lt;Doryokuti_2&gt;S&lt;/Doryokuti_2&gt;&lt;Doryokuti_3&gt;&lt;/Doryokuti_3&gt;&lt;/member&gt;</v>
      </c>
      <c r="AMK197" s="1"/>
    </row>
    <row r="198" spans="1:27 1025:1025">
      <c r="A198" s="1" t="s">
        <v>708</v>
      </c>
      <c r="B198" t="str">
        <f>VLOOKUP(C198,xml_table5!$A$1:$B$151,2,FALSE())</f>
        <v>K50</v>
      </c>
      <c r="C198" s="1" t="s">
        <v>709</v>
      </c>
      <c r="D198" s="1" t="s">
        <v>383</v>
      </c>
      <c r="E198" s="22" t="str">
        <f>VLOOKUP(テーブル1[[#This Row],[Personality]],作業用!$J$2:$K$17,2,FALSE)</f>
        <v>PE8</v>
      </c>
      <c r="F198" t="str">
        <f>VLOOKUP(C198,pokemon_status!$B$2:$F$910,4,FALSE())</f>
        <v>ふみん</v>
      </c>
      <c r="G198" t="str">
        <f>VLOOKUP(F198,xml_table4!$A$1:$B$127,2,FALSE())</f>
        <v>S93</v>
      </c>
      <c r="H198" t="s">
        <v>710</v>
      </c>
      <c r="I198" t="str">
        <f>IF(H198 = "","",VLOOKUP(H198,xml_table4!$A$1:$B$127,2,FALSE()))</f>
        <v>S123</v>
      </c>
      <c r="J198" s="1" t="s">
        <v>403</v>
      </c>
      <c r="K198" t="str">
        <f>VLOOKUP(J198,xml_table2!$A$2:$B$56,2,FALSE())</f>
        <v>I17</v>
      </c>
      <c r="L198" s="1" t="s">
        <v>244</v>
      </c>
      <c r="M198" t="str">
        <f>VLOOKUP(L198,xml_table3!$A$1:$B$272,2,FALSE())</f>
        <v>S87</v>
      </c>
      <c r="N198" s="1" t="s">
        <v>116</v>
      </c>
      <c r="O198" t="str">
        <f>VLOOKUP(N198,xml_table3!$A$1:$B$272,2,FALSE())</f>
        <v>S173</v>
      </c>
      <c r="P198" s="1" t="s">
        <v>527</v>
      </c>
      <c r="Q198" t="str">
        <f>VLOOKUP(P198,xml_table3!$A$1:$B$272,2,FALSE())</f>
        <v>S89</v>
      </c>
      <c r="R198" s="1" t="s">
        <v>711</v>
      </c>
      <c r="S198" t="str">
        <f>VLOOKUP(R198,xml_table3!$A$1:$B$272,2,FALSE())</f>
        <v>S166</v>
      </c>
      <c r="T198" s="1" t="s">
        <v>212</v>
      </c>
      <c r="U198" s="1" t="s">
        <v>41</v>
      </c>
      <c r="V198" s="1" t="s">
        <v>44</v>
      </c>
      <c r="X198" s="1"/>
      <c r="Y198" t="str">
        <f>"&lt;member ID = """&amp;A198&amp;"""&gt;&lt;K_ID&gt;"&amp;B198&amp;"&lt;/K_ID&gt;&lt;Name&gt;"&amp;C198&amp;"&lt;/Name&gt;&lt;Personality&gt;"&amp;テーブル1[[#This Row],[Personality2]]&amp;"&lt;/Personality&gt;&lt;Special_1&gt;"&amp;G198&amp;"&lt;/Special_1&gt;&lt;Special_2&gt;"&amp;I198&amp;"&lt;/Special_2&gt;&lt;Item&gt;"&amp;K198&amp;"&lt;/Item&gt;&lt;Skill_1&gt;"&amp;M198&amp;"&lt;/Skill_1&gt;&lt;Skill_2&gt;"&amp;O198&amp;"&lt;/Skill_2&gt;&lt;Skill_3&gt;"&amp;Q198&amp;"&lt;/Skill_3&gt;"</f>
        <v>&lt;member ID = "P197"&gt;&lt;K_ID&gt;K50&lt;/K_ID&gt;&lt;Name&gt;スリーパー&lt;/Name&gt;&lt;Personality&gt;PE8&lt;/Personality&gt;&lt;Special_1&gt;S93&lt;/Special_1&gt;&lt;Special_2&gt;S123&lt;/Special_2&gt;&lt;Item&gt;I17&lt;/Item&gt;&lt;Skill_1&gt;S87&lt;/Skill_1&gt;&lt;Skill_2&gt;S173&lt;/Skill_2&gt;&lt;Skill_3&gt;S89&lt;/Skill_3&gt;</v>
      </c>
      <c r="Z198" t="str">
        <f t="shared" si="7"/>
        <v>&lt;Skill_4&gt;S166&lt;/Skill_4&gt;&lt;Circle&gt;1&lt;/Circle&gt;&lt;Doryokuti_1&gt;A&lt;/Doryokuti_1&gt;&lt;Doryokuti_2&gt;D&lt;/Doryokuti_2&gt;&lt;Doryokuti_3&gt;&lt;/Doryokuti_3&gt;&lt;/member&gt;</v>
      </c>
      <c r="AA198" t="str">
        <f t="shared" si="6"/>
        <v>&lt;member ID = "P197"&gt;&lt;K_ID&gt;K50&lt;/K_ID&gt;&lt;Name&gt;スリーパー&lt;/Name&gt;&lt;Personality&gt;PE8&lt;/Personality&gt;&lt;Special_1&gt;S93&lt;/Special_1&gt;&lt;Special_2&gt;S123&lt;/Special_2&gt;&lt;Item&gt;I17&lt;/Item&gt;&lt;Skill_1&gt;S87&lt;/Skill_1&gt;&lt;Skill_2&gt;S173&lt;/Skill_2&gt;&lt;Skill_3&gt;S89&lt;/Skill_3&gt;&lt;Skill_4&gt;S166&lt;/Skill_4&gt;&lt;Circle&gt;1&lt;/Circle&gt;&lt;Doryokuti_1&gt;A&lt;/Doryokuti_1&gt;&lt;Doryokuti_2&gt;D&lt;/Doryokuti_2&gt;&lt;Doryokuti_3&gt;&lt;/Doryokuti_3&gt;&lt;/member&gt;</v>
      </c>
      <c r="AMK198" s="1"/>
    </row>
    <row r="199" spans="1:27 1025:1025">
      <c r="A199" s="1" t="s">
        <v>712</v>
      </c>
      <c r="B199" t="str">
        <f>VLOOKUP(C199,xml_table5!$A$1:$B$151,2,FALSE())</f>
        <v>K50</v>
      </c>
      <c r="C199" s="1" t="s">
        <v>709</v>
      </c>
      <c r="D199" s="1" t="s">
        <v>356</v>
      </c>
      <c r="E199" s="22" t="str">
        <f>VLOOKUP(テーブル1[[#This Row],[Personality]],作業用!$J$2:$K$17,2,FALSE)</f>
        <v>PE7</v>
      </c>
      <c r="F199" t="str">
        <f>VLOOKUP(C199,pokemon_status!$B$2:$F$910,4,FALSE())</f>
        <v>ふみん</v>
      </c>
      <c r="G199" t="str">
        <f>VLOOKUP(F199,xml_table4!$A$1:$B$127,2,FALSE())</f>
        <v>S93</v>
      </c>
      <c r="H199" t="s">
        <v>710</v>
      </c>
      <c r="I199" t="str">
        <f>IF(H199 = "","",VLOOKUP(H199,xml_table4!$A$1:$B$127,2,FALSE()))</f>
        <v>S123</v>
      </c>
      <c r="J199" s="1" t="s">
        <v>447</v>
      </c>
      <c r="K199" t="str">
        <f>VLOOKUP(J199,xml_table2!$A$2:$B$56,2,FALSE())</f>
        <v>I15</v>
      </c>
      <c r="L199" s="1" t="s">
        <v>535</v>
      </c>
      <c r="M199" t="str">
        <f>VLOOKUP(L199,xml_table3!$A$1:$B$272,2,FALSE())</f>
        <v>S258</v>
      </c>
      <c r="N199" s="1" t="s">
        <v>713</v>
      </c>
      <c r="O199" t="str">
        <f>VLOOKUP(N199,xml_table3!$A$1:$B$272,2,FALSE())</f>
        <v>S11</v>
      </c>
      <c r="P199" s="1" t="s">
        <v>346</v>
      </c>
      <c r="Q199" t="str">
        <f>VLOOKUP(P199,xml_table3!$A$1:$B$272,2,FALSE())</f>
        <v>S168</v>
      </c>
      <c r="R199" s="1" t="s">
        <v>527</v>
      </c>
      <c r="S199" t="str">
        <f>VLOOKUP(R199,xml_table3!$A$1:$B$272,2,FALSE())</f>
        <v>S89</v>
      </c>
      <c r="T199" s="1" t="s">
        <v>219</v>
      </c>
      <c r="U199" s="1" t="s">
        <v>43</v>
      </c>
      <c r="V199" s="1" t="s">
        <v>44</v>
      </c>
      <c r="X199" s="1"/>
      <c r="Y199" t="str">
        <f>"&lt;member ID = """&amp;A199&amp;"""&gt;&lt;K_ID&gt;"&amp;B199&amp;"&lt;/K_ID&gt;&lt;Name&gt;"&amp;C199&amp;"&lt;/Name&gt;&lt;Personality&gt;"&amp;テーブル1[[#This Row],[Personality2]]&amp;"&lt;/Personality&gt;&lt;Special_1&gt;"&amp;G199&amp;"&lt;/Special_1&gt;&lt;Special_2&gt;"&amp;I199&amp;"&lt;/Special_2&gt;&lt;Item&gt;"&amp;K199&amp;"&lt;/Item&gt;&lt;Skill_1&gt;"&amp;M199&amp;"&lt;/Skill_1&gt;&lt;Skill_2&gt;"&amp;O199&amp;"&lt;/Skill_2&gt;&lt;Skill_3&gt;"&amp;Q199&amp;"&lt;/Skill_3&gt;"</f>
        <v>&lt;member ID = "P198"&gt;&lt;K_ID&gt;K50&lt;/K_ID&gt;&lt;Name&gt;スリーパー&lt;/Name&gt;&lt;Personality&gt;PE7&lt;/Personality&gt;&lt;Special_1&gt;S93&lt;/Special_1&gt;&lt;Special_2&gt;S123&lt;/Special_2&gt;&lt;Item&gt;I15&lt;/Item&gt;&lt;Skill_1&gt;S258&lt;/Skill_1&gt;&lt;Skill_2&gt;S11&lt;/Skill_2&gt;&lt;Skill_3&gt;S168&lt;/Skill_3&gt;</v>
      </c>
      <c r="Z199" t="str">
        <f t="shared" si="7"/>
        <v>&lt;Skill_4&gt;S89&lt;/Skill_4&gt;&lt;Circle&gt;2&lt;/Circle&gt;&lt;Doryokuti_1&gt;C&lt;/Doryokuti_1&gt;&lt;Doryokuti_2&gt;D&lt;/Doryokuti_2&gt;&lt;Doryokuti_3&gt;&lt;/Doryokuti_3&gt;&lt;/member&gt;</v>
      </c>
      <c r="AA199" t="str">
        <f t="shared" si="6"/>
        <v>&lt;member ID = "P198"&gt;&lt;K_ID&gt;K50&lt;/K_ID&gt;&lt;Name&gt;スリーパー&lt;/Name&gt;&lt;Personality&gt;PE7&lt;/Personality&gt;&lt;Special_1&gt;S93&lt;/Special_1&gt;&lt;Special_2&gt;S123&lt;/Special_2&gt;&lt;Item&gt;I15&lt;/Item&gt;&lt;Skill_1&gt;S258&lt;/Skill_1&gt;&lt;Skill_2&gt;S11&lt;/Skill_2&gt;&lt;Skill_3&gt;S168&lt;/Skill_3&gt;&lt;Skill_4&gt;S89&lt;/Skill_4&gt;&lt;Circle&gt;2&lt;/Circle&gt;&lt;Doryokuti_1&gt;C&lt;/Doryokuti_1&gt;&lt;Doryokuti_2&gt;D&lt;/Doryokuti_2&gt;&lt;Doryokuti_3&gt;&lt;/Doryokuti_3&gt;&lt;/member&gt;</v>
      </c>
      <c r="AMK199" s="1"/>
    </row>
    <row r="200" spans="1:27 1025:1025">
      <c r="A200" s="1" t="s">
        <v>714</v>
      </c>
      <c r="B200" t="str">
        <f>VLOOKUP(C200,xml_table5!$A$1:$B$151,2,FALSE())</f>
        <v>K50</v>
      </c>
      <c r="C200" s="1" t="s">
        <v>709</v>
      </c>
      <c r="D200" s="1" t="s">
        <v>206</v>
      </c>
      <c r="E200" s="22" t="str">
        <f>VLOOKUP(テーブル1[[#This Row],[Personality]],作業用!$J$2:$K$17,2,FALSE)</f>
        <v>PE1</v>
      </c>
      <c r="F200" t="str">
        <f>VLOOKUP(C200,pokemon_status!$B$2:$F$910,4,FALSE())</f>
        <v>ふみん</v>
      </c>
      <c r="G200" t="str">
        <f>VLOOKUP(F200,xml_table4!$A$1:$B$127,2,FALSE())</f>
        <v>S93</v>
      </c>
      <c r="H200" t="s">
        <v>710</v>
      </c>
      <c r="I200" t="str">
        <f>IF(H200 = "","",VLOOKUP(H200,xml_table4!$A$1:$B$127,2,FALSE()))</f>
        <v>S123</v>
      </c>
      <c r="J200" s="1" t="s">
        <v>451</v>
      </c>
      <c r="K200" t="str">
        <f>VLOOKUP(J200,xml_table2!$A$2:$B$56,2,FALSE())</f>
        <v>I8</v>
      </c>
      <c r="L200" s="1" t="s">
        <v>246</v>
      </c>
      <c r="M200" t="str">
        <f>VLOOKUP(L200,xml_table3!$A$1:$B$272,2,FALSE())</f>
        <v>S98</v>
      </c>
      <c r="N200" s="1" t="s">
        <v>338</v>
      </c>
      <c r="O200" t="str">
        <f>VLOOKUP(N200,xml_table3!$A$1:$B$272,2,FALSE())</f>
        <v>S226</v>
      </c>
      <c r="P200" s="1" t="s">
        <v>339</v>
      </c>
      <c r="Q200" t="str">
        <f>VLOOKUP(P200,xml_table3!$A$1:$B$272,2,FALSE())</f>
        <v>S56</v>
      </c>
      <c r="R200" s="1" t="s">
        <v>340</v>
      </c>
      <c r="S200" t="str">
        <f>VLOOKUP(R200,xml_table3!$A$1:$B$272,2,FALSE())</f>
        <v>S269</v>
      </c>
      <c r="T200" s="1" t="s">
        <v>224</v>
      </c>
      <c r="U200" s="1" t="s">
        <v>41</v>
      </c>
      <c r="V200" s="1" t="s">
        <v>44</v>
      </c>
      <c r="X200" s="1"/>
      <c r="Y200" t="str">
        <f>"&lt;member ID = """&amp;A200&amp;"""&gt;&lt;K_ID&gt;"&amp;B200&amp;"&lt;/K_ID&gt;&lt;Name&gt;"&amp;C200&amp;"&lt;/Name&gt;&lt;Personality&gt;"&amp;テーブル1[[#This Row],[Personality2]]&amp;"&lt;/Personality&gt;&lt;Special_1&gt;"&amp;G200&amp;"&lt;/Special_1&gt;&lt;Special_2&gt;"&amp;I200&amp;"&lt;/Special_2&gt;&lt;Item&gt;"&amp;K200&amp;"&lt;/Item&gt;&lt;Skill_1&gt;"&amp;M200&amp;"&lt;/Skill_1&gt;&lt;Skill_2&gt;"&amp;O200&amp;"&lt;/Skill_2&gt;&lt;Skill_3&gt;"&amp;Q200&amp;"&lt;/Skill_3&gt;"</f>
        <v>&lt;member ID = "P199"&gt;&lt;K_ID&gt;K50&lt;/K_ID&gt;&lt;Name&gt;スリーパー&lt;/Name&gt;&lt;Personality&gt;PE1&lt;/Personality&gt;&lt;Special_1&gt;S93&lt;/Special_1&gt;&lt;Special_2&gt;S123&lt;/Special_2&gt;&lt;Item&gt;I8&lt;/Item&gt;&lt;Skill_1&gt;S98&lt;/Skill_1&gt;&lt;Skill_2&gt;S226&lt;/Skill_2&gt;&lt;Skill_3&gt;S56&lt;/Skill_3&gt;</v>
      </c>
      <c r="Z200" t="str">
        <f t="shared" si="7"/>
        <v>&lt;Skill_4&gt;S269&lt;/Skill_4&gt;&lt;Circle&gt;3&lt;/Circle&gt;&lt;Doryokuti_1&gt;A&lt;/Doryokuti_1&gt;&lt;Doryokuti_2&gt;D&lt;/Doryokuti_2&gt;&lt;Doryokuti_3&gt;&lt;/Doryokuti_3&gt;&lt;/member&gt;</v>
      </c>
      <c r="AA200" t="str">
        <f t="shared" si="6"/>
        <v>&lt;member ID = "P199"&gt;&lt;K_ID&gt;K50&lt;/K_ID&gt;&lt;Name&gt;スリーパー&lt;/Name&gt;&lt;Personality&gt;PE1&lt;/Personality&gt;&lt;Special_1&gt;S93&lt;/Special_1&gt;&lt;Special_2&gt;S123&lt;/Special_2&gt;&lt;Item&gt;I8&lt;/Item&gt;&lt;Skill_1&gt;S98&lt;/Skill_1&gt;&lt;Skill_2&gt;S226&lt;/Skill_2&gt;&lt;Skill_3&gt;S56&lt;/Skill_3&gt;&lt;Skill_4&gt;S269&lt;/Skill_4&gt;&lt;Circle&gt;3&lt;/Circle&gt;&lt;Doryokuti_1&gt;A&lt;/Doryokuti_1&gt;&lt;Doryokuti_2&gt;D&lt;/Doryokuti_2&gt;&lt;Doryokuti_3&gt;&lt;/Doryokuti_3&gt;&lt;/member&gt;</v>
      </c>
      <c r="AMK200" s="1"/>
    </row>
    <row r="201" spans="1:27 1025:1025">
      <c r="A201" s="1" t="s">
        <v>715</v>
      </c>
      <c r="B201" t="str">
        <f>VLOOKUP(C201,xml_table5!$A$1:$B$151,2,FALSE())</f>
        <v>K50</v>
      </c>
      <c r="C201" s="1" t="s">
        <v>709</v>
      </c>
      <c r="D201" s="1" t="s">
        <v>261</v>
      </c>
      <c r="E201" s="22" t="str">
        <f>VLOOKUP(テーブル1[[#This Row],[Personality]],作業用!$J$2:$K$17,2,FALSE)</f>
        <v>PE3</v>
      </c>
      <c r="F201" t="str">
        <f>VLOOKUP(C201,pokemon_status!$B$2:$F$910,4,FALSE())</f>
        <v>ふみん</v>
      </c>
      <c r="G201" t="str">
        <f>VLOOKUP(F201,xml_table4!$A$1:$B$127,2,FALSE())</f>
        <v>S93</v>
      </c>
      <c r="H201" t="s">
        <v>710</v>
      </c>
      <c r="I201" t="str">
        <f>IF(H201 = "","",VLOOKUP(H201,xml_table4!$A$1:$B$127,2,FALSE()))</f>
        <v>S123</v>
      </c>
      <c r="J201" s="1" t="s">
        <v>190</v>
      </c>
      <c r="K201" t="str">
        <f>VLOOKUP(J201,xml_table2!$A$2:$B$56,2,FALSE())</f>
        <v>I22</v>
      </c>
      <c r="L201" s="1" t="s">
        <v>310</v>
      </c>
      <c r="M201" t="str">
        <f>VLOOKUP(L201,xml_table3!$A$1:$B$272,2,FALSE())</f>
        <v>S88</v>
      </c>
      <c r="N201" s="1" t="s">
        <v>319</v>
      </c>
      <c r="O201" t="str">
        <f>VLOOKUP(N201,xml_table3!$A$1:$B$272,2,FALSE())</f>
        <v>S104</v>
      </c>
      <c r="P201" s="1" t="s">
        <v>321</v>
      </c>
      <c r="Q201" t="str">
        <f>VLOOKUP(P201,xml_table3!$A$1:$B$272,2,FALSE())</f>
        <v>S91</v>
      </c>
      <c r="R201" s="1" t="s">
        <v>363</v>
      </c>
      <c r="S201" t="str">
        <f>VLOOKUP(R201,xml_table3!$A$1:$B$272,2,FALSE())</f>
        <v>S61</v>
      </c>
      <c r="T201" s="1" t="s">
        <v>228</v>
      </c>
      <c r="U201" s="1" t="s">
        <v>43</v>
      </c>
      <c r="V201" s="1" t="s">
        <v>44</v>
      </c>
      <c r="X201" s="1"/>
      <c r="Y201" t="str">
        <f>"&lt;member ID = """&amp;A201&amp;"""&gt;&lt;K_ID&gt;"&amp;B201&amp;"&lt;/K_ID&gt;&lt;Name&gt;"&amp;C201&amp;"&lt;/Name&gt;&lt;Personality&gt;"&amp;テーブル1[[#This Row],[Personality2]]&amp;"&lt;/Personality&gt;&lt;Special_1&gt;"&amp;G201&amp;"&lt;/Special_1&gt;&lt;Special_2&gt;"&amp;I201&amp;"&lt;/Special_2&gt;&lt;Item&gt;"&amp;K201&amp;"&lt;/Item&gt;&lt;Skill_1&gt;"&amp;M201&amp;"&lt;/Skill_1&gt;&lt;Skill_2&gt;"&amp;O201&amp;"&lt;/Skill_2&gt;&lt;Skill_3&gt;"&amp;Q201&amp;"&lt;/Skill_3&gt;"</f>
        <v>&lt;member ID = "P200"&gt;&lt;K_ID&gt;K50&lt;/K_ID&gt;&lt;Name&gt;スリーパー&lt;/Name&gt;&lt;Personality&gt;PE3&lt;/Personality&gt;&lt;Special_1&gt;S93&lt;/Special_1&gt;&lt;Special_2&gt;S123&lt;/Special_2&gt;&lt;Item&gt;I22&lt;/Item&gt;&lt;Skill_1&gt;S88&lt;/Skill_1&gt;&lt;Skill_2&gt;S104&lt;/Skill_2&gt;&lt;Skill_3&gt;S91&lt;/Skill_3&gt;</v>
      </c>
      <c r="Z201" t="str">
        <f t="shared" si="7"/>
        <v>&lt;Skill_4&gt;S61&lt;/Skill_4&gt;&lt;Circle&gt;4&lt;/Circle&gt;&lt;Doryokuti_1&gt;C&lt;/Doryokuti_1&gt;&lt;Doryokuti_2&gt;D&lt;/Doryokuti_2&gt;&lt;Doryokuti_3&gt;&lt;/Doryokuti_3&gt;&lt;/member&gt;</v>
      </c>
      <c r="AA201" t="str">
        <f t="shared" si="6"/>
        <v>&lt;member ID = "P200"&gt;&lt;K_ID&gt;K50&lt;/K_ID&gt;&lt;Name&gt;スリーパー&lt;/Name&gt;&lt;Personality&gt;PE3&lt;/Personality&gt;&lt;Special_1&gt;S93&lt;/Special_1&gt;&lt;Special_2&gt;S123&lt;/Special_2&gt;&lt;Item&gt;I22&lt;/Item&gt;&lt;Skill_1&gt;S88&lt;/Skill_1&gt;&lt;Skill_2&gt;S104&lt;/Skill_2&gt;&lt;Skill_3&gt;S91&lt;/Skill_3&gt;&lt;Skill_4&gt;S61&lt;/Skill_4&gt;&lt;Circle&gt;4&lt;/Circle&gt;&lt;Doryokuti_1&gt;C&lt;/Doryokuti_1&gt;&lt;Doryokuti_2&gt;D&lt;/Doryokuti_2&gt;&lt;Doryokuti_3&gt;&lt;/Doryokuti_3&gt;&lt;/member&gt;</v>
      </c>
      <c r="AMK201" s="1"/>
    </row>
    <row r="202" spans="1:27 1025:1025">
      <c r="A202" s="1" t="s">
        <v>716</v>
      </c>
      <c r="B202" t="str">
        <f>VLOOKUP(C202,xml_table5!$A$1:$B$151,2,FALSE())</f>
        <v>K51</v>
      </c>
      <c r="C202" s="1" t="s">
        <v>717</v>
      </c>
      <c r="D202" s="1" t="s">
        <v>231</v>
      </c>
      <c r="E202" s="22" t="str">
        <f>VLOOKUP(テーブル1[[#This Row],[Personality]],作業用!$J$2:$K$17,2,FALSE)</f>
        <v>PE2</v>
      </c>
      <c r="F202" t="str">
        <f>VLOOKUP(C202,pokemon_status!$B$2:$F$910,4,FALSE())</f>
        <v>ようりょくそ</v>
      </c>
      <c r="G202" t="str">
        <f>VLOOKUP(F202,xml_table4!$A$1:$B$127,2,FALSE())</f>
        <v>S121</v>
      </c>
      <c r="H202" t="s">
        <v>718</v>
      </c>
      <c r="I202" t="str">
        <f>IF(H202 = "","",VLOOKUP(H202,xml_table4!$A$1:$B$127,2,FALSE()))</f>
        <v>S83</v>
      </c>
      <c r="J202" s="1" t="s">
        <v>447</v>
      </c>
      <c r="K202" t="str">
        <f>VLOOKUP(J202,xml_table2!$A$2:$B$56,2,FALSE())</f>
        <v>I15</v>
      </c>
      <c r="L202" s="1" t="s">
        <v>278</v>
      </c>
      <c r="M202" t="str">
        <f>VLOOKUP(L202,xml_table3!$A$1:$B$272,2,FALSE())</f>
        <v>S132</v>
      </c>
      <c r="N202" s="1" t="s">
        <v>719</v>
      </c>
      <c r="O202" t="str">
        <f>VLOOKUP(N202,xml_table3!$A$1:$B$272,2,FALSE())</f>
        <v>S135</v>
      </c>
      <c r="P202" s="1" t="s">
        <v>208</v>
      </c>
      <c r="Q202" t="str">
        <f>VLOOKUP(P202,xml_table3!$A$1:$B$272,2,FALSE())</f>
        <v>S94</v>
      </c>
      <c r="R202" s="1" t="s">
        <v>334</v>
      </c>
      <c r="S202" t="str">
        <f>VLOOKUP(R202,xml_table3!$A$1:$B$272,2,FALSE())</f>
        <v>S179</v>
      </c>
      <c r="T202" s="1" t="s">
        <v>212</v>
      </c>
      <c r="U202" s="1" t="s">
        <v>41</v>
      </c>
      <c r="V202" s="1" t="s">
        <v>45</v>
      </c>
      <c r="X202" s="1"/>
      <c r="Y202" t="str">
        <f>"&lt;member ID = """&amp;A202&amp;"""&gt;&lt;K_ID&gt;"&amp;B202&amp;"&lt;/K_ID&gt;&lt;Name&gt;"&amp;C202&amp;"&lt;/Name&gt;&lt;Personality&gt;"&amp;テーブル1[[#This Row],[Personality2]]&amp;"&lt;/Personality&gt;&lt;Special_1&gt;"&amp;G202&amp;"&lt;/Special_1&gt;&lt;Special_2&gt;"&amp;I202&amp;"&lt;/Special_2&gt;&lt;Item&gt;"&amp;K202&amp;"&lt;/Item&gt;&lt;Skill_1&gt;"&amp;M202&amp;"&lt;/Skill_1&gt;&lt;Skill_2&gt;"&amp;O202&amp;"&lt;/Skill_2&gt;&lt;Skill_3&gt;"&amp;Q202&amp;"&lt;/Skill_3&gt;"</f>
        <v>&lt;member ID = "P201"&gt;&lt;K_ID&gt;K51&lt;/K_ID&gt;&lt;Name&gt;ダーテング&lt;/Name&gt;&lt;Personality&gt;PE2&lt;/Personality&gt;&lt;Special_1&gt;S121&lt;/Special_1&gt;&lt;Special_2&gt;S83&lt;/Special_2&gt;&lt;Item&gt;I15&lt;/Item&gt;&lt;Skill_1&gt;S132&lt;/Skill_1&gt;&lt;Skill_2&gt;S135&lt;/Skill_2&gt;&lt;Skill_3&gt;S94&lt;/Skill_3&gt;</v>
      </c>
      <c r="Z202" t="str">
        <f t="shared" si="7"/>
        <v>&lt;Skill_4&gt;S179&lt;/Skill_4&gt;&lt;Circle&gt;1&lt;/Circle&gt;&lt;Doryokuti_1&gt;A&lt;/Doryokuti_1&gt;&lt;Doryokuti_2&gt;S&lt;/Doryokuti_2&gt;&lt;Doryokuti_3&gt;&lt;/Doryokuti_3&gt;&lt;/member&gt;</v>
      </c>
      <c r="AA202" t="str">
        <f t="shared" si="6"/>
        <v>&lt;member ID = "P201"&gt;&lt;K_ID&gt;K51&lt;/K_ID&gt;&lt;Name&gt;ダーテング&lt;/Name&gt;&lt;Personality&gt;PE2&lt;/Personality&gt;&lt;Special_1&gt;S121&lt;/Special_1&gt;&lt;Special_2&gt;S83&lt;/Special_2&gt;&lt;Item&gt;I15&lt;/Item&gt;&lt;Skill_1&gt;S132&lt;/Skill_1&gt;&lt;Skill_2&gt;S135&lt;/Skill_2&gt;&lt;Skill_3&gt;S94&lt;/Skill_3&gt;&lt;Skill_4&gt;S179&lt;/Skill_4&gt;&lt;Circle&gt;1&lt;/Circle&gt;&lt;Doryokuti_1&gt;A&lt;/Doryokuti_1&gt;&lt;Doryokuti_2&gt;S&lt;/Doryokuti_2&gt;&lt;Doryokuti_3&gt;&lt;/Doryokuti_3&gt;&lt;/member&gt;</v>
      </c>
      <c r="AMK202" s="1"/>
    </row>
    <row r="203" spans="1:27 1025:1025">
      <c r="A203" s="1" t="s">
        <v>720</v>
      </c>
      <c r="B203" t="str">
        <f>VLOOKUP(C203,xml_table5!$A$1:$B$151,2,FALSE())</f>
        <v>K51</v>
      </c>
      <c r="C203" s="1" t="s">
        <v>717</v>
      </c>
      <c r="D203" s="1" t="s">
        <v>564</v>
      </c>
      <c r="E203" s="22" t="str">
        <f>VLOOKUP(テーブル1[[#This Row],[Personality]],作業用!$J$2:$K$17,2,FALSE)</f>
        <v>PE9</v>
      </c>
      <c r="F203" t="str">
        <f>VLOOKUP(C203,pokemon_status!$B$2:$F$910,4,FALSE())</f>
        <v>ようりょくそ</v>
      </c>
      <c r="G203" t="str">
        <f>VLOOKUP(F203,xml_table4!$A$1:$B$127,2,FALSE())</f>
        <v>S121</v>
      </c>
      <c r="H203" t="s">
        <v>718</v>
      </c>
      <c r="I203" t="str">
        <f>IF(H203 = "","",VLOOKUP(H203,xml_table4!$A$1:$B$127,2,FALSE()))</f>
        <v>S83</v>
      </c>
      <c r="J203" s="1" t="s">
        <v>298</v>
      </c>
      <c r="K203" t="str">
        <f>VLOOKUP(J203,xml_table2!$A$2:$B$56,2,FALSE())</f>
        <v>I33</v>
      </c>
      <c r="L203" s="1" t="s">
        <v>506</v>
      </c>
      <c r="M203" t="str">
        <f>VLOOKUP(L203,xml_table3!$A$1:$B$272,2,FALSE())</f>
        <v>S64</v>
      </c>
      <c r="N203" s="1" t="s">
        <v>507</v>
      </c>
      <c r="O203" t="str">
        <f>VLOOKUP(N203,xml_table3!$A$1:$B$272,2,FALSE())</f>
        <v>S256</v>
      </c>
      <c r="P203" s="1" t="s">
        <v>236</v>
      </c>
      <c r="Q203" t="str">
        <f>VLOOKUP(P203,xml_table3!$A$1:$B$272,2,FALSE())</f>
        <v>S50</v>
      </c>
      <c r="R203" s="1" t="s">
        <v>285</v>
      </c>
      <c r="S203" t="str">
        <f>VLOOKUP(R203,xml_table3!$A$1:$B$272,2,FALSE())</f>
        <v>S78</v>
      </c>
      <c r="T203" s="1" t="s">
        <v>219</v>
      </c>
      <c r="U203" s="1" t="s">
        <v>40</v>
      </c>
      <c r="V203" s="1" t="s">
        <v>42</v>
      </c>
      <c r="W203" s="1" t="s">
        <v>44</v>
      </c>
      <c r="X203" s="1"/>
      <c r="Y203" t="str">
        <f>"&lt;member ID = """&amp;A203&amp;"""&gt;&lt;K_ID&gt;"&amp;B203&amp;"&lt;/K_ID&gt;&lt;Name&gt;"&amp;C203&amp;"&lt;/Name&gt;&lt;Personality&gt;"&amp;テーブル1[[#This Row],[Personality2]]&amp;"&lt;/Personality&gt;&lt;Special_1&gt;"&amp;G203&amp;"&lt;/Special_1&gt;&lt;Special_2&gt;"&amp;I203&amp;"&lt;/Special_2&gt;&lt;Item&gt;"&amp;K203&amp;"&lt;/Item&gt;&lt;Skill_1&gt;"&amp;M203&amp;"&lt;/Skill_1&gt;&lt;Skill_2&gt;"&amp;O203&amp;"&lt;/Skill_2&gt;&lt;Skill_3&gt;"&amp;Q203&amp;"&lt;/Skill_3&gt;"</f>
        <v>&lt;member ID = "P202"&gt;&lt;K_ID&gt;K51&lt;/K_ID&gt;&lt;Name&gt;ダーテング&lt;/Name&gt;&lt;Personality&gt;PE9&lt;/Personality&gt;&lt;Special_1&gt;S121&lt;/Special_1&gt;&lt;Special_2&gt;S83&lt;/Special_2&gt;&lt;Item&gt;I33&lt;/Item&gt;&lt;Skill_1&gt;S64&lt;/Skill_1&gt;&lt;Skill_2&gt;S256&lt;/Skill_2&gt;&lt;Skill_3&gt;S50&lt;/Skill_3&gt;</v>
      </c>
      <c r="Z203" t="str">
        <f t="shared" si="7"/>
        <v>&lt;Skill_4&gt;S78&lt;/Skill_4&gt;&lt;Circle&gt;2&lt;/Circle&gt;&lt;Doryokuti_1&gt;HP&lt;/Doryokuti_1&gt;&lt;Doryokuti_2&gt;B&lt;/Doryokuti_2&gt;&lt;Doryokuti_3&gt;D&lt;/Doryokuti_3&gt;&lt;/member&gt;</v>
      </c>
      <c r="AA203" t="str">
        <f t="shared" si="6"/>
        <v>&lt;member ID = "P202"&gt;&lt;K_ID&gt;K51&lt;/K_ID&gt;&lt;Name&gt;ダーテング&lt;/Name&gt;&lt;Personality&gt;PE9&lt;/Personality&gt;&lt;Special_1&gt;S121&lt;/Special_1&gt;&lt;Special_2&gt;S83&lt;/Special_2&gt;&lt;Item&gt;I33&lt;/Item&gt;&lt;Skill_1&gt;S64&lt;/Skill_1&gt;&lt;Skill_2&gt;S256&lt;/Skill_2&gt;&lt;Skill_3&gt;S50&lt;/Skill_3&gt;&lt;Skill_4&gt;S78&lt;/Skill_4&gt;&lt;Circle&gt;2&lt;/Circle&gt;&lt;Doryokuti_1&gt;HP&lt;/Doryokuti_1&gt;&lt;Doryokuti_2&gt;B&lt;/Doryokuti_2&gt;&lt;Doryokuti_3&gt;D&lt;/Doryokuti_3&gt;&lt;/member&gt;</v>
      </c>
      <c r="AMK203" s="1"/>
    </row>
    <row r="204" spans="1:27 1025:1025">
      <c r="A204" s="1" t="s">
        <v>721</v>
      </c>
      <c r="B204" t="str">
        <f>VLOOKUP(C204,xml_table5!$A$1:$B$151,2,FALSE())</f>
        <v>K51</v>
      </c>
      <c r="C204" s="1" t="s">
        <v>717</v>
      </c>
      <c r="D204" s="1" t="s">
        <v>261</v>
      </c>
      <c r="E204" s="22" t="str">
        <f>VLOOKUP(テーブル1[[#This Row],[Personality]],作業用!$J$2:$K$17,2,FALSE)</f>
        <v>PE3</v>
      </c>
      <c r="F204" t="str">
        <f>VLOOKUP(C204,pokemon_status!$B$2:$F$910,4,FALSE())</f>
        <v>ようりょくそ</v>
      </c>
      <c r="G204" t="str">
        <f>VLOOKUP(F204,xml_table4!$A$1:$B$127,2,FALSE())</f>
        <v>S121</v>
      </c>
      <c r="H204" t="s">
        <v>718</v>
      </c>
      <c r="I204" t="str">
        <f>IF(H204 = "","",VLOOKUP(H204,xml_table4!$A$1:$B$127,2,FALSE()))</f>
        <v>S83</v>
      </c>
      <c r="J204" s="1" t="s">
        <v>262</v>
      </c>
      <c r="K204" t="str">
        <f>VLOOKUP(J204,xml_table2!$A$2:$B$56,2,FALSE())</f>
        <v>I26</v>
      </c>
      <c r="L204" s="1" t="s">
        <v>272</v>
      </c>
      <c r="M204" t="str">
        <f>VLOOKUP(L204,xml_table3!$A$1:$B$272,2,FALSE())</f>
        <v>S261</v>
      </c>
      <c r="N204" s="1" t="s">
        <v>412</v>
      </c>
      <c r="O204" t="str">
        <f>VLOOKUP(N204,xml_table3!$A$1:$B$272,2,FALSE())</f>
        <v>S8</v>
      </c>
      <c r="P204" s="1" t="s">
        <v>363</v>
      </c>
      <c r="Q204" t="str">
        <f>VLOOKUP(P204,xml_table3!$A$1:$B$272,2,FALSE())</f>
        <v>S61</v>
      </c>
      <c r="R204" s="1" t="s">
        <v>319</v>
      </c>
      <c r="S204" t="str">
        <f>VLOOKUP(R204,xml_table3!$A$1:$B$272,2,FALSE())</f>
        <v>S104</v>
      </c>
      <c r="T204" s="1" t="s">
        <v>224</v>
      </c>
      <c r="U204" s="1" t="s">
        <v>40</v>
      </c>
      <c r="V204" s="1" t="s">
        <v>43</v>
      </c>
      <c r="X204" s="1"/>
      <c r="Y204" t="str">
        <f>"&lt;member ID = """&amp;A204&amp;"""&gt;&lt;K_ID&gt;"&amp;B204&amp;"&lt;/K_ID&gt;&lt;Name&gt;"&amp;C204&amp;"&lt;/Name&gt;&lt;Personality&gt;"&amp;テーブル1[[#This Row],[Personality2]]&amp;"&lt;/Personality&gt;&lt;Special_1&gt;"&amp;G204&amp;"&lt;/Special_1&gt;&lt;Special_2&gt;"&amp;I204&amp;"&lt;/Special_2&gt;&lt;Item&gt;"&amp;K204&amp;"&lt;/Item&gt;&lt;Skill_1&gt;"&amp;M204&amp;"&lt;/Skill_1&gt;&lt;Skill_2&gt;"&amp;O204&amp;"&lt;/Skill_2&gt;&lt;Skill_3&gt;"&amp;Q204&amp;"&lt;/Skill_3&gt;"</f>
        <v>&lt;member ID = "P203"&gt;&lt;K_ID&gt;K51&lt;/K_ID&gt;&lt;Name&gt;ダーテング&lt;/Name&gt;&lt;Personality&gt;PE3&lt;/Personality&gt;&lt;Special_1&gt;S121&lt;/Special_1&gt;&lt;Special_2&gt;S83&lt;/Special_2&gt;&lt;Item&gt;I26&lt;/Item&gt;&lt;Skill_1&gt;S261&lt;/Skill_1&gt;&lt;Skill_2&gt;S8&lt;/Skill_2&gt;&lt;Skill_3&gt;S61&lt;/Skill_3&gt;</v>
      </c>
      <c r="Z204" t="str">
        <f t="shared" si="7"/>
        <v>&lt;Skill_4&gt;S104&lt;/Skill_4&gt;&lt;Circle&gt;3&lt;/Circle&gt;&lt;Doryokuti_1&gt;HP&lt;/Doryokuti_1&gt;&lt;Doryokuti_2&gt;C&lt;/Doryokuti_2&gt;&lt;Doryokuti_3&gt;&lt;/Doryokuti_3&gt;&lt;/member&gt;</v>
      </c>
      <c r="AA204" t="str">
        <f t="shared" si="6"/>
        <v>&lt;member ID = "P203"&gt;&lt;K_ID&gt;K51&lt;/K_ID&gt;&lt;Name&gt;ダーテング&lt;/Name&gt;&lt;Personality&gt;PE3&lt;/Personality&gt;&lt;Special_1&gt;S121&lt;/Special_1&gt;&lt;Special_2&gt;S83&lt;/Special_2&gt;&lt;Item&gt;I26&lt;/Item&gt;&lt;Skill_1&gt;S261&lt;/Skill_1&gt;&lt;Skill_2&gt;S8&lt;/Skill_2&gt;&lt;Skill_3&gt;S61&lt;/Skill_3&gt;&lt;Skill_4&gt;S104&lt;/Skill_4&gt;&lt;Circle&gt;3&lt;/Circle&gt;&lt;Doryokuti_1&gt;HP&lt;/Doryokuti_1&gt;&lt;Doryokuti_2&gt;C&lt;/Doryokuti_2&gt;&lt;Doryokuti_3&gt;&lt;/Doryokuti_3&gt;&lt;/member&gt;</v>
      </c>
      <c r="AMK204" s="1"/>
    </row>
    <row r="205" spans="1:27 1025:1025">
      <c r="A205" s="1" t="s">
        <v>722</v>
      </c>
      <c r="B205" t="str">
        <f>VLOOKUP(C205,xml_table5!$A$1:$B$151,2,FALSE())</f>
        <v>K51</v>
      </c>
      <c r="C205" s="1" t="s">
        <v>717</v>
      </c>
      <c r="D205" s="1" t="s">
        <v>206</v>
      </c>
      <c r="E205" s="22" t="str">
        <f>VLOOKUP(テーブル1[[#This Row],[Personality]],作業用!$J$2:$K$17,2,FALSE)</f>
        <v>PE1</v>
      </c>
      <c r="F205" t="str">
        <f>VLOOKUP(C205,pokemon_status!$B$2:$F$910,4,FALSE())</f>
        <v>ようりょくそ</v>
      </c>
      <c r="G205" t="str">
        <f>VLOOKUP(F205,xml_table4!$A$1:$B$127,2,FALSE())</f>
        <v>S121</v>
      </c>
      <c r="H205" t="s">
        <v>718</v>
      </c>
      <c r="I205" t="str">
        <f>IF(H205 = "","",VLOOKUP(H205,xml_table4!$A$1:$B$127,2,FALSE()))</f>
        <v>S83</v>
      </c>
      <c r="J205" s="1" t="s">
        <v>723</v>
      </c>
      <c r="K205" t="str">
        <f>VLOOKUP(J205,xml_table2!$A$2:$B$56,2,FALSE())</f>
        <v>I16</v>
      </c>
      <c r="L205" s="1" t="s">
        <v>278</v>
      </c>
      <c r="M205" t="str">
        <f>VLOOKUP(L205,xml_table3!$A$1:$B$272,2,FALSE())</f>
        <v>S132</v>
      </c>
      <c r="N205" s="1" t="s">
        <v>234</v>
      </c>
      <c r="O205" t="str">
        <f>VLOOKUP(N205,xml_table3!$A$1:$B$272,2,FALSE())</f>
        <v>S212</v>
      </c>
      <c r="P205" s="1" t="s">
        <v>217</v>
      </c>
      <c r="Q205" t="str">
        <f>VLOOKUP(P205,xml_table3!$A$1:$B$272,2,FALSE())</f>
        <v>S145</v>
      </c>
      <c r="R205" s="1" t="s">
        <v>407</v>
      </c>
      <c r="S205" t="str">
        <f>VLOOKUP(R205,xml_table3!$A$1:$B$272,2,FALSE())</f>
        <v>S123</v>
      </c>
      <c r="T205" s="1" t="s">
        <v>228</v>
      </c>
      <c r="U205" s="1" t="s">
        <v>40</v>
      </c>
      <c r="V205" s="1" t="s">
        <v>41</v>
      </c>
      <c r="X205" s="1"/>
      <c r="Y205" t="str">
        <f>"&lt;member ID = """&amp;A205&amp;"""&gt;&lt;K_ID&gt;"&amp;B205&amp;"&lt;/K_ID&gt;&lt;Name&gt;"&amp;C205&amp;"&lt;/Name&gt;&lt;Personality&gt;"&amp;テーブル1[[#This Row],[Personality2]]&amp;"&lt;/Personality&gt;&lt;Special_1&gt;"&amp;G205&amp;"&lt;/Special_1&gt;&lt;Special_2&gt;"&amp;I205&amp;"&lt;/Special_2&gt;&lt;Item&gt;"&amp;K205&amp;"&lt;/Item&gt;&lt;Skill_1&gt;"&amp;M205&amp;"&lt;/Skill_1&gt;&lt;Skill_2&gt;"&amp;O205&amp;"&lt;/Skill_2&gt;&lt;Skill_3&gt;"&amp;Q205&amp;"&lt;/Skill_3&gt;"</f>
        <v>&lt;member ID = "P204"&gt;&lt;K_ID&gt;K51&lt;/K_ID&gt;&lt;Name&gt;ダーテング&lt;/Name&gt;&lt;Personality&gt;PE1&lt;/Personality&gt;&lt;Special_1&gt;S121&lt;/Special_1&gt;&lt;Special_2&gt;S83&lt;/Special_2&gt;&lt;Item&gt;I16&lt;/Item&gt;&lt;Skill_1&gt;S132&lt;/Skill_1&gt;&lt;Skill_2&gt;S212&lt;/Skill_2&gt;&lt;Skill_3&gt;S145&lt;/Skill_3&gt;</v>
      </c>
      <c r="Z205" t="str">
        <f t="shared" si="7"/>
        <v>&lt;Skill_4&gt;S123&lt;/Skill_4&gt;&lt;Circle&gt;4&lt;/Circle&gt;&lt;Doryokuti_1&gt;HP&lt;/Doryokuti_1&gt;&lt;Doryokuti_2&gt;A&lt;/Doryokuti_2&gt;&lt;Doryokuti_3&gt;&lt;/Doryokuti_3&gt;&lt;/member&gt;</v>
      </c>
      <c r="AA205" t="str">
        <f t="shared" si="6"/>
        <v>&lt;member ID = "P204"&gt;&lt;K_ID&gt;K51&lt;/K_ID&gt;&lt;Name&gt;ダーテング&lt;/Name&gt;&lt;Personality&gt;PE1&lt;/Personality&gt;&lt;Special_1&gt;S121&lt;/Special_1&gt;&lt;Special_2&gt;S83&lt;/Special_2&gt;&lt;Item&gt;I16&lt;/Item&gt;&lt;Skill_1&gt;S132&lt;/Skill_1&gt;&lt;Skill_2&gt;S212&lt;/Skill_2&gt;&lt;Skill_3&gt;S145&lt;/Skill_3&gt;&lt;Skill_4&gt;S123&lt;/Skill_4&gt;&lt;Circle&gt;4&lt;/Circle&gt;&lt;Doryokuti_1&gt;HP&lt;/Doryokuti_1&gt;&lt;Doryokuti_2&gt;A&lt;/Doryokuti_2&gt;&lt;Doryokuti_3&gt;&lt;/Doryokuti_3&gt;&lt;/member&gt;</v>
      </c>
      <c r="AMK205" s="1"/>
    </row>
    <row r="206" spans="1:27 1025:1025">
      <c r="A206" s="1" t="s">
        <v>724</v>
      </c>
      <c r="B206" t="str">
        <f>VLOOKUP(C206,xml_table5!$A$1:$B$151,2,FALSE())</f>
        <v>K52</v>
      </c>
      <c r="C206" s="1" t="s">
        <v>725</v>
      </c>
      <c r="D206" s="1" t="s">
        <v>383</v>
      </c>
      <c r="E206" s="22" t="str">
        <f>VLOOKUP(テーブル1[[#This Row],[Personality]],作業用!$J$2:$K$17,2,FALSE)</f>
        <v>PE8</v>
      </c>
      <c r="F206" t="str">
        <f>VLOOKUP(C206,pokemon_status!$B$2:$F$910,4,FALSE())</f>
        <v>がんじょう</v>
      </c>
      <c r="G206" t="str">
        <f>VLOOKUP(F206,xml_table4!$A$1:$B$127,2,FALSE())</f>
        <v>S22</v>
      </c>
      <c r="H206" t="s">
        <v>726</v>
      </c>
      <c r="I206" t="str">
        <f>IF(H206 = "","",VLOOKUP(H206,xml_table4!$A$1:$B$127,2,FALSE()))</f>
        <v>S39</v>
      </c>
      <c r="J206" s="1" t="s">
        <v>723</v>
      </c>
      <c r="K206" t="str">
        <f>VLOOKUP(J206,xml_table2!$A$2:$B$56,2,FALSE())</f>
        <v>I16</v>
      </c>
      <c r="L206" s="1" t="s">
        <v>397</v>
      </c>
      <c r="M206" t="str">
        <f>VLOOKUP(L206,xml_table3!$A$1:$B$272,2,FALSE())</f>
        <v>S76</v>
      </c>
      <c r="N206" s="1" t="s">
        <v>727</v>
      </c>
      <c r="O206" t="str">
        <f>VLOOKUP(N206,xml_table3!$A$1:$B$272,2,FALSE())</f>
        <v>S231</v>
      </c>
      <c r="P206" s="1" t="s">
        <v>241</v>
      </c>
      <c r="Q206" t="str">
        <f>VLOOKUP(P206,xml_table3!$A$1:$B$272,2,FALSE())</f>
        <v>S153</v>
      </c>
      <c r="R206" s="1" t="s">
        <v>333</v>
      </c>
      <c r="S206" t="str">
        <f>VLOOKUP(R206,xml_table3!$A$1:$B$272,2,FALSE())</f>
        <v>S235</v>
      </c>
      <c r="T206" s="1" t="s">
        <v>212</v>
      </c>
      <c r="U206" s="1" t="s">
        <v>41</v>
      </c>
      <c r="V206" s="1" t="s">
        <v>43</v>
      </c>
      <c r="X206" s="1"/>
      <c r="Y206" t="str">
        <f>"&lt;member ID = """&amp;A206&amp;"""&gt;&lt;K_ID&gt;"&amp;B206&amp;"&lt;/K_ID&gt;&lt;Name&gt;"&amp;C206&amp;"&lt;/Name&gt;&lt;Personality&gt;"&amp;テーブル1[[#This Row],[Personality2]]&amp;"&lt;/Personality&gt;&lt;Special_1&gt;"&amp;G206&amp;"&lt;/Special_1&gt;&lt;Special_2&gt;"&amp;I206&amp;"&lt;/Special_2&gt;&lt;Item&gt;"&amp;K206&amp;"&lt;/Item&gt;&lt;Skill_1&gt;"&amp;M206&amp;"&lt;/Skill_1&gt;&lt;Skill_2&gt;"&amp;O206&amp;"&lt;/Skill_2&gt;&lt;Skill_3&gt;"&amp;Q206&amp;"&lt;/Skill_3&gt;"</f>
        <v>&lt;member ID = "P205"&gt;&lt;K_ID&gt;K52&lt;/K_ID&gt;&lt;Name&gt;ダイノーズ&lt;/Name&gt;&lt;Personality&gt;PE8&lt;/Personality&gt;&lt;Special_1&gt;S22&lt;/Special_1&gt;&lt;Special_2&gt;S39&lt;/Special_2&gt;&lt;Item&gt;I16&lt;/Item&gt;&lt;Skill_1&gt;S76&lt;/Skill_1&gt;&lt;Skill_2&gt;S231&lt;/Skill_2&gt;&lt;Skill_3&gt;S153&lt;/Skill_3&gt;</v>
      </c>
      <c r="Z206" t="str">
        <f t="shared" si="7"/>
        <v>&lt;Skill_4&gt;S235&lt;/Skill_4&gt;&lt;Circle&gt;1&lt;/Circle&gt;&lt;Doryokuti_1&gt;A&lt;/Doryokuti_1&gt;&lt;Doryokuti_2&gt;C&lt;/Doryokuti_2&gt;&lt;Doryokuti_3&gt;&lt;/Doryokuti_3&gt;&lt;/member&gt;</v>
      </c>
      <c r="AA206" t="str">
        <f t="shared" si="6"/>
        <v>&lt;member ID = "P205"&gt;&lt;K_ID&gt;K52&lt;/K_ID&gt;&lt;Name&gt;ダイノーズ&lt;/Name&gt;&lt;Personality&gt;PE8&lt;/Personality&gt;&lt;Special_1&gt;S22&lt;/Special_1&gt;&lt;Special_2&gt;S39&lt;/Special_2&gt;&lt;Item&gt;I16&lt;/Item&gt;&lt;Skill_1&gt;S76&lt;/Skill_1&gt;&lt;Skill_2&gt;S231&lt;/Skill_2&gt;&lt;Skill_3&gt;S153&lt;/Skill_3&gt;&lt;Skill_4&gt;S235&lt;/Skill_4&gt;&lt;Circle&gt;1&lt;/Circle&gt;&lt;Doryokuti_1&gt;A&lt;/Doryokuti_1&gt;&lt;Doryokuti_2&gt;C&lt;/Doryokuti_2&gt;&lt;Doryokuti_3&gt;&lt;/Doryokuti_3&gt;&lt;/member&gt;</v>
      </c>
      <c r="AMK206" s="1"/>
    </row>
    <row r="207" spans="1:27 1025:1025">
      <c r="A207" s="1" t="s">
        <v>728</v>
      </c>
      <c r="B207" t="str">
        <f>VLOOKUP(C207,xml_table5!$A$1:$B$151,2,FALSE())</f>
        <v>K52</v>
      </c>
      <c r="C207" s="1" t="s">
        <v>725</v>
      </c>
      <c r="D207" s="1" t="s">
        <v>206</v>
      </c>
      <c r="E207" s="22" t="str">
        <f>VLOOKUP(テーブル1[[#This Row],[Personality]],作業用!$J$2:$K$17,2,FALSE)</f>
        <v>PE1</v>
      </c>
      <c r="F207" t="str">
        <f>VLOOKUP(C207,pokemon_status!$B$2:$F$910,4,FALSE())</f>
        <v>がんじょう</v>
      </c>
      <c r="G207" t="str">
        <f>VLOOKUP(F207,xml_table4!$A$1:$B$127,2,FALSE())</f>
        <v>S22</v>
      </c>
      <c r="H207" t="s">
        <v>726</v>
      </c>
      <c r="I207" t="str">
        <f>IF(H207 = "","",VLOOKUP(H207,xml_table4!$A$1:$B$127,2,FALSE()))</f>
        <v>S39</v>
      </c>
      <c r="J207" s="1" t="s">
        <v>233</v>
      </c>
      <c r="K207" t="str">
        <f>VLOOKUP(J207,xml_table2!$A$2:$B$56,2,FALSE())</f>
        <v>I52</v>
      </c>
      <c r="L207" s="1" t="s">
        <v>371</v>
      </c>
      <c r="M207" t="str">
        <f>VLOOKUP(L207,xml_table3!$A$1:$B$272,2,FALSE())</f>
        <v>S4</v>
      </c>
      <c r="N207" s="1" t="s">
        <v>338</v>
      </c>
      <c r="O207" t="str">
        <f>VLOOKUP(N207,xml_table3!$A$1:$B$272,2,FALSE())</f>
        <v>S226</v>
      </c>
      <c r="P207" s="1" t="s">
        <v>339</v>
      </c>
      <c r="Q207" t="str">
        <f>VLOOKUP(P207,xml_table3!$A$1:$B$272,2,FALSE())</f>
        <v>S56</v>
      </c>
      <c r="R207" s="1" t="s">
        <v>340</v>
      </c>
      <c r="S207" t="str">
        <f>VLOOKUP(R207,xml_table3!$A$1:$B$272,2,FALSE())</f>
        <v>S269</v>
      </c>
      <c r="T207" s="1" t="s">
        <v>219</v>
      </c>
      <c r="U207" s="1" t="s">
        <v>41</v>
      </c>
      <c r="V207" s="1" t="s">
        <v>44</v>
      </c>
      <c r="X207" s="1"/>
      <c r="Y207" t="str">
        <f>"&lt;member ID = """&amp;A207&amp;"""&gt;&lt;K_ID&gt;"&amp;B207&amp;"&lt;/K_ID&gt;&lt;Name&gt;"&amp;C207&amp;"&lt;/Name&gt;&lt;Personality&gt;"&amp;テーブル1[[#This Row],[Personality2]]&amp;"&lt;/Personality&gt;&lt;Special_1&gt;"&amp;G207&amp;"&lt;/Special_1&gt;&lt;Special_2&gt;"&amp;I207&amp;"&lt;/Special_2&gt;&lt;Item&gt;"&amp;K207&amp;"&lt;/Item&gt;&lt;Skill_1&gt;"&amp;M207&amp;"&lt;/Skill_1&gt;&lt;Skill_2&gt;"&amp;O207&amp;"&lt;/Skill_2&gt;&lt;Skill_3&gt;"&amp;Q207&amp;"&lt;/Skill_3&gt;"</f>
        <v>&lt;member ID = "P206"&gt;&lt;K_ID&gt;K52&lt;/K_ID&gt;&lt;Name&gt;ダイノーズ&lt;/Name&gt;&lt;Personality&gt;PE1&lt;/Personality&gt;&lt;Special_1&gt;S22&lt;/Special_1&gt;&lt;Special_2&gt;S39&lt;/Special_2&gt;&lt;Item&gt;I52&lt;/Item&gt;&lt;Skill_1&gt;S4&lt;/Skill_1&gt;&lt;Skill_2&gt;S226&lt;/Skill_2&gt;&lt;Skill_3&gt;S56&lt;/Skill_3&gt;</v>
      </c>
      <c r="Z207" t="str">
        <f t="shared" si="7"/>
        <v>&lt;Skill_4&gt;S269&lt;/Skill_4&gt;&lt;Circle&gt;2&lt;/Circle&gt;&lt;Doryokuti_1&gt;A&lt;/Doryokuti_1&gt;&lt;Doryokuti_2&gt;D&lt;/Doryokuti_2&gt;&lt;Doryokuti_3&gt;&lt;/Doryokuti_3&gt;&lt;/member&gt;</v>
      </c>
      <c r="AA207" t="str">
        <f t="shared" si="6"/>
        <v>&lt;member ID = "P206"&gt;&lt;K_ID&gt;K52&lt;/K_ID&gt;&lt;Name&gt;ダイノーズ&lt;/Name&gt;&lt;Personality&gt;PE1&lt;/Personality&gt;&lt;Special_1&gt;S22&lt;/Special_1&gt;&lt;Special_2&gt;S39&lt;/Special_2&gt;&lt;Item&gt;I52&lt;/Item&gt;&lt;Skill_1&gt;S4&lt;/Skill_1&gt;&lt;Skill_2&gt;S226&lt;/Skill_2&gt;&lt;Skill_3&gt;S56&lt;/Skill_3&gt;&lt;Skill_4&gt;S269&lt;/Skill_4&gt;&lt;Circle&gt;2&lt;/Circle&gt;&lt;Doryokuti_1&gt;A&lt;/Doryokuti_1&gt;&lt;Doryokuti_2&gt;D&lt;/Doryokuti_2&gt;&lt;Doryokuti_3&gt;&lt;/Doryokuti_3&gt;&lt;/member&gt;</v>
      </c>
      <c r="AMK207" s="1"/>
    </row>
    <row r="208" spans="1:27 1025:1025">
      <c r="A208" s="1" t="s">
        <v>729</v>
      </c>
      <c r="B208" t="str">
        <f>VLOOKUP(C208,xml_table5!$A$1:$B$151,2,FALSE())</f>
        <v>K52</v>
      </c>
      <c r="C208" s="1" t="s">
        <v>725</v>
      </c>
      <c r="D208" s="1" t="s">
        <v>206</v>
      </c>
      <c r="E208" s="22" t="str">
        <f>VLOOKUP(テーブル1[[#This Row],[Personality]],作業用!$J$2:$K$17,2,FALSE)</f>
        <v>PE1</v>
      </c>
      <c r="F208" t="str">
        <f>VLOOKUP(C208,pokemon_status!$B$2:$F$910,4,FALSE())</f>
        <v>がんじょう</v>
      </c>
      <c r="G208" t="str">
        <f>VLOOKUP(F208,xml_table4!$A$1:$B$127,2,FALSE())</f>
        <v>S22</v>
      </c>
      <c r="H208" t="s">
        <v>726</v>
      </c>
      <c r="I208" t="str">
        <f>IF(H208 = "","",VLOOKUP(H208,xml_table4!$A$1:$B$127,2,FALSE()))</f>
        <v>S39</v>
      </c>
      <c r="J208" s="1" t="s">
        <v>214</v>
      </c>
      <c r="K208" t="str">
        <f>VLOOKUP(J208,xml_table2!$A$2:$B$56,2,FALSE())</f>
        <v>I45</v>
      </c>
      <c r="L208" s="1" t="s">
        <v>221</v>
      </c>
      <c r="M208" t="str">
        <f>VLOOKUP(L208,xml_table3!$A$1:$B$272,2,FALSE())</f>
        <v>S114</v>
      </c>
      <c r="N208" s="1" t="s">
        <v>371</v>
      </c>
      <c r="O208" t="str">
        <f>VLOOKUP(N208,xml_table3!$A$1:$B$272,2,FALSE())</f>
        <v>S4</v>
      </c>
      <c r="P208" s="1" t="s">
        <v>210</v>
      </c>
      <c r="Q208" t="str">
        <f>VLOOKUP(P208,xml_table3!$A$1:$B$272,2,FALSE())</f>
        <v>S95</v>
      </c>
      <c r="R208" s="1" t="s">
        <v>407</v>
      </c>
      <c r="S208" t="str">
        <f>VLOOKUP(R208,xml_table3!$A$1:$B$272,2,FALSE())</f>
        <v>S123</v>
      </c>
      <c r="T208" s="1" t="s">
        <v>224</v>
      </c>
      <c r="U208" s="1" t="s">
        <v>41</v>
      </c>
      <c r="V208" s="1" t="s">
        <v>42</v>
      </c>
      <c r="X208" s="1"/>
      <c r="Y208" t="str">
        <f>"&lt;member ID = """&amp;A208&amp;"""&gt;&lt;K_ID&gt;"&amp;B208&amp;"&lt;/K_ID&gt;&lt;Name&gt;"&amp;C208&amp;"&lt;/Name&gt;&lt;Personality&gt;"&amp;テーブル1[[#This Row],[Personality2]]&amp;"&lt;/Personality&gt;&lt;Special_1&gt;"&amp;G208&amp;"&lt;/Special_1&gt;&lt;Special_2&gt;"&amp;I208&amp;"&lt;/Special_2&gt;&lt;Item&gt;"&amp;K208&amp;"&lt;/Item&gt;&lt;Skill_1&gt;"&amp;M208&amp;"&lt;/Skill_1&gt;&lt;Skill_2&gt;"&amp;O208&amp;"&lt;/Skill_2&gt;&lt;Skill_3&gt;"&amp;Q208&amp;"&lt;/Skill_3&gt;"</f>
        <v>&lt;member ID = "P207"&gt;&lt;K_ID&gt;K52&lt;/K_ID&gt;&lt;Name&gt;ダイノーズ&lt;/Name&gt;&lt;Personality&gt;PE1&lt;/Personality&gt;&lt;Special_1&gt;S22&lt;/Special_1&gt;&lt;Special_2&gt;S39&lt;/Special_2&gt;&lt;Item&gt;I45&lt;/Item&gt;&lt;Skill_1&gt;S114&lt;/Skill_1&gt;&lt;Skill_2&gt;S4&lt;/Skill_2&gt;&lt;Skill_3&gt;S95&lt;/Skill_3&gt;</v>
      </c>
      <c r="Z208" t="str">
        <f t="shared" si="7"/>
        <v>&lt;Skill_4&gt;S123&lt;/Skill_4&gt;&lt;Circle&gt;3&lt;/Circle&gt;&lt;Doryokuti_1&gt;A&lt;/Doryokuti_1&gt;&lt;Doryokuti_2&gt;B&lt;/Doryokuti_2&gt;&lt;Doryokuti_3&gt;&lt;/Doryokuti_3&gt;&lt;/member&gt;</v>
      </c>
      <c r="AA208" t="str">
        <f t="shared" si="6"/>
        <v>&lt;member ID = "P207"&gt;&lt;K_ID&gt;K52&lt;/K_ID&gt;&lt;Name&gt;ダイノーズ&lt;/Name&gt;&lt;Personality&gt;PE1&lt;/Personality&gt;&lt;Special_1&gt;S22&lt;/Special_1&gt;&lt;Special_2&gt;S39&lt;/Special_2&gt;&lt;Item&gt;I45&lt;/Item&gt;&lt;Skill_1&gt;S114&lt;/Skill_1&gt;&lt;Skill_2&gt;S4&lt;/Skill_2&gt;&lt;Skill_3&gt;S95&lt;/Skill_3&gt;&lt;Skill_4&gt;S123&lt;/Skill_4&gt;&lt;Circle&gt;3&lt;/Circle&gt;&lt;Doryokuti_1&gt;A&lt;/Doryokuti_1&gt;&lt;Doryokuti_2&gt;B&lt;/Doryokuti_2&gt;&lt;Doryokuti_3&gt;&lt;/Doryokuti_3&gt;&lt;/member&gt;</v>
      </c>
      <c r="AMK208" s="1"/>
    </row>
    <row r="209" spans="1:27 1025:1025">
      <c r="A209" s="1" t="s">
        <v>730</v>
      </c>
      <c r="B209" t="str">
        <f>VLOOKUP(C209,xml_table5!$A$1:$B$151,2,FALSE())</f>
        <v>K52</v>
      </c>
      <c r="C209" s="1" t="s">
        <v>725</v>
      </c>
      <c r="D209" s="1" t="s">
        <v>261</v>
      </c>
      <c r="E209" s="22" t="str">
        <f>VLOOKUP(テーブル1[[#This Row],[Personality]],作業用!$J$2:$K$17,2,FALSE)</f>
        <v>PE3</v>
      </c>
      <c r="F209" t="str">
        <f>VLOOKUP(C209,pokemon_status!$B$2:$F$910,4,FALSE())</f>
        <v>がんじょう</v>
      </c>
      <c r="G209" t="str">
        <f>VLOOKUP(F209,xml_table4!$A$1:$B$127,2,FALSE())</f>
        <v>S22</v>
      </c>
      <c r="H209" t="s">
        <v>726</v>
      </c>
      <c r="I209" t="str">
        <f>IF(H209 = "","",VLOOKUP(H209,xml_table4!$A$1:$B$127,2,FALSE()))</f>
        <v>S39</v>
      </c>
      <c r="J209" s="1" t="s">
        <v>226</v>
      </c>
      <c r="K209" t="str">
        <f>VLOOKUP(J209,xml_table2!$A$2:$B$56,2,FALSE())</f>
        <v>I3</v>
      </c>
      <c r="L209" s="1" t="s">
        <v>388</v>
      </c>
      <c r="M209" t="str">
        <f>VLOOKUP(L209,xml_table3!$A$1:$B$272,2,FALSE())</f>
        <v>S259</v>
      </c>
      <c r="N209" s="1" t="s">
        <v>706</v>
      </c>
      <c r="O209" t="str">
        <f>VLOOKUP(N209,xml_table3!$A$1:$B$272,2,FALSE())</f>
        <v>S207</v>
      </c>
      <c r="P209" s="1" t="s">
        <v>469</v>
      </c>
      <c r="Q209" t="str">
        <f>VLOOKUP(P209,xml_table3!$A$1:$B$272,2,FALSE())</f>
        <v>S122</v>
      </c>
      <c r="R209" s="1" t="s">
        <v>362</v>
      </c>
      <c r="S209" t="str">
        <f>VLOOKUP(R209,xml_table3!$A$1:$B$272,2,FALSE())</f>
        <v>S1</v>
      </c>
      <c r="T209" s="1" t="s">
        <v>228</v>
      </c>
      <c r="U209" s="1" t="s">
        <v>43</v>
      </c>
      <c r="V209" s="1" t="s">
        <v>44</v>
      </c>
      <c r="X209" s="1"/>
      <c r="Y209" t="str">
        <f>"&lt;member ID = """&amp;A209&amp;"""&gt;&lt;K_ID&gt;"&amp;B209&amp;"&lt;/K_ID&gt;&lt;Name&gt;"&amp;C209&amp;"&lt;/Name&gt;&lt;Personality&gt;"&amp;テーブル1[[#This Row],[Personality2]]&amp;"&lt;/Personality&gt;&lt;Special_1&gt;"&amp;G209&amp;"&lt;/Special_1&gt;&lt;Special_2&gt;"&amp;I209&amp;"&lt;/Special_2&gt;&lt;Item&gt;"&amp;K209&amp;"&lt;/Item&gt;&lt;Skill_1&gt;"&amp;M209&amp;"&lt;/Skill_1&gt;&lt;Skill_2&gt;"&amp;O209&amp;"&lt;/Skill_2&gt;&lt;Skill_3&gt;"&amp;Q209&amp;"&lt;/Skill_3&gt;"</f>
        <v>&lt;member ID = "P208"&gt;&lt;K_ID&gt;K52&lt;/K_ID&gt;&lt;Name&gt;ダイノーズ&lt;/Name&gt;&lt;Personality&gt;PE3&lt;/Personality&gt;&lt;Special_1&gt;S22&lt;/Special_1&gt;&lt;Special_2&gt;S39&lt;/Special_2&gt;&lt;Item&gt;I3&lt;/Item&gt;&lt;Skill_1&gt;S259&lt;/Skill_1&gt;&lt;Skill_2&gt;S207&lt;/Skill_2&gt;&lt;Skill_3&gt;S122&lt;/Skill_3&gt;</v>
      </c>
      <c r="Z209" t="str">
        <f t="shared" si="7"/>
        <v>&lt;Skill_4&gt;S1&lt;/Skill_4&gt;&lt;Circle&gt;4&lt;/Circle&gt;&lt;Doryokuti_1&gt;C&lt;/Doryokuti_1&gt;&lt;Doryokuti_2&gt;D&lt;/Doryokuti_2&gt;&lt;Doryokuti_3&gt;&lt;/Doryokuti_3&gt;&lt;/member&gt;</v>
      </c>
      <c r="AA209" t="str">
        <f t="shared" si="6"/>
        <v>&lt;member ID = "P208"&gt;&lt;K_ID&gt;K52&lt;/K_ID&gt;&lt;Name&gt;ダイノーズ&lt;/Name&gt;&lt;Personality&gt;PE3&lt;/Personality&gt;&lt;Special_1&gt;S22&lt;/Special_1&gt;&lt;Special_2&gt;S39&lt;/Special_2&gt;&lt;Item&gt;I3&lt;/Item&gt;&lt;Skill_1&gt;S259&lt;/Skill_1&gt;&lt;Skill_2&gt;S207&lt;/Skill_2&gt;&lt;Skill_3&gt;S122&lt;/Skill_3&gt;&lt;Skill_4&gt;S1&lt;/Skill_4&gt;&lt;Circle&gt;4&lt;/Circle&gt;&lt;Doryokuti_1&gt;C&lt;/Doryokuti_1&gt;&lt;Doryokuti_2&gt;D&lt;/Doryokuti_2&gt;&lt;Doryokuti_3&gt;&lt;/Doryokuti_3&gt;&lt;/member&gt;</v>
      </c>
      <c r="AMK209" s="1"/>
    </row>
    <row r="210" spans="1:27 1025:1025">
      <c r="A210" s="1" t="s">
        <v>731</v>
      </c>
      <c r="B210" t="str">
        <f>VLOOKUP(C210,xml_table5!$A$1:$B$151,2,FALSE())</f>
        <v>K53</v>
      </c>
      <c r="C210" s="1" t="s">
        <v>732</v>
      </c>
      <c r="D210" s="1" t="s">
        <v>231</v>
      </c>
      <c r="E210" s="22" t="str">
        <f>VLOOKUP(テーブル1[[#This Row],[Personality]],作業用!$J$2:$K$17,2,FALSE)</f>
        <v>PE2</v>
      </c>
      <c r="F210" t="str">
        <f>VLOOKUP(C210,pokemon_status!$B$2:$F$910,4,FALSE())</f>
        <v>すながくれ</v>
      </c>
      <c r="G210" t="str">
        <f>VLOOKUP(F210,xml_table4!$A$1:$B$127,2,FALSE())</f>
        <v>S48</v>
      </c>
      <c r="H210" t="s">
        <v>733</v>
      </c>
      <c r="I210" t="str">
        <f>IF(H210 = "","",VLOOKUP(H210,xml_table4!$A$1:$B$127,2,FALSE()))</f>
        <v>S7</v>
      </c>
      <c r="J210" s="1" t="s">
        <v>734</v>
      </c>
      <c r="K210" t="str">
        <f>VLOOKUP(J210,xml_table2!$A$2:$B$56,2,FALSE())</f>
        <v>I39</v>
      </c>
      <c r="L210" s="1" t="s">
        <v>210</v>
      </c>
      <c r="M210" t="str">
        <f>VLOOKUP(L210,xml_table3!$A$1:$B$272,2,FALSE())</f>
        <v>S95</v>
      </c>
      <c r="N210" s="1" t="s">
        <v>209</v>
      </c>
      <c r="O210" t="str">
        <f>VLOOKUP(N210,xml_table3!$A$1:$B$272,2,FALSE())</f>
        <v>S26</v>
      </c>
      <c r="P210" s="1" t="s">
        <v>735</v>
      </c>
      <c r="Q210" t="str">
        <f>VLOOKUP(P210,xml_table3!$A$1:$B$272,2,FALSE())</f>
        <v>S42</v>
      </c>
      <c r="R210" s="1" t="s">
        <v>452</v>
      </c>
      <c r="S210" t="str">
        <f>VLOOKUP(R210,xml_table3!$A$1:$B$272,2,FALSE())</f>
        <v>S117</v>
      </c>
      <c r="T210" s="1" t="s">
        <v>212</v>
      </c>
      <c r="U210" s="1" t="s">
        <v>41</v>
      </c>
      <c r="V210" s="1" t="s">
        <v>45</v>
      </c>
      <c r="X210" s="1"/>
      <c r="Y210" t="str">
        <f>"&lt;member ID = """&amp;A210&amp;"""&gt;&lt;K_ID&gt;"&amp;B210&amp;"&lt;/K_ID&gt;&lt;Name&gt;"&amp;C210&amp;"&lt;/Name&gt;&lt;Personality&gt;"&amp;テーブル1[[#This Row],[Personality2]]&amp;"&lt;/Personality&gt;&lt;Special_1&gt;"&amp;G210&amp;"&lt;/Special_1&gt;&lt;Special_2&gt;"&amp;I210&amp;"&lt;/Special_2&gt;&lt;Item&gt;"&amp;K210&amp;"&lt;/Item&gt;&lt;Skill_1&gt;"&amp;M210&amp;"&lt;/Skill_1&gt;&lt;Skill_2&gt;"&amp;O210&amp;"&lt;/Skill_2&gt;&lt;Skill_3&gt;"&amp;Q210&amp;"&lt;/Skill_3&gt;"</f>
        <v>&lt;member ID = "P209"&gt;&lt;K_ID&gt;K53&lt;/K_ID&gt;&lt;Name&gt;ダグトリオ&lt;/Name&gt;&lt;Personality&gt;PE2&lt;/Personality&gt;&lt;Special_1&gt;S48&lt;/Special_1&gt;&lt;Special_2&gt;S7&lt;/Special_2&gt;&lt;Item&gt;I39&lt;/Item&gt;&lt;Skill_1&gt;S95&lt;/Skill_1&gt;&lt;Skill_2&gt;S26&lt;/Skill_2&gt;&lt;Skill_3&gt;S42&lt;/Skill_3&gt;</v>
      </c>
      <c r="Z210" t="str">
        <f t="shared" si="7"/>
        <v>&lt;Skill_4&gt;S117&lt;/Skill_4&gt;&lt;Circle&gt;1&lt;/Circle&gt;&lt;Doryokuti_1&gt;A&lt;/Doryokuti_1&gt;&lt;Doryokuti_2&gt;S&lt;/Doryokuti_2&gt;&lt;Doryokuti_3&gt;&lt;/Doryokuti_3&gt;&lt;/member&gt;</v>
      </c>
      <c r="AA210" t="str">
        <f t="shared" si="6"/>
        <v>&lt;member ID = "P209"&gt;&lt;K_ID&gt;K53&lt;/K_ID&gt;&lt;Name&gt;ダグトリオ&lt;/Name&gt;&lt;Personality&gt;PE2&lt;/Personality&gt;&lt;Special_1&gt;S48&lt;/Special_1&gt;&lt;Special_2&gt;S7&lt;/Special_2&gt;&lt;Item&gt;I39&lt;/Item&gt;&lt;Skill_1&gt;S95&lt;/Skill_1&gt;&lt;Skill_2&gt;S26&lt;/Skill_2&gt;&lt;Skill_3&gt;S42&lt;/Skill_3&gt;&lt;Skill_4&gt;S117&lt;/Skill_4&gt;&lt;Circle&gt;1&lt;/Circle&gt;&lt;Doryokuti_1&gt;A&lt;/Doryokuti_1&gt;&lt;Doryokuti_2&gt;S&lt;/Doryokuti_2&gt;&lt;Doryokuti_3&gt;&lt;/Doryokuti_3&gt;&lt;/member&gt;</v>
      </c>
      <c r="AMK210" s="1"/>
    </row>
    <row r="211" spans="1:27 1025:1025">
      <c r="A211" s="1" t="s">
        <v>736</v>
      </c>
      <c r="B211" t="str">
        <f>VLOOKUP(C211,xml_table5!$A$1:$B$151,2,FALSE())</f>
        <v>K53</v>
      </c>
      <c r="C211" s="1" t="s">
        <v>732</v>
      </c>
      <c r="D211" s="1" t="s">
        <v>261</v>
      </c>
      <c r="E211" s="22" t="str">
        <f>VLOOKUP(テーブル1[[#This Row],[Personality]],作業用!$J$2:$K$17,2,FALSE)</f>
        <v>PE3</v>
      </c>
      <c r="F211" t="str">
        <f>VLOOKUP(C211,pokemon_status!$B$2:$F$910,4,FALSE())</f>
        <v>すながくれ</v>
      </c>
      <c r="G211" t="str">
        <f>VLOOKUP(F211,xml_table4!$A$1:$B$127,2,FALSE())</f>
        <v>S48</v>
      </c>
      <c r="H211" t="s">
        <v>733</v>
      </c>
      <c r="I211" t="str">
        <f>IF(H211 = "","",VLOOKUP(H211,xml_table4!$A$1:$B$127,2,FALSE()))</f>
        <v>S7</v>
      </c>
      <c r="J211" s="1" t="s">
        <v>411</v>
      </c>
      <c r="K211" t="str">
        <f>VLOOKUP(J211,xml_table2!$A$2:$B$56,2,FALSE())</f>
        <v>I40</v>
      </c>
      <c r="L211" s="1" t="s">
        <v>469</v>
      </c>
      <c r="M211" t="str">
        <f>VLOOKUP(L211,xml_table3!$A$1:$B$272,2,FALSE())</f>
        <v>S122</v>
      </c>
      <c r="N211" s="1" t="s">
        <v>273</v>
      </c>
      <c r="O211" t="str">
        <f>VLOOKUP(N211,xml_table3!$A$1:$B$272,2,FALSE())</f>
        <v>S220</v>
      </c>
      <c r="P211" s="1" t="s">
        <v>663</v>
      </c>
      <c r="Q211" t="str">
        <f>VLOOKUP(P211,xml_table3!$A$1:$B$272,2,FALSE())</f>
        <v>S162</v>
      </c>
      <c r="R211" s="1" t="s">
        <v>467</v>
      </c>
      <c r="S211" t="str">
        <f>VLOOKUP(R211,xml_table3!$A$1:$B$272,2,FALSE())</f>
        <v>S115</v>
      </c>
      <c r="T211" s="1" t="s">
        <v>219</v>
      </c>
      <c r="U211" s="1" t="s">
        <v>43</v>
      </c>
      <c r="V211" s="1" t="s">
        <v>45</v>
      </c>
      <c r="X211" s="1"/>
      <c r="Y211" t="str">
        <f>"&lt;member ID = """&amp;A211&amp;"""&gt;&lt;K_ID&gt;"&amp;B211&amp;"&lt;/K_ID&gt;&lt;Name&gt;"&amp;C211&amp;"&lt;/Name&gt;&lt;Personality&gt;"&amp;テーブル1[[#This Row],[Personality2]]&amp;"&lt;/Personality&gt;&lt;Special_1&gt;"&amp;G211&amp;"&lt;/Special_1&gt;&lt;Special_2&gt;"&amp;I211&amp;"&lt;/Special_2&gt;&lt;Item&gt;"&amp;K211&amp;"&lt;/Item&gt;&lt;Skill_1&gt;"&amp;M211&amp;"&lt;/Skill_1&gt;&lt;Skill_2&gt;"&amp;O211&amp;"&lt;/Skill_2&gt;&lt;Skill_3&gt;"&amp;Q211&amp;"&lt;/Skill_3&gt;"</f>
        <v>&lt;member ID = "P210"&gt;&lt;K_ID&gt;K53&lt;/K_ID&gt;&lt;Name&gt;ダグトリオ&lt;/Name&gt;&lt;Personality&gt;PE3&lt;/Personality&gt;&lt;Special_1&gt;S48&lt;/Special_1&gt;&lt;Special_2&gt;S7&lt;/Special_2&gt;&lt;Item&gt;I40&lt;/Item&gt;&lt;Skill_1&gt;S122&lt;/Skill_1&gt;&lt;Skill_2&gt;S220&lt;/Skill_2&gt;&lt;Skill_3&gt;S162&lt;/Skill_3&gt;</v>
      </c>
      <c r="Z211" t="str">
        <f t="shared" si="7"/>
        <v>&lt;Skill_4&gt;S115&lt;/Skill_4&gt;&lt;Circle&gt;2&lt;/Circle&gt;&lt;Doryokuti_1&gt;C&lt;/Doryokuti_1&gt;&lt;Doryokuti_2&gt;S&lt;/Doryokuti_2&gt;&lt;Doryokuti_3&gt;&lt;/Doryokuti_3&gt;&lt;/member&gt;</v>
      </c>
      <c r="AA211" t="str">
        <f t="shared" si="6"/>
        <v>&lt;member ID = "P210"&gt;&lt;K_ID&gt;K53&lt;/K_ID&gt;&lt;Name&gt;ダグトリオ&lt;/Name&gt;&lt;Personality&gt;PE3&lt;/Personality&gt;&lt;Special_1&gt;S48&lt;/Special_1&gt;&lt;Special_2&gt;S7&lt;/Special_2&gt;&lt;Item&gt;I40&lt;/Item&gt;&lt;Skill_1&gt;S122&lt;/Skill_1&gt;&lt;Skill_2&gt;S220&lt;/Skill_2&gt;&lt;Skill_3&gt;S162&lt;/Skill_3&gt;&lt;Skill_4&gt;S115&lt;/Skill_4&gt;&lt;Circle&gt;2&lt;/Circle&gt;&lt;Doryokuti_1&gt;C&lt;/Doryokuti_1&gt;&lt;Doryokuti_2&gt;S&lt;/Doryokuti_2&gt;&lt;Doryokuti_3&gt;&lt;/Doryokuti_3&gt;&lt;/member&gt;</v>
      </c>
      <c r="AMK211" s="1"/>
    </row>
    <row r="212" spans="1:27 1025:1025">
      <c r="A212" s="1" t="s">
        <v>737</v>
      </c>
      <c r="B212" t="str">
        <f>VLOOKUP(C212,xml_table5!$A$1:$B$151,2,FALSE())</f>
        <v>K53</v>
      </c>
      <c r="C212" s="1" t="s">
        <v>732</v>
      </c>
      <c r="D212" s="1" t="s">
        <v>231</v>
      </c>
      <c r="E212" s="22" t="str">
        <f>VLOOKUP(テーブル1[[#This Row],[Personality]],作業用!$J$2:$K$17,2,FALSE)</f>
        <v>PE2</v>
      </c>
      <c r="F212" t="str">
        <f>VLOOKUP(C212,pokemon_status!$B$2:$F$910,4,FALSE())</f>
        <v>すながくれ</v>
      </c>
      <c r="G212" t="str">
        <f>VLOOKUP(F212,xml_table4!$A$1:$B$127,2,FALSE())</f>
        <v>S48</v>
      </c>
      <c r="H212" t="s">
        <v>733</v>
      </c>
      <c r="I212" t="str">
        <f>IF(H212 = "","",VLOOKUP(H212,xml_table4!$A$1:$B$127,2,FALSE()))</f>
        <v>S7</v>
      </c>
      <c r="J212" s="1" t="s">
        <v>207</v>
      </c>
      <c r="K212" t="str">
        <f>VLOOKUP(J212,xml_table2!$A$2:$B$56,2,FALSE())</f>
        <v>I29</v>
      </c>
      <c r="L212" s="1" t="s">
        <v>455</v>
      </c>
      <c r="M212" t="str">
        <f>VLOOKUP(L212,xml_table3!$A$1:$B$272,2,FALSE())</f>
        <v>S106</v>
      </c>
      <c r="N212" s="1" t="s">
        <v>223</v>
      </c>
      <c r="O212" t="str">
        <f>VLOOKUP(N212,xml_table3!$A$1:$B$272,2,FALSE())</f>
        <v>S63</v>
      </c>
      <c r="P212" s="1" t="s">
        <v>217</v>
      </c>
      <c r="Q212" t="str">
        <f>VLOOKUP(P212,xml_table3!$A$1:$B$272,2,FALSE())</f>
        <v>S145</v>
      </c>
      <c r="R212" s="1" t="s">
        <v>243</v>
      </c>
      <c r="S212" t="str">
        <f>VLOOKUP(R212,xml_table3!$A$1:$B$272,2,FALSE())</f>
        <v>S141</v>
      </c>
      <c r="T212" s="1" t="s">
        <v>224</v>
      </c>
      <c r="U212" s="1" t="s">
        <v>41</v>
      </c>
      <c r="V212" s="1" t="s">
        <v>45</v>
      </c>
      <c r="X212" s="1"/>
      <c r="Y212" t="str">
        <f>"&lt;member ID = """&amp;A212&amp;"""&gt;&lt;K_ID&gt;"&amp;B212&amp;"&lt;/K_ID&gt;&lt;Name&gt;"&amp;C212&amp;"&lt;/Name&gt;&lt;Personality&gt;"&amp;テーブル1[[#This Row],[Personality2]]&amp;"&lt;/Personality&gt;&lt;Special_1&gt;"&amp;G212&amp;"&lt;/Special_1&gt;&lt;Special_2&gt;"&amp;I212&amp;"&lt;/Special_2&gt;&lt;Item&gt;"&amp;K212&amp;"&lt;/Item&gt;&lt;Skill_1&gt;"&amp;M212&amp;"&lt;/Skill_1&gt;&lt;Skill_2&gt;"&amp;O212&amp;"&lt;/Skill_2&gt;&lt;Skill_3&gt;"&amp;Q212&amp;"&lt;/Skill_3&gt;"</f>
        <v>&lt;member ID = "P211"&gt;&lt;K_ID&gt;K53&lt;/K_ID&gt;&lt;Name&gt;ダグトリオ&lt;/Name&gt;&lt;Personality&gt;PE2&lt;/Personality&gt;&lt;Special_1&gt;S48&lt;/Special_1&gt;&lt;Special_2&gt;S7&lt;/Special_2&gt;&lt;Item&gt;I29&lt;/Item&gt;&lt;Skill_1&gt;S106&lt;/Skill_1&gt;&lt;Skill_2&gt;S63&lt;/Skill_2&gt;&lt;Skill_3&gt;S145&lt;/Skill_3&gt;</v>
      </c>
      <c r="Z212" t="str">
        <f t="shared" si="7"/>
        <v>&lt;Skill_4&gt;S141&lt;/Skill_4&gt;&lt;Circle&gt;3&lt;/Circle&gt;&lt;Doryokuti_1&gt;A&lt;/Doryokuti_1&gt;&lt;Doryokuti_2&gt;S&lt;/Doryokuti_2&gt;&lt;Doryokuti_3&gt;&lt;/Doryokuti_3&gt;&lt;/member&gt;</v>
      </c>
      <c r="AA212" t="str">
        <f t="shared" si="6"/>
        <v>&lt;member ID = "P211"&gt;&lt;K_ID&gt;K53&lt;/K_ID&gt;&lt;Name&gt;ダグトリオ&lt;/Name&gt;&lt;Personality&gt;PE2&lt;/Personality&gt;&lt;Special_1&gt;S48&lt;/Special_1&gt;&lt;Special_2&gt;S7&lt;/Special_2&gt;&lt;Item&gt;I29&lt;/Item&gt;&lt;Skill_1&gt;S106&lt;/Skill_1&gt;&lt;Skill_2&gt;S63&lt;/Skill_2&gt;&lt;Skill_3&gt;S145&lt;/Skill_3&gt;&lt;Skill_4&gt;S141&lt;/Skill_4&gt;&lt;Circle&gt;3&lt;/Circle&gt;&lt;Doryokuti_1&gt;A&lt;/Doryokuti_1&gt;&lt;Doryokuti_2&gt;S&lt;/Doryokuti_2&gt;&lt;Doryokuti_3&gt;&lt;/Doryokuti_3&gt;&lt;/member&gt;</v>
      </c>
      <c r="AMK212" s="1"/>
    </row>
    <row r="213" spans="1:27 1025:1025">
      <c r="A213" s="1" t="s">
        <v>738</v>
      </c>
      <c r="B213" t="str">
        <f>VLOOKUP(C213,xml_table5!$A$1:$B$151,2,FALSE())</f>
        <v>K53</v>
      </c>
      <c r="C213" s="1" t="s">
        <v>732</v>
      </c>
      <c r="D213" s="1" t="s">
        <v>206</v>
      </c>
      <c r="E213" s="22" t="str">
        <f>VLOOKUP(テーブル1[[#This Row],[Personality]],作業用!$J$2:$K$17,2,FALSE)</f>
        <v>PE1</v>
      </c>
      <c r="F213" t="str">
        <f>VLOOKUP(C213,pokemon_status!$B$2:$F$910,4,FALSE())</f>
        <v>すながくれ</v>
      </c>
      <c r="G213" t="str">
        <f>VLOOKUP(F213,xml_table4!$A$1:$B$127,2,FALSE())</f>
        <v>S48</v>
      </c>
      <c r="H213" t="s">
        <v>733</v>
      </c>
      <c r="I213" t="str">
        <f>IF(H213 = "","",VLOOKUP(H213,xml_table4!$A$1:$B$127,2,FALSE()))</f>
        <v>S7</v>
      </c>
      <c r="J213" s="1" t="s">
        <v>138</v>
      </c>
      <c r="K213" t="str">
        <f>VLOOKUP(J213,xml_table2!$A$2:$B$56,2,FALSE())</f>
        <v>I35</v>
      </c>
      <c r="L213" s="1" t="s">
        <v>210</v>
      </c>
      <c r="M213" t="str">
        <f>VLOOKUP(L213,xml_table3!$A$1:$B$272,2,FALSE())</f>
        <v>S95</v>
      </c>
      <c r="N213" s="1" t="s">
        <v>221</v>
      </c>
      <c r="O213" t="str">
        <f>VLOOKUP(N213,xml_table3!$A$1:$B$272,2,FALSE())</f>
        <v>S114</v>
      </c>
      <c r="P213" s="1" t="s">
        <v>303</v>
      </c>
      <c r="Q213" t="str">
        <f>VLOOKUP(P213,xml_table3!$A$1:$B$272,2,FALSE())</f>
        <v>S67</v>
      </c>
      <c r="R213" s="1" t="s">
        <v>327</v>
      </c>
      <c r="S213" t="str">
        <f>VLOOKUP(R213,xml_table3!$A$1:$B$272,2,FALSE())</f>
        <v>S102</v>
      </c>
      <c r="T213" s="1" t="s">
        <v>228</v>
      </c>
      <c r="U213" s="1" t="s">
        <v>41</v>
      </c>
      <c r="V213" s="1" t="s">
        <v>45</v>
      </c>
      <c r="X213" s="1"/>
      <c r="Y213" t="str">
        <f>"&lt;member ID = """&amp;A213&amp;"""&gt;&lt;K_ID&gt;"&amp;B213&amp;"&lt;/K_ID&gt;&lt;Name&gt;"&amp;C213&amp;"&lt;/Name&gt;&lt;Personality&gt;"&amp;テーブル1[[#This Row],[Personality2]]&amp;"&lt;/Personality&gt;&lt;Special_1&gt;"&amp;G213&amp;"&lt;/Special_1&gt;&lt;Special_2&gt;"&amp;I213&amp;"&lt;/Special_2&gt;&lt;Item&gt;"&amp;K213&amp;"&lt;/Item&gt;&lt;Skill_1&gt;"&amp;M213&amp;"&lt;/Skill_1&gt;&lt;Skill_2&gt;"&amp;O213&amp;"&lt;/Skill_2&gt;&lt;Skill_3&gt;"&amp;Q213&amp;"&lt;/Skill_3&gt;"</f>
        <v>&lt;member ID = "P212"&gt;&lt;K_ID&gt;K53&lt;/K_ID&gt;&lt;Name&gt;ダグトリオ&lt;/Name&gt;&lt;Personality&gt;PE1&lt;/Personality&gt;&lt;Special_1&gt;S48&lt;/Special_1&gt;&lt;Special_2&gt;S7&lt;/Special_2&gt;&lt;Item&gt;I35&lt;/Item&gt;&lt;Skill_1&gt;S95&lt;/Skill_1&gt;&lt;Skill_2&gt;S114&lt;/Skill_2&gt;&lt;Skill_3&gt;S67&lt;/Skill_3&gt;</v>
      </c>
      <c r="Z213" t="str">
        <f t="shared" si="7"/>
        <v>&lt;Skill_4&gt;S102&lt;/Skill_4&gt;&lt;Circle&gt;4&lt;/Circle&gt;&lt;Doryokuti_1&gt;A&lt;/Doryokuti_1&gt;&lt;Doryokuti_2&gt;S&lt;/Doryokuti_2&gt;&lt;Doryokuti_3&gt;&lt;/Doryokuti_3&gt;&lt;/member&gt;</v>
      </c>
      <c r="AA213" t="str">
        <f t="shared" si="6"/>
        <v>&lt;member ID = "P212"&gt;&lt;K_ID&gt;K53&lt;/K_ID&gt;&lt;Name&gt;ダグトリオ&lt;/Name&gt;&lt;Personality&gt;PE1&lt;/Personality&gt;&lt;Special_1&gt;S48&lt;/Special_1&gt;&lt;Special_2&gt;S7&lt;/Special_2&gt;&lt;Item&gt;I35&lt;/Item&gt;&lt;Skill_1&gt;S95&lt;/Skill_1&gt;&lt;Skill_2&gt;S114&lt;/Skill_2&gt;&lt;Skill_3&gt;S67&lt;/Skill_3&gt;&lt;Skill_4&gt;S102&lt;/Skill_4&gt;&lt;Circle&gt;4&lt;/Circle&gt;&lt;Doryokuti_1&gt;A&lt;/Doryokuti_1&gt;&lt;Doryokuti_2&gt;S&lt;/Doryokuti_2&gt;&lt;Doryokuti_3&gt;&lt;/Doryokuti_3&gt;&lt;/member&gt;</v>
      </c>
      <c r="AMK213" s="1"/>
    </row>
    <row r="214" spans="1:27 1025:1025">
      <c r="A214" s="1" t="s">
        <v>739</v>
      </c>
      <c r="B214" t="str">
        <f>VLOOKUP(C214,xml_table5!$A$1:$B$151,2,FALSE())</f>
        <v>K54</v>
      </c>
      <c r="C214" s="1" t="s">
        <v>740</v>
      </c>
      <c r="D214" s="1" t="s">
        <v>231</v>
      </c>
      <c r="E214" s="22" t="str">
        <f>VLOOKUP(テーブル1[[#This Row],[Personality]],作業用!$J$2:$K$17,2,FALSE)</f>
        <v>PE2</v>
      </c>
      <c r="F214" t="str">
        <f>VLOOKUP(C214,pokemon_status!$B$2:$F$910,4,FALSE())</f>
        <v>ヨガパワー</v>
      </c>
      <c r="G214" t="str">
        <f>VLOOKUP(F214,xml_table4!$A$1:$B$127,2,FALSE())</f>
        <v>S122</v>
      </c>
      <c r="I214" t="str">
        <f>IF(H214 = "","",VLOOKUP(H214,xml_table4!$A$1:$B$127,2,FALSE()))</f>
        <v/>
      </c>
      <c r="J214" s="1" t="s">
        <v>256</v>
      </c>
      <c r="K214" t="str">
        <f>VLOOKUP(J214,xml_table2!$A$2:$B$56,2,FALSE())</f>
        <v>I12</v>
      </c>
      <c r="L214" s="1" t="s">
        <v>246</v>
      </c>
      <c r="M214" t="str">
        <f>VLOOKUP(L214,xml_table3!$A$1:$B$272,2,FALSE())</f>
        <v>S98</v>
      </c>
      <c r="N214" s="1" t="s">
        <v>98</v>
      </c>
      <c r="O214" t="str">
        <f>VLOOKUP(N214,xml_table3!$A$1:$B$272,2,FALSE())</f>
        <v>S65</v>
      </c>
      <c r="P214" s="1" t="s">
        <v>259</v>
      </c>
      <c r="Q214" t="str">
        <f>VLOOKUP(P214,xml_table3!$A$1:$B$272,2,FALSE())</f>
        <v>S85</v>
      </c>
      <c r="R214" s="1" t="s">
        <v>334</v>
      </c>
      <c r="S214" t="str">
        <f>VLOOKUP(R214,xml_table3!$A$1:$B$272,2,FALSE())</f>
        <v>S179</v>
      </c>
      <c r="T214" s="1" t="s">
        <v>212</v>
      </c>
      <c r="U214" s="1" t="s">
        <v>41</v>
      </c>
      <c r="V214" s="1" t="s">
        <v>45</v>
      </c>
      <c r="X214" s="1"/>
      <c r="Y214" t="str">
        <f>"&lt;member ID = """&amp;A214&amp;"""&gt;&lt;K_ID&gt;"&amp;B214&amp;"&lt;/K_ID&gt;&lt;Name&gt;"&amp;C214&amp;"&lt;/Name&gt;&lt;Personality&gt;"&amp;テーブル1[[#This Row],[Personality2]]&amp;"&lt;/Personality&gt;&lt;Special_1&gt;"&amp;G214&amp;"&lt;/Special_1&gt;&lt;Special_2&gt;"&amp;I214&amp;"&lt;/Special_2&gt;&lt;Item&gt;"&amp;K214&amp;"&lt;/Item&gt;&lt;Skill_1&gt;"&amp;M214&amp;"&lt;/Skill_1&gt;&lt;Skill_2&gt;"&amp;O214&amp;"&lt;/Skill_2&gt;&lt;Skill_3&gt;"&amp;Q214&amp;"&lt;/Skill_3&gt;"</f>
        <v>&lt;member ID = "P213"&gt;&lt;K_ID&gt;K54&lt;/K_ID&gt;&lt;Name&gt;チャーレム&lt;/Name&gt;&lt;Personality&gt;PE2&lt;/Personality&gt;&lt;Special_1&gt;S122&lt;/Special_1&gt;&lt;Special_2&gt;&lt;/Special_2&gt;&lt;Item&gt;I12&lt;/Item&gt;&lt;Skill_1&gt;S98&lt;/Skill_1&gt;&lt;Skill_2&gt;S65&lt;/Skill_2&gt;&lt;Skill_3&gt;S85&lt;/Skill_3&gt;</v>
      </c>
      <c r="Z214" t="str">
        <f t="shared" si="7"/>
        <v>&lt;Skill_4&gt;S179&lt;/Skill_4&gt;&lt;Circle&gt;1&lt;/Circle&gt;&lt;Doryokuti_1&gt;A&lt;/Doryokuti_1&gt;&lt;Doryokuti_2&gt;S&lt;/Doryokuti_2&gt;&lt;Doryokuti_3&gt;&lt;/Doryokuti_3&gt;&lt;/member&gt;</v>
      </c>
      <c r="AA214" t="str">
        <f t="shared" si="6"/>
        <v>&lt;member ID = "P213"&gt;&lt;K_ID&gt;K54&lt;/K_ID&gt;&lt;Name&gt;チャーレム&lt;/Name&gt;&lt;Personality&gt;PE2&lt;/Personality&gt;&lt;Special_1&gt;S122&lt;/Special_1&gt;&lt;Special_2&gt;&lt;/Special_2&gt;&lt;Item&gt;I12&lt;/Item&gt;&lt;Skill_1&gt;S98&lt;/Skill_1&gt;&lt;Skill_2&gt;S65&lt;/Skill_2&gt;&lt;Skill_3&gt;S85&lt;/Skill_3&gt;&lt;Skill_4&gt;S179&lt;/Skill_4&gt;&lt;Circle&gt;1&lt;/Circle&gt;&lt;Doryokuti_1&gt;A&lt;/Doryokuti_1&gt;&lt;Doryokuti_2&gt;S&lt;/Doryokuti_2&gt;&lt;Doryokuti_3&gt;&lt;/Doryokuti_3&gt;&lt;/member&gt;</v>
      </c>
      <c r="AMK214" s="1"/>
    </row>
    <row r="215" spans="1:27 1025:1025">
      <c r="A215" s="1" t="s">
        <v>741</v>
      </c>
      <c r="B215" t="str">
        <f>VLOOKUP(C215,xml_table5!$A$1:$B$151,2,FALSE())</f>
        <v>K54</v>
      </c>
      <c r="C215" s="1" t="s">
        <v>740</v>
      </c>
      <c r="D215" s="1" t="s">
        <v>231</v>
      </c>
      <c r="E215" s="22" t="str">
        <f>VLOOKUP(テーブル1[[#This Row],[Personality]],作業用!$J$2:$K$17,2,FALSE)</f>
        <v>PE2</v>
      </c>
      <c r="F215" t="str">
        <f>VLOOKUP(C215,pokemon_status!$B$2:$F$910,4,FALSE())</f>
        <v>ヨガパワー</v>
      </c>
      <c r="G215" t="str">
        <f>VLOOKUP(F215,xml_table4!$A$1:$B$127,2,FALSE())</f>
        <v>S122</v>
      </c>
      <c r="I215" t="str">
        <f>IF(H215 = "","",VLOOKUP(H215,xml_table4!$A$1:$B$127,2,FALSE()))</f>
        <v/>
      </c>
      <c r="J215" s="1" t="s">
        <v>723</v>
      </c>
      <c r="K215" t="str">
        <f>VLOOKUP(J215,xml_table2!$A$2:$B$56,2,FALSE())</f>
        <v>I16</v>
      </c>
      <c r="L215" s="1" t="s">
        <v>346</v>
      </c>
      <c r="M215" t="str">
        <f>VLOOKUP(L215,xml_table3!$A$1:$B$272,2,FALSE())</f>
        <v>S168</v>
      </c>
      <c r="N215" s="1" t="s">
        <v>523</v>
      </c>
      <c r="O215" t="str">
        <f>VLOOKUP(N215,xml_table3!$A$1:$B$272,2,FALSE())</f>
        <v>S156</v>
      </c>
      <c r="P215" s="1" t="s">
        <v>742</v>
      </c>
      <c r="Q215" t="str">
        <f>VLOOKUP(P215,xml_table3!$A$1:$B$272,2,FALSE())</f>
        <v>S237</v>
      </c>
      <c r="R215" s="1" t="s">
        <v>704</v>
      </c>
      <c r="S215" t="str">
        <f>VLOOKUP(R215,xml_table3!$A$1:$B$272,2,FALSE())</f>
        <v>S93</v>
      </c>
      <c r="T215" s="1" t="s">
        <v>219</v>
      </c>
      <c r="U215" s="1" t="s">
        <v>41</v>
      </c>
      <c r="V215" s="1" t="s">
        <v>45</v>
      </c>
      <c r="X215" s="1"/>
      <c r="Y215" t="str">
        <f>"&lt;member ID = """&amp;A215&amp;"""&gt;&lt;K_ID&gt;"&amp;B215&amp;"&lt;/K_ID&gt;&lt;Name&gt;"&amp;C215&amp;"&lt;/Name&gt;&lt;Personality&gt;"&amp;テーブル1[[#This Row],[Personality2]]&amp;"&lt;/Personality&gt;&lt;Special_1&gt;"&amp;G215&amp;"&lt;/Special_1&gt;&lt;Special_2&gt;"&amp;I215&amp;"&lt;/Special_2&gt;&lt;Item&gt;"&amp;K215&amp;"&lt;/Item&gt;&lt;Skill_1&gt;"&amp;M215&amp;"&lt;/Skill_1&gt;&lt;Skill_2&gt;"&amp;O215&amp;"&lt;/Skill_2&gt;&lt;Skill_3&gt;"&amp;Q215&amp;"&lt;/Skill_3&gt;"</f>
        <v>&lt;member ID = "P214"&gt;&lt;K_ID&gt;K54&lt;/K_ID&gt;&lt;Name&gt;チャーレム&lt;/Name&gt;&lt;Personality&gt;PE2&lt;/Personality&gt;&lt;Special_1&gt;S122&lt;/Special_1&gt;&lt;Special_2&gt;&lt;/Special_2&gt;&lt;Item&gt;I16&lt;/Item&gt;&lt;Skill_1&gt;S168&lt;/Skill_1&gt;&lt;Skill_2&gt;S156&lt;/Skill_2&gt;&lt;Skill_3&gt;S237&lt;/Skill_3&gt;</v>
      </c>
      <c r="Z215" t="str">
        <f t="shared" si="7"/>
        <v>&lt;Skill_4&gt;S93&lt;/Skill_4&gt;&lt;Circle&gt;2&lt;/Circle&gt;&lt;Doryokuti_1&gt;A&lt;/Doryokuti_1&gt;&lt;Doryokuti_2&gt;S&lt;/Doryokuti_2&gt;&lt;Doryokuti_3&gt;&lt;/Doryokuti_3&gt;&lt;/member&gt;</v>
      </c>
      <c r="AA215" t="str">
        <f t="shared" si="6"/>
        <v>&lt;member ID = "P214"&gt;&lt;K_ID&gt;K54&lt;/K_ID&gt;&lt;Name&gt;チャーレム&lt;/Name&gt;&lt;Personality&gt;PE2&lt;/Personality&gt;&lt;Special_1&gt;S122&lt;/Special_1&gt;&lt;Special_2&gt;&lt;/Special_2&gt;&lt;Item&gt;I16&lt;/Item&gt;&lt;Skill_1&gt;S168&lt;/Skill_1&gt;&lt;Skill_2&gt;S156&lt;/Skill_2&gt;&lt;Skill_3&gt;S237&lt;/Skill_3&gt;&lt;Skill_4&gt;S93&lt;/Skill_4&gt;&lt;Circle&gt;2&lt;/Circle&gt;&lt;Doryokuti_1&gt;A&lt;/Doryokuti_1&gt;&lt;Doryokuti_2&gt;S&lt;/Doryokuti_2&gt;&lt;Doryokuti_3&gt;&lt;/Doryokuti_3&gt;&lt;/member&gt;</v>
      </c>
      <c r="AMK215" s="1"/>
    </row>
    <row r="216" spans="1:27 1025:1025">
      <c r="A216" s="1" t="s">
        <v>743</v>
      </c>
      <c r="B216" t="str">
        <f>VLOOKUP(C216,xml_table5!$A$1:$B$151,2,FALSE())</f>
        <v>K54</v>
      </c>
      <c r="C216" s="1" t="s">
        <v>740</v>
      </c>
      <c r="D216" s="1" t="s">
        <v>261</v>
      </c>
      <c r="E216" s="22" t="str">
        <f>VLOOKUP(テーブル1[[#This Row],[Personality]],作業用!$J$2:$K$17,2,FALSE)</f>
        <v>PE3</v>
      </c>
      <c r="F216" t="str">
        <f>VLOOKUP(C216,pokemon_status!$B$2:$F$910,4,FALSE())</f>
        <v>ヨガパワー</v>
      </c>
      <c r="G216" t="str">
        <f>VLOOKUP(F216,xml_table4!$A$1:$B$127,2,FALSE())</f>
        <v>S122</v>
      </c>
      <c r="I216" t="str">
        <f>IF(H216 = "","",VLOOKUP(H216,xml_table4!$A$1:$B$127,2,FALSE()))</f>
        <v/>
      </c>
      <c r="J216" s="1" t="s">
        <v>140</v>
      </c>
      <c r="K216" t="str">
        <f>VLOOKUP(J216,xml_table2!$A$2:$B$56,2,FALSE())</f>
        <v>I49</v>
      </c>
      <c r="L216" s="1" t="s">
        <v>310</v>
      </c>
      <c r="M216" t="str">
        <f>VLOOKUP(L216,xml_table3!$A$1:$B$272,2,FALSE())</f>
        <v>S88</v>
      </c>
      <c r="N216" s="1" t="s">
        <v>363</v>
      </c>
      <c r="O216" t="str">
        <f>VLOOKUP(N216,xml_table3!$A$1:$B$272,2,FALSE())</f>
        <v>S61</v>
      </c>
      <c r="P216" s="1" t="s">
        <v>319</v>
      </c>
      <c r="Q216" t="str">
        <f>VLOOKUP(P216,xml_table3!$A$1:$B$272,2,FALSE())</f>
        <v>S104</v>
      </c>
      <c r="R216" s="1" t="s">
        <v>312</v>
      </c>
      <c r="S216" t="str">
        <f>VLOOKUP(R216,xml_table3!$A$1:$B$272,2,FALSE())</f>
        <v>S248</v>
      </c>
      <c r="T216" s="1" t="s">
        <v>224</v>
      </c>
      <c r="U216" s="1" t="s">
        <v>43</v>
      </c>
      <c r="V216" s="1" t="s">
        <v>45</v>
      </c>
      <c r="X216" s="1"/>
      <c r="Y216" t="str">
        <f>"&lt;member ID = """&amp;A216&amp;"""&gt;&lt;K_ID&gt;"&amp;B216&amp;"&lt;/K_ID&gt;&lt;Name&gt;"&amp;C216&amp;"&lt;/Name&gt;&lt;Personality&gt;"&amp;テーブル1[[#This Row],[Personality2]]&amp;"&lt;/Personality&gt;&lt;Special_1&gt;"&amp;G216&amp;"&lt;/Special_1&gt;&lt;Special_2&gt;"&amp;I216&amp;"&lt;/Special_2&gt;&lt;Item&gt;"&amp;K216&amp;"&lt;/Item&gt;&lt;Skill_1&gt;"&amp;M216&amp;"&lt;/Skill_1&gt;&lt;Skill_2&gt;"&amp;O216&amp;"&lt;/Skill_2&gt;&lt;Skill_3&gt;"&amp;Q216&amp;"&lt;/Skill_3&gt;"</f>
        <v>&lt;member ID = "P215"&gt;&lt;K_ID&gt;K54&lt;/K_ID&gt;&lt;Name&gt;チャーレム&lt;/Name&gt;&lt;Personality&gt;PE3&lt;/Personality&gt;&lt;Special_1&gt;S122&lt;/Special_1&gt;&lt;Special_2&gt;&lt;/Special_2&gt;&lt;Item&gt;I49&lt;/Item&gt;&lt;Skill_1&gt;S88&lt;/Skill_1&gt;&lt;Skill_2&gt;S61&lt;/Skill_2&gt;&lt;Skill_3&gt;S104&lt;/Skill_3&gt;</v>
      </c>
      <c r="Z216" t="str">
        <f t="shared" si="7"/>
        <v>&lt;Skill_4&gt;S248&lt;/Skill_4&gt;&lt;Circle&gt;3&lt;/Circle&gt;&lt;Doryokuti_1&gt;C&lt;/Doryokuti_1&gt;&lt;Doryokuti_2&gt;S&lt;/Doryokuti_2&gt;&lt;Doryokuti_3&gt;&lt;/Doryokuti_3&gt;&lt;/member&gt;</v>
      </c>
      <c r="AA216" t="str">
        <f t="shared" si="6"/>
        <v>&lt;member ID = "P215"&gt;&lt;K_ID&gt;K54&lt;/K_ID&gt;&lt;Name&gt;チャーレム&lt;/Name&gt;&lt;Personality&gt;PE3&lt;/Personality&gt;&lt;Special_1&gt;S122&lt;/Special_1&gt;&lt;Special_2&gt;&lt;/Special_2&gt;&lt;Item&gt;I49&lt;/Item&gt;&lt;Skill_1&gt;S88&lt;/Skill_1&gt;&lt;Skill_2&gt;S61&lt;/Skill_2&gt;&lt;Skill_3&gt;S104&lt;/Skill_3&gt;&lt;Skill_4&gt;S248&lt;/Skill_4&gt;&lt;Circle&gt;3&lt;/Circle&gt;&lt;Doryokuti_1&gt;C&lt;/Doryokuti_1&gt;&lt;Doryokuti_2&gt;S&lt;/Doryokuti_2&gt;&lt;Doryokuti_3&gt;&lt;/Doryokuti_3&gt;&lt;/member&gt;</v>
      </c>
      <c r="AMK216" s="1"/>
    </row>
    <row r="217" spans="1:27 1025:1025">
      <c r="A217" s="1" t="s">
        <v>744</v>
      </c>
      <c r="B217" t="str">
        <f>VLOOKUP(C217,xml_table5!$A$1:$B$151,2,FALSE())</f>
        <v>K54</v>
      </c>
      <c r="C217" s="1" t="s">
        <v>740</v>
      </c>
      <c r="D217" s="1" t="s">
        <v>206</v>
      </c>
      <c r="E217" s="22" t="str">
        <f>VLOOKUP(テーブル1[[#This Row],[Personality]],作業用!$J$2:$K$17,2,FALSE)</f>
        <v>PE1</v>
      </c>
      <c r="F217" t="str">
        <f>VLOOKUP(C217,pokemon_status!$B$2:$F$910,4,FALSE())</f>
        <v>ヨガパワー</v>
      </c>
      <c r="G217" t="str">
        <f>VLOOKUP(F217,xml_table4!$A$1:$B$127,2,FALSE())</f>
        <v>S122</v>
      </c>
      <c r="I217" t="str">
        <f>IF(H217 = "","",VLOOKUP(H217,xml_table4!$A$1:$B$127,2,FALSE()))</f>
        <v/>
      </c>
      <c r="J217" s="1" t="s">
        <v>214</v>
      </c>
      <c r="K217" t="str">
        <f>VLOOKUP(J217,xml_table2!$A$2:$B$56,2,FALSE())</f>
        <v>I45</v>
      </c>
      <c r="L217" s="1" t="s">
        <v>244</v>
      </c>
      <c r="M217" t="str">
        <f>VLOOKUP(L217,xml_table3!$A$1:$B$272,2,FALSE())</f>
        <v>S87</v>
      </c>
      <c r="N217" s="1" t="s">
        <v>338</v>
      </c>
      <c r="O217" t="str">
        <f>VLOOKUP(N217,xml_table3!$A$1:$B$272,2,FALSE())</f>
        <v>S226</v>
      </c>
      <c r="P217" s="1" t="s">
        <v>339</v>
      </c>
      <c r="Q217" t="str">
        <f>VLOOKUP(P217,xml_table3!$A$1:$B$272,2,FALSE())</f>
        <v>S56</v>
      </c>
      <c r="R217" s="1" t="s">
        <v>340</v>
      </c>
      <c r="S217" t="str">
        <f>VLOOKUP(R217,xml_table3!$A$1:$B$272,2,FALSE())</f>
        <v>S269</v>
      </c>
      <c r="T217" s="1" t="s">
        <v>228</v>
      </c>
      <c r="U217" s="1" t="s">
        <v>41</v>
      </c>
      <c r="V217" s="1" t="s">
        <v>45</v>
      </c>
      <c r="X217" s="1"/>
      <c r="Y217" t="str">
        <f>"&lt;member ID = """&amp;A217&amp;"""&gt;&lt;K_ID&gt;"&amp;B217&amp;"&lt;/K_ID&gt;&lt;Name&gt;"&amp;C217&amp;"&lt;/Name&gt;&lt;Personality&gt;"&amp;テーブル1[[#This Row],[Personality2]]&amp;"&lt;/Personality&gt;&lt;Special_1&gt;"&amp;G217&amp;"&lt;/Special_1&gt;&lt;Special_2&gt;"&amp;I217&amp;"&lt;/Special_2&gt;&lt;Item&gt;"&amp;K217&amp;"&lt;/Item&gt;&lt;Skill_1&gt;"&amp;M217&amp;"&lt;/Skill_1&gt;&lt;Skill_2&gt;"&amp;O217&amp;"&lt;/Skill_2&gt;&lt;Skill_3&gt;"&amp;Q217&amp;"&lt;/Skill_3&gt;"</f>
        <v>&lt;member ID = "P216"&gt;&lt;K_ID&gt;K54&lt;/K_ID&gt;&lt;Name&gt;チャーレム&lt;/Name&gt;&lt;Personality&gt;PE1&lt;/Personality&gt;&lt;Special_1&gt;S122&lt;/Special_1&gt;&lt;Special_2&gt;&lt;/Special_2&gt;&lt;Item&gt;I45&lt;/Item&gt;&lt;Skill_1&gt;S87&lt;/Skill_1&gt;&lt;Skill_2&gt;S226&lt;/Skill_2&gt;&lt;Skill_3&gt;S56&lt;/Skill_3&gt;</v>
      </c>
      <c r="Z217" t="str">
        <f t="shared" si="7"/>
        <v>&lt;Skill_4&gt;S269&lt;/Skill_4&gt;&lt;Circle&gt;4&lt;/Circle&gt;&lt;Doryokuti_1&gt;A&lt;/Doryokuti_1&gt;&lt;Doryokuti_2&gt;S&lt;/Doryokuti_2&gt;&lt;Doryokuti_3&gt;&lt;/Doryokuti_3&gt;&lt;/member&gt;</v>
      </c>
      <c r="AA217" t="str">
        <f t="shared" si="6"/>
        <v>&lt;member ID = "P216"&gt;&lt;K_ID&gt;K54&lt;/K_ID&gt;&lt;Name&gt;チャーレム&lt;/Name&gt;&lt;Personality&gt;PE1&lt;/Personality&gt;&lt;Special_1&gt;S122&lt;/Special_1&gt;&lt;Special_2&gt;&lt;/Special_2&gt;&lt;Item&gt;I45&lt;/Item&gt;&lt;Skill_1&gt;S87&lt;/Skill_1&gt;&lt;Skill_2&gt;S226&lt;/Skill_2&gt;&lt;Skill_3&gt;S56&lt;/Skill_3&gt;&lt;Skill_4&gt;S269&lt;/Skill_4&gt;&lt;Circle&gt;4&lt;/Circle&gt;&lt;Doryokuti_1&gt;A&lt;/Doryokuti_1&gt;&lt;Doryokuti_2&gt;S&lt;/Doryokuti_2&gt;&lt;Doryokuti_3&gt;&lt;/Doryokuti_3&gt;&lt;/member&gt;</v>
      </c>
      <c r="AMK217" s="1"/>
    </row>
    <row r="218" spans="1:27 1025:1025">
      <c r="A218" s="1" t="s">
        <v>745</v>
      </c>
      <c r="B218" t="str">
        <f>VLOOKUP(C218,xml_table5!$A$1:$B$151,2,FALSE())</f>
        <v>K55</v>
      </c>
      <c r="C218" s="1" t="s">
        <v>746</v>
      </c>
      <c r="D218" s="1" t="s">
        <v>297</v>
      </c>
      <c r="E218" s="22" t="str">
        <f>VLOOKUP(テーブル1[[#This Row],[Personality]],作業用!$J$2:$K$17,2,FALSE)</f>
        <v>PE5</v>
      </c>
      <c r="F218" t="str">
        <f>VLOOKUP(C218,pokemon_status!$B$2:$F$910,4,FALSE())</f>
        <v>しぜんかいふく</v>
      </c>
      <c r="G218" t="str">
        <f>VLOOKUP(F218,xml_table4!$A$1:$B$127,2,FALSE())</f>
        <v>S35</v>
      </c>
      <c r="I218" t="str">
        <f>IF(H218 = "","",VLOOKUP(H218,xml_table4!$A$1:$B$127,2,FALSE()))</f>
        <v/>
      </c>
      <c r="J218" s="1" t="s">
        <v>460</v>
      </c>
      <c r="K218" t="str">
        <f>VLOOKUP(J218,xml_table2!$A$2:$B$56,2,FALSE())</f>
        <v>I10</v>
      </c>
      <c r="L218" s="1" t="s">
        <v>394</v>
      </c>
      <c r="M218" t="str">
        <f>VLOOKUP(L218,xml_table3!$A$1:$B$272,2,FALSE())</f>
        <v>S163</v>
      </c>
      <c r="N218" s="1" t="s">
        <v>217</v>
      </c>
      <c r="O218" t="str">
        <f>VLOOKUP(N218,xml_table3!$A$1:$B$272,2,FALSE())</f>
        <v>S145</v>
      </c>
      <c r="P218" s="1" t="s">
        <v>399</v>
      </c>
      <c r="Q218" t="str">
        <f>VLOOKUP(P218,xml_table3!$A$1:$B$272,2,FALSE())</f>
        <v>S268</v>
      </c>
      <c r="R218" s="1" t="s">
        <v>461</v>
      </c>
      <c r="S218" t="str">
        <f>VLOOKUP(R218,xml_table3!$A$1:$B$272,2,FALSE())</f>
        <v>S183</v>
      </c>
      <c r="T218" s="1" t="s">
        <v>212</v>
      </c>
      <c r="U218" s="1" t="s">
        <v>41</v>
      </c>
      <c r="V218" s="1" t="s">
        <v>44</v>
      </c>
      <c r="X218" s="1"/>
      <c r="Y218" t="str">
        <f>"&lt;member ID = """&amp;A218&amp;"""&gt;&lt;K_ID&gt;"&amp;B218&amp;"&lt;/K_ID&gt;&lt;Name&gt;"&amp;C218&amp;"&lt;/Name&gt;&lt;Personality&gt;"&amp;テーブル1[[#This Row],[Personality2]]&amp;"&lt;/Personality&gt;&lt;Special_1&gt;"&amp;G218&amp;"&lt;/Special_1&gt;&lt;Special_2&gt;"&amp;I218&amp;"&lt;/Special_2&gt;&lt;Item&gt;"&amp;K218&amp;"&lt;/Item&gt;&lt;Skill_1&gt;"&amp;M218&amp;"&lt;/Skill_1&gt;&lt;Skill_2&gt;"&amp;O218&amp;"&lt;/Skill_2&gt;&lt;Skill_3&gt;"&amp;Q218&amp;"&lt;/Skill_3&gt;"</f>
        <v>&lt;member ID = "P217"&gt;&lt;K_ID&gt;K55&lt;/K_ID&gt;&lt;Name&gt;チルタリス&lt;/Name&gt;&lt;Personality&gt;PE5&lt;/Personality&gt;&lt;Special_1&gt;S35&lt;/Special_1&gt;&lt;Special_2&gt;&lt;/Special_2&gt;&lt;Item&gt;I10&lt;/Item&gt;&lt;Skill_1&gt;S163&lt;/Skill_1&gt;&lt;Skill_2&gt;S145&lt;/Skill_2&gt;&lt;Skill_3&gt;S268&lt;/Skill_3&gt;</v>
      </c>
      <c r="Z218" t="str">
        <f t="shared" si="7"/>
        <v>&lt;Skill_4&gt;S183&lt;/Skill_4&gt;&lt;Circle&gt;1&lt;/Circle&gt;&lt;Doryokuti_1&gt;A&lt;/Doryokuti_1&gt;&lt;Doryokuti_2&gt;D&lt;/Doryokuti_2&gt;&lt;Doryokuti_3&gt;&lt;/Doryokuti_3&gt;&lt;/member&gt;</v>
      </c>
      <c r="AA218" t="str">
        <f t="shared" si="6"/>
        <v>&lt;member ID = "P217"&gt;&lt;K_ID&gt;K55&lt;/K_ID&gt;&lt;Name&gt;チルタリス&lt;/Name&gt;&lt;Personality&gt;PE5&lt;/Personality&gt;&lt;Special_1&gt;S35&lt;/Special_1&gt;&lt;Special_2&gt;&lt;/Special_2&gt;&lt;Item&gt;I10&lt;/Item&gt;&lt;Skill_1&gt;S163&lt;/Skill_1&gt;&lt;Skill_2&gt;S145&lt;/Skill_2&gt;&lt;Skill_3&gt;S268&lt;/Skill_3&gt;&lt;Skill_4&gt;S183&lt;/Skill_4&gt;&lt;Circle&gt;1&lt;/Circle&gt;&lt;Doryokuti_1&gt;A&lt;/Doryokuti_1&gt;&lt;Doryokuti_2&gt;D&lt;/Doryokuti_2&gt;&lt;Doryokuti_3&gt;&lt;/Doryokuti_3&gt;&lt;/member&gt;</v>
      </c>
      <c r="AMK218" s="1"/>
    </row>
    <row r="219" spans="1:27 1025:1025">
      <c r="A219" s="1" t="s">
        <v>747</v>
      </c>
      <c r="B219" t="str">
        <f>VLOOKUP(C219,xml_table5!$A$1:$B$151,2,FALSE())</f>
        <v>K55</v>
      </c>
      <c r="C219" s="1" t="s">
        <v>746</v>
      </c>
      <c r="D219" s="1" t="s">
        <v>261</v>
      </c>
      <c r="E219" s="22" t="str">
        <f>VLOOKUP(テーブル1[[#This Row],[Personality]],作業用!$J$2:$K$17,2,FALSE)</f>
        <v>PE3</v>
      </c>
      <c r="F219" t="str">
        <f>VLOOKUP(C219,pokemon_status!$B$2:$F$910,4,FALSE())</f>
        <v>しぜんかいふく</v>
      </c>
      <c r="G219" t="str">
        <f>VLOOKUP(F219,xml_table4!$A$1:$B$127,2,FALSE())</f>
        <v>S35</v>
      </c>
      <c r="I219" t="str">
        <f>IF(H219 = "","",VLOOKUP(H219,xml_table4!$A$1:$B$127,2,FALSE()))</f>
        <v/>
      </c>
      <c r="J219" s="1" t="s">
        <v>479</v>
      </c>
      <c r="K219" t="str">
        <f>VLOOKUP(J219,xml_table2!$A$2:$B$56,2,FALSE())</f>
        <v>I9</v>
      </c>
      <c r="L219" s="1" t="s">
        <v>265</v>
      </c>
      <c r="M219" t="str">
        <f>VLOOKUP(L219,xml_table3!$A$1:$B$272,2,FALSE())</f>
        <v>S267</v>
      </c>
      <c r="N219" s="1" t="s">
        <v>534</v>
      </c>
      <c r="O219" t="str">
        <f>VLOOKUP(N219,xml_table3!$A$1:$B$272,2,FALSE())</f>
        <v>S17</v>
      </c>
      <c r="P219" s="1" t="s">
        <v>748</v>
      </c>
      <c r="Q219" t="str">
        <f>VLOOKUP(P219,xml_table3!$A$1:$B$272,2,FALSE())</f>
        <v>S31</v>
      </c>
      <c r="R219" s="1" t="s">
        <v>749</v>
      </c>
      <c r="S219" t="str">
        <f>VLOOKUP(R219,xml_table3!$A$1:$B$272,2,FALSE())</f>
        <v>S228</v>
      </c>
      <c r="T219" s="1" t="s">
        <v>219</v>
      </c>
      <c r="U219" s="1" t="s">
        <v>43</v>
      </c>
      <c r="V219" s="1" t="s">
        <v>44</v>
      </c>
      <c r="X219" s="1"/>
      <c r="Y219" t="str">
        <f>"&lt;member ID = """&amp;A219&amp;"""&gt;&lt;K_ID&gt;"&amp;B219&amp;"&lt;/K_ID&gt;&lt;Name&gt;"&amp;C219&amp;"&lt;/Name&gt;&lt;Personality&gt;"&amp;テーブル1[[#This Row],[Personality2]]&amp;"&lt;/Personality&gt;&lt;Special_1&gt;"&amp;G219&amp;"&lt;/Special_1&gt;&lt;Special_2&gt;"&amp;I219&amp;"&lt;/Special_2&gt;&lt;Item&gt;"&amp;K219&amp;"&lt;/Item&gt;&lt;Skill_1&gt;"&amp;M219&amp;"&lt;/Skill_1&gt;&lt;Skill_2&gt;"&amp;O219&amp;"&lt;/Skill_2&gt;&lt;Skill_3&gt;"&amp;Q219&amp;"&lt;/Skill_3&gt;"</f>
        <v>&lt;member ID = "P218"&gt;&lt;K_ID&gt;K55&lt;/K_ID&gt;&lt;Name&gt;チルタリス&lt;/Name&gt;&lt;Personality&gt;PE3&lt;/Personality&gt;&lt;Special_1&gt;S35&lt;/Special_1&gt;&lt;Special_2&gt;&lt;/Special_2&gt;&lt;Item&gt;I9&lt;/Item&gt;&lt;Skill_1&gt;S267&lt;/Skill_1&gt;&lt;Skill_2&gt;S17&lt;/Skill_2&gt;&lt;Skill_3&gt;S31&lt;/Skill_3&gt;</v>
      </c>
      <c r="Z219" t="str">
        <f t="shared" si="7"/>
        <v>&lt;Skill_4&gt;S228&lt;/Skill_4&gt;&lt;Circle&gt;2&lt;/Circle&gt;&lt;Doryokuti_1&gt;C&lt;/Doryokuti_1&gt;&lt;Doryokuti_2&gt;D&lt;/Doryokuti_2&gt;&lt;Doryokuti_3&gt;&lt;/Doryokuti_3&gt;&lt;/member&gt;</v>
      </c>
      <c r="AA219" t="str">
        <f t="shared" si="6"/>
        <v>&lt;member ID = "P218"&gt;&lt;K_ID&gt;K55&lt;/K_ID&gt;&lt;Name&gt;チルタリス&lt;/Name&gt;&lt;Personality&gt;PE3&lt;/Personality&gt;&lt;Special_1&gt;S35&lt;/Special_1&gt;&lt;Special_2&gt;&lt;/Special_2&gt;&lt;Item&gt;I9&lt;/Item&gt;&lt;Skill_1&gt;S267&lt;/Skill_1&gt;&lt;Skill_2&gt;S17&lt;/Skill_2&gt;&lt;Skill_3&gt;S31&lt;/Skill_3&gt;&lt;Skill_4&gt;S228&lt;/Skill_4&gt;&lt;Circle&gt;2&lt;/Circle&gt;&lt;Doryokuti_1&gt;C&lt;/Doryokuti_1&gt;&lt;Doryokuti_2&gt;D&lt;/Doryokuti_2&gt;&lt;Doryokuti_3&gt;&lt;/Doryokuti_3&gt;&lt;/member&gt;</v>
      </c>
      <c r="AMK219" s="1"/>
    </row>
    <row r="220" spans="1:27 1025:1025">
      <c r="A220" s="1" t="s">
        <v>750</v>
      </c>
      <c r="B220" t="str">
        <f>VLOOKUP(C220,xml_table5!$A$1:$B$151,2,FALSE())</f>
        <v>K55</v>
      </c>
      <c r="C220" s="1" t="s">
        <v>746</v>
      </c>
      <c r="D220" s="1" t="s">
        <v>206</v>
      </c>
      <c r="E220" s="22" t="str">
        <f>VLOOKUP(テーブル1[[#This Row],[Personality]],作業用!$J$2:$K$17,2,FALSE)</f>
        <v>PE1</v>
      </c>
      <c r="F220" t="str">
        <f>VLOOKUP(C220,pokemon_status!$B$2:$F$910,4,FALSE())</f>
        <v>しぜんかいふく</v>
      </c>
      <c r="G220" t="str">
        <f>VLOOKUP(F220,xml_table4!$A$1:$B$127,2,FALSE())</f>
        <v>S35</v>
      </c>
      <c r="I220" t="str">
        <f>IF(H220 = "","",VLOOKUP(H220,xml_table4!$A$1:$B$127,2,FALSE()))</f>
        <v/>
      </c>
      <c r="J220" s="1" t="s">
        <v>315</v>
      </c>
      <c r="K220" t="str">
        <f>VLOOKUP(J220,xml_table2!$A$2:$B$56,2,FALSE())</f>
        <v>I43</v>
      </c>
      <c r="L220" s="1" t="s">
        <v>429</v>
      </c>
      <c r="M220" t="str">
        <f>VLOOKUP(L220,xml_table3!$A$1:$B$272,2,FALSE())</f>
        <v>S164</v>
      </c>
      <c r="N220" s="1" t="s">
        <v>751</v>
      </c>
      <c r="O220" t="str">
        <f>VLOOKUP(N220,xml_table3!$A$1:$B$272,2,FALSE())</f>
        <v>S83</v>
      </c>
      <c r="P220" s="1" t="s">
        <v>210</v>
      </c>
      <c r="Q220" t="str">
        <f>VLOOKUP(P220,xml_table3!$A$1:$B$272,2,FALSE())</f>
        <v>S95</v>
      </c>
      <c r="R220" s="1" t="s">
        <v>399</v>
      </c>
      <c r="S220" t="str">
        <f>VLOOKUP(R220,xml_table3!$A$1:$B$272,2,FALSE())</f>
        <v>S268</v>
      </c>
      <c r="T220" s="1" t="s">
        <v>224</v>
      </c>
      <c r="U220" s="1" t="s">
        <v>41</v>
      </c>
      <c r="V220" s="1" t="s">
        <v>44</v>
      </c>
      <c r="X220" s="1"/>
      <c r="Y220" t="str">
        <f>"&lt;member ID = """&amp;A220&amp;"""&gt;&lt;K_ID&gt;"&amp;B220&amp;"&lt;/K_ID&gt;&lt;Name&gt;"&amp;C220&amp;"&lt;/Name&gt;&lt;Personality&gt;"&amp;テーブル1[[#This Row],[Personality2]]&amp;"&lt;/Personality&gt;&lt;Special_1&gt;"&amp;G220&amp;"&lt;/Special_1&gt;&lt;Special_2&gt;"&amp;I220&amp;"&lt;/Special_2&gt;&lt;Item&gt;"&amp;K220&amp;"&lt;/Item&gt;&lt;Skill_1&gt;"&amp;M220&amp;"&lt;/Skill_1&gt;&lt;Skill_2&gt;"&amp;O220&amp;"&lt;/Skill_2&gt;&lt;Skill_3&gt;"&amp;Q220&amp;"&lt;/Skill_3&gt;"</f>
        <v>&lt;member ID = "P219"&gt;&lt;K_ID&gt;K55&lt;/K_ID&gt;&lt;Name&gt;チルタリス&lt;/Name&gt;&lt;Personality&gt;PE1&lt;/Personality&gt;&lt;Special_1&gt;S35&lt;/Special_1&gt;&lt;Special_2&gt;&lt;/Special_2&gt;&lt;Item&gt;I43&lt;/Item&gt;&lt;Skill_1&gt;S164&lt;/Skill_1&gt;&lt;Skill_2&gt;S83&lt;/Skill_2&gt;&lt;Skill_3&gt;S95&lt;/Skill_3&gt;</v>
      </c>
      <c r="Z220" t="str">
        <f t="shared" si="7"/>
        <v>&lt;Skill_4&gt;S268&lt;/Skill_4&gt;&lt;Circle&gt;3&lt;/Circle&gt;&lt;Doryokuti_1&gt;A&lt;/Doryokuti_1&gt;&lt;Doryokuti_2&gt;D&lt;/Doryokuti_2&gt;&lt;Doryokuti_3&gt;&lt;/Doryokuti_3&gt;&lt;/member&gt;</v>
      </c>
      <c r="AA220" t="str">
        <f t="shared" si="6"/>
        <v>&lt;member ID = "P219"&gt;&lt;K_ID&gt;K55&lt;/K_ID&gt;&lt;Name&gt;チルタリス&lt;/Name&gt;&lt;Personality&gt;PE1&lt;/Personality&gt;&lt;Special_1&gt;S35&lt;/Special_1&gt;&lt;Special_2&gt;&lt;/Special_2&gt;&lt;Item&gt;I43&lt;/Item&gt;&lt;Skill_1&gt;S164&lt;/Skill_1&gt;&lt;Skill_2&gt;S83&lt;/Skill_2&gt;&lt;Skill_3&gt;S95&lt;/Skill_3&gt;&lt;Skill_4&gt;S268&lt;/Skill_4&gt;&lt;Circle&gt;3&lt;/Circle&gt;&lt;Doryokuti_1&gt;A&lt;/Doryokuti_1&gt;&lt;Doryokuti_2&gt;D&lt;/Doryokuti_2&gt;&lt;Doryokuti_3&gt;&lt;/Doryokuti_3&gt;&lt;/member&gt;</v>
      </c>
      <c r="AMK220" s="1"/>
    </row>
    <row r="221" spans="1:27 1025:1025">
      <c r="A221" s="1" t="s">
        <v>752</v>
      </c>
      <c r="B221" t="str">
        <f>VLOOKUP(C221,xml_table5!$A$1:$B$151,2,FALSE())</f>
        <v>K55</v>
      </c>
      <c r="C221" s="1" t="s">
        <v>746</v>
      </c>
      <c r="D221" s="1" t="s">
        <v>261</v>
      </c>
      <c r="E221" s="22" t="str">
        <f>VLOOKUP(テーブル1[[#This Row],[Personality]],作業用!$J$2:$K$17,2,FALSE)</f>
        <v>PE3</v>
      </c>
      <c r="F221" t="str">
        <f>VLOOKUP(C221,pokemon_status!$B$2:$F$910,4,FALSE())</f>
        <v>しぜんかいふく</v>
      </c>
      <c r="G221" t="str">
        <f>VLOOKUP(F221,xml_table4!$A$1:$B$127,2,FALSE())</f>
        <v>S35</v>
      </c>
      <c r="I221" t="str">
        <f>IF(H221 = "","",VLOOKUP(H221,xml_table4!$A$1:$B$127,2,FALSE()))</f>
        <v/>
      </c>
      <c r="J221" s="1" t="s">
        <v>262</v>
      </c>
      <c r="K221" t="str">
        <f>VLOOKUP(J221,xml_table2!$A$2:$B$56,2,FALSE())</f>
        <v>I26</v>
      </c>
      <c r="L221" s="1" t="s">
        <v>432</v>
      </c>
      <c r="M221" t="str">
        <f>VLOOKUP(L221,xml_table3!$A$1:$B$272,2,FALSE())</f>
        <v>S266</v>
      </c>
      <c r="N221" s="1" t="s">
        <v>644</v>
      </c>
      <c r="O221" t="str">
        <f>VLOOKUP(N221,xml_table3!$A$1:$B$272,2,FALSE())</f>
        <v>S34</v>
      </c>
      <c r="P221" s="1" t="s">
        <v>433</v>
      </c>
      <c r="Q221" t="str">
        <f>VLOOKUP(P221,xml_table3!$A$1:$B$272,2,FALSE())</f>
        <v>S48</v>
      </c>
      <c r="R221" s="1" t="s">
        <v>396</v>
      </c>
      <c r="S221" t="str">
        <f>VLOOKUP(R221,xml_table3!$A$1:$B$272,2,FALSE())</f>
        <v>S270</v>
      </c>
      <c r="T221" s="1" t="s">
        <v>228</v>
      </c>
      <c r="U221" s="1" t="s">
        <v>43</v>
      </c>
      <c r="V221" s="1" t="s">
        <v>45</v>
      </c>
      <c r="X221" s="1"/>
      <c r="Y221" t="str">
        <f>"&lt;member ID = """&amp;A221&amp;"""&gt;&lt;K_ID&gt;"&amp;B221&amp;"&lt;/K_ID&gt;&lt;Name&gt;"&amp;C221&amp;"&lt;/Name&gt;&lt;Personality&gt;"&amp;テーブル1[[#This Row],[Personality2]]&amp;"&lt;/Personality&gt;&lt;Special_1&gt;"&amp;G221&amp;"&lt;/Special_1&gt;&lt;Special_2&gt;"&amp;I221&amp;"&lt;/Special_2&gt;&lt;Item&gt;"&amp;K221&amp;"&lt;/Item&gt;&lt;Skill_1&gt;"&amp;M221&amp;"&lt;/Skill_1&gt;&lt;Skill_2&gt;"&amp;O221&amp;"&lt;/Skill_2&gt;&lt;Skill_3&gt;"&amp;Q221&amp;"&lt;/Skill_3&gt;"</f>
        <v>&lt;member ID = "P220"&gt;&lt;K_ID&gt;K55&lt;/K_ID&gt;&lt;Name&gt;チルタリス&lt;/Name&gt;&lt;Personality&gt;PE3&lt;/Personality&gt;&lt;Special_1&gt;S35&lt;/Special_1&gt;&lt;Special_2&gt;&lt;/Special_2&gt;&lt;Item&gt;I26&lt;/Item&gt;&lt;Skill_1&gt;S266&lt;/Skill_1&gt;&lt;Skill_2&gt;S34&lt;/Skill_2&gt;&lt;Skill_3&gt;S48&lt;/Skill_3&gt;</v>
      </c>
      <c r="Z221" t="str">
        <f t="shared" si="7"/>
        <v>&lt;Skill_4&gt;S270&lt;/Skill_4&gt;&lt;Circle&gt;4&lt;/Circle&gt;&lt;Doryokuti_1&gt;C&lt;/Doryokuti_1&gt;&lt;Doryokuti_2&gt;S&lt;/Doryokuti_2&gt;&lt;Doryokuti_3&gt;&lt;/Doryokuti_3&gt;&lt;/member&gt;</v>
      </c>
      <c r="AA221" t="str">
        <f t="shared" si="6"/>
        <v>&lt;member ID = "P220"&gt;&lt;K_ID&gt;K55&lt;/K_ID&gt;&lt;Name&gt;チルタリス&lt;/Name&gt;&lt;Personality&gt;PE3&lt;/Personality&gt;&lt;Special_1&gt;S35&lt;/Special_1&gt;&lt;Special_2&gt;&lt;/Special_2&gt;&lt;Item&gt;I26&lt;/Item&gt;&lt;Skill_1&gt;S266&lt;/Skill_1&gt;&lt;Skill_2&gt;S34&lt;/Skill_2&gt;&lt;Skill_3&gt;S48&lt;/Skill_3&gt;&lt;Skill_4&gt;S270&lt;/Skill_4&gt;&lt;Circle&gt;4&lt;/Circle&gt;&lt;Doryokuti_1&gt;C&lt;/Doryokuti_1&gt;&lt;Doryokuti_2&gt;S&lt;/Doryokuti_2&gt;&lt;Doryokuti_3&gt;&lt;/Doryokuti_3&gt;&lt;/member&gt;</v>
      </c>
      <c r="AMK221" s="1"/>
    </row>
    <row r="222" spans="1:27 1025:1025">
      <c r="A222" s="1" t="s">
        <v>753</v>
      </c>
      <c r="B222" t="str">
        <f>VLOOKUP(C222,xml_table5!$A$1:$B$151,2,FALSE())</f>
        <v>K56</v>
      </c>
      <c r="C222" s="1" t="s">
        <v>754</v>
      </c>
      <c r="D222" s="1" t="s">
        <v>289</v>
      </c>
      <c r="E222" s="22" t="str">
        <f>VLOOKUP(テーブル1[[#This Row],[Personality]],作業用!$J$2:$K$17,2,FALSE)</f>
        <v>PE4</v>
      </c>
      <c r="F222" t="str">
        <f>VLOOKUP(C222,pokemon_status!$B$2:$F$910,4,FALSE())</f>
        <v>がんじょう</v>
      </c>
      <c r="G222" t="str">
        <f>VLOOKUP(F222,xml_table4!$A$1:$B$127,2,FALSE())</f>
        <v>S22</v>
      </c>
      <c r="H222" t="s">
        <v>755</v>
      </c>
      <c r="I222" t="str">
        <f>IF(H222 = "","",VLOOKUP(H222,xml_table4!$A$1:$B$127,2,FALSE()))</f>
        <v>S28</v>
      </c>
      <c r="J222" s="1" t="s">
        <v>411</v>
      </c>
      <c r="K222" t="str">
        <f>VLOOKUP(J222,xml_table2!$A$2:$B$56,2,FALSE())</f>
        <v>I40</v>
      </c>
      <c r="L222" s="1" t="s">
        <v>221</v>
      </c>
      <c r="M222" t="str">
        <f>VLOOKUP(L222,xml_table3!$A$1:$B$272,2,FALSE())</f>
        <v>S114</v>
      </c>
      <c r="N222" s="1" t="s">
        <v>756</v>
      </c>
      <c r="O222" t="str">
        <f>VLOOKUP(N222,xml_table3!$A$1:$B$272,2,FALSE())</f>
        <v>S246</v>
      </c>
      <c r="P222" s="1" t="s">
        <v>218</v>
      </c>
      <c r="Q222" t="str">
        <f>VLOOKUP(P222,xml_table3!$A$1:$B$272,2,FALSE())</f>
        <v>S24</v>
      </c>
      <c r="R222" s="1" t="s">
        <v>757</v>
      </c>
      <c r="S222" t="str">
        <f>VLOOKUP(R222,xml_table3!$A$1:$B$272,2,FALSE())</f>
        <v>S208</v>
      </c>
      <c r="T222" s="1" t="s">
        <v>212</v>
      </c>
      <c r="U222" s="1" t="s">
        <v>40</v>
      </c>
      <c r="V222" s="1" t="s">
        <v>42</v>
      </c>
      <c r="W222" s="1" t="s">
        <v>44</v>
      </c>
      <c r="X222" s="1"/>
      <c r="Y222" t="str">
        <f>"&lt;member ID = """&amp;A222&amp;"""&gt;&lt;K_ID&gt;"&amp;B222&amp;"&lt;/K_ID&gt;&lt;Name&gt;"&amp;C222&amp;"&lt;/Name&gt;&lt;Personality&gt;"&amp;テーブル1[[#This Row],[Personality2]]&amp;"&lt;/Personality&gt;&lt;Special_1&gt;"&amp;G222&amp;"&lt;/Special_1&gt;&lt;Special_2&gt;"&amp;I222&amp;"&lt;/Special_2&gt;&lt;Item&gt;"&amp;K222&amp;"&lt;/Item&gt;&lt;Skill_1&gt;"&amp;M222&amp;"&lt;/Skill_1&gt;&lt;Skill_2&gt;"&amp;O222&amp;"&lt;/Skill_2&gt;&lt;Skill_3&gt;"&amp;Q222&amp;"&lt;/Skill_3&gt;"</f>
        <v>&lt;member ID = "P221"&gt;&lt;K_ID&gt;K56&lt;/K_ID&gt;&lt;Name&gt;ツボツボ&lt;/Name&gt;&lt;Personality&gt;PE4&lt;/Personality&gt;&lt;Special_1&gt;S22&lt;/Special_1&gt;&lt;Special_2&gt;S28&lt;/Special_2&gt;&lt;Item&gt;I40&lt;/Item&gt;&lt;Skill_1&gt;S114&lt;/Skill_1&gt;&lt;Skill_2&gt;S246&lt;/Skill_2&gt;&lt;Skill_3&gt;S24&lt;/Skill_3&gt;</v>
      </c>
      <c r="Z222" t="str">
        <f t="shared" si="7"/>
        <v>&lt;Skill_4&gt;S208&lt;/Skill_4&gt;&lt;Circle&gt;1&lt;/Circle&gt;&lt;Doryokuti_1&gt;HP&lt;/Doryokuti_1&gt;&lt;Doryokuti_2&gt;B&lt;/Doryokuti_2&gt;&lt;Doryokuti_3&gt;D&lt;/Doryokuti_3&gt;&lt;/member&gt;</v>
      </c>
      <c r="AA222" t="str">
        <f t="shared" si="6"/>
        <v>&lt;member ID = "P221"&gt;&lt;K_ID&gt;K56&lt;/K_ID&gt;&lt;Name&gt;ツボツボ&lt;/Name&gt;&lt;Personality&gt;PE4&lt;/Personality&gt;&lt;Special_1&gt;S22&lt;/Special_1&gt;&lt;Special_2&gt;S28&lt;/Special_2&gt;&lt;Item&gt;I40&lt;/Item&gt;&lt;Skill_1&gt;S114&lt;/Skill_1&gt;&lt;Skill_2&gt;S246&lt;/Skill_2&gt;&lt;Skill_3&gt;S24&lt;/Skill_3&gt;&lt;Skill_4&gt;S208&lt;/Skill_4&gt;&lt;Circle&gt;1&lt;/Circle&gt;&lt;Doryokuti_1&gt;HP&lt;/Doryokuti_1&gt;&lt;Doryokuti_2&gt;B&lt;/Doryokuti_2&gt;&lt;Doryokuti_3&gt;D&lt;/Doryokuti_3&gt;&lt;/member&gt;</v>
      </c>
      <c r="AMK222" s="1"/>
    </row>
    <row r="223" spans="1:27 1025:1025">
      <c r="A223" s="1" t="s">
        <v>758</v>
      </c>
      <c r="B223" t="str">
        <f>VLOOKUP(C223,xml_table5!$A$1:$B$151,2,FALSE())</f>
        <v>K56</v>
      </c>
      <c r="C223" s="1" t="s">
        <v>754</v>
      </c>
      <c r="D223" s="1" t="s">
        <v>297</v>
      </c>
      <c r="E223" s="22" t="str">
        <f>VLOOKUP(テーブル1[[#This Row],[Personality]],作業用!$J$2:$K$17,2,FALSE)</f>
        <v>PE5</v>
      </c>
      <c r="F223" t="str">
        <f>VLOOKUP(C223,pokemon_status!$B$2:$F$910,4,FALSE())</f>
        <v>がんじょう</v>
      </c>
      <c r="G223" t="str">
        <f>VLOOKUP(F223,xml_table4!$A$1:$B$127,2,FALSE())</f>
        <v>S22</v>
      </c>
      <c r="H223" t="s">
        <v>755</v>
      </c>
      <c r="I223" t="str">
        <f>IF(H223 = "","",VLOOKUP(H223,xml_table4!$A$1:$B$127,2,FALSE()))</f>
        <v>S28</v>
      </c>
      <c r="J223" s="1" t="s">
        <v>734</v>
      </c>
      <c r="K223" t="str">
        <f>VLOOKUP(J223,xml_table2!$A$2:$B$56,2,FALSE())</f>
        <v>I39</v>
      </c>
      <c r="L223" s="1" t="s">
        <v>759</v>
      </c>
      <c r="M223" t="str">
        <f>VLOOKUP(L223,xml_table3!$A$1:$B$272,2,FALSE())</f>
        <v>S229</v>
      </c>
      <c r="N223" s="1" t="s">
        <v>218</v>
      </c>
      <c r="O223" t="str">
        <f>VLOOKUP(N223,xml_table3!$A$1:$B$272,2,FALSE())</f>
        <v>S24</v>
      </c>
      <c r="P223" s="1" t="s">
        <v>240</v>
      </c>
      <c r="Q223" t="str">
        <f>VLOOKUP(P223,xml_table3!$A$1:$B$272,2,FALSE())</f>
        <v>S252</v>
      </c>
      <c r="R223" s="1" t="s">
        <v>300</v>
      </c>
      <c r="S223" t="str">
        <f>VLOOKUP(R223,xml_table3!$A$1:$B$272,2,FALSE())</f>
        <v>S157</v>
      </c>
      <c r="T223" s="1" t="s">
        <v>219</v>
      </c>
      <c r="U223" s="1" t="s">
        <v>40</v>
      </c>
      <c r="V223" s="1" t="s">
        <v>42</v>
      </c>
      <c r="W223" s="1" t="s">
        <v>44</v>
      </c>
      <c r="X223" s="1"/>
      <c r="Y223" t="str">
        <f>"&lt;member ID = """&amp;A223&amp;"""&gt;&lt;K_ID&gt;"&amp;B223&amp;"&lt;/K_ID&gt;&lt;Name&gt;"&amp;C223&amp;"&lt;/Name&gt;&lt;Personality&gt;"&amp;テーブル1[[#This Row],[Personality2]]&amp;"&lt;/Personality&gt;&lt;Special_1&gt;"&amp;G223&amp;"&lt;/Special_1&gt;&lt;Special_2&gt;"&amp;I223&amp;"&lt;/Special_2&gt;&lt;Item&gt;"&amp;K223&amp;"&lt;/Item&gt;&lt;Skill_1&gt;"&amp;M223&amp;"&lt;/Skill_1&gt;&lt;Skill_2&gt;"&amp;O223&amp;"&lt;/Skill_2&gt;&lt;Skill_3&gt;"&amp;Q223&amp;"&lt;/Skill_3&gt;"</f>
        <v>&lt;member ID = "P222"&gt;&lt;K_ID&gt;K56&lt;/K_ID&gt;&lt;Name&gt;ツボツボ&lt;/Name&gt;&lt;Personality&gt;PE5&lt;/Personality&gt;&lt;Special_1&gt;S22&lt;/Special_1&gt;&lt;Special_2&gt;S28&lt;/Special_2&gt;&lt;Item&gt;I39&lt;/Item&gt;&lt;Skill_1&gt;S229&lt;/Skill_1&gt;&lt;Skill_2&gt;S24&lt;/Skill_2&gt;&lt;Skill_3&gt;S252&lt;/Skill_3&gt;</v>
      </c>
      <c r="Z223" t="str">
        <f t="shared" si="7"/>
        <v>&lt;Skill_4&gt;S157&lt;/Skill_4&gt;&lt;Circle&gt;2&lt;/Circle&gt;&lt;Doryokuti_1&gt;HP&lt;/Doryokuti_1&gt;&lt;Doryokuti_2&gt;B&lt;/Doryokuti_2&gt;&lt;Doryokuti_3&gt;D&lt;/Doryokuti_3&gt;&lt;/member&gt;</v>
      </c>
      <c r="AA223" t="str">
        <f t="shared" si="6"/>
        <v>&lt;member ID = "P222"&gt;&lt;K_ID&gt;K56&lt;/K_ID&gt;&lt;Name&gt;ツボツボ&lt;/Name&gt;&lt;Personality&gt;PE5&lt;/Personality&gt;&lt;Special_1&gt;S22&lt;/Special_1&gt;&lt;Special_2&gt;S28&lt;/Special_2&gt;&lt;Item&gt;I39&lt;/Item&gt;&lt;Skill_1&gt;S229&lt;/Skill_1&gt;&lt;Skill_2&gt;S24&lt;/Skill_2&gt;&lt;Skill_3&gt;S252&lt;/Skill_3&gt;&lt;Skill_4&gt;S157&lt;/Skill_4&gt;&lt;Circle&gt;2&lt;/Circle&gt;&lt;Doryokuti_1&gt;HP&lt;/Doryokuti_1&gt;&lt;Doryokuti_2&gt;B&lt;/Doryokuti_2&gt;&lt;Doryokuti_3&gt;D&lt;/Doryokuti_3&gt;&lt;/member&gt;</v>
      </c>
      <c r="AMK223" s="1"/>
    </row>
    <row r="224" spans="1:27 1025:1025">
      <c r="A224" s="1" t="s">
        <v>760</v>
      </c>
      <c r="B224" t="str">
        <f>VLOOKUP(C224,xml_table5!$A$1:$B$151,2,FALSE())</f>
        <v>K56</v>
      </c>
      <c r="C224" s="1" t="s">
        <v>754</v>
      </c>
      <c r="D224" s="1" t="s">
        <v>289</v>
      </c>
      <c r="E224" s="22" t="str">
        <f>VLOOKUP(テーブル1[[#This Row],[Personality]],作業用!$J$2:$K$17,2,FALSE)</f>
        <v>PE4</v>
      </c>
      <c r="F224" t="str">
        <f>VLOOKUP(C224,pokemon_status!$B$2:$F$910,4,FALSE())</f>
        <v>がんじょう</v>
      </c>
      <c r="G224" t="str">
        <f>VLOOKUP(F224,xml_table4!$A$1:$B$127,2,FALSE())</f>
        <v>S22</v>
      </c>
      <c r="H224" t="s">
        <v>755</v>
      </c>
      <c r="I224" t="str">
        <f>IF(H224 = "","",VLOOKUP(H224,xml_table4!$A$1:$B$127,2,FALSE()))</f>
        <v>S28</v>
      </c>
      <c r="J224" s="1" t="s">
        <v>411</v>
      </c>
      <c r="K224" t="str">
        <f>VLOOKUP(J224,xml_table2!$A$2:$B$56,2,FALSE())</f>
        <v>I40</v>
      </c>
      <c r="L224" s="1" t="s">
        <v>112</v>
      </c>
      <c r="M224" t="str">
        <f>VLOOKUP(L224,xml_table3!$A$1:$B$272,2,FALSE())</f>
        <v>S101</v>
      </c>
      <c r="N224" s="1" t="s">
        <v>593</v>
      </c>
      <c r="O224" t="str">
        <f>VLOOKUP(N224,xml_table3!$A$1:$B$272,2,FALSE())</f>
        <v>S236</v>
      </c>
      <c r="P224" s="1" t="s">
        <v>236</v>
      </c>
      <c r="Q224" t="str">
        <f>VLOOKUP(P224,xml_table3!$A$1:$B$272,2,FALSE())</f>
        <v>S50</v>
      </c>
      <c r="R224" s="1" t="s">
        <v>757</v>
      </c>
      <c r="S224" t="str">
        <f>VLOOKUP(R224,xml_table3!$A$1:$B$272,2,FALSE())</f>
        <v>S208</v>
      </c>
      <c r="T224" s="1" t="s">
        <v>224</v>
      </c>
      <c r="U224" s="1" t="s">
        <v>40</v>
      </c>
      <c r="V224" s="1" t="s">
        <v>42</v>
      </c>
      <c r="W224" s="1" t="s">
        <v>44</v>
      </c>
      <c r="X224" s="1"/>
      <c r="Y224" t="str">
        <f>"&lt;member ID = """&amp;A224&amp;"""&gt;&lt;K_ID&gt;"&amp;B224&amp;"&lt;/K_ID&gt;&lt;Name&gt;"&amp;C224&amp;"&lt;/Name&gt;&lt;Personality&gt;"&amp;テーブル1[[#This Row],[Personality2]]&amp;"&lt;/Personality&gt;&lt;Special_1&gt;"&amp;G224&amp;"&lt;/Special_1&gt;&lt;Special_2&gt;"&amp;I224&amp;"&lt;/Special_2&gt;&lt;Item&gt;"&amp;K224&amp;"&lt;/Item&gt;&lt;Skill_1&gt;"&amp;M224&amp;"&lt;/Skill_1&gt;&lt;Skill_2&gt;"&amp;O224&amp;"&lt;/Skill_2&gt;&lt;Skill_3&gt;"&amp;Q224&amp;"&lt;/Skill_3&gt;"</f>
        <v>&lt;member ID = "P223"&gt;&lt;K_ID&gt;K56&lt;/K_ID&gt;&lt;Name&gt;ツボツボ&lt;/Name&gt;&lt;Personality&gt;PE4&lt;/Personality&gt;&lt;Special_1&gt;S22&lt;/Special_1&gt;&lt;Special_2&gt;S28&lt;/Special_2&gt;&lt;Item&gt;I40&lt;/Item&gt;&lt;Skill_1&gt;S101&lt;/Skill_1&gt;&lt;Skill_2&gt;S236&lt;/Skill_2&gt;&lt;Skill_3&gt;S50&lt;/Skill_3&gt;</v>
      </c>
      <c r="Z224" t="str">
        <f t="shared" si="7"/>
        <v>&lt;Skill_4&gt;S208&lt;/Skill_4&gt;&lt;Circle&gt;3&lt;/Circle&gt;&lt;Doryokuti_1&gt;HP&lt;/Doryokuti_1&gt;&lt;Doryokuti_2&gt;B&lt;/Doryokuti_2&gt;&lt;Doryokuti_3&gt;D&lt;/Doryokuti_3&gt;&lt;/member&gt;</v>
      </c>
      <c r="AA224" t="str">
        <f t="shared" si="6"/>
        <v>&lt;member ID = "P223"&gt;&lt;K_ID&gt;K56&lt;/K_ID&gt;&lt;Name&gt;ツボツボ&lt;/Name&gt;&lt;Personality&gt;PE4&lt;/Personality&gt;&lt;Special_1&gt;S22&lt;/Special_1&gt;&lt;Special_2&gt;S28&lt;/Special_2&gt;&lt;Item&gt;I40&lt;/Item&gt;&lt;Skill_1&gt;S101&lt;/Skill_1&gt;&lt;Skill_2&gt;S236&lt;/Skill_2&gt;&lt;Skill_3&gt;S50&lt;/Skill_3&gt;&lt;Skill_4&gt;S208&lt;/Skill_4&gt;&lt;Circle&gt;3&lt;/Circle&gt;&lt;Doryokuti_1&gt;HP&lt;/Doryokuti_1&gt;&lt;Doryokuti_2&gt;B&lt;/Doryokuti_2&gt;&lt;Doryokuti_3&gt;D&lt;/Doryokuti_3&gt;&lt;/member&gt;</v>
      </c>
      <c r="AMK224" s="1"/>
    </row>
    <row r="225" spans="1:27 1025:1025">
      <c r="A225" s="1" t="s">
        <v>761</v>
      </c>
      <c r="B225" t="str">
        <f>VLOOKUP(C225,xml_table5!$A$1:$B$151,2,FALSE())</f>
        <v>K56</v>
      </c>
      <c r="C225" s="1" t="s">
        <v>754</v>
      </c>
      <c r="D225" s="1" t="s">
        <v>564</v>
      </c>
      <c r="E225" s="22" t="str">
        <f>VLOOKUP(テーブル1[[#This Row],[Personality]],作業用!$J$2:$K$17,2,FALSE)</f>
        <v>PE9</v>
      </c>
      <c r="F225" t="str">
        <f>VLOOKUP(C225,pokemon_status!$B$2:$F$910,4,FALSE())</f>
        <v>がんじょう</v>
      </c>
      <c r="G225" t="str">
        <f>VLOOKUP(F225,xml_table4!$A$1:$B$127,2,FALSE())</f>
        <v>S22</v>
      </c>
      <c r="H225" t="s">
        <v>755</v>
      </c>
      <c r="I225" t="str">
        <f>IF(H225 = "","",VLOOKUP(H225,xml_table4!$A$1:$B$127,2,FALSE()))</f>
        <v>S28</v>
      </c>
      <c r="J225" s="1" t="s">
        <v>298</v>
      </c>
      <c r="K225" t="str">
        <f>VLOOKUP(J225,xml_table2!$A$2:$B$56,2,FALSE())</f>
        <v>I33</v>
      </c>
      <c r="L225" s="1" t="s">
        <v>300</v>
      </c>
      <c r="M225" t="str">
        <f>VLOOKUP(L225,xml_table3!$A$1:$B$272,2,FALSE())</f>
        <v>S157</v>
      </c>
      <c r="N225" s="1" t="s">
        <v>593</v>
      </c>
      <c r="O225" t="str">
        <f>VLOOKUP(N225,xml_table3!$A$1:$B$272,2,FALSE())</f>
        <v>S236</v>
      </c>
      <c r="P225" s="1" t="s">
        <v>236</v>
      </c>
      <c r="Q225" t="str">
        <f>VLOOKUP(P225,xml_table3!$A$1:$B$272,2,FALSE())</f>
        <v>S50</v>
      </c>
      <c r="R225" s="1" t="s">
        <v>467</v>
      </c>
      <c r="S225" t="str">
        <f>VLOOKUP(R225,xml_table3!$A$1:$B$272,2,FALSE())</f>
        <v>S115</v>
      </c>
      <c r="T225" s="1" t="s">
        <v>228</v>
      </c>
      <c r="U225" s="1" t="s">
        <v>40</v>
      </c>
      <c r="V225" s="1" t="s">
        <v>42</v>
      </c>
      <c r="W225" s="1" t="s">
        <v>44</v>
      </c>
      <c r="X225" s="1"/>
      <c r="Y225" t="str">
        <f>"&lt;member ID = """&amp;A225&amp;"""&gt;&lt;K_ID&gt;"&amp;B225&amp;"&lt;/K_ID&gt;&lt;Name&gt;"&amp;C225&amp;"&lt;/Name&gt;&lt;Personality&gt;"&amp;テーブル1[[#This Row],[Personality2]]&amp;"&lt;/Personality&gt;&lt;Special_1&gt;"&amp;G225&amp;"&lt;/Special_1&gt;&lt;Special_2&gt;"&amp;I225&amp;"&lt;/Special_2&gt;&lt;Item&gt;"&amp;K225&amp;"&lt;/Item&gt;&lt;Skill_1&gt;"&amp;M225&amp;"&lt;/Skill_1&gt;&lt;Skill_2&gt;"&amp;O225&amp;"&lt;/Skill_2&gt;&lt;Skill_3&gt;"&amp;Q225&amp;"&lt;/Skill_3&gt;"</f>
        <v>&lt;member ID = "P224"&gt;&lt;K_ID&gt;K56&lt;/K_ID&gt;&lt;Name&gt;ツボツボ&lt;/Name&gt;&lt;Personality&gt;PE9&lt;/Personality&gt;&lt;Special_1&gt;S22&lt;/Special_1&gt;&lt;Special_2&gt;S28&lt;/Special_2&gt;&lt;Item&gt;I33&lt;/Item&gt;&lt;Skill_1&gt;S157&lt;/Skill_1&gt;&lt;Skill_2&gt;S236&lt;/Skill_2&gt;&lt;Skill_3&gt;S50&lt;/Skill_3&gt;</v>
      </c>
      <c r="Z225" t="str">
        <f t="shared" si="7"/>
        <v>&lt;Skill_4&gt;S115&lt;/Skill_4&gt;&lt;Circle&gt;4&lt;/Circle&gt;&lt;Doryokuti_1&gt;HP&lt;/Doryokuti_1&gt;&lt;Doryokuti_2&gt;B&lt;/Doryokuti_2&gt;&lt;Doryokuti_3&gt;D&lt;/Doryokuti_3&gt;&lt;/member&gt;</v>
      </c>
      <c r="AA225" t="str">
        <f t="shared" si="6"/>
        <v>&lt;member ID = "P224"&gt;&lt;K_ID&gt;K56&lt;/K_ID&gt;&lt;Name&gt;ツボツボ&lt;/Name&gt;&lt;Personality&gt;PE9&lt;/Personality&gt;&lt;Special_1&gt;S22&lt;/Special_1&gt;&lt;Special_2&gt;S28&lt;/Special_2&gt;&lt;Item&gt;I33&lt;/Item&gt;&lt;Skill_1&gt;S157&lt;/Skill_1&gt;&lt;Skill_2&gt;S236&lt;/Skill_2&gt;&lt;Skill_3&gt;S50&lt;/Skill_3&gt;&lt;Skill_4&gt;S115&lt;/Skill_4&gt;&lt;Circle&gt;4&lt;/Circle&gt;&lt;Doryokuti_1&gt;HP&lt;/Doryokuti_1&gt;&lt;Doryokuti_2&gt;B&lt;/Doryokuti_2&gt;&lt;Doryokuti_3&gt;D&lt;/Doryokuti_3&gt;&lt;/member&gt;</v>
      </c>
      <c r="AMK225" s="1"/>
    </row>
    <row r="226" spans="1:27 1025:1025">
      <c r="A226" s="1" t="s">
        <v>762</v>
      </c>
      <c r="B226" t="str">
        <f>VLOOKUP(C226,xml_table5!$A$1:$B$151,2,FALSE())</f>
        <v>K57</v>
      </c>
      <c r="C226" s="1" t="s">
        <v>763</v>
      </c>
      <c r="D226" s="1" t="s">
        <v>261</v>
      </c>
      <c r="E226" s="22" t="str">
        <f>VLOOKUP(テーブル1[[#This Row],[Personality]],作業用!$J$2:$K$17,2,FALSE)</f>
        <v>PE3</v>
      </c>
      <c r="F226" t="str">
        <f>VLOOKUP(C226,pokemon_status!$B$2:$F$910,4,FALSE())</f>
        <v>せいでんき</v>
      </c>
      <c r="G226" t="str">
        <f>VLOOKUP(F226,xml_table4!$A$1:$B$127,2,FALSE())</f>
        <v>S52</v>
      </c>
      <c r="I226" t="str">
        <f>IF(H226 = "","",VLOOKUP(H226,xml_table4!$A$1:$B$127,2,FALSE()))</f>
        <v/>
      </c>
      <c r="J226" s="1" t="s">
        <v>365</v>
      </c>
      <c r="K226" t="str">
        <f>VLOOKUP(J226,xml_table2!$A$2:$B$56,2,FALSE())</f>
        <v>I25</v>
      </c>
      <c r="L226" s="1" t="s">
        <v>362</v>
      </c>
      <c r="M226" t="str">
        <f>VLOOKUP(L226,xml_table3!$A$1:$B$272,2,FALSE())</f>
        <v>S1</v>
      </c>
      <c r="N226" s="1" t="s">
        <v>706</v>
      </c>
      <c r="O226" t="str">
        <f>VLOOKUP(N226,xml_table3!$A$1:$B$272,2,FALSE())</f>
        <v>S207</v>
      </c>
      <c r="P226" s="1" t="s">
        <v>641</v>
      </c>
      <c r="Q226" t="str">
        <f>VLOOKUP(P226,xml_table3!$A$1:$B$272,2,FALSE())</f>
        <v>S209</v>
      </c>
      <c r="R226" s="1" t="s">
        <v>241</v>
      </c>
      <c r="S226" t="str">
        <f>VLOOKUP(R226,xml_table3!$A$1:$B$272,2,FALSE())</f>
        <v>S153</v>
      </c>
      <c r="T226" s="1" t="s">
        <v>212</v>
      </c>
      <c r="U226" s="1" t="s">
        <v>43</v>
      </c>
      <c r="V226" s="1" t="s">
        <v>44</v>
      </c>
      <c r="X226" s="1"/>
      <c r="Y226" t="str">
        <f>"&lt;member ID = """&amp;A226&amp;"""&gt;&lt;K_ID&gt;"&amp;B226&amp;"&lt;/K_ID&gt;&lt;Name&gt;"&amp;C226&amp;"&lt;/Name&gt;&lt;Personality&gt;"&amp;テーブル1[[#This Row],[Personality2]]&amp;"&lt;/Personality&gt;&lt;Special_1&gt;"&amp;G226&amp;"&lt;/Special_1&gt;&lt;Special_2&gt;"&amp;I226&amp;"&lt;/Special_2&gt;&lt;Item&gt;"&amp;K226&amp;"&lt;/Item&gt;&lt;Skill_1&gt;"&amp;M226&amp;"&lt;/Skill_1&gt;&lt;Skill_2&gt;"&amp;O226&amp;"&lt;/Skill_2&gt;&lt;Skill_3&gt;"&amp;Q226&amp;"&lt;/Skill_3&gt;"</f>
        <v>&lt;member ID = "P225"&gt;&lt;K_ID&gt;K57&lt;/K_ID&gt;&lt;Name&gt;デンリュウ&lt;/Name&gt;&lt;Personality&gt;PE3&lt;/Personality&gt;&lt;Special_1&gt;S52&lt;/Special_1&gt;&lt;Special_2&gt;&lt;/Special_2&gt;&lt;Item&gt;I25&lt;/Item&gt;&lt;Skill_1&gt;S1&lt;/Skill_1&gt;&lt;Skill_2&gt;S207&lt;/Skill_2&gt;&lt;Skill_3&gt;S209&lt;/Skill_3&gt;</v>
      </c>
      <c r="Z226" t="str">
        <f t="shared" si="7"/>
        <v>&lt;Skill_4&gt;S153&lt;/Skill_4&gt;&lt;Circle&gt;1&lt;/Circle&gt;&lt;Doryokuti_1&gt;C&lt;/Doryokuti_1&gt;&lt;Doryokuti_2&gt;D&lt;/Doryokuti_2&gt;&lt;Doryokuti_3&gt;&lt;/Doryokuti_3&gt;&lt;/member&gt;</v>
      </c>
      <c r="AA226" t="str">
        <f t="shared" si="6"/>
        <v>&lt;member ID = "P225"&gt;&lt;K_ID&gt;K57&lt;/K_ID&gt;&lt;Name&gt;デンリュウ&lt;/Name&gt;&lt;Personality&gt;PE3&lt;/Personality&gt;&lt;Special_1&gt;S52&lt;/Special_1&gt;&lt;Special_2&gt;&lt;/Special_2&gt;&lt;Item&gt;I25&lt;/Item&gt;&lt;Skill_1&gt;S1&lt;/Skill_1&gt;&lt;Skill_2&gt;S207&lt;/Skill_2&gt;&lt;Skill_3&gt;S209&lt;/Skill_3&gt;&lt;Skill_4&gt;S153&lt;/Skill_4&gt;&lt;Circle&gt;1&lt;/Circle&gt;&lt;Doryokuti_1&gt;C&lt;/Doryokuti_1&gt;&lt;Doryokuti_2&gt;D&lt;/Doryokuti_2&gt;&lt;Doryokuti_3&gt;&lt;/Doryokuti_3&gt;&lt;/member&gt;</v>
      </c>
      <c r="AMK226" s="1"/>
    </row>
    <row r="227" spans="1:27 1025:1025">
      <c r="A227" s="1" t="s">
        <v>764</v>
      </c>
      <c r="B227" t="str">
        <f>VLOOKUP(C227,xml_table5!$A$1:$B$151,2,FALSE())</f>
        <v>K57</v>
      </c>
      <c r="C227" s="1" t="s">
        <v>763</v>
      </c>
      <c r="D227" s="1" t="s">
        <v>297</v>
      </c>
      <c r="E227" s="22" t="str">
        <f>VLOOKUP(テーブル1[[#This Row],[Personality]],作業用!$J$2:$K$17,2,FALSE)</f>
        <v>PE5</v>
      </c>
      <c r="F227" t="str">
        <f>VLOOKUP(C227,pokemon_status!$B$2:$F$910,4,FALSE())</f>
        <v>せいでんき</v>
      </c>
      <c r="G227" t="str">
        <f>VLOOKUP(F227,xml_table4!$A$1:$B$127,2,FALSE())</f>
        <v>S52</v>
      </c>
      <c r="I227" t="str">
        <f>IF(H227 = "","",VLOOKUP(H227,xml_table4!$A$1:$B$127,2,FALSE()))</f>
        <v/>
      </c>
      <c r="J227" s="1" t="s">
        <v>723</v>
      </c>
      <c r="K227" t="str">
        <f>VLOOKUP(J227,xml_table2!$A$2:$B$56,2,FALSE())</f>
        <v>I16</v>
      </c>
      <c r="L227" s="1" t="s">
        <v>339</v>
      </c>
      <c r="M227" t="str">
        <f>VLOOKUP(L227,xml_table3!$A$1:$B$272,2,FALSE())</f>
        <v>S56</v>
      </c>
      <c r="N227" s="1" t="s">
        <v>338</v>
      </c>
      <c r="O227" t="str">
        <f>VLOOKUP(N227,xml_table3!$A$1:$B$272,2,FALSE())</f>
        <v>S226</v>
      </c>
      <c r="P227" s="1" t="s">
        <v>480</v>
      </c>
      <c r="Q227" t="str">
        <f>VLOOKUP(P227,xml_table3!$A$1:$B$272,2,FALSE())</f>
        <v>S62</v>
      </c>
      <c r="R227" s="1" t="s">
        <v>241</v>
      </c>
      <c r="S227" t="str">
        <f>VLOOKUP(R227,xml_table3!$A$1:$B$272,2,FALSE())</f>
        <v>S153</v>
      </c>
      <c r="T227" s="1" t="s">
        <v>219</v>
      </c>
      <c r="U227" s="1" t="s">
        <v>41</v>
      </c>
      <c r="V227" s="1" t="s">
        <v>44</v>
      </c>
      <c r="X227" s="1"/>
      <c r="Y227" t="str">
        <f>"&lt;member ID = """&amp;A227&amp;"""&gt;&lt;K_ID&gt;"&amp;B227&amp;"&lt;/K_ID&gt;&lt;Name&gt;"&amp;C227&amp;"&lt;/Name&gt;&lt;Personality&gt;"&amp;テーブル1[[#This Row],[Personality2]]&amp;"&lt;/Personality&gt;&lt;Special_1&gt;"&amp;G227&amp;"&lt;/Special_1&gt;&lt;Special_2&gt;"&amp;I227&amp;"&lt;/Special_2&gt;&lt;Item&gt;"&amp;K227&amp;"&lt;/Item&gt;&lt;Skill_1&gt;"&amp;M227&amp;"&lt;/Skill_1&gt;&lt;Skill_2&gt;"&amp;O227&amp;"&lt;/Skill_2&gt;&lt;Skill_3&gt;"&amp;Q227&amp;"&lt;/Skill_3&gt;"</f>
        <v>&lt;member ID = "P226"&gt;&lt;K_ID&gt;K57&lt;/K_ID&gt;&lt;Name&gt;デンリュウ&lt;/Name&gt;&lt;Personality&gt;PE5&lt;/Personality&gt;&lt;Special_1&gt;S52&lt;/Special_1&gt;&lt;Special_2&gt;&lt;/Special_2&gt;&lt;Item&gt;I16&lt;/Item&gt;&lt;Skill_1&gt;S56&lt;/Skill_1&gt;&lt;Skill_2&gt;S226&lt;/Skill_2&gt;&lt;Skill_3&gt;S62&lt;/Skill_3&gt;</v>
      </c>
      <c r="Z227" t="str">
        <f t="shared" si="7"/>
        <v>&lt;Skill_4&gt;S153&lt;/Skill_4&gt;&lt;Circle&gt;2&lt;/Circle&gt;&lt;Doryokuti_1&gt;A&lt;/Doryokuti_1&gt;&lt;Doryokuti_2&gt;D&lt;/Doryokuti_2&gt;&lt;Doryokuti_3&gt;&lt;/Doryokuti_3&gt;&lt;/member&gt;</v>
      </c>
      <c r="AA227" t="str">
        <f t="shared" si="6"/>
        <v>&lt;member ID = "P226"&gt;&lt;K_ID&gt;K57&lt;/K_ID&gt;&lt;Name&gt;デンリュウ&lt;/Name&gt;&lt;Personality&gt;PE5&lt;/Personality&gt;&lt;Special_1&gt;S52&lt;/Special_1&gt;&lt;Special_2&gt;&lt;/Special_2&gt;&lt;Item&gt;I16&lt;/Item&gt;&lt;Skill_1&gt;S56&lt;/Skill_1&gt;&lt;Skill_2&gt;S226&lt;/Skill_2&gt;&lt;Skill_3&gt;S62&lt;/Skill_3&gt;&lt;Skill_4&gt;S153&lt;/Skill_4&gt;&lt;Circle&gt;2&lt;/Circle&gt;&lt;Doryokuti_1&gt;A&lt;/Doryokuti_1&gt;&lt;Doryokuti_2&gt;D&lt;/Doryokuti_2&gt;&lt;Doryokuti_3&gt;&lt;/Doryokuti_3&gt;&lt;/member&gt;</v>
      </c>
      <c r="AMK227" s="1"/>
    </row>
    <row r="228" spans="1:27 1025:1025">
      <c r="A228" s="1" t="s">
        <v>765</v>
      </c>
      <c r="B228" t="str">
        <f>VLOOKUP(C228,xml_table5!$A$1:$B$151,2,FALSE())</f>
        <v>K57</v>
      </c>
      <c r="C228" s="1" t="s">
        <v>763</v>
      </c>
      <c r="D228" s="1" t="s">
        <v>261</v>
      </c>
      <c r="E228" s="22" t="str">
        <f>VLOOKUP(テーブル1[[#This Row],[Personality]],作業用!$J$2:$K$17,2,FALSE)</f>
        <v>PE3</v>
      </c>
      <c r="F228" t="str">
        <f>VLOOKUP(C228,pokemon_status!$B$2:$F$910,4,FALSE())</f>
        <v>せいでんき</v>
      </c>
      <c r="G228" t="str">
        <f>VLOOKUP(F228,xml_table4!$A$1:$B$127,2,FALSE())</f>
        <v>S52</v>
      </c>
      <c r="I228" t="str">
        <f>IF(H228 = "","",VLOOKUP(H228,xml_table4!$A$1:$B$127,2,FALSE()))</f>
        <v/>
      </c>
      <c r="J228" s="1" t="s">
        <v>460</v>
      </c>
      <c r="K228" t="str">
        <f>VLOOKUP(J228,xml_table2!$A$2:$B$56,2,FALSE())</f>
        <v>I10</v>
      </c>
      <c r="L228" s="1" t="s">
        <v>575</v>
      </c>
      <c r="M228" t="str">
        <f>VLOOKUP(L228,xml_table3!$A$1:$B$272,2,FALSE())</f>
        <v>S137</v>
      </c>
      <c r="N228" s="1" t="s">
        <v>284</v>
      </c>
      <c r="O228" t="str">
        <f>VLOOKUP(N228,xml_table3!$A$1:$B$272,2,FALSE())</f>
        <v>S192</v>
      </c>
      <c r="P228" s="1" t="s">
        <v>241</v>
      </c>
      <c r="Q228" t="str">
        <f>VLOOKUP(P228,xml_table3!$A$1:$B$272,2,FALSE())</f>
        <v>S153</v>
      </c>
      <c r="R228" s="1" t="s">
        <v>461</v>
      </c>
      <c r="S228" t="str">
        <f>VLOOKUP(R228,xml_table3!$A$1:$B$272,2,FALSE())</f>
        <v>S183</v>
      </c>
      <c r="T228" s="1" t="s">
        <v>224</v>
      </c>
      <c r="U228" s="1" t="s">
        <v>40</v>
      </c>
      <c r="V228" s="1" t="s">
        <v>43</v>
      </c>
      <c r="X228" s="1"/>
      <c r="Y228" t="str">
        <f>"&lt;member ID = """&amp;A228&amp;"""&gt;&lt;K_ID&gt;"&amp;B228&amp;"&lt;/K_ID&gt;&lt;Name&gt;"&amp;C228&amp;"&lt;/Name&gt;&lt;Personality&gt;"&amp;テーブル1[[#This Row],[Personality2]]&amp;"&lt;/Personality&gt;&lt;Special_1&gt;"&amp;G228&amp;"&lt;/Special_1&gt;&lt;Special_2&gt;"&amp;I228&amp;"&lt;/Special_2&gt;&lt;Item&gt;"&amp;K228&amp;"&lt;/Item&gt;&lt;Skill_1&gt;"&amp;M228&amp;"&lt;/Skill_1&gt;&lt;Skill_2&gt;"&amp;O228&amp;"&lt;/Skill_2&gt;&lt;Skill_3&gt;"&amp;Q228&amp;"&lt;/Skill_3&gt;"</f>
        <v>&lt;member ID = "P227"&gt;&lt;K_ID&gt;K57&lt;/K_ID&gt;&lt;Name&gt;デンリュウ&lt;/Name&gt;&lt;Personality&gt;PE3&lt;/Personality&gt;&lt;Special_1&gt;S52&lt;/Special_1&gt;&lt;Special_2&gt;&lt;/Special_2&gt;&lt;Item&gt;I10&lt;/Item&gt;&lt;Skill_1&gt;S137&lt;/Skill_1&gt;&lt;Skill_2&gt;S192&lt;/Skill_2&gt;&lt;Skill_3&gt;S153&lt;/Skill_3&gt;</v>
      </c>
      <c r="Z228" t="str">
        <f t="shared" si="7"/>
        <v>&lt;Skill_4&gt;S183&lt;/Skill_4&gt;&lt;Circle&gt;3&lt;/Circle&gt;&lt;Doryokuti_1&gt;HP&lt;/Doryokuti_1&gt;&lt;Doryokuti_2&gt;C&lt;/Doryokuti_2&gt;&lt;Doryokuti_3&gt;&lt;/Doryokuti_3&gt;&lt;/member&gt;</v>
      </c>
      <c r="AA228" t="str">
        <f t="shared" si="6"/>
        <v>&lt;member ID = "P227"&gt;&lt;K_ID&gt;K57&lt;/K_ID&gt;&lt;Name&gt;デンリュウ&lt;/Name&gt;&lt;Personality&gt;PE3&lt;/Personality&gt;&lt;Special_1&gt;S52&lt;/Special_1&gt;&lt;Special_2&gt;&lt;/Special_2&gt;&lt;Item&gt;I10&lt;/Item&gt;&lt;Skill_1&gt;S137&lt;/Skill_1&gt;&lt;Skill_2&gt;S192&lt;/Skill_2&gt;&lt;Skill_3&gt;S153&lt;/Skill_3&gt;&lt;Skill_4&gt;S183&lt;/Skill_4&gt;&lt;Circle&gt;3&lt;/Circle&gt;&lt;Doryokuti_1&gt;HP&lt;/Doryokuti_1&gt;&lt;Doryokuti_2&gt;C&lt;/Doryokuti_2&gt;&lt;Doryokuti_3&gt;&lt;/Doryokuti_3&gt;&lt;/member&gt;</v>
      </c>
      <c r="AMK228" s="1"/>
    </row>
    <row r="229" spans="1:27 1025:1025">
      <c r="A229" s="1" t="s">
        <v>766</v>
      </c>
      <c r="B229" t="str">
        <f>VLOOKUP(C229,xml_table5!$A$1:$B$151,2,FALSE())</f>
        <v>K57</v>
      </c>
      <c r="C229" s="1" t="s">
        <v>763</v>
      </c>
      <c r="D229" s="1" t="s">
        <v>767</v>
      </c>
      <c r="E229" s="22" t="str">
        <f>VLOOKUP(テーブル1[[#This Row],[Personality]],作業用!$J$2:$K$17,2,FALSE)</f>
        <v>PE13</v>
      </c>
      <c r="F229" t="str">
        <f>VLOOKUP(C229,pokemon_status!$B$2:$F$910,4,FALSE())</f>
        <v>せいでんき</v>
      </c>
      <c r="G229" t="str">
        <f>VLOOKUP(F229,xml_table4!$A$1:$B$127,2,FALSE())</f>
        <v>S52</v>
      </c>
      <c r="I229" t="str">
        <f>IF(H229 = "","",VLOOKUP(H229,xml_table4!$A$1:$B$127,2,FALSE()))</f>
        <v/>
      </c>
      <c r="J229" s="1" t="s">
        <v>768</v>
      </c>
      <c r="K229" t="str">
        <f>VLOOKUP(J229,xml_table2!$A$2:$B$56,2,FALSE())</f>
        <v>I46</v>
      </c>
      <c r="L229" s="1" t="s">
        <v>358</v>
      </c>
      <c r="M229" t="str">
        <f>VLOOKUP(L229,xml_table3!$A$1:$B$272,2,FALSE())</f>
        <v>S54</v>
      </c>
      <c r="N229" s="1" t="s">
        <v>363</v>
      </c>
      <c r="O229" t="str">
        <f>VLOOKUP(N229,xml_table3!$A$1:$B$272,2,FALSE())</f>
        <v>S61</v>
      </c>
      <c r="P229" s="1" t="s">
        <v>321</v>
      </c>
      <c r="Q229" t="str">
        <f>VLOOKUP(P229,xml_table3!$A$1:$B$272,2,FALSE())</f>
        <v>S91</v>
      </c>
      <c r="R229" s="1" t="s">
        <v>706</v>
      </c>
      <c r="S229" t="str">
        <f>VLOOKUP(R229,xml_table3!$A$1:$B$272,2,FALSE())</f>
        <v>S207</v>
      </c>
      <c r="T229" s="1" t="s">
        <v>228</v>
      </c>
      <c r="U229" s="1" t="s">
        <v>40</v>
      </c>
      <c r="V229" s="1" t="s">
        <v>43</v>
      </c>
      <c r="X229" s="1"/>
      <c r="Y229" t="str">
        <f>"&lt;member ID = """&amp;A229&amp;"""&gt;&lt;K_ID&gt;"&amp;B229&amp;"&lt;/K_ID&gt;&lt;Name&gt;"&amp;C229&amp;"&lt;/Name&gt;&lt;Personality&gt;"&amp;テーブル1[[#This Row],[Personality2]]&amp;"&lt;/Personality&gt;&lt;Special_1&gt;"&amp;G229&amp;"&lt;/Special_1&gt;&lt;Special_2&gt;"&amp;I229&amp;"&lt;/Special_2&gt;&lt;Item&gt;"&amp;K229&amp;"&lt;/Item&gt;&lt;Skill_1&gt;"&amp;M229&amp;"&lt;/Skill_1&gt;&lt;Skill_2&gt;"&amp;O229&amp;"&lt;/Skill_2&gt;&lt;Skill_3&gt;"&amp;Q229&amp;"&lt;/Skill_3&gt;"</f>
        <v>&lt;member ID = "P228"&gt;&lt;K_ID&gt;K57&lt;/K_ID&gt;&lt;Name&gt;デンリュウ&lt;/Name&gt;&lt;Personality&gt;PE13&lt;/Personality&gt;&lt;Special_1&gt;S52&lt;/Special_1&gt;&lt;Special_2&gt;&lt;/Special_2&gt;&lt;Item&gt;I46&lt;/Item&gt;&lt;Skill_1&gt;S54&lt;/Skill_1&gt;&lt;Skill_2&gt;S61&lt;/Skill_2&gt;&lt;Skill_3&gt;S91&lt;/Skill_3&gt;</v>
      </c>
      <c r="Z229" t="str">
        <f t="shared" si="7"/>
        <v>&lt;Skill_4&gt;S207&lt;/Skill_4&gt;&lt;Circle&gt;4&lt;/Circle&gt;&lt;Doryokuti_1&gt;HP&lt;/Doryokuti_1&gt;&lt;Doryokuti_2&gt;C&lt;/Doryokuti_2&gt;&lt;Doryokuti_3&gt;&lt;/Doryokuti_3&gt;&lt;/member&gt;</v>
      </c>
      <c r="AA229" t="str">
        <f t="shared" si="6"/>
        <v>&lt;member ID = "P228"&gt;&lt;K_ID&gt;K57&lt;/K_ID&gt;&lt;Name&gt;デンリュウ&lt;/Name&gt;&lt;Personality&gt;PE13&lt;/Personality&gt;&lt;Special_1&gt;S52&lt;/Special_1&gt;&lt;Special_2&gt;&lt;/Special_2&gt;&lt;Item&gt;I46&lt;/Item&gt;&lt;Skill_1&gt;S54&lt;/Skill_1&gt;&lt;Skill_2&gt;S61&lt;/Skill_2&gt;&lt;Skill_3&gt;S91&lt;/Skill_3&gt;&lt;Skill_4&gt;S207&lt;/Skill_4&gt;&lt;Circle&gt;4&lt;/Circle&gt;&lt;Doryokuti_1&gt;HP&lt;/Doryokuti_1&gt;&lt;Doryokuti_2&gt;C&lt;/Doryokuti_2&gt;&lt;Doryokuti_3&gt;&lt;/Doryokuti_3&gt;&lt;/member&gt;</v>
      </c>
      <c r="AMK229" s="1"/>
    </row>
    <row r="230" spans="1:27 1025:1025">
      <c r="A230" s="1" t="s">
        <v>769</v>
      </c>
      <c r="B230" t="str">
        <f>VLOOKUP(C230,xml_table5!$A$1:$B$151,2,FALSE())</f>
        <v>K58</v>
      </c>
      <c r="C230" s="1" t="s">
        <v>770</v>
      </c>
      <c r="D230" s="1" t="s">
        <v>289</v>
      </c>
      <c r="E230" s="22" t="str">
        <f>VLOOKUP(テーブル1[[#This Row],[Personality]],作業用!$J$2:$K$17,2,FALSE)</f>
        <v>PE4</v>
      </c>
      <c r="F230" t="str">
        <f>VLOOKUP(C230,pokemon_status!$B$2:$F$910,4,FALSE())</f>
        <v>ふゆう</v>
      </c>
      <c r="G230" t="str">
        <f>VLOOKUP(F230,xml_table4!$A$1:$B$127,2,FALSE())</f>
        <v>S94</v>
      </c>
      <c r="H230" t="s">
        <v>149</v>
      </c>
      <c r="I230" t="str">
        <f>IF(H230 = "","",VLOOKUP(H230,xml_table4!$A$1:$B$127,2,FALSE()))</f>
        <v>S53</v>
      </c>
      <c r="J230" s="1" t="s">
        <v>369</v>
      </c>
      <c r="K230" t="str">
        <f>VLOOKUP(J230,xml_table2!$A$2:$B$56,2,FALSE())</f>
        <v>I5</v>
      </c>
      <c r="L230" s="1" t="s">
        <v>375</v>
      </c>
      <c r="M230" t="str">
        <f>VLOOKUP(L230,xml_table3!$A$1:$B$272,2,FALSE())</f>
        <v>S109</v>
      </c>
      <c r="N230" s="1" t="s">
        <v>371</v>
      </c>
      <c r="O230" t="str">
        <f>VLOOKUP(N230,xml_table3!$A$1:$B$272,2,FALSE())</f>
        <v>S4</v>
      </c>
      <c r="P230" s="1" t="s">
        <v>209</v>
      </c>
      <c r="Q230" t="str">
        <f>VLOOKUP(P230,xml_table3!$A$1:$B$272,2,FALSE())</f>
        <v>S26</v>
      </c>
      <c r="R230" s="1" t="s">
        <v>711</v>
      </c>
      <c r="S230" t="str">
        <f>VLOOKUP(R230,xml_table3!$A$1:$B$272,2,FALSE())</f>
        <v>S166</v>
      </c>
      <c r="T230" s="1" t="s">
        <v>212</v>
      </c>
      <c r="U230" s="1" t="s">
        <v>42</v>
      </c>
      <c r="V230" s="1" t="s">
        <v>44</v>
      </c>
      <c r="X230" s="1"/>
      <c r="Y230" t="str">
        <f>"&lt;member ID = """&amp;A230&amp;"""&gt;&lt;K_ID&gt;"&amp;B230&amp;"&lt;/K_ID&gt;&lt;Name&gt;"&amp;C230&amp;"&lt;/Name&gt;&lt;Personality&gt;"&amp;テーブル1[[#This Row],[Personality2]]&amp;"&lt;/Personality&gt;&lt;Special_1&gt;"&amp;G230&amp;"&lt;/Special_1&gt;&lt;Special_2&gt;"&amp;I230&amp;"&lt;/Special_2&gt;&lt;Item&gt;"&amp;K230&amp;"&lt;/Item&gt;&lt;Skill_1&gt;"&amp;M230&amp;"&lt;/Skill_1&gt;&lt;Skill_2&gt;"&amp;O230&amp;"&lt;/Skill_2&gt;&lt;Skill_3&gt;"&amp;Q230&amp;"&lt;/Skill_3&gt;"</f>
        <v>&lt;member ID = "P229"&gt;&lt;K_ID&gt;K58&lt;/K_ID&gt;&lt;Name&gt;ドータクン&lt;/Name&gt;&lt;Personality&gt;PE4&lt;/Personality&gt;&lt;Special_1&gt;S94&lt;/Special_1&gt;&lt;Special_2&gt;S53&lt;/Special_2&gt;&lt;Item&gt;I5&lt;/Item&gt;&lt;Skill_1&gt;S109&lt;/Skill_1&gt;&lt;Skill_2&gt;S4&lt;/Skill_2&gt;&lt;Skill_3&gt;S26&lt;/Skill_3&gt;</v>
      </c>
      <c r="Z230" t="str">
        <f t="shared" si="7"/>
        <v>&lt;Skill_4&gt;S166&lt;/Skill_4&gt;&lt;Circle&gt;1&lt;/Circle&gt;&lt;Doryokuti_1&gt;B&lt;/Doryokuti_1&gt;&lt;Doryokuti_2&gt;D&lt;/Doryokuti_2&gt;&lt;Doryokuti_3&gt;&lt;/Doryokuti_3&gt;&lt;/member&gt;</v>
      </c>
      <c r="AA230" t="str">
        <f t="shared" si="6"/>
        <v>&lt;member ID = "P229"&gt;&lt;K_ID&gt;K58&lt;/K_ID&gt;&lt;Name&gt;ドータクン&lt;/Name&gt;&lt;Personality&gt;PE4&lt;/Personality&gt;&lt;Special_1&gt;S94&lt;/Special_1&gt;&lt;Special_2&gt;S53&lt;/Special_2&gt;&lt;Item&gt;I5&lt;/Item&gt;&lt;Skill_1&gt;S109&lt;/Skill_1&gt;&lt;Skill_2&gt;S4&lt;/Skill_2&gt;&lt;Skill_3&gt;S26&lt;/Skill_3&gt;&lt;Skill_4&gt;S166&lt;/Skill_4&gt;&lt;Circle&gt;1&lt;/Circle&gt;&lt;Doryokuti_1&gt;B&lt;/Doryokuti_1&gt;&lt;Doryokuti_2&gt;D&lt;/Doryokuti_2&gt;&lt;Doryokuti_3&gt;&lt;/Doryokuti_3&gt;&lt;/member&gt;</v>
      </c>
      <c r="AMK230" s="1"/>
    </row>
    <row r="231" spans="1:27 1025:1025">
      <c r="A231" s="1" t="s">
        <v>771</v>
      </c>
      <c r="B231" t="str">
        <f>VLOOKUP(C231,xml_table5!$A$1:$B$151,2,FALSE())</f>
        <v>K58</v>
      </c>
      <c r="C231" s="1" t="s">
        <v>770</v>
      </c>
      <c r="D231" s="1" t="s">
        <v>564</v>
      </c>
      <c r="E231" s="22" t="str">
        <f>VLOOKUP(テーブル1[[#This Row],[Personality]],作業用!$J$2:$K$17,2,FALSE)</f>
        <v>PE9</v>
      </c>
      <c r="F231" t="str">
        <f>VLOOKUP(C231,pokemon_status!$B$2:$F$910,4,FALSE())</f>
        <v>ふゆう</v>
      </c>
      <c r="G231" t="str">
        <f>VLOOKUP(F231,xml_table4!$A$1:$B$127,2,FALSE())</f>
        <v>S94</v>
      </c>
      <c r="H231" t="s">
        <v>149</v>
      </c>
      <c r="I231" t="str">
        <f>IF(H231 = "","",VLOOKUP(H231,xml_table4!$A$1:$B$127,2,FALSE()))</f>
        <v>S53</v>
      </c>
      <c r="J231" s="1" t="s">
        <v>250</v>
      </c>
      <c r="K231" t="str">
        <f>VLOOKUP(J231,xml_table2!$A$2:$B$56,2,FALSE())</f>
        <v>I54</v>
      </c>
      <c r="L231" s="1" t="s">
        <v>535</v>
      </c>
      <c r="M231" t="str">
        <f>VLOOKUP(L231,xml_table3!$A$1:$B$272,2,FALSE())</f>
        <v>S258</v>
      </c>
      <c r="N231" s="1" t="s">
        <v>527</v>
      </c>
      <c r="O231" t="str">
        <f>VLOOKUP(N231,xml_table3!$A$1:$B$272,2,FALSE())</f>
        <v>S89</v>
      </c>
      <c r="P231" s="1" t="s">
        <v>321</v>
      </c>
      <c r="Q231" t="str">
        <f>VLOOKUP(P231,xml_table3!$A$1:$B$272,2,FALSE())</f>
        <v>S91</v>
      </c>
      <c r="R231" s="1" t="s">
        <v>711</v>
      </c>
      <c r="S231" t="str">
        <f>VLOOKUP(R231,xml_table3!$A$1:$B$272,2,FALSE())</f>
        <v>S166</v>
      </c>
      <c r="T231" s="1" t="s">
        <v>219</v>
      </c>
      <c r="U231" s="1" t="s">
        <v>42</v>
      </c>
      <c r="V231" s="1" t="s">
        <v>44</v>
      </c>
      <c r="X231" s="1"/>
      <c r="Y231" t="str">
        <f>"&lt;member ID = """&amp;A231&amp;"""&gt;&lt;K_ID&gt;"&amp;B231&amp;"&lt;/K_ID&gt;&lt;Name&gt;"&amp;C231&amp;"&lt;/Name&gt;&lt;Personality&gt;"&amp;テーブル1[[#This Row],[Personality2]]&amp;"&lt;/Personality&gt;&lt;Special_1&gt;"&amp;G231&amp;"&lt;/Special_1&gt;&lt;Special_2&gt;"&amp;I231&amp;"&lt;/Special_2&gt;&lt;Item&gt;"&amp;K231&amp;"&lt;/Item&gt;&lt;Skill_1&gt;"&amp;M231&amp;"&lt;/Skill_1&gt;&lt;Skill_2&gt;"&amp;O231&amp;"&lt;/Skill_2&gt;&lt;Skill_3&gt;"&amp;Q231&amp;"&lt;/Skill_3&gt;"</f>
        <v>&lt;member ID = "P230"&gt;&lt;K_ID&gt;K58&lt;/K_ID&gt;&lt;Name&gt;ドータクン&lt;/Name&gt;&lt;Personality&gt;PE9&lt;/Personality&gt;&lt;Special_1&gt;S94&lt;/Special_1&gt;&lt;Special_2&gt;S53&lt;/Special_2&gt;&lt;Item&gt;I54&lt;/Item&gt;&lt;Skill_1&gt;S258&lt;/Skill_1&gt;&lt;Skill_2&gt;S89&lt;/Skill_2&gt;&lt;Skill_3&gt;S91&lt;/Skill_3&gt;</v>
      </c>
      <c r="Z231" t="str">
        <f t="shared" si="7"/>
        <v>&lt;Skill_4&gt;S166&lt;/Skill_4&gt;&lt;Circle&gt;2&lt;/Circle&gt;&lt;Doryokuti_1&gt;B&lt;/Doryokuti_1&gt;&lt;Doryokuti_2&gt;D&lt;/Doryokuti_2&gt;&lt;Doryokuti_3&gt;&lt;/Doryokuti_3&gt;&lt;/member&gt;</v>
      </c>
      <c r="AA231" t="str">
        <f t="shared" si="6"/>
        <v>&lt;member ID = "P230"&gt;&lt;K_ID&gt;K58&lt;/K_ID&gt;&lt;Name&gt;ドータクン&lt;/Name&gt;&lt;Personality&gt;PE9&lt;/Personality&gt;&lt;Special_1&gt;S94&lt;/Special_1&gt;&lt;Special_2&gt;S53&lt;/Special_2&gt;&lt;Item&gt;I54&lt;/Item&gt;&lt;Skill_1&gt;S258&lt;/Skill_1&gt;&lt;Skill_2&gt;S89&lt;/Skill_2&gt;&lt;Skill_3&gt;S91&lt;/Skill_3&gt;&lt;Skill_4&gt;S166&lt;/Skill_4&gt;&lt;Circle&gt;2&lt;/Circle&gt;&lt;Doryokuti_1&gt;B&lt;/Doryokuti_1&gt;&lt;Doryokuti_2&gt;D&lt;/Doryokuti_2&gt;&lt;Doryokuti_3&gt;&lt;/Doryokuti_3&gt;&lt;/member&gt;</v>
      </c>
      <c r="AMK231" s="1"/>
    </row>
    <row r="232" spans="1:27 1025:1025">
      <c r="A232" s="1" t="s">
        <v>772</v>
      </c>
      <c r="B232" t="str">
        <f>VLOOKUP(C232,xml_table5!$A$1:$B$151,2,FALSE())</f>
        <v>K58</v>
      </c>
      <c r="C232" s="1" t="s">
        <v>770</v>
      </c>
      <c r="D232" s="1" t="s">
        <v>261</v>
      </c>
      <c r="E232" s="22" t="str">
        <f>VLOOKUP(テーブル1[[#This Row],[Personality]],作業用!$J$2:$K$17,2,FALSE)</f>
        <v>PE3</v>
      </c>
      <c r="F232" t="str">
        <f>VLOOKUP(C232,pokemon_status!$B$2:$F$910,4,FALSE())</f>
        <v>ふゆう</v>
      </c>
      <c r="G232" t="str">
        <f>VLOOKUP(F232,xml_table4!$A$1:$B$127,2,FALSE())</f>
        <v>S94</v>
      </c>
      <c r="H232" t="s">
        <v>149</v>
      </c>
      <c r="I232" t="str">
        <f>IF(H232 = "","",VLOOKUP(H232,xml_table4!$A$1:$B$127,2,FALSE()))</f>
        <v>S53</v>
      </c>
      <c r="J232" s="1" t="s">
        <v>298</v>
      </c>
      <c r="K232" t="str">
        <f>VLOOKUP(J232,xml_table2!$A$2:$B$56,2,FALSE())</f>
        <v>I33</v>
      </c>
      <c r="L232" s="1" t="s">
        <v>310</v>
      </c>
      <c r="M232" t="str">
        <f>VLOOKUP(L232,xml_table3!$A$1:$B$272,2,FALSE())</f>
        <v>S88</v>
      </c>
      <c r="N232" s="1" t="s">
        <v>319</v>
      </c>
      <c r="O232" t="str">
        <f>VLOOKUP(N232,xml_table3!$A$1:$B$272,2,FALSE())</f>
        <v>S104</v>
      </c>
      <c r="P232" s="1" t="s">
        <v>575</v>
      </c>
      <c r="Q232" t="str">
        <f>VLOOKUP(P232,xml_table3!$A$1:$B$272,2,FALSE())</f>
        <v>S137</v>
      </c>
      <c r="R232" s="1" t="s">
        <v>321</v>
      </c>
      <c r="S232" t="str">
        <f>VLOOKUP(R232,xml_table3!$A$1:$B$272,2,FALSE())</f>
        <v>S91</v>
      </c>
      <c r="T232" s="1" t="s">
        <v>224</v>
      </c>
      <c r="U232" s="1" t="s">
        <v>40</v>
      </c>
      <c r="V232" s="1" t="s">
        <v>43</v>
      </c>
      <c r="X232" s="1"/>
      <c r="Y232" t="str">
        <f>"&lt;member ID = """&amp;A232&amp;"""&gt;&lt;K_ID&gt;"&amp;B232&amp;"&lt;/K_ID&gt;&lt;Name&gt;"&amp;C232&amp;"&lt;/Name&gt;&lt;Personality&gt;"&amp;テーブル1[[#This Row],[Personality2]]&amp;"&lt;/Personality&gt;&lt;Special_1&gt;"&amp;G232&amp;"&lt;/Special_1&gt;&lt;Special_2&gt;"&amp;I232&amp;"&lt;/Special_2&gt;&lt;Item&gt;"&amp;K232&amp;"&lt;/Item&gt;&lt;Skill_1&gt;"&amp;M232&amp;"&lt;/Skill_1&gt;&lt;Skill_2&gt;"&amp;O232&amp;"&lt;/Skill_2&gt;&lt;Skill_3&gt;"&amp;Q232&amp;"&lt;/Skill_3&gt;"</f>
        <v>&lt;member ID = "P231"&gt;&lt;K_ID&gt;K58&lt;/K_ID&gt;&lt;Name&gt;ドータクン&lt;/Name&gt;&lt;Personality&gt;PE3&lt;/Personality&gt;&lt;Special_1&gt;S94&lt;/Special_1&gt;&lt;Special_2&gt;S53&lt;/Special_2&gt;&lt;Item&gt;I33&lt;/Item&gt;&lt;Skill_1&gt;S88&lt;/Skill_1&gt;&lt;Skill_2&gt;S104&lt;/Skill_2&gt;&lt;Skill_3&gt;S137&lt;/Skill_3&gt;</v>
      </c>
      <c r="Z232" t="str">
        <f t="shared" si="7"/>
        <v>&lt;Skill_4&gt;S91&lt;/Skill_4&gt;&lt;Circle&gt;3&lt;/Circle&gt;&lt;Doryokuti_1&gt;HP&lt;/Doryokuti_1&gt;&lt;Doryokuti_2&gt;C&lt;/Doryokuti_2&gt;&lt;Doryokuti_3&gt;&lt;/Doryokuti_3&gt;&lt;/member&gt;</v>
      </c>
      <c r="AA232" t="str">
        <f t="shared" si="6"/>
        <v>&lt;member ID = "P231"&gt;&lt;K_ID&gt;K58&lt;/K_ID&gt;&lt;Name&gt;ドータクン&lt;/Name&gt;&lt;Personality&gt;PE3&lt;/Personality&gt;&lt;Special_1&gt;S94&lt;/Special_1&gt;&lt;Special_2&gt;S53&lt;/Special_2&gt;&lt;Item&gt;I33&lt;/Item&gt;&lt;Skill_1&gt;S88&lt;/Skill_1&gt;&lt;Skill_2&gt;S104&lt;/Skill_2&gt;&lt;Skill_3&gt;S137&lt;/Skill_3&gt;&lt;Skill_4&gt;S91&lt;/Skill_4&gt;&lt;Circle&gt;3&lt;/Circle&gt;&lt;Doryokuti_1&gt;HP&lt;/Doryokuti_1&gt;&lt;Doryokuti_2&gt;C&lt;/Doryokuti_2&gt;&lt;Doryokuti_3&gt;&lt;/Doryokuti_3&gt;&lt;/member&gt;</v>
      </c>
      <c r="AMK232" s="1"/>
    </row>
    <row r="233" spans="1:27 1025:1025">
      <c r="A233" s="1" t="s">
        <v>773</v>
      </c>
      <c r="B233" t="str">
        <f>VLOOKUP(C233,xml_table5!$A$1:$B$151,2,FALSE())</f>
        <v>K58</v>
      </c>
      <c r="C233" s="1" t="s">
        <v>770</v>
      </c>
      <c r="D233" s="1" t="s">
        <v>206</v>
      </c>
      <c r="E233" s="22" t="str">
        <f>VLOOKUP(テーブル1[[#This Row],[Personality]],作業用!$J$2:$K$17,2,FALSE)</f>
        <v>PE1</v>
      </c>
      <c r="F233" t="str">
        <f>VLOOKUP(C233,pokemon_status!$B$2:$F$910,4,FALSE())</f>
        <v>ふゆう</v>
      </c>
      <c r="G233" t="str">
        <f>VLOOKUP(F233,xml_table4!$A$1:$B$127,2,FALSE())</f>
        <v>S94</v>
      </c>
      <c r="H233" t="s">
        <v>149</v>
      </c>
      <c r="I233" t="str">
        <f>IF(H233 = "","",VLOOKUP(H233,xml_table4!$A$1:$B$127,2,FALSE()))</f>
        <v>S53</v>
      </c>
      <c r="J233" s="1" t="s">
        <v>239</v>
      </c>
      <c r="K233" t="str">
        <f>VLOOKUP(J233,xml_table2!$A$2:$B$56,2,FALSE())</f>
        <v>I30</v>
      </c>
      <c r="L233" s="1" t="s">
        <v>246</v>
      </c>
      <c r="M233" t="str">
        <f>VLOOKUP(L233,xml_table3!$A$1:$B$272,2,FALSE())</f>
        <v>S98</v>
      </c>
      <c r="N233" s="1" t="s">
        <v>371</v>
      </c>
      <c r="O233" t="str">
        <f>VLOOKUP(N233,xml_table3!$A$1:$B$272,2,FALSE())</f>
        <v>S4</v>
      </c>
      <c r="P233" s="1" t="s">
        <v>210</v>
      </c>
      <c r="Q233" t="str">
        <f>VLOOKUP(P233,xml_table3!$A$1:$B$272,2,FALSE())</f>
        <v>S95</v>
      </c>
      <c r="R233" s="1" t="s">
        <v>407</v>
      </c>
      <c r="S233" t="str">
        <f>VLOOKUP(R233,xml_table3!$A$1:$B$272,2,FALSE())</f>
        <v>S123</v>
      </c>
      <c r="T233" s="1" t="s">
        <v>228</v>
      </c>
      <c r="U233" s="1" t="s">
        <v>40</v>
      </c>
      <c r="V233" s="1" t="s">
        <v>41</v>
      </c>
      <c r="X233" s="1"/>
      <c r="Y233" t="str">
        <f>"&lt;member ID = """&amp;A233&amp;"""&gt;&lt;K_ID&gt;"&amp;B233&amp;"&lt;/K_ID&gt;&lt;Name&gt;"&amp;C233&amp;"&lt;/Name&gt;&lt;Personality&gt;"&amp;テーブル1[[#This Row],[Personality2]]&amp;"&lt;/Personality&gt;&lt;Special_1&gt;"&amp;G233&amp;"&lt;/Special_1&gt;&lt;Special_2&gt;"&amp;I233&amp;"&lt;/Special_2&gt;&lt;Item&gt;"&amp;K233&amp;"&lt;/Item&gt;&lt;Skill_1&gt;"&amp;M233&amp;"&lt;/Skill_1&gt;&lt;Skill_2&gt;"&amp;O233&amp;"&lt;/Skill_2&gt;&lt;Skill_3&gt;"&amp;Q233&amp;"&lt;/Skill_3&gt;"</f>
        <v>&lt;member ID = "P232"&gt;&lt;K_ID&gt;K58&lt;/K_ID&gt;&lt;Name&gt;ドータクン&lt;/Name&gt;&lt;Personality&gt;PE1&lt;/Personality&gt;&lt;Special_1&gt;S94&lt;/Special_1&gt;&lt;Special_2&gt;S53&lt;/Special_2&gt;&lt;Item&gt;I30&lt;/Item&gt;&lt;Skill_1&gt;S98&lt;/Skill_1&gt;&lt;Skill_2&gt;S4&lt;/Skill_2&gt;&lt;Skill_3&gt;S95&lt;/Skill_3&gt;</v>
      </c>
      <c r="Z233" t="str">
        <f t="shared" si="7"/>
        <v>&lt;Skill_4&gt;S123&lt;/Skill_4&gt;&lt;Circle&gt;4&lt;/Circle&gt;&lt;Doryokuti_1&gt;HP&lt;/Doryokuti_1&gt;&lt;Doryokuti_2&gt;A&lt;/Doryokuti_2&gt;&lt;Doryokuti_3&gt;&lt;/Doryokuti_3&gt;&lt;/member&gt;</v>
      </c>
      <c r="AA233" t="str">
        <f t="shared" si="6"/>
        <v>&lt;member ID = "P232"&gt;&lt;K_ID&gt;K58&lt;/K_ID&gt;&lt;Name&gt;ドータクン&lt;/Name&gt;&lt;Personality&gt;PE1&lt;/Personality&gt;&lt;Special_1&gt;S94&lt;/Special_1&gt;&lt;Special_2&gt;S53&lt;/Special_2&gt;&lt;Item&gt;I30&lt;/Item&gt;&lt;Skill_1&gt;S98&lt;/Skill_1&gt;&lt;Skill_2&gt;S4&lt;/Skill_2&gt;&lt;Skill_3&gt;S95&lt;/Skill_3&gt;&lt;Skill_4&gt;S123&lt;/Skill_4&gt;&lt;Circle&gt;4&lt;/Circle&gt;&lt;Doryokuti_1&gt;HP&lt;/Doryokuti_1&gt;&lt;Doryokuti_2&gt;A&lt;/Doryokuti_2&gt;&lt;Doryokuti_3&gt;&lt;/Doryokuti_3&gt;&lt;/member&gt;</v>
      </c>
      <c r="AMK233" s="1"/>
    </row>
    <row r="234" spans="1:27 1025:1025">
      <c r="A234" s="1" t="s">
        <v>774</v>
      </c>
      <c r="B234" t="str">
        <f>VLOOKUP(C234,xml_table5!$A$1:$B$151,2,FALSE())</f>
        <v>K59</v>
      </c>
      <c r="C234" s="1" t="s">
        <v>775</v>
      </c>
      <c r="D234" s="1" t="s">
        <v>309</v>
      </c>
      <c r="E234" s="22" t="str">
        <f>VLOOKUP(テーブル1[[#This Row],[Personality]],作業用!$J$2:$K$17,2,FALSE)</f>
        <v>PE6</v>
      </c>
      <c r="F234" t="str">
        <f>VLOOKUP(C234,pokemon_status!$B$2:$F$910,4,FALSE())</f>
        <v>クリアボディ</v>
      </c>
      <c r="G234" t="str">
        <f>VLOOKUP(F234,xml_table4!$A$1:$B$127,2,FALSE())</f>
        <v>S29</v>
      </c>
      <c r="H234" t="s">
        <v>776</v>
      </c>
      <c r="I234" t="str">
        <f>IF(H234 = "","",VLOOKUP(H234,xml_table4!$A$1:$B$127,2,FALSE()))</f>
        <v>S98</v>
      </c>
      <c r="J234" s="1" t="s">
        <v>619</v>
      </c>
      <c r="K234" t="str">
        <f>VLOOKUP(J234,xml_table2!$A$2:$B$56,2,FALSE())</f>
        <v>I31</v>
      </c>
      <c r="L234" s="1" t="s">
        <v>384</v>
      </c>
      <c r="M234" t="str">
        <f>VLOOKUP(L234,xml_table3!$A$1:$B$272,2,FALSE())</f>
        <v>S175</v>
      </c>
      <c r="N234" s="1" t="s">
        <v>273</v>
      </c>
      <c r="O234" t="str">
        <f>VLOOKUP(N234,xml_table3!$A$1:$B$272,2,FALSE())</f>
        <v>S220</v>
      </c>
      <c r="P234" s="1" t="s">
        <v>476</v>
      </c>
      <c r="Q234" t="str">
        <f>VLOOKUP(P234,xml_table3!$A$1:$B$272,2,FALSE())</f>
        <v>S82</v>
      </c>
      <c r="R234" s="1" t="s">
        <v>777</v>
      </c>
      <c r="S234" t="str">
        <f>VLOOKUP(R234,xml_table3!$A$1:$B$272,2,FALSE())</f>
        <v>S204</v>
      </c>
      <c r="T234" s="1" t="s">
        <v>212</v>
      </c>
      <c r="U234" s="1" t="s">
        <v>43</v>
      </c>
      <c r="V234" s="1" t="s">
        <v>45</v>
      </c>
      <c r="X234" s="1"/>
      <c r="Y234" t="str">
        <f>"&lt;member ID = """&amp;A234&amp;"""&gt;&lt;K_ID&gt;"&amp;B234&amp;"&lt;/K_ID&gt;&lt;Name&gt;"&amp;C234&amp;"&lt;/Name&gt;&lt;Personality&gt;"&amp;テーブル1[[#This Row],[Personality2]]&amp;"&lt;/Personality&gt;&lt;Special_1&gt;"&amp;G234&amp;"&lt;/Special_1&gt;&lt;Special_2&gt;"&amp;I234&amp;"&lt;/Special_2&gt;&lt;Item&gt;"&amp;K234&amp;"&lt;/Item&gt;&lt;Skill_1&gt;"&amp;M234&amp;"&lt;/Skill_1&gt;&lt;Skill_2&gt;"&amp;O234&amp;"&lt;/Skill_2&gt;&lt;Skill_3&gt;"&amp;Q234&amp;"&lt;/Skill_3&gt;"</f>
        <v>&lt;member ID = "P233"&gt;&lt;K_ID&gt;K59&lt;/K_ID&gt;&lt;Name&gt;ドククラゲ&lt;/Name&gt;&lt;Personality&gt;PE6&lt;/Personality&gt;&lt;Special_1&gt;S29&lt;/Special_1&gt;&lt;Special_2&gt;S98&lt;/Special_2&gt;&lt;Item&gt;I31&lt;/Item&gt;&lt;Skill_1&gt;S175&lt;/Skill_1&gt;&lt;Skill_2&gt;S220&lt;/Skill_2&gt;&lt;Skill_3&gt;S82&lt;/Skill_3&gt;</v>
      </c>
      <c r="Z234" t="str">
        <f t="shared" si="7"/>
        <v>&lt;Skill_4&gt;S204&lt;/Skill_4&gt;&lt;Circle&gt;1&lt;/Circle&gt;&lt;Doryokuti_1&gt;C&lt;/Doryokuti_1&gt;&lt;Doryokuti_2&gt;S&lt;/Doryokuti_2&gt;&lt;Doryokuti_3&gt;&lt;/Doryokuti_3&gt;&lt;/member&gt;</v>
      </c>
      <c r="AA234" t="str">
        <f t="shared" si="6"/>
        <v>&lt;member ID = "P233"&gt;&lt;K_ID&gt;K59&lt;/K_ID&gt;&lt;Name&gt;ドククラゲ&lt;/Name&gt;&lt;Personality&gt;PE6&lt;/Personality&gt;&lt;Special_1&gt;S29&lt;/Special_1&gt;&lt;Special_2&gt;S98&lt;/Special_2&gt;&lt;Item&gt;I31&lt;/Item&gt;&lt;Skill_1&gt;S175&lt;/Skill_1&gt;&lt;Skill_2&gt;S220&lt;/Skill_2&gt;&lt;Skill_3&gt;S82&lt;/Skill_3&gt;&lt;Skill_4&gt;S204&lt;/Skill_4&gt;&lt;Circle&gt;1&lt;/Circle&gt;&lt;Doryokuti_1&gt;C&lt;/Doryokuti_1&gt;&lt;Doryokuti_2&gt;S&lt;/Doryokuti_2&gt;&lt;Doryokuti_3&gt;&lt;/Doryokuti_3&gt;&lt;/member&gt;</v>
      </c>
      <c r="AMK234" s="1"/>
    </row>
    <row r="235" spans="1:27 1025:1025">
      <c r="A235" s="1" t="s">
        <v>778</v>
      </c>
      <c r="B235" t="str">
        <f>VLOOKUP(C235,xml_table5!$A$1:$B$151,2,FALSE())</f>
        <v>K59</v>
      </c>
      <c r="C235" s="1" t="s">
        <v>775</v>
      </c>
      <c r="D235" s="1" t="s">
        <v>564</v>
      </c>
      <c r="E235" s="22" t="str">
        <f>VLOOKUP(テーブル1[[#This Row],[Personality]],作業用!$J$2:$K$17,2,FALSE)</f>
        <v>PE9</v>
      </c>
      <c r="F235" t="str">
        <f>VLOOKUP(C235,pokemon_status!$B$2:$F$910,4,FALSE())</f>
        <v>クリアボディ</v>
      </c>
      <c r="G235" t="str">
        <f>VLOOKUP(F235,xml_table4!$A$1:$B$127,2,FALSE())</f>
        <v>S29</v>
      </c>
      <c r="H235" t="s">
        <v>776</v>
      </c>
      <c r="I235" t="str">
        <f>IF(H235 = "","",VLOOKUP(H235,xml_table4!$A$1:$B$127,2,FALSE()))</f>
        <v>S98</v>
      </c>
      <c r="J235" s="1" t="s">
        <v>277</v>
      </c>
      <c r="K235" t="str">
        <f>VLOOKUP(J235,xml_table2!$A$2:$B$56,2,FALSE())</f>
        <v>I18</v>
      </c>
      <c r="L235" s="1" t="s">
        <v>300</v>
      </c>
      <c r="M235" t="str">
        <f>VLOOKUP(L235,xml_table3!$A$1:$B$272,2,FALSE())</f>
        <v>S157</v>
      </c>
      <c r="N235" s="1" t="s">
        <v>506</v>
      </c>
      <c r="O235" t="str">
        <f>VLOOKUP(N235,xml_table3!$A$1:$B$272,2,FALSE())</f>
        <v>S64</v>
      </c>
      <c r="P235" s="1" t="s">
        <v>240</v>
      </c>
      <c r="Q235" t="str">
        <f>VLOOKUP(P235,xml_table3!$A$1:$B$272,2,FALSE())</f>
        <v>S252</v>
      </c>
      <c r="R235" s="1" t="s">
        <v>344</v>
      </c>
      <c r="S235" t="str">
        <f>VLOOKUP(R235,xml_table3!$A$1:$B$272,2,FALSE())</f>
        <v>S18</v>
      </c>
      <c r="T235" s="1" t="s">
        <v>219</v>
      </c>
      <c r="U235" s="1" t="s">
        <v>40</v>
      </c>
      <c r="V235" s="1" t="s">
        <v>44</v>
      </c>
      <c r="X235" s="1"/>
      <c r="Y235" t="str">
        <f>"&lt;member ID = """&amp;A235&amp;"""&gt;&lt;K_ID&gt;"&amp;B235&amp;"&lt;/K_ID&gt;&lt;Name&gt;"&amp;C235&amp;"&lt;/Name&gt;&lt;Personality&gt;"&amp;テーブル1[[#This Row],[Personality2]]&amp;"&lt;/Personality&gt;&lt;Special_1&gt;"&amp;G235&amp;"&lt;/Special_1&gt;&lt;Special_2&gt;"&amp;I235&amp;"&lt;/Special_2&gt;&lt;Item&gt;"&amp;K235&amp;"&lt;/Item&gt;&lt;Skill_1&gt;"&amp;M235&amp;"&lt;/Skill_1&gt;&lt;Skill_2&gt;"&amp;O235&amp;"&lt;/Skill_2&gt;&lt;Skill_3&gt;"&amp;Q235&amp;"&lt;/Skill_3&gt;"</f>
        <v>&lt;member ID = "P234"&gt;&lt;K_ID&gt;K59&lt;/K_ID&gt;&lt;Name&gt;ドククラゲ&lt;/Name&gt;&lt;Personality&gt;PE9&lt;/Personality&gt;&lt;Special_1&gt;S29&lt;/Special_1&gt;&lt;Special_2&gt;S98&lt;/Special_2&gt;&lt;Item&gt;I18&lt;/Item&gt;&lt;Skill_1&gt;S157&lt;/Skill_1&gt;&lt;Skill_2&gt;S64&lt;/Skill_2&gt;&lt;Skill_3&gt;S252&lt;/Skill_3&gt;</v>
      </c>
      <c r="Z235" t="str">
        <f t="shared" si="7"/>
        <v>&lt;Skill_4&gt;S18&lt;/Skill_4&gt;&lt;Circle&gt;2&lt;/Circle&gt;&lt;Doryokuti_1&gt;HP&lt;/Doryokuti_1&gt;&lt;Doryokuti_2&gt;D&lt;/Doryokuti_2&gt;&lt;Doryokuti_3&gt;&lt;/Doryokuti_3&gt;&lt;/member&gt;</v>
      </c>
      <c r="AA235" t="str">
        <f t="shared" si="6"/>
        <v>&lt;member ID = "P234"&gt;&lt;K_ID&gt;K59&lt;/K_ID&gt;&lt;Name&gt;ドククラゲ&lt;/Name&gt;&lt;Personality&gt;PE9&lt;/Personality&gt;&lt;Special_1&gt;S29&lt;/Special_1&gt;&lt;Special_2&gt;S98&lt;/Special_2&gt;&lt;Item&gt;I18&lt;/Item&gt;&lt;Skill_1&gt;S157&lt;/Skill_1&gt;&lt;Skill_2&gt;S64&lt;/Skill_2&gt;&lt;Skill_3&gt;S252&lt;/Skill_3&gt;&lt;Skill_4&gt;S18&lt;/Skill_4&gt;&lt;Circle&gt;2&lt;/Circle&gt;&lt;Doryokuti_1&gt;HP&lt;/Doryokuti_1&gt;&lt;Doryokuti_2&gt;D&lt;/Doryokuti_2&gt;&lt;Doryokuti_3&gt;&lt;/Doryokuti_3&gt;&lt;/member&gt;</v>
      </c>
      <c r="AMK235" s="1"/>
    </row>
    <row r="236" spans="1:27 1025:1025">
      <c r="A236" s="1" t="s">
        <v>779</v>
      </c>
      <c r="B236" t="str">
        <f>VLOOKUP(C236,xml_table5!$A$1:$B$151,2,FALSE())</f>
        <v>K59</v>
      </c>
      <c r="C236" s="1" t="s">
        <v>775</v>
      </c>
      <c r="D236" s="1" t="s">
        <v>261</v>
      </c>
      <c r="E236" s="22" t="str">
        <f>VLOOKUP(テーブル1[[#This Row],[Personality]],作業用!$J$2:$K$17,2,FALSE)</f>
        <v>PE3</v>
      </c>
      <c r="F236" t="str">
        <f>VLOOKUP(C236,pokemon_status!$B$2:$F$910,4,FALSE())</f>
        <v>クリアボディ</v>
      </c>
      <c r="G236" t="str">
        <f>VLOOKUP(F236,xml_table4!$A$1:$B$127,2,FALSE())</f>
        <v>S29</v>
      </c>
      <c r="H236" t="s">
        <v>776</v>
      </c>
      <c r="I236" t="str">
        <f>IF(H236 = "","",VLOOKUP(H236,xml_table4!$A$1:$B$127,2,FALSE()))</f>
        <v>S98</v>
      </c>
      <c r="J236" s="1" t="s">
        <v>421</v>
      </c>
      <c r="K236" t="str">
        <f>VLOOKUP(J236,xml_table2!$A$2:$B$56,2,FALSE())</f>
        <v>I13</v>
      </c>
      <c r="L236" s="1" t="s">
        <v>384</v>
      </c>
      <c r="M236" t="str">
        <f>VLOOKUP(L236,xml_table3!$A$1:$B$272,2,FALSE())</f>
        <v>S175</v>
      </c>
      <c r="N236" s="1" t="s">
        <v>273</v>
      </c>
      <c r="O236" t="str">
        <f>VLOOKUP(N236,xml_table3!$A$1:$B$272,2,FALSE())</f>
        <v>S220</v>
      </c>
      <c r="P236" s="1" t="s">
        <v>506</v>
      </c>
      <c r="Q236" t="str">
        <f>VLOOKUP(P236,xml_table3!$A$1:$B$272,2,FALSE())</f>
        <v>S64</v>
      </c>
      <c r="R236" s="1" t="s">
        <v>477</v>
      </c>
      <c r="S236" t="str">
        <f>VLOOKUP(R236,xml_table3!$A$1:$B$272,2,FALSE())</f>
        <v>S242</v>
      </c>
      <c r="T236" s="1" t="s">
        <v>224</v>
      </c>
      <c r="U236" s="1" t="s">
        <v>43</v>
      </c>
      <c r="V236" s="1" t="s">
        <v>44</v>
      </c>
      <c r="X236" s="1"/>
      <c r="Y236" t="str">
        <f>"&lt;member ID = """&amp;A236&amp;"""&gt;&lt;K_ID&gt;"&amp;B236&amp;"&lt;/K_ID&gt;&lt;Name&gt;"&amp;C236&amp;"&lt;/Name&gt;&lt;Personality&gt;"&amp;テーブル1[[#This Row],[Personality2]]&amp;"&lt;/Personality&gt;&lt;Special_1&gt;"&amp;G236&amp;"&lt;/Special_1&gt;&lt;Special_2&gt;"&amp;I236&amp;"&lt;/Special_2&gt;&lt;Item&gt;"&amp;K236&amp;"&lt;/Item&gt;&lt;Skill_1&gt;"&amp;M236&amp;"&lt;/Skill_1&gt;&lt;Skill_2&gt;"&amp;O236&amp;"&lt;/Skill_2&gt;&lt;Skill_3&gt;"&amp;Q236&amp;"&lt;/Skill_3&gt;"</f>
        <v>&lt;member ID = "P235"&gt;&lt;K_ID&gt;K59&lt;/K_ID&gt;&lt;Name&gt;ドククラゲ&lt;/Name&gt;&lt;Personality&gt;PE3&lt;/Personality&gt;&lt;Special_1&gt;S29&lt;/Special_1&gt;&lt;Special_2&gt;S98&lt;/Special_2&gt;&lt;Item&gt;I13&lt;/Item&gt;&lt;Skill_1&gt;S175&lt;/Skill_1&gt;&lt;Skill_2&gt;S220&lt;/Skill_2&gt;&lt;Skill_3&gt;S64&lt;/Skill_3&gt;</v>
      </c>
      <c r="Z236" t="str">
        <f t="shared" si="7"/>
        <v>&lt;Skill_4&gt;S242&lt;/Skill_4&gt;&lt;Circle&gt;3&lt;/Circle&gt;&lt;Doryokuti_1&gt;C&lt;/Doryokuti_1&gt;&lt;Doryokuti_2&gt;D&lt;/Doryokuti_2&gt;&lt;Doryokuti_3&gt;&lt;/Doryokuti_3&gt;&lt;/member&gt;</v>
      </c>
      <c r="AA236" t="str">
        <f t="shared" si="6"/>
        <v>&lt;member ID = "P235"&gt;&lt;K_ID&gt;K59&lt;/K_ID&gt;&lt;Name&gt;ドククラゲ&lt;/Name&gt;&lt;Personality&gt;PE3&lt;/Personality&gt;&lt;Special_1&gt;S29&lt;/Special_1&gt;&lt;Special_2&gt;S98&lt;/Special_2&gt;&lt;Item&gt;I13&lt;/Item&gt;&lt;Skill_1&gt;S175&lt;/Skill_1&gt;&lt;Skill_2&gt;S220&lt;/Skill_2&gt;&lt;Skill_3&gt;S64&lt;/Skill_3&gt;&lt;Skill_4&gt;S242&lt;/Skill_4&gt;&lt;Circle&gt;3&lt;/Circle&gt;&lt;Doryokuti_1&gt;C&lt;/Doryokuti_1&gt;&lt;Doryokuti_2&gt;D&lt;/Doryokuti_2&gt;&lt;Doryokuti_3&gt;&lt;/Doryokuti_3&gt;&lt;/member&gt;</v>
      </c>
      <c r="AMK236" s="1"/>
    </row>
    <row r="237" spans="1:27 1025:1025">
      <c r="A237" s="1" t="s">
        <v>780</v>
      </c>
      <c r="B237" t="str">
        <f>VLOOKUP(C237,xml_table5!$A$1:$B$151,2,FALSE())</f>
        <v>K59</v>
      </c>
      <c r="C237" s="1" t="s">
        <v>775</v>
      </c>
      <c r="D237" s="1" t="s">
        <v>309</v>
      </c>
      <c r="E237" s="22" t="str">
        <f>VLOOKUP(テーブル1[[#This Row],[Personality]],作業用!$J$2:$K$17,2,FALSE)</f>
        <v>PE6</v>
      </c>
      <c r="F237" t="str">
        <f>VLOOKUP(C237,pokemon_status!$B$2:$F$910,4,FALSE())</f>
        <v>クリアボディ</v>
      </c>
      <c r="G237" t="str">
        <f>VLOOKUP(F237,xml_table4!$A$1:$B$127,2,FALSE())</f>
        <v>S29</v>
      </c>
      <c r="H237" t="s">
        <v>776</v>
      </c>
      <c r="I237" t="str">
        <f>IF(H237 = "","",VLOOKUP(H237,xml_table4!$A$1:$B$127,2,FALSE()))</f>
        <v>S98</v>
      </c>
      <c r="J237" s="1" t="s">
        <v>214</v>
      </c>
      <c r="K237" t="str">
        <f>VLOOKUP(J237,xml_table2!$A$2:$B$56,2,FALSE())</f>
        <v>I45</v>
      </c>
      <c r="L237" s="1" t="s">
        <v>475</v>
      </c>
      <c r="M237" t="str">
        <f>VLOOKUP(L237,xml_table3!$A$1:$B$272,2,FALSE())</f>
        <v>S190</v>
      </c>
      <c r="N237" s="1" t="s">
        <v>273</v>
      </c>
      <c r="O237" t="str">
        <f>VLOOKUP(N237,xml_table3!$A$1:$B$272,2,FALSE())</f>
        <v>S220</v>
      </c>
      <c r="P237" s="1" t="s">
        <v>396</v>
      </c>
      <c r="Q237" t="str">
        <f>VLOOKUP(P237,xml_table3!$A$1:$B$272,2,FALSE())</f>
        <v>S270</v>
      </c>
      <c r="R237" s="1" t="s">
        <v>120</v>
      </c>
      <c r="S237" t="str">
        <f>VLOOKUP(R237,xml_table3!$A$1:$B$272,2,FALSE())</f>
        <v>S100</v>
      </c>
      <c r="T237" s="1" t="s">
        <v>228</v>
      </c>
      <c r="U237" s="1" t="s">
        <v>43</v>
      </c>
      <c r="V237" s="1" t="s">
        <v>45</v>
      </c>
      <c r="X237" s="1"/>
      <c r="Y237" t="str">
        <f>"&lt;member ID = """&amp;A237&amp;"""&gt;&lt;K_ID&gt;"&amp;B237&amp;"&lt;/K_ID&gt;&lt;Name&gt;"&amp;C237&amp;"&lt;/Name&gt;&lt;Personality&gt;"&amp;テーブル1[[#This Row],[Personality2]]&amp;"&lt;/Personality&gt;&lt;Special_1&gt;"&amp;G237&amp;"&lt;/Special_1&gt;&lt;Special_2&gt;"&amp;I237&amp;"&lt;/Special_2&gt;&lt;Item&gt;"&amp;K237&amp;"&lt;/Item&gt;&lt;Skill_1&gt;"&amp;M237&amp;"&lt;/Skill_1&gt;&lt;Skill_2&gt;"&amp;O237&amp;"&lt;/Skill_2&gt;&lt;Skill_3&gt;"&amp;Q237&amp;"&lt;/Skill_3&gt;"</f>
        <v>&lt;member ID = "P236"&gt;&lt;K_ID&gt;K59&lt;/K_ID&gt;&lt;Name&gt;ドククラゲ&lt;/Name&gt;&lt;Personality&gt;PE6&lt;/Personality&gt;&lt;Special_1&gt;S29&lt;/Special_1&gt;&lt;Special_2&gt;S98&lt;/Special_2&gt;&lt;Item&gt;I45&lt;/Item&gt;&lt;Skill_1&gt;S190&lt;/Skill_1&gt;&lt;Skill_2&gt;S220&lt;/Skill_2&gt;&lt;Skill_3&gt;S270&lt;/Skill_3&gt;</v>
      </c>
      <c r="Z237" t="str">
        <f t="shared" si="7"/>
        <v>&lt;Skill_4&gt;S100&lt;/Skill_4&gt;&lt;Circle&gt;4&lt;/Circle&gt;&lt;Doryokuti_1&gt;C&lt;/Doryokuti_1&gt;&lt;Doryokuti_2&gt;S&lt;/Doryokuti_2&gt;&lt;Doryokuti_3&gt;&lt;/Doryokuti_3&gt;&lt;/member&gt;</v>
      </c>
      <c r="AA237" t="str">
        <f t="shared" si="6"/>
        <v>&lt;member ID = "P236"&gt;&lt;K_ID&gt;K59&lt;/K_ID&gt;&lt;Name&gt;ドククラゲ&lt;/Name&gt;&lt;Personality&gt;PE6&lt;/Personality&gt;&lt;Special_1&gt;S29&lt;/Special_1&gt;&lt;Special_2&gt;S98&lt;/Special_2&gt;&lt;Item&gt;I45&lt;/Item&gt;&lt;Skill_1&gt;S190&lt;/Skill_1&gt;&lt;Skill_2&gt;S220&lt;/Skill_2&gt;&lt;Skill_3&gt;S270&lt;/Skill_3&gt;&lt;Skill_4&gt;S100&lt;/Skill_4&gt;&lt;Circle&gt;4&lt;/Circle&gt;&lt;Doryokuti_1&gt;C&lt;/Doryokuti_1&gt;&lt;Doryokuti_2&gt;S&lt;/Doryokuti_2&gt;&lt;Doryokuti_3&gt;&lt;/Doryokuti_3&gt;&lt;/member&gt;</v>
      </c>
      <c r="AMK237" s="1"/>
    </row>
    <row r="238" spans="1:27 1025:1025">
      <c r="A238" s="1" t="s">
        <v>781</v>
      </c>
      <c r="B238" t="str">
        <f>VLOOKUP(C238,xml_table5!$A$1:$B$151,2,FALSE())</f>
        <v>K60</v>
      </c>
      <c r="C238" s="1" t="s">
        <v>782</v>
      </c>
      <c r="D238" s="1" t="s">
        <v>206</v>
      </c>
      <c r="E238" s="22" t="str">
        <f>VLOOKUP(テーブル1[[#This Row],[Personality]],作業用!$J$2:$K$17,2,FALSE)</f>
        <v>PE1</v>
      </c>
      <c r="F238" t="str">
        <f>VLOOKUP(C238,pokemon_status!$B$2:$F$910,4,FALSE())</f>
        <v>きけんよち</v>
      </c>
      <c r="G238" t="str">
        <f>VLOOKUP(F238,xml_table4!$A$1:$B$127,2,FALSE())</f>
        <v>S24</v>
      </c>
      <c r="H238" t="s">
        <v>146</v>
      </c>
      <c r="I238" t="str">
        <f>IF(H238 = "","",VLOOKUP(H238,xml_table4!$A$1:$B$127,2,FALSE()))</f>
        <v>S23</v>
      </c>
      <c r="J238" s="1" t="s">
        <v>277</v>
      </c>
      <c r="K238" t="str">
        <f>VLOOKUP(J238,xml_table2!$A$2:$B$56,2,FALSE())</f>
        <v>I18</v>
      </c>
      <c r="L238" s="1" t="s">
        <v>523</v>
      </c>
      <c r="M238" t="str">
        <f>VLOOKUP(L238,xml_table3!$A$1:$B$272,2,FALSE())</f>
        <v>S156</v>
      </c>
      <c r="N238" s="1" t="s">
        <v>328</v>
      </c>
      <c r="O238" t="str">
        <f>VLOOKUP(N238,xml_table3!$A$1:$B$272,2,FALSE())</f>
        <v>S59</v>
      </c>
      <c r="P238" s="1" t="s">
        <v>208</v>
      </c>
      <c r="Q238" t="str">
        <f>VLOOKUP(P238,xml_table3!$A$1:$B$272,2,FALSE())</f>
        <v>S94</v>
      </c>
      <c r="R238" s="1" t="s">
        <v>329</v>
      </c>
      <c r="S238" t="str">
        <f>VLOOKUP(R238,xml_table3!$A$1:$B$272,2,FALSE())</f>
        <v>S198</v>
      </c>
      <c r="T238" s="1" t="s">
        <v>212</v>
      </c>
      <c r="U238" s="1" t="s">
        <v>41</v>
      </c>
      <c r="V238" s="1" t="s">
        <v>45</v>
      </c>
      <c r="X238" s="1"/>
      <c r="Y238" t="str">
        <f>"&lt;member ID = """&amp;A238&amp;"""&gt;&lt;K_ID&gt;"&amp;B238&amp;"&lt;/K_ID&gt;&lt;Name&gt;"&amp;C238&amp;"&lt;/Name&gt;&lt;Personality&gt;"&amp;テーブル1[[#This Row],[Personality2]]&amp;"&lt;/Personality&gt;&lt;Special_1&gt;"&amp;G238&amp;"&lt;/Special_1&gt;&lt;Special_2&gt;"&amp;I238&amp;"&lt;/Special_2&gt;&lt;Item&gt;"&amp;K238&amp;"&lt;/Item&gt;&lt;Skill_1&gt;"&amp;M238&amp;"&lt;/Skill_1&gt;&lt;Skill_2&gt;"&amp;O238&amp;"&lt;/Skill_2&gt;&lt;Skill_3&gt;"&amp;Q238&amp;"&lt;/Skill_3&gt;"</f>
        <v>&lt;member ID = "P237"&gt;&lt;K_ID&gt;K60&lt;/K_ID&gt;&lt;Name&gt;ドクロッグ&lt;/Name&gt;&lt;Personality&gt;PE1&lt;/Personality&gt;&lt;Special_1&gt;S24&lt;/Special_1&gt;&lt;Special_2&gt;S23&lt;/Special_2&gt;&lt;Item&gt;I18&lt;/Item&gt;&lt;Skill_1&gt;S156&lt;/Skill_1&gt;&lt;Skill_2&gt;S59&lt;/Skill_2&gt;&lt;Skill_3&gt;S94&lt;/Skill_3&gt;</v>
      </c>
      <c r="Z238" t="str">
        <f t="shared" si="7"/>
        <v>&lt;Skill_4&gt;S198&lt;/Skill_4&gt;&lt;Circle&gt;1&lt;/Circle&gt;&lt;Doryokuti_1&gt;A&lt;/Doryokuti_1&gt;&lt;Doryokuti_2&gt;S&lt;/Doryokuti_2&gt;&lt;Doryokuti_3&gt;&lt;/Doryokuti_3&gt;&lt;/member&gt;</v>
      </c>
      <c r="AA238" t="str">
        <f t="shared" si="6"/>
        <v>&lt;member ID = "P237"&gt;&lt;K_ID&gt;K60&lt;/K_ID&gt;&lt;Name&gt;ドクロッグ&lt;/Name&gt;&lt;Personality&gt;PE1&lt;/Personality&gt;&lt;Special_1&gt;S24&lt;/Special_1&gt;&lt;Special_2&gt;S23&lt;/Special_2&gt;&lt;Item&gt;I18&lt;/Item&gt;&lt;Skill_1&gt;S156&lt;/Skill_1&gt;&lt;Skill_2&gt;S59&lt;/Skill_2&gt;&lt;Skill_3&gt;S94&lt;/Skill_3&gt;&lt;Skill_4&gt;S198&lt;/Skill_4&gt;&lt;Circle&gt;1&lt;/Circle&gt;&lt;Doryokuti_1&gt;A&lt;/Doryokuti_1&gt;&lt;Doryokuti_2&gt;S&lt;/Doryokuti_2&gt;&lt;Doryokuti_3&gt;&lt;/Doryokuti_3&gt;&lt;/member&gt;</v>
      </c>
      <c r="AMK238" s="1"/>
    </row>
    <row r="239" spans="1:27 1025:1025">
      <c r="A239" s="1" t="s">
        <v>783</v>
      </c>
      <c r="B239" t="str">
        <f>VLOOKUP(C239,xml_table5!$A$1:$B$151,2,FALSE())</f>
        <v>K60</v>
      </c>
      <c r="C239" s="1" t="s">
        <v>782</v>
      </c>
      <c r="D239" s="1" t="s">
        <v>206</v>
      </c>
      <c r="E239" s="22" t="str">
        <f>VLOOKUP(テーブル1[[#This Row],[Personality]],作業用!$J$2:$K$17,2,FALSE)</f>
        <v>PE1</v>
      </c>
      <c r="F239" t="str">
        <f>VLOOKUP(C239,pokemon_status!$B$2:$F$910,4,FALSE())</f>
        <v>きけんよち</v>
      </c>
      <c r="G239" t="str">
        <f>VLOOKUP(F239,xml_table4!$A$1:$B$127,2,FALSE())</f>
        <v>S24</v>
      </c>
      <c r="H239" t="s">
        <v>146</v>
      </c>
      <c r="I239" t="str">
        <f>IF(H239 = "","",VLOOKUP(H239,xml_table4!$A$1:$B$127,2,FALSE()))</f>
        <v>S23</v>
      </c>
      <c r="J239" s="1" t="s">
        <v>357</v>
      </c>
      <c r="K239" t="str">
        <f>VLOOKUP(J239,xml_table2!$A$2:$B$56,2,FALSE())</f>
        <v>I19</v>
      </c>
      <c r="L239" s="1" t="s">
        <v>359</v>
      </c>
      <c r="M239" t="str">
        <f>VLOOKUP(L239,xml_table3!$A$1:$B$272,2,FALSE())</f>
        <v>S196</v>
      </c>
      <c r="N239" s="1" t="s">
        <v>523</v>
      </c>
      <c r="O239" t="str">
        <f>VLOOKUP(N239,xml_table3!$A$1:$B$272,2,FALSE())</f>
        <v>S156</v>
      </c>
      <c r="P239" s="1" t="s">
        <v>339</v>
      </c>
      <c r="Q239" t="str">
        <f>VLOOKUP(P239,xml_table3!$A$1:$B$272,2,FALSE())</f>
        <v>S56</v>
      </c>
      <c r="R239" s="1" t="s">
        <v>340</v>
      </c>
      <c r="S239" t="str">
        <f>VLOOKUP(R239,xml_table3!$A$1:$B$272,2,FALSE())</f>
        <v>S269</v>
      </c>
      <c r="T239" s="1" t="s">
        <v>219</v>
      </c>
      <c r="U239" s="1" t="s">
        <v>41</v>
      </c>
      <c r="V239" s="1" t="s">
        <v>45</v>
      </c>
      <c r="X239" s="1"/>
      <c r="Y239" t="str">
        <f>"&lt;member ID = """&amp;A239&amp;"""&gt;&lt;K_ID&gt;"&amp;B239&amp;"&lt;/K_ID&gt;&lt;Name&gt;"&amp;C239&amp;"&lt;/Name&gt;&lt;Personality&gt;"&amp;テーブル1[[#This Row],[Personality2]]&amp;"&lt;/Personality&gt;&lt;Special_1&gt;"&amp;G239&amp;"&lt;/Special_1&gt;&lt;Special_2&gt;"&amp;I239&amp;"&lt;/Special_2&gt;&lt;Item&gt;"&amp;K239&amp;"&lt;/Item&gt;&lt;Skill_1&gt;"&amp;M239&amp;"&lt;/Skill_1&gt;&lt;Skill_2&gt;"&amp;O239&amp;"&lt;/Skill_2&gt;&lt;Skill_3&gt;"&amp;Q239&amp;"&lt;/Skill_3&gt;"</f>
        <v>&lt;member ID = "P238"&gt;&lt;K_ID&gt;K60&lt;/K_ID&gt;&lt;Name&gt;ドクロッグ&lt;/Name&gt;&lt;Personality&gt;PE1&lt;/Personality&gt;&lt;Special_1&gt;S24&lt;/Special_1&gt;&lt;Special_2&gt;S23&lt;/Special_2&gt;&lt;Item&gt;I19&lt;/Item&gt;&lt;Skill_1&gt;S196&lt;/Skill_1&gt;&lt;Skill_2&gt;S156&lt;/Skill_2&gt;&lt;Skill_3&gt;S56&lt;/Skill_3&gt;</v>
      </c>
      <c r="Z239" t="str">
        <f t="shared" si="7"/>
        <v>&lt;Skill_4&gt;S269&lt;/Skill_4&gt;&lt;Circle&gt;2&lt;/Circle&gt;&lt;Doryokuti_1&gt;A&lt;/Doryokuti_1&gt;&lt;Doryokuti_2&gt;S&lt;/Doryokuti_2&gt;&lt;Doryokuti_3&gt;&lt;/Doryokuti_3&gt;&lt;/member&gt;</v>
      </c>
      <c r="AA239" t="str">
        <f t="shared" si="6"/>
        <v>&lt;member ID = "P238"&gt;&lt;K_ID&gt;K60&lt;/K_ID&gt;&lt;Name&gt;ドクロッグ&lt;/Name&gt;&lt;Personality&gt;PE1&lt;/Personality&gt;&lt;Special_1&gt;S24&lt;/Special_1&gt;&lt;Special_2&gt;S23&lt;/Special_2&gt;&lt;Item&gt;I19&lt;/Item&gt;&lt;Skill_1&gt;S196&lt;/Skill_1&gt;&lt;Skill_2&gt;S156&lt;/Skill_2&gt;&lt;Skill_3&gt;S56&lt;/Skill_3&gt;&lt;Skill_4&gt;S269&lt;/Skill_4&gt;&lt;Circle&gt;2&lt;/Circle&gt;&lt;Doryokuti_1&gt;A&lt;/Doryokuti_1&gt;&lt;Doryokuti_2&gt;S&lt;/Doryokuti_2&gt;&lt;Doryokuti_3&gt;&lt;/Doryokuti_3&gt;&lt;/member&gt;</v>
      </c>
      <c r="AMK239" s="1"/>
    </row>
    <row r="240" spans="1:27 1025:1025">
      <c r="A240" s="1" t="s">
        <v>784</v>
      </c>
      <c r="B240" t="str">
        <f>VLOOKUP(C240,xml_table5!$A$1:$B$151,2,FALSE())</f>
        <v>K60</v>
      </c>
      <c r="C240" s="1" t="s">
        <v>782</v>
      </c>
      <c r="D240" s="1" t="s">
        <v>261</v>
      </c>
      <c r="E240" s="22" t="str">
        <f>VLOOKUP(テーブル1[[#This Row],[Personality]],作業用!$J$2:$K$17,2,FALSE)</f>
        <v>PE3</v>
      </c>
      <c r="F240" t="str">
        <f>VLOOKUP(C240,pokemon_status!$B$2:$F$910,4,FALSE())</f>
        <v>きけんよち</v>
      </c>
      <c r="G240" t="str">
        <f>VLOOKUP(F240,xml_table4!$A$1:$B$127,2,FALSE())</f>
        <v>S24</v>
      </c>
      <c r="H240" t="s">
        <v>146</v>
      </c>
      <c r="I240" t="str">
        <f>IF(H240 = "","",VLOOKUP(H240,xml_table4!$A$1:$B$127,2,FALSE()))</f>
        <v>S23</v>
      </c>
      <c r="J240" s="1" t="s">
        <v>140</v>
      </c>
      <c r="K240" t="str">
        <f>VLOOKUP(J240,xml_table2!$A$2:$B$56,2,FALSE())</f>
        <v>I49</v>
      </c>
      <c r="L240" s="1" t="s">
        <v>273</v>
      </c>
      <c r="M240" t="str">
        <f>VLOOKUP(L240,xml_table3!$A$1:$B$272,2,FALSE())</f>
        <v>S220</v>
      </c>
      <c r="N240" s="1" t="s">
        <v>363</v>
      </c>
      <c r="O240" t="str">
        <f>VLOOKUP(N240,xml_table3!$A$1:$B$272,2,FALSE())</f>
        <v>S61</v>
      </c>
      <c r="P240" s="1" t="s">
        <v>319</v>
      </c>
      <c r="Q240" t="str">
        <f>VLOOKUP(P240,xml_table3!$A$1:$B$272,2,FALSE())</f>
        <v>S104</v>
      </c>
      <c r="R240" s="1" t="s">
        <v>412</v>
      </c>
      <c r="S240" t="str">
        <f>VLOOKUP(R240,xml_table3!$A$1:$B$272,2,FALSE())</f>
        <v>S8</v>
      </c>
      <c r="T240" s="1" t="s">
        <v>224</v>
      </c>
      <c r="U240" s="1" t="s">
        <v>43</v>
      </c>
      <c r="V240" s="1" t="s">
        <v>45</v>
      </c>
      <c r="X240" s="1"/>
      <c r="Y240" t="str">
        <f>"&lt;member ID = """&amp;A240&amp;"""&gt;&lt;K_ID&gt;"&amp;B240&amp;"&lt;/K_ID&gt;&lt;Name&gt;"&amp;C240&amp;"&lt;/Name&gt;&lt;Personality&gt;"&amp;テーブル1[[#This Row],[Personality2]]&amp;"&lt;/Personality&gt;&lt;Special_1&gt;"&amp;G240&amp;"&lt;/Special_1&gt;&lt;Special_2&gt;"&amp;I240&amp;"&lt;/Special_2&gt;&lt;Item&gt;"&amp;K240&amp;"&lt;/Item&gt;&lt;Skill_1&gt;"&amp;M240&amp;"&lt;/Skill_1&gt;&lt;Skill_2&gt;"&amp;O240&amp;"&lt;/Skill_2&gt;&lt;Skill_3&gt;"&amp;Q240&amp;"&lt;/Skill_3&gt;"</f>
        <v>&lt;member ID = "P239"&gt;&lt;K_ID&gt;K60&lt;/K_ID&gt;&lt;Name&gt;ドクロッグ&lt;/Name&gt;&lt;Personality&gt;PE3&lt;/Personality&gt;&lt;Special_1&gt;S24&lt;/Special_1&gt;&lt;Special_2&gt;S23&lt;/Special_2&gt;&lt;Item&gt;I49&lt;/Item&gt;&lt;Skill_1&gt;S220&lt;/Skill_1&gt;&lt;Skill_2&gt;S61&lt;/Skill_2&gt;&lt;Skill_3&gt;S104&lt;/Skill_3&gt;</v>
      </c>
      <c r="Z240" t="str">
        <f t="shared" si="7"/>
        <v>&lt;Skill_4&gt;S8&lt;/Skill_4&gt;&lt;Circle&gt;3&lt;/Circle&gt;&lt;Doryokuti_1&gt;C&lt;/Doryokuti_1&gt;&lt;Doryokuti_2&gt;S&lt;/Doryokuti_2&gt;&lt;Doryokuti_3&gt;&lt;/Doryokuti_3&gt;&lt;/member&gt;</v>
      </c>
      <c r="AA240" t="str">
        <f t="shared" si="6"/>
        <v>&lt;member ID = "P239"&gt;&lt;K_ID&gt;K60&lt;/K_ID&gt;&lt;Name&gt;ドクロッグ&lt;/Name&gt;&lt;Personality&gt;PE3&lt;/Personality&gt;&lt;Special_1&gt;S24&lt;/Special_1&gt;&lt;Special_2&gt;S23&lt;/Special_2&gt;&lt;Item&gt;I49&lt;/Item&gt;&lt;Skill_1&gt;S220&lt;/Skill_1&gt;&lt;Skill_2&gt;S61&lt;/Skill_2&gt;&lt;Skill_3&gt;S104&lt;/Skill_3&gt;&lt;Skill_4&gt;S8&lt;/Skill_4&gt;&lt;Circle&gt;3&lt;/Circle&gt;&lt;Doryokuti_1&gt;C&lt;/Doryokuti_1&gt;&lt;Doryokuti_2&gt;S&lt;/Doryokuti_2&gt;&lt;Doryokuti_3&gt;&lt;/Doryokuti_3&gt;&lt;/member&gt;</v>
      </c>
      <c r="AMK240" s="1"/>
    </row>
    <row r="241" spans="1:27 1025:1025">
      <c r="A241" s="1" t="s">
        <v>785</v>
      </c>
      <c r="B241" t="str">
        <f>VLOOKUP(C241,xml_table5!$A$1:$B$151,2,FALSE())</f>
        <v>K60</v>
      </c>
      <c r="C241" s="1" t="s">
        <v>782</v>
      </c>
      <c r="D241" s="1" t="s">
        <v>206</v>
      </c>
      <c r="E241" s="22" t="str">
        <f>VLOOKUP(テーブル1[[#This Row],[Personality]],作業用!$J$2:$K$17,2,FALSE)</f>
        <v>PE1</v>
      </c>
      <c r="F241" t="str">
        <f>VLOOKUP(C241,pokemon_status!$B$2:$F$910,4,FALSE())</f>
        <v>きけんよち</v>
      </c>
      <c r="G241" t="str">
        <f>VLOOKUP(F241,xml_table4!$A$1:$B$127,2,FALSE())</f>
        <v>S24</v>
      </c>
      <c r="H241" t="s">
        <v>146</v>
      </c>
      <c r="I241" t="str">
        <f>IF(H241 = "","",VLOOKUP(H241,xml_table4!$A$1:$B$127,2,FALSE()))</f>
        <v>S23</v>
      </c>
      <c r="J241" s="1" t="s">
        <v>207</v>
      </c>
      <c r="K241" t="str">
        <f>VLOOKUP(J241,xml_table2!$A$2:$B$56,2,FALSE())</f>
        <v>I29</v>
      </c>
      <c r="L241" s="1" t="s">
        <v>336</v>
      </c>
      <c r="M241" t="str">
        <f>VLOOKUP(L241,xml_table3!$A$1:$B$272,2,FALSE())</f>
        <v>S129</v>
      </c>
      <c r="N241" s="1" t="s">
        <v>353</v>
      </c>
      <c r="O241" t="str">
        <f>VLOOKUP(N241,xml_table3!$A$1:$B$272,2,FALSE())</f>
        <v>S73</v>
      </c>
      <c r="P241" s="1" t="s">
        <v>210</v>
      </c>
      <c r="Q241" t="str">
        <f>VLOOKUP(P241,xml_table3!$A$1:$B$272,2,FALSE())</f>
        <v>S95</v>
      </c>
      <c r="R241" s="1" t="s">
        <v>221</v>
      </c>
      <c r="S241" t="str">
        <f>VLOOKUP(R241,xml_table3!$A$1:$B$272,2,FALSE())</f>
        <v>S114</v>
      </c>
      <c r="T241" s="1" t="s">
        <v>228</v>
      </c>
      <c r="U241" s="1" t="s">
        <v>41</v>
      </c>
      <c r="V241" s="1" t="s">
        <v>45</v>
      </c>
      <c r="X241" s="1"/>
      <c r="Y241" t="str">
        <f>"&lt;member ID = """&amp;A241&amp;"""&gt;&lt;K_ID&gt;"&amp;B241&amp;"&lt;/K_ID&gt;&lt;Name&gt;"&amp;C241&amp;"&lt;/Name&gt;&lt;Personality&gt;"&amp;テーブル1[[#This Row],[Personality2]]&amp;"&lt;/Personality&gt;&lt;Special_1&gt;"&amp;G241&amp;"&lt;/Special_1&gt;&lt;Special_2&gt;"&amp;I241&amp;"&lt;/Special_2&gt;&lt;Item&gt;"&amp;K241&amp;"&lt;/Item&gt;&lt;Skill_1&gt;"&amp;M241&amp;"&lt;/Skill_1&gt;&lt;Skill_2&gt;"&amp;O241&amp;"&lt;/Skill_2&gt;&lt;Skill_3&gt;"&amp;Q241&amp;"&lt;/Skill_3&gt;"</f>
        <v>&lt;member ID = "P240"&gt;&lt;K_ID&gt;K60&lt;/K_ID&gt;&lt;Name&gt;ドクロッグ&lt;/Name&gt;&lt;Personality&gt;PE1&lt;/Personality&gt;&lt;Special_1&gt;S24&lt;/Special_1&gt;&lt;Special_2&gt;S23&lt;/Special_2&gt;&lt;Item&gt;I29&lt;/Item&gt;&lt;Skill_1&gt;S129&lt;/Skill_1&gt;&lt;Skill_2&gt;S73&lt;/Skill_2&gt;&lt;Skill_3&gt;S95&lt;/Skill_3&gt;</v>
      </c>
      <c r="Z241" t="str">
        <f t="shared" si="7"/>
        <v>&lt;Skill_4&gt;S114&lt;/Skill_4&gt;&lt;Circle&gt;4&lt;/Circle&gt;&lt;Doryokuti_1&gt;A&lt;/Doryokuti_1&gt;&lt;Doryokuti_2&gt;S&lt;/Doryokuti_2&gt;&lt;Doryokuti_3&gt;&lt;/Doryokuti_3&gt;&lt;/member&gt;</v>
      </c>
      <c r="AA241" t="str">
        <f t="shared" si="6"/>
        <v>&lt;member ID = "P240"&gt;&lt;K_ID&gt;K60&lt;/K_ID&gt;&lt;Name&gt;ドクロッグ&lt;/Name&gt;&lt;Personality&gt;PE1&lt;/Personality&gt;&lt;Special_1&gt;S24&lt;/Special_1&gt;&lt;Special_2&gt;S23&lt;/Special_2&gt;&lt;Item&gt;I29&lt;/Item&gt;&lt;Skill_1&gt;S129&lt;/Skill_1&gt;&lt;Skill_2&gt;S73&lt;/Skill_2&gt;&lt;Skill_3&gt;S95&lt;/Skill_3&gt;&lt;Skill_4&gt;S114&lt;/Skill_4&gt;&lt;Circle&gt;4&lt;/Circle&gt;&lt;Doryokuti_1&gt;A&lt;/Doryokuti_1&gt;&lt;Doryokuti_2&gt;S&lt;/Doryokuti_2&gt;&lt;Doryokuti_3&gt;&lt;/Doryokuti_3&gt;&lt;/member&gt;</v>
      </c>
      <c r="AMK241" s="1"/>
    </row>
    <row r="242" spans="1:27 1025:1025">
      <c r="A242" s="1" t="s">
        <v>786</v>
      </c>
      <c r="B242" t="str">
        <f>VLOOKUP(C242,xml_table5!$A$1:$B$151,2,FALSE())</f>
        <v>K61</v>
      </c>
      <c r="C242" s="1" t="s">
        <v>787</v>
      </c>
      <c r="D242" s="1" t="s">
        <v>206</v>
      </c>
      <c r="E242" s="22" t="str">
        <f>VLOOKUP(テーブル1[[#This Row],[Personality]],作業用!$J$2:$K$17,2,FALSE)</f>
        <v>PE1</v>
      </c>
      <c r="F242" t="str">
        <f>VLOOKUP(C242,pokemon_status!$B$2:$F$910,4,FALSE())</f>
        <v>はりきり</v>
      </c>
      <c r="G242" t="str">
        <f>VLOOKUP(F242,xml_table4!$A$1:$B$127,2,FALSE())</f>
        <v>S84</v>
      </c>
      <c r="H242" t="s">
        <v>788</v>
      </c>
      <c r="I242" t="str">
        <f>IF(H242 = "","",VLOOKUP(H242,xml_table4!$A$1:$B$127,2,FALSE()))</f>
        <v>S67</v>
      </c>
      <c r="J242" s="1" t="s">
        <v>283</v>
      </c>
      <c r="K242" t="str">
        <f>VLOOKUP(J242,xml_table2!$A$2:$B$56,2,FALSE())</f>
        <v>I42</v>
      </c>
      <c r="L242" s="1" t="s">
        <v>751</v>
      </c>
      <c r="M242" t="str">
        <f>VLOOKUP(L242,xml_table3!$A$1:$B$272,2,FALSE())</f>
        <v>S83</v>
      </c>
      <c r="N242" s="1" t="s">
        <v>252</v>
      </c>
      <c r="O242" t="str">
        <f>VLOOKUP(N242,xml_table3!$A$1:$B$272,2,FALSE())</f>
        <v>S108</v>
      </c>
      <c r="P242" s="1" t="s">
        <v>346</v>
      </c>
      <c r="Q242" t="str">
        <f>VLOOKUP(P242,xml_table3!$A$1:$B$272,2,FALSE())</f>
        <v>S168</v>
      </c>
      <c r="R242" s="1" t="s">
        <v>301</v>
      </c>
      <c r="S242" t="str">
        <f>VLOOKUP(R242,xml_table3!$A$1:$B$272,2,FALSE())</f>
        <v>S202</v>
      </c>
      <c r="T242" s="1" t="s">
        <v>212</v>
      </c>
      <c r="U242" s="1" t="s">
        <v>41</v>
      </c>
      <c r="V242" s="1" t="s">
        <v>44</v>
      </c>
      <c r="X242" s="1"/>
      <c r="Y242" t="str">
        <f>"&lt;member ID = """&amp;A242&amp;"""&gt;&lt;K_ID&gt;"&amp;B242&amp;"&lt;/K_ID&gt;&lt;Name&gt;"&amp;C242&amp;"&lt;/Name&gt;&lt;Personality&gt;"&amp;テーブル1[[#This Row],[Personality2]]&amp;"&lt;/Personality&gt;&lt;Special_1&gt;"&amp;G242&amp;"&lt;/Special_1&gt;&lt;Special_2&gt;"&amp;I242&amp;"&lt;/Special_2&gt;&lt;Item&gt;"&amp;K242&amp;"&lt;/Item&gt;&lt;Skill_1&gt;"&amp;M242&amp;"&lt;/Skill_1&gt;&lt;Skill_2&gt;"&amp;O242&amp;"&lt;/Skill_2&gt;&lt;Skill_3&gt;"&amp;Q242&amp;"&lt;/Skill_3&gt;"</f>
        <v>&lt;member ID = "P241"&gt;&lt;K_ID&gt;K61&lt;/K_ID&gt;&lt;Name&gt;トゲキッス&lt;/Name&gt;&lt;Personality&gt;PE1&lt;/Personality&gt;&lt;Special_1&gt;S84&lt;/Special_1&gt;&lt;Special_2&gt;S67&lt;/Special_2&gt;&lt;Item&gt;I42&lt;/Item&gt;&lt;Skill_1&gt;S83&lt;/Skill_1&gt;&lt;Skill_2&gt;S108&lt;/Skill_2&gt;&lt;Skill_3&gt;S168&lt;/Skill_3&gt;</v>
      </c>
      <c r="Z242" t="str">
        <f t="shared" si="7"/>
        <v>&lt;Skill_4&gt;S202&lt;/Skill_4&gt;&lt;Circle&gt;1&lt;/Circle&gt;&lt;Doryokuti_1&gt;A&lt;/Doryokuti_1&gt;&lt;Doryokuti_2&gt;D&lt;/Doryokuti_2&gt;&lt;Doryokuti_3&gt;&lt;/Doryokuti_3&gt;&lt;/member&gt;</v>
      </c>
      <c r="AA242" t="str">
        <f t="shared" si="6"/>
        <v>&lt;member ID = "P241"&gt;&lt;K_ID&gt;K61&lt;/K_ID&gt;&lt;Name&gt;トゲキッス&lt;/Name&gt;&lt;Personality&gt;PE1&lt;/Personality&gt;&lt;Special_1&gt;S84&lt;/Special_1&gt;&lt;Special_2&gt;S67&lt;/Special_2&gt;&lt;Item&gt;I42&lt;/Item&gt;&lt;Skill_1&gt;S83&lt;/Skill_1&gt;&lt;Skill_2&gt;S108&lt;/Skill_2&gt;&lt;Skill_3&gt;S168&lt;/Skill_3&gt;&lt;Skill_4&gt;S202&lt;/Skill_4&gt;&lt;Circle&gt;1&lt;/Circle&gt;&lt;Doryokuti_1&gt;A&lt;/Doryokuti_1&gt;&lt;Doryokuti_2&gt;D&lt;/Doryokuti_2&gt;&lt;Doryokuti_3&gt;&lt;/Doryokuti_3&gt;&lt;/member&gt;</v>
      </c>
      <c r="AMK242" s="1"/>
    </row>
    <row r="243" spans="1:27 1025:1025">
      <c r="A243" s="1" t="s">
        <v>789</v>
      </c>
      <c r="B243" t="str">
        <f>VLOOKUP(C243,xml_table5!$A$1:$B$151,2,FALSE())</f>
        <v>K61</v>
      </c>
      <c r="C243" s="1" t="s">
        <v>787</v>
      </c>
      <c r="D243" s="1" t="s">
        <v>261</v>
      </c>
      <c r="E243" s="22" t="str">
        <f>VLOOKUP(テーブル1[[#This Row],[Personality]],作業用!$J$2:$K$17,2,FALSE)</f>
        <v>PE3</v>
      </c>
      <c r="F243" t="str">
        <f>VLOOKUP(C243,pokemon_status!$B$2:$F$910,4,FALSE())</f>
        <v>はりきり</v>
      </c>
      <c r="G243" t="str">
        <f>VLOOKUP(F243,xml_table4!$A$1:$B$127,2,FALSE())</f>
        <v>S84</v>
      </c>
      <c r="H243" t="s">
        <v>788</v>
      </c>
      <c r="I243" t="str">
        <f>IF(H243 = "","",VLOOKUP(H243,xml_table4!$A$1:$B$127,2,FALSE()))</f>
        <v>S67</v>
      </c>
      <c r="J243" s="1" t="s">
        <v>214</v>
      </c>
      <c r="K243" t="str">
        <f>VLOOKUP(J243,xml_table2!$A$2:$B$56,2,FALSE())</f>
        <v>I45</v>
      </c>
      <c r="L243" s="1" t="s">
        <v>581</v>
      </c>
      <c r="M243" t="str">
        <f>VLOOKUP(L243,xml_table3!$A$1:$B$272,2,FALSE())</f>
        <v>S35</v>
      </c>
      <c r="N243" s="1" t="s">
        <v>534</v>
      </c>
      <c r="O243" t="str">
        <f>VLOOKUP(N243,xml_table3!$A$1:$B$272,2,FALSE())</f>
        <v>S17</v>
      </c>
      <c r="P243" s="1" t="s">
        <v>790</v>
      </c>
      <c r="Q243" t="str">
        <f>VLOOKUP(P243,xml_table3!$A$1:$B$272,2,FALSE())</f>
        <v>S69</v>
      </c>
      <c r="R243" s="1" t="s">
        <v>397</v>
      </c>
      <c r="S243" t="str">
        <f>VLOOKUP(R243,xml_table3!$A$1:$B$272,2,FALSE())</f>
        <v>S76</v>
      </c>
      <c r="T243" s="1" t="s">
        <v>219</v>
      </c>
      <c r="U243" s="1" t="s">
        <v>40</v>
      </c>
      <c r="V243" s="1" t="s">
        <v>43</v>
      </c>
      <c r="X243" s="1"/>
      <c r="Y243" t="str">
        <f>"&lt;member ID = """&amp;A243&amp;"""&gt;&lt;K_ID&gt;"&amp;B243&amp;"&lt;/K_ID&gt;&lt;Name&gt;"&amp;C243&amp;"&lt;/Name&gt;&lt;Personality&gt;"&amp;テーブル1[[#This Row],[Personality2]]&amp;"&lt;/Personality&gt;&lt;Special_1&gt;"&amp;G243&amp;"&lt;/Special_1&gt;&lt;Special_2&gt;"&amp;I243&amp;"&lt;/Special_2&gt;&lt;Item&gt;"&amp;K243&amp;"&lt;/Item&gt;&lt;Skill_1&gt;"&amp;M243&amp;"&lt;/Skill_1&gt;&lt;Skill_2&gt;"&amp;O243&amp;"&lt;/Skill_2&gt;&lt;Skill_3&gt;"&amp;Q243&amp;"&lt;/Skill_3&gt;"</f>
        <v>&lt;member ID = "P242"&gt;&lt;K_ID&gt;K61&lt;/K_ID&gt;&lt;Name&gt;トゲキッス&lt;/Name&gt;&lt;Personality&gt;PE3&lt;/Personality&gt;&lt;Special_1&gt;S84&lt;/Special_1&gt;&lt;Special_2&gt;S67&lt;/Special_2&gt;&lt;Item&gt;I45&lt;/Item&gt;&lt;Skill_1&gt;S35&lt;/Skill_1&gt;&lt;Skill_2&gt;S17&lt;/Skill_2&gt;&lt;Skill_3&gt;S69&lt;/Skill_3&gt;</v>
      </c>
      <c r="Z243" t="str">
        <f t="shared" si="7"/>
        <v>&lt;Skill_4&gt;S76&lt;/Skill_4&gt;&lt;Circle&gt;2&lt;/Circle&gt;&lt;Doryokuti_1&gt;HP&lt;/Doryokuti_1&gt;&lt;Doryokuti_2&gt;C&lt;/Doryokuti_2&gt;&lt;Doryokuti_3&gt;&lt;/Doryokuti_3&gt;&lt;/member&gt;</v>
      </c>
      <c r="AA243" t="str">
        <f t="shared" si="6"/>
        <v>&lt;member ID = "P242"&gt;&lt;K_ID&gt;K61&lt;/K_ID&gt;&lt;Name&gt;トゲキッス&lt;/Name&gt;&lt;Personality&gt;PE3&lt;/Personality&gt;&lt;Special_1&gt;S84&lt;/Special_1&gt;&lt;Special_2&gt;S67&lt;/Special_2&gt;&lt;Item&gt;I45&lt;/Item&gt;&lt;Skill_1&gt;S35&lt;/Skill_1&gt;&lt;Skill_2&gt;S17&lt;/Skill_2&gt;&lt;Skill_3&gt;S69&lt;/Skill_3&gt;&lt;Skill_4&gt;S76&lt;/Skill_4&gt;&lt;Circle&gt;2&lt;/Circle&gt;&lt;Doryokuti_1&gt;HP&lt;/Doryokuti_1&gt;&lt;Doryokuti_2&gt;C&lt;/Doryokuti_2&gt;&lt;Doryokuti_3&gt;&lt;/Doryokuti_3&gt;&lt;/member&gt;</v>
      </c>
      <c r="AMK243" s="1"/>
    </row>
    <row r="244" spans="1:27 1025:1025">
      <c r="A244" s="1" t="s">
        <v>791</v>
      </c>
      <c r="B244" t="str">
        <f>VLOOKUP(C244,xml_table5!$A$1:$B$151,2,FALSE())</f>
        <v>K61</v>
      </c>
      <c r="C244" s="1" t="s">
        <v>787</v>
      </c>
      <c r="D244" s="1" t="s">
        <v>261</v>
      </c>
      <c r="E244" s="22" t="str">
        <f>VLOOKUP(テーブル1[[#This Row],[Personality]],作業用!$J$2:$K$17,2,FALSE)</f>
        <v>PE3</v>
      </c>
      <c r="F244" t="str">
        <f>VLOOKUP(C244,pokemon_status!$B$2:$F$910,4,FALSE())</f>
        <v>はりきり</v>
      </c>
      <c r="G244" t="str">
        <f>VLOOKUP(F244,xml_table4!$A$1:$B$127,2,FALSE())</f>
        <v>S84</v>
      </c>
      <c r="H244" t="s">
        <v>788</v>
      </c>
      <c r="I244" t="str">
        <f>IF(H244 = "","",VLOOKUP(H244,xml_table4!$A$1:$B$127,2,FALSE()))</f>
        <v>S67</v>
      </c>
      <c r="J244" s="1" t="s">
        <v>140</v>
      </c>
      <c r="K244" t="str">
        <f>VLOOKUP(J244,xml_table2!$A$2:$B$56,2,FALSE())</f>
        <v>I49</v>
      </c>
      <c r="L244" s="1" t="s">
        <v>581</v>
      </c>
      <c r="M244" t="str">
        <f>VLOOKUP(L244,xml_table3!$A$1:$B$272,2,FALSE())</f>
        <v>S35</v>
      </c>
      <c r="N244" s="1" t="s">
        <v>533</v>
      </c>
      <c r="O244" t="str">
        <f>VLOOKUP(N244,xml_table3!$A$1:$B$272,2,FALSE())</f>
        <v>S181</v>
      </c>
      <c r="P244" s="1" t="s">
        <v>321</v>
      </c>
      <c r="Q244" t="str">
        <f>VLOOKUP(P244,xml_table3!$A$1:$B$272,2,FALSE())</f>
        <v>S91</v>
      </c>
      <c r="R244" s="1" t="s">
        <v>792</v>
      </c>
      <c r="S244" t="str">
        <f>VLOOKUP(R244,xml_table3!$A$1:$B$272,2,FALSE())</f>
        <v>S233</v>
      </c>
      <c r="T244" s="1" t="s">
        <v>224</v>
      </c>
      <c r="U244" s="1" t="s">
        <v>43</v>
      </c>
      <c r="V244" s="1" t="s">
        <v>45</v>
      </c>
      <c r="X244" s="1"/>
      <c r="Y244" t="str">
        <f>"&lt;member ID = """&amp;A244&amp;"""&gt;&lt;K_ID&gt;"&amp;B244&amp;"&lt;/K_ID&gt;&lt;Name&gt;"&amp;C244&amp;"&lt;/Name&gt;&lt;Personality&gt;"&amp;テーブル1[[#This Row],[Personality2]]&amp;"&lt;/Personality&gt;&lt;Special_1&gt;"&amp;G244&amp;"&lt;/Special_1&gt;&lt;Special_2&gt;"&amp;I244&amp;"&lt;/Special_2&gt;&lt;Item&gt;"&amp;K244&amp;"&lt;/Item&gt;&lt;Skill_1&gt;"&amp;M244&amp;"&lt;/Skill_1&gt;&lt;Skill_2&gt;"&amp;O244&amp;"&lt;/Skill_2&gt;&lt;Skill_3&gt;"&amp;Q244&amp;"&lt;/Skill_3&gt;"</f>
        <v>&lt;member ID = "P243"&gt;&lt;K_ID&gt;K61&lt;/K_ID&gt;&lt;Name&gt;トゲキッス&lt;/Name&gt;&lt;Personality&gt;PE3&lt;/Personality&gt;&lt;Special_1&gt;S84&lt;/Special_1&gt;&lt;Special_2&gt;S67&lt;/Special_2&gt;&lt;Item&gt;I49&lt;/Item&gt;&lt;Skill_1&gt;S35&lt;/Skill_1&gt;&lt;Skill_2&gt;S181&lt;/Skill_2&gt;&lt;Skill_3&gt;S91&lt;/Skill_3&gt;</v>
      </c>
      <c r="Z244" t="str">
        <f t="shared" si="7"/>
        <v>&lt;Skill_4&gt;S233&lt;/Skill_4&gt;&lt;Circle&gt;3&lt;/Circle&gt;&lt;Doryokuti_1&gt;C&lt;/Doryokuti_1&gt;&lt;Doryokuti_2&gt;S&lt;/Doryokuti_2&gt;&lt;Doryokuti_3&gt;&lt;/Doryokuti_3&gt;&lt;/member&gt;</v>
      </c>
      <c r="AA244" t="str">
        <f t="shared" si="6"/>
        <v>&lt;member ID = "P243"&gt;&lt;K_ID&gt;K61&lt;/K_ID&gt;&lt;Name&gt;トゲキッス&lt;/Name&gt;&lt;Personality&gt;PE3&lt;/Personality&gt;&lt;Special_1&gt;S84&lt;/Special_1&gt;&lt;Special_2&gt;S67&lt;/Special_2&gt;&lt;Item&gt;I49&lt;/Item&gt;&lt;Skill_1&gt;S35&lt;/Skill_1&gt;&lt;Skill_2&gt;S181&lt;/Skill_2&gt;&lt;Skill_3&gt;S91&lt;/Skill_3&gt;&lt;Skill_4&gt;S233&lt;/Skill_4&gt;&lt;Circle&gt;3&lt;/Circle&gt;&lt;Doryokuti_1&gt;C&lt;/Doryokuti_1&gt;&lt;Doryokuti_2&gt;S&lt;/Doryokuti_2&gt;&lt;Doryokuti_3&gt;&lt;/Doryokuti_3&gt;&lt;/member&gt;</v>
      </c>
      <c r="AMK244" s="1"/>
    </row>
    <row r="245" spans="1:27 1025:1025">
      <c r="A245" s="1" t="s">
        <v>793</v>
      </c>
      <c r="B245" t="str">
        <f>VLOOKUP(C245,xml_table5!$A$1:$B$151,2,FALSE())</f>
        <v>K61</v>
      </c>
      <c r="C245" s="1" t="s">
        <v>787</v>
      </c>
      <c r="D245" s="1" t="s">
        <v>261</v>
      </c>
      <c r="E245" s="22" t="str">
        <f>VLOOKUP(テーブル1[[#This Row],[Personality]],作業用!$J$2:$K$17,2,FALSE)</f>
        <v>PE3</v>
      </c>
      <c r="F245" t="str">
        <f>VLOOKUP(C245,pokemon_status!$B$2:$F$910,4,FALSE())</f>
        <v>はりきり</v>
      </c>
      <c r="G245" t="str">
        <f>VLOOKUP(F245,xml_table4!$A$1:$B$127,2,FALSE())</f>
        <v>S84</v>
      </c>
      <c r="H245" t="s">
        <v>788</v>
      </c>
      <c r="I245" t="str">
        <f>IF(H245 = "","",VLOOKUP(H245,xml_table4!$A$1:$B$127,2,FALSE()))</f>
        <v>S67</v>
      </c>
      <c r="J245" s="1" t="s">
        <v>431</v>
      </c>
      <c r="K245" t="str">
        <f>VLOOKUP(J245,xml_table2!$A$2:$B$56,2,FALSE())</f>
        <v>I32</v>
      </c>
      <c r="L245" s="1" t="s">
        <v>284</v>
      </c>
      <c r="M245" t="str">
        <f>VLOOKUP(L245,xml_table3!$A$1:$B$272,2,FALSE())</f>
        <v>S192</v>
      </c>
      <c r="N245" s="1" t="s">
        <v>581</v>
      </c>
      <c r="O245" t="str">
        <f>VLOOKUP(N245,xml_table3!$A$1:$B$272,2,FALSE())</f>
        <v>S35</v>
      </c>
      <c r="P245" s="1" t="s">
        <v>794</v>
      </c>
      <c r="Q245" t="str">
        <f>VLOOKUP(P245,xml_table3!$A$1:$B$272,2,FALSE())</f>
        <v>S200</v>
      </c>
      <c r="R245" s="1" t="s">
        <v>310</v>
      </c>
      <c r="S245" t="str">
        <f>VLOOKUP(R245,xml_table3!$A$1:$B$272,2,FALSE())</f>
        <v>S88</v>
      </c>
      <c r="T245" s="1" t="s">
        <v>228</v>
      </c>
      <c r="U245" s="1" t="s">
        <v>43</v>
      </c>
      <c r="V245" s="1" t="s">
        <v>45</v>
      </c>
      <c r="X245" s="1"/>
      <c r="Y245" t="str">
        <f>"&lt;member ID = """&amp;A245&amp;"""&gt;&lt;K_ID&gt;"&amp;B245&amp;"&lt;/K_ID&gt;&lt;Name&gt;"&amp;C245&amp;"&lt;/Name&gt;&lt;Personality&gt;"&amp;テーブル1[[#This Row],[Personality2]]&amp;"&lt;/Personality&gt;&lt;Special_1&gt;"&amp;G245&amp;"&lt;/Special_1&gt;&lt;Special_2&gt;"&amp;I245&amp;"&lt;/Special_2&gt;&lt;Item&gt;"&amp;K245&amp;"&lt;/Item&gt;&lt;Skill_1&gt;"&amp;M245&amp;"&lt;/Skill_1&gt;&lt;Skill_2&gt;"&amp;O245&amp;"&lt;/Skill_2&gt;&lt;Skill_3&gt;"&amp;Q245&amp;"&lt;/Skill_3&gt;"</f>
        <v>&lt;member ID = "P244"&gt;&lt;K_ID&gt;K61&lt;/K_ID&gt;&lt;Name&gt;トゲキッス&lt;/Name&gt;&lt;Personality&gt;PE3&lt;/Personality&gt;&lt;Special_1&gt;S84&lt;/Special_1&gt;&lt;Special_2&gt;S67&lt;/Special_2&gt;&lt;Item&gt;I32&lt;/Item&gt;&lt;Skill_1&gt;S192&lt;/Skill_1&gt;&lt;Skill_2&gt;S35&lt;/Skill_2&gt;&lt;Skill_3&gt;S200&lt;/Skill_3&gt;</v>
      </c>
      <c r="Z245" t="str">
        <f t="shared" si="7"/>
        <v>&lt;Skill_4&gt;S88&lt;/Skill_4&gt;&lt;Circle&gt;4&lt;/Circle&gt;&lt;Doryokuti_1&gt;C&lt;/Doryokuti_1&gt;&lt;Doryokuti_2&gt;S&lt;/Doryokuti_2&gt;&lt;Doryokuti_3&gt;&lt;/Doryokuti_3&gt;&lt;/member&gt;</v>
      </c>
      <c r="AA245" t="str">
        <f t="shared" si="6"/>
        <v>&lt;member ID = "P244"&gt;&lt;K_ID&gt;K61&lt;/K_ID&gt;&lt;Name&gt;トゲキッス&lt;/Name&gt;&lt;Personality&gt;PE3&lt;/Personality&gt;&lt;Special_1&gt;S84&lt;/Special_1&gt;&lt;Special_2&gt;S67&lt;/Special_2&gt;&lt;Item&gt;I32&lt;/Item&gt;&lt;Skill_1&gt;S192&lt;/Skill_1&gt;&lt;Skill_2&gt;S35&lt;/Skill_2&gt;&lt;Skill_3&gt;S200&lt;/Skill_3&gt;&lt;Skill_4&gt;S88&lt;/Skill_4&gt;&lt;Circle&gt;4&lt;/Circle&gt;&lt;Doryokuti_1&gt;C&lt;/Doryokuti_1&gt;&lt;Doryokuti_2&gt;S&lt;/Doryokuti_2&gt;&lt;Doryokuti_3&gt;&lt;/Doryokuti_3&gt;&lt;/member&gt;</v>
      </c>
      <c r="AMK245" s="1"/>
    </row>
    <row r="246" spans="1:27 1025:1025">
      <c r="A246" s="1" t="s">
        <v>795</v>
      </c>
      <c r="B246" t="str">
        <f>VLOOKUP(C246,xml_table5!$A$1:$B$151,2,FALSE())</f>
        <v>K62</v>
      </c>
      <c r="C246" s="1" t="s">
        <v>796</v>
      </c>
      <c r="D246" s="1" t="s">
        <v>206</v>
      </c>
      <c r="E246" s="22" t="str">
        <f>VLOOKUP(テーブル1[[#This Row],[Personality]],作業用!$J$2:$K$17,2,FALSE)</f>
        <v>PE1</v>
      </c>
      <c r="F246" t="str">
        <f>VLOOKUP(C246,pokemon_status!$B$2:$F$910,4,FALSE())</f>
        <v>ひらいしん</v>
      </c>
      <c r="G246" t="str">
        <f>VLOOKUP(F246,xml_table4!$A$1:$B$127,2,FALSE())</f>
        <v>S86</v>
      </c>
      <c r="H246" t="s">
        <v>797</v>
      </c>
      <c r="I246" t="str">
        <f>IF(H246 = "","",VLOOKUP(H246,xml_table4!$A$1:$B$127,2,FALSE()))</f>
        <v>S80</v>
      </c>
      <c r="J246" s="1" t="s">
        <v>268</v>
      </c>
      <c r="K246" t="str">
        <f>VLOOKUP(J246,xml_table2!$A$2:$B$56,2,FALSE())</f>
        <v>I14</v>
      </c>
      <c r="L246" s="1" t="s">
        <v>798</v>
      </c>
      <c r="M246" t="str">
        <f>VLOOKUP(L246,xml_table3!$A$1:$B$272,2,FALSE())</f>
        <v>S60</v>
      </c>
      <c r="N246" s="1" t="s">
        <v>210</v>
      </c>
      <c r="O246" t="str">
        <f>VLOOKUP(N246,xml_table3!$A$1:$B$272,2,FALSE())</f>
        <v>S95</v>
      </c>
      <c r="P246" s="1" t="s">
        <v>253</v>
      </c>
      <c r="Q246" t="str">
        <f>VLOOKUP(P246,xml_table3!$A$1:$B$272,2,FALSE())</f>
        <v>S52</v>
      </c>
      <c r="R246" s="1" t="s">
        <v>295</v>
      </c>
      <c r="S246" t="str">
        <f>VLOOKUP(R246,xml_table3!$A$1:$B$272,2,FALSE())</f>
        <v>S223</v>
      </c>
      <c r="T246" s="1" t="s">
        <v>212</v>
      </c>
      <c r="U246" s="1" t="s">
        <v>41</v>
      </c>
      <c r="V246" s="1" t="s">
        <v>42</v>
      </c>
      <c r="X246" s="1"/>
      <c r="Y246" t="str">
        <f>"&lt;member ID = """&amp;A246&amp;"""&gt;&lt;K_ID&gt;"&amp;B246&amp;"&lt;/K_ID&gt;&lt;Name&gt;"&amp;C246&amp;"&lt;/Name&gt;&lt;Personality&gt;"&amp;テーブル1[[#This Row],[Personality2]]&amp;"&lt;/Personality&gt;&lt;Special_1&gt;"&amp;G246&amp;"&lt;/Special_1&gt;&lt;Special_2&gt;"&amp;I246&amp;"&lt;/Special_2&gt;&lt;Item&gt;"&amp;K246&amp;"&lt;/Item&gt;&lt;Skill_1&gt;"&amp;M246&amp;"&lt;/Skill_1&gt;&lt;Skill_2&gt;"&amp;O246&amp;"&lt;/Skill_2&gt;&lt;Skill_3&gt;"&amp;Q246&amp;"&lt;/Skill_3&gt;"</f>
        <v>&lt;member ID = "P245"&gt;&lt;K_ID&gt;K62&lt;/K_ID&gt;&lt;Name&gt;ドサイドン&lt;/Name&gt;&lt;Personality&gt;PE1&lt;/Personality&gt;&lt;Special_1&gt;S86&lt;/Special_1&gt;&lt;Special_2&gt;S80&lt;/Special_2&gt;&lt;Item&gt;I14&lt;/Item&gt;&lt;Skill_1&gt;S60&lt;/Skill_1&gt;&lt;Skill_2&gt;S95&lt;/Skill_2&gt;&lt;Skill_3&gt;S52&lt;/Skill_3&gt;</v>
      </c>
      <c r="Z246" t="str">
        <f t="shared" si="7"/>
        <v>&lt;Skill_4&gt;S223&lt;/Skill_4&gt;&lt;Circle&gt;1&lt;/Circle&gt;&lt;Doryokuti_1&gt;A&lt;/Doryokuti_1&gt;&lt;Doryokuti_2&gt;B&lt;/Doryokuti_2&gt;&lt;Doryokuti_3&gt;&lt;/Doryokuti_3&gt;&lt;/member&gt;</v>
      </c>
      <c r="AA246" t="str">
        <f t="shared" si="6"/>
        <v>&lt;member ID = "P245"&gt;&lt;K_ID&gt;K62&lt;/K_ID&gt;&lt;Name&gt;ドサイドン&lt;/Name&gt;&lt;Personality&gt;PE1&lt;/Personality&gt;&lt;Special_1&gt;S86&lt;/Special_1&gt;&lt;Special_2&gt;S80&lt;/Special_2&gt;&lt;Item&gt;I14&lt;/Item&gt;&lt;Skill_1&gt;S60&lt;/Skill_1&gt;&lt;Skill_2&gt;S95&lt;/Skill_2&gt;&lt;Skill_3&gt;S52&lt;/Skill_3&gt;&lt;Skill_4&gt;S223&lt;/Skill_4&gt;&lt;Circle&gt;1&lt;/Circle&gt;&lt;Doryokuti_1&gt;A&lt;/Doryokuti_1&gt;&lt;Doryokuti_2&gt;B&lt;/Doryokuti_2&gt;&lt;Doryokuti_3&gt;&lt;/Doryokuti_3&gt;&lt;/member&gt;</v>
      </c>
      <c r="AMK246" s="1"/>
    </row>
    <row r="247" spans="1:27 1025:1025">
      <c r="A247" s="1" t="s">
        <v>799</v>
      </c>
      <c r="B247" t="str">
        <f>VLOOKUP(C247,xml_table5!$A$1:$B$151,2,FALSE())</f>
        <v>K62</v>
      </c>
      <c r="C247" s="1" t="s">
        <v>796</v>
      </c>
      <c r="D247" s="1" t="s">
        <v>206</v>
      </c>
      <c r="E247" s="22" t="str">
        <f>VLOOKUP(テーブル1[[#This Row],[Personality]],作業用!$J$2:$K$17,2,FALSE)</f>
        <v>PE1</v>
      </c>
      <c r="F247" t="str">
        <f>VLOOKUP(C247,pokemon_status!$B$2:$F$910,4,FALSE())</f>
        <v>ひらいしん</v>
      </c>
      <c r="G247" t="str">
        <f>VLOOKUP(F247,xml_table4!$A$1:$B$127,2,FALSE())</f>
        <v>S86</v>
      </c>
      <c r="H247" t="s">
        <v>797</v>
      </c>
      <c r="I247" t="str">
        <f>IF(H247 = "","",VLOOKUP(H247,xml_table4!$A$1:$B$127,2,FALSE()))</f>
        <v>S80</v>
      </c>
      <c r="J247" s="1" t="s">
        <v>431</v>
      </c>
      <c r="K247" t="str">
        <f>VLOOKUP(J247,xml_table2!$A$2:$B$56,2,FALSE())</f>
        <v>I32</v>
      </c>
      <c r="L247" s="1" t="s">
        <v>338</v>
      </c>
      <c r="M247" t="str">
        <f>VLOOKUP(L247,xml_table3!$A$1:$B$272,2,FALSE())</f>
        <v>S226</v>
      </c>
      <c r="N247" s="1" t="s">
        <v>339</v>
      </c>
      <c r="O247" t="str">
        <f>VLOOKUP(N247,xml_table3!$A$1:$B$272,2,FALSE())</f>
        <v>S56</v>
      </c>
      <c r="P247" s="1" t="s">
        <v>340</v>
      </c>
      <c r="Q247" t="str">
        <f>VLOOKUP(P247,xml_table3!$A$1:$B$272,2,FALSE())</f>
        <v>S269</v>
      </c>
      <c r="R247" s="1" t="s">
        <v>216</v>
      </c>
      <c r="S247" t="str">
        <f>VLOOKUP(R247,xml_table3!$A$1:$B$272,2,FALSE())</f>
        <v>S6</v>
      </c>
      <c r="T247" s="1" t="s">
        <v>219</v>
      </c>
      <c r="U247" s="1" t="s">
        <v>41</v>
      </c>
      <c r="V247" s="1" t="s">
        <v>42</v>
      </c>
      <c r="X247" s="1"/>
      <c r="Y247" t="str">
        <f>"&lt;member ID = """&amp;A247&amp;"""&gt;&lt;K_ID&gt;"&amp;B247&amp;"&lt;/K_ID&gt;&lt;Name&gt;"&amp;C247&amp;"&lt;/Name&gt;&lt;Personality&gt;"&amp;テーブル1[[#This Row],[Personality2]]&amp;"&lt;/Personality&gt;&lt;Special_1&gt;"&amp;G247&amp;"&lt;/Special_1&gt;&lt;Special_2&gt;"&amp;I247&amp;"&lt;/Special_2&gt;&lt;Item&gt;"&amp;K247&amp;"&lt;/Item&gt;&lt;Skill_1&gt;"&amp;M247&amp;"&lt;/Skill_1&gt;&lt;Skill_2&gt;"&amp;O247&amp;"&lt;/Skill_2&gt;&lt;Skill_3&gt;"&amp;Q247&amp;"&lt;/Skill_3&gt;"</f>
        <v>&lt;member ID = "P246"&gt;&lt;K_ID&gt;K62&lt;/K_ID&gt;&lt;Name&gt;ドサイドン&lt;/Name&gt;&lt;Personality&gt;PE1&lt;/Personality&gt;&lt;Special_1&gt;S86&lt;/Special_1&gt;&lt;Special_2&gt;S80&lt;/Special_2&gt;&lt;Item&gt;I32&lt;/Item&gt;&lt;Skill_1&gt;S226&lt;/Skill_1&gt;&lt;Skill_2&gt;S56&lt;/Skill_2&gt;&lt;Skill_3&gt;S269&lt;/Skill_3&gt;</v>
      </c>
      <c r="Z247" t="str">
        <f t="shared" si="7"/>
        <v>&lt;Skill_4&gt;S6&lt;/Skill_4&gt;&lt;Circle&gt;2&lt;/Circle&gt;&lt;Doryokuti_1&gt;A&lt;/Doryokuti_1&gt;&lt;Doryokuti_2&gt;B&lt;/Doryokuti_2&gt;&lt;Doryokuti_3&gt;&lt;/Doryokuti_3&gt;&lt;/member&gt;</v>
      </c>
      <c r="AA247" t="str">
        <f t="shared" si="6"/>
        <v>&lt;member ID = "P246"&gt;&lt;K_ID&gt;K62&lt;/K_ID&gt;&lt;Name&gt;ドサイドン&lt;/Name&gt;&lt;Personality&gt;PE1&lt;/Personality&gt;&lt;Special_1&gt;S86&lt;/Special_1&gt;&lt;Special_2&gt;S80&lt;/Special_2&gt;&lt;Item&gt;I32&lt;/Item&gt;&lt;Skill_1&gt;S226&lt;/Skill_1&gt;&lt;Skill_2&gt;S56&lt;/Skill_2&gt;&lt;Skill_3&gt;S269&lt;/Skill_3&gt;&lt;Skill_4&gt;S6&lt;/Skill_4&gt;&lt;Circle&gt;2&lt;/Circle&gt;&lt;Doryokuti_1&gt;A&lt;/Doryokuti_1&gt;&lt;Doryokuti_2&gt;B&lt;/Doryokuti_2&gt;&lt;Doryokuti_3&gt;&lt;/Doryokuti_3&gt;&lt;/member&gt;</v>
      </c>
      <c r="AMK247" s="1"/>
    </row>
    <row r="248" spans="1:27 1025:1025">
      <c r="A248" s="1" t="s">
        <v>800</v>
      </c>
      <c r="B248" t="str">
        <f>VLOOKUP(C248,xml_table5!$A$1:$B$151,2,FALSE())</f>
        <v>K62</v>
      </c>
      <c r="C248" s="1" t="s">
        <v>796</v>
      </c>
      <c r="D248" s="1" t="s">
        <v>289</v>
      </c>
      <c r="E248" s="22" t="str">
        <f>VLOOKUP(テーブル1[[#This Row],[Personality]],作業用!$J$2:$K$17,2,FALSE)</f>
        <v>PE4</v>
      </c>
      <c r="F248" t="str">
        <f>VLOOKUP(C248,pokemon_status!$B$2:$F$910,4,FALSE())</f>
        <v>ひらいしん</v>
      </c>
      <c r="G248" t="str">
        <f>VLOOKUP(F248,xml_table4!$A$1:$B$127,2,FALSE())</f>
        <v>S86</v>
      </c>
      <c r="H248" t="s">
        <v>797</v>
      </c>
      <c r="I248" t="str">
        <f>IF(H248 = "","",VLOOKUP(H248,xml_table4!$A$1:$B$127,2,FALSE()))</f>
        <v>S80</v>
      </c>
      <c r="J248" s="1" t="s">
        <v>421</v>
      </c>
      <c r="K248" t="str">
        <f>VLOOKUP(J248,xml_table2!$A$2:$B$56,2,FALSE())</f>
        <v>I13</v>
      </c>
      <c r="L248" s="1" t="s">
        <v>524</v>
      </c>
      <c r="M248" t="str">
        <f>VLOOKUP(L248,xml_table3!$A$1:$B$272,2,FALSE())</f>
        <v>S144</v>
      </c>
      <c r="N248" s="1" t="s">
        <v>404</v>
      </c>
      <c r="O248" t="str">
        <f>VLOOKUP(N248,xml_table3!$A$1:$B$272,2,FALSE())</f>
        <v>S257</v>
      </c>
      <c r="P248" s="1" t="s">
        <v>304</v>
      </c>
      <c r="Q248" t="str">
        <f>VLOOKUP(P248,xml_table3!$A$1:$B$272,2,FALSE())</f>
        <v>S97</v>
      </c>
      <c r="R248" s="1" t="s">
        <v>423</v>
      </c>
      <c r="S248" t="str">
        <f>VLOOKUP(R248,xml_table3!$A$1:$B$272,2,FALSE())</f>
        <v>S47</v>
      </c>
      <c r="T248" s="1" t="s">
        <v>224</v>
      </c>
      <c r="U248" s="1" t="s">
        <v>40</v>
      </c>
      <c r="V248" s="1" t="s">
        <v>42</v>
      </c>
      <c r="X248" s="1"/>
      <c r="Y248" t="str">
        <f>"&lt;member ID = """&amp;A248&amp;"""&gt;&lt;K_ID&gt;"&amp;B248&amp;"&lt;/K_ID&gt;&lt;Name&gt;"&amp;C248&amp;"&lt;/Name&gt;&lt;Personality&gt;"&amp;テーブル1[[#This Row],[Personality2]]&amp;"&lt;/Personality&gt;&lt;Special_1&gt;"&amp;G248&amp;"&lt;/Special_1&gt;&lt;Special_2&gt;"&amp;I248&amp;"&lt;/Special_2&gt;&lt;Item&gt;"&amp;K248&amp;"&lt;/Item&gt;&lt;Skill_1&gt;"&amp;M248&amp;"&lt;/Skill_1&gt;&lt;Skill_2&gt;"&amp;O248&amp;"&lt;/Skill_2&gt;&lt;Skill_3&gt;"&amp;Q248&amp;"&lt;/Skill_3&gt;"</f>
        <v>&lt;member ID = "P247"&gt;&lt;K_ID&gt;K62&lt;/K_ID&gt;&lt;Name&gt;ドサイドン&lt;/Name&gt;&lt;Personality&gt;PE4&lt;/Personality&gt;&lt;Special_1&gt;S86&lt;/Special_1&gt;&lt;Special_2&gt;S80&lt;/Special_2&gt;&lt;Item&gt;I13&lt;/Item&gt;&lt;Skill_1&gt;S144&lt;/Skill_1&gt;&lt;Skill_2&gt;S257&lt;/Skill_2&gt;&lt;Skill_3&gt;S97&lt;/Skill_3&gt;</v>
      </c>
      <c r="Z248" t="str">
        <f t="shared" si="7"/>
        <v>&lt;Skill_4&gt;S47&lt;/Skill_4&gt;&lt;Circle&gt;3&lt;/Circle&gt;&lt;Doryokuti_1&gt;HP&lt;/Doryokuti_1&gt;&lt;Doryokuti_2&gt;B&lt;/Doryokuti_2&gt;&lt;Doryokuti_3&gt;&lt;/Doryokuti_3&gt;&lt;/member&gt;</v>
      </c>
      <c r="AA248" t="str">
        <f t="shared" si="6"/>
        <v>&lt;member ID = "P247"&gt;&lt;K_ID&gt;K62&lt;/K_ID&gt;&lt;Name&gt;ドサイドン&lt;/Name&gt;&lt;Personality&gt;PE4&lt;/Personality&gt;&lt;Special_1&gt;S86&lt;/Special_1&gt;&lt;Special_2&gt;S80&lt;/Special_2&gt;&lt;Item&gt;I13&lt;/Item&gt;&lt;Skill_1&gt;S144&lt;/Skill_1&gt;&lt;Skill_2&gt;S257&lt;/Skill_2&gt;&lt;Skill_3&gt;S97&lt;/Skill_3&gt;&lt;Skill_4&gt;S47&lt;/Skill_4&gt;&lt;Circle&gt;3&lt;/Circle&gt;&lt;Doryokuti_1&gt;HP&lt;/Doryokuti_1&gt;&lt;Doryokuti_2&gt;B&lt;/Doryokuti_2&gt;&lt;Doryokuti_3&gt;&lt;/Doryokuti_3&gt;&lt;/member&gt;</v>
      </c>
      <c r="AMK248" s="1"/>
    </row>
    <row r="249" spans="1:27 1025:1025">
      <c r="A249" s="1" t="s">
        <v>801</v>
      </c>
      <c r="B249" t="str">
        <f>VLOOKUP(C249,xml_table5!$A$1:$B$151,2,FALSE())</f>
        <v>K62</v>
      </c>
      <c r="C249" s="1" t="s">
        <v>796</v>
      </c>
      <c r="D249" s="1" t="s">
        <v>206</v>
      </c>
      <c r="E249" s="22" t="str">
        <f>VLOOKUP(テーブル1[[#This Row],[Personality]],作業用!$J$2:$K$17,2,FALSE)</f>
        <v>PE1</v>
      </c>
      <c r="F249" t="str">
        <f>VLOOKUP(C249,pokemon_status!$B$2:$F$910,4,FALSE())</f>
        <v>ひらいしん</v>
      </c>
      <c r="G249" t="str">
        <f>VLOOKUP(F249,xml_table4!$A$1:$B$127,2,FALSE())</f>
        <v>S86</v>
      </c>
      <c r="H249" t="s">
        <v>797</v>
      </c>
      <c r="I249" t="str">
        <f>IF(H249 = "","",VLOOKUP(H249,xml_table4!$A$1:$B$127,2,FALSE()))</f>
        <v>S80</v>
      </c>
      <c r="J249" s="1" t="s">
        <v>183</v>
      </c>
      <c r="K249" t="str">
        <f>VLOOKUP(J249,xml_table2!$A$2:$B$56,2,FALSE())</f>
        <v>I21</v>
      </c>
      <c r="L249" s="1" t="s">
        <v>798</v>
      </c>
      <c r="M249" t="str">
        <f>VLOOKUP(L249,xml_table3!$A$1:$B$272,2,FALSE())</f>
        <v>S60</v>
      </c>
      <c r="N249" s="1" t="s">
        <v>210</v>
      </c>
      <c r="O249" t="str">
        <f>VLOOKUP(N249,xml_table3!$A$1:$B$272,2,FALSE())</f>
        <v>S95</v>
      </c>
      <c r="P249" s="1" t="s">
        <v>498</v>
      </c>
      <c r="Q249" t="str">
        <f>VLOOKUP(P249,xml_table3!$A$1:$B$272,2,FALSE())</f>
        <v>S2</v>
      </c>
      <c r="R249" s="1" t="s">
        <v>526</v>
      </c>
      <c r="S249" t="str">
        <f>VLOOKUP(R249,xml_table3!$A$1:$B$272,2,FALSE())</f>
        <v>S249</v>
      </c>
      <c r="T249" s="1" t="s">
        <v>228</v>
      </c>
      <c r="U249" s="1" t="s">
        <v>40</v>
      </c>
      <c r="V249" s="1" t="s">
        <v>41</v>
      </c>
      <c r="X249" s="1"/>
      <c r="Y249" t="str">
        <f>"&lt;member ID = """&amp;A249&amp;"""&gt;&lt;K_ID&gt;"&amp;B249&amp;"&lt;/K_ID&gt;&lt;Name&gt;"&amp;C249&amp;"&lt;/Name&gt;&lt;Personality&gt;"&amp;テーブル1[[#This Row],[Personality2]]&amp;"&lt;/Personality&gt;&lt;Special_1&gt;"&amp;G249&amp;"&lt;/Special_1&gt;&lt;Special_2&gt;"&amp;I249&amp;"&lt;/Special_2&gt;&lt;Item&gt;"&amp;K249&amp;"&lt;/Item&gt;&lt;Skill_1&gt;"&amp;M249&amp;"&lt;/Skill_1&gt;&lt;Skill_2&gt;"&amp;O249&amp;"&lt;/Skill_2&gt;&lt;Skill_3&gt;"&amp;Q249&amp;"&lt;/Skill_3&gt;"</f>
        <v>&lt;member ID = "P248"&gt;&lt;K_ID&gt;K62&lt;/K_ID&gt;&lt;Name&gt;ドサイドン&lt;/Name&gt;&lt;Personality&gt;PE1&lt;/Personality&gt;&lt;Special_1&gt;S86&lt;/Special_1&gt;&lt;Special_2&gt;S80&lt;/Special_2&gt;&lt;Item&gt;I21&lt;/Item&gt;&lt;Skill_1&gt;S60&lt;/Skill_1&gt;&lt;Skill_2&gt;S95&lt;/Skill_2&gt;&lt;Skill_3&gt;S2&lt;/Skill_3&gt;</v>
      </c>
      <c r="Z249" t="str">
        <f t="shared" si="7"/>
        <v>&lt;Skill_4&gt;S249&lt;/Skill_4&gt;&lt;Circle&gt;4&lt;/Circle&gt;&lt;Doryokuti_1&gt;HP&lt;/Doryokuti_1&gt;&lt;Doryokuti_2&gt;A&lt;/Doryokuti_2&gt;&lt;Doryokuti_3&gt;&lt;/Doryokuti_3&gt;&lt;/member&gt;</v>
      </c>
      <c r="AA249" t="str">
        <f t="shared" si="6"/>
        <v>&lt;member ID = "P248"&gt;&lt;K_ID&gt;K62&lt;/K_ID&gt;&lt;Name&gt;ドサイドン&lt;/Name&gt;&lt;Personality&gt;PE1&lt;/Personality&gt;&lt;Special_1&gt;S86&lt;/Special_1&gt;&lt;Special_2&gt;S80&lt;/Special_2&gt;&lt;Item&gt;I21&lt;/Item&gt;&lt;Skill_1&gt;S60&lt;/Skill_1&gt;&lt;Skill_2&gt;S95&lt;/Skill_2&gt;&lt;Skill_3&gt;S2&lt;/Skill_3&gt;&lt;Skill_4&gt;S249&lt;/Skill_4&gt;&lt;Circle&gt;4&lt;/Circle&gt;&lt;Doryokuti_1&gt;HP&lt;/Doryokuti_1&gt;&lt;Doryokuti_2&gt;A&lt;/Doryokuti_2&gt;&lt;Doryokuti_3&gt;&lt;/Doryokuti_3&gt;&lt;/member&gt;</v>
      </c>
      <c r="AMK249" s="1"/>
    </row>
    <row r="250" spans="1:27 1025:1025">
      <c r="A250" s="1" t="s">
        <v>802</v>
      </c>
      <c r="B250" t="str">
        <f>VLOOKUP(C250,xml_table5!$A$1:$B$151,2,FALSE())</f>
        <v>K63</v>
      </c>
      <c r="C250" s="1" t="s">
        <v>803</v>
      </c>
      <c r="D250" s="1" t="s">
        <v>206</v>
      </c>
      <c r="E250" s="22" t="str">
        <f>VLOOKUP(テーブル1[[#This Row],[Personality]],作業用!$J$2:$K$17,2,FALSE)</f>
        <v>PE1</v>
      </c>
      <c r="F250" t="str">
        <f>VLOOKUP(C250,pokemon_status!$B$2:$F$910,4,FALSE())</f>
        <v>しんりょく</v>
      </c>
      <c r="G250" t="str">
        <f>VLOOKUP(F250,xml_table4!$A$1:$B$127,2,FALSE())</f>
        <v>S42</v>
      </c>
      <c r="I250" t="str">
        <f>IF(H250 = "","",VLOOKUP(H250,xml_table4!$A$1:$B$127,2,FALSE()))</f>
        <v/>
      </c>
      <c r="J250" s="1" t="s">
        <v>551</v>
      </c>
      <c r="K250" t="str">
        <f>VLOOKUP(J250,xml_table2!$A$2:$B$56,2,FALSE())</f>
        <v>I51</v>
      </c>
      <c r="L250" s="1" t="s">
        <v>210</v>
      </c>
      <c r="M250" t="str">
        <f>VLOOKUP(L250,xml_table3!$A$1:$B$272,2,FALSE())</f>
        <v>S95</v>
      </c>
      <c r="N250" s="1" t="s">
        <v>111</v>
      </c>
      <c r="O250" t="str">
        <f>VLOOKUP(N250,xml_table3!$A$1:$B$272,2,FALSE())</f>
        <v>S71</v>
      </c>
      <c r="P250" s="1" t="s">
        <v>209</v>
      </c>
      <c r="Q250" t="str">
        <f>VLOOKUP(P250,xml_table3!$A$1:$B$272,2,FALSE())</f>
        <v>S26</v>
      </c>
      <c r="R250" s="1" t="s">
        <v>449</v>
      </c>
      <c r="S250" t="str">
        <f>VLOOKUP(R250,xml_table3!$A$1:$B$272,2,FALSE())</f>
        <v>S187</v>
      </c>
      <c r="T250" s="1" t="s">
        <v>212</v>
      </c>
      <c r="U250" s="1" t="s">
        <v>40</v>
      </c>
      <c r="V250" s="1" t="s">
        <v>41</v>
      </c>
      <c r="X250" s="1"/>
      <c r="Y250" t="str">
        <f>"&lt;member ID = """&amp;A250&amp;"""&gt;&lt;K_ID&gt;"&amp;B250&amp;"&lt;/K_ID&gt;&lt;Name&gt;"&amp;C250&amp;"&lt;/Name&gt;&lt;Personality&gt;"&amp;テーブル1[[#This Row],[Personality2]]&amp;"&lt;/Personality&gt;&lt;Special_1&gt;"&amp;G250&amp;"&lt;/Special_1&gt;&lt;Special_2&gt;"&amp;I250&amp;"&lt;/Special_2&gt;&lt;Item&gt;"&amp;K250&amp;"&lt;/Item&gt;&lt;Skill_1&gt;"&amp;M250&amp;"&lt;/Skill_1&gt;&lt;Skill_2&gt;"&amp;O250&amp;"&lt;/Skill_2&gt;&lt;Skill_3&gt;"&amp;Q250&amp;"&lt;/Skill_3&gt;"</f>
        <v>&lt;member ID = "P249"&gt;&lt;K_ID&gt;K63&lt;/K_ID&gt;&lt;Name&gt;ドダイトス&lt;/Name&gt;&lt;Personality&gt;PE1&lt;/Personality&gt;&lt;Special_1&gt;S42&lt;/Special_1&gt;&lt;Special_2&gt;&lt;/Special_2&gt;&lt;Item&gt;I51&lt;/Item&gt;&lt;Skill_1&gt;S95&lt;/Skill_1&gt;&lt;Skill_2&gt;S71&lt;/Skill_2&gt;&lt;Skill_3&gt;S26&lt;/Skill_3&gt;</v>
      </c>
      <c r="Z250" t="str">
        <f t="shared" si="7"/>
        <v>&lt;Skill_4&gt;S187&lt;/Skill_4&gt;&lt;Circle&gt;1&lt;/Circle&gt;&lt;Doryokuti_1&gt;HP&lt;/Doryokuti_1&gt;&lt;Doryokuti_2&gt;A&lt;/Doryokuti_2&gt;&lt;Doryokuti_3&gt;&lt;/Doryokuti_3&gt;&lt;/member&gt;</v>
      </c>
      <c r="AA250" t="str">
        <f t="shared" si="6"/>
        <v>&lt;member ID = "P249"&gt;&lt;K_ID&gt;K63&lt;/K_ID&gt;&lt;Name&gt;ドダイトス&lt;/Name&gt;&lt;Personality&gt;PE1&lt;/Personality&gt;&lt;Special_1&gt;S42&lt;/Special_1&gt;&lt;Special_2&gt;&lt;/Special_2&gt;&lt;Item&gt;I51&lt;/Item&gt;&lt;Skill_1&gt;S95&lt;/Skill_1&gt;&lt;Skill_2&gt;S71&lt;/Skill_2&gt;&lt;Skill_3&gt;S26&lt;/Skill_3&gt;&lt;Skill_4&gt;S187&lt;/Skill_4&gt;&lt;Circle&gt;1&lt;/Circle&gt;&lt;Doryokuti_1&gt;HP&lt;/Doryokuti_1&gt;&lt;Doryokuti_2&gt;A&lt;/Doryokuti_2&gt;&lt;Doryokuti_3&gt;&lt;/Doryokuti_3&gt;&lt;/member&gt;</v>
      </c>
      <c r="AMK250" s="1"/>
    </row>
    <row r="251" spans="1:27 1025:1025">
      <c r="A251" s="1" t="s">
        <v>804</v>
      </c>
      <c r="B251" t="str">
        <f>VLOOKUP(C251,xml_table5!$A$1:$B$151,2,FALSE())</f>
        <v>K63</v>
      </c>
      <c r="C251" s="1" t="s">
        <v>803</v>
      </c>
      <c r="D251" s="1" t="s">
        <v>805</v>
      </c>
      <c r="E251" s="22" t="str">
        <f>VLOOKUP(テーブル1[[#This Row],[Personality]],作業用!$J$2:$K$17,2,FALSE)</f>
        <v>PE14</v>
      </c>
      <c r="F251" t="str">
        <f>VLOOKUP(C251,pokemon_status!$B$2:$F$910,4,FALSE())</f>
        <v>しんりょく</v>
      </c>
      <c r="G251" t="str">
        <f>VLOOKUP(F251,xml_table4!$A$1:$B$127,2,FALSE())</f>
        <v>S42</v>
      </c>
      <c r="I251" t="str">
        <f>IF(H251 = "","",VLOOKUP(H251,xml_table4!$A$1:$B$127,2,FALSE()))</f>
        <v/>
      </c>
      <c r="J251" s="1" t="s">
        <v>298</v>
      </c>
      <c r="K251" t="str">
        <f>VLOOKUP(J251,xml_table2!$A$2:$B$56,2,FALSE())</f>
        <v>I33</v>
      </c>
      <c r="L251" s="1" t="s">
        <v>506</v>
      </c>
      <c r="M251" t="str">
        <f>VLOOKUP(L251,xml_table3!$A$1:$B$272,2,FALSE())</f>
        <v>S64</v>
      </c>
      <c r="N251" s="1" t="s">
        <v>507</v>
      </c>
      <c r="O251" t="str">
        <f>VLOOKUP(N251,xml_table3!$A$1:$B$272,2,FALSE())</f>
        <v>S256</v>
      </c>
      <c r="P251" s="1" t="s">
        <v>285</v>
      </c>
      <c r="Q251" t="str">
        <f>VLOOKUP(P251,xml_table3!$A$1:$B$272,2,FALSE())</f>
        <v>S78</v>
      </c>
      <c r="R251" s="1" t="s">
        <v>806</v>
      </c>
      <c r="S251" t="str">
        <f>VLOOKUP(R251,xml_table3!$A$1:$B$272,2,FALSE())</f>
        <v>S171</v>
      </c>
      <c r="T251" s="1" t="s">
        <v>219</v>
      </c>
      <c r="U251" s="1" t="s">
        <v>40</v>
      </c>
      <c r="V251" s="1" t="s">
        <v>42</v>
      </c>
      <c r="W251" s="1" t="s">
        <v>44</v>
      </c>
      <c r="X251" s="1"/>
      <c r="Y251" t="str">
        <f>"&lt;member ID = """&amp;A251&amp;"""&gt;&lt;K_ID&gt;"&amp;B251&amp;"&lt;/K_ID&gt;&lt;Name&gt;"&amp;C251&amp;"&lt;/Name&gt;&lt;Personality&gt;"&amp;テーブル1[[#This Row],[Personality2]]&amp;"&lt;/Personality&gt;&lt;Special_1&gt;"&amp;G251&amp;"&lt;/Special_1&gt;&lt;Special_2&gt;"&amp;I251&amp;"&lt;/Special_2&gt;&lt;Item&gt;"&amp;K251&amp;"&lt;/Item&gt;&lt;Skill_1&gt;"&amp;M251&amp;"&lt;/Skill_1&gt;&lt;Skill_2&gt;"&amp;O251&amp;"&lt;/Skill_2&gt;&lt;Skill_3&gt;"&amp;Q251&amp;"&lt;/Skill_3&gt;"</f>
        <v>&lt;member ID = "P250"&gt;&lt;K_ID&gt;K63&lt;/K_ID&gt;&lt;Name&gt;ドダイトス&lt;/Name&gt;&lt;Personality&gt;PE14&lt;/Personality&gt;&lt;Special_1&gt;S42&lt;/Special_1&gt;&lt;Special_2&gt;&lt;/Special_2&gt;&lt;Item&gt;I33&lt;/Item&gt;&lt;Skill_1&gt;S64&lt;/Skill_1&gt;&lt;Skill_2&gt;S256&lt;/Skill_2&gt;&lt;Skill_3&gt;S78&lt;/Skill_3&gt;</v>
      </c>
      <c r="Z251" t="str">
        <f t="shared" si="7"/>
        <v>&lt;Skill_4&gt;S171&lt;/Skill_4&gt;&lt;Circle&gt;2&lt;/Circle&gt;&lt;Doryokuti_1&gt;HP&lt;/Doryokuti_1&gt;&lt;Doryokuti_2&gt;B&lt;/Doryokuti_2&gt;&lt;Doryokuti_3&gt;D&lt;/Doryokuti_3&gt;&lt;/member&gt;</v>
      </c>
      <c r="AA251" t="str">
        <f t="shared" si="6"/>
        <v>&lt;member ID = "P250"&gt;&lt;K_ID&gt;K63&lt;/K_ID&gt;&lt;Name&gt;ドダイトス&lt;/Name&gt;&lt;Personality&gt;PE14&lt;/Personality&gt;&lt;Special_1&gt;S42&lt;/Special_1&gt;&lt;Special_2&gt;&lt;/Special_2&gt;&lt;Item&gt;I33&lt;/Item&gt;&lt;Skill_1&gt;S64&lt;/Skill_1&gt;&lt;Skill_2&gt;S256&lt;/Skill_2&gt;&lt;Skill_3&gt;S78&lt;/Skill_3&gt;&lt;Skill_4&gt;S171&lt;/Skill_4&gt;&lt;Circle&gt;2&lt;/Circle&gt;&lt;Doryokuti_1&gt;HP&lt;/Doryokuti_1&gt;&lt;Doryokuti_2&gt;B&lt;/Doryokuti_2&gt;&lt;Doryokuti_3&gt;D&lt;/Doryokuti_3&gt;&lt;/member&gt;</v>
      </c>
      <c r="AMK251" s="1"/>
    </row>
    <row r="252" spans="1:27 1025:1025">
      <c r="A252" s="1" t="s">
        <v>807</v>
      </c>
      <c r="B252" t="str">
        <f>VLOOKUP(C252,xml_table5!$A$1:$B$151,2,FALSE())</f>
        <v>K63</v>
      </c>
      <c r="C252" s="1" t="s">
        <v>803</v>
      </c>
      <c r="D252" s="1" t="s">
        <v>261</v>
      </c>
      <c r="E252" s="22" t="str">
        <f>VLOOKUP(テーブル1[[#This Row],[Personality]],作業用!$J$2:$K$17,2,FALSE)</f>
        <v>PE3</v>
      </c>
      <c r="F252" t="str">
        <f>VLOOKUP(C252,pokemon_status!$B$2:$F$910,4,FALSE())</f>
        <v>しんりょく</v>
      </c>
      <c r="G252" t="str">
        <f>VLOOKUP(F252,xml_table4!$A$1:$B$127,2,FALSE())</f>
        <v>S42</v>
      </c>
      <c r="I252" t="str">
        <f>IF(H252 = "","",VLOOKUP(H252,xml_table4!$A$1:$B$127,2,FALSE()))</f>
        <v/>
      </c>
      <c r="J252" s="1" t="s">
        <v>411</v>
      </c>
      <c r="K252" t="str">
        <f>VLOOKUP(J252,xml_table2!$A$2:$B$56,2,FALSE())</f>
        <v>I40</v>
      </c>
      <c r="L252" s="1" t="s">
        <v>808</v>
      </c>
      <c r="M252" t="str">
        <f>VLOOKUP(L252,xml_table3!$A$1:$B$272,2,FALSE())</f>
        <v>S188</v>
      </c>
      <c r="N252" s="1" t="s">
        <v>469</v>
      </c>
      <c r="O252" t="str">
        <f>VLOOKUP(N252,xml_table3!$A$1:$B$272,2,FALSE())</f>
        <v>S122</v>
      </c>
      <c r="P252" s="1" t="s">
        <v>284</v>
      </c>
      <c r="Q252" t="str">
        <f>VLOOKUP(P252,xml_table3!$A$1:$B$272,2,FALSE())</f>
        <v>S192</v>
      </c>
      <c r="R252" s="1" t="s">
        <v>507</v>
      </c>
      <c r="S252" t="str">
        <f>VLOOKUP(R252,xml_table3!$A$1:$B$272,2,FALSE())</f>
        <v>S256</v>
      </c>
      <c r="T252" s="1" t="s">
        <v>224</v>
      </c>
      <c r="U252" s="1" t="s">
        <v>42</v>
      </c>
      <c r="V252" s="1" t="s">
        <v>43</v>
      </c>
      <c r="X252" s="1"/>
      <c r="Y252" t="str">
        <f>"&lt;member ID = """&amp;A252&amp;"""&gt;&lt;K_ID&gt;"&amp;B252&amp;"&lt;/K_ID&gt;&lt;Name&gt;"&amp;C252&amp;"&lt;/Name&gt;&lt;Personality&gt;"&amp;テーブル1[[#This Row],[Personality2]]&amp;"&lt;/Personality&gt;&lt;Special_1&gt;"&amp;G252&amp;"&lt;/Special_1&gt;&lt;Special_2&gt;"&amp;I252&amp;"&lt;/Special_2&gt;&lt;Item&gt;"&amp;K252&amp;"&lt;/Item&gt;&lt;Skill_1&gt;"&amp;M252&amp;"&lt;/Skill_1&gt;&lt;Skill_2&gt;"&amp;O252&amp;"&lt;/Skill_2&gt;&lt;Skill_3&gt;"&amp;Q252&amp;"&lt;/Skill_3&gt;"</f>
        <v>&lt;member ID = "P251"&gt;&lt;K_ID&gt;K63&lt;/K_ID&gt;&lt;Name&gt;ドダイトス&lt;/Name&gt;&lt;Personality&gt;PE3&lt;/Personality&gt;&lt;Special_1&gt;S42&lt;/Special_1&gt;&lt;Special_2&gt;&lt;/Special_2&gt;&lt;Item&gt;I40&lt;/Item&gt;&lt;Skill_1&gt;S188&lt;/Skill_1&gt;&lt;Skill_2&gt;S122&lt;/Skill_2&gt;&lt;Skill_3&gt;S192&lt;/Skill_3&gt;</v>
      </c>
      <c r="Z252" t="str">
        <f t="shared" si="7"/>
        <v>&lt;Skill_4&gt;S256&lt;/Skill_4&gt;&lt;Circle&gt;3&lt;/Circle&gt;&lt;Doryokuti_1&gt;B&lt;/Doryokuti_1&gt;&lt;Doryokuti_2&gt;C&lt;/Doryokuti_2&gt;&lt;Doryokuti_3&gt;&lt;/Doryokuti_3&gt;&lt;/member&gt;</v>
      </c>
      <c r="AA252" t="str">
        <f t="shared" si="6"/>
        <v>&lt;member ID = "P251"&gt;&lt;K_ID&gt;K63&lt;/K_ID&gt;&lt;Name&gt;ドダイトス&lt;/Name&gt;&lt;Personality&gt;PE3&lt;/Personality&gt;&lt;Special_1&gt;S42&lt;/Special_1&gt;&lt;Special_2&gt;&lt;/Special_2&gt;&lt;Item&gt;I40&lt;/Item&gt;&lt;Skill_1&gt;S188&lt;/Skill_1&gt;&lt;Skill_2&gt;S122&lt;/Skill_2&gt;&lt;Skill_3&gt;S192&lt;/Skill_3&gt;&lt;Skill_4&gt;S256&lt;/Skill_4&gt;&lt;Circle&gt;3&lt;/Circle&gt;&lt;Doryokuti_1&gt;B&lt;/Doryokuti_1&gt;&lt;Doryokuti_2&gt;C&lt;/Doryokuti_2&gt;&lt;Doryokuti_3&gt;&lt;/Doryokuti_3&gt;&lt;/member&gt;</v>
      </c>
      <c r="AMK252" s="1"/>
    </row>
    <row r="253" spans="1:27 1025:1025">
      <c r="A253" s="1" t="s">
        <v>809</v>
      </c>
      <c r="B253" t="str">
        <f>VLOOKUP(C253,xml_table5!$A$1:$B$151,2,FALSE())</f>
        <v>K63</v>
      </c>
      <c r="C253" s="1" t="s">
        <v>803</v>
      </c>
      <c r="D253" s="1" t="s">
        <v>206</v>
      </c>
      <c r="E253" s="22" t="str">
        <f>VLOOKUP(テーブル1[[#This Row],[Personality]],作業用!$J$2:$K$17,2,FALSE)</f>
        <v>PE1</v>
      </c>
      <c r="F253" t="str">
        <f>VLOOKUP(C253,pokemon_status!$B$2:$F$910,4,FALSE())</f>
        <v>しんりょく</v>
      </c>
      <c r="G253" t="str">
        <f>VLOOKUP(F253,xml_table4!$A$1:$B$127,2,FALSE())</f>
        <v>S42</v>
      </c>
      <c r="I253" t="str">
        <f>IF(H253 = "","",VLOOKUP(H253,xml_table4!$A$1:$B$127,2,FALSE()))</f>
        <v/>
      </c>
      <c r="J253" s="1" t="s">
        <v>239</v>
      </c>
      <c r="K253" t="str">
        <f>VLOOKUP(J253,xml_table2!$A$2:$B$56,2,FALSE())</f>
        <v>I30</v>
      </c>
      <c r="L253" s="1" t="s">
        <v>810</v>
      </c>
      <c r="M253" t="str">
        <f>VLOOKUP(L253,xml_table3!$A$1:$B$272,2,FALSE())</f>
        <v>S32</v>
      </c>
      <c r="N253" s="1" t="s">
        <v>210</v>
      </c>
      <c r="O253" t="str">
        <f>VLOOKUP(N253,xml_table3!$A$1:$B$272,2,FALSE())</f>
        <v>S95</v>
      </c>
      <c r="P253" s="1" t="s">
        <v>221</v>
      </c>
      <c r="Q253" t="str">
        <f>VLOOKUP(P253,xml_table3!$A$1:$B$272,2,FALSE())</f>
        <v>S114</v>
      </c>
      <c r="R253" s="1" t="s">
        <v>253</v>
      </c>
      <c r="S253" t="str">
        <f>VLOOKUP(R253,xml_table3!$A$1:$B$272,2,FALSE())</f>
        <v>S52</v>
      </c>
      <c r="T253" s="1" t="s">
        <v>228</v>
      </c>
      <c r="U253" s="1" t="s">
        <v>40</v>
      </c>
      <c r="V253" s="1" t="s">
        <v>41</v>
      </c>
      <c r="X253" s="1"/>
      <c r="Y253" t="str">
        <f>"&lt;member ID = """&amp;A253&amp;"""&gt;&lt;K_ID&gt;"&amp;B253&amp;"&lt;/K_ID&gt;&lt;Name&gt;"&amp;C253&amp;"&lt;/Name&gt;&lt;Personality&gt;"&amp;テーブル1[[#This Row],[Personality2]]&amp;"&lt;/Personality&gt;&lt;Special_1&gt;"&amp;G253&amp;"&lt;/Special_1&gt;&lt;Special_2&gt;"&amp;I253&amp;"&lt;/Special_2&gt;&lt;Item&gt;"&amp;K253&amp;"&lt;/Item&gt;&lt;Skill_1&gt;"&amp;M253&amp;"&lt;/Skill_1&gt;&lt;Skill_2&gt;"&amp;O253&amp;"&lt;/Skill_2&gt;&lt;Skill_3&gt;"&amp;Q253&amp;"&lt;/Skill_3&gt;"</f>
        <v>&lt;member ID = "P252"&gt;&lt;K_ID&gt;K63&lt;/K_ID&gt;&lt;Name&gt;ドダイトス&lt;/Name&gt;&lt;Personality&gt;PE1&lt;/Personality&gt;&lt;Special_1&gt;S42&lt;/Special_1&gt;&lt;Special_2&gt;&lt;/Special_2&gt;&lt;Item&gt;I30&lt;/Item&gt;&lt;Skill_1&gt;S32&lt;/Skill_1&gt;&lt;Skill_2&gt;S95&lt;/Skill_2&gt;&lt;Skill_3&gt;S114&lt;/Skill_3&gt;</v>
      </c>
      <c r="Z253" t="str">
        <f t="shared" si="7"/>
        <v>&lt;Skill_4&gt;S52&lt;/Skill_4&gt;&lt;Circle&gt;4&lt;/Circle&gt;&lt;Doryokuti_1&gt;HP&lt;/Doryokuti_1&gt;&lt;Doryokuti_2&gt;A&lt;/Doryokuti_2&gt;&lt;Doryokuti_3&gt;&lt;/Doryokuti_3&gt;&lt;/member&gt;</v>
      </c>
      <c r="AA253" t="str">
        <f t="shared" si="6"/>
        <v>&lt;member ID = "P252"&gt;&lt;K_ID&gt;K63&lt;/K_ID&gt;&lt;Name&gt;ドダイトス&lt;/Name&gt;&lt;Personality&gt;PE1&lt;/Personality&gt;&lt;Special_1&gt;S42&lt;/Special_1&gt;&lt;Special_2&gt;&lt;/Special_2&gt;&lt;Item&gt;I30&lt;/Item&gt;&lt;Skill_1&gt;S32&lt;/Skill_1&gt;&lt;Skill_2&gt;S95&lt;/Skill_2&gt;&lt;Skill_3&gt;S114&lt;/Skill_3&gt;&lt;Skill_4&gt;S52&lt;/Skill_4&gt;&lt;Circle&gt;4&lt;/Circle&gt;&lt;Doryokuti_1&gt;HP&lt;/Doryokuti_1&gt;&lt;Doryokuti_2&gt;A&lt;/Doryokuti_2&gt;&lt;Doryokuti_3&gt;&lt;/Doryokuti_3&gt;&lt;/member&gt;</v>
      </c>
      <c r="AMK253" s="1"/>
    </row>
    <row r="254" spans="1:27 1025:1025">
      <c r="A254" s="1" t="s">
        <v>811</v>
      </c>
      <c r="B254" t="str">
        <f>VLOOKUP(C254,xml_table5!$A$1:$B$151,2,FALSE())</f>
        <v>K64</v>
      </c>
      <c r="C254" s="1" t="s">
        <v>812</v>
      </c>
      <c r="D254" s="1" t="s">
        <v>206</v>
      </c>
      <c r="E254" s="22" t="str">
        <f>VLOOKUP(テーブル1[[#This Row],[Personality]],作業用!$J$2:$K$17,2,FALSE)</f>
        <v>PE1</v>
      </c>
      <c r="F254" t="str">
        <f>VLOOKUP(C254,pokemon_status!$B$2:$F$910,4,FALSE())</f>
        <v>あついしぼう</v>
      </c>
      <c r="G254" t="str">
        <f>VLOOKUP(F254,xml_table4!$A$1:$B$127,2,FALSE())</f>
        <v>S3</v>
      </c>
      <c r="H254" t="s">
        <v>402</v>
      </c>
      <c r="I254" t="str">
        <f>IF(H254 = "","",VLOOKUP(H254,xml_table4!$A$1:$B$127,2,FALSE()))</f>
        <v>S1</v>
      </c>
      <c r="J254" s="1" t="s">
        <v>233</v>
      </c>
      <c r="K254" t="str">
        <f>VLOOKUP(J254,xml_table2!$A$2:$B$56,2,FALSE())</f>
        <v>I52</v>
      </c>
      <c r="L254" s="1" t="s">
        <v>391</v>
      </c>
      <c r="M254" t="str">
        <f>VLOOKUP(L254,xml_table3!$A$1:$B$272,2,FALSE())</f>
        <v>S80</v>
      </c>
      <c r="N254" s="1" t="s">
        <v>216</v>
      </c>
      <c r="O254" t="str">
        <f>VLOOKUP(N254,xml_table3!$A$1:$B$272,2,FALSE())</f>
        <v>S6</v>
      </c>
      <c r="P254" s="1" t="s">
        <v>218</v>
      </c>
      <c r="Q254" t="str">
        <f>VLOOKUP(P254,xml_table3!$A$1:$B$272,2,FALSE())</f>
        <v>S24</v>
      </c>
      <c r="R254" s="1" t="s">
        <v>684</v>
      </c>
      <c r="S254" t="str">
        <f>VLOOKUP(R254,xml_table3!$A$1:$B$272,2,FALSE())</f>
        <v>S20</v>
      </c>
      <c r="T254" s="1" t="s">
        <v>212</v>
      </c>
      <c r="U254" s="1" t="s">
        <v>40</v>
      </c>
      <c r="V254" s="1" t="s">
        <v>41</v>
      </c>
      <c r="X254" s="1"/>
      <c r="Y254" t="str">
        <f>"&lt;member ID = """&amp;A254&amp;"""&gt;&lt;K_ID&gt;"&amp;B254&amp;"&lt;/K_ID&gt;&lt;Name&gt;"&amp;C254&amp;"&lt;/Name&gt;&lt;Personality&gt;"&amp;テーブル1[[#This Row],[Personality2]]&amp;"&lt;/Personality&gt;&lt;Special_1&gt;"&amp;G254&amp;"&lt;/Special_1&gt;&lt;Special_2&gt;"&amp;I254&amp;"&lt;/Special_2&gt;&lt;Item&gt;"&amp;K254&amp;"&lt;/Item&gt;&lt;Skill_1&gt;"&amp;M254&amp;"&lt;/Skill_1&gt;&lt;Skill_2&gt;"&amp;O254&amp;"&lt;/Skill_2&gt;&lt;Skill_3&gt;"&amp;Q254&amp;"&lt;/Skill_3&gt;"</f>
        <v>&lt;member ID = "P253"&gt;&lt;K_ID&gt;K64&lt;/K_ID&gt;&lt;Name&gt;トドゼルガ&lt;/Name&gt;&lt;Personality&gt;PE1&lt;/Personality&gt;&lt;Special_1&gt;S3&lt;/Special_1&gt;&lt;Special_2&gt;S1&lt;/Special_2&gt;&lt;Item&gt;I52&lt;/Item&gt;&lt;Skill_1&gt;S80&lt;/Skill_1&gt;&lt;Skill_2&gt;S6&lt;/Skill_2&gt;&lt;Skill_3&gt;S24&lt;/Skill_3&gt;</v>
      </c>
      <c r="Z254" t="str">
        <f t="shared" si="7"/>
        <v>&lt;Skill_4&gt;S20&lt;/Skill_4&gt;&lt;Circle&gt;1&lt;/Circle&gt;&lt;Doryokuti_1&gt;HP&lt;/Doryokuti_1&gt;&lt;Doryokuti_2&gt;A&lt;/Doryokuti_2&gt;&lt;Doryokuti_3&gt;&lt;/Doryokuti_3&gt;&lt;/member&gt;</v>
      </c>
      <c r="AA254" t="str">
        <f t="shared" si="6"/>
        <v>&lt;member ID = "P253"&gt;&lt;K_ID&gt;K64&lt;/K_ID&gt;&lt;Name&gt;トドゼルガ&lt;/Name&gt;&lt;Personality&gt;PE1&lt;/Personality&gt;&lt;Special_1&gt;S3&lt;/Special_1&gt;&lt;Special_2&gt;S1&lt;/Special_2&gt;&lt;Item&gt;I52&lt;/Item&gt;&lt;Skill_1&gt;S80&lt;/Skill_1&gt;&lt;Skill_2&gt;S6&lt;/Skill_2&gt;&lt;Skill_3&gt;S24&lt;/Skill_3&gt;&lt;Skill_4&gt;S20&lt;/Skill_4&gt;&lt;Circle&gt;1&lt;/Circle&gt;&lt;Doryokuti_1&gt;HP&lt;/Doryokuti_1&gt;&lt;Doryokuti_2&gt;A&lt;/Doryokuti_2&gt;&lt;Doryokuti_3&gt;&lt;/Doryokuti_3&gt;&lt;/member&gt;</v>
      </c>
      <c r="AMK254" s="1"/>
    </row>
    <row r="255" spans="1:27 1025:1025">
      <c r="A255" s="1" t="s">
        <v>813</v>
      </c>
      <c r="B255" t="str">
        <f>VLOOKUP(C255,xml_table5!$A$1:$B$151,2,FALSE())</f>
        <v>K64</v>
      </c>
      <c r="C255" s="1" t="s">
        <v>812</v>
      </c>
      <c r="D255" s="1" t="s">
        <v>383</v>
      </c>
      <c r="E255" s="22" t="str">
        <f>VLOOKUP(テーブル1[[#This Row],[Personality]],作業用!$J$2:$K$17,2,FALSE)</f>
        <v>PE8</v>
      </c>
      <c r="F255" t="str">
        <f>VLOOKUP(C255,pokemon_status!$B$2:$F$910,4,FALSE())</f>
        <v>あついしぼう</v>
      </c>
      <c r="G255" t="str">
        <f>VLOOKUP(F255,xml_table4!$A$1:$B$127,2,FALSE())</f>
        <v>S3</v>
      </c>
      <c r="H255" t="s">
        <v>402</v>
      </c>
      <c r="I255" t="str">
        <f>IF(H255 = "","",VLOOKUP(H255,xml_table4!$A$1:$B$127,2,FALSE()))</f>
        <v>S1</v>
      </c>
      <c r="J255" s="1" t="s">
        <v>226</v>
      </c>
      <c r="K255" t="str">
        <f>VLOOKUP(J255,xml_table2!$A$2:$B$56,2,FALSE())</f>
        <v>I3</v>
      </c>
      <c r="L255" s="1" t="s">
        <v>404</v>
      </c>
      <c r="M255" t="str">
        <f>VLOOKUP(L255,xml_table3!$A$1:$B$272,2,FALSE())</f>
        <v>S257</v>
      </c>
      <c r="N255" s="1" t="s">
        <v>210</v>
      </c>
      <c r="O255" t="str">
        <f>VLOOKUP(N255,xml_table3!$A$1:$B$272,2,FALSE())</f>
        <v>S95</v>
      </c>
      <c r="P255" s="1" t="s">
        <v>253</v>
      </c>
      <c r="Q255" t="str">
        <f>VLOOKUP(P255,xml_table3!$A$1:$B$272,2,FALSE())</f>
        <v>S52</v>
      </c>
      <c r="R255" s="1" t="s">
        <v>449</v>
      </c>
      <c r="S255" t="str">
        <f>VLOOKUP(R255,xml_table3!$A$1:$B$272,2,FALSE())</f>
        <v>S187</v>
      </c>
      <c r="T255" s="1" t="s">
        <v>219</v>
      </c>
      <c r="U255" s="1" t="s">
        <v>40</v>
      </c>
      <c r="V255" s="1" t="s">
        <v>41</v>
      </c>
      <c r="X255" s="1"/>
      <c r="Y255" t="str">
        <f>"&lt;member ID = """&amp;A255&amp;"""&gt;&lt;K_ID&gt;"&amp;B255&amp;"&lt;/K_ID&gt;&lt;Name&gt;"&amp;C255&amp;"&lt;/Name&gt;&lt;Personality&gt;"&amp;テーブル1[[#This Row],[Personality2]]&amp;"&lt;/Personality&gt;&lt;Special_1&gt;"&amp;G255&amp;"&lt;/Special_1&gt;&lt;Special_2&gt;"&amp;I255&amp;"&lt;/Special_2&gt;&lt;Item&gt;"&amp;K255&amp;"&lt;/Item&gt;&lt;Skill_1&gt;"&amp;M255&amp;"&lt;/Skill_1&gt;&lt;Skill_2&gt;"&amp;O255&amp;"&lt;/Skill_2&gt;&lt;Skill_3&gt;"&amp;Q255&amp;"&lt;/Skill_3&gt;"</f>
        <v>&lt;member ID = "P254"&gt;&lt;K_ID&gt;K64&lt;/K_ID&gt;&lt;Name&gt;トドゼルガ&lt;/Name&gt;&lt;Personality&gt;PE8&lt;/Personality&gt;&lt;Special_1&gt;S3&lt;/Special_1&gt;&lt;Special_2&gt;S1&lt;/Special_2&gt;&lt;Item&gt;I3&lt;/Item&gt;&lt;Skill_1&gt;S257&lt;/Skill_1&gt;&lt;Skill_2&gt;S95&lt;/Skill_2&gt;&lt;Skill_3&gt;S52&lt;/Skill_3&gt;</v>
      </c>
      <c r="Z255" t="str">
        <f t="shared" si="7"/>
        <v>&lt;Skill_4&gt;S187&lt;/Skill_4&gt;&lt;Circle&gt;2&lt;/Circle&gt;&lt;Doryokuti_1&gt;HP&lt;/Doryokuti_1&gt;&lt;Doryokuti_2&gt;A&lt;/Doryokuti_2&gt;&lt;Doryokuti_3&gt;&lt;/Doryokuti_3&gt;&lt;/member&gt;</v>
      </c>
      <c r="AA255" t="str">
        <f t="shared" si="6"/>
        <v>&lt;member ID = "P254"&gt;&lt;K_ID&gt;K64&lt;/K_ID&gt;&lt;Name&gt;トドゼルガ&lt;/Name&gt;&lt;Personality&gt;PE8&lt;/Personality&gt;&lt;Special_1&gt;S3&lt;/Special_1&gt;&lt;Special_2&gt;S1&lt;/Special_2&gt;&lt;Item&gt;I3&lt;/Item&gt;&lt;Skill_1&gt;S257&lt;/Skill_1&gt;&lt;Skill_2&gt;S95&lt;/Skill_2&gt;&lt;Skill_3&gt;S52&lt;/Skill_3&gt;&lt;Skill_4&gt;S187&lt;/Skill_4&gt;&lt;Circle&gt;2&lt;/Circle&gt;&lt;Doryokuti_1&gt;HP&lt;/Doryokuti_1&gt;&lt;Doryokuti_2&gt;A&lt;/Doryokuti_2&gt;&lt;Doryokuti_3&gt;&lt;/Doryokuti_3&gt;&lt;/member&gt;</v>
      </c>
      <c r="AMK255" s="1"/>
    </row>
    <row r="256" spans="1:27 1025:1025">
      <c r="A256" s="1" t="s">
        <v>814</v>
      </c>
      <c r="B256" t="str">
        <f>VLOOKUP(C256,xml_table5!$A$1:$B$151,2,FALSE())</f>
        <v>K64</v>
      </c>
      <c r="C256" s="1" t="s">
        <v>812</v>
      </c>
      <c r="D256" s="1" t="s">
        <v>570</v>
      </c>
      <c r="E256" s="22" t="str">
        <f>VLOOKUP(テーブル1[[#This Row],[Personality]],作業用!$J$2:$K$17,2,FALSE)</f>
        <v>PE10</v>
      </c>
      <c r="F256" t="str">
        <f>VLOOKUP(C256,pokemon_status!$B$2:$F$910,4,FALSE())</f>
        <v>あついしぼう</v>
      </c>
      <c r="G256" t="str">
        <f>VLOOKUP(F256,xml_table4!$A$1:$B$127,2,FALSE())</f>
        <v>S3</v>
      </c>
      <c r="H256" t="s">
        <v>402</v>
      </c>
      <c r="I256" t="str">
        <f>IF(H256 = "","",VLOOKUP(H256,xml_table4!$A$1:$B$127,2,FALSE()))</f>
        <v>S1</v>
      </c>
      <c r="J256" s="1" t="s">
        <v>411</v>
      </c>
      <c r="K256" t="str">
        <f>VLOOKUP(J256,xml_table2!$A$2:$B$56,2,FALSE())</f>
        <v>I40</v>
      </c>
      <c r="L256" s="1" t="s">
        <v>413</v>
      </c>
      <c r="M256" t="str">
        <f>VLOOKUP(L256,xml_table3!$A$1:$B$272,2,FALSE())</f>
        <v>S119</v>
      </c>
      <c r="N256" s="1" t="s">
        <v>455</v>
      </c>
      <c r="O256" t="str">
        <f>VLOOKUP(N256,xml_table3!$A$1:$B$272,2,FALSE())</f>
        <v>S106</v>
      </c>
      <c r="P256" s="1" t="s">
        <v>461</v>
      </c>
      <c r="Q256" t="str">
        <f>VLOOKUP(P256,xml_table3!$A$1:$B$272,2,FALSE())</f>
        <v>S183</v>
      </c>
      <c r="R256" s="1" t="s">
        <v>687</v>
      </c>
      <c r="S256" t="str">
        <f>VLOOKUP(R256,xml_table3!$A$1:$B$272,2,FALSE())</f>
        <v>S180</v>
      </c>
      <c r="T256" s="1" t="s">
        <v>224</v>
      </c>
      <c r="U256" s="1" t="s">
        <v>42</v>
      </c>
      <c r="V256" s="1" t="s">
        <v>44</v>
      </c>
      <c r="X256" s="1"/>
      <c r="Y256" t="str">
        <f>"&lt;member ID = """&amp;A256&amp;"""&gt;&lt;K_ID&gt;"&amp;B256&amp;"&lt;/K_ID&gt;&lt;Name&gt;"&amp;C256&amp;"&lt;/Name&gt;&lt;Personality&gt;"&amp;テーブル1[[#This Row],[Personality2]]&amp;"&lt;/Personality&gt;&lt;Special_1&gt;"&amp;G256&amp;"&lt;/Special_1&gt;&lt;Special_2&gt;"&amp;I256&amp;"&lt;/Special_2&gt;&lt;Item&gt;"&amp;K256&amp;"&lt;/Item&gt;&lt;Skill_1&gt;"&amp;M256&amp;"&lt;/Skill_1&gt;&lt;Skill_2&gt;"&amp;O256&amp;"&lt;/Skill_2&gt;&lt;Skill_3&gt;"&amp;Q256&amp;"&lt;/Skill_3&gt;"</f>
        <v>&lt;member ID = "P255"&gt;&lt;K_ID&gt;K64&lt;/K_ID&gt;&lt;Name&gt;トドゼルガ&lt;/Name&gt;&lt;Personality&gt;PE10&lt;/Personality&gt;&lt;Special_1&gt;S3&lt;/Special_1&gt;&lt;Special_2&gt;S1&lt;/Special_2&gt;&lt;Item&gt;I40&lt;/Item&gt;&lt;Skill_1&gt;S119&lt;/Skill_1&gt;&lt;Skill_2&gt;S106&lt;/Skill_2&gt;&lt;Skill_3&gt;S183&lt;/Skill_3&gt;</v>
      </c>
      <c r="Z256" t="str">
        <f t="shared" si="7"/>
        <v>&lt;Skill_4&gt;S180&lt;/Skill_4&gt;&lt;Circle&gt;3&lt;/Circle&gt;&lt;Doryokuti_1&gt;B&lt;/Doryokuti_1&gt;&lt;Doryokuti_2&gt;D&lt;/Doryokuti_2&gt;&lt;Doryokuti_3&gt;&lt;/Doryokuti_3&gt;&lt;/member&gt;</v>
      </c>
      <c r="AA256" t="str">
        <f t="shared" si="6"/>
        <v>&lt;member ID = "P255"&gt;&lt;K_ID&gt;K64&lt;/K_ID&gt;&lt;Name&gt;トドゼルガ&lt;/Name&gt;&lt;Personality&gt;PE10&lt;/Personality&gt;&lt;Special_1&gt;S3&lt;/Special_1&gt;&lt;Special_2&gt;S1&lt;/Special_2&gt;&lt;Item&gt;I40&lt;/Item&gt;&lt;Skill_1&gt;S119&lt;/Skill_1&gt;&lt;Skill_2&gt;S106&lt;/Skill_2&gt;&lt;Skill_3&gt;S183&lt;/Skill_3&gt;&lt;Skill_4&gt;S180&lt;/Skill_4&gt;&lt;Circle&gt;3&lt;/Circle&gt;&lt;Doryokuti_1&gt;B&lt;/Doryokuti_1&gt;&lt;Doryokuti_2&gt;D&lt;/Doryokuti_2&gt;&lt;Doryokuti_3&gt;&lt;/Doryokuti_3&gt;&lt;/member&gt;</v>
      </c>
      <c r="AMK256" s="1"/>
    </row>
    <row r="257" spans="1:27 1025:1025">
      <c r="A257" s="1" t="s">
        <v>815</v>
      </c>
      <c r="B257" t="str">
        <f>VLOOKUP(C257,xml_table5!$A$1:$B$151,2,FALSE())</f>
        <v>K64</v>
      </c>
      <c r="C257" s="1" t="s">
        <v>812</v>
      </c>
      <c r="D257" s="1" t="s">
        <v>261</v>
      </c>
      <c r="E257" s="22" t="str">
        <f>VLOOKUP(テーブル1[[#This Row],[Personality]],作業用!$J$2:$K$17,2,FALSE)</f>
        <v>PE3</v>
      </c>
      <c r="F257" t="str">
        <f>VLOOKUP(C257,pokemon_status!$B$2:$F$910,4,FALSE())</f>
        <v>あついしぼう</v>
      </c>
      <c r="G257" t="str">
        <f>VLOOKUP(F257,xml_table4!$A$1:$B$127,2,FALSE())</f>
        <v>S3</v>
      </c>
      <c r="H257" t="s">
        <v>402</v>
      </c>
      <c r="I257" t="str">
        <f>IF(H257 = "","",VLOOKUP(H257,xml_table4!$A$1:$B$127,2,FALSE()))</f>
        <v>S1</v>
      </c>
      <c r="J257" s="1" t="s">
        <v>298</v>
      </c>
      <c r="K257" t="str">
        <f>VLOOKUP(J257,xml_table2!$A$2:$B$56,2,FALSE())</f>
        <v>I33</v>
      </c>
      <c r="L257" s="1" t="s">
        <v>384</v>
      </c>
      <c r="M257" t="str">
        <f>VLOOKUP(L257,xml_table3!$A$1:$B$272,2,FALSE())</f>
        <v>S175</v>
      </c>
      <c r="N257" s="1" t="s">
        <v>396</v>
      </c>
      <c r="O257" t="str">
        <f>VLOOKUP(N257,xml_table3!$A$1:$B$272,2,FALSE())</f>
        <v>S270</v>
      </c>
      <c r="P257" s="1" t="s">
        <v>321</v>
      </c>
      <c r="Q257" t="str">
        <f>VLOOKUP(P257,xml_table3!$A$1:$B$272,2,FALSE())</f>
        <v>S91</v>
      </c>
      <c r="R257" s="1" t="s">
        <v>414</v>
      </c>
      <c r="S257" t="str">
        <f>VLOOKUP(R257,xml_table3!$A$1:$B$272,2,FALSE())</f>
        <v>S19</v>
      </c>
      <c r="T257" s="1" t="s">
        <v>228</v>
      </c>
      <c r="U257" s="1" t="s">
        <v>40</v>
      </c>
      <c r="V257" s="1" t="s">
        <v>43</v>
      </c>
      <c r="X257" s="1"/>
      <c r="Y257" t="str">
        <f>"&lt;member ID = """&amp;A257&amp;"""&gt;&lt;K_ID&gt;"&amp;B257&amp;"&lt;/K_ID&gt;&lt;Name&gt;"&amp;C257&amp;"&lt;/Name&gt;&lt;Personality&gt;"&amp;テーブル1[[#This Row],[Personality2]]&amp;"&lt;/Personality&gt;&lt;Special_1&gt;"&amp;G257&amp;"&lt;/Special_1&gt;&lt;Special_2&gt;"&amp;I257&amp;"&lt;/Special_2&gt;&lt;Item&gt;"&amp;K257&amp;"&lt;/Item&gt;&lt;Skill_1&gt;"&amp;M257&amp;"&lt;/Skill_1&gt;&lt;Skill_2&gt;"&amp;O257&amp;"&lt;/Skill_2&gt;&lt;Skill_3&gt;"&amp;Q257&amp;"&lt;/Skill_3&gt;"</f>
        <v>&lt;member ID = "P256"&gt;&lt;K_ID&gt;K64&lt;/K_ID&gt;&lt;Name&gt;トドゼルガ&lt;/Name&gt;&lt;Personality&gt;PE3&lt;/Personality&gt;&lt;Special_1&gt;S3&lt;/Special_1&gt;&lt;Special_2&gt;S1&lt;/Special_2&gt;&lt;Item&gt;I33&lt;/Item&gt;&lt;Skill_1&gt;S175&lt;/Skill_1&gt;&lt;Skill_2&gt;S270&lt;/Skill_2&gt;&lt;Skill_3&gt;S91&lt;/Skill_3&gt;</v>
      </c>
      <c r="Z257" t="str">
        <f t="shared" si="7"/>
        <v>&lt;Skill_4&gt;S19&lt;/Skill_4&gt;&lt;Circle&gt;4&lt;/Circle&gt;&lt;Doryokuti_1&gt;HP&lt;/Doryokuti_1&gt;&lt;Doryokuti_2&gt;C&lt;/Doryokuti_2&gt;&lt;Doryokuti_3&gt;&lt;/Doryokuti_3&gt;&lt;/member&gt;</v>
      </c>
      <c r="AA257" t="str">
        <f t="shared" si="6"/>
        <v>&lt;member ID = "P256"&gt;&lt;K_ID&gt;K64&lt;/K_ID&gt;&lt;Name&gt;トドゼルガ&lt;/Name&gt;&lt;Personality&gt;PE3&lt;/Personality&gt;&lt;Special_1&gt;S3&lt;/Special_1&gt;&lt;Special_2&gt;S1&lt;/Special_2&gt;&lt;Item&gt;I33&lt;/Item&gt;&lt;Skill_1&gt;S175&lt;/Skill_1&gt;&lt;Skill_2&gt;S270&lt;/Skill_2&gt;&lt;Skill_3&gt;S91&lt;/Skill_3&gt;&lt;Skill_4&gt;S19&lt;/Skill_4&gt;&lt;Circle&gt;4&lt;/Circle&gt;&lt;Doryokuti_1&gt;HP&lt;/Doryokuti_1&gt;&lt;Doryokuti_2&gt;C&lt;/Doryokuti_2&gt;&lt;Doryokuti_3&gt;&lt;/Doryokuti_3&gt;&lt;/member&gt;</v>
      </c>
      <c r="AMK257" s="1"/>
    </row>
    <row r="258" spans="1:27 1025:1025">
      <c r="A258" s="1" t="s">
        <v>816</v>
      </c>
      <c r="B258" t="str">
        <f>VLOOKUP(C258,xml_table5!$A$1:$B$151,2,FALSE())</f>
        <v>K65</v>
      </c>
      <c r="C258" s="1" t="s">
        <v>817</v>
      </c>
      <c r="D258" s="1" t="s">
        <v>206</v>
      </c>
      <c r="E258" s="22" t="str">
        <f>VLOOKUP(テーブル1[[#This Row],[Personality]],作業用!$J$2:$K$17,2,FALSE)</f>
        <v>PE1</v>
      </c>
      <c r="F258" t="str">
        <f>VLOOKUP(C258,pokemon_status!$B$2:$F$910,4,FALSE())</f>
        <v>カブトアーマー</v>
      </c>
      <c r="G258" t="str">
        <f>VLOOKUP(F258,xml_table4!$A$1:$B$127,2,FALSE())</f>
        <v>S20</v>
      </c>
      <c r="H258" t="s">
        <v>541</v>
      </c>
      <c r="I258" t="str">
        <f>IF(H258 = "","",VLOOKUP(H258,xml_table4!$A$1:$B$127,2,FALSE()))</f>
        <v>S46</v>
      </c>
      <c r="J258" s="1" t="s">
        <v>250</v>
      </c>
      <c r="K258" t="str">
        <f>VLOOKUP(J258,xml_table2!$A$2:$B$56,2,FALSE())</f>
        <v>I54</v>
      </c>
      <c r="L258" s="1" t="s">
        <v>523</v>
      </c>
      <c r="M258" t="str">
        <f>VLOOKUP(L258,xml_table3!$A$1:$B$272,2,FALSE())</f>
        <v>S156</v>
      </c>
      <c r="N258" s="1" t="s">
        <v>253</v>
      </c>
      <c r="O258" t="str">
        <f>VLOOKUP(N258,xml_table3!$A$1:$B$272,2,FALSE())</f>
        <v>S52</v>
      </c>
      <c r="P258" s="1" t="s">
        <v>216</v>
      </c>
      <c r="Q258" t="str">
        <f>VLOOKUP(P258,xml_table3!$A$1:$B$272,2,FALSE())</f>
        <v>S6</v>
      </c>
      <c r="R258" s="1" t="s">
        <v>818</v>
      </c>
      <c r="S258" t="str">
        <f>VLOOKUP(R258,xml_table3!$A$1:$B$272,2,FALSE())</f>
        <v>S146</v>
      </c>
      <c r="T258" s="1" t="s">
        <v>212</v>
      </c>
      <c r="U258" s="1" t="s">
        <v>41</v>
      </c>
      <c r="V258" s="1" t="s">
        <v>42</v>
      </c>
      <c r="X258" s="1"/>
      <c r="Y258" t="str">
        <f>"&lt;member ID = """&amp;A258&amp;"""&gt;&lt;K_ID&gt;"&amp;B258&amp;"&lt;/K_ID&gt;&lt;Name&gt;"&amp;C258&amp;"&lt;/Name&gt;&lt;Personality&gt;"&amp;テーブル1[[#This Row],[Personality2]]&amp;"&lt;/Personality&gt;&lt;Special_1&gt;"&amp;G258&amp;"&lt;/Special_1&gt;&lt;Special_2&gt;"&amp;I258&amp;"&lt;/Special_2&gt;&lt;Item&gt;"&amp;K258&amp;"&lt;/Item&gt;&lt;Skill_1&gt;"&amp;M258&amp;"&lt;/Skill_1&gt;&lt;Skill_2&gt;"&amp;O258&amp;"&lt;/Skill_2&gt;&lt;Skill_3&gt;"&amp;Q258&amp;"&lt;/Skill_3&gt;"</f>
        <v>&lt;member ID = "P257"&gt;&lt;K_ID&gt;K65&lt;/K_ID&gt;&lt;Name&gt;ドラピオン&lt;/Name&gt;&lt;Personality&gt;PE1&lt;/Personality&gt;&lt;Special_1&gt;S20&lt;/Special_1&gt;&lt;Special_2&gt;S46&lt;/Special_2&gt;&lt;Item&gt;I54&lt;/Item&gt;&lt;Skill_1&gt;S156&lt;/Skill_1&gt;&lt;Skill_2&gt;S52&lt;/Skill_2&gt;&lt;Skill_3&gt;S6&lt;/Skill_3&gt;</v>
      </c>
      <c r="Z258" t="str">
        <f t="shared" si="7"/>
        <v>&lt;Skill_4&gt;S146&lt;/Skill_4&gt;&lt;Circle&gt;1&lt;/Circle&gt;&lt;Doryokuti_1&gt;A&lt;/Doryokuti_1&gt;&lt;Doryokuti_2&gt;B&lt;/Doryokuti_2&gt;&lt;Doryokuti_3&gt;&lt;/Doryokuti_3&gt;&lt;/member&gt;</v>
      </c>
      <c r="AA258" t="str">
        <f t="shared" ref="AA258:AA321" si="8">Y258 &amp;Z258</f>
        <v>&lt;member ID = "P257"&gt;&lt;K_ID&gt;K65&lt;/K_ID&gt;&lt;Name&gt;ドラピオン&lt;/Name&gt;&lt;Personality&gt;PE1&lt;/Personality&gt;&lt;Special_1&gt;S20&lt;/Special_1&gt;&lt;Special_2&gt;S46&lt;/Special_2&gt;&lt;Item&gt;I54&lt;/Item&gt;&lt;Skill_1&gt;S156&lt;/Skill_1&gt;&lt;Skill_2&gt;S52&lt;/Skill_2&gt;&lt;Skill_3&gt;S6&lt;/Skill_3&gt;&lt;Skill_4&gt;S146&lt;/Skill_4&gt;&lt;Circle&gt;1&lt;/Circle&gt;&lt;Doryokuti_1&gt;A&lt;/Doryokuti_1&gt;&lt;Doryokuti_2&gt;B&lt;/Doryokuti_2&gt;&lt;Doryokuti_3&gt;&lt;/Doryokuti_3&gt;&lt;/member&gt;</v>
      </c>
      <c r="AMK258" s="1"/>
    </row>
    <row r="259" spans="1:27 1025:1025">
      <c r="A259" s="1" t="s">
        <v>819</v>
      </c>
      <c r="B259" t="str">
        <f>VLOOKUP(C259,xml_table5!$A$1:$B$151,2,FALSE())</f>
        <v>K65</v>
      </c>
      <c r="C259" s="1" t="s">
        <v>817</v>
      </c>
      <c r="D259" s="1" t="s">
        <v>206</v>
      </c>
      <c r="E259" s="22" t="str">
        <f>VLOOKUP(テーブル1[[#This Row],[Personality]],作業用!$J$2:$K$17,2,FALSE)</f>
        <v>PE1</v>
      </c>
      <c r="F259" t="str">
        <f>VLOOKUP(C259,pokemon_status!$B$2:$F$910,4,FALSE())</f>
        <v>カブトアーマー</v>
      </c>
      <c r="G259" t="str">
        <f>VLOOKUP(F259,xml_table4!$A$1:$B$127,2,FALSE())</f>
        <v>S20</v>
      </c>
      <c r="H259" t="s">
        <v>541</v>
      </c>
      <c r="I259" t="str">
        <f>IF(H259 = "","",VLOOKUP(H259,xml_table4!$A$1:$B$127,2,FALSE()))</f>
        <v>S46</v>
      </c>
      <c r="J259" s="1" t="s">
        <v>403</v>
      </c>
      <c r="K259" t="str">
        <f>VLOOKUP(J259,xml_table2!$A$2:$B$56,2,FALSE())</f>
        <v>I17</v>
      </c>
      <c r="L259" s="1" t="s">
        <v>304</v>
      </c>
      <c r="M259" t="str">
        <f>VLOOKUP(L259,xml_table3!$A$1:$B$272,2,FALSE())</f>
        <v>S97</v>
      </c>
      <c r="N259" s="1" t="s">
        <v>523</v>
      </c>
      <c r="O259" t="str">
        <f>VLOOKUP(N259,xml_table3!$A$1:$B$272,2,FALSE())</f>
        <v>S156</v>
      </c>
      <c r="P259" s="1" t="s">
        <v>116</v>
      </c>
      <c r="Q259" t="str">
        <f>VLOOKUP(P259,xml_table3!$A$1:$B$272,2,FALSE())</f>
        <v>S173</v>
      </c>
      <c r="R259" s="1" t="s">
        <v>329</v>
      </c>
      <c r="S259" t="str">
        <f>VLOOKUP(R259,xml_table3!$A$1:$B$272,2,FALSE())</f>
        <v>S198</v>
      </c>
      <c r="T259" s="1" t="s">
        <v>219</v>
      </c>
      <c r="U259" s="1" t="s">
        <v>41</v>
      </c>
      <c r="V259" s="1" t="s">
        <v>42</v>
      </c>
      <c r="X259" s="1"/>
      <c r="Y259" t="str">
        <f>"&lt;member ID = """&amp;A259&amp;"""&gt;&lt;K_ID&gt;"&amp;B259&amp;"&lt;/K_ID&gt;&lt;Name&gt;"&amp;C259&amp;"&lt;/Name&gt;&lt;Personality&gt;"&amp;テーブル1[[#This Row],[Personality2]]&amp;"&lt;/Personality&gt;&lt;Special_1&gt;"&amp;G259&amp;"&lt;/Special_1&gt;&lt;Special_2&gt;"&amp;I259&amp;"&lt;/Special_2&gt;&lt;Item&gt;"&amp;K259&amp;"&lt;/Item&gt;&lt;Skill_1&gt;"&amp;M259&amp;"&lt;/Skill_1&gt;&lt;Skill_2&gt;"&amp;O259&amp;"&lt;/Skill_2&gt;&lt;Skill_3&gt;"&amp;Q259&amp;"&lt;/Skill_3&gt;"</f>
        <v>&lt;member ID = "P258"&gt;&lt;K_ID&gt;K65&lt;/K_ID&gt;&lt;Name&gt;ドラピオン&lt;/Name&gt;&lt;Personality&gt;PE1&lt;/Personality&gt;&lt;Special_1&gt;S20&lt;/Special_1&gt;&lt;Special_2&gt;S46&lt;/Special_2&gt;&lt;Item&gt;I17&lt;/Item&gt;&lt;Skill_1&gt;S97&lt;/Skill_1&gt;&lt;Skill_2&gt;S156&lt;/Skill_2&gt;&lt;Skill_3&gt;S173&lt;/Skill_3&gt;</v>
      </c>
      <c r="Z259" t="str">
        <f t="shared" si="7"/>
        <v>&lt;Skill_4&gt;S198&lt;/Skill_4&gt;&lt;Circle&gt;2&lt;/Circle&gt;&lt;Doryokuti_1&gt;A&lt;/Doryokuti_1&gt;&lt;Doryokuti_2&gt;B&lt;/Doryokuti_2&gt;&lt;Doryokuti_3&gt;&lt;/Doryokuti_3&gt;&lt;/member&gt;</v>
      </c>
      <c r="AA259" t="str">
        <f t="shared" si="8"/>
        <v>&lt;member ID = "P258"&gt;&lt;K_ID&gt;K65&lt;/K_ID&gt;&lt;Name&gt;ドラピオン&lt;/Name&gt;&lt;Personality&gt;PE1&lt;/Personality&gt;&lt;Special_1&gt;S20&lt;/Special_1&gt;&lt;Special_2&gt;S46&lt;/Special_2&gt;&lt;Item&gt;I17&lt;/Item&gt;&lt;Skill_1&gt;S97&lt;/Skill_1&gt;&lt;Skill_2&gt;S156&lt;/Skill_2&gt;&lt;Skill_3&gt;S173&lt;/Skill_3&gt;&lt;Skill_4&gt;S198&lt;/Skill_4&gt;&lt;Circle&gt;2&lt;/Circle&gt;&lt;Doryokuti_1&gt;A&lt;/Doryokuti_1&gt;&lt;Doryokuti_2&gt;B&lt;/Doryokuti_2&gt;&lt;Doryokuti_3&gt;&lt;/Doryokuti_3&gt;&lt;/member&gt;</v>
      </c>
      <c r="AMK259" s="1"/>
    </row>
    <row r="260" spans="1:27 1025:1025">
      <c r="A260" s="1" t="s">
        <v>820</v>
      </c>
      <c r="B260" t="str">
        <f>VLOOKUP(C260,xml_table5!$A$1:$B$151,2,FALSE())</f>
        <v>K65</v>
      </c>
      <c r="C260" s="1" t="s">
        <v>817</v>
      </c>
      <c r="D260" s="1" t="s">
        <v>231</v>
      </c>
      <c r="E260" s="22" t="str">
        <f>VLOOKUP(テーブル1[[#This Row],[Personality]],作業用!$J$2:$K$17,2,FALSE)</f>
        <v>PE2</v>
      </c>
      <c r="F260" t="str">
        <f>VLOOKUP(C260,pokemon_status!$B$2:$F$910,4,FALSE())</f>
        <v>カブトアーマー</v>
      </c>
      <c r="G260" t="str">
        <f>VLOOKUP(F260,xml_table4!$A$1:$B$127,2,FALSE())</f>
        <v>S20</v>
      </c>
      <c r="H260" t="s">
        <v>541</v>
      </c>
      <c r="I260" t="str">
        <f>IF(H260 = "","",VLOOKUP(H260,xml_table4!$A$1:$B$127,2,FALSE()))</f>
        <v>S46</v>
      </c>
      <c r="J260" s="1" t="s">
        <v>214</v>
      </c>
      <c r="K260" t="str">
        <f>VLOOKUP(J260,xml_table2!$A$2:$B$56,2,FALSE())</f>
        <v>I45</v>
      </c>
      <c r="L260" s="1" t="s">
        <v>227</v>
      </c>
      <c r="M260" t="str">
        <f>VLOOKUP(L260,xml_table3!$A$1:$B$272,2,FALSE())</f>
        <v>S74</v>
      </c>
      <c r="N260" s="1" t="s">
        <v>251</v>
      </c>
      <c r="O260" t="str">
        <f>VLOOKUP(N260,xml_table3!$A$1:$B$272,2,FALSE())</f>
        <v>S225</v>
      </c>
      <c r="P260" s="1" t="s">
        <v>258</v>
      </c>
      <c r="Q260" t="str">
        <f>VLOOKUP(P260,xml_table3!$A$1:$B$272,2,FALSE())</f>
        <v>S55</v>
      </c>
      <c r="R260" s="1" t="s">
        <v>391</v>
      </c>
      <c r="S260" t="str">
        <f>VLOOKUP(R260,xml_table3!$A$1:$B$272,2,FALSE())</f>
        <v>S80</v>
      </c>
      <c r="T260" s="1" t="s">
        <v>224</v>
      </c>
      <c r="U260" s="1" t="s">
        <v>41</v>
      </c>
      <c r="V260" s="1" t="s">
        <v>45</v>
      </c>
      <c r="X260" s="1"/>
      <c r="Y260" t="str">
        <f>"&lt;member ID = """&amp;A260&amp;"""&gt;&lt;K_ID&gt;"&amp;B260&amp;"&lt;/K_ID&gt;&lt;Name&gt;"&amp;C260&amp;"&lt;/Name&gt;&lt;Personality&gt;"&amp;テーブル1[[#This Row],[Personality2]]&amp;"&lt;/Personality&gt;&lt;Special_1&gt;"&amp;G260&amp;"&lt;/Special_1&gt;&lt;Special_2&gt;"&amp;I260&amp;"&lt;/Special_2&gt;&lt;Item&gt;"&amp;K260&amp;"&lt;/Item&gt;&lt;Skill_1&gt;"&amp;M260&amp;"&lt;/Skill_1&gt;&lt;Skill_2&gt;"&amp;O260&amp;"&lt;/Skill_2&gt;&lt;Skill_3&gt;"&amp;Q260&amp;"&lt;/Skill_3&gt;"</f>
        <v>&lt;member ID = "P259"&gt;&lt;K_ID&gt;K65&lt;/K_ID&gt;&lt;Name&gt;ドラピオン&lt;/Name&gt;&lt;Personality&gt;PE2&lt;/Personality&gt;&lt;Special_1&gt;S20&lt;/Special_1&gt;&lt;Special_2&gt;S46&lt;/Special_2&gt;&lt;Item&gt;I45&lt;/Item&gt;&lt;Skill_1&gt;S74&lt;/Skill_1&gt;&lt;Skill_2&gt;S225&lt;/Skill_2&gt;&lt;Skill_3&gt;S55&lt;/Skill_3&gt;</v>
      </c>
      <c r="Z260" t="str">
        <f t="shared" ref="Z260:Z323" si="9">"&lt;Skill_4&gt;"&amp;S260&amp;"&lt;/Skill_4&gt;&lt;Circle&gt;"&amp;T260&amp;"&lt;/Circle&gt;&lt;Doryokuti_1&gt;"&amp;U260&amp;"&lt;/Doryokuti_1&gt;&lt;Doryokuti_2&gt;"&amp;V260&amp;"&lt;/Doryokuti_2&gt;&lt;Doryokuti_3&gt;"&amp;W260&amp;"&lt;/Doryokuti_3&gt;&lt;/member&gt;"</f>
        <v>&lt;Skill_4&gt;S80&lt;/Skill_4&gt;&lt;Circle&gt;3&lt;/Circle&gt;&lt;Doryokuti_1&gt;A&lt;/Doryokuti_1&gt;&lt;Doryokuti_2&gt;S&lt;/Doryokuti_2&gt;&lt;Doryokuti_3&gt;&lt;/Doryokuti_3&gt;&lt;/member&gt;</v>
      </c>
      <c r="AA260" t="str">
        <f t="shared" si="8"/>
        <v>&lt;member ID = "P259"&gt;&lt;K_ID&gt;K65&lt;/K_ID&gt;&lt;Name&gt;ドラピオン&lt;/Name&gt;&lt;Personality&gt;PE2&lt;/Personality&gt;&lt;Special_1&gt;S20&lt;/Special_1&gt;&lt;Special_2&gt;S46&lt;/Special_2&gt;&lt;Item&gt;I45&lt;/Item&gt;&lt;Skill_1&gt;S74&lt;/Skill_1&gt;&lt;Skill_2&gt;S225&lt;/Skill_2&gt;&lt;Skill_3&gt;S55&lt;/Skill_3&gt;&lt;Skill_4&gt;S80&lt;/Skill_4&gt;&lt;Circle&gt;3&lt;/Circle&gt;&lt;Doryokuti_1&gt;A&lt;/Doryokuti_1&gt;&lt;Doryokuti_2&gt;S&lt;/Doryokuti_2&gt;&lt;Doryokuti_3&gt;&lt;/Doryokuti_3&gt;&lt;/member&gt;</v>
      </c>
      <c r="AMK260" s="1"/>
    </row>
    <row r="261" spans="1:27 1025:1025">
      <c r="A261" s="1" t="s">
        <v>821</v>
      </c>
      <c r="B261" t="str">
        <f>VLOOKUP(C261,xml_table5!$A$1:$B$151,2,FALSE())</f>
        <v>K65</v>
      </c>
      <c r="C261" s="1" t="s">
        <v>817</v>
      </c>
      <c r="D261" s="1" t="s">
        <v>206</v>
      </c>
      <c r="E261" s="22" t="str">
        <f>VLOOKUP(テーブル1[[#This Row],[Personality]],作業用!$J$2:$K$17,2,FALSE)</f>
        <v>PE1</v>
      </c>
      <c r="F261" t="str">
        <f>VLOOKUP(C261,pokemon_status!$B$2:$F$910,4,FALSE())</f>
        <v>カブトアーマー</v>
      </c>
      <c r="G261" t="str">
        <f>VLOOKUP(F261,xml_table4!$A$1:$B$127,2,FALSE())</f>
        <v>S20</v>
      </c>
      <c r="H261" t="s">
        <v>541</v>
      </c>
      <c r="I261" t="str">
        <f>IF(H261 = "","",VLOOKUP(H261,xml_table4!$A$1:$B$127,2,FALSE()))</f>
        <v>S46</v>
      </c>
      <c r="J261" s="1" t="s">
        <v>207</v>
      </c>
      <c r="K261" t="str">
        <f>VLOOKUP(J261,xml_table2!$A$2:$B$56,2,FALSE())</f>
        <v>I29</v>
      </c>
      <c r="L261" s="1" t="s">
        <v>227</v>
      </c>
      <c r="M261" t="str">
        <f>VLOOKUP(L261,xml_table3!$A$1:$B$272,2,FALSE())</f>
        <v>S74</v>
      </c>
      <c r="N261" s="1" t="s">
        <v>243</v>
      </c>
      <c r="O261" t="str">
        <f>VLOOKUP(N261,xml_table3!$A$1:$B$272,2,FALSE())</f>
        <v>S141</v>
      </c>
      <c r="P261" s="1" t="s">
        <v>210</v>
      </c>
      <c r="Q261" t="str">
        <f>VLOOKUP(P261,xml_table3!$A$1:$B$272,2,FALSE())</f>
        <v>S95</v>
      </c>
      <c r="R261" s="1" t="s">
        <v>217</v>
      </c>
      <c r="S261" t="str">
        <f>VLOOKUP(R261,xml_table3!$A$1:$B$272,2,FALSE())</f>
        <v>S145</v>
      </c>
      <c r="T261" s="1" t="s">
        <v>228</v>
      </c>
      <c r="U261" s="1" t="s">
        <v>41</v>
      </c>
      <c r="V261" s="1" t="s">
        <v>45</v>
      </c>
      <c r="X261" s="1"/>
      <c r="Y261" t="str">
        <f>"&lt;member ID = """&amp;A261&amp;"""&gt;&lt;K_ID&gt;"&amp;B261&amp;"&lt;/K_ID&gt;&lt;Name&gt;"&amp;C261&amp;"&lt;/Name&gt;&lt;Personality&gt;"&amp;テーブル1[[#This Row],[Personality2]]&amp;"&lt;/Personality&gt;&lt;Special_1&gt;"&amp;G261&amp;"&lt;/Special_1&gt;&lt;Special_2&gt;"&amp;I261&amp;"&lt;/Special_2&gt;&lt;Item&gt;"&amp;K261&amp;"&lt;/Item&gt;&lt;Skill_1&gt;"&amp;M261&amp;"&lt;/Skill_1&gt;&lt;Skill_2&gt;"&amp;O261&amp;"&lt;/Skill_2&gt;&lt;Skill_3&gt;"&amp;Q261&amp;"&lt;/Skill_3&gt;"</f>
        <v>&lt;member ID = "P260"&gt;&lt;K_ID&gt;K65&lt;/K_ID&gt;&lt;Name&gt;ドラピオン&lt;/Name&gt;&lt;Personality&gt;PE1&lt;/Personality&gt;&lt;Special_1&gt;S20&lt;/Special_1&gt;&lt;Special_2&gt;S46&lt;/Special_2&gt;&lt;Item&gt;I29&lt;/Item&gt;&lt;Skill_1&gt;S74&lt;/Skill_1&gt;&lt;Skill_2&gt;S141&lt;/Skill_2&gt;&lt;Skill_3&gt;S95&lt;/Skill_3&gt;</v>
      </c>
      <c r="Z261" t="str">
        <f t="shared" si="9"/>
        <v>&lt;Skill_4&gt;S145&lt;/Skill_4&gt;&lt;Circle&gt;4&lt;/Circle&gt;&lt;Doryokuti_1&gt;A&lt;/Doryokuti_1&gt;&lt;Doryokuti_2&gt;S&lt;/Doryokuti_2&gt;&lt;Doryokuti_3&gt;&lt;/Doryokuti_3&gt;&lt;/member&gt;</v>
      </c>
      <c r="AA261" t="str">
        <f t="shared" si="8"/>
        <v>&lt;member ID = "P260"&gt;&lt;K_ID&gt;K65&lt;/K_ID&gt;&lt;Name&gt;ドラピオン&lt;/Name&gt;&lt;Personality&gt;PE1&lt;/Personality&gt;&lt;Special_1&gt;S20&lt;/Special_1&gt;&lt;Special_2&gt;S46&lt;/Special_2&gt;&lt;Item&gt;I29&lt;/Item&gt;&lt;Skill_1&gt;S74&lt;/Skill_1&gt;&lt;Skill_2&gt;S141&lt;/Skill_2&gt;&lt;Skill_3&gt;S95&lt;/Skill_3&gt;&lt;Skill_4&gt;S145&lt;/Skill_4&gt;&lt;Circle&gt;4&lt;/Circle&gt;&lt;Doryokuti_1&gt;A&lt;/Doryokuti_1&gt;&lt;Doryokuti_2&gt;S&lt;/Doryokuti_2&gt;&lt;Doryokuti_3&gt;&lt;/Doryokuti_3&gt;&lt;/member&gt;</v>
      </c>
      <c r="AMK261" s="1"/>
    </row>
    <row r="262" spans="1:27 1025:1025">
      <c r="A262" s="1" t="s">
        <v>822</v>
      </c>
      <c r="B262" t="str">
        <f>VLOOKUP(C262,xml_table5!$A$1:$B$151,2,FALSE())</f>
        <v>K66</v>
      </c>
      <c r="C262" s="1" t="s">
        <v>823</v>
      </c>
      <c r="D262" s="1" t="s">
        <v>289</v>
      </c>
      <c r="E262" s="22" t="str">
        <f>VLOOKUP(テーブル1[[#This Row],[Personality]],作業用!$J$2:$K$17,2,FALSE)</f>
        <v>PE4</v>
      </c>
      <c r="F262" t="str">
        <f>VLOOKUP(C262,pokemon_status!$B$2:$F$910,4,FALSE())</f>
        <v>がんじょう</v>
      </c>
      <c r="G262" t="str">
        <f>VLOOKUP(F262,xml_table4!$A$1:$B$127,2,FALSE())</f>
        <v>S22</v>
      </c>
      <c r="I262" t="str">
        <f>IF(H262 = "","",VLOOKUP(H262,xml_table4!$A$1:$B$127,2,FALSE()))</f>
        <v/>
      </c>
      <c r="J262" s="1" t="s">
        <v>268</v>
      </c>
      <c r="K262" t="str">
        <f>VLOOKUP(J262,xml_table2!$A$2:$B$56,2,FALSE())</f>
        <v>I14</v>
      </c>
      <c r="L262" s="1" t="s">
        <v>371</v>
      </c>
      <c r="M262" t="str">
        <f>VLOOKUP(L262,xml_table3!$A$1:$B$272,2,FALSE())</f>
        <v>S4</v>
      </c>
      <c r="N262" s="1" t="s">
        <v>221</v>
      </c>
      <c r="O262" t="str">
        <f>VLOOKUP(N262,xml_table3!$A$1:$B$272,2,FALSE())</f>
        <v>S114</v>
      </c>
      <c r="P262" s="1" t="s">
        <v>218</v>
      </c>
      <c r="Q262" t="str">
        <f>VLOOKUP(P262,xml_table3!$A$1:$B$272,2,FALSE())</f>
        <v>S24</v>
      </c>
      <c r="R262" s="1" t="s">
        <v>237</v>
      </c>
      <c r="S262" t="str">
        <f>VLOOKUP(R262,xml_table3!$A$1:$B$272,2,FALSE())</f>
        <v>S138</v>
      </c>
      <c r="T262" s="1" t="s">
        <v>212</v>
      </c>
      <c r="U262" s="1" t="s">
        <v>42</v>
      </c>
      <c r="V262" s="1" t="s">
        <v>44</v>
      </c>
      <c r="X262" s="1"/>
      <c r="Y262" t="str">
        <f>"&lt;member ID = """&amp;A262&amp;"""&gt;&lt;K_ID&gt;"&amp;B262&amp;"&lt;/K_ID&gt;&lt;Name&gt;"&amp;C262&amp;"&lt;/Name&gt;&lt;Personality&gt;"&amp;テーブル1[[#This Row],[Personality2]]&amp;"&lt;/Personality&gt;&lt;Special_1&gt;"&amp;G262&amp;"&lt;/Special_1&gt;&lt;Special_2&gt;"&amp;I262&amp;"&lt;/Special_2&gt;&lt;Item&gt;"&amp;K262&amp;"&lt;/Item&gt;&lt;Skill_1&gt;"&amp;M262&amp;"&lt;/Skill_1&gt;&lt;Skill_2&gt;"&amp;O262&amp;"&lt;/Skill_2&gt;&lt;Skill_3&gt;"&amp;Q262&amp;"&lt;/Skill_3&gt;"</f>
        <v>&lt;member ID = "P261"&gt;&lt;K_ID&gt;K66&lt;/K_ID&gt;&lt;Name&gt;トリデプス&lt;/Name&gt;&lt;Personality&gt;PE4&lt;/Personality&gt;&lt;Special_1&gt;S22&lt;/Special_1&gt;&lt;Special_2&gt;&lt;/Special_2&gt;&lt;Item&gt;I14&lt;/Item&gt;&lt;Skill_1&gt;S4&lt;/Skill_1&gt;&lt;Skill_2&gt;S114&lt;/Skill_2&gt;&lt;Skill_3&gt;S24&lt;/Skill_3&gt;</v>
      </c>
      <c r="Z262" t="str">
        <f t="shared" si="9"/>
        <v>&lt;Skill_4&gt;S138&lt;/Skill_4&gt;&lt;Circle&gt;1&lt;/Circle&gt;&lt;Doryokuti_1&gt;B&lt;/Doryokuti_1&gt;&lt;Doryokuti_2&gt;D&lt;/Doryokuti_2&gt;&lt;Doryokuti_3&gt;&lt;/Doryokuti_3&gt;&lt;/member&gt;</v>
      </c>
      <c r="AA262" t="str">
        <f t="shared" si="8"/>
        <v>&lt;member ID = "P261"&gt;&lt;K_ID&gt;K66&lt;/K_ID&gt;&lt;Name&gt;トリデプス&lt;/Name&gt;&lt;Personality&gt;PE4&lt;/Personality&gt;&lt;Special_1&gt;S22&lt;/Special_1&gt;&lt;Special_2&gt;&lt;/Special_2&gt;&lt;Item&gt;I14&lt;/Item&gt;&lt;Skill_1&gt;S4&lt;/Skill_1&gt;&lt;Skill_2&gt;S114&lt;/Skill_2&gt;&lt;Skill_3&gt;S24&lt;/Skill_3&gt;&lt;Skill_4&gt;S138&lt;/Skill_4&gt;&lt;Circle&gt;1&lt;/Circle&gt;&lt;Doryokuti_1&gt;B&lt;/Doryokuti_1&gt;&lt;Doryokuti_2&gt;D&lt;/Doryokuti_2&gt;&lt;Doryokuti_3&gt;&lt;/Doryokuti_3&gt;&lt;/member&gt;</v>
      </c>
      <c r="AMK262" s="1"/>
    </row>
    <row r="263" spans="1:27 1025:1025">
      <c r="A263" s="1" t="s">
        <v>824</v>
      </c>
      <c r="B263" t="str">
        <f>VLOOKUP(C263,xml_table5!$A$1:$B$151,2,FALSE())</f>
        <v>K66</v>
      </c>
      <c r="C263" s="1" t="s">
        <v>823</v>
      </c>
      <c r="D263" s="1" t="s">
        <v>261</v>
      </c>
      <c r="E263" s="22" t="str">
        <f>VLOOKUP(テーブル1[[#This Row],[Personality]],作業用!$J$2:$K$17,2,FALSE)</f>
        <v>PE3</v>
      </c>
      <c r="F263" t="str">
        <f>VLOOKUP(C263,pokemon_status!$B$2:$F$910,4,FALSE())</f>
        <v>がんじょう</v>
      </c>
      <c r="G263" t="str">
        <f>VLOOKUP(F263,xml_table4!$A$1:$B$127,2,FALSE())</f>
        <v>S22</v>
      </c>
      <c r="I263" t="str">
        <f>IF(H263 = "","",VLOOKUP(H263,xml_table4!$A$1:$B$127,2,FALSE()))</f>
        <v/>
      </c>
      <c r="J263" s="1" t="s">
        <v>447</v>
      </c>
      <c r="K263" t="str">
        <f>VLOOKUP(J263,xml_table2!$A$2:$B$56,2,FALSE())</f>
        <v>I15</v>
      </c>
      <c r="L263" s="1" t="s">
        <v>397</v>
      </c>
      <c r="M263" t="str">
        <f>VLOOKUP(L263,xml_table3!$A$1:$B$272,2,FALSE())</f>
        <v>S76</v>
      </c>
      <c r="N263" s="1" t="s">
        <v>433</v>
      </c>
      <c r="O263" t="str">
        <f>VLOOKUP(N263,xml_table3!$A$1:$B$272,2,FALSE())</f>
        <v>S48</v>
      </c>
      <c r="P263" s="1" t="s">
        <v>362</v>
      </c>
      <c r="Q263" t="str">
        <f>VLOOKUP(P263,xml_table3!$A$1:$B$272,2,FALSE())</f>
        <v>S1</v>
      </c>
      <c r="R263" s="1" t="s">
        <v>396</v>
      </c>
      <c r="S263" t="str">
        <f>VLOOKUP(R263,xml_table3!$A$1:$B$272,2,FALSE())</f>
        <v>S270</v>
      </c>
      <c r="T263" s="1" t="s">
        <v>219</v>
      </c>
      <c r="U263" s="1" t="s">
        <v>40</v>
      </c>
      <c r="V263" s="1" t="s">
        <v>43</v>
      </c>
      <c r="X263" s="1"/>
      <c r="Y263" t="str">
        <f>"&lt;member ID = """&amp;A263&amp;"""&gt;&lt;K_ID&gt;"&amp;B263&amp;"&lt;/K_ID&gt;&lt;Name&gt;"&amp;C263&amp;"&lt;/Name&gt;&lt;Personality&gt;"&amp;テーブル1[[#This Row],[Personality2]]&amp;"&lt;/Personality&gt;&lt;Special_1&gt;"&amp;G263&amp;"&lt;/Special_1&gt;&lt;Special_2&gt;"&amp;I263&amp;"&lt;/Special_2&gt;&lt;Item&gt;"&amp;K263&amp;"&lt;/Item&gt;&lt;Skill_1&gt;"&amp;M263&amp;"&lt;/Skill_1&gt;&lt;Skill_2&gt;"&amp;O263&amp;"&lt;/Skill_2&gt;&lt;Skill_3&gt;"&amp;Q263&amp;"&lt;/Skill_3&gt;"</f>
        <v>&lt;member ID = "P262"&gt;&lt;K_ID&gt;K66&lt;/K_ID&gt;&lt;Name&gt;トリデプス&lt;/Name&gt;&lt;Personality&gt;PE3&lt;/Personality&gt;&lt;Special_1&gt;S22&lt;/Special_1&gt;&lt;Special_2&gt;&lt;/Special_2&gt;&lt;Item&gt;I15&lt;/Item&gt;&lt;Skill_1&gt;S76&lt;/Skill_1&gt;&lt;Skill_2&gt;S48&lt;/Skill_2&gt;&lt;Skill_3&gt;S1&lt;/Skill_3&gt;</v>
      </c>
      <c r="Z263" t="str">
        <f t="shared" si="9"/>
        <v>&lt;Skill_4&gt;S270&lt;/Skill_4&gt;&lt;Circle&gt;2&lt;/Circle&gt;&lt;Doryokuti_1&gt;HP&lt;/Doryokuti_1&gt;&lt;Doryokuti_2&gt;C&lt;/Doryokuti_2&gt;&lt;Doryokuti_3&gt;&lt;/Doryokuti_3&gt;&lt;/member&gt;</v>
      </c>
      <c r="AA263" t="str">
        <f t="shared" si="8"/>
        <v>&lt;member ID = "P262"&gt;&lt;K_ID&gt;K66&lt;/K_ID&gt;&lt;Name&gt;トリデプス&lt;/Name&gt;&lt;Personality&gt;PE3&lt;/Personality&gt;&lt;Special_1&gt;S22&lt;/Special_1&gt;&lt;Special_2&gt;&lt;/Special_2&gt;&lt;Item&gt;I15&lt;/Item&gt;&lt;Skill_1&gt;S76&lt;/Skill_1&gt;&lt;Skill_2&gt;S48&lt;/Skill_2&gt;&lt;Skill_3&gt;S1&lt;/Skill_3&gt;&lt;Skill_4&gt;S270&lt;/Skill_4&gt;&lt;Circle&gt;2&lt;/Circle&gt;&lt;Doryokuti_1&gt;HP&lt;/Doryokuti_1&gt;&lt;Doryokuti_2&gt;C&lt;/Doryokuti_2&gt;&lt;Doryokuti_3&gt;&lt;/Doryokuti_3&gt;&lt;/member&gt;</v>
      </c>
      <c r="AMK263" s="1"/>
    </row>
    <row r="264" spans="1:27 1025:1025">
      <c r="A264" s="1" t="s">
        <v>825</v>
      </c>
      <c r="B264" t="str">
        <f>VLOOKUP(C264,xml_table5!$A$1:$B$151,2,FALSE())</f>
        <v>K66</v>
      </c>
      <c r="C264" s="1" t="s">
        <v>823</v>
      </c>
      <c r="D264" s="1" t="s">
        <v>297</v>
      </c>
      <c r="E264" s="22" t="str">
        <f>VLOOKUP(テーブル1[[#This Row],[Personality]],作業用!$J$2:$K$17,2,FALSE)</f>
        <v>PE5</v>
      </c>
      <c r="F264" t="str">
        <f>VLOOKUP(C264,pokemon_status!$B$2:$F$910,4,FALSE())</f>
        <v>がんじょう</v>
      </c>
      <c r="G264" t="str">
        <f>VLOOKUP(F264,xml_table4!$A$1:$B$127,2,FALSE())</f>
        <v>S22</v>
      </c>
      <c r="I264" t="str">
        <f>IF(H264 = "","",VLOOKUP(H264,xml_table4!$A$1:$B$127,2,FALSE()))</f>
        <v/>
      </c>
      <c r="J264" s="1" t="s">
        <v>298</v>
      </c>
      <c r="K264" t="str">
        <f>VLOOKUP(J264,xml_table2!$A$2:$B$56,2,FALSE())</f>
        <v>I33</v>
      </c>
      <c r="L264" s="1" t="s">
        <v>371</v>
      </c>
      <c r="M264" t="str">
        <f>VLOOKUP(L264,xml_table3!$A$1:$B$272,2,FALSE())</f>
        <v>S4</v>
      </c>
      <c r="N264" s="1" t="s">
        <v>455</v>
      </c>
      <c r="O264" t="str">
        <f>VLOOKUP(N264,xml_table3!$A$1:$B$272,2,FALSE())</f>
        <v>S106</v>
      </c>
      <c r="P264" s="1" t="s">
        <v>236</v>
      </c>
      <c r="Q264" t="str">
        <f>VLOOKUP(P264,xml_table3!$A$1:$B$272,2,FALSE())</f>
        <v>S50</v>
      </c>
      <c r="R264" s="1" t="s">
        <v>211</v>
      </c>
      <c r="S264" t="str">
        <f>VLOOKUP(R264,xml_table3!$A$1:$B$272,2,FALSE())</f>
        <v>S149</v>
      </c>
      <c r="T264" s="1" t="s">
        <v>224</v>
      </c>
      <c r="U264" s="1" t="s">
        <v>40</v>
      </c>
      <c r="V264" s="1" t="s">
        <v>44</v>
      </c>
      <c r="X264" s="1"/>
      <c r="Y264" t="str">
        <f>"&lt;member ID = """&amp;A264&amp;"""&gt;&lt;K_ID&gt;"&amp;B264&amp;"&lt;/K_ID&gt;&lt;Name&gt;"&amp;C264&amp;"&lt;/Name&gt;&lt;Personality&gt;"&amp;テーブル1[[#This Row],[Personality2]]&amp;"&lt;/Personality&gt;&lt;Special_1&gt;"&amp;G264&amp;"&lt;/Special_1&gt;&lt;Special_2&gt;"&amp;I264&amp;"&lt;/Special_2&gt;&lt;Item&gt;"&amp;K264&amp;"&lt;/Item&gt;&lt;Skill_1&gt;"&amp;M264&amp;"&lt;/Skill_1&gt;&lt;Skill_2&gt;"&amp;O264&amp;"&lt;/Skill_2&gt;&lt;Skill_3&gt;"&amp;Q264&amp;"&lt;/Skill_3&gt;"</f>
        <v>&lt;member ID = "P263"&gt;&lt;K_ID&gt;K66&lt;/K_ID&gt;&lt;Name&gt;トリデプス&lt;/Name&gt;&lt;Personality&gt;PE5&lt;/Personality&gt;&lt;Special_1&gt;S22&lt;/Special_1&gt;&lt;Special_2&gt;&lt;/Special_2&gt;&lt;Item&gt;I33&lt;/Item&gt;&lt;Skill_1&gt;S4&lt;/Skill_1&gt;&lt;Skill_2&gt;S106&lt;/Skill_2&gt;&lt;Skill_3&gt;S50&lt;/Skill_3&gt;</v>
      </c>
      <c r="Z264" t="str">
        <f t="shared" si="9"/>
        <v>&lt;Skill_4&gt;S149&lt;/Skill_4&gt;&lt;Circle&gt;3&lt;/Circle&gt;&lt;Doryokuti_1&gt;HP&lt;/Doryokuti_1&gt;&lt;Doryokuti_2&gt;D&lt;/Doryokuti_2&gt;&lt;Doryokuti_3&gt;&lt;/Doryokuti_3&gt;&lt;/member&gt;</v>
      </c>
      <c r="AA264" t="str">
        <f t="shared" si="8"/>
        <v>&lt;member ID = "P263"&gt;&lt;K_ID&gt;K66&lt;/K_ID&gt;&lt;Name&gt;トリデプス&lt;/Name&gt;&lt;Personality&gt;PE5&lt;/Personality&gt;&lt;Special_1&gt;S22&lt;/Special_1&gt;&lt;Special_2&gt;&lt;/Special_2&gt;&lt;Item&gt;I33&lt;/Item&gt;&lt;Skill_1&gt;S4&lt;/Skill_1&gt;&lt;Skill_2&gt;S106&lt;/Skill_2&gt;&lt;Skill_3&gt;S50&lt;/Skill_3&gt;&lt;Skill_4&gt;S149&lt;/Skill_4&gt;&lt;Circle&gt;3&lt;/Circle&gt;&lt;Doryokuti_1&gt;HP&lt;/Doryokuti_1&gt;&lt;Doryokuti_2&gt;D&lt;/Doryokuti_2&gt;&lt;Doryokuti_3&gt;&lt;/Doryokuti_3&gt;&lt;/member&gt;</v>
      </c>
      <c r="AMK264" s="1"/>
    </row>
    <row r="265" spans="1:27 1025:1025">
      <c r="A265" s="1" t="s">
        <v>826</v>
      </c>
      <c r="B265" t="str">
        <f>VLOOKUP(C265,xml_table5!$A$1:$B$151,2,FALSE())</f>
        <v>K66</v>
      </c>
      <c r="C265" s="1" t="s">
        <v>823</v>
      </c>
      <c r="D265" s="1" t="s">
        <v>206</v>
      </c>
      <c r="E265" s="22" t="str">
        <f>VLOOKUP(テーブル1[[#This Row],[Personality]],作業用!$J$2:$K$17,2,FALSE)</f>
        <v>PE1</v>
      </c>
      <c r="F265" t="str">
        <f>VLOOKUP(C265,pokemon_status!$B$2:$F$910,4,FALSE())</f>
        <v>がんじょう</v>
      </c>
      <c r="G265" t="str">
        <f>VLOOKUP(F265,xml_table4!$A$1:$B$127,2,FALSE())</f>
        <v>S22</v>
      </c>
      <c r="I265" t="str">
        <f>IF(H265 = "","",VLOOKUP(H265,xml_table4!$A$1:$B$127,2,FALSE()))</f>
        <v/>
      </c>
      <c r="J265" s="1" t="s">
        <v>421</v>
      </c>
      <c r="K265" t="str">
        <f>VLOOKUP(J265,xml_table2!$A$2:$B$56,2,FALSE())</f>
        <v>I13</v>
      </c>
      <c r="L265" s="1" t="s">
        <v>827</v>
      </c>
      <c r="M265" t="str">
        <f>VLOOKUP(L265,xml_table3!$A$1:$B$272,2,FALSE())</f>
        <v>S251</v>
      </c>
      <c r="N265" s="1" t="s">
        <v>221</v>
      </c>
      <c r="O265" t="str">
        <f>VLOOKUP(N265,xml_table3!$A$1:$B$272,2,FALSE())</f>
        <v>S114</v>
      </c>
      <c r="P265" s="1" t="s">
        <v>404</v>
      </c>
      <c r="Q265" t="str">
        <f>VLOOKUP(P265,xml_table3!$A$1:$B$272,2,FALSE())</f>
        <v>S257</v>
      </c>
      <c r="R265" s="1" t="s">
        <v>449</v>
      </c>
      <c r="S265" t="str">
        <f>VLOOKUP(R265,xml_table3!$A$1:$B$272,2,FALSE())</f>
        <v>S187</v>
      </c>
      <c r="T265" s="1" t="s">
        <v>228</v>
      </c>
      <c r="U265" s="1" t="s">
        <v>40</v>
      </c>
      <c r="V265" s="1" t="s">
        <v>41</v>
      </c>
      <c r="X265" s="1"/>
      <c r="Y265" t="str">
        <f>"&lt;member ID = """&amp;A265&amp;"""&gt;&lt;K_ID&gt;"&amp;B265&amp;"&lt;/K_ID&gt;&lt;Name&gt;"&amp;C265&amp;"&lt;/Name&gt;&lt;Personality&gt;"&amp;テーブル1[[#This Row],[Personality2]]&amp;"&lt;/Personality&gt;&lt;Special_1&gt;"&amp;G265&amp;"&lt;/Special_1&gt;&lt;Special_2&gt;"&amp;I265&amp;"&lt;/Special_2&gt;&lt;Item&gt;"&amp;K265&amp;"&lt;/Item&gt;&lt;Skill_1&gt;"&amp;M265&amp;"&lt;/Skill_1&gt;&lt;Skill_2&gt;"&amp;O265&amp;"&lt;/Skill_2&gt;&lt;Skill_3&gt;"&amp;Q265&amp;"&lt;/Skill_3&gt;"</f>
        <v>&lt;member ID = "P264"&gt;&lt;K_ID&gt;K66&lt;/K_ID&gt;&lt;Name&gt;トリデプス&lt;/Name&gt;&lt;Personality&gt;PE1&lt;/Personality&gt;&lt;Special_1&gt;S22&lt;/Special_1&gt;&lt;Special_2&gt;&lt;/Special_2&gt;&lt;Item&gt;I13&lt;/Item&gt;&lt;Skill_1&gt;S251&lt;/Skill_1&gt;&lt;Skill_2&gt;S114&lt;/Skill_2&gt;&lt;Skill_3&gt;S257&lt;/Skill_3&gt;</v>
      </c>
      <c r="Z265" t="str">
        <f t="shared" si="9"/>
        <v>&lt;Skill_4&gt;S187&lt;/Skill_4&gt;&lt;Circle&gt;4&lt;/Circle&gt;&lt;Doryokuti_1&gt;HP&lt;/Doryokuti_1&gt;&lt;Doryokuti_2&gt;A&lt;/Doryokuti_2&gt;&lt;Doryokuti_3&gt;&lt;/Doryokuti_3&gt;&lt;/member&gt;</v>
      </c>
      <c r="AA265" t="str">
        <f t="shared" si="8"/>
        <v>&lt;member ID = "P264"&gt;&lt;K_ID&gt;K66&lt;/K_ID&gt;&lt;Name&gt;トリデプス&lt;/Name&gt;&lt;Personality&gt;PE1&lt;/Personality&gt;&lt;Special_1&gt;S22&lt;/Special_1&gt;&lt;Special_2&gt;&lt;/Special_2&gt;&lt;Item&gt;I13&lt;/Item&gt;&lt;Skill_1&gt;S251&lt;/Skill_1&gt;&lt;Skill_2&gt;S114&lt;/Skill_2&gt;&lt;Skill_3&gt;S257&lt;/Skill_3&gt;&lt;Skill_4&gt;S187&lt;/Skill_4&gt;&lt;Circle&gt;4&lt;/Circle&gt;&lt;Doryokuti_1&gt;HP&lt;/Doryokuti_1&gt;&lt;Doryokuti_2&gt;A&lt;/Doryokuti_2&gt;&lt;Doryokuti_3&gt;&lt;/Doryokuti_3&gt;&lt;/member&gt;</v>
      </c>
      <c r="AMK265" s="1"/>
    </row>
    <row r="266" spans="1:27 1025:1025">
      <c r="A266" s="1" t="s">
        <v>828</v>
      </c>
      <c r="B266" t="str">
        <f>VLOOKUP(C266,xml_table5!$A$1:$B$151,2,FALSE())</f>
        <v>K67</v>
      </c>
      <c r="C266" s="1" t="s">
        <v>829</v>
      </c>
      <c r="D266" s="1" t="s">
        <v>297</v>
      </c>
      <c r="E266" s="22" t="str">
        <f>VLOOKUP(テーブル1[[#This Row],[Personality]],作業用!$J$2:$K$17,2,FALSE)</f>
        <v>PE5</v>
      </c>
      <c r="F266" t="str">
        <f>VLOOKUP(C266,pokemon_status!$B$2:$F$910,4,FALSE())</f>
        <v>ねんちゃく</v>
      </c>
      <c r="G266" t="str">
        <f>VLOOKUP(F266,xml_table4!$A$1:$B$127,2,FALSE())</f>
        <v>S75</v>
      </c>
      <c r="H266" t="s">
        <v>830</v>
      </c>
      <c r="I266" t="str">
        <f>IF(H266 = "","",VLOOKUP(H266,xml_table4!$A$1:$B$127,2,FALSE()))</f>
        <v>S124</v>
      </c>
      <c r="J266" s="1" t="s">
        <v>421</v>
      </c>
      <c r="K266" t="str">
        <f>VLOOKUP(J266,xml_table2!$A$2:$B$56,2,FALSE())</f>
        <v>I13</v>
      </c>
      <c r="L266" s="1" t="s">
        <v>378</v>
      </c>
      <c r="M266" t="str">
        <f>VLOOKUP(L266,xml_table3!$A$1:$B$272,2,FALSE())</f>
        <v>S126</v>
      </c>
      <c r="N266" s="1" t="s">
        <v>210</v>
      </c>
      <c r="O266" t="str">
        <f>VLOOKUP(N266,xml_table3!$A$1:$B$272,2,FALSE())</f>
        <v>S95</v>
      </c>
      <c r="P266" s="1" t="s">
        <v>704</v>
      </c>
      <c r="Q266" t="str">
        <f>VLOOKUP(P266,xml_table3!$A$1:$B$272,2,FALSE())</f>
        <v>S93</v>
      </c>
      <c r="R266" s="1" t="s">
        <v>477</v>
      </c>
      <c r="S266" t="str">
        <f>VLOOKUP(R266,xml_table3!$A$1:$B$272,2,FALSE())</f>
        <v>S242</v>
      </c>
      <c r="T266" s="1" t="s">
        <v>212</v>
      </c>
      <c r="U266" s="1" t="s">
        <v>40</v>
      </c>
      <c r="V266" s="1" t="s">
        <v>44</v>
      </c>
      <c r="X266" s="1"/>
      <c r="Y266" t="str">
        <f>"&lt;member ID = """&amp;A266&amp;"""&gt;&lt;K_ID&gt;"&amp;B266&amp;"&lt;/K_ID&gt;&lt;Name&gt;"&amp;C266&amp;"&lt;/Name&gt;&lt;Personality&gt;"&amp;テーブル1[[#This Row],[Personality2]]&amp;"&lt;/Personality&gt;&lt;Special_1&gt;"&amp;G266&amp;"&lt;/Special_1&gt;&lt;Special_2&gt;"&amp;I266&amp;"&lt;/Special_2&gt;&lt;Item&gt;"&amp;K266&amp;"&lt;/Item&gt;&lt;Skill_1&gt;"&amp;M266&amp;"&lt;/Skill_1&gt;&lt;Skill_2&gt;"&amp;O266&amp;"&lt;/Skill_2&gt;&lt;Skill_3&gt;"&amp;Q266&amp;"&lt;/Skill_3&gt;"</f>
        <v>&lt;member ID = "P265"&gt;&lt;K_ID&gt;K67&lt;/K_ID&gt;&lt;Name&gt;トリトドン&lt;/Name&gt;&lt;Personality&gt;PE5&lt;/Personality&gt;&lt;Special_1&gt;S75&lt;/Special_1&gt;&lt;Special_2&gt;S124&lt;/Special_2&gt;&lt;Item&gt;I13&lt;/Item&gt;&lt;Skill_1&gt;S126&lt;/Skill_1&gt;&lt;Skill_2&gt;S95&lt;/Skill_2&gt;&lt;Skill_3&gt;S93&lt;/Skill_3&gt;</v>
      </c>
      <c r="Z266" t="str">
        <f t="shared" si="9"/>
        <v>&lt;Skill_4&gt;S242&lt;/Skill_4&gt;&lt;Circle&gt;1&lt;/Circle&gt;&lt;Doryokuti_1&gt;HP&lt;/Doryokuti_1&gt;&lt;Doryokuti_2&gt;D&lt;/Doryokuti_2&gt;&lt;Doryokuti_3&gt;&lt;/Doryokuti_3&gt;&lt;/member&gt;</v>
      </c>
      <c r="AA266" t="str">
        <f t="shared" si="8"/>
        <v>&lt;member ID = "P265"&gt;&lt;K_ID&gt;K67&lt;/K_ID&gt;&lt;Name&gt;トリトドン&lt;/Name&gt;&lt;Personality&gt;PE5&lt;/Personality&gt;&lt;Special_1&gt;S75&lt;/Special_1&gt;&lt;Special_2&gt;S124&lt;/Special_2&gt;&lt;Item&gt;I13&lt;/Item&gt;&lt;Skill_1&gt;S126&lt;/Skill_1&gt;&lt;Skill_2&gt;S95&lt;/Skill_2&gt;&lt;Skill_3&gt;S93&lt;/Skill_3&gt;&lt;Skill_4&gt;S242&lt;/Skill_4&gt;&lt;Circle&gt;1&lt;/Circle&gt;&lt;Doryokuti_1&gt;HP&lt;/Doryokuti_1&gt;&lt;Doryokuti_2&gt;D&lt;/Doryokuti_2&gt;&lt;Doryokuti_3&gt;&lt;/Doryokuti_3&gt;&lt;/member&gt;</v>
      </c>
      <c r="AMK266" s="1"/>
    </row>
    <row r="267" spans="1:27 1025:1025">
      <c r="A267" s="1" t="s">
        <v>831</v>
      </c>
      <c r="B267" t="str">
        <f>VLOOKUP(C267,xml_table5!$A$1:$B$151,2,FALSE())</f>
        <v>K67</v>
      </c>
      <c r="C267" s="1" t="s">
        <v>829</v>
      </c>
      <c r="D267" s="1" t="s">
        <v>805</v>
      </c>
      <c r="E267" s="22" t="str">
        <f>VLOOKUP(テーブル1[[#This Row],[Personality]],作業用!$J$2:$K$17,2,FALSE)</f>
        <v>PE14</v>
      </c>
      <c r="F267" t="str">
        <f>VLOOKUP(C267,pokemon_status!$B$2:$F$910,4,FALSE())</f>
        <v>ねんちゃく</v>
      </c>
      <c r="G267" t="str">
        <f>VLOOKUP(F267,xml_table4!$A$1:$B$127,2,FALSE())</f>
        <v>S75</v>
      </c>
      <c r="H267" t="s">
        <v>830</v>
      </c>
      <c r="I267" t="str">
        <f>IF(H267 = "","",VLOOKUP(H267,xml_table4!$A$1:$B$127,2,FALSE()))</f>
        <v>S124</v>
      </c>
      <c r="J267" s="1" t="s">
        <v>768</v>
      </c>
      <c r="K267" t="str">
        <f>VLOOKUP(J267,xml_table2!$A$2:$B$56,2,FALSE())</f>
        <v>I46</v>
      </c>
      <c r="L267" s="1" t="s">
        <v>670</v>
      </c>
      <c r="M267" t="str">
        <f>VLOOKUP(L267,xml_table3!$A$1:$B$272,2,FALSE())</f>
        <v>S127</v>
      </c>
      <c r="N267" s="1" t="s">
        <v>616</v>
      </c>
      <c r="O267" t="str">
        <f>VLOOKUP(N267,xml_table3!$A$1:$B$272,2,FALSE())</f>
        <v>S170</v>
      </c>
      <c r="P267" s="1" t="s">
        <v>704</v>
      </c>
      <c r="Q267" t="str">
        <f>VLOOKUP(P267,xml_table3!$A$1:$B$272,2,FALSE())</f>
        <v>S93</v>
      </c>
      <c r="R267" s="1" t="s">
        <v>453</v>
      </c>
      <c r="S267" t="str">
        <f>VLOOKUP(R267,xml_table3!$A$1:$B$272,2,FALSE())</f>
        <v>S9</v>
      </c>
      <c r="T267" s="1" t="s">
        <v>219</v>
      </c>
      <c r="U267" s="1" t="s">
        <v>43</v>
      </c>
      <c r="V267" s="1" t="s">
        <v>44</v>
      </c>
      <c r="X267" s="1"/>
      <c r="Y267" t="str">
        <f>"&lt;member ID = """&amp;A267&amp;"""&gt;&lt;K_ID&gt;"&amp;B267&amp;"&lt;/K_ID&gt;&lt;Name&gt;"&amp;C267&amp;"&lt;/Name&gt;&lt;Personality&gt;"&amp;テーブル1[[#This Row],[Personality2]]&amp;"&lt;/Personality&gt;&lt;Special_1&gt;"&amp;G267&amp;"&lt;/Special_1&gt;&lt;Special_2&gt;"&amp;I267&amp;"&lt;/Special_2&gt;&lt;Item&gt;"&amp;K267&amp;"&lt;/Item&gt;&lt;Skill_1&gt;"&amp;M267&amp;"&lt;/Skill_1&gt;&lt;Skill_2&gt;"&amp;O267&amp;"&lt;/Skill_2&gt;&lt;Skill_3&gt;"&amp;Q267&amp;"&lt;/Skill_3&gt;"</f>
        <v>&lt;member ID = "P266"&gt;&lt;K_ID&gt;K67&lt;/K_ID&gt;&lt;Name&gt;トリトドン&lt;/Name&gt;&lt;Personality&gt;PE14&lt;/Personality&gt;&lt;Special_1&gt;S75&lt;/Special_1&gt;&lt;Special_2&gt;S124&lt;/Special_2&gt;&lt;Item&gt;I46&lt;/Item&gt;&lt;Skill_1&gt;S127&lt;/Skill_1&gt;&lt;Skill_2&gt;S170&lt;/Skill_2&gt;&lt;Skill_3&gt;S93&lt;/Skill_3&gt;</v>
      </c>
      <c r="Z267" t="str">
        <f t="shared" si="9"/>
        <v>&lt;Skill_4&gt;S9&lt;/Skill_4&gt;&lt;Circle&gt;2&lt;/Circle&gt;&lt;Doryokuti_1&gt;C&lt;/Doryokuti_1&gt;&lt;Doryokuti_2&gt;D&lt;/Doryokuti_2&gt;&lt;Doryokuti_3&gt;&lt;/Doryokuti_3&gt;&lt;/member&gt;</v>
      </c>
      <c r="AA267" t="str">
        <f t="shared" si="8"/>
        <v>&lt;member ID = "P266"&gt;&lt;K_ID&gt;K67&lt;/K_ID&gt;&lt;Name&gt;トリトドン&lt;/Name&gt;&lt;Personality&gt;PE14&lt;/Personality&gt;&lt;Special_1&gt;S75&lt;/Special_1&gt;&lt;Special_2&gt;S124&lt;/Special_2&gt;&lt;Item&gt;I46&lt;/Item&gt;&lt;Skill_1&gt;S127&lt;/Skill_1&gt;&lt;Skill_2&gt;S170&lt;/Skill_2&gt;&lt;Skill_3&gt;S93&lt;/Skill_3&gt;&lt;Skill_4&gt;S9&lt;/Skill_4&gt;&lt;Circle&gt;2&lt;/Circle&gt;&lt;Doryokuti_1&gt;C&lt;/Doryokuti_1&gt;&lt;Doryokuti_2&gt;D&lt;/Doryokuti_2&gt;&lt;Doryokuti_3&gt;&lt;/Doryokuti_3&gt;&lt;/member&gt;</v>
      </c>
      <c r="AMK267" s="1"/>
    </row>
    <row r="268" spans="1:27 1025:1025">
      <c r="A268" s="1" t="s">
        <v>832</v>
      </c>
      <c r="B268" t="str">
        <f>VLOOKUP(C268,xml_table5!$A$1:$B$151,2,FALSE())</f>
        <v>K67</v>
      </c>
      <c r="C268" s="1" t="s">
        <v>829</v>
      </c>
      <c r="D268" s="1" t="s">
        <v>206</v>
      </c>
      <c r="E268" s="22" t="str">
        <f>VLOOKUP(テーブル1[[#This Row],[Personality]],作業用!$J$2:$K$17,2,FALSE)</f>
        <v>PE1</v>
      </c>
      <c r="F268" t="str">
        <f>VLOOKUP(C268,pokemon_status!$B$2:$F$910,4,FALSE())</f>
        <v>ねんちゃく</v>
      </c>
      <c r="G268" t="str">
        <f>VLOOKUP(F268,xml_table4!$A$1:$B$127,2,FALSE())</f>
        <v>S75</v>
      </c>
      <c r="H268" t="s">
        <v>830</v>
      </c>
      <c r="I268" t="str">
        <f>IF(H268 = "","",VLOOKUP(H268,xml_table4!$A$1:$B$127,2,FALSE()))</f>
        <v>S124</v>
      </c>
      <c r="J268" s="1" t="s">
        <v>479</v>
      </c>
      <c r="K268" t="str">
        <f>VLOOKUP(J268,xml_table2!$A$2:$B$56,2,FALSE())</f>
        <v>I9</v>
      </c>
      <c r="L268" s="1" t="s">
        <v>378</v>
      </c>
      <c r="M268" t="str">
        <f>VLOOKUP(L268,xml_table3!$A$1:$B$272,2,FALSE())</f>
        <v>S126</v>
      </c>
      <c r="N268" s="1" t="s">
        <v>210</v>
      </c>
      <c r="O268" t="str">
        <f>VLOOKUP(N268,xml_table3!$A$1:$B$272,2,FALSE())</f>
        <v>S95</v>
      </c>
      <c r="P268" s="1" t="s">
        <v>221</v>
      </c>
      <c r="Q268" t="str">
        <f>VLOOKUP(P268,xml_table3!$A$1:$B$272,2,FALSE())</f>
        <v>S114</v>
      </c>
      <c r="R268" s="1" t="s">
        <v>455</v>
      </c>
      <c r="S268" t="str">
        <f>VLOOKUP(R268,xml_table3!$A$1:$B$272,2,FALSE())</f>
        <v>S106</v>
      </c>
      <c r="T268" s="1" t="s">
        <v>224</v>
      </c>
      <c r="U268" s="1" t="s">
        <v>40</v>
      </c>
      <c r="V268" s="1" t="s">
        <v>41</v>
      </c>
      <c r="X268" s="1"/>
      <c r="Y268" t="str">
        <f>"&lt;member ID = """&amp;A268&amp;"""&gt;&lt;K_ID&gt;"&amp;B268&amp;"&lt;/K_ID&gt;&lt;Name&gt;"&amp;C268&amp;"&lt;/Name&gt;&lt;Personality&gt;"&amp;テーブル1[[#This Row],[Personality2]]&amp;"&lt;/Personality&gt;&lt;Special_1&gt;"&amp;G268&amp;"&lt;/Special_1&gt;&lt;Special_2&gt;"&amp;I268&amp;"&lt;/Special_2&gt;&lt;Item&gt;"&amp;K268&amp;"&lt;/Item&gt;&lt;Skill_1&gt;"&amp;M268&amp;"&lt;/Skill_1&gt;&lt;Skill_2&gt;"&amp;O268&amp;"&lt;/Skill_2&gt;&lt;Skill_3&gt;"&amp;Q268&amp;"&lt;/Skill_3&gt;"</f>
        <v>&lt;member ID = "P267"&gt;&lt;K_ID&gt;K67&lt;/K_ID&gt;&lt;Name&gt;トリトドン&lt;/Name&gt;&lt;Personality&gt;PE1&lt;/Personality&gt;&lt;Special_1&gt;S75&lt;/Special_1&gt;&lt;Special_2&gt;S124&lt;/Special_2&gt;&lt;Item&gt;I9&lt;/Item&gt;&lt;Skill_1&gt;S126&lt;/Skill_1&gt;&lt;Skill_2&gt;S95&lt;/Skill_2&gt;&lt;Skill_3&gt;S114&lt;/Skill_3&gt;</v>
      </c>
      <c r="Z268" t="str">
        <f t="shared" si="9"/>
        <v>&lt;Skill_4&gt;S106&lt;/Skill_4&gt;&lt;Circle&gt;3&lt;/Circle&gt;&lt;Doryokuti_1&gt;HP&lt;/Doryokuti_1&gt;&lt;Doryokuti_2&gt;A&lt;/Doryokuti_2&gt;&lt;Doryokuti_3&gt;&lt;/Doryokuti_3&gt;&lt;/member&gt;</v>
      </c>
      <c r="AA268" t="str">
        <f t="shared" si="8"/>
        <v>&lt;member ID = "P267"&gt;&lt;K_ID&gt;K67&lt;/K_ID&gt;&lt;Name&gt;トリトドン&lt;/Name&gt;&lt;Personality&gt;PE1&lt;/Personality&gt;&lt;Special_1&gt;S75&lt;/Special_1&gt;&lt;Special_2&gt;S124&lt;/Special_2&gt;&lt;Item&gt;I9&lt;/Item&gt;&lt;Skill_1&gt;S126&lt;/Skill_1&gt;&lt;Skill_2&gt;S95&lt;/Skill_2&gt;&lt;Skill_3&gt;S114&lt;/Skill_3&gt;&lt;Skill_4&gt;S106&lt;/Skill_4&gt;&lt;Circle&gt;3&lt;/Circle&gt;&lt;Doryokuti_1&gt;HP&lt;/Doryokuti_1&gt;&lt;Doryokuti_2&gt;A&lt;/Doryokuti_2&gt;&lt;Doryokuti_3&gt;&lt;/Doryokuti_3&gt;&lt;/member&gt;</v>
      </c>
      <c r="AMK268" s="1"/>
    </row>
    <row r="269" spans="1:27 1025:1025">
      <c r="A269" s="1" t="s">
        <v>833</v>
      </c>
      <c r="B269" t="str">
        <f>VLOOKUP(C269,xml_table5!$A$1:$B$151,2,FALSE())</f>
        <v>K67</v>
      </c>
      <c r="C269" s="1" t="s">
        <v>829</v>
      </c>
      <c r="D269" s="1" t="s">
        <v>261</v>
      </c>
      <c r="E269" s="22" t="str">
        <f>VLOOKUP(テーブル1[[#This Row],[Personality]],作業用!$J$2:$K$17,2,FALSE)</f>
        <v>PE3</v>
      </c>
      <c r="F269" t="str">
        <f>VLOOKUP(C269,pokemon_status!$B$2:$F$910,4,FALSE())</f>
        <v>ねんちゃく</v>
      </c>
      <c r="G269" t="str">
        <f>VLOOKUP(F269,xml_table4!$A$1:$B$127,2,FALSE())</f>
        <v>S75</v>
      </c>
      <c r="H269" t="s">
        <v>830</v>
      </c>
      <c r="I269" t="str">
        <f>IF(H269 = "","",VLOOKUP(H269,xml_table4!$A$1:$B$127,2,FALSE()))</f>
        <v>S124</v>
      </c>
      <c r="J269" s="1" t="s">
        <v>140</v>
      </c>
      <c r="K269" t="str">
        <f>VLOOKUP(J269,xml_table2!$A$2:$B$56,2,FALSE())</f>
        <v>I49</v>
      </c>
      <c r="L269" s="1" t="s">
        <v>384</v>
      </c>
      <c r="M269" t="str">
        <f>VLOOKUP(L269,xml_table3!$A$1:$B$272,2,FALSE())</f>
        <v>S175</v>
      </c>
      <c r="N269" s="1" t="s">
        <v>469</v>
      </c>
      <c r="O269" t="str">
        <f>VLOOKUP(N269,xml_table3!$A$1:$B$272,2,FALSE())</f>
        <v>S122</v>
      </c>
      <c r="P269" s="1" t="s">
        <v>396</v>
      </c>
      <c r="Q269" t="str">
        <f>VLOOKUP(P269,xml_table3!$A$1:$B$272,2,FALSE())</f>
        <v>S270</v>
      </c>
      <c r="R269" s="1" t="s">
        <v>273</v>
      </c>
      <c r="S269" t="str">
        <f>VLOOKUP(R269,xml_table3!$A$1:$B$272,2,FALSE())</f>
        <v>S220</v>
      </c>
      <c r="T269" s="1" t="s">
        <v>228</v>
      </c>
      <c r="U269" s="1" t="s">
        <v>40</v>
      </c>
      <c r="V269" s="1" t="s">
        <v>43</v>
      </c>
      <c r="X269" s="1"/>
      <c r="Y269" t="str">
        <f>"&lt;member ID = """&amp;A269&amp;"""&gt;&lt;K_ID&gt;"&amp;B269&amp;"&lt;/K_ID&gt;&lt;Name&gt;"&amp;C269&amp;"&lt;/Name&gt;&lt;Personality&gt;"&amp;テーブル1[[#This Row],[Personality2]]&amp;"&lt;/Personality&gt;&lt;Special_1&gt;"&amp;G269&amp;"&lt;/Special_1&gt;&lt;Special_2&gt;"&amp;I269&amp;"&lt;/Special_2&gt;&lt;Item&gt;"&amp;K269&amp;"&lt;/Item&gt;&lt;Skill_1&gt;"&amp;M269&amp;"&lt;/Skill_1&gt;&lt;Skill_2&gt;"&amp;O269&amp;"&lt;/Skill_2&gt;&lt;Skill_3&gt;"&amp;Q269&amp;"&lt;/Skill_3&gt;"</f>
        <v>&lt;member ID = "P268"&gt;&lt;K_ID&gt;K67&lt;/K_ID&gt;&lt;Name&gt;トリトドン&lt;/Name&gt;&lt;Personality&gt;PE3&lt;/Personality&gt;&lt;Special_1&gt;S75&lt;/Special_1&gt;&lt;Special_2&gt;S124&lt;/Special_2&gt;&lt;Item&gt;I49&lt;/Item&gt;&lt;Skill_1&gt;S175&lt;/Skill_1&gt;&lt;Skill_2&gt;S122&lt;/Skill_2&gt;&lt;Skill_3&gt;S270&lt;/Skill_3&gt;</v>
      </c>
      <c r="Z269" t="str">
        <f t="shared" si="9"/>
        <v>&lt;Skill_4&gt;S220&lt;/Skill_4&gt;&lt;Circle&gt;4&lt;/Circle&gt;&lt;Doryokuti_1&gt;HP&lt;/Doryokuti_1&gt;&lt;Doryokuti_2&gt;C&lt;/Doryokuti_2&gt;&lt;Doryokuti_3&gt;&lt;/Doryokuti_3&gt;&lt;/member&gt;</v>
      </c>
      <c r="AA269" t="str">
        <f t="shared" si="8"/>
        <v>&lt;member ID = "P268"&gt;&lt;K_ID&gt;K67&lt;/K_ID&gt;&lt;Name&gt;トリトドン&lt;/Name&gt;&lt;Personality&gt;PE3&lt;/Personality&gt;&lt;Special_1&gt;S75&lt;/Special_1&gt;&lt;Special_2&gt;S124&lt;/Special_2&gt;&lt;Item&gt;I49&lt;/Item&gt;&lt;Skill_1&gt;S175&lt;/Skill_1&gt;&lt;Skill_2&gt;S122&lt;/Skill_2&gt;&lt;Skill_3&gt;S270&lt;/Skill_3&gt;&lt;Skill_4&gt;S220&lt;/Skill_4&gt;&lt;Circle&gt;4&lt;/Circle&gt;&lt;Doryokuti_1&gt;HP&lt;/Doryokuti_1&gt;&lt;Doryokuti_2&gt;C&lt;/Doryokuti_2&gt;&lt;Doryokuti_3&gt;&lt;/Doryokuti_3&gt;&lt;/member&gt;</v>
      </c>
      <c r="AMK269" s="1"/>
    </row>
    <row r="270" spans="1:27 1025:1025">
      <c r="A270" s="1" t="s">
        <v>834</v>
      </c>
      <c r="B270" t="str">
        <f>VLOOKUP(C270,xml_table5!$A$1:$B$151,2,FALSE())</f>
        <v>K68</v>
      </c>
      <c r="C270" s="1" t="s">
        <v>835</v>
      </c>
      <c r="D270" s="1" t="s">
        <v>206</v>
      </c>
      <c r="E270" s="22" t="str">
        <f>VLOOKUP(テーブル1[[#This Row],[Personality]],作業用!$J$2:$K$17,2,FALSE)</f>
        <v>PE1</v>
      </c>
      <c r="F270" t="str">
        <f>VLOOKUP(C270,pokemon_status!$B$2:$F$910,4,FALSE())</f>
        <v>ふみん</v>
      </c>
      <c r="G270" t="str">
        <f>VLOOKUP(F270,xml_table4!$A$1:$B$127,2,FALSE())</f>
        <v>S93</v>
      </c>
      <c r="H270" t="s">
        <v>232</v>
      </c>
      <c r="I270" t="str">
        <f>IF(H270 = "","",VLOOKUP(H270,xml_table4!$A$1:$B$127,2,FALSE()))</f>
        <v>S27</v>
      </c>
      <c r="J270" s="1" t="s">
        <v>619</v>
      </c>
      <c r="K270" t="str">
        <f>VLOOKUP(J270,xml_table2!$A$2:$B$56,2,FALSE())</f>
        <v>I31</v>
      </c>
      <c r="L270" s="1" t="s">
        <v>243</v>
      </c>
      <c r="M270" t="str">
        <f>VLOOKUP(L270,xml_table3!$A$1:$B$272,2,FALSE())</f>
        <v>S141</v>
      </c>
      <c r="N270" s="1" t="s">
        <v>217</v>
      </c>
      <c r="O270" t="str">
        <f>VLOOKUP(N270,xml_table3!$A$1:$B$272,2,FALSE())</f>
        <v>S145</v>
      </c>
      <c r="P270" s="1" t="s">
        <v>836</v>
      </c>
      <c r="Q270" t="str">
        <f>VLOOKUP(P270,xml_table3!$A$1:$B$272,2,FALSE())</f>
        <v>S23</v>
      </c>
      <c r="R270" s="1" t="s">
        <v>237</v>
      </c>
      <c r="S270" t="str">
        <f>VLOOKUP(R270,xml_table3!$A$1:$B$272,2,FALSE())</f>
        <v>S138</v>
      </c>
      <c r="T270" s="1" t="s">
        <v>212</v>
      </c>
      <c r="U270" s="1" t="s">
        <v>40</v>
      </c>
      <c r="V270" s="1" t="s">
        <v>41</v>
      </c>
      <c r="X270" s="1"/>
      <c r="Y270" t="str">
        <f>"&lt;member ID = """&amp;A270&amp;"""&gt;&lt;K_ID&gt;"&amp;B270&amp;"&lt;/K_ID&gt;&lt;Name&gt;"&amp;C270&amp;"&lt;/Name&gt;&lt;Personality&gt;"&amp;テーブル1[[#This Row],[Personality2]]&amp;"&lt;/Personality&gt;&lt;Special_1&gt;"&amp;G270&amp;"&lt;/Special_1&gt;&lt;Special_2&gt;"&amp;I270&amp;"&lt;/Special_2&gt;&lt;Item&gt;"&amp;K270&amp;"&lt;/Item&gt;&lt;Skill_1&gt;"&amp;M270&amp;"&lt;/Skill_1&gt;&lt;Skill_2&gt;"&amp;O270&amp;"&lt;/Skill_2&gt;&lt;Skill_3&gt;"&amp;Q270&amp;"&lt;/Skill_3&gt;"</f>
        <v>&lt;member ID = "P269"&gt;&lt;K_ID&gt;K68&lt;/K_ID&gt;&lt;Name&gt;ドンカラス&lt;/Name&gt;&lt;Personality&gt;PE1&lt;/Personality&gt;&lt;Special_1&gt;S93&lt;/Special_1&gt;&lt;Special_2&gt;S27&lt;/Special_2&gt;&lt;Item&gt;I31&lt;/Item&gt;&lt;Skill_1&gt;S141&lt;/Skill_1&gt;&lt;Skill_2&gt;S145&lt;/Skill_2&gt;&lt;Skill_3&gt;S23&lt;/Skill_3&gt;</v>
      </c>
      <c r="Z270" t="str">
        <f t="shared" si="9"/>
        <v>&lt;Skill_4&gt;S138&lt;/Skill_4&gt;&lt;Circle&gt;1&lt;/Circle&gt;&lt;Doryokuti_1&gt;HP&lt;/Doryokuti_1&gt;&lt;Doryokuti_2&gt;A&lt;/Doryokuti_2&gt;&lt;Doryokuti_3&gt;&lt;/Doryokuti_3&gt;&lt;/member&gt;</v>
      </c>
      <c r="AA270" t="str">
        <f t="shared" si="8"/>
        <v>&lt;member ID = "P269"&gt;&lt;K_ID&gt;K68&lt;/K_ID&gt;&lt;Name&gt;ドンカラス&lt;/Name&gt;&lt;Personality&gt;PE1&lt;/Personality&gt;&lt;Special_1&gt;S93&lt;/Special_1&gt;&lt;Special_2&gt;S27&lt;/Special_2&gt;&lt;Item&gt;I31&lt;/Item&gt;&lt;Skill_1&gt;S141&lt;/Skill_1&gt;&lt;Skill_2&gt;S145&lt;/Skill_2&gt;&lt;Skill_3&gt;S23&lt;/Skill_3&gt;&lt;Skill_4&gt;S138&lt;/Skill_4&gt;&lt;Circle&gt;1&lt;/Circle&gt;&lt;Doryokuti_1&gt;HP&lt;/Doryokuti_1&gt;&lt;Doryokuti_2&gt;A&lt;/Doryokuti_2&gt;&lt;Doryokuti_3&gt;&lt;/Doryokuti_3&gt;&lt;/member&gt;</v>
      </c>
      <c r="AMK270" s="1"/>
    </row>
    <row r="271" spans="1:27 1025:1025">
      <c r="A271" s="1" t="s">
        <v>837</v>
      </c>
      <c r="B271" t="str">
        <f>VLOOKUP(C271,xml_table5!$A$1:$B$151,2,FALSE())</f>
        <v>K68</v>
      </c>
      <c r="C271" s="1" t="s">
        <v>835</v>
      </c>
      <c r="D271" s="1" t="s">
        <v>206</v>
      </c>
      <c r="E271" s="22" t="str">
        <f>VLOOKUP(テーブル1[[#This Row],[Personality]],作業用!$J$2:$K$17,2,FALSE)</f>
        <v>PE1</v>
      </c>
      <c r="F271" t="str">
        <f>VLOOKUP(C271,pokemon_status!$B$2:$F$910,4,FALSE())</f>
        <v>ふみん</v>
      </c>
      <c r="G271" t="str">
        <f>VLOOKUP(F271,xml_table4!$A$1:$B$127,2,FALSE())</f>
        <v>S93</v>
      </c>
      <c r="H271" t="s">
        <v>232</v>
      </c>
      <c r="I271" t="str">
        <f>IF(H271 = "","",VLOOKUP(H271,xml_table4!$A$1:$B$127,2,FALSE()))</f>
        <v>S27</v>
      </c>
      <c r="J271" s="1" t="s">
        <v>262</v>
      </c>
      <c r="K271" t="str">
        <f>VLOOKUP(J271,xml_table2!$A$2:$B$56,2,FALSE())</f>
        <v>I26</v>
      </c>
      <c r="L271" s="1" t="s">
        <v>222</v>
      </c>
      <c r="M271" t="str">
        <f>VLOOKUP(L271,xml_table3!$A$1:$B$272,2,FALSE())</f>
        <v>S193</v>
      </c>
      <c r="N271" s="1" t="s">
        <v>838</v>
      </c>
      <c r="O271" t="str">
        <f>VLOOKUP(N271,xml_table3!$A$1:$B$272,2,FALSE())</f>
        <v>S139</v>
      </c>
      <c r="P271" s="1" t="s">
        <v>344</v>
      </c>
      <c r="Q271" t="str">
        <f>VLOOKUP(P271,xml_table3!$A$1:$B$272,2,FALSE())</f>
        <v>S18</v>
      </c>
      <c r="R271" s="1" t="s">
        <v>241</v>
      </c>
      <c r="S271" t="str">
        <f>VLOOKUP(R271,xml_table3!$A$1:$B$272,2,FALSE())</f>
        <v>S153</v>
      </c>
      <c r="T271" s="1" t="s">
        <v>219</v>
      </c>
      <c r="U271" s="1" t="s">
        <v>40</v>
      </c>
      <c r="V271" s="1" t="s">
        <v>41</v>
      </c>
      <c r="X271" s="1"/>
      <c r="Y271" t="str">
        <f>"&lt;member ID = """&amp;A271&amp;"""&gt;&lt;K_ID&gt;"&amp;B271&amp;"&lt;/K_ID&gt;&lt;Name&gt;"&amp;C271&amp;"&lt;/Name&gt;&lt;Personality&gt;"&amp;テーブル1[[#This Row],[Personality2]]&amp;"&lt;/Personality&gt;&lt;Special_1&gt;"&amp;G271&amp;"&lt;/Special_1&gt;&lt;Special_2&gt;"&amp;I271&amp;"&lt;/Special_2&gt;&lt;Item&gt;"&amp;K271&amp;"&lt;/Item&gt;&lt;Skill_1&gt;"&amp;M271&amp;"&lt;/Skill_1&gt;&lt;Skill_2&gt;"&amp;O271&amp;"&lt;/Skill_2&gt;&lt;Skill_3&gt;"&amp;Q271&amp;"&lt;/Skill_3&gt;"</f>
        <v>&lt;member ID = "P270"&gt;&lt;K_ID&gt;K68&lt;/K_ID&gt;&lt;Name&gt;ドンカラス&lt;/Name&gt;&lt;Personality&gt;PE1&lt;/Personality&gt;&lt;Special_1&gt;S93&lt;/Special_1&gt;&lt;Special_2&gt;S27&lt;/Special_2&gt;&lt;Item&gt;I26&lt;/Item&gt;&lt;Skill_1&gt;S193&lt;/Skill_1&gt;&lt;Skill_2&gt;S139&lt;/Skill_2&gt;&lt;Skill_3&gt;S18&lt;/Skill_3&gt;</v>
      </c>
      <c r="Z271" t="str">
        <f t="shared" si="9"/>
        <v>&lt;Skill_4&gt;S153&lt;/Skill_4&gt;&lt;Circle&gt;2&lt;/Circle&gt;&lt;Doryokuti_1&gt;HP&lt;/Doryokuti_1&gt;&lt;Doryokuti_2&gt;A&lt;/Doryokuti_2&gt;&lt;Doryokuti_3&gt;&lt;/Doryokuti_3&gt;&lt;/member&gt;</v>
      </c>
      <c r="AA271" t="str">
        <f t="shared" si="8"/>
        <v>&lt;member ID = "P270"&gt;&lt;K_ID&gt;K68&lt;/K_ID&gt;&lt;Name&gt;ドンカラス&lt;/Name&gt;&lt;Personality&gt;PE1&lt;/Personality&gt;&lt;Special_1&gt;S93&lt;/Special_1&gt;&lt;Special_2&gt;S27&lt;/Special_2&gt;&lt;Item&gt;I26&lt;/Item&gt;&lt;Skill_1&gt;S193&lt;/Skill_1&gt;&lt;Skill_2&gt;S139&lt;/Skill_2&gt;&lt;Skill_3&gt;S18&lt;/Skill_3&gt;&lt;Skill_4&gt;S153&lt;/Skill_4&gt;&lt;Circle&gt;2&lt;/Circle&gt;&lt;Doryokuti_1&gt;HP&lt;/Doryokuti_1&gt;&lt;Doryokuti_2&gt;A&lt;/Doryokuti_2&gt;&lt;Doryokuti_3&gt;&lt;/Doryokuti_3&gt;&lt;/member&gt;</v>
      </c>
      <c r="AMK271" s="1"/>
    </row>
    <row r="272" spans="1:27 1025:1025">
      <c r="A272" s="1" t="s">
        <v>839</v>
      </c>
      <c r="B272" t="str">
        <f>VLOOKUP(C272,xml_table5!$A$1:$B$151,2,FALSE())</f>
        <v>K68</v>
      </c>
      <c r="C272" s="1" t="s">
        <v>835</v>
      </c>
      <c r="D272" s="1" t="s">
        <v>261</v>
      </c>
      <c r="E272" s="22" t="str">
        <f>VLOOKUP(テーブル1[[#This Row],[Personality]],作業用!$J$2:$K$17,2,FALSE)</f>
        <v>PE3</v>
      </c>
      <c r="F272" t="str">
        <f>VLOOKUP(C272,pokemon_status!$B$2:$F$910,4,FALSE())</f>
        <v>ふみん</v>
      </c>
      <c r="G272" t="str">
        <f>VLOOKUP(F272,xml_table4!$A$1:$B$127,2,FALSE())</f>
        <v>S93</v>
      </c>
      <c r="H272" t="s">
        <v>232</v>
      </c>
      <c r="I272" t="str">
        <f>IF(H272 = "","",VLOOKUP(H272,xml_table4!$A$1:$B$127,2,FALSE()))</f>
        <v>S27</v>
      </c>
      <c r="J272" s="1" t="s">
        <v>226</v>
      </c>
      <c r="K272" t="str">
        <f>VLOOKUP(J272,xml_table2!$A$2:$B$56,2,FALSE())</f>
        <v>I3</v>
      </c>
      <c r="L272" s="1" t="s">
        <v>412</v>
      </c>
      <c r="M272" t="str">
        <f>VLOOKUP(L272,xml_table3!$A$1:$B$272,2,FALSE())</f>
        <v>S8</v>
      </c>
      <c r="N272" s="1" t="s">
        <v>644</v>
      </c>
      <c r="O272" t="str">
        <f>VLOOKUP(N272,xml_table3!$A$1:$B$272,2,FALSE())</f>
        <v>S34</v>
      </c>
      <c r="P272" s="1" t="s">
        <v>310</v>
      </c>
      <c r="Q272" t="str">
        <f>VLOOKUP(P272,xml_table3!$A$1:$B$272,2,FALSE())</f>
        <v>S88</v>
      </c>
      <c r="R272" s="1" t="s">
        <v>319</v>
      </c>
      <c r="S272" t="str">
        <f>VLOOKUP(R272,xml_table3!$A$1:$B$272,2,FALSE())</f>
        <v>S104</v>
      </c>
      <c r="T272" s="1" t="s">
        <v>224</v>
      </c>
      <c r="U272" s="1" t="s">
        <v>40</v>
      </c>
      <c r="V272" s="1" t="s">
        <v>43</v>
      </c>
      <c r="X272" s="1"/>
      <c r="Y272" t="str">
        <f>"&lt;member ID = """&amp;A272&amp;"""&gt;&lt;K_ID&gt;"&amp;B272&amp;"&lt;/K_ID&gt;&lt;Name&gt;"&amp;C272&amp;"&lt;/Name&gt;&lt;Personality&gt;"&amp;テーブル1[[#This Row],[Personality2]]&amp;"&lt;/Personality&gt;&lt;Special_1&gt;"&amp;G272&amp;"&lt;/Special_1&gt;&lt;Special_2&gt;"&amp;I272&amp;"&lt;/Special_2&gt;&lt;Item&gt;"&amp;K272&amp;"&lt;/Item&gt;&lt;Skill_1&gt;"&amp;M272&amp;"&lt;/Skill_1&gt;&lt;Skill_2&gt;"&amp;O272&amp;"&lt;/Skill_2&gt;&lt;Skill_3&gt;"&amp;Q272&amp;"&lt;/Skill_3&gt;"</f>
        <v>&lt;member ID = "P271"&gt;&lt;K_ID&gt;K68&lt;/K_ID&gt;&lt;Name&gt;ドンカラス&lt;/Name&gt;&lt;Personality&gt;PE3&lt;/Personality&gt;&lt;Special_1&gt;S93&lt;/Special_1&gt;&lt;Special_2&gt;S27&lt;/Special_2&gt;&lt;Item&gt;I3&lt;/Item&gt;&lt;Skill_1&gt;S8&lt;/Skill_1&gt;&lt;Skill_2&gt;S34&lt;/Skill_2&gt;&lt;Skill_3&gt;S88&lt;/Skill_3&gt;</v>
      </c>
      <c r="Z272" t="str">
        <f t="shared" si="9"/>
        <v>&lt;Skill_4&gt;S104&lt;/Skill_4&gt;&lt;Circle&gt;3&lt;/Circle&gt;&lt;Doryokuti_1&gt;HP&lt;/Doryokuti_1&gt;&lt;Doryokuti_2&gt;C&lt;/Doryokuti_2&gt;&lt;Doryokuti_3&gt;&lt;/Doryokuti_3&gt;&lt;/member&gt;</v>
      </c>
      <c r="AA272" t="str">
        <f t="shared" si="8"/>
        <v>&lt;member ID = "P271"&gt;&lt;K_ID&gt;K68&lt;/K_ID&gt;&lt;Name&gt;ドンカラス&lt;/Name&gt;&lt;Personality&gt;PE3&lt;/Personality&gt;&lt;Special_1&gt;S93&lt;/Special_1&gt;&lt;Special_2&gt;S27&lt;/Special_2&gt;&lt;Item&gt;I3&lt;/Item&gt;&lt;Skill_1&gt;S8&lt;/Skill_1&gt;&lt;Skill_2&gt;S34&lt;/Skill_2&gt;&lt;Skill_3&gt;S88&lt;/Skill_3&gt;&lt;Skill_4&gt;S104&lt;/Skill_4&gt;&lt;Circle&gt;3&lt;/Circle&gt;&lt;Doryokuti_1&gt;HP&lt;/Doryokuti_1&gt;&lt;Doryokuti_2&gt;C&lt;/Doryokuti_2&gt;&lt;Doryokuti_3&gt;&lt;/Doryokuti_3&gt;&lt;/member&gt;</v>
      </c>
      <c r="AMK272" s="1"/>
    </row>
    <row r="273" spans="1:27 1025:1025">
      <c r="A273" s="1" t="s">
        <v>840</v>
      </c>
      <c r="B273" t="str">
        <f>VLOOKUP(C273,xml_table5!$A$1:$B$151,2,FALSE())</f>
        <v>K68</v>
      </c>
      <c r="C273" s="1" t="s">
        <v>835</v>
      </c>
      <c r="D273" s="1" t="s">
        <v>206</v>
      </c>
      <c r="E273" s="22" t="str">
        <f>VLOOKUP(テーブル1[[#This Row],[Personality]],作業用!$J$2:$K$17,2,FALSE)</f>
        <v>PE1</v>
      </c>
      <c r="F273" t="str">
        <f>VLOOKUP(C273,pokemon_status!$B$2:$F$910,4,FALSE())</f>
        <v>ふみん</v>
      </c>
      <c r="G273" t="str">
        <f>VLOOKUP(F273,xml_table4!$A$1:$B$127,2,FALSE())</f>
        <v>S93</v>
      </c>
      <c r="H273" t="s">
        <v>232</v>
      </c>
      <c r="I273" t="str">
        <f>IF(H273 = "","",VLOOKUP(H273,xml_table4!$A$1:$B$127,2,FALSE()))</f>
        <v>S27</v>
      </c>
      <c r="J273" s="1" t="s">
        <v>214</v>
      </c>
      <c r="K273" t="str">
        <f>VLOOKUP(J273,xml_table2!$A$2:$B$56,2,FALSE())</f>
        <v>I45</v>
      </c>
      <c r="L273" s="1" t="s">
        <v>243</v>
      </c>
      <c r="M273" t="str">
        <f>VLOOKUP(L273,xml_table3!$A$1:$B$272,2,FALSE())</f>
        <v>S141</v>
      </c>
      <c r="N273" s="1" t="s">
        <v>292</v>
      </c>
      <c r="O273" t="str">
        <f>VLOOKUP(N273,xml_table3!$A$1:$B$272,2,FALSE())</f>
        <v>S167</v>
      </c>
      <c r="P273" s="1" t="s">
        <v>234</v>
      </c>
      <c r="Q273" t="str">
        <f>VLOOKUP(P273,xml_table3!$A$1:$B$272,2,FALSE())</f>
        <v>S212</v>
      </c>
      <c r="R273" s="1" t="s">
        <v>293</v>
      </c>
      <c r="S273" t="str">
        <f>VLOOKUP(R273,xml_table3!$A$1:$B$272,2,FALSE())</f>
        <v>S194</v>
      </c>
      <c r="T273" s="1" t="s">
        <v>228</v>
      </c>
      <c r="U273" s="1" t="s">
        <v>40</v>
      </c>
      <c r="V273" s="1" t="s">
        <v>41</v>
      </c>
      <c r="X273" s="1"/>
      <c r="Y273" t="str">
        <f>"&lt;member ID = """&amp;A273&amp;"""&gt;&lt;K_ID&gt;"&amp;B273&amp;"&lt;/K_ID&gt;&lt;Name&gt;"&amp;C273&amp;"&lt;/Name&gt;&lt;Personality&gt;"&amp;テーブル1[[#This Row],[Personality2]]&amp;"&lt;/Personality&gt;&lt;Special_1&gt;"&amp;G273&amp;"&lt;/Special_1&gt;&lt;Special_2&gt;"&amp;I273&amp;"&lt;/Special_2&gt;&lt;Item&gt;"&amp;K273&amp;"&lt;/Item&gt;&lt;Skill_1&gt;"&amp;M273&amp;"&lt;/Skill_1&gt;&lt;Skill_2&gt;"&amp;O273&amp;"&lt;/Skill_2&gt;&lt;Skill_3&gt;"&amp;Q273&amp;"&lt;/Skill_3&gt;"</f>
        <v>&lt;member ID = "P272"&gt;&lt;K_ID&gt;K68&lt;/K_ID&gt;&lt;Name&gt;ドンカラス&lt;/Name&gt;&lt;Personality&gt;PE1&lt;/Personality&gt;&lt;Special_1&gt;S93&lt;/Special_1&gt;&lt;Special_2&gt;S27&lt;/Special_2&gt;&lt;Item&gt;I45&lt;/Item&gt;&lt;Skill_1&gt;S141&lt;/Skill_1&gt;&lt;Skill_2&gt;S167&lt;/Skill_2&gt;&lt;Skill_3&gt;S212&lt;/Skill_3&gt;</v>
      </c>
      <c r="Z273" t="str">
        <f t="shared" si="9"/>
        <v>&lt;Skill_4&gt;S194&lt;/Skill_4&gt;&lt;Circle&gt;4&lt;/Circle&gt;&lt;Doryokuti_1&gt;HP&lt;/Doryokuti_1&gt;&lt;Doryokuti_2&gt;A&lt;/Doryokuti_2&gt;&lt;Doryokuti_3&gt;&lt;/Doryokuti_3&gt;&lt;/member&gt;</v>
      </c>
      <c r="AA273" t="str">
        <f t="shared" si="8"/>
        <v>&lt;member ID = "P272"&gt;&lt;K_ID&gt;K68&lt;/K_ID&gt;&lt;Name&gt;ドンカラス&lt;/Name&gt;&lt;Personality&gt;PE1&lt;/Personality&gt;&lt;Special_1&gt;S93&lt;/Special_1&gt;&lt;Special_2&gt;S27&lt;/Special_2&gt;&lt;Item&gt;I45&lt;/Item&gt;&lt;Skill_1&gt;S141&lt;/Skill_1&gt;&lt;Skill_2&gt;S167&lt;/Skill_2&gt;&lt;Skill_3&gt;S212&lt;/Skill_3&gt;&lt;Skill_4&gt;S194&lt;/Skill_4&gt;&lt;Circle&gt;4&lt;/Circle&gt;&lt;Doryokuti_1&gt;HP&lt;/Doryokuti_1&gt;&lt;Doryokuti_2&gt;A&lt;/Doryokuti_2&gt;&lt;Doryokuti_3&gt;&lt;/Doryokuti_3&gt;&lt;/member&gt;</v>
      </c>
      <c r="AMK273" s="1"/>
    </row>
    <row r="274" spans="1:27 1025:1025">
      <c r="A274" s="1" t="s">
        <v>841</v>
      </c>
      <c r="B274" t="str">
        <f>VLOOKUP(C274,xml_table5!$A$1:$B$151,2,FALSE())</f>
        <v>K69</v>
      </c>
      <c r="C274" s="1" t="s">
        <v>842</v>
      </c>
      <c r="D274" s="1" t="s">
        <v>289</v>
      </c>
      <c r="E274" s="22" t="str">
        <f>VLOOKUP(テーブル1[[#This Row],[Personality]],作業用!$J$2:$K$17,2,FALSE)</f>
        <v>PE4</v>
      </c>
      <c r="F274" t="str">
        <f>VLOOKUP(C274,pokemon_status!$B$2:$F$910,4,FALSE())</f>
        <v>がんじょう</v>
      </c>
      <c r="G274" t="str">
        <f>VLOOKUP(F274,xml_table4!$A$1:$B$127,2,FALSE())</f>
        <v>S22</v>
      </c>
      <c r="I274" t="str">
        <f>IF(H274 = "","",VLOOKUP(H274,xml_table4!$A$1:$B$127,2,FALSE()))</f>
        <v/>
      </c>
      <c r="J274" s="1" t="s">
        <v>207</v>
      </c>
      <c r="K274" t="str">
        <f>VLOOKUP(J274,xml_table2!$A$2:$B$56,2,FALSE())</f>
        <v>I29</v>
      </c>
      <c r="L274" s="1" t="s">
        <v>210</v>
      </c>
      <c r="M274" t="str">
        <f>VLOOKUP(L274,xml_table3!$A$1:$B$272,2,FALSE())</f>
        <v>S95</v>
      </c>
      <c r="N274" s="1" t="s">
        <v>209</v>
      </c>
      <c r="O274" t="str">
        <f>VLOOKUP(N274,xml_table3!$A$1:$B$272,2,FALSE())</f>
        <v>S26</v>
      </c>
      <c r="P274" s="1" t="s">
        <v>523</v>
      </c>
      <c r="Q274" t="str">
        <f>VLOOKUP(P274,xml_table3!$A$1:$B$272,2,FALSE())</f>
        <v>S156</v>
      </c>
      <c r="R274" s="1" t="s">
        <v>467</v>
      </c>
      <c r="S274" t="str">
        <f>VLOOKUP(R274,xml_table3!$A$1:$B$272,2,FALSE())</f>
        <v>S115</v>
      </c>
      <c r="T274" s="1" t="s">
        <v>212</v>
      </c>
      <c r="U274" s="1" t="s">
        <v>41</v>
      </c>
      <c r="V274" s="1" t="s">
        <v>42</v>
      </c>
      <c r="X274" s="1"/>
      <c r="Y274" t="str">
        <f>"&lt;member ID = """&amp;A274&amp;"""&gt;&lt;K_ID&gt;"&amp;B274&amp;"&lt;/K_ID&gt;&lt;Name&gt;"&amp;C274&amp;"&lt;/Name&gt;&lt;Personality&gt;"&amp;テーブル1[[#This Row],[Personality2]]&amp;"&lt;/Personality&gt;&lt;Special_1&gt;"&amp;G274&amp;"&lt;/Special_1&gt;&lt;Special_2&gt;"&amp;I274&amp;"&lt;/Special_2&gt;&lt;Item&gt;"&amp;K274&amp;"&lt;/Item&gt;&lt;Skill_1&gt;"&amp;M274&amp;"&lt;/Skill_1&gt;&lt;Skill_2&gt;"&amp;O274&amp;"&lt;/Skill_2&gt;&lt;Skill_3&gt;"&amp;Q274&amp;"&lt;/Skill_3&gt;"</f>
        <v>&lt;member ID = "P273"&gt;&lt;K_ID&gt;K69&lt;/K_ID&gt;&lt;Name&gt;ドンファン&lt;/Name&gt;&lt;Personality&gt;PE4&lt;/Personality&gt;&lt;Special_1&gt;S22&lt;/Special_1&gt;&lt;Special_2&gt;&lt;/Special_2&gt;&lt;Item&gt;I29&lt;/Item&gt;&lt;Skill_1&gt;S95&lt;/Skill_1&gt;&lt;Skill_2&gt;S26&lt;/Skill_2&gt;&lt;Skill_3&gt;S156&lt;/Skill_3&gt;</v>
      </c>
      <c r="Z274" t="str">
        <f t="shared" si="9"/>
        <v>&lt;Skill_4&gt;S115&lt;/Skill_4&gt;&lt;Circle&gt;1&lt;/Circle&gt;&lt;Doryokuti_1&gt;A&lt;/Doryokuti_1&gt;&lt;Doryokuti_2&gt;B&lt;/Doryokuti_2&gt;&lt;Doryokuti_3&gt;&lt;/Doryokuti_3&gt;&lt;/member&gt;</v>
      </c>
      <c r="AA274" t="str">
        <f t="shared" si="8"/>
        <v>&lt;member ID = "P273"&gt;&lt;K_ID&gt;K69&lt;/K_ID&gt;&lt;Name&gt;ドンファン&lt;/Name&gt;&lt;Personality&gt;PE4&lt;/Personality&gt;&lt;Special_1&gt;S22&lt;/Special_1&gt;&lt;Special_2&gt;&lt;/Special_2&gt;&lt;Item&gt;I29&lt;/Item&gt;&lt;Skill_1&gt;S95&lt;/Skill_1&gt;&lt;Skill_2&gt;S26&lt;/Skill_2&gt;&lt;Skill_3&gt;S156&lt;/Skill_3&gt;&lt;Skill_4&gt;S115&lt;/Skill_4&gt;&lt;Circle&gt;1&lt;/Circle&gt;&lt;Doryokuti_1&gt;A&lt;/Doryokuti_1&gt;&lt;Doryokuti_2&gt;B&lt;/Doryokuti_2&gt;&lt;Doryokuti_3&gt;&lt;/Doryokuti_3&gt;&lt;/member&gt;</v>
      </c>
      <c r="AMK274" s="1"/>
    </row>
    <row r="275" spans="1:27 1025:1025">
      <c r="A275" s="1" t="s">
        <v>843</v>
      </c>
      <c r="B275" t="str">
        <f>VLOOKUP(C275,xml_table5!$A$1:$B$151,2,FALSE())</f>
        <v>K69</v>
      </c>
      <c r="C275" s="1" t="s">
        <v>842</v>
      </c>
      <c r="D275" s="1" t="s">
        <v>206</v>
      </c>
      <c r="E275" s="22" t="str">
        <f>VLOOKUP(テーブル1[[#This Row],[Personality]],作業用!$J$2:$K$17,2,FALSE)</f>
        <v>PE1</v>
      </c>
      <c r="F275" t="str">
        <f>VLOOKUP(C275,pokemon_status!$B$2:$F$910,4,FALSE())</f>
        <v>がんじょう</v>
      </c>
      <c r="G275" t="str">
        <f>VLOOKUP(F275,xml_table4!$A$1:$B$127,2,FALSE())</f>
        <v>S22</v>
      </c>
      <c r="I275" t="str">
        <f>IF(H275 = "","",VLOOKUP(H275,xml_table4!$A$1:$B$127,2,FALSE()))</f>
        <v/>
      </c>
      <c r="J275" s="1" t="s">
        <v>262</v>
      </c>
      <c r="K275" t="str">
        <f>VLOOKUP(J275,xml_table2!$A$2:$B$56,2,FALSE())</f>
        <v>I26</v>
      </c>
      <c r="L275" s="1" t="s">
        <v>210</v>
      </c>
      <c r="M275" t="str">
        <f>VLOOKUP(L275,xml_table3!$A$1:$B$272,2,FALSE())</f>
        <v>S95</v>
      </c>
      <c r="N275" s="1" t="s">
        <v>222</v>
      </c>
      <c r="O275" t="str">
        <f>VLOOKUP(N275,xml_table3!$A$1:$B$272,2,FALSE())</f>
        <v>S193</v>
      </c>
      <c r="P275" s="1" t="s">
        <v>336</v>
      </c>
      <c r="Q275" t="str">
        <f>VLOOKUP(P275,xml_table3!$A$1:$B$272,2,FALSE())</f>
        <v>S129</v>
      </c>
      <c r="R275" s="1" t="s">
        <v>423</v>
      </c>
      <c r="S275" t="str">
        <f>VLOOKUP(R275,xml_table3!$A$1:$B$272,2,FALSE())</f>
        <v>S47</v>
      </c>
      <c r="T275" s="1" t="s">
        <v>219</v>
      </c>
      <c r="U275" s="1" t="s">
        <v>41</v>
      </c>
      <c r="V275" s="1" t="s">
        <v>42</v>
      </c>
      <c r="X275" s="1"/>
      <c r="Y275" t="str">
        <f>"&lt;member ID = """&amp;A275&amp;"""&gt;&lt;K_ID&gt;"&amp;B275&amp;"&lt;/K_ID&gt;&lt;Name&gt;"&amp;C275&amp;"&lt;/Name&gt;&lt;Personality&gt;"&amp;テーブル1[[#This Row],[Personality2]]&amp;"&lt;/Personality&gt;&lt;Special_1&gt;"&amp;G275&amp;"&lt;/Special_1&gt;&lt;Special_2&gt;"&amp;I275&amp;"&lt;/Special_2&gt;&lt;Item&gt;"&amp;K275&amp;"&lt;/Item&gt;&lt;Skill_1&gt;"&amp;M275&amp;"&lt;/Skill_1&gt;&lt;Skill_2&gt;"&amp;O275&amp;"&lt;/Skill_2&gt;&lt;Skill_3&gt;"&amp;Q275&amp;"&lt;/Skill_3&gt;"</f>
        <v>&lt;member ID = "P274"&gt;&lt;K_ID&gt;K69&lt;/K_ID&gt;&lt;Name&gt;ドンファン&lt;/Name&gt;&lt;Personality&gt;PE1&lt;/Personality&gt;&lt;Special_1&gt;S22&lt;/Special_1&gt;&lt;Special_2&gt;&lt;/Special_2&gt;&lt;Item&gt;I26&lt;/Item&gt;&lt;Skill_1&gt;S95&lt;/Skill_1&gt;&lt;Skill_2&gt;S193&lt;/Skill_2&gt;&lt;Skill_3&gt;S129&lt;/Skill_3&gt;</v>
      </c>
      <c r="Z275" t="str">
        <f t="shared" si="9"/>
        <v>&lt;Skill_4&gt;S47&lt;/Skill_4&gt;&lt;Circle&gt;2&lt;/Circle&gt;&lt;Doryokuti_1&gt;A&lt;/Doryokuti_1&gt;&lt;Doryokuti_2&gt;B&lt;/Doryokuti_2&gt;&lt;Doryokuti_3&gt;&lt;/Doryokuti_3&gt;&lt;/member&gt;</v>
      </c>
      <c r="AA275" t="str">
        <f t="shared" si="8"/>
        <v>&lt;member ID = "P274"&gt;&lt;K_ID&gt;K69&lt;/K_ID&gt;&lt;Name&gt;ドンファン&lt;/Name&gt;&lt;Personality&gt;PE1&lt;/Personality&gt;&lt;Special_1&gt;S22&lt;/Special_1&gt;&lt;Special_2&gt;&lt;/Special_2&gt;&lt;Item&gt;I26&lt;/Item&gt;&lt;Skill_1&gt;S95&lt;/Skill_1&gt;&lt;Skill_2&gt;S193&lt;/Skill_2&gt;&lt;Skill_3&gt;S129&lt;/Skill_3&gt;&lt;Skill_4&gt;S47&lt;/Skill_4&gt;&lt;Circle&gt;2&lt;/Circle&gt;&lt;Doryokuti_1&gt;A&lt;/Doryokuti_1&gt;&lt;Doryokuti_2&gt;B&lt;/Doryokuti_2&gt;&lt;Doryokuti_3&gt;&lt;/Doryokuti_3&gt;&lt;/member&gt;</v>
      </c>
      <c r="AMK275" s="1"/>
    </row>
    <row r="276" spans="1:27 1025:1025">
      <c r="A276" s="1" t="s">
        <v>844</v>
      </c>
      <c r="B276" t="str">
        <f>VLOOKUP(C276,xml_table5!$A$1:$B$151,2,FALSE())</f>
        <v>K69</v>
      </c>
      <c r="C276" s="1" t="s">
        <v>842</v>
      </c>
      <c r="D276" s="1" t="s">
        <v>383</v>
      </c>
      <c r="E276" s="22" t="str">
        <f>VLOOKUP(テーブル1[[#This Row],[Personality]],作業用!$J$2:$K$17,2,FALSE)</f>
        <v>PE8</v>
      </c>
      <c r="F276" t="str">
        <f>VLOOKUP(C276,pokemon_status!$B$2:$F$910,4,FALSE())</f>
        <v>がんじょう</v>
      </c>
      <c r="G276" t="str">
        <f>VLOOKUP(F276,xml_table4!$A$1:$B$127,2,FALSE())</f>
        <v>S22</v>
      </c>
      <c r="I276" t="str">
        <f>IF(H276 = "","",VLOOKUP(H276,xml_table4!$A$1:$B$127,2,FALSE()))</f>
        <v/>
      </c>
      <c r="J276" s="1" t="s">
        <v>411</v>
      </c>
      <c r="K276" t="str">
        <f>VLOOKUP(J276,xml_table2!$A$2:$B$56,2,FALSE())</f>
        <v>I40</v>
      </c>
      <c r="L276" s="1" t="s">
        <v>210</v>
      </c>
      <c r="M276" t="str">
        <f>VLOOKUP(L276,xml_table3!$A$1:$B$272,2,FALSE())</f>
        <v>S95</v>
      </c>
      <c r="N276" s="1" t="s">
        <v>112</v>
      </c>
      <c r="O276" t="str">
        <f>VLOOKUP(N276,xml_table3!$A$1:$B$272,2,FALSE())</f>
        <v>S101</v>
      </c>
      <c r="P276" s="1" t="s">
        <v>251</v>
      </c>
      <c r="Q276" t="str">
        <f>VLOOKUP(P276,xml_table3!$A$1:$B$272,2,FALSE())</f>
        <v>S225</v>
      </c>
      <c r="R276" s="1" t="s">
        <v>258</v>
      </c>
      <c r="S276" t="str">
        <f>VLOOKUP(R276,xml_table3!$A$1:$B$272,2,FALSE())</f>
        <v>S55</v>
      </c>
      <c r="T276" s="1" t="s">
        <v>224</v>
      </c>
      <c r="U276" s="1" t="s">
        <v>41</v>
      </c>
      <c r="V276" s="1" t="s">
        <v>42</v>
      </c>
      <c r="X276" s="1"/>
      <c r="Y276" t="str">
        <f>"&lt;member ID = """&amp;A276&amp;"""&gt;&lt;K_ID&gt;"&amp;B276&amp;"&lt;/K_ID&gt;&lt;Name&gt;"&amp;C276&amp;"&lt;/Name&gt;&lt;Personality&gt;"&amp;テーブル1[[#This Row],[Personality2]]&amp;"&lt;/Personality&gt;&lt;Special_1&gt;"&amp;G276&amp;"&lt;/Special_1&gt;&lt;Special_2&gt;"&amp;I276&amp;"&lt;/Special_2&gt;&lt;Item&gt;"&amp;K276&amp;"&lt;/Item&gt;&lt;Skill_1&gt;"&amp;M276&amp;"&lt;/Skill_1&gt;&lt;Skill_2&gt;"&amp;O276&amp;"&lt;/Skill_2&gt;&lt;Skill_3&gt;"&amp;Q276&amp;"&lt;/Skill_3&gt;"</f>
        <v>&lt;member ID = "P275"&gt;&lt;K_ID&gt;K69&lt;/K_ID&gt;&lt;Name&gt;ドンファン&lt;/Name&gt;&lt;Personality&gt;PE8&lt;/Personality&gt;&lt;Special_1&gt;S22&lt;/Special_1&gt;&lt;Special_2&gt;&lt;/Special_2&gt;&lt;Item&gt;I40&lt;/Item&gt;&lt;Skill_1&gt;S95&lt;/Skill_1&gt;&lt;Skill_2&gt;S101&lt;/Skill_2&gt;&lt;Skill_3&gt;S225&lt;/Skill_3&gt;</v>
      </c>
      <c r="Z276" t="str">
        <f t="shared" si="9"/>
        <v>&lt;Skill_4&gt;S55&lt;/Skill_4&gt;&lt;Circle&gt;3&lt;/Circle&gt;&lt;Doryokuti_1&gt;A&lt;/Doryokuti_1&gt;&lt;Doryokuti_2&gt;B&lt;/Doryokuti_2&gt;&lt;Doryokuti_3&gt;&lt;/Doryokuti_3&gt;&lt;/member&gt;</v>
      </c>
      <c r="AA276" t="str">
        <f t="shared" si="8"/>
        <v>&lt;member ID = "P275"&gt;&lt;K_ID&gt;K69&lt;/K_ID&gt;&lt;Name&gt;ドンファン&lt;/Name&gt;&lt;Personality&gt;PE8&lt;/Personality&gt;&lt;Special_1&gt;S22&lt;/Special_1&gt;&lt;Special_2&gt;&lt;/Special_2&gt;&lt;Item&gt;I40&lt;/Item&gt;&lt;Skill_1&gt;S95&lt;/Skill_1&gt;&lt;Skill_2&gt;S101&lt;/Skill_2&gt;&lt;Skill_3&gt;S225&lt;/Skill_3&gt;&lt;Skill_4&gt;S55&lt;/Skill_4&gt;&lt;Circle&gt;3&lt;/Circle&gt;&lt;Doryokuti_1&gt;A&lt;/Doryokuti_1&gt;&lt;Doryokuti_2&gt;B&lt;/Doryokuti_2&gt;&lt;Doryokuti_3&gt;&lt;/Doryokuti_3&gt;&lt;/member&gt;</v>
      </c>
      <c r="AMK276" s="1"/>
    </row>
    <row r="277" spans="1:27 1025:1025">
      <c r="A277" s="1" t="s">
        <v>845</v>
      </c>
      <c r="B277" t="str">
        <f>VLOOKUP(C277,xml_table5!$A$1:$B$151,2,FALSE())</f>
        <v>K69</v>
      </c>
      <c r="C277" s="1" t="s">
        <v>842</v>
      </c>
      <c r="D277" s="1" t="s">
        <v>206</v>
      </c>
      <c r="E277" s="22" t="str">
        <f>VLOOKUP(テーブル1[[#This Row],[Personality]],作業用!$J$2:$K$17,2,FALSE)</f>
        <v>PE1</v>
      </c>
      <c r="F277" t="str">
        <f>VLOOKUP(C277,pokemon_status!$B$2:$F$910,4,FALSE())</f>
        <v>がんじょう</v>
      </c>
      <c r="G277" t="str">
        <f>VLOOKUP(F277,xml_table4!$A$1:$B$127,2,FALSE())</f>
        <v>S22</v>
      </c>
      <c r="I277" t="str">
        <f>IF(H277 = "","",VLOOKUP(H277,xml_table4!$A$1:$B$127,2,FALSE()))</f>
        <v/>
      </c>
      <c r="J277" s="1" t="s">
        <v>239</v>
      </c>
      <c r="K277" t="str">
        <f>VLOOKUP(J277,xml_table2!$A$2:$B$56,2,FALSE())</f>
        <v>I30</v>
      </c>
      <c r="L277" s="1" t="s">
        <v>210</v>
      </c>
      <c r="M277" t="str">
        <f>VLOOKUP(L277,xml_table3!$A$1:$B$272,2,FALSE())</f>
        <v>S95</v>
      </c>
      <c r="N277" s="1" t="s">
        <v>221</v>
      </c>
      <c r="O277" t="str">
        <f>VLOOKUP(N277,xml_table3!$A$1:$B$272,2,FALSE())</f>
        <v>S114</v>
      </c>
      <c r="P277" s="1" t="s">
        <v>278</v>
      </c>
      <c r="Q277" t="str">
        <f>VLOOKUP(P277,xml_table3!$A$1:$B$272,2,FALSE())</f>
        <v>S132</v>
      </c>
      <c r="R277" s="1" t="s">
        <v>455</v>
      </c>
      <c r="S277" t="str">
        <f>VLOOKUP(R277,xml_table3!$A$1:$B$272,2,FALSE())</f>
        <v>S106</v>
      </c>
      <c r="T277" s="1" t="s">
        <v>228</v>
      </c>
      <c r="U277" s="1" t="s">
        <v>41</v>
      </c>
      <c r="V277" s="1" t="s">
        <v>42</v>
      </c>
      <c r="X277" s="1"/>
      <c r="Y277" t="str">
        <f>"&lt;member ID = """&amp;A277&amp;"""&gt;&lt;K_ID&gt;"&amp;B277&amp;"&lt;/K_ID&gt;&lt;Name&gt;"&amp;C277&amp;"&lt;/Name&gt;&lt;Personality&gt;"&amp;テーブル1[[#This Row],[Personality2]]&amp;"&lt;/Personality&gt;&lt;Special_1&gt;"&amp;G277&amp;"&lt;/Special_1&gt;&lt;Special_2&gt;"&amp;I277&amp;"&lt;/Special_2&gt;&lt;Item&gt;"&amp;K277&amp;"&lt;/Item&gt;&lt;Skill_1&gt;"&amp;M277&amp;"&lt;/Skill_1&gt;&lt;Skill_2&gt;"&amp;O277&amp;"&lt;/Skill_2&gt;&lt;Skill_3&gt;"&amp;Q277&amp;"&lt;/Skill_3&gt;"</f>
        <v>&lt;member ID = "P276"&gt;&lt;K_ID&gt;K69&lt;/K_ID&gt;&lt;Name&gt;ドンファン&lt;/Name&gt;&lt;Personality&gt;PE1&lt;/Personality&gt;&lt;Special_1&gt;S22&lt;/Special_1&gt;&lt;Special_2&gt;&lt;/Special_2&gt;&lt;Item&gt;I30&lt;/Item&gt;&lt;Skill_1&gt;S95&lt;/Skill_1&gt;&lt;Skill_2&gt;S114&lt;/Skill_2&gt;&lt;Skill_3&gt;S132&lt;/Skill_3&gt;</v>
      </c>
      <c r="Z277" t="str">
        <f t="shared" si="9"/>
        <v>&lt;Skill_4&gt;S106&lt;/Skill_4&gt;&lt;Circle&gt;4&lt;/Circle&gt;&lt;Doryokuti_1&gt;A&lt;/Doryokuti_1&gt;&lt;Doryokuti_2&gt;B&lt;/Doryokuti_2&gt;&lt;Doryokuti_3&gt;&lt;/Doryokuti_3&gt;&lt;/member&gt;</v>
      </c>
      <c r="AA277" t="str">
        <f t="shared" si="8"/>
        <v>&lt;member ID = "P276"&gt;&lt;K_ID&gt;K69&lt;/K_ID&gt;&lt;Name&gt;ドンファン&lt;/Name&gt;&lt;Personality&gt;PE1&lt;/Personality&gt;&lt;Special_1&gt;S22&lt;/Special_1&gt;&lt;Special_2&gt;&lt;/Special_2&gt;&lt;Item&gt;I30&lt;/Item&gt;&lt;Skill_1&gt;S95&lt;/Skill_1&gt;&lt;Skill_2&gt;S114&lt;/Skill_2&gt;&lt;Skill_3&gt;S132&lt;/Skill_3&gt;&lt;Skill_4&gt;S106&lt;/Skill_4&gt;&lt;Circle&gt;4&lt;/Circle&gt;&lt;Doryokuti_1&gt;A&lt;/Doryokuti_1&gt;&lt;Doryokuti_2&gt;B&lt;/Doryokuti_2&gt;&lt;Doryokuti_3&gt;&lt;/Doryokuti_3&gt;&lt;/member&gt;</v>
      </c>
      <c r="AMK277" s="1"/>
    </row>
    <row r="278" spans="1:27 1025:1025">
      <c r="A278" s="1" t="s">
        <v>846</v>
      </c>
      <c r="B278" t="str">
        <f>VLOOKUP(C278,xml_table5!$A$1:$B$151,2,FALSE())</f>
        <v>K70</v>
      </c>
      <c r="C278" s="1" t="s">
        <v>847</v>
      </c>
      <c r="D278" s="1" t="s">
        <v>261</v>
      </c>
      <c r="E278" s="22" t="str">
        <f>VLOOKUP(テーブル1[[#This Row],[Personality]],作業用!$J$2:$K$17,2,FALSE)</f>
        <v>PE3</v>
      </c>
      <c r="F278" t="str">
        <f>VLOOKUP(C278,pokemon_status!$B$2:$F$910,4,FALSE())</f>
        <v>ようりょくそ</v>
      </c>
      <c r="G278" t="str">
        <f>VLOOKUP(F278,xml_table4!$A$1:$B$127,2,FALSE())</f>
        <v>S121</v>
      </c>
      <c r="I278" t="str">
        <f>IF(H278 = "","",VLOOKUP(H278,xml_table4!$A$1:$B$127,2,FALSE()))</f>
        <v/>
      </c>
      <c r="J278" s="1" t="s">
        <v>315</v>
      </c>
      <c r="K278" t="str">
        <f>VLOOKUP(J278,xml_table2!$A$2:$B$56,2,FALSE())</f>
        <v>I43</v>
      </c>
      <c r="L278" s="1" t="s">
        <v>264</v>
      </c>
      <c r="M278" t="str">
        <f>VLOOKUP(L278,xml_table3!$A$1:$B$272,2,FALSE())</f>
        <v>S120</v>
      </c>
      <c r="N278" s="1" t="s">
        <v>310</v>
      </c>
      <c r="O278" t="str">
        <f>VLOOKUP(N278,xml_table3!$A$1:$B$272,2,FALSE())</f>
        <v>S88</v>
      </c>
      <c r="P278" s="1" t="s">
        <v>285</v>
      </c>
      <c r="Q278" t="str">
        <f>VLOOKUP(P278,xml_table3!$A$1:$B$272,2,FALSE())</f>
        <v>S78</v>
      </c>
      <c r="R278" s="1" t="s">
        <v>266</v>
      </c>
      <c r="S278" t="str">
        <f>VLOOKUP(R278,xml_table3!$A$1:$B$272,2,FALSE())</f>
        <v>S178</v>
      </c>
      <c r="T278" s="1" t="s">
        <v>212</v>
      </c>
      <c r="U278" s="1" t="s">
        <v>40</v>
      </c>
      <c r="V278" s="1" t="s">
        <v>43</v>
      </c>
      <c r="X278" s="1"/>
      <c r="Y278" t="str">
        <f>"&lt;member ID = """&amp;A278&amp;"""&gt;&lt;K_ID&gt;"&amp;B278&amp;"&lt;/K_ID&gt;&lt;Name&gt;"&amp;C278&amp;"&lt;/Name&gt;&lt;Personality&gt;"&amp;テーブル1[[#This Row],[Personality2]]&amp;"&lt;/Personality&gt;&lt;Special_1&gt;"&amp;G278&amp;"&lt;/Special_1&gt;&lt;Special_2&gt;"&amp;I278&amp;"&lt;/Special_2&gt;&lt;Item&gt;"&amp;K278&amp;"&lt;/Item&gt;&lt;Skill_1&gt;"&amp;M278&amp;"&lt;/Skill_1&gt;&lt;Skill_2&gt;"&amp;O278&amp;"&lt;/Skill_2&gt;&lt;Skill_3&gt;"&amp;Q278&amp;"&lt;/Skill_3&gt;"</f>
        <v>&lt;member ID = "P277"&gt;&lt;K_ID&gt;K70&lt;/K_ID&gt;&lt;Name&gt;ナッシー&lt;/Name&gt;&lt;Personality&gt;PE3&lt;/Personality&gt;&lt;Special_1&gt;S121&lt;/Special_1&gt;&lt;Special_2&gt;&lt;/Special_2&gt;&lt;Item&gt;I43&lt;/Item&gt;&lt;Skill_1&gt;S120&lt;/Skill_1&gt;&lt;Skill_2&gt;S88&lt;/Skill_2&gt;&lt;Skill_3&gt;S78&lt;/Skill_3&gt;</v>
      </c>
      <c r="Z278" t="str">
        <f t="shared" si="9"/>
        <v>&lt;Skill_4&gt;S178&lt;/Skill_4&gt;&lt;Circle&gt;1&lt;/Circle&gt;&lt;Doryokuti_1&gt;HP&lt;/Doryokuti_1&gt;&lt;Doryokuti_2&gt;C&lt;/Doryokuti_2&gt;&lt;Doryokuti_3&gt;&lt;/Doryokuti_3&gt;&lt;/member&gt;</v>
      </c>
      <c r="AA278" t="str">
        <f t="shared" si="8"/>
        <v>&lt;member ID = "P277"&gt;&lt;K_ID&gt;K70&lt;/K_ID&gt;&lt;Name&gt;ナッシー&lt;/Name&gt;&lt;Personality&gt;PE3&lt;/Personality&gt;&lt;Special_1&gt;S121&lt;/Special_1&gt;&lt;Special_2&gt;&lt;/Special_2&gt;&lt;Item&gt;I43&lt;/Item&gt;&lt;Skill_1&gt;S120&lt;/Skill_1&gt;&lt;Skill_2&gt;S88&lt;/Skill_2&gt;&lt;Skill_3&gt;S78&lt;/Skill_3&gt;&lt;Skill_4&gt;S178&lt;/Skill_4&gt;&lt;Circle&gt;1&lt;/Circle&gt;&lt;Doryokuti_1&gt;HP&lt;/Doryokuti_1&gt;&lt;Doryokuti_2&gt;C&lt;/Doryokuti_2&gt;&lt;Doryokuti_3&gt;&lt;/Doryokuti_3&gt;&lt;/member&gt;</v>
      </c>
      <c r="AMK278" s="1"/>
    </row>
    <row r="279" spans="1:27 1025:1025">
      <c r="A279" s="1" t="s">
        <v>848</v>
      </c>
      <c r="B279" t="str">
        <f>VLOOKUP(C279,xml_table5!$A$1:$B$151,2,FALSE())</f>
        <v>K70</v>
      </c>
      <c r="C279" s="1" t="s">
        <v>847</v>
      </c>
      <c r="D279" s="1" t="s">
        <v>261</v>
      </c>
      <c r="E279" s="22" t="str">
        <f>VLOOKUP(テーブル1[[#This Row],[Personality]],作業用!$J$2:$K$17,2,FALSE)</f>
        <v>PE3</v>
      </c>
      <c r="F279" t="str">
        <f>VLOOKUP(C279,pokemon_status!$B$2:$F$910,4,FALSE())</f>
        <v>ようりょくそ</v>
      </c>
      <c r="G279" t="str">
        <f>VLOOKUP(F279,xml_table4!$A$1:$B$127,2,FALSE())</f>
        <v>S121</v>
      </c>
      <c r="I279" t="str">
        <f>IF(H279 = "","",VLOOKUP(H279,xml_table4!$A$1:$B$127,2,FALSE()))</f>
        <v/>
      </c>
      <c r="J279" s="1" t="s">
        <v>250</v>
      </c>
      <c r="K279" t="str">
        <f>VLOOKUP(J279,xml_table2!$A$2:$B$56,2,FALSE())</f>
        <v>I54</v>
      </c>
      <c r="L279" s="1" t="s">
        <v>535</v>
      </c>
      <c r="M279" t="str">
        <f>VLOOKUP(L279,xml_table3!$A$1:$B$272,2,FALSE())</f>
        <v>S258</v>
      </c>
      <c r="N279" s="1" t="s">
        <v>527</v>
      </c>
      <c r="O279" t="str">
        <f>VLOOKUP(N279,xml_table3!$A$1:$B$272,2,FALSE())</f>
        <v>S89</v>
      </c>
      <c r="P279" s="1" t="s">
        <v>507</v>
      </c>
      <c r="Q279" t="str">
        <f>VLOOKUP(P279,xml_table3!$A$1:$B$272,2,FALSE())</f>
        <v>S256</v>
      </c>
      <c r="R279" s="1" t="s">
        <v>849</v>
      </c>
      <c r="S279" t="str">
        <f>VLOOKUP(R279,xml_table3!$A$1:$B$272,2,FALSE())</f>
        <v>S184</v>
      </c>
      <c r="T279" s="1" t="s">
        <v>219</v>
      </c>
      <c r="U279" s="1" t="s">
        <v>40</v>
      </c>
      <c r="V279" s="1" t="s">
        <v>43</v>
      </c>
      <c r="X279" s="1"/>
      <c r="Y279" t="str">
        <f>"&lt;member ID = """&amp;A279&amp;"""&gt;&lt;K_ID&gt;"&amp;B279&amp;"&lt;/K_ID&gt;&lt;Name&gt;"&amp;C279&amp;"&lt;/Name&gt;&lt;Personality&gt;"&amp;テーブル1[[#This Row],[Personality2]]&amp;"&lt;/Personality&gt;&lt;Special_1&gt;"&amp;G279&amp;"&lt;/Special_1&gt;&lt;Special_2&gt;"&amp;I279&amp;"&lt;/Special_2&gt;&lt;Item&gt;"&amp;K279&amp;"&lt;/Item&gt;&lt;Skill_1&gt;"&amp;M279&amp;"&lt;/Skill_1&gt;&lt;Skill_2&gt;"&amp;O279&amp;"&lt;/Skill_2&gt;&lt;Skill_3&gt;"&amp;Q279&amp;"&lt;/Skill_3&gt;"</f>
        <v>&lt;member ID = "P278"&gt;&lt;K_ID&gt;K70&lt;/K_ID&gt;&lt;Name&gt;ナッシー&lt;/Name&gt;&lt;Personality&gt;PE3&lt;/Personality&gt;&lt;Special_1&gt;S121&lt;/Special_1&gt;&lt;Special_2&gt;&lt;/Special_2&gt;&lt;Item&gt;I54&lt;/Item&gt;&lt;Skill_1&gt;S258&lt;/Skill_1&gt;&lt;Skill_2&gt;S89&lt;/Skill_2&gt;&lt;Skill_3&gt;S256&lt;/Skill_3&gt;</v>
      </c>
      <c r="Z279" t="str">
        <f t="shared" si="9"/>
        <v>&lt;Skill_4&gt;S184&lt;/Skill_4&gt;&lt;Circle&gt;2&lt;/Circle&gt;&lt;Doryokuti_1&gt;HP&lt;/Doryokuti_1&gt;&lt;Doryokuti_2&gt;C&lt;/Doryokuti_2&gt;&lt;Doryokuti_3&gt;&lt;/Doryokuti_3&gt;&lt;/member&gt;</v>
      </c>
      <c r="AA279" t="str">
        <f t="shared" si="8"/>
        <v>&lt;member ID = "P278"&gt;&lt;K_ID&gt;K70&lt;/K_ID&gt;&lt;Name&gt;ナッシー&lt;/Name&gt;&lt;Personality&gt;PE3&lt;/Personality&gt;&lt;Special_1&gt;S121&lt;/Special_1&gt;&lt;Special_2&gt;&lt;/Special_2&gt;&lt;Item&gt;I54&lt;/Item&gt;&lt;Skill_1&gt;S258&lt;/Skill_1&gt;&lt;Skill_2&gt;S89&lt;/Skill_2&gt;&lt;Skill_3&gt;S256&lt;/Skill_3&gt;&lt;Skill_4&gt;S184&lt;/Skill_4&gt;&lt;Circle&gt;2&lt;/Circle&gt;&lt;Doryokuti_1&gt;HP&lt;/Doryokuti_1&gt;&lt;Doryokuti_2&gt;C&lt;/Doryokuti_2&gt;&lt;Doryokuti_3&gt;&lt;/Doryokuti_3&gt;&lt;/member&gt;</v>
      </c>
      <c r="AMK279" s="1"/>
    </row>
    <row r="280" spans="1:27 1025:1025">
      <c r="A280" s="1" t="s">
        <v>850</v>
      </c>
      <c r="B280" t="str">
        <f>VLOOKUP(C280,xml_table5!$A$1:$B$151,2,FALSE())</f>
        <v>K70</v>
      </c>
      <c r="C280" s="1" t="s">
        <v>847</v>
      </c>
      <c r="D280" s="1" t="s">
        <v>383</v>
      </c>
      <c r="E280" s="22" t="str">
        <f>VLOOKUP(テーブル1[[#This Row],[Personality]],作業用!$J$2:$K$17,2,FALSE)</f>
        <v>PE8</v>
      </c>
      <c r="F280" t="str">
        <f>VLOOKUP(C280,pokemon_status!$B$2:$F$910,4,FALSE())</f>
        <v>ようりょくそ</v>
      </c>
      <c r="G280" t="str">
        <f>VLOOKUP(F280,xml_table4!$A$1:$B$127,2,FALSE())</f>
        <v>S121</v>
      </c>
      <c r="I280" t="str">
        <f>IF(H280 = "","",VLOOKUP(H280,xml_table4!$A$1:$B$127,2,FALSE()))</f>
        <v/>
      </c>
      <c r="J280" s="1" t="s">
        <v>421</v>
      </c>
      <c r="K280" t="str">
        <f>VLOOKUP(J280,xml_table2!$A$2:$B$56,2,FALSE())</f>
        <v>I13</v>
      </c>
      <c r="L280" s="1" t="s">
        <v>810</v>
      </c>
      <c r="M280" t="str">
        <f>VLOOKUP(L280,xml_table3!$A$1:$B$272,2,FALSE())</f>
        <v>S32</v>
      </c>
      <c r="N280" s="1" t="s">
        <v>246</v>
      </c>
      <c r="O280" t="str">
        <f>VLOOKUP(N280,xml_table3!$A$1:$B$272,2,FALSE())</f>
        <v>S98</v>
      </c>
      <c r="P280" s="1" t="s">
        <v>711</v>
      </c>
      <c r="Q280" t="str">
        <f>VLOOKUP(P280,xml_table3!$A$1:$B$272,2,FALSE())</f>
        <v>S166</v>
      </c>
      <c r="R280" s="1" t="s">
        <v>407</v>
      </c>
      <c r="S280" t="str">
        <f>VLOOKUP(R280,xml_table3!$A$1:$B$272,2,FALSE())</f>
        <v>S123</v>
      </c>
      <c r="T280" s="1" t="s">
        <v>224</v>
      </c>
      <c r="U280" s="1" t="s">
        <v>40</v>
      </c>
      <c r="V280" s="1" t="s">
        <v>41</v>
      </c>
      <c r="X280" s="1"/>
      <c r="Y280" t="str">
        <f>"&lt;member ID = """&amp;A280&amp;"""&gt;&lt;K_ID&gt;"&amp;B280&amp;"&lt;/K_ID&gt;&lt;Name&gt;"&amp;C280&amp;"&lt;/Name&gt;&lt;Personality&gt;"&amp;テーブル1[[#This Row],[Personality2]]&amp;"&lt;/Personality&gt;&lt;Special_1&gt;"&amp;G280&amp;"&lt;/Special_1&gt;&lt;Special_2&gt;"&amp;I280&amp;"&lt;/Special_2&gt;&lt;Item&gt;"&amp;K280&amp;"&lt;/Item&gt;&lt;Skill_1&gt;"&amp;M280&amp;"&lt;/Skill_1&gt;&lt;Skill_2&gt;"&amp;O280&amp;"&lt;/Skill_2&gt;&lt;Skill_3&gt;"&amp;Q280&amp;"&lt;/Skill_3&gt;"</f>
        <v>&lt;member ID = "P279"&gt;&lt;K_ID&gt;K70&lt;/K_ID&gt;&lt;Name&gt;ナッシー&lt;/Name&gt;&lt;Personality&gt;PE8&lt;/Personality&gt;&lt;Special_1&gt;S121&lt;/Special_1&gt;&lt;Special_2&gt;&lt;/Special_2&gt;&lt;Item&gt;I13&lt;/Item&gt;&lt;Skill_1&gt;S32&lt;/Skill_1&gt;&lt;Skill_2&gt;S98&lt;/Skill_2&gt;&lt;Skill_3&gt;S166&lt;/Skill_3&gt;</v>
      </c>
      <c r="Z280" t="str">
        <f t="shared" si="9"/>
        <v>&lt;Skill_4&gt;S123&lt;/Skill_4&gt;&lt;Circle&gt;3&lt;/Circle&gt;&lt;Doryokuti_1&gt;HP&lt;/Doryokuti_1&gt;&lt;Doryokuti_2&gt;A&lt;/Doryokuti_2&gt;&lt;Doryokuti_3&gt;&lt;/Doryokuti_3&gt;&lt;/member&gt;</v>
      </c>
      <c r="AA280" t="str">
        <f t="shared" si="8"/>
        <v>&lt;member ID = "P279"&gt;&lt;K_ID&gt;K70&lt;/K_ID&gt;&lt;Name&gt;ナッシー&lt;/Name&gt;&lt;Personality&gt;PE8&lt;/Personality&gt;&lt;Special_1&gt;S121&lt;/Special_1&gt;&lt;Special_2&gt;&lt;/Special_2&gt;&lt;Item&gt;I13&lt;/Item&gt;&lt;Skill_1&gt;S32&lt;/Skill_1&gt;&lt;Skill_2&gt;S98&lt;/Skill_2&gt;&lt;Skill_3&gt;S166&lt;/Skill_3&gt;&lt;Skill_4&gt;S123&lt;/Skill_4&gt;&lt;Circle&gt;3&lt;/Circle&gt;&lt;Doryokuti_1&gt;HP&lt;/Doryokuti_1&gt;&lt;Doryokuti_2&gt;A&lt;/Doryokuti_2&gt;&lt;Doryokuti_3&gt;&lt;/Doryokuti_3&gt;&lt;/member&gt;</v>
      </c>
      <c r="AMK280" s="1"/>
    </row>
    <row r="281" spans="1:27 1025:1025">
      <c r="A281" s="1" t="s">
        <v>851</v>
      </c>
      <c r="B281" t="str">
        <f>VLOOKUP(C281,xml_table5!$A$1:$B$151,2,FALSE())</f>
        <v>K70</v>
      </c>
      <c r="C281" s="1" t="s">
        <v>847</v>
      </c>
      <c r="D281" s="1" t="s">
        <v>261</v>
      </c>
      <c r="E281" s="22" t="str">
        <f>VLOOKUP(テーブル1[[#This Row],[Personality]],作業用!$J$2:$K$17,2,FALSE)</f>
        <v>PE3</v>
      </c>
      <c r="F281" t="str">
        <f>VLOOKUP(C281,pokemon_status!$B$2:$F$910,4,FALSE())</f>
        <v>ようりょくそ</v>
      </c>
      <c r="G281" t="str">
        <f>VLOOKUP(F281,xml_table4!$A$1:$B$127,2,FALSE())</f>
        <v>S121</v>
      </c>
      <c r="I281" t="str">
        <f>IF(H281 = "","",VLOOKUP(H281,xml_table4!$A$1:$B$127,2,FALSE()))</f>
        <v/>
      </c>
      <c r="J281" s="1" t="s">
        <v>431</v>
      </c>
      <c r="K281" t="str">
        <f>VLOOKUP(J281,xml_table2!$A$2:$B$56,2,FALSE())</f>
        <v>I32</v>
      </c>
      <c r="L281" s="1" t="s">
        <v>272</v>
      </c>
      <c r="M281" t="str">
        <f>VLOOKUP(L281,xml_table3!$A$1:$B$272,2,FALSE())</f>
        <v>S261</v>
      </c>
      <c r="N281" s="1" t="s">
        <v>310</v>
      </c>
      <c r="O281" t="str">
        <f>VLOOKUP(N281,xml_table3!$A$1:$B$272,2,FALSE())</f>
        <v>S88</v>
      </c>
      <c r="P281" s="1" t="s">
        <v>273</v>
      </c>
      <c r="Q281" t="str">
        <f>VLOOKUP(P281,xml_table3!$A$1:$B$272,2,FALSE())</f>
        <v>S220</v>
      </c>
      <c r="R281" s="1" t="s">
        <v>397</v>
      </c>
      <c r="S281" t="str">
        <f>VLOOKUP(R281,xml_table3!$A$1:$B$272,2,FALSE())</f>
        <v>S76</v>
      </c>
      <c r="T281" s="1" t="s">
        <v>228</v>
      </c>
      <c r="U281" s="1" t="s">
        <v>40</v>
      </c>
      <c r="V281" s="1" t="s">
        <v>43</v>
      </c>
      <c r="X281" s="1"/>
      <c r="Y281" t="str">
        <f>"&lt;member ID = """&amp;A281&amp;"""&gt;&lt;K_ID&gt;"&amp;B281&amp;"&lt;/K_ID&gt;&lt;Name&gt;"&amp;C281&amp;"&lt;/Name&gt;&lt;Personality&gt;"&amp;テーブル1[[#This Row],[Personality2]]&amp;"&lt;/Personality&gt;&lt;Special_1&gt;"&amp;G281&amp;"&lt;/Special_1&gt;&lt;Special_2&gt;"&amp;I281&amp;"&lt;/Special_2&gt;&lt;Item&gt;"&amp;K281&amp;"&lt;/Item&gt;&lt;Skill_1&gt;"&amp;M281&amp;"&lt;/Skill_1&gt;&lt;Skill_2&gt;"&amp;O281&amp;"&lt;/Skill_2&gt;&lt;Skill_3&gt;"&amp;Q281&amp;"&lt;/Skill_3&gt;"</f>
        <v>&lt;member ID = "P280"&gt;&lt;K_ID&gt;K70&lt;/K_ID&gt;&lt;Name&gt;ナッシー&lt;/Name&gt;&lt;Personality&gt;PE3&lt;/Personality&gt;&lt;Special_1&gt;S121&lt;/Special_1&gt;&lt;Special_2&gt;&lt;/Special_2&gt;&lt;Item&gt;I32&lt;/Item&gt;&lt;Skill_1&gt;S261&lt;/Skill_1&gt;&lt;Skill_2&gt;S88&lt;/Skill_2&gt;&lt;Skill_3&gt;S220&lt;/Skill_3&gt;</v>
      </c>
      <c r="Z281" t="str">
        <f t="shared" si="9"/>
        <v>&lt;Skill_4&gt;S76&lt;/Skill_4&gt;&lt;Circle&gt;4&lt;/Circle&gt;&lt;Doryokuti_1&gt;HP&lt;/Doryokuti_1&gt;&lt;Doryokuti_2&gt;C&lt;/Doryokuti_2&gt;&lt;Doryokuti_3&gt;&lt;/Doryokuti_3&gt;&lt;/member&gt;</v>
      </c>
      <c r="AA281" t="str">
        <f t="shared" si="8"/>
        <v>&lt;member ID = "P280"&gt;&lt;K_ID&gt;K70&lt;/K_ID&gt;&lt;Name&gt;ナッシー&lt;/Name&gt;&lt;Personality&gt;PE3&lt;/Personality&gt;&lt;Special_1&gt;S121&lt;/Special_1&gt;&lt;Special_2&gt;&lt;/Special_2&gt;&lt;Item&gt;I32&lt;/Item&gt;&lt;Skill_1&gt;S261&lt;/Skill_1&gt;&lt;Skill_2&gt;S88&lt;/Skill_2&gt;&lt;Skill_3&gt;S220&lt;/Skill_3&gt;&lt;Skill_4&gt;S76&lt;/Skill_4&gt;&lt;Circle&gt;4&lt;/Circle&gt;&lt;Doryokuti_1&gt;HP&lt;/Doryokuti_1&gt;&lt;Doryokuti_2&gt;C&lt;/Doryokuti_2&gt;&lt;Doryokuti_3&gt;&lt;/Doryokuti_3&gt;&lt;/member&gt;</v>
      </c>
      <c r="AMK281" s="1"/>
    </row>
    <row r="282" spans="1:27 1025:1025">
      <c r="A282" s="1" t="s">
        <v>852</v>
      </c>
      <c r="B282" t="str">
        <f>VLOOKUP(C282,xml_table5!$A$1:$B$151,2,FALSE())</f>
        <v>K71</v>
      </c>
      <c r="C282" s="1" t="s">
        <v>853</v>
      </c>
      <c r="D282" s="1" t="s">
        <v>261</v>
      </c>
      <c r="E282" s="22" t="str">
        <f>VLOOKUP(テーブル1[[#This Row],[Personality]],作業用!$J$2:$K$17,2,FALSE)</f>
        <v>PE3</v>
      </c>
      <c r="F282" t="str">
        <f>VLOOKUP(C282,pokemon_status!$B$2:$F$910,4,FALSE())</f>
        <v>どんかん</v>
      </c>
      <c r="G282" t="str">
        <f>VLOOKUP(F282,xml_table4!$A$1:$B$127,2,FALSE())</f>
        <v>S71</v>
      </c>
      <c r="H282" t="s">
        <v>854</v>
      </c>
      <c r="I282" t="str">
        <f>IF(H282 = "","",VLOOKUP(H282,xml_table4!$A$1:$B$127,2,FALSE()))</f>
        <v>S24</v>
      </c>
      <c r="J282" s="1" t="s">
        <v>479</v>
      </c>
      <c r="K282" t="str">
        <f>VLOOKUP(J282,xml_table2!$A$2:$B$56,2,FALSE())</f>
        <v>I9</v>
      </c>
      <c r="L282" s="1" t="s">
        <v>384</v>
      </c>
      <c r="M282" t="str">
        <f>VLOOKUP(L282,xml_table3!$A$1:$B$272,2,FALSE())</f>
        <v>S175</v>
      </c>
      <c r="N282" s="1" t="s">
        <v>469</v>
      </c>
      <c r="O282" t="str">
        <f>VLOOKUP(N282,xml_table3!$A$1:$B$272,2,FALSE())</f>
        <v>S122</v>
      </c>
      <c r="P282" s="1" t="s">
        <v>476</v>
      </c>
      <c r="Q282" t="str">
        <f>VLOOKUP(P282,xml_table3!$A$1:$B$272,2,FALSE())</f>
        <v>S82</v>
      </c>
      <c r="R282" s="1" t="s">
        <v>806</v>
      </c>
      <c r="S282" t="str">
        <f>VLOOKUP(R282,xml_table3!$A$1:$B$272,2,FALSE())</f>
        <v>S171</v>
      </c>
      <c r="T282" s="1" t="s">
        <v>212</v>
      </c>
      <c r="U282" s="1" t="s">
        <v>40</v>
      </c>
      <c r="V282" s="1" t="s">
        <v>43</v>
      </c>
      <c r="X282" s="1"/>
      <c r="Y282" t="str">
        <f>"&lt;member ID = """&amp;A282&amp;"""&gt;&lt;K_ID&gt;"&amp;B282&amp;"&lt;/K_ID&gt;&lt;Name&gt;"&amp;C282&amp;"&lt;/Name&gt;&lt;Personality&gt;"&amp;テーブル1[[#This Row],[Personality2]]&amp;"&lt;/Personality&gt;&lt;Special_1&gt;"&amp;G282&amp;"&lt;/Special_1&gt;&lt;Special_2&gt;"&amp;I282&amp;"&lt;/Special_2&gt;&lt;Item&gt;"&amp;K282&amp;"&lt;/Item&gt;&lt;Skill_1&gt;"&amp;M282&amp;"&lt;/Skill_1&gt;&lt;Skill_2&gt;"&amp;O282&amp;"&lt;/Skill_2&gt;&lt;Skill_3&gt;"&amp;Q282&amp;"&lt;/Skill_3&gt;"</f>
        <v>&lt;member ID = "P281"&gt;&lt;K_ID&gt;K71&lt;/K_ID&gt;&lt;Name&gt;ナマズン&lt;/Name&gt;&lt;Personality&gt;PE3&lt;/Personality&gt;&lt;Special_1&gt;S71&lt;/Special_1&gt;&lt;Special_2&gt;S24&lt;/Special_2&gt;&lt;Item&gt;I9&lt;/Item&gt;&lt;Skill_1&gt;S175&lt;/Skill_1&gt;&lt;Skill_2&gt;S122&lt;/Skill_2&gt;&lt;Skill_3&gt;S82&lt;/Skill_3&gt;</v>
      </c>
      <c r="Z282" t="str">
        <f t="shared" si="9"/>
        <v>&lt;Skill_4&gt;S171&lt;/Skill_4&gt;&lt;Circle&gt;1&lt;/Circle&gt;&lt;Doryokuti_1&gt;HP&lt;/Doryokuti_1&gt;&lt;Doryokuti_2&gt;C&lt;/Doryokuti_2&gt;&lt;Doryokuti_3&gt;&lt;/Doryokuti_3&gt;&lt;/member&gt;</v>
      </c>
      <c r="AA282" t="str">
        <f t="shared" si="8"/>
        <v>&lt;member ID = "P281"&gt;&lt;K_ID&gt;K71&lt;/K_ID&gt;&lt;Name&gt;ナマズン&lt;/Name&gt;&lt;Personality&gt;PE3&lt;/Personality&gt;&lt;Special_1&gt;S71&lt;/Special_1&gt;&lt;Special_2&gt;S24&lt;/Special_2&gt;&lt;Item&gt;I9&lt;/Item&gt;&lt;Skill_1&gt;S175&lt;/Skill_1&gt;&lt;Skill_2&gt;S122&lt;/Skill_2&gt;&lt;Skill_3&gt;S82&lt;/Skill_3&gt;&lt;Skill_4&gt;S171&lt;/Skill_4&gt;&lt;Circle&gt;1&lt;/Circle&gt;&lt;Doryokuti_1&gt;HP&lt;/Doryokuti_1&gt;&lt;Doryokuti_2&gt;C&lt;/Doryokuti_2&gt;&lt;Doryokuti_3&gt;&lt;/Doryokuti_3&gt;&lt;/member&gt;</v>
      </c>
      <c r="AMK282" s="1"/>
    </row>
    <row r="283" spans="1:27 1025:1025">
      <c r="A283" s="1" t="s">
        <v>855</v>
      </c>
      <c r="B283" t="str">
        <f>VLOOKUP(C283,xml_table5!$A$1:$B$151,2,FALSE())</f>
        <v>K71</v>
      </c>
      <c r="C283" s="1" t="s">
        <v>853</v>
      </c>
      <c r="D283" s="1" t="s">
        <v>206</v>
      </c>
      <c r="E283" s="22" t="str">
        <f>VLOOKUP(テーブル1[[#This Row],[Personality]],作業用!$J$2:$K$17,2,FALSE)</f>
        <v>PE1</v>
      </c>
      <c r="F283" t="str">
        <f>VLOOKUP(C283,pokemon_status!$B$2:$F$910,4,FALSE())</f>
        <v>どんかん</v>
      </c>
      <c r="G283" t="str">
        <f>VLOOKUP(F283,xml_table4!$A$1:$B$127,2,FALSE())</f>
        <v>S71</v>
      </c>
      <c r="H283" t="s">
        <v>854</v>
      </c>
      <c r="I283" t="str">
        <f>IF(H283 = "","",VLOOKUP(H283,xml_table4!$A$1:$B$127,2,FALSE()))</f>
        <v>S24</v>
      </c>
      <c r="J283" s="1" t="s">
        <v>447</v>
      </c>
      <c r="K283" t="str">
        <f>VLOOKUP(J283,xml_table2!$A$2:$B$56,2,FALSE())</f>
        <v>I15</v>
      </c>
      <c r="L283" s="1" t="s">
        <v>216</v>
      </c>
      <c r="M283" t="str">
        <f>VLOOKUP(L283,xml_table3!$A$1:$B$272,2,FALSE())</f>
        <v>S6</v>
      </c>
      <c r="N283" s="1" t="s">
        <v>210</v>
      </c>
      <c r="O283" t="str">
        <f>VLOOKUP(N283,xml_table3!$A$1:$B$272,2,FALSE())</f>
        <v>S95</v>
      </c>
      <c r="P283" s="1" t="s">
        <v>209</v>
      </c>
      <c r="Q283" t="str">
        <f>VLOOKUP(P283,xml_table3!$A$1:$B$272,2,FALSE())</f>
        <v>S26</v>
      </c>
      <c r="R283" s="1" t="s">
        <v>600</v>
      </c>
      <c r="S283" t="str">
        <f>VLOOKUP(R283,xml_table3!$A$1:$B$272,2,FALSE())</f>
        <v>S14</v>
      </c>
      <c r="T283" s="1" t="s">
        <v>219</v>
      </c>
      <c r="U283" s="1" t="s">
        <v>40</v>
      </c>
      <c r="V283" s="1" t="s">
        <v>41</v>
      </c>
      <c r="X283" s="1"/>
      <c r="Y283" t="str">
        <f>"&lt;member ID = """&amp;A283&amp;"""&gt;&lt;K_ID&gt;"&amp;B283&amp;"&lt;/K_ID&gt;&lt;Name&gt;"&amp;C283&amp;"&lt;/Name&gt;&lt;Personality&gt;"&amp;テーブル1[[#This Row],[Personality2]]&amp;"&lt;/Personality&gt;&lt;Special_1&gt;"&amp;G283&amp;"&lt;/Special_1&gt;&lt;Special_2&gt;"&amp;I283&amp;"&lt;/Special_2&gt;&lt;Item&gt;"&amp;K283&amp;"&lt;/Item&gt;&lt;Skill_1&gt;"&amp;M283&amp;"&lt;/Skill_1&gt;&lt;Skill_2&gt;"&amp;O283&amp;"&lt;/Skill_2&gt;&lt;Skill_3&gt;"&amp;Q283&amp;"&lt;/Skill_3&gt;"</f>
        <v>&lt;member ID = "P282"&gt;&lt;K_ID&gt;K71&lt;/K_ID&gt;&lt;Name&gt;ナマズン&lt;/Name&gt;&lt;Personality&gt;PE1&lt;/Personality&gt;&lt;Special_1&gt;S71&lt;/Special_1&gt;&lt;Special_2&gt;S24&lt;/Special_2&gt;&lt;Item&gt;I15&lt;/Item&gt;&lt;Skill_1&gt;S6&lt;/Skill_1&gt;&lt;Skill_2&gt;S95&lt;/Skill_2&gt;&lt;Skill_3&gt;S26&lt;/Skill_3&gt;</v>
      </c>
      <c r="Z283" t="str">
        <f t="shared" si="9"/>
        <v>&lt;Skill_4&gt;S14&lt;/Skill_4&gt;&lt;Circle&gt;2&lt;/Circle&gt;&lt;Doryokuti_1&gt;HP&lt;/Doryokuti_1&gt;&lt;Doryokuti_2&gt;A&lt;/Doryokuti_2&gt;&lt;Doryokuti_3&gt;&lt;/Doryokuti_3&gt;&lt;/member&gt;</v>
      </c>
      <c r="AA283" t="str">
        <f t="shared" si="8"/>
        <v>&lt;member ID = "P282"&gt;&lt;K_ID&gt;K71&lt;/K_ID&gt;&lt;Name&gt;ナマズン&lt;/Name&gt;&lt;Personality&gt;PE1&lt;/Personality&gt;&lt;Special_1&gt;S71&lt;/Special_1&gt;&lt;Special_2&gt;S24&lt;/Special_2&gt;&lt;Item&gt;I15&lt;/Item&gt;&lt;Skill_1&gt;S6&lt;/Skill_1&gt;&lt;Skill_2&gt;S95&lt;/Skill_2&gt;&lt;Skill_3&gt;S26&lt;/Skill_3&gt;&lt;Skill_4&gt;S14&lt;/Skill_4&gt;&lt;Circle&gt;2&lt;/Circle&gt;&lt;Doryokuti_1&gt;HP&lt;/Doryokuti_1&gt;&lt;Doryokuti_2&gt;A&lt;/Doryokuti_2&gt;&lt;Doryokuti_3&gt;&lt;/Doryokuti_3&gt;&lt;/member&gt;</v>
      </c>
      <c r="AMK283" s="1"/>
    </row>
    <row r="284" spans="1:27 1025:1025">
      <c r="A284" s="1" t="s">
        <v>856</v>
      </c>
      <c r="B284" t="str">
        <f>VLOOKUP(C284,xml_table5!$A$1:$B$151,2,FALSE())</f>
        <v>K71</v>
      </c>
      <c r="C284" s="1" t="s">
        <v>853</v>
      </c>
      <c r="D284" s="1" t="s">
        <v>261</v>
      </c>
      <c r="E284" s="22" t="str">
        <f>VLOOKUP(テーブル1[[#This Row],[Personality]],作業用!$J$2:$K$17,2,FALSE)</f>
        <v>PE3</v>
      </c>
      <c r="F284" t="str">
        <f>VLOOKUP(C284,pokemon_status!$B$2:$F$910,4,FALSE())</f>
        <v>どんかん</v>
      </c>
      <c r="G284" t="str">
        <f>VLOOKUP(F284,xml_table4!$A$1:$B$127,2,FALSE())</f>
        <v>S71</v>
      </c>
      <c r="H284" t="s">
        <v>854</v>
      </c>
      <c r="I284" t="str">
        <f>IF(H284 = "","",VLOOKUP(H284,xml_table4!$A$1:$B$127,2,FALSE()))</f>
        <v>S24</v>
      </c>
      <c r="J284" s="1" t="s">
        <v>768</v>
      </c>
      <c r="K284" t="str">
        <f>VLOOKUP(J284,xml_table2!$A$2:$B$56,2,FALSE())</f>
        <v>I46</v>
      </c>
      <c r="L284" s="1" t="s">
        <v>475</v>
      </c>
      <c r="M284" t="str">
        <f>VLOOKUP(L284,xml_table3!$A$1:$B$272,2,FALSE())</f>
        <v>S190</v>
      </c>
      <c r="N284" s="1" t="s">
        <v>469</v>
      </c>
      <c r="O284" t="str">
        <f>VLOOKUP(N284,xml_table3!$A$1:$B$272,2,FALSE())</f>
        <v>S122</v>
      </c>
      <c r="P284" s="1" t="s">
        <v>385</v>
      </c>
      <c r="Q284" t="str">
        <f>VLOOKUP(P284,xml_table3!$A$1:$B$272,2,FALSE())</f>
        <v>S213</v>
      </c>
      <c r="R284" s="1" t="s">
        <v>455</v>
      </c>
      <c r="S284" t="str">
        <f>VLOOKUP(R284,xml_table3!$A$1:$B$272,2,FALSE())</f>
        <v>S106</v>
      </c>
      <c r="T284" s="1" t="s">
        <v>224</v>
      </c>
      <c r="U284" s="1" t="s">
        <v>40</v>
      </c>
      <c r="V284" s="1" t="s">
        <v>43</v>
      </c>
      <c r="X284" s="1"/>
      <c r="Y284" t="str">
        <f>"&lt;member ID = """&amp;A284&amp;"""&gt;&lt;K_ID&gt;"&amp;B284&amp;"&lt;/K_ID&gt;&lt;Name&gt;"&amp;C284&amp;"&lt;/Name&gt;&lt;Personality&gt;"&amp;テーブル1[[#This Row],[Personality2]]&amp;"&lt;/Personality&gt;&lt;Special_1&gt;"&amp;G284&amp;"&lt;/Special_1&gt;&lt;Special_2&gt;"&amp;I284&amp;"&lt;/Special_2&gt;&lt;Item&gt;"&amp;K284&amp;"&lt;/Item&gt;&lt;Skill_1&gt;"&amp;M284&amp;"&lt;/Skill_1&gt;&lt;Skill_2&gt;"&amp;O284&amp;"&lt;/Skill_2&gt;&lt;Skill_3&gt;"&amp;Q284&amp;"&lt;/Skill_3&gt;"</f>
        <v>&lt;member ID = "P283"&gt;&lt;K_ID&gt;K71&lt;/K_ID&gt;&lt;Name&gt;ナマズン&lt;/Name&gt;&lt;Personality&gt;PE3&lt;/Personality&gt;&lt;Special_1&gt;S71&lt;/Special_1&gt;&lt;Special_2&gt;S24&lt;/Special_2&gt;&lt;Item&gt;I46&lt;/Item&gt;&lt;Skill_1&gt;S190&lt;/Skill_1&gt;&lt;Skill_2&gt;S122&lt;/Skill_2&gt;&lt;Skill_3&gt;S213&lt;/Skill_3&gt;</v>
      </c>
      <c r="Z284" t="str">
        <f t="shared" si="9"/>
        <v>&lt;Skill_4&gt;S106&lt;/Skill_4&gt;&lt;Circle&gt;3&lt;/Circle&gt;&lt;Doryokuti_1&gt;HP&lt;/Doryokuti_1&gt;&lt;Doryokuti_2&gt;C&lt;/Doryokuti_2&gt;&lt;Doryokuti_3&gt;&lt;/Doryokuti_3&gt;&lt;/member&gt;</v>
      </c>
      <c r="AA284" t="str">
        <f t="shared" si="8"/>
        <v>&lt;member ID = "P283"&gt;&lt;K_ID&gt;K71&lt;/K_ID&gt;&lt;Name&gt;ナマズン&lt;/Name&gt;&lt;Personality&gt;PE3&lt;/Personality&gt;&lt;Special_1&gt;S71&lt;/Special_1&gt;&lt;Special_2&gt;S24&lt;/Special_2&gt;&lt;Item&gt;I46&lt;/Item&gt;&lt;Skill_1&gt;S190&lt;/Skill_1&gt;&lt;Skill_2&gt;S122&lt;/Skill_2&gt;&lt;Skill_3&gt;S213&lt;/Skill_3&gt;&lt;Skill_4&gt;S106&lt;/Skill_4&gt;&lt;Circle&gt;3&lt;/Circle&gt;&lt;Doryokuti_1&gt;HP&lt;/Doryokuti_1&gt;&lt;Doryokuti_2&gt;C&lt;/Doryokuti_2&gt;&lt;Doryokuti_3&gt;&lt;/Doryokuti_3&gt;&lt;/member&gt;</v>
      </c>
      <c r="AMK284" s="1"/>
    </row>
    <row r="285" spans="1:27 1025:1025">
      <c r="A285" s="1" t="s">
        <v>857</v>
      </c>
      <c r="B285" t="str">
        <f>VLOOKUP(C285,xml_table5!$A$1:$B$151,2,FALSE())</f>
        <v>K71</v>
      </c>
      <c r="C285" s="1" t="s">
        <v>853</v>
      </c>
      <c r="D285" s="1" t="s">
        <v>206</v>
      </c>
      <c r="E285" s="22" t="str">
        <f>VLOOKUP(テーブル1[[#This Row],[Personality]],作業用!$J$2:$K$17,2,FALSE)</f>
        <v>PE1</v>
      </c>
      <c r="F285" t="str">
        <f>VLOOKUP(C285,pokemon_status!$B$2:$F$910,4,FALSE())</f>
        <v>どんかん</v>
      </c>
      <c r="G285" t="str">
        <f>VLOOKUP(F285,xml_table4!$A$1:$B$127,2,FALSE())</f>
        <v>S71</v>
      </c>
      <c r="H285" t="s">
        <v>854</v>
      </c>
      <c r="I285" t="str">
        <f>IF(H285 = "","",VLOOKUP(H285,xml_table4!$A$1:$B$127,2,FALSE()))</f>
        <v>S24</v>
      </c>
      <c r="J285" s="1" t="s">
        <v>138</v>
      </c>
      <c r="K285" t="str">
        <f>VLOOKUP(J285,xml_table2!$A$2:$B$56,2,FALSE())</f>
        <v>I35</v>
      </c>
      <c r="L285" s="1" t="s">
        <v>210</v>
      </c>
      <c r="M285" t="str">
        <f>VLOOKUP(L285,xml_table3!$A$1:$B$272,2,FALSE())</f>
        <v>S95</v>
      </c>
      <c r="N285" s="1" t="s">
        <v>216</v>
      </c>
      <c r="O285" t="str">
        <f>VLOOKUP(N285,xml_table3!$A$1:$B$272,2,FALSE())</f>
        <v>S6</v>
      </c>
      <c r="P285" s="1" t="s">
        <v>246</v>
      </c>
      <c r="Q285" t="str">
        <f>VLOOKUP(P285,xml_table3!$A$1:$B$272,2,FALSE())</f>
        <v>S98</v>
      </c>
      <c r="R285" s="1" t="s">
        <v>221</v>
      </c>
      <c r="S285" t="str">
        <f>VLOOKUP(R285,xml_table3!$A$1:$B$272,2,FALSE())</f>
        <v>S114</v>
      </c>
      <c r="T285" s="1" t="s">
        <v>228</v>
      </c>
      <c r="U285" s="1" t="s">
        <v>40</v>
      </c>
      <c r="V285" s="1" t="s">
        <v>41</v>
      </c>
      <c r="X285" s="1"/>
      <c r="Y285" t="str">
        <f>"&lt;member ID = """&amp;A285&amp;"""&gt;&lt;K_ID&gt;"&amp;B285&amp;"&lt;/K_ID&gt;&lt;Name&gt;"&amp;C285&amp;"&lt;/Name&gt;&lt;Personality&gt;"&amp;テーブル1[[#This Row],[Personality2]]&amp;"&lt;/Personality&gt;&lt;Special_1&gt;"&amp;G285&amp;"&lt;/Special_1&gt;&lt;Special_2&gt;"&amp;I285&amp;"&lt;/Special_2&gt;&lt;Item&gt;"&amp;K285&amp;"&lt;/Item&gt;&lt;Skill_1&gt;"&amp;M285&amp;"&lt;/Skill_1&gt;&lt;Skill_2&gt;"&amp;O285&amp;"&lt;/Skill_2&gt;&lt;Skill_3&gt;"&amp;Q285&amp;"&lt;/Skill_3&gt;"</f>
        <v>&lt;member ID = "P284"&gt;&lt;K_ID&gt;K71&lt;/K_ID&gt;&lt;Name&gt;ナマズン&lt;/Name&gt;&lt;Personality&gt;PE1&lt;/Personality&gt;&lt;Special_1&gt;S71&lt;/Special_1&gt;&lt;Special_2&gt;S24&lt;/Special_2&gt;&lt;Item&gt;I35&lt;/Item&gt;&lt;Skill_1&gt;S95&lt;/Skill_1&gt;&lt;Skill_2&gt;S6&lt;/Skill_2&gt;&lt;Skill_3&gt;S98&lt;/Skill_3&gt;</v>
      </c>
      <c r="Z285" t="str">
        <f t="shared" si="9"/>
        <v>&lt;Skill_4&gt;S114&lt;/Skill_4&gt;&lt;Circle&gt;4&lt;/Circle&gt;&lt;Doryokuti_1&gt;HP&lt;/Doryokuti_1&gt;&lt;Doryokuti_2&gt;A&lt;/Doryokuti_2&gt;&lt;Doryokuti_3&gt;&lt;/Doryokuti_3&gt;&lt;/member&gt;</v>
      </c>
      <c r="AA285" t="str">
        <f t="shared" si="8"/>
        <v>&lt;member ID = "P284"&gt;&lt;K_ID&gt;K71&lt;/K_ID&gt;&lt;Name&gt;ナマズン&lt;/Name&gt;&lt;Personality&gt;PE1&lt;/Personality&gt;&lt;Special_1&gt;S71&lt;/Special_1&gt;&lt;Special_2&gt;S24&lt;/Special_2&gt;&lt;Item&gt;I35&lt;/Item&gt;&lt;Skill_1&gt;S95&lt;/Skill_1&gt;&lt;Skill_2&gt;S6&lt;/Skill_2&gt;&lt;Skill_3&gt;S98&lt;/Skill_3&gt;&lt;Skill_4&gt;S114&lt;/Skill_4&gt;&lt;Circle&gt;4&lt;/Circle&gt;&lt;Doryokuti_1&gt;HP&lt;/Doryokuti_1&gt;&lt;Doryokuti_2&gt;A&lt;/Doryokuti_2&gt;&lt;Doryokuti_3&gt;&lt;/Doryokuti_3&gt;&lt;/member&gt;</v>
      </c>
      <c r="AMK285" s="1"/>
    </row>
    <row r="286" spans="1:27 1025:1025">
      <c r="A286" s="1" t="s">
        <v>858</v>
      </c>
      <c r="B286" t="str">
        <f>VLOOKUP(C286,xml_table5!$A$1:$B$151,2,FALSE())</f>
        <v>K72</v>
      </c>
      <c r="C286" s="1" t="s">
        <v>859</v>
      </c>
      <c r="D286" s="1" t="s">
        <v>289</v>
      </c>
      <c r="E286" s="22" t="str">
        <f>VLOOKUP(テーブル1[[#This Row],[Personality]],作業用!$J$2:$K$17,2,FALSE)</f>
        <v>PE4</v>
      </c>
      <c r="F286" t="str">
        <f>VLOOKUP(C286,pokemon_status!$B$2:$F$910,4,FALSE())</f>
        <v>どくのトゲ</v>
      </c>
      <c r="G286" t="str">
        <f>VLOOKUP(F286,xml_table4!$A$1:$B$127,2,FALSE())</f>
        <v>S69</v>
      </c>
      <c r="H286" t="s">
        <v>159</v>
      </c>
      <c r="I286" t="str">
        <f>IF(H286 = "","",VLOOKUP(H286,xml_table4!$A$1:$B$127,2,FALSE()))</f>
        <v>S68</v>
      </c>
      <c r="J286" s="1" t="s">
        <v>268</v>
      </c>
      <c r="K286" t="str">
        <f>VLOOKUP(J286,xml_table2!$A$2:$B$56,2,FALSE())</f>
        <v>I14</v>
      </c>
      <c r="L286" s="1" t="s">
        <v>210</v>
      </c>
      <c r="M286" t="str">
        <f>VLOOKUP(L286,xml_table3!$A$1:$B$272,2,FALSE())</f>
        <v>S95</v>
      </c>
      <c r="N286" s="1" t="s">
        <v>523</v>
      </c>
      <c r="O286" t="str">
        <f>VLOOKUP(N286,xml_table3!$A$1:$B$272,2,FALSE())</f>
        <v>S156</v>
      </c>
      <c r="P286" s="1" t="s">
        <v>650</v>
      </c>
      <c r="Q286" t="str">
        <f>VLOOKUP(P286,xml_table3!$A$1:$B$272,2,FALSE())</f>
        <v>S177</v>
      </c>
      <c r="R286" s="1" t="s">
        <v>423</v>
      </c>
      <c r="S286" t="str">
        <f>VLOOKUP(R286,xml_table3!$A$1:$B$272,2,FALSE())</f>
        <v>S47</v>
      </c>
      <c r="T286" s="1" t="s">
        <v>212</v>
      </c>
      <c r="U286" s="1" t="s">
        <v>40</v>
      </c>
      <c r="V286" s="1" t="s">
        <v>41</v>
      </c>
      <c r="X286" s="1"/>
      <c r="Y286" t="str">
        <f>"&lt;member ID = """&amp;A286&amp;"""&gt;&lt;K_ID&gt;"&amp;B286&amp;"&lt;/K_ID&gt;&lt;Name&gt;"&amp;C286&amp;"&lt;/Name&gt;&lt;Personality&gt;"&amp;テーブル1[[#This Row],[Personality2]]&amp;"&lt;/Personality&gt;&lt;Special_1&gt;"&amp;G286&amp;"&lt;/Special_1&gt;&lt;Special_2&gt;"&amp;I286&amp;"&lt;/Special_2&gt;&lt;Item&gt;"&amp;K286&amp;"&lt;/Item&gt;&lt;Skill_1&gt;"&amp;M286&amp;"&lt;/Skill_1&gt;&lt;Skill_2&gt;"&amp;O286&amp;"&lt;/Skill_2&gt;&lt;Skill_3&gt;"&amp;Q286&amp;"&lt;/Skill_3&gt;"</f>
        <v>&lt;member ID = "P285"&gt;&lt;K_ID&gt;K72&lt;/K_ID&gt;&lt;Name&gt;ニドキング&lt;/Name&gt;&lt;Personality&gt;PE4&lt;/Personality&gt;&lt;Special_1&gt;S69&lt;/Special_1&gt;&lt;Special_2&gt;S68&lt;/Special_2&gt;&lt;Item&gt;I14&lt;/Item&gt;&lt;Skill_1&gt;S95&lt;/Skill_1&gt;&lt;Skill_2&gt;S156&lt;/Skill_2&gt;&lt;Skill_3&gt;S177&lt;/Skill_3&gt;</v>
      </c>
      <c r="Z286" t="str">
        <f t="shared" si="9"/>
        <v>&lt;Skill_4&gt;S47&lt;/Skill_4&gt;&lt;Circle&gt;1&lt;/Circle&gt;&lt;Doryokuti_1&gt;HP&lt;/Doryokuti_1&gt;&lt;Doryokuti_2&gt;A&lt;/Doryokuti_2&gt;&lt;Doryokuti_3&gt;&lt;/Doryokuti_3&gt;&lt;/member&gt;</v>
      </c>
      <c r="AA286" t="str">
        <f t="shared" si="8"/>
        <v>&lt;member ID = "P285"&gt;&lt;K_ID&gt;K72&lt;/K_ID&gt;&lt;Name&gt;ニドキング&lt;/Name&gt;&lt;Personality&gt;PE4&lt;/Personality&gt;&lt;Special_1&gt;S69&lt;/Special_1&gt;&lt;Special_2&gt;S68&lt;/Special_2&gt;&lt;Item&gt;I14&lt;/Item&gt;&lt;Skill_1&gt;S95&lt;/Skill_1&gt;&lt;Skill_2&gt;S156&lt;/Skill_2&gt;&lt;Skill_3&gt;S177&lt;/Skill_3&gt;&lt;Skill_4&gt;S47&lt;/Skill_4&gt;&lt;Circle&gt;1&lt;/Circle&gt;&lt;Doryokuti_1&gt;HP&lt;/Doryokuti_1&gt;&lt;Doryokuti_2&gt;A&lt;/Doryokuti_2&gt;&lt;Doryokuti_3&gt;&lt;/Doryokuti_3&gt;&lt;/member&gt;</v>
      </c>
      <c r="AMK286" s="1"/>
    </row>
    <row r="287" spans="1:27 1025:1025">
      <c r="A287" s="1" t="s">
        <v>860</v>
      </c>
      <c r="B287" t="str">
        <f>VLOOKUP(C287,xml_table5!$A$1:$B$151,2,FALSE())</f>
        <v>K72</v>
      </c>
      <c r="C287" s="1" t="s">
        <v>859</v>
      </c>
      <c r="D287" s="1" t="s">
        <v>297</v>
      </c>
      <c r="E287" s="22" t="str">
        <f>VLOOKUP(テーブル1[[#This Row],[Personality]],作業用!$J$2:$K$17,2,FALSE)</f>
        <v>PE5</v>
      </c>
      <c r="F287" t="str">
        <f>VLOOKUP(C287,pokemon_status!$B$2:$F$910,4,FALSE())</f>
        <v>どくのトゲ</v>
      </c>
      <c r="G287" t="str">
        <f>VLOOKUP(F287,xml_table4!$A$1:$B$127,2,FALSE())</f>
        <v>S69</v>
      </c>
      <c r="H287" t="s">
        <v>159</v>
      </c>
      <c r="I287" t="str">
        <f>IF(H287 = "","",VLOOKUP(H287,xml_table4!$A$1:$B$127,2,FALSE()))</f>
        <v>S68</v>
      </c>
      <c r="J287" s="1" t="s">
        <v>315</v>
      </c>
      <c r="K287" t="str">
        <f>VLOOKUP(J287,xml_table2!$A$2:$B$56,2,FALSE())</f>
        <v>I43</v>
      </c>
      <c r="L287" s="1" t="s">
        <v>480</v>
      </c>
      <c r="M287" t="str">
        <f>VLOOKUP(L287,xml_table3!$A$1:$B$272,2,FALSE())</f>
        <v>S62</v>
      </c>
      <c r="N287" s="1" t="s">
        <v>265</v>
      </c>
      <c r="O287" t="str">
        <f>VLOOKUP(N287,xml_table3!$A$1:$B$272,2,FALSE())</f>
        <v>S267</v>
      </c>
      <c r="P287" s="1" t="s">
        <v>524</v>
      </c>
      <c r="Q287" t="str">
        <f>VLOOKUP(P287,xml_table3!$A$1:$B$272,2,FALSE())</f>
        <v>S144</v>
      </c>
      <c r="R287" s="1" t="s">
        <v>593</v>
      </c>
      <c r="S287" t="str">
        <f>VLOOKUP(R287,xml_table3!$A$1:$B$272,2,FALSE())</f>
        <v>S236</v>
      </c>
      <c r="T287" s="1" t="s">
        <v>219</v>
      </c>
      <c r="U287" s="1" t="s">
        <v>40</v>
      </c>
      <c r="V287" s="1" t="s">
        <v>42</v>
      </c>
      <c r="W287" s="1" t="s">
        <v>44</v>
      </c>
      <c r="X287" s="1"/>
      <c r="Y287" t="str">
        <f>"&lt;member ID = """&amp;A287&amp;"""&gt;&lt;K_ID&gt;"&amp;B287&amp;"&lt;/K_ID&gt;&lt;Name&gt;"&amp;C287&amp;"&lt;/Name&gt;&lt;Personality&gt;"&amp;テーブル1[[#This Row],[Personality2]]&amp;"&lt;/Personality&gt;&lt;Special_1&gt;"&amp;G287&amp;"&lt;/Special_1&gt;&lt;Special_2&gt;"&amp;I287&amp;"&lt;/Special_2&gt;&lt;Item&gt;"&amp;K287&amp;"&lt;/Item&gt;&lt;Skill_1&gt;"&amp;M287&amp;"&lt;/Skill_1&gt;&lt;Skill_2&gt;"&amp;O287&amp;"&lt;/Skill_2&gt;&lt;Skill_3&gt;"&amp;Q287&amp;"&lt;/Skill_3&gt;"</f>
        <v>&lt;member ID = "P286"&gt;&lt;K_ID&gt;K72&lt;/K_ID&gt;&lt;Name&gt;ニドキング&lt;/Name&gt;&lt;Personality&gt;PE5&lt;/Personality&gt;&lt;Special_1&gt;S69&lt;/Special_1&gt;&lt;Special_2&gt;S68&lt;/Special_2&gt;&lt;Item&gt;I43&lt;/Item&gt;&lt;Skill_1&gt;S62&lt;/Skill_1&gt;&lt;Skill_2&gt;S267&lt;/Skill_2&gt;&lt;Skill_3&gt;S144&lt;/Skill_3&gt;</v>
      </c>
      <c r="Z287" t="str">
        <f t="shared" si="9"/>
        <v>&lt;Skill_4&gt;S236&lt;/Skill_4&gt;&lt;Circle&gt;2&lt;/Circle&gt;&lt;Doryokuti_1&gt;HP&lt;/Doryokuti_1&gt;&lt;Doryokuti_2&gt;B&lt;/Doryokuti_2&gt;&lt;Doryokuti_3&gt;D&lt;/Doryokuti_3&gt;&lt;/member&gt;</v>
      </c>
      <c r="AA287" t="str">
        <f t="shared" si="8"/>
        <v>&lt;member ID = "P286"&gt;&lt;K_ID&gt;K72&lt;/K_ID&gt;&lt;Name&gt;ニドキング&lt;/Name&gt;&lt;Personality&gt;PE5&lt;/Personality&gt;&lt;Special_1&gt;S69&lt;/Special_1&gt;&lt;Special_2&gt;S68&lt;/Special_2&gt;&lt;Item&gt;I43&lt;/Item&gt;&lt;Skill_1&gt;S62&lt;/Skill_1&gt;&lt;Skill_2&gt;S267&lt;/Skill_2&gt;&lt;Skill_3&gt;S144&lt;/Skill_3&gt;&lt;Skill_4&gt;S236&lt;/Skill_4&gt;&lt;Circle&gt;2&lt;/Circle&gt;&lt;Doryokuti_1&gt;HP&lt;/Doryokuti_1&gt;&lt;Doryokuti_2&gt;B&lt;/Doryokuti_2&gt;&lt;Doryokuti_3&gt;D&lt;/Doryokuti_3&gt;&lt;/member&gt;</v>
      </c>
      <c r="AMK287" s="1"/>
    </row>
    <row r="288" spans="1:27 1025:1025">
      <c r="A288" s="1" t="s">
        <v>861</v>
      </c>
      <c r="B288" t="str">
        <f>VLOOKUP(C288,xml_table5!$A$1:$B$151,2,FALSE())</f>
        <v>K72</v>
      </c>
      <c r="C288" s="1" t="s">
        <v>859</v>
      </c>
      <c r="D288" s="1" t="s">
        <v>261</v>
      </c>
      <c r="E288" s="22" t="str">
        <f>VLOOKUP(テーブル1[[#This Row],[Personality]],作業用!$J$2:$K$17,2,FALSE)</f>
        <v>PE3</v>
      </c>
      <c r="F288" t="str">
        <f>VLOOKUP(C288,pokemon_status!$B$2:$F$910,4,FALSE())</f>
        <v>どくのトゲ</v>
      </c>
      <c r="G288" t="str">
        <f>VLOOKUP(F288,xml_table4!$A$1:$B$127,2,FALSE())</f>
        <v>S69</v>
      </c>
      <c r="H288" t="s">
        <v>159</v>
      </c>
      <c r="I288" t="str">
        <f>IF(H288 = "","",VLOOKUP(H288,xml_table4!$A$1:$B$127,2,FALSE()))</f>
        <v>S68</v>
      </c>
      <c r="J288" s="1" t="s">
        <v>431</v>
      </c>
      <c r="K288" t="str">
        <f>VLOOKUP(J288,xml_table2!$A$2:$B$56,2,FALSE())</f>
        <v>I32</v>
      </c>
      <c r="L288" s="1" t="s">
        <v>469</v>
      </c>
      <c r="M288" t="str">
        <f>VLOOKUP(L288,xml_table3!$A$1:$B$272,2,FALSE())</f>
        <v>S122</v>
      </c>
      <c r="N288" s="1" t="s">
        <v>273</v>
      </c>
      <c r="O288" t="str">
        <f>VLOOKUP(N288,xml_table3!$A$1:$B$272,2,FALSE())</f>
        <v>S220</v>
      </c>
      <c r="P288" s="1" t="s">
        <v>396</v>
      </c>
      <c r="Q288" t="str">
        <f>VLOOKUP(P288,xml_table3!$A$1:$B$272,2,FALSE())</f>
        <v>S270</v>
      </c>
      <c r="R288" s="1" t="s">
        <v>319</v>
      </c>
      <c r="S288" t="str">
        <f>VLOOKUP(R288,xml_table3!$A$1:$B$272,2,FALSE())</f>
        <v>S104</v>
      </c>
      <c r="T288" s="1" t="s">
        <v>224</v>
      </c>
      <c r="U288" s="1" t="s">
        <v>43</v>
      </c>
      <c r="V288" s="1" t="s">
        <v>45</v>
      </c>
      <c r="X288" s="1"/>
      <c r="Y288" t="str">
        <f>"&lt;member ID = """&amp;A288&amp;"""&gt;&lt;K_ID&gt;"&amp;B288&amp;"&lt;/K_ID&gt;&lt;Name&gt;"&amp;C288&amp;"&lt;/Name&gt;&lt;Personality&gt;"&amp;テーブル1[[#This Row],[Personality2]]&amp;"&lt;/Personality&gt;&lt;Special_1&gt;"&amp;G288&amp;"&lt;/Special_1&gt;&lt;Special_2&gt;"&amp;I288&amp;"&lt;/Special_2&gt;&lt;Item&gt;"&amp;K288&amp;"&lt;/Item&gt;&lt;Skill_1&gt;"&amp;M288&amp;"&lt;/Skill_1&gt;&lt;Skill_2&gt;"&amp;O288&amp;"&lt;/Skill_2&gt;&lt;Skill_3&gt;"&amp;Q288&amp;"&lt;/Skill_3&gt;"</f>
        <v>&lt;member ID = "P287"&gt;&lt;K_ID&gt;K72&lt;/K_ID&gt;&lt;Name&gt;ニドキング&lt;/Name&gt;&lt;Personality&gt;PE3&lt;/Personality&gt;&lt;Special_1&gt;S69&lt;/Special_1&gt;&lt;Special_2&gt;S68&lt;/Special_2&gt;&lt;Item&gt;I32&lt;/Item&gt;&lt;Skill_1&gt;S122&lt;/Skill_1&gt;&lt;Skill_2&gt;S220&lt;/Skill_2&gt;&lt;Skill_3&gt;S270&lt;/Skill_3&gt;</v>
      </c>
      <c r="Z288" t="str">
        <f t="shared" si="9"/>
        <v>&lt;Skill_4&gt;S104&lt;/Skill_4&gt;&lt;Circle&gt;3&lt;/Circle&gt;&lt;Doryokuti_1&gt;C&lt;/Doryokuti_1&gt;&lt;Doryokuti_2&gt;S&lt;/Doryokuti_2&gt;&lt;Doryokuti_3&gt;&lt;/Doryokuti_3&gt;&lt;/member&gt;</v>
      </c>
      <c r="AA288" t="str">
        <f t="shared" si="8"/>
        <v>&lt;member ID = "P287"&gt;&lt;K_ID&gt;K72&lt;/K_ID&gt;&lt;Name&gt;ニドキング&lt;/Name&gt;&lt;Personality&gt;PE3&lt;/Personality&gt;&lt;Special_1&gt;S69&lt;/Special_1&gt;&lt;Special_2&gt;S68&lt;/Special_2&gt;&lt;Item&gt;I32&lt;/Item&gt;&lt;Skill_1&gt;S122&lt;/Skill_1&gt;&lt;Skill_2&gt;S220&lt;/Skill_2&gt;&lt;Skill_3&gt;S270&lt;/Skill_3&gt;&lt;Skill_4&gt;S104&lt;/Skill_4&gt;&lt;Circle&gt;3&lt;/Circle&gt;&lt;Doryokuti_1&gt;C&lt;/Doryokuti_1&gt;&lt;Doryokuti_2&gt;S&lt;/Doryokuti_2&gt;&lt;Doryokuti_3&gt;&lt;/Doryokuti_3&gt;&lt;/member&gt;</v>
      </c>
      <c r="AMK288" s="1"/>
    </row>
    <row r="289" spans="1:27 1025:1025">
      <c r="A289" s="1" t="s">
        <v>862</v>
      </c>
      <c r="B289" t="str">
        <f>VLOOKUP(C289,xml_table5!$A$1:$B$151,2,FALSE())</f>
        <v>K72</v>
      </c>
      <c r="C289" s="1" t="s">
        <v>859</v>
      </c>
      <c r="D289" s="1" t="s">
        <v>206</v>
      </c>
      <c r="E289" s="22" t="str">
        <f>VLOOKUP(テーブル1[[#This Row],[Personality]],作業用!$J$2:$K$17,2,FALSE)</f>
        <v>PE1</v>
      </c>
      <c r="F289" t="str">
        <f>VLOOKUP(C289,pokemon_status!$B$2:$F$910,4,FALSE())</f>
        <v>どくのトゲ</v>
      </c>
      <c r="G289" t="str">
        <f>VLOOKUP(F289,xml_table4!$A$1:$B$127,2,FALSE())</f>
        <v>S69</v>
      </c>
      <c r="H289" t="s">
        <v>159</v>
      </c>
      <c r="I289" t="str">
        <f>IF(H289 = "","",VLOOKUP(H289,xml_table4!$A$1:$B$127,2,FALSE()))</f>
        <v>S68</v>
      </c>
      <c r="J289" s="1" t="s">
        <v>138</v>
      </c>
      <c r="K289" t="str">
        <f>VLOOKUP(J289,xml_table2!$A$2:$B$56,2,FALSE())</f>
        <v>I35</v>
      </c>
      <c r="L289" s="1" t="s">
        <v>210</v>
      </c>
      <c r="M289" t="str">
        <f>VLOOKUP(L289,xml_table3!$A$1:$B$272,2,FALSE())</f>
        <v>S95</v>
      </c>
      <c r="N289" s="1" t="s">
        <v>523</v>
      </c>
      <c r="O289" t="str">
        <f>VLOOKUP(N289,xml_table3!$A$1:$B$272,2,FALSE())</f>
        <v>S156</v>
      </c>
      <c r="P289" s="1" t="s">
        <v>526</v>
      </c>
      <c r="Q289" t="str">
        <f>VLOOKUP(P289,xml_table3!$A$1:$B$272,2,FALSE())</f>
        <v>S249</v>
      </c>
      <c r="R289" s="1" t="s">
        <v>435</v>
      </c>
      <c r="S289" t="str">
        <f>VLOOKUP(R289,xml_table3!$A$1:$B$272,2,FALSE())</f>
        <v>S75</v>
      </c>
      <c r="T289" s="1" t="s">
        <v>228</v>
      </c>
      <c r="U289" s="1" t="s">
        <v>41</v>
      </c>
      <c r="V289" s="1" t="s">
        <v>45</v>
      </c>
      <c r="X289" s="1"/>
      <c r="Y289" t="str">
        <f>"&lt;member ID = """&amp;A289&amp;"""&gt;&lt;K_ID&gt;"&amp;B289&amp;"&lt;/K_ID&gt;&lt;Name&gt;"&amp;C289&amp;"&lt;/Name&gt;&lt;Personality&gt;"&amp;テーブル1[[#This Row],[Personality2]]&amp;"&lt;/Personality&gt;&lt;Special_1&gt;"&amp;G289&amp;"&lt;/Special_1&gt;&lt;Special_2&gt;"&amp;I289&amp;"&lt;/Special_2&gt;&lt;Item&gt;"&amp;K289&amp;"&lt;/Item&gt;&lt;Skill_1&gt;"&amp;M289&amp;"&lt;/Skill_1&gt;&lt;Skill_2&gt;"&amp;O289&amp;"&lt;/Skill_2&gt;&lt;Skill_3&gt;"&amp;Q289&amp;"&lt;/Skill_3&gt;"</f>
        <v>&lt;member ID = "P288"&gt;&lt;K_ID&gt;K72&lt;/K_ID&gt;&lt;Name&gt;ニドキング&lt;/Name&gt;&lt;Personality&gt;PE1&lt;/Personality&gt;&lt;Special_1&gt;S69&lt;/Special_1&gt;&lt;Special_2&gt;S68&lt;/Special_2&gt;&lt;Item&gt;I35&lt;/Item&gt;&lt;Skill_1&gt;S95&lt;/Skill_1&gt;&lt;Skill_2&gt;S156&lt;/Skill_2&gt;&lt;Skill_3&gt;S249&lt;/Skill_3&gt;</v>
      </c>
      <c r="Z289" t="str">
        <f t="shared" si="9"/>
        <v>&lt;Skill_4&gt;S75&lt;/Skill_4&gt;&lt;Circle&gt;4&lt;/Circle&gt;&lt;Doryokuti_1&gt;A&lt;/Doryokuti_1&gt;&lt;Doryokuti_2&gt;S&lt;/Doryokuti_2&gt;&lt;Doryokuti_3&gt;&lt;/Doryokuti_3&gt;&lt;/member&gt;</v>
      </c>
      <c r="AA289" t="str">
        <f t="shared" si="8"/>
        <v>&lt;member ID = "P288"&gt;&lt;K_ID&gt;K72&lt;/K_ID&gt;&lt;Name&gt;ニドキング&lt;/Name&gt;&lt;Personality&gt;PE1&lt;/Personality&gt;&lt;Special_1&gt;S69&lt;/Special_1&gt;&lt;Special_2&gt;S68&lt;/Special_2&gt;&lt;Item&gt;I35&lt;/Item&gt;&lt;Skill_1&gt;S95&lt;/Skill_1&gt;&lt;Skill_2&gt;S156&lt;/Skill_2&gt;&lt;Skill_3&gt;S249&lt;/Skill_3&gt;&lt;Skill_4&gt;S75&lt;/Skill_4&gt;&lt;Circle&gt;4&lt;/Circle&gt;&lt;Doryokuti_1&gt;A&lt;/Doryokuti_1&gt;&lt;Doryokuti_2&gt;S&lt;/Doryokuti_2&gt;&lt;Doryokuti_3&gt;&lt;/Doryokuti_3&gt;&lt;/member&gt;</v>
      </c>
      <c r="AMK289" s="1"/>
    </row>
    <row r="290" spans="1:27 1025:1025">
      <c r="A290" s="1" t="s">
        <v>863</v>
      </c>
      <c r="B290" t="str">
        <f>VLOOKUP(C290,xml_table5!$A$1:$B$151,2,FALSE())</f>
        <v>K73</v>
      </c>
      <c r="C290" s="1" t="s">
        <v>864</v>
      </c>
      <c r="D290" s="1" t="s">
        <v>206</v>
      </c>
      <c r="E290" s="22" t="str">
        <f>VLOOKUP(テーブル1[[#This Row],[Personality]],作業用!$J$2:$K$17,2,FALSE)</f>
        <v>PE1</v>
      </c>
      <c r="F290" t="str">
        <f>VLOOKUP(C290,pokemon_status!$B$2:$F$910,4,FALSE())</f>
        <v>どくのトゲ</v>
      </c>
      <c r="G290" t="str">
        <f>VLOOKUP(F290,xml_table4!$A$1:$B$127,2,FALSE())</f>
        <v>S69</v>
      </c>
      <c r="H290" t="s">
        <v>159</v>
      </c>
      <c r="I290" t="str">
        <f>IF(H290 = "","",VLOOKUP(H290,xml_table4!$A$1:$B$127,2,FALSE()))</f>
        <v>S68</v>
      </c>
      <c r="J290" s="1" t="s">
        <v>271</v>
      </c>
      <c r="K290" t="str">
        <f>VLOOKUP(J290,xml_table2!$A$2:$B$56,2,FALSE())</f>
        <v>I4</v>
      </c>
      <c r="L290" s="1" t="s">
        <v>210</v>
      </c>
      <c r="M290" t="str">
        <f>VLOOKUP(L290,xml_table3!$A$1:$B$272,2,FALSE())</f>
        <v>S95</v>
      </c>
      <c r="N290" s="1" t="s">
        <v>865</v>
      </c>
      <c r="O290" t="str">
        <f>VLOOKUP(N290,xml_table3!$A$1:$B$272,2,FALSE())</f>
        <v>S158</v>
      </c>
      <c r="P290" s="1" t="s">
        <v>217</v>
      </c>
      <c r="Q290" t="str">
        <f>VLOOKUP(P290,xml_table3!$A$1:$B$272,2,FALSE())</f>
        <v>S145</v>
      </c>
      <c r="R290" s="1" t="s">
        <v>317</v>
      </c>
      <c r="S290" t="str">
        <f>VLOOKUP(R290,xml_table3!$A$1:$B$272,2,FALSE())</f>
        <v>S15</v>
      </c>
      <c r="T290" s="1" t="s">
        <v>212</v>
      </c>
      <c r="U290" s="1" t="s">
        <v>40</v>
      </c>
      <c r="V290" s="1" t="s">
        <v>41</v>
      </c>
      <c r="X290" s="1"/>
      <c r="Y290" t="str">
        <f>"&lt;member ID = """&amp;A290&amp;"""&gt;&lt;K_ID&gt;"&amp;B290&amp;"&lt;/K_ID&gt;&lt;Name&gt;"&amp;C290&amp;"&lt;/Name&gt;&lt;Personality&gt;"&amp;テーブル1[[#This Row],[Personality2]]&amp;"&lt;/Personality&gt;&lt;Special_1&gt;"&amp;G290&amp;"&lt;/Special_1&gt;&lt;Special_2&gt;"&amp;I290&amp;"&lt;/Special_2&gt;&lt;Item&gt;"&amp;K290&amp;"&lt;/Item&gt;&lt;Skill_1&gt;"&amp;M290&amp;"&lt;/Skill_1&gt;&lt;Skill_2&gt;"&amp;O290&amp;"&lt;/Skill_2&gt;&lt;Skill_3&gt;"&amp;Q290&amp;"&lt;/Skill_3&gt;"</f>
        <v>&lt;member ID = "P289"&gt;&lt;K_ID&gt;K73&lt;/K_ID&gt;&lt;Name&gt;ニドクイン&lt;/Name&gt;&lt;Personality&gt;PE1&lt;/Personality&gt;&lt;Special_1&gt;S69&lt;/Special_1&gt;&lt;Special_2&gt;S68&lt;/Special_2&gt;&lt;Item&gt;I4&lt;/Item&gt;&lt;Skill_1&gt;S95&lt;/Skill_1&gt;&lt;Skill_2&gt;S158&lt;/Skill_2&gt;&lt;Skill_3&gt;S145&lt;/Skill_3&gt;</v>
      </c>
      <c r="Z290" t="str">
        <f t="shared" si="9"/>
        <v>&lt;Skill_4&gt;S15&lt;/Skill_4&gt;&lt;Circle&gt;1&lt;/Circle&gt;&lt;Doryokuti_1&gt;HP&lt;/Doryokuti_1&gt;&lt;Doryokuti_2&gt;A&lt;/Doryokuti_2&gt;&lt;Doryokuti_3&gt;&lt;/Doryokuti_3&gt;&lt;/member&gt;</v>
      </c>
      <c r="AA290" t="str">
        <f t="shared" si="8"/>
        <v>&lt;member ID = "P289"&gt;&lt;K_ID&gt;K73&lt;/K_ID&gt;&lt;Name&gt;ニドクイン&lt;/Name&gt;&lt;Personality&gt;PE1&lt;/Personality&gt;&lt;Special_1&gt;S69&lt;/Special_1&gt;&lt;Special_2&gt;S68&lt;/Special_2&gt;&lt;Item&gt;I4&lt;/Item&gt;&lt;Skill_1&gt;S95&lt;/Skill_1&gt;&lt;Skill_2&gt;S158&lt;/Skill_2&gt;&lt;Skill_3&gt;S145&lt;/Skill_3&gt;&lt;Skill_4&gt;S15&lt;/Skill_4&gt;&lt;Circle&gt;1&lt;/Circle&gt;&lt;Doryokuti_1&gt;HP&lt;/Doryokuti_1&gt;&lt;Doryokuti_2&gt;A&lt;/Doryokuti_2&gt;&lt;Doryokuti_3&gt;&lt;/Doryokuti_3&gt;&lt;/member&gt;</v>
      </c>
      <c r="AMK290" s="1"/>
    </row>
    <row r="291" spans="1:27 1025:1025">
      <c r="A291" s="1" t="s">
        <v>866</v>
      </c>
      <c r="B291" t="str">
        <f>VLOOKUP(C291,xml_table5!$A$1:$B$151,2,FALSE())</f>
        <v>K73</v>
      </c>
      <c r="C291" s="1" t="s">
        <v>864</v>
      </c>
      <c r="D291" s="1" t="s">
        <v>206</v>
      </c>
      <c r="E291" s="22" t="str">
        <f>VLOOKUP(テーブル1[[#This Row],[Personality]],作業用!$J$2:$K$17,2,FALSE)</f>
        <v>PE1</v>
      </c>
      <c r="F291" t="str">
        <f>VLOOKUP(C291,pokemon_status!$B$2:$F$910,4,FALSE())</f>
        <v>どくのトゲ</v>
      </c>
      <c r="G291" t="str">
        <f>VLOOKUP(F291,xml_table4!$A$1:$B$127,2,FALSE())</f>
        <v>S69</v>
      </c>
      <c r="H291" t="s">
        <v>159</v>
      </c>
      <c r="I291" t="str">
        <f>IF(H291 = "","",VLOOKUP(H291,xml_table4!$A$1:$B$127,2,FALSE()))</f>
        <v>S68</v>
      </c>
      <c r="J291" s="1" t="s">
        <v>214</v>
      </c>
      <c r="K291" t="str">
        <f>VLOOKUP(J291,xml_table2!$A$2:$B$56,2,FALSE())</f>
        <v>I45</v>
      </c>
      <c r="L291" s="1" t="s">
        <v>523</v>
      </c>
      <c r="M291" t="str">
        <f>VLOOKUP(L291,xml_table3!$A$1:$B$272,2,FALSE())</f>
        <v>S156</v>
      </c>
      <c r="N291" s="1" t="s">
        <v>338</v>
      </c>
      <c r="O291" t="str">
        <f>VLOOKUP(N291,xml_table3!$A$1:$B$272,2,FALSE())</f>
        <v>S226</v>
      </c>
      <c r="P291" s="1" t="s">
        <v>339</v>
      </c>
      <c r="Q291" t="str">
        <f>VLOOKUP(P291,xml_table3!$A$1:$B$272,2,FALSE())</f>
        <v>S56</v>
      </c>
      <c r="R291" s="1" t="s">
        <v>340</v>
      </c>
      <c r="S291" t="str">
        <f>VLOOKUP(R291,xml_table3!$A$1:$B$272,2,FALSE())</f>
        <v>S269</v>
      </c>
      <c r="T291" s="1" t="s">
        <v>219</v>
      </c>
      <c r="U291" s="1" t="s">
        <v>40</v>
      </c>
      <c r="V291" s="1" t="s">
        <v>41</v>
      </c>
      <c r="X291" s="1"/>
      <c r="Y291" t="str">
        <f>"&lt;member ID = """&amp;A291&amp;"""&gt;&lt;K_ID&gt;"&amp;B291&amp;"&lt;/K_ID&gt;&lt;Name&gt;"&amp;C291&amp;"&lt;/Name&gt;&lt;Personality&gt;"&amp;テーブル1[[#This Row],[Personality2]]&amp;"&lt;/Personality&gt;&lt;Special_1&gt;"&amp;G291&amp;"&lt;/Special_1&gt;&lt;Special_2&gt;"&amp;I291&amp;"&lt;/Special_2&gt;&lt;Item&gt;"&amp;K291&amp;"&lt;/Item&gt;&lt;Skill_1&gt;"&amp;M291&amp;"&lt;/Skill_1&gt;&lt;Skill_2&gt;"&amp;O291&amp;"&lt;/Skill_2&gt;&lt;Skill_3&gt;"&amp;Q291&amp;"&lt;/Skill_3&gt;"</f>
        <v>&lt;member ID = "P290"&gt;&lt;K_ID&gt;K73&lt;/K_ID&gt;&lt;Name&gt;ニドクイン&lt;/Name&gt;&lt;Personality&gt;PE1&lt;/Personality&gt;&lt;Special_1&gt;S69&lt;/Special_1&gt;&lt;Special_2&gt;S68&lt;/Special_2&gt;&lt;Item&gt;I45&lt;/Item&gt;&lt;Skill_1&gt;S156&lt;/Skill_1&gt;&lt;Skill_2&gt;S226&lt;/Skill_2&gt;&lt;Skill_3&gt;S56&lt;/Skill_3&gt;</v>
      </c>
      <c r="Z291" t="str">
        <f t="shared" si="9"/>
        <v>&lt;Skill_4&gt;S269&lt;/Skill_4&gt;&lt;Circle&gt;2&lt;/Circle&gt;&lt;Doryokuti_1&gt;HP&lt;/Doryokuti_1&gt;&lt;Doryokuti_2&gt;A&lt;/Doryokuti_2&gt;&lt;Doryokuti_3&gt;&lt;/Doryokuti_3&gt;&lt;/member&gt;</v>
      </c>
      <c r="AA291" t="str">
        <f t="shared" si="8"/>
        <v>&lt;member ID = "P290"&gt;&lt;K_ID&gt;K73&lt;/K_ID&gt;&lt;Name&gt;ニドクイン&lt;/Name&gt;&lt;Personality&gt;PE1&lt;/Personality&gt;&lt;Special_1&gt;S69&lt;/Special_1&gt;&lt;Special_2&gt;S68&lt;/Special_2&gt;&lt;Item&gt;I45&lt;/Item&gt;&lt;Skill_1&gt;S156&lt;/Skill_1&gt;&lt;Skill_2&gt;S226&lt;/Skill_2&gt;&lt;Skill_3&gt;S56&lt;/Skill_3&gt;&lt;Skill_4&gt;S269&lt;/Skill_4&gt;&lt;Circle&gt;2&lt;/Circle&gt;&lt;Doryokuti_1&gt;HP&lt;/Doryokuti_1&gt;&lt;Doryokuti_2&gt;A&lt;/Doryokuti_2&gt;&lt;Doryokuti_3&gt;&lt;/Doryokuti_3&gt;&lt;/member&gt;</v>
      </c>
      <c r="AMK291" s="1"/>
    </row>
    <row r="292" spans="1:27 1025:1025">
      <c r="A292" s="1" t="s">
        <v>867</v>
      </c>
      <c r="B292" t="str">
        <f>VLOOKUP(C292,xml_table5!$A$1:$B$151,2,FALSE())</f>
        <v>K73</v>
      </c>
      <c r="C292" s="1" t="s">
        <v>864</v>
      </c>
      <c r="D292" s="1" t="s">
        <v>261</v>
      </c>
      <c r="E292" s="22" t="str">
        <f>VLOOKUP(テーブル1[[#This Row],[Personality]],作業用!$J$2:$K$17,2,FALSE)</f>
        <v>PE3</v>
      </c>
      <c r="F292" t="str">
        <f>VLOOKUP(C292,pokemon_status!$B$2:$F$910,4,FALSE())</f>
        <v>どくのトゲ</v>
      </c>
      <c r="G292" t="str">
        <f>VLOOKUP(F292,xml_table4!$A$1:$B$127,2,FALSE())</f>
        <v>S69</v>
      </c>
      <c r="H292" t="s">
        <v>159</v>
      </c>
      <c r="I292" t="str">
        <f>IF(H292 = "","",VLOOKUP(H292,xml_table4!$A$1:$B$127,2,FALSE()))</f>
        <v>S68</v>
      </c>
      <c r="J292" s="1" t="s">
        <v>277</v>
      </c>
      <c r="K292" t="str">
        <f>VLOOKUP(J292,xml_table2!$A$2:$B$56,2,FALSE())</f>
        <v>I18</v>
      </c>
      <c r="L292" s="1" t="s">
        <v>273</v>
      </c>
      <c r="M292" t="str">
        <f>VLOOKUP(L292,xml_table3!$A$1:$B$272,2,FALSE())</f>
        <v>S220</v>
      </c>
      <c r="N292" s="1" t="s">
        <v>469</v>
      </c>
      <c r="O292" t="str">
        <f>VLOOKUP(N292,xml_table3!$A$1:$B$272,2,FALSE())</f>
        <v>S122</v>
      </c>
      <c r="P292" s="1" t="s">
        <v>433</v>
      </c>
      <c r="Q292" t="str">
        <f>VLOOKUP(P292,xml_table3!$A$1:$B$272,2,FALSE())</f>
        <v>S48</v>
      </c>
      <c r="R292" s="1" t="s">
        <v>396</v>
      </c>
      <c r="S292" t="str">
        <f>VLOOKUP(R292,xml_table3!$A$1:$B$272,2,FALSE())</f>
        <v>S270</v>
      </c>
      <c r="T292" s="1" t="s">
        <v>224</v>
      </c>
      <c r="U292" s="1" t="s">
        <v>40</v>
      </c>
      <c r="V292" s="1" t="s">
        <v>43</v>
      </c>
      <c r="X292" s="1"/>
      <c r="Y292" t="str">
        <f>"&lt;member ID = """&amp;A292&amp;"""&gt;&lt;K_ID&gt;"&amp;B292&amp;"&lt;/K_ID&gt;&lt;Name&gt;"&amp;C292&amp;"&lt;/Name&gt;&lt;Personality&gt;"&amp;テーブル1[[#This Row],[Personality2]]&amp;"&lt;/Personality&gt;&lt;Special_1&gt;"&amp;G292&amp;"&lt;/Special_1&gt;&lt;Special_2&gt;"&amp;I292&amp;"&lt;/Special_2&gt;&lt;Item&gt;"&amp;K292&amp;"&lt;/Item&gt;&lt;Skill_1&gt;"&amp;M292&amp;"&lt;/Skill_1&gt;&lt;Skill_2&gt;"&amp;O292&amp;"&lt;/Skill_2&gt;&lt;Skill_3&gt;"&amp;Q292&amp;"&lt;/Skill_3&gt;"</f>
        <v>&lt;member ID = "P291"&gt;&lt;K_ID&gt;K73&lt;/K_ID&gt;&lt;Name&gt;ニドクイン&lt;/Name&gt;&lt;Personality&gt;PE3&lt;/Personality&gt;&lt;Special_1&gt;S69&lt;/Special_1&gt;&lt;Special_2&gt;S68&lt;/Special_2&gt;&lt;Item&gt;I18&lt;/Item&gt;&lt;Skill_1&gt;S220&lt;/Skill_1&gt;&lt;Skill_2&gt;S122&lt;/Skill_2&gt;&lt;Skill_3&gt;S48&lt;/Skill_3&gt;</v>
      </c>
      <c r="Z292" t="str">
        <f t="shared" si="9"/>
        <v>&lt;Skill_4&gt;S270&lt;/Skill_4&gt;&lt;Circle&gt;3&lt;/Circle&gt;&lt;Doryokuti_1&gt;HP&lt;/Doryokuti_1&gt;&lt;Doryokuti_2&gt;C&lt;/Doryokuti_2&gt;&lt;Doryokuti_3&gt;&lt;/Doryokuti_3&gt;&lt;/member&gt;</v>
      </c>
      <c r="AA292" t="str">
        <f t="shared" si="8"/>
        <v>&lt;member ID = "P291"&gt;&lt;K_ID&gt;K73&lt;/K_ID&gt;&lt;Name&gt;ニドクイン&lt;/Name&gt;&lt;Personality&gt;PE3&lt;/Personality&gt;&lt;Special_1&gt;S69&lt;/Special_1&gt;&lt;Special_2&gt;S68&lt;/Special_2&gt;&lt;Item&gt;I18&lt;/Item&gt;&lt;Skill_1&gt;S220&lt;/Skill_1&gt;&lt;Skill_2&gt;S122&lt;/Skill_2&gt;&lt;Skill_3&gt;S48&lt;/Skill_3&gt;&lt;Skill_4&gt;S270&lt;/Skill_4&gt;&lt;Circle&gt;3&lt;/Circle&gt;&lt;Doryokuti_1&gt;HP&lt;/Doryokuti_1&gt;&lt;Doryokuti_2&gt;C&lt;/Doryokuti_2&gt;&lt;Doryokuti_3&gt;&lt;/Doryokuti_3&gt;&lt;/member&gt;</v>
      </c>
      <c r="AMK292" s="1"/>
    </row>
    <row r="293" spans="1:27 1025:1025">
      <c r="A293" s="1" t="s">
        <v>868</v>
      </c>
      <c r="B293" t="str">
        <f>VLOOKUP(C293,xml_table5!$A$1:$B$151,2,FALSE())</f>
        <v>K73</v>
      </c>
      <c r="C293" s="1" t="s">
        <v>864</v>
      </c>
      <c r="D293" s="1" t="s">
        <v>206</v>
      </c>
      <c r="E293" s="22" t="str">
        <f>VLOOKUP(テーブル1[[#This Row],[Personality]],作業用!$J$2:$K$17,2,FALSE)</f>
        <v>PE1</v>
      </c>
      <c r="F293" t="str">
        <f>VLOOKUP(C293,pokemon_status!$B$2:$F$910,4,FALSE())</f>
        <v>どくのトゲ</v>
      </c>
      <c r="G293" t="str">
        <f>VLOOKUP(F293,xml_table4!$A$1:$B$127,2,FALSE())</f>
        <v>S69</v>
      </c>
      <c r="H293" t="s">
        <v>159</v>
      </c>
      <c r="I293" t="str">
        <f>IF(H293 = "","",VLOOKUP(H293,xml_table4!$A$1:$B$127,2,FALSE()))</f>
        <v>S68</v>
      </c>
      <c r="J293" s="1" t="s">
        <v>207</v>
      </c>
      <c r="K293" t="str">
        <f>VLOOKUP(J293,xml_table2!$A$2:$B$56,2,FALSE())</f>
        <v>I29</v>
      </c>
      <c r="L293" s="1" t="s">
        <v>210</v>
      </c>
      <c r="M293" t="str">
        <f>VLOOKUP(L293,xml_table3!$A$1:$B$272,2,FALSE())</f>
        <v>S95</v>
      </c>
      <c r="N293" s="1" t="s">
        <v>523</v>
      </c>
      <c r="O293" t="str">
        <f>VLOOKUP(N293,xml_table3!$A$1:$B$272,2,FALSE())</f>
        <v>S156</v>
      </c>
      <c r="P293" s="1" t="s">
        <v>222</v>
      </c>
      <c r="Q293" t="str">
        <f>VLOOKUP(P293,xml_table3!$A$1:$B$272,2,FALSE())</f>
        <v>S193</v>
      </c>
      <c r="R293" s="1" t="s">
        <v>253</v>
      </c>
      <c r="S293" t="str">
        <f>VLOOKUP(R293,xml_table3!$A$1:$B$272,2,FALSE())</f>
        <v>S52</v>
      </c>
      <c r="T293" s="1" t="s">
        <v>228</v>
      </c>
      <c r="U293" s="1" t="s">
        <v>40</v>
      </c>
      <c r="V293" s="1" t="s">
        <v>41</v>
      </c>
      <c r="X293" s="1"/>
      <c r="Y293" t="str">
        <f>"&lt;member ID = """&amp;A293&amp;"""&gt;&lt;K_ID&gt;"&amp;B293&amp;"&lt;/K_ID&gt;&lt;Name&gt;"&amp;C293&amp;"&lt;/Name&gt;&lt;Personality&gt;"&amp;テーブル1[[#This Row],[Personality2]]&amp;"&lt;/Personality&gt;&lt;Special_1&gt;"&amp;G293&amp;"&lt;/Special_1&gt;&lt;Special_2&gt;"&amp;I293&amp;"&lt;/Special_2&gt;&lt;Item&gt;"&amp;K293&amp;"&lt;/Item&gt;&lt;Skill_1&gt;"&amp;M293&amp;"&lt;/Skill_1&gt;&lt;Skill_2&gt;"&amp;O293&amp;"&lt;/Skill_2&gt;&lt;Skill_3&gt;"&amp;Q293&amp;"&lt;/Skill_3&gt;"</f>
        <v>&lt;member ID = "P292"&gt;&lt;K_ID&gt;K73&lt;/K_ID&gt;&lt;Name&gt;ニドクイン&lt;/Name&gt;&lt;Personality&gt;PE1&lt;/Personality&gt;&lt;Special_1&gt;S69&lt;/Special_1&gt;&lt;Special_2&gt;S68&lt;/Special_2&gt;&lt;Item&gt;I29&lt;/Item&gt;&lt;Skill_1&gt;S95&lt;/Skill_1&gt;&lt;Skill_2&gt;S156&lt;/Skill_2&gt;&lt;Skill_3&gt;S193&lt;/Skill_3&gt;</v>
      </c>
      <c r="Z293" t="str">
        <f t="shared" si="9"/>
        <v>&lt;Skill_4&gt;S52&lt;/Skill_4&gt;&lt;Circle&gt;4&lt;/Circle&gt;&lt;Doryokuti_1&gt;HP&lt;/Doryokuti_1&gt;&lt;Doryokuti_2&gt;A&lt;/Doryokuti_2&gt;&lt;Doryokuti_3&gt;&lt;/Doryokuti_3&gt;&lt;/member&gt;</v>
      </c>
      <c r="AA293" t="str">
        <f t="shared" si="8"/>
        <v>&lt;member ID = "P292"&gt;&lt;K_ID&gt;K73&lt;/K_ID&gt;&lt;Name&gt;ニドクイン&lt;/Name&gt;&lt;Personality&gt;PE1&lt;/Personality&gt;&lt;Special_1&gt;S69&lt;/Special_1&gt;&lt;Special_2&gt;S68&lt;/Special_2&gt;&lt;Item&gt;I29&lt;/Item&gt;&lt;Skill_1&gt;S95&lt;/Skill_1&gt;&lt;Skill_2&gt;S156&lt;/Skill_2&gt;&lt;Skill_3&gt;S193&lt;/Skill_3&gt;&lt;Skill_4&gt;S52&lt;/Skill_4&gt;&lt;Circle&gt;4&lt;/Circle&gt;&lt;Doryokuti_1&gt;HP&lt;/Doryokuti_1&gt;&lt;Doryokuti_2&gt;A&lt;/Doryokuti_2&gt;&lt;Doryokuti_3&gt;&lt;/Doryokuti_3&gt;&lt;/member&gt;</v>
      </c>
      <c r="AMK293" s="1"/>
    </row>
    <row r="294" spans="1:27 1025:1025">
      <c r="A294" s="1" t="s">
        <v>869</v>
      </c>
      <c r="B294" t="str">
        <f>VLOOKUP(C294,xml_table5!$A$1:$B$151,2,FALSE())</f>
        <v>K74</v>
      </c>
      <c r="C294" s="1" t="s">
        <v>870</v>
      </c>
      <c r="D294" s="1" t="s">
        <v>564</v>
      </c>
      <c r="E294" s="22" t="str">
        <f>VLOOKUP(テーブル1[[#This Row],[Personality]],作業用!$J$2:$K$17,2,FALSE)</f>
        <v>PE9</v>
      </c>
      <c r="F294" t="str">
        <f>VLOOKUP(C294,pokemon_status!$B$2:$F$910,4,FALSE())</f>
        <v>ちょすい</v>
      </c>
      <c r="G294" t="str">
        <f>VLOOKUP(F294,xml_table4!$A$1:$B$127,2,FALSE())</f>
        <v>S60</v>
      </c>
      <c r="H294" t="s">
        <v>871</v>
      </c>
      <c r="I294" t="str">
        <f>IF(H294 = "","",VLOOKUP(H294,xml_table4!$A$1:$B$127,2,FALSE()))</f>
        <v>S36</v>
      </c>
      <c r="J294" s="1" t="s">
        <v>411</v>
      </c>
      <c r="K294" t="str">
        <f>VLOOKUP(J294,xml_table2!$A$2:$B$56,2,FALSE())</f>
        <v>I40</v>
      </c>
      <c r="L294" s="1" t="s">
        <v>384</v>
      </c>
      <c r="M294" t="str">
        <f>VLOOKUP(L294,xml_table3!$A$1:$B$272,2,FALSE())</f>
        <v>S175</v>
      </c>
      <c r="N294" s="1" t="s">
        <v>872</v>
      </c>
      <c r="O294" t="str">
        <f>VLOOKUP(N294,xml_table3!$A$1:$B$272,2,FALSE())</f>
        <v>S191</v>
      </c>
      <c r="P294" s="1" t="s">
        <v>616</v>
      </c>
      <c r="Q294" t="str">
        <f>VLOOKUP(P294,xml_table3!$A$1:$B$272,2,FALSE())</f>
        <v>S170</v>
      </c>
      <c r="R294" s="1" t="s">
        <v>218</v>
      </c>
      <c r="S294" t="str">
        <f>VLOOKUP(R294,xml_table3!$A$1:$B$272,2,FALSE())</f>
        <v>S24</v>
      </c>
      <c r="T294" s="1" t="s">
        <v>212</v>
      </c>
      <c r="U294" s="1" t="s">
        <v>43</v>
      </c>
      <c r="V294" s="1" t="s">
        <v>44</v>
      </c>
      <c r="X294" s="1"/>
      <c r="Y294" t="str">
        <f>"&lt;member ID = """&amp;A294&amp;"""&gt;&lt;K_ID&gt;"&amp;B294&amp;"&lt;/K_ID&gt;&lt;Name&gt;"&amp;C294&amp;"&lt;/Name&gt;&lt;Personality&gt;"&amp;テーブル1[[#This Row],[Personality2]]&amp;"&lt;/Personality&gt;&lt;Special_1&gt;"&amp;G294&amp;"&lt;/Special_1&gt;&lt;Special_2&gt;"&amp;I294&amp;"&lt;/Special_2&gt;&lt;Item&gt;"&amp;K294&amp;"&lt;/Item&gt;&lt;Skill_1&gt;"&amp;M294&amp;"&lt;/Skill_1&gt;&lt;Skill_2&gt;"&amp;O294&amp;"&lt;/Skill_2&gt;&lt;Skill_3&gt;"&amp;Q294&amp;"&lt;/Skill_3&gt;"</f>
        <v>&lt;member ID = "P293"&gt;&lt;K_ID&gt;K74&lt;/K_ID&gt;&lt;Name&gt;ニョロトノ&lt;/Name&gt;&lt;Personality&gt;PE9&lt;/Personality&gt;&lt;Special_1&gt;S60&lt;/Special_1&gt;&lt;Special_2&gt;S36&lt;/Special_2&gt;&lt;Item&gt;I40&lt;/Item&gt;&lt;Skill_1&gt;S175&lt;/Skill_1&gt;&lt;Skill_2&gt;S191&lt;/Skill_2&gt;&lt;Skill_3&gt;S170&lt;/Skill_3&gt;</v>
      </c>
      <c r="Z294" t="str">
        <f t="shared" si="9"/>
        <v>&lt;Skill_4&gt;S24&lt;/Skill_4&gt;&lt;Circle&gt;1&lt;/Circle&gt;&lt;Doryokuti_1&gt;C&lt;/Doryokuti_1&gt;&lt;Doryokuti_2&gt;D&lt;/Doryokuti_2&gt;&lt;Doryokuti_3&gt;&lt;/Doryokuti_3&gt;&lt;/member&gt;</v>
      </c>
      <c r="AA294" t="str">
        <f t="shared" si="8"/>
        <v>&lt;member ID = "P293"&gt;&lt;K_ID&gt;K74&lt;/K_ID&gt;&lt;Name&gt;ニョロトノ&lt;/Name&gt;&lt;Personality&gt;PE9&lt;/Personality&gt;&lt;Special_1&gt;S60&lt;/Special_1&gt;&lt;Special_2&gt;S36&lt;/Special_2&gt;&lt;Item&gt;I40&lt;/Item&gt;&lt;Skill_1&gt;S175&lt;/Skill_1&gt;&lt;Skill_2&gt;S191&lt;/Skill_2&gt;&lt;Skill_3&gt;S170&lt;/Skill_3&gt;&lt;Skill_4&gt;S24&lt;/Skill_4&gt;&lt;Circle&gt;1&lt;/Circle&gt;&lt;Doryokuti_1&gt;C&lt;/Doryokuti_1&gt;&lt;Doryokuti_2&gt;D&lt;/Doryokuti_2&gt;&lt;Doryokuti_3&gt;&lt;/Doryokuti_3&gt;&lt;/member&gt;</v>
      </c>
      <c r="AMK294" s="1"/>
    </row>
    <row r="295" spans="1:27 1025:1025">
      <c r="A295" s="1" t="s">
        <v>873</v>
      </c>
      <c r="B295" t="str">
        <f>VLOOKUP(C295,xml_table5!$A$1:$B$151,2,FALSE())</f>
        <v>K74</v>
      </c>
      <c r="C295" s="1" t="s">
        <v>870</v>
      </c>
      <c r="D295" s="1" t="s">
        <v>289</v>
      </c>
      <c r="E295" s="22" t="str">
        <f>VLOOKUP(テーブル1[[#This Row],[Personality]],作業用!$J$2:$K$17,2,FALSE)</f>
        <v>PE4</v>
      </c>
      <c r="F295" t="str">
        <f>VLOOKUP(C295,pokemon_status!$B$2:$F$910,4,FALSE())</f>
        <v>ちょすい</v>
      </c>
      <c r="G295" t="str">
        <f>VLOOKUP(F295,xml_table4!$A$1:$B$127,2,FALSE())</f>
        <v>S60</v>
      </c>
      <c r="H295" t="s">
        <v>871</v>
      </c>
      <c r="I295" t="str">
        <f>IF(H295 = "","",VLOOKUP(H295,xml_table4!$A$1:$B$127,2,FALSE()))</f>
        <v>S36</v>
      </c>
      <c r="J295" s="1" t="s">
        <v>460</v>
      </c>
      <c r="K295" t="str">
        <f>VLOOKUP(J295,xml_table2!$A$2:$B$56,2,FALSE())</f>
        <v>I10</v>
      </c>
      <c r="L295" s="1" t="s">
        <v>874</v>
      </c>
      <c r="M295" t="str">
        <f>VLOOKUP(L295,xml_table3!$A$1:$B$272,2,FALSE())</f>
        <v>S124</v>
      </c>
      <c r="N295" s="1" t="s">
        <v>328</v>
      </c>
      <c r="O295" t="str">
        <f>VLOOKUP(N295,xml_table3!$A$1:$B$272,2,FALSE())</f>
        <v>S59</v>
      </c>
      <c r="P295" s="1" t="s">
        <v>527</v>
      </c>
      <c r="Q295" t="str">
        <f>VLOOKUP(P295,xml_table3!$A$1:$B$272,2,FALSE())</f>
        <v>S89</v>
      </c>
      <c r="R295" s="1" t="s">
        <v>749</v>
      </c>
      <c r="S295" t="str">
        <f>VLOOKUP(R295,xml_table3!$A$1:$B$272,2,FALSE())</f>
        <v>S228</v>
      </c>
      <c r="T295" s="1" t="s">
        <v>219</v>
      </c>
      <c r="U295" s="1" t="s">
        <v>40</v>
      </c>
      <c r="V295" s="1" t="s">
        <v>41</v>
      </c>
      <c r="X295" s="1"/>
      <c r="Y295" t="str">
        <f>"&lt;member ID = """&amp;A295&amp;"""&gt;&lt;K_ID&gt;"&amp;B295&amp;"&lt;/K_ID&gt;&lt;Name&gt;"&amp;C295&amp;"&lt;/Name&gt;&lt;Personality&gt;"&amp;テーブル1[[#This Row],[Personality2]]&amp;"&lt;/Personality&gt;&lt;Special_1&gt;"&amp;G295&amp;"&lt;/Special_1&gt;&lt;Special_2&gt;"&amp;I295&amp;"&lt;/Special_2&gt;&lt;Item&gt;"&amp;K295&amp;"&lt;/Item&gt;&lt;Skill_1&gt;"&amp;M295&amp;"&lt;/Skill_1&gt;&lt;Skill_2&gt;"&amp;O295&amp;"&lt;/Skill_2&gt;&lt;Skill_3&gt;"&amp;Q295&amp;"&lt;/Skill_3&gt;"</f>
        <v>&lt;member ID = "P294"&gt;&lt;K_ID&gt;K74&lt;/K_ID&gt;&lt;Name&gt;ニョロトノ&lt;/Name&gt;&lt;Personality&gt;PE4&lt;/Personality&gt;&lt;Special_1&gt;S60&lt;/Special_1&gt;&lt;Special_2&gt;S36&lt;/Special_2&gt;&lt;Item&gt;I10&lt;/Item&gt;&lt;Skill_1&gt;S124&lt;/Skill_1&gt;&lt;Skill_2&gt;S59&lt;/Skill_2&gt;&lt;Skill_3&gt;S89&lt;/Skill_3&gt;</v>
      </c>
      <c r="Z295" t="str">
        <f t="shared" si="9"/>
        <v>&lt;Skill_4&gt;S228&lt;/Skill_4&gt;&lt;Circle&gt;2&lt;/Circle&gt;&lt;Doryokuti_1&gt;HP&lt;/Doryokuti_1&gt;&lt;Doryokuti_2&gt;A&lt;/Doryokuti_2&gt;&lt;Doryokuti_3&gt;&lt;/Doryokuti_3&gt;&lt;/member&gt;</v>
      </c>
      <c r="AA295" t="str">
        <f t="shared" si="8"/>
        <v>&lt;member ID = "P294"&gt;&lt;K_ID&gt;K74&lt;/K_ID&gt;&lt;Name&gt;ニョロトノ&lt;/Name&gt;&lt;Personality&gt;PE4&lt;/Personality&gt;&lt;Special_1&gt;S60&lt;/Special_1&gt;&lt;Special_2&gt;S36&lt;/Special_2&gt;&lt;Item&gt;I10&lt;/Item&gt;&lt;Skill_1&gt;S124&lt;/Skill_1&gt;&lt;Skill_2&gt;S59&lt;/Skill_2&gt;&lt;Skill_3&gt;S89&lt;/Skill_3&gt;&lt;Skill_4&gt;S228&lt;/Skill_4&gt;&lt;Circle&gt;2&lt;/Circle&gt;&lt;Doryokuti_1&gt;HP&lt;/Doryokuti_1&gt;&lt;Doryokuti_2&gt;A&lt;/Doryokuti_2&gt;&lt;Doryokuti_3&gt;&lt;/Doryokuti_3&gt;&lt;/member&gt;</v>
      </c>
      <c r="AMK295" s="1"/>
    </row>
    <row r="296" spans="1:27 1025:1025">
      <c r="A296" s="1" t="s">
        <v>875</v>
      </c>
      <c r="B296" t="str">
        <f>VLOOKUP(C296,xml_table5!$A$1:$B$151,2,FALSE())</f>
        <v>K74</v>
      </c>
      <c r="C296" s="1" t="s">
        <v>870</v>
      </c>
      <c r="D296" s="1" t="s">
        <v>297</v>
      </c>
      <c r="E296" s="22" t="str">
        <f>VLOOKUP(テーブル1[[#This Row],[Personality]],作業用!$J$2:$K$17,2,FALSE)</f>
        <v>PE5</v>
      </c>
      <c r="F296" t="str">
        <f>VLOOKUP(C296,pokemon_status!$B$2:$F$910,4,FALSE())</f>
        <v>ちょすい</v>
      </c>
      <c r="G296" t="str">
        <f>VLOOKUP(F296,xml_table4!$A$1:$B$127,2,FALSE())</f>
        <v>S60</v>
      </c>
      <c r="H296" t="s">
        <v>871</v>
      </c>
      <c r="I296" t="str">
        <f>IF(H296 = "","",VLOOKUP(H296,xml_table4!$A$1:$B$127,2,FALSE()))</f>
        <v>S36</v>
      </c>
      <c r="J296" s="1" t="s">
        <v>460</v>
      </c>
      <c r="K296" t="str">
        <f>VLOOKUP(J296,xml_table2!$A$2:$B$56,2,FALSE())</f>
        <v>I10</v>
      </c>
      <c r="L296" s="1" t="s">
        <v>378</v>
      </c>
      <c r="M296" t="str">
        <f>VLOOKUP(L296,xml_table3!$A$1:$B$272,2,FALSE())</f>
        <v>S126</v>
      </c>
      <c r="N296" s="1" t="s">
        <v>210</v>
      </c>
      <c r="O296" t="str">
        <f>VLOOKUP(N296,xml_table3!$A$1:$B$272,2,FALSE())</f>
        <v>S95</v>
      </c>
      <c r="P296" s="1" t="s">
        <v>876</v>
      </c>
      <c r="Q296" t="str">
        <f>VLOOKUP(P296,xml_table3!$A$1:$B$272,2,FALSE())</f>
        <v>S203</v>
      </c>
      <c r="R296" s="1" t="s">
        <v>461</v>
      </c>
      <c r="S296" t="str">
        <f>VLOOKUP(R296,xml_table3!$A$1:$B$272,2,FALSE())</f>
        <v>S183</v>
      </c>
      <c r="T296" s="1" t="s">
        <v>224</v>
      </c>
      <c r="U296" s="1" t="s">
        <v>41</v>
      </c>
      <c r="V296" s="1" t="s">
        <v>44</v>
      </c>
      <c r="X296" s="1"/>
      <c r="Y296" t="str">
        <f>"&lt;member ID = """&amp;A296&amp;"""&gt;&lt;K_ID&gt;"&amp;B296&amp;"&lt;/K_ID&gt;&lt;Name&gt;"&amp;C296&amp;"&lt;/Name&gt;&lt;Personality&gt;"&amp;テーブル1[[#This Row],[Personality2]]&amp;"&lt;/Personality&gt;&lt;Special_1&gt;"&amp;G296&amp;"&lt;/Special_1&gt;&lt;Special_2&gt;"&amp;I296&amp;"&lt;/Special_2&gt;&lt;Item&gt;"&amp;K296&amp;"&lt;/Item&gt;&lt;Skill_1&gt;"&amp;M296&amp;"&lt;/Skill_1&gt;&lt;Skill_2&gt;"&amp;O296&amp;"&lt;/Skill_2&gt;&lt;Skill_3&gt;"&amp;Q296&amp;"&lt;/Skill_3&gt;"</f>
        <v>&lt;member ID = "P295"&gt;&lt;K_ID&gt;K74&lt;/K_ID&gt;&lt;Name&gt;ニョロトノ&lt;/Name&gt;&lt;Personality&gt;PE5&lt;/Personality&gt;&lt;Special_1&gt;S60&lt;/Special_1&gt;&lt;Special_2&gt;S36&lt;/Special_2&gt;&lt;Item&gt;I10&lt;/Item&gt;&lt;Skill_1&gt;S126&lt;/Skill_1&gt;&lt;Skill_2&gt;S95&lt;/Skill_2&gt;&lt;Skill_3&gt;S203&lt;/Skill_3&gt;</v>
      </c>
      <c r="Z296" t="str">
        <f t="shared" si="9"/>
        <v>&lt;Skill_4&gt;S183&lt;/Skill_4&gt;&lt;Circle&gt;3&lt;/Circle&gt;&lt;Doryokuti_1&gt;A&lt;/Doryokuti_1&gt;&lt;Doryokuti_2&gt;D&lt;/Doryokuti_2&gt;&lt;Doryokuti_3&gt;&lt;/Doryokuti_3&gt;&lt;/member&gt;</v>
      </c>
      <c r="AA296" t="str">
        <f t="shared" si="8"/>
        <v>&lt;member ID = "P295"&gt;&lt;K_ID&gt;K74&lt;/K_ID&gt;&lt;Name&gt;ニョロトノ&lt;/Name&gt;&lt;Personality&gt;PE5&lt;/Personality&gt;&lt;Special_1&gt;S60&lt;/Special_1&gt;&lt;Special_2&gt;S36&lt;/Special_2&gt;&lt;Item&gt;I10&lt;/Item&gt;&lt;Skill_1&gt;S126&lt;/Skill_1&gt;&lt;Skill_2&gt;S95&lt;/Skill_2&gt;&lt;Skill_3&gt;S203&lt;/Skill_3&gt;&lt;Skill_4&gt;S183&lt;/Skill_4&gt;&lt;Circle&gt;3&lt;/Circle&gt;&lt;Doryokuti_1&gt;A&lt;/Doryokuti_1&gt;&lt;Doryokuti_2&gt;D&lt;/Doryokuti_2&gt;&lt;Doryokuti_3&gt;&lt;/Doryokuti_3&gt;&lt;/member&gt;</v>
      </c>
      <c r="AMK296" s="1"/>
    </row>
    <row r="297" spans="1:27 1025:1025">
      <c r="A297" s="1" t="s">
        <v>877</v>
      </c>
      <c r="B297" t="str">
        <f>VLOOKUP(C297,xml_table5!$A$1:$B$151,2,FALSE())</f>
        <v>K74</v>
      </c>
      <c r="C297" s="1" t="s">
        <v>870</v>
      </c>
      <c r="D297" s="1" t="s">
        <v>261</v>
      </c>
      <c r="E297" s="22" t="str">
        <f>VLOOKUP(テーブル1[[#This Row],[Personality]],作業用!$J$2:$K$17,2,FALSE)</f>
        <v>PE3</v>
      </c>
      <c r="F297" t="str">
        <f>VLOOKUP(C297,pokemon_status!$B$2:$F$910,4,FALSE())</f>
        <v>ちょすい</v>
      </c>
      <c r="G297" t="str">
        <f>VLOOKUP(F297,xml_table4!$A$1:$B$127,2,FALSE())</f>
        <v>S60</v>
      </c>
      <c r="H297" t="s">
        <v>871</v>
      </c>
      <c r="I297" t="str">
        <f>IF(H297 = "","",VLOOKUP(H297,xml_table4!$A$1:$B$127,2,FALSE()))</f>
        <v>S36</v>
      </c>
      <c r="J297" s="1" t="s">
        <v>619</v>
      </c>
      <c r="K297" t="str">
        <f>VLOOKUP(J297,xml_table2!$A$2:$B$56,2,FALSE())</f>
        <v>I31</v>
      </c>
      <c r="L297" s="1" t="s">
        <v>475</v>
      </c>
      <c r="M297" t="str">
        <f>VLOOKUP(L297,xml_table3!$A$1:$B$272,2,FALSE())</f>
        <v>S190</v>
      </c>
      <c r="N297" s="1" t="s">
        <v>396</v>
      </c>
      <c r="O297" t="str">
        <f>VLOOKUP(N297,xml_table3!$A$1:$B$272,2,FALSE())</f>
        <v>S270</v>
      </c>
      <c r="P297" s="1" t="s">
        <v>310</v>
      </c>
      <c r="Q297" t="str">
        <f>VLOOKUP(P297,xml_table3!$A$1:$B$272,2,FALSE())</f>
        <v>S88</v>
      </c>
      <c r="R297" s="1" t="s">
        <v>527</v>
      </c>
      <c r="S297" t="str">
        <f>VLOOKUP(R297,xml_table3!$A$1:$B$272,2,FALSE())</f>
        <v>S89</v>
      </c>
      <c r="T297" s="1" t="s">
        <v>228</v>
      </c>
      <c r="U297" s="1" t="s">
        <v>43</v>
      </c>
      <c r="V297" s="1" t="s">
        <v>44</v>
      </c>
      <c r="X297" s="1"/>
      <c r="Y297" t="str">
        <f>"&lt;member ID = """&amp;A297&amp;"""&gt;&lt;K_ID&gt;"&amp;B297&amp;"&lt;/K_ID&gt;&lt;Name&gt;"&amp;C297&amp;"&lt;/Name&gt;&lt;Personality&gt;"&amp;テーブル1[[#This Row],[Personality2]]&amp;"&lt;/Personality&gt;&lt;Special_1&gt;"&amp;G297&amp;"&lt;/Special_1&gt;&lt;Special_2&gt;"&amp;I297&amp;"&lt;/Special_2&gt;&lt;Item&gt;"&amp;K297&amp;"&lt;/Item&gt;&lt;Skill_1&gt;"&amp;M297&amp;"&lt;/Skill_1&gt;&lt;Skill_2&gt;"&amp;O297&amp;"&lt;/Skill_2&gt;&lt;Skill_3&gt;"&amp;Q297&amp;"&lt;/Skill_3&gt;"</f>
        <v>&lt;member ID = "P296"&gt;&lt;K_ID&gt;K74&lt;/K_ID&gt;&lt;Name&gt;ニョロトノ&lt;/Name&gt;&lt;Personality&gt;PE3&lt;/Personality&gt;&lt;Special_1&gt;S60&lt;/Special_1&gt;&lt;Special_2&gt;S36&lt;/Special_2&gt;&lt;Item&gt;I31&lt;/Item&gt;&lt;Skill_1&gt;S190&lt;/Skill_1&gt;&lt;Skill_2&gt;S270&lt;/Skill_2&gt;&lt;Skill_3&gt;S88&lt;/Skill_3&gt;</v>
      </c>
      <c r="Z297" t="str">
        <f t="shared" si="9"/>
        <v>&lt;Skill_4&gt;S89&lt;/Skill_4&gt;&lt;Circle&gt;4&lt;/Circle&gt;&lt;Doryokuti_1&gt;C&lt;/Doryokuti_1&gt;&lt;Doryokuti_2&gt;D&lt;/Doryokuti_2&gt;&lt;Doryokuti_3&gt;&lt;/Doryokuti_3&gt;&lt;/member&gt;</v>
      </c>
      <c r="AA297" t="str">
        <f t="shared" si="8"/>
        <v>&lt;member ID = "P296"&gt;&lt;K_ID&gt;K74&lt;/K_ID&gt;&lt;Name&gt;ニョロトノ&lt;/Name&gt;&lt;Personality&gt;PE3&lt;/Personality&gt;&lt;Special_1&gt;S60&lt;/Special_1&gt;&lt;Special_2&gt;S36&lt;/Special_2&gt;&lt;Item&gt;I31&lt;/Item&gt;&lt;Skill_1&gt;S190&lt;/Skill_1&gt;&lt;Skill_2&gt;S270&lt;/Skill_2&gt;&lt;Skill_3&gt;S88&lt;/Skill_3&gt;&lt;Skill_4&gt;S89&lt;/Skill_4&gt;&lt;Circle&gt;4&lt;/Circle&gt;&lt;Doryokuti_1&gt;C&lt;/Doryokuti_1&gt;&lt;Doryokuti_2&gt;D&lt;/Doryokuti_2&gt;&lt;Doryokuti_3&gt;&lt;/Doryokuti_3&gt;&lt;/member&gt;</v>
      </c>
      <c r="AMK297" s="1"/>
    </row>
    <row r="298" spans="1:27 1025:1025">
      <c r="A298" s="1" t="s">
        <v>878</v>
      </c>
      <c r="B298" t="str">
        <f>VLOOKUP(C298,xml_table5!$A$1:$B$151,2,FALSE())</f>
        <v>K75</v>
      </c>
      <c r="C298" s="1" t="s">
        <v>879</v>
      </c>
      <c r="D298" s="1" t="s">
        <v>261</v>
      </c>
      <c r="E298" s="22" t="str">
        <f>VLOOKUP(テーブル1[[#This Row],[Personality]],作業用!$J$2:$K$17,2,FALSE)</f>
        <v>PE3</v>
      </c>
      <c r="F298" t="str">
        <f>VLOOKUP(C298,pokemon_status!$B$2:$F$910,4,FALSE())</f>
        <v>ちょすい</v>
      </c>
      <c r="G298" t="str">
        <f>VLOOKUP(F298,xml_table4!$A$1:$B$127,2,FALSE())</f>
        <v>S60</v>
      </c>
      <c r="H298" t="s">
        <v>871</v>
      </c>
      <c r="I298" t="str">
        <f>IF(H298 = "","",VLOOKUP(H298,xml_table4!$A$1:$B$127,2,FALSE()))</f>
        <v>S36</v>
      </c>
      <c r="J298" s="1" t="s">
        <v>614</v>
      </c>
      <c r="K298" t="str">
        <f>VLOOKUP(J298,xml_table2!$A$2:$B$56,2,FALSE())</f>
        <v>I55</v>
      </c>
      <c r="L298" s="1" t="s">
        <v>384</v>
      </c>
      <c r="M298" t="str">
        <f>VLOOKUP(L298,xml_table3!$A$1:$B$272,2,FALSE())</f>
        <v>S175</v>
      </c>
      <c r="N298" s="1" t="s">
        <v>880</v>
      </c>
      <c r="O298" t="str">
        <f>VLOOKUP(N298,xml_table3!$A$1:$B$272,2,FALSE())</f>
        <v>S107</v>
      </c>
      <c r="P298" s="1" t="s">
        <v>310</v>
      </c>
      <c r="Q298" t="str">
        <f>VLOOKUP(P298,xml_table3!$A$1:$B$272,2,FALSE())</f>
        <v>S88</v>
      </c>
      <c r="R298" s="1" t="s">
        <v>236</v>
      </c>
      <c r="S298" t="str">
        <f>VLOOKUP(R298,xml_table3!$A$1:$B$272,2,FALSE())</f>
        <v>S50</v>
      </c>
      <c r="T298" s="1" t="s">
        <v>212</v>
      </c>
      <c r="U298" s="1" t="s">
        <v>40</v>
      </c>
      <c r="V298" s="1" t="s">
        <v>43</v>
      </c>
      <c r="X298" s="1"/>
      <c r="Y298" t="str">
        <f>"&lt;member ID = """&amp;A298&amp;"""&gt;&lt;K_ID&gt;"&amp;B298&amp;"&lt;/K_ID&gt;&lt;Name&gt;"&amp;C298&amp;"&lt;/Name&gt;&lt;Personality&gt;"&amp;テーブル1[[#This Row],[Personality2]]&amp;"&lt;/Personality&gt;&lt;Special_1&gt;"&amp;G298&amp;"&lt;/Special_1&gt;&lt;Special_2&gt;"&amp;I298&amp;"&lt;/Special_2&gt;&lt;Item&gt;"&amp;K298&amp;"&lt;/Item&gt;&lt;Skill_1&gt;"&amp;M298&amp;"&lt;/Skill_1&gt;&lt;Skill_2&gt;"&amp;O298&amp;"&lt;/Skill_2&gt;&lt;Skill_3&gt;"&amp;Q298&amp;"&lt;/Skill_3&gt;"</f>
        <v>&lt;member ID = "P297"&gt;&lt;K_ID&gt;K75&lt;/K_ID&gt;&lt;Name&gt;ニョロボン&lt;/Name&gt;&lt;Personality&gt;PE3&lt;/Personality&gt;&lt;Special_1&gt;S60&lt;/Special_1&gt;&lt;Special_2&gt;S36&lt;/Special_2&gt;&lt;Item&gt;I55&lt;/Item&gt;&lt;Skill_1&gt;S175&lt;/Skill_1&gt;&lt;Skill_2&gt;S107&lt;/Skill_2&gt;&lt;Skill_3&gt;S88&lt;/Skill_3&gt;</v>
      </c>
      <c r="Z298" t="str">
        <f t="shared" si="9"/>
        <v>&lt;Skill_4&gt;S50&lt;/Skill_4&gt;&lt;Circle&gt;1&lt;/Circle&gt;&lt;Doryokuti_1&gt;HP&lt;/Doryokuti_1&gt;&lt;Doryokuti_2&gt;C&lt;/Doryokuti_2&gt;&lt;Doryokuti_3&gt;&lt;/Doryokuti_3&gt;&lt;/member&gt;</v>
      </c>
      <c r="AA298" t="str">
        <f t="shared" si="8"/>
        <v>&lt;member ID = "P297"&gt;&lt;K_ID&gt;K75&lt;/K_ID&gt;&lt;Name&gt;ニョロボン&lt;/Name&gt;&lt;Personality&gt;PE3&lt;/Personality&gt;&lt;Special_1&gt;S60&lt;/Special_1&gt;&lt;Special_2&gt;S36&lt;/Special_2&gt;&lt;Item&gt;I55&lt;/Item&gt;&lt;Skill_1&gt;S175&lt;/Skill_1&gt;&lt;Skill_2&gt;S107&lt;/Skill_2&gt;&lt;Skill_3&gt;S88&lt;/Skill_3&gt;&lt;Skill_4&gt;S50&lt;/Skill_4&gt;&lt;Circle&gt;1&lt;/Circle&gt;&lt;Doryokuti_1&gt;HP&lt;/Doryokuti_1&gt;&lt;Doryokuti_2&gt;C&lt;/Doryokuti_2&gt;&lt;Doryokuti_3&gt;&lt;/Doryokuti_3&gt;&lt;/member&gt;</v>
      </c>
      <c r="AMK298" s="1"/>
    </row>
    <row r="299" spans="1:27 1025:1025">
      <c r="A299" s="1" t="s">
        <v>881</v>
      </c>
      <c r="B299" t="str">
        <f>VLOOKUP(C299,xml_table5!$A$1:$B$151,2,FALSE())</f>
        <v>K75</v>
      </c>
      <c r="C299" s="1" t="s">
        <v>879</v>
      </c>
      <c r="D299" s="1" t="s">
        <v>206</v>
      </c>
      <c r="E299" s="22" t="str">
        <f>VLOOKUP(テーブル1[[#This Row],[Personality]],作業用!$J$2:$K$17,2,FALSE)</f>
        <v>PE1</v>
      </c>
      <c r="F299" t="str">
        <f>VLOOKUP(C299,pokemon_status!$B$2:$F$910,4,FALSE())</f>
        <v>ちょすい</v>
      </c>
      <c r="G299" t="str">
        <f>VLOOKUP(F299,xml_table4!$A$1:$B$127,2,FALSE())</f>
        <v>S60</v>
      </c>
      <c r="H299" t="s">
        <v>871</v>
      </c>
      <c r="I299" t="str">
        <f>IF(H299 = "","",VLOOKUP(H299,xml_table4!$A$1:$B$127,2,FALSE()))</f>
        <v>S36</v>
      </c>
      <c r="J299" s="1" t="s">
        <v>411</v>
      </c>
      <c r="K299" t="str">
        <f>VLOOKUP(J299,xml_table2!$A$2:$B$56,2,FALSE())</f>
        <v>I40</v>
      </c>
      <c r="L299" s="1" t="s">
        <v>378</v>
      </c>
      <c r="M299" t="str">
        <f>VLOOKUP(L299,xml_table3!$A$1:$B$272,2,FALSE())</f>
        <v>S126</v>
      </c>
      <c r="N299" s="1" t="s">
        <v>359</v>
      </c>
      <c r="O299" t="str">
        <f>VLOOKUP(N299,xml_table3!$A$1:$B$272,2,FALSE())</f>
        <v>S196</v>
      </c>
      <c r="P299" s="1" t="s">
        <v>523</v>
      </c>
      <c r="Q299" t="str">
        <f>VLOOKUP(P299,xml_table3!$A$1:$B$272,2,FALSE())</f>
        <v>S156</v>
      </c>
      <c r="R299" s="1" t="s">
        <v>882</v>
      </c>
      <c r="S299" t="str">
        <f>VLOOKUP(R299,xml_table3!$A$1:$B$272,2,FALSE())</f>
        <v>S211</v>
      </c>
      <c r="T299" s="1" t="s">
        <v>219</v>
      </c>
      <c r="U299" s="1" t="s">
        <v>40</v>
      </c>
      <c r="V299" s="1" t="s">
        <v>41</v>
      </c>
      <c r="X299" s="1"/>
      <c r="Y299" t="str">
        <f>"&lt;member ID = """&amp;A299&amp;"""&gt;&lt;K_ID&gt;"&amp;B299&amp;"&lt;/K_ID&gt;&lt;Name&gt;"&amp;C299&amp;"&lt;/Name&gt;&lt;Personality&gt;"&amp;テーブル1[[#This Row],[Personality2]]&amp;"&lt;/Personality&gt;&lt;Special_1&gt;"&amp;G299&amp;"&lt;/Special_1&gt;&lt;Special_2&gt;"&amp;I299&amp;"&lt;/Special_2&gt;&lt;Item&gt;"&amp;K299&amp;"&lt;/Item&gt;&lt;Skill_1&gt;"&amp;M299&amp;"&lt;/Skill_1&gt;&lt;Skill_2&gt;"&amp;O299&amp;"&lt;/Skill_2&gt;&lt;Skill_3&gt;"&amp;Q299&amp;"&lt;/Skill_3&gt;"</f>
        <v>&lt;member ID = "P298"&gt;&lt;K_ID&gt;K75&lt;/K_ID&gt;&lt;Name&gt;ニョロボン&lt;/Name&gt;&lt;Personality&gt;PE1&lt;/Personality&gt;&lt;Special_1&gt;S60&lt;/Special_1&gt;&lt;Special_2&gt;S36&lt;/Special_2&gt;&lt;Item&gt;I40&lt;/Item&gt;&lt;Skill_1&gt;S126&lt;/Skill_1&gt;&lt;Skill_2&gt;S196&lt;/Skill_2&gt;&lt;Skill_3&gt;S156&lt;/Skill_3&gt;</v>
      </c>
      <c r="Z299" t="str">
        <f t="shared" si="9"/>
        <v>&lt;Skill_4&gt;S211&lt;/Skill_4&gt;&lt;Circle&gt;2&lt;/Circle&gt;&lt;Doryokuti_1&gt;HP&lt;/Doryokuti_1&gt;&lt;Doryokuti_2&gt;A&lt;/Doryokuti_2&gt;&lt;Doryokuti_3&gt;&lt;/Doryokuti_3&gt;&lt;/member&gt;</v>
      </c>
      <c r="AA299" t="str">
        <f t="shared" si="8"/>
        <v>&lt;member ID = "P298"&gt;&lt;K_ID&gt;K75&lt;/K_ID&gt;&lt;Name&gt;ニョロボン&lt;/Name&gt;&lt;Personality&gt;PE1&lt;/Personality&gt;&lt;Special_1&gt;S60&lt;/Special_1&gt;&lt;Special_2&gt;S36&lt;/Special_2&gt;&lt;Item&gt;I40&lt;/Item&gt;&lt;Skill_1&gt;S126&lt;/Skill_1&gt;&lt;Skill_2&gt;S196&lt;/Skill_2&gt;&lt;Skill_3&gt;S156&lt;/Skill_3&gt;&lt;Skill_4&gt;S211&lt;/Skill_4&gt;&lt;Circle&gt;2&lt;/Circle&gt;&lt;Doryokuti_1&gt;HP&lt;/Doryokuti_1&gt;&lt;Doryokuti_2&gt;A&lt;/Doryokuti_2&gt;&lt;Doryokuti_3&gt;&lt;/Doryokuti_3&gt;&lt;/member&gt;</v>
      </c>
      <c r="AMK299" s="1"/>
    </row>
    <row r="300" spans="1:27 1025:1025">
      <c r="A300" s="1" t="s">
        <v>883</v>
      </c>
      <c r="B300" t="str">
        <f>VLOOKUP(C300,xml_table5!$A$1:$B$151,2,FALSE())</f>
        <v>K75</v>
      </c>
      <c r="C300" s="1" t="s">
        <v>879</v>
      </c>
      <c r="D300" s="1" t="s">
        <v>261</v>
      </c>
      <c r="E300" s="22" t="str">
        <f>VLOOKUP(テーブル1[[#This Row],[Personality]],作業用!$J$2:$K$17,2,FALSE)</f>
        <v>PE3</v>
      </c>
      <c r="F300" t="str">
        <f>VLOOKUP(C300,pokemon_status!$B$2:$F$910,4,FALSE())</f>
        <v>ちょすい</v>
      </c>
      <c r="G300" t="str">
        <f>VLOOKUP(F300,xml_table4!$A$1:$B$127,2,FALSE())</f>
        <v>S60</v>
      </c>
      <c r="H300" t="s">
        <v>871</v>
      </c>
      <c r="I300" t="str">
        <f>IF(H300 = "","",VLOOKUP(H300,xml_table4!$A$1:$B$127,2,FALSE()))</f>
        <v>S36</v>
      </c>
      <c r="J300" s="1" t="s">
        <v>357</v>
      </c>
      <c r="K300" t="str">
        <f>VLOOKUP(J300,xml_table2!$A$2:$B$56,2,FALSE())</f>
        <v>I19</v>
      </c>
      <c r="L300" s="1" t="s">
        <v>475</v>
      </c>
      <c r="M300" t="str">
        <f>VLOOKUP(L300,xml_table3!$A$1:$B$272,2,FALSE())</f>
        <v>S190</v>
      </c>
      <c r="N300" s="1" t="s">
        <v>363</v>
      </c>
      <c r="O300" t="str">
        <f>VLOOKUP(N300,xml_table3!$A$1:$B$272,2,FALSE())</f>
        <v>S61</v>
      </c>
      <c r="P300" s="1" t="s">
        <v>385</v>
      </c>
      <c r="Q300" t="str">
        <f>VLOOKUP(P300,xml_table3!$A$1:$B$272,2,FALSE())</f>
        <v>S213</v>
      </c>
      <c r="R300" s="1" t="s">
        <v>616</v>
      </c>
      <c r="S300" t="str">
        <f>VLOOKUP(R300,xml_table3!$A$1:$B$272,2,FALSE())</f>
        <v>S170</v>
      </c>
      <c r="T300" s="1" t="s">
        <v>224</v>
      </c>
      <c r="U300" s="1" t="s">
        <v>40</v>
      </c>
      <c r="V300" s="1" t="s">
        <v>43</v>
      </c>
      <c r="X300" s="1"/>
      <c r="Y300" t="str">
        <f>"&lt;member ID = """&amp;A300&amp;"""&gt;&lt;K_ID&gt;"&amp;B300&amp;"&lt;/K_ID&gt;&lt;Name&gt;"&amp;C300&amp;"&lt;/Name&gt;&lt;Personality&gt;"&amp;テーブル1[[#This Row],[Personality2]]&amp;"&lt;/Personality&gt;&lt;Special_1&gt;"&amp;G300&amp;"&lt;/Special_1&gt;&lt;Special_2&gt;"&amp;I300&amp;"&lt;/Special_2&gt;&lt;Item&gt;"&amp;K300&amp;"&lt;/Item&gt;&lt;Skill_1&gt;"&amp;M300&amp;"&lt;/Skill_1&gt;&lt;Skill_2&gt;"&amp;O300&amp;"&lt;/Skill_2&gt;&lt;Skill_3&gt;"&amp;Q300&amp;"&lt;/Skill_3&gt;"</f>
        <v>&lt;member ID = "P299"&gt;&lt;K_ID&gt;K75&lt;/K_ID&gt;&lt;Name&gt;ニョロボン&lt;/Name&gt;&lt;Personality&gt;PE3&lt;/Personality&gt;&lt;Special_1&gt;S60&lt;/Special_1&gt;&lt;Special_2&gt;S36&lt;/Special_2&gt;&lt;Item&gt;I19&lt;/Item&gt;&lt;Skill_1&gt;S190&lt;/Skill_1&gt;&lt;Skill_2&gt;S61&lt;/Skill_2&gt;&lt;Skill_3&gt;S213&lt;/Skill_3&gt;</v>
      </c>
      <c r="Z300" t="str">
        <f t="shared" si="9"/>
        <v>&lt;Skill_4&gt;S170&lt;/Skill_4&gt;&lt;Circle&gt;3&lt;/Circle&gt;&lt;Doryokuti_1&gt;HP&lt;/Doryokuti_1&gt;&lt;Doryokuti_2&gt;C&lt;/Doryokuti_2&gt;&lt;Doryokuti_3&gt;&lt;/Doryokuti_3&gt;&lt;/member&gt;</v>
      </c>
      <c r="AA300" t="str">
        <f t="shared" si="8"/>
        <v>&lt;member ID = "P299"&gt;&lt;K_ID&gt;K75&lt;/K_ID&gt;&lt;Name&gt;ニョロボン&lt;/Name&gt;&lt;Personality&gt;PE3&lt;/Personality&gt;&lt;Special_1&gt;S60&lt;/Special_1&gt;&lt;Special_2&gt;S36&lt;/Special_2&gt;&lt;Item&gt;I19&lt;/Item&gt;&lt;Skill_1&gt;S190&lt;/Skill_1&gt;&lt;Skill_2&gt;S61&lt;/Skill_2&gt;&lt;Skill_3&gt;S213&lt;/Skill_3&gt;&lt;Skill_4&gt;S170&lt;/Skill_4&gt;&lt;Circle&gt;3&lt;/Circle&gt;&lt;Doryokuti_1&gt;HP&lt;/Doryokuti_1&gt;&lt;Doryokuti_2&gt;C&lt;/Doryokuti_2&gt;&lt;Doryokuti_3&gt;&lt;/Doryokuti_3&gt;&lt;/member&gt;</v>
      </c>
      <c r="AMK300" s="1"/>
    </row>
    <row r="301" spans="1:27 1025:1025">
      <c r="A301" s="1" t="s">
        <v>884</v>
      </c>
      <c r="B301" t="str">
        <f>VLOOKUP(C301,xml_table5!$A$1:$B$151,2,FALSE())</f>
        <v>K75</v>
      </c>
      <c r="C301" s="1" t="s">
        <v>879</v>
      </c>
      <c r="D301" s="1" t="s">
        <v>206</v>
      </c>
      <c r="E301" s="22" t="str">
        <f>VLOOKUP(テーブル1[[#This Row],[Personality]],作業用!$J$2:$K$17,2,FALSE)</f>
        <v>PE1</v>
      </c>
      <c r="F301" t="str">
        <f>VLOOKUP(C301,pokemon_status!$B$2:$F$910,4,FALSE())</f>
        <v>ちょすい</v>
      </c>
      <c r="G301" t="str">
        <f>VLOOKUP(F301,xml_table4!$A$1:$B$127,2,FALSE())</f>
        <v>S60</v>
      </c>
      <c r="H301" t="s">
        <v>871</v>
      </c>
      <c r="I301" t="str">
        <f>IF(H301 = "","",VLOOKUP(H301,xml_table4!$A$1:$B$127,2,FALSE()))</f>
        <v>S36</v>
      </c>
      <c r="J301" s="1" t="s">
        <v>431</v>
      </c>
      <c r="K301" t="str">
        <f>VLOOKUP(J301,xml_table2!$A$2:$B$56,2,FALSE())</f>
        <v>I32</v>
      </c>
      <c r="L301" s="1" t="s">
        <v>378</v>
      </c>
      <c r="M301" t="str">
        <f>VLOOKUP(L301,xml_table3!$A$1:$B$272,2,FALSE())</f>
        <v>S126</v>
      </c>
      <c r="N301" s="1" t="s">
        <v>480</v>
      </c>
      <c r="O301" t="str">
        <f>VLOOKUP(N301,xml_table3!$A$1:$B$272,2,FALSE())</f>
        <v>S62</v>
      </c>
      <c r="P301" s="1" t="s">
        <v>210</v>
      </c>
      <c r="Q301" t="str">
        <f>VLOOKUP(P301,xml_table3!$A$1:$B$272,2,FALSE())</f>
        <v>S95</v>
      </c>
      <c r="R301" s="1" t="s">
        <v>527</v>
      </c>
      <c r="S301" t="str">
        <f>VLOOKUP(R301,xml_table3!$A$1:$B$272,2,FALSE())</f>
        <v>S89</v>
      </c>
      <c r="T301" s="1" t="s">
        <v>228</v>
      </c>
      <c r="U301" s="1" t="s">
        <v>40</v>
      </c>
      <c r="V301" s="1" t="s">
        <v>41</v>
      </c>
      <c r="X301" s="1"/>
      <c r="Y301" t="str">
        <f>"&lt;member ID = """&amp;A301&amp;"""&gt;&lt;K_ID&gt;"&amp;B301&amp;"&lt;/K_ID&gt;&lt;Name&gt;"&amp;C301&amp;"&lt;/Name&gt;&lt;Personality&gt;"&amp;テーブル1[[#This Row],[Personality2]]&amp;"&lt;/Personality&gt;&lt;Special_1&gt;"&amp;G301&amp;"&lt;/Special_1&gt;&lt;Special_2&gt;"&amp;I301&amp;"&lt;/Special_2&gt;&lt;Item&gt;"&amp;K301&amp;"&lt;/Item&gt;&lt;Skill_1&gt;"&amp;M301&amp;"&lt;/Skill_1&gt;&lt;Skill_2&gt;"&amp;O301&amp;"&lt;/Skill_2&gt;&lt;Skill_3&gt;"&amp;Q301&amp;"&lt;/Skill_3&gt;"</f>
        <v>&lt;member ID = "P300"&gt;&lt;K_ID&gt;K75&lt;/K_ID&gt;&lt;Name&gt;ニョロボン&lt;/Name&gt;&lt;Personality&gt;PE1&lt;/Personality&gt;&lt;Special_1&gt;S60&lt;/Special_1&gt;&lt;Special_2&gt;S36&lt;/Special_2&gt;&lt;Item&gt;I32&lt;/Item&gt;&lt;Skill_1&gt;S126&lt;/Skill_1&gt;&lt;Skill_2&gt;S62&lt;/Skill_2&gt;&lt;Skill_3&gt;S95&lt;/Skill_3&gt;</v>
      </c>
      <c r="Z301" t="str">
        <f t="shared" si="9"/>
        <v>&lt;Skill_4&gt;S89&lt;/Skill_4&gt;&lt;Circle&gt;4&lt;/Circle&gt;&lt;Doryokuti_1&gt;HP&lt;/Doryokuti_1&gt;&lt;Doryokuti_2&gt;A&lt;/Doryokuti_2&gt;&lt;Doryokuti_3&gt;&lt;/Doryokuti_3&gt;&lt;/member&gt;</v>
      </c>
      <c r="AA301" t="str">
        <f t="shared" si="8"/>
        <v>&lt;member ID = "P300"&gt;&lt;K_ID&gt;K75&lt;/K_ID&gt;&lt;Name&gt;ニョロボン&lt;/Name&gt;&lt;Personality&gt;PE1&lt;/Personality&gt;&lt;Special_1&gt;S60&lt;/Special_1&gt;&lt;Special_2&gt;S36&lt;/Special_2&gt;&lt;Item&gt;I32&lt;/Item&gt;&lt;Skill_1&gt;S126&lt;/Skill_1&gt;&lt;Skill_2&gt;S62&lt;/Skill_2&gt;&lt;Skill_3&gt;S95&lt;/Skill_3&gt;&lt;Skill_4&gt;S89&lt;/Skill_4&gt;&lt;Circle&gt;4&lt;/Circle&gt;&lt;Doryokuti_1&gt;HP&lt;/Doryokuti_1&gt;&lt;Doryokuti_2&gt;A&lt;/Doryokuti_2&gt;&lt;Doryokuti_3&gt;&lt;/Doryokuti_3&gt;&lt;/member&gt;</v>
      </c>
      <c r="AMK301" s="1"/>
    </row>
    <row r="302" spans="1:27 1025:1025">
      <c r="A302" s="1" t="s">
        <v>885</v>
      </c>
      <c r="B302" t="str">
        <f>VLOOKUP(C302,xml_table5!$A$1:$B$151,2,FALSE())</f>
        <v>K76</v>
      </c>
      <c r="C302" s="1" t="s">
        <v>886</v>
      </c>
      <c r="D302" s="1" t="s">
        <v>206</v>
      </c>
      <c r="E302" s="22" t="str">
        <f>VLOOKUP(テーブル1[[#This Row],[Personality]],作業用!$J$2:$K$17,2,FALSE)</f>
        <v>PE1</v>
      </c>
      <c r="F302" t="str">
        <f>VLOOKUP(C302,pokemon_status!$B$2:$F$910,4,FALSE())</f>
        <v>しめりけ</v>
      </c>
      <c r="G302" t="str">
        <f>VLOOKUP(F302,xml_table4!$A$1:$B$127,2,FALSE())</f>
        <v>S36</v>
      </c>
      <c r="H302" t="s">
        <v>887</v>
      </c>
      <c r="I302" t="str">
        <f>IF(H302 = "","",VLOOKUP(H302,xml_table4!$A$1:$B$127,2,FALSE()))</f>
        <v>S60</v>
      </c>
      <c r="J302" s="1" t="s">
        <v>614</v>
      </c>
      <c r="K302" t="str">
        <f>VLOOKUP(J302,xml_table2!$A$2:$B$56,2,FALSE())</f>
        <v>I55</v>
      </c>
      <c r="L302" s="1" t="s">
        <v>210</v>
      </c>
      <c r="M302" t="str">
        <f>VLOOKUP(L302,xml_table3!$A$1:$B$272,2,FALSE())</f>
        <v>S95</v>
      </c>
      <c r="N302" s="1" t="s">
        <v>216</v>
      </c>
      <c r="O302" t="str">
        <f>VLOOKUP(N302,xml_table3!$A$1:$B$272,2,FALSE())</f>
        <v>S6</v>
      </c>
      <c r="P302" s="1" t="s">
        <v>328</v>
      </c>
      <c r="Q302" t="str">
        <f>VLOOKUP(P302,xml_table3!$A$1:$B$272,2,FALSE())</f>
        <v>S59</v>
      </c>
      <c r="R302" s="1" t="s">
        <v>423</v>
      </c>
      <c r="S302" t="str">
        <f>VLOOKUP(R302,xml_table3!$A$1:$B$272,2,FALSE())</f>
        <v>S47</v>
      </c>
      <c r="T302" s="1" t="s">
        <v>212</v>
      </c>
      <c r="U302" s="1" t="s">
        <v>40</v>
      </c>
      <c r="V302" s="1" t="s">
        <v>41</v>
      </c>
      <c r="X302" s="1"/>
      <c r="Y302" t="str">
        <f>"&lt;member ID = """&amp;A302&amp;"""&gt;&lt;K_ID&gt;"&amp;B302&amp;"&lt;/K_ID&gt;&lt;Name&gt;"&amp;C302&amp;"&lt;/Name&gt;&lt;Personality&gt;"&amp;テーブル1[[#This Row],[Personality2]]&amp;"&lt;/Personality&gt;&lt;Special_1&gt;"&amp;G302&amp;"&lt;/Special_1&gt;&lt;Special_2&gt;"&amp;I302&amp;"&lt;/Special_2&gt;&lt;Item&gt;"&amp;K302&amp;"&lt;/Item&gt;&lt;Skill_1&gt;"&amp;M302&amp;"&lt;/Skill_1&gt;&lt;Skill_2&gt;"&amp;O302&amp;"&lt;/Skill_2&gt;&lt;Skill_3&gt;"&amp;Q302&amp;"&lt;/Skill_3&gt;"</f>
        <v>&lt;member ID = "P301"&gt;&lt;K_ID&gt;K76&lt;/K_ID&gt;&lt;Name&gt;ヌオー&lt;/Name&gt;&lt;Personality&gt;PE1&lt;/Personality&gt;&lt;Special_1&gt;S36&lt;/Special_1&gt;&lt;Special_2&gt;S60&lt;/Special_2&gt;&lt;Item&gt;I55&lt;/Item&gt;&lt;Skill_1&gt;S95&lt;/Skill_1&gt;&lt;Skill_2&gt;S6&lt;/Skill_2&gt;&lt;Skill_3&gt;S59&lt;/Skill_3&gt;</v>
      </c>
      <c r="Z302" t="str">
        <f t="shared" si="9"/>
        <v>&lt;Skill_4&gt;S47&lt;/Skill_4&gt;&lt;Circle&gt;1&lt;/Circle&gt;&lt;Doryokuti_1&gt;HP&lt;/Doryokuti_1&gt;&lt;Doryokuti_2&gt;A&lt;/Doryokuti_2&gt;&lt;Doryokuti_3&gt;&lt;/Doryokuti_3&gt;&lt;/member&gt;</v>
      </c>
      <c r="AA302" t="str">
        <f t="shared" si="8"/>
        <v>&lt;member ID = "P301"&gt;&lt;K_ID&gt;K76&lt;/K_ID&gt;&lt;Name&gt;ヌオー&lt;/Name&gt;&lt;Personality&gt;PE1&lt;/Personality&gt;&lt;Special_1&gt;S36&lt;/Special_1&gt;&lt;Special_2&gt;S60&lt;/Special_2&gt;&lt;Item&gt;I55&lt;/Item&gt;&lt;Skill_1&gt;S95&lt;/Skill_1&gt;&lt;Skill_2&gt;S6&lt;/Skill_2&gt;&lt;Skill_3&gt;S59&lt;/Skill_3&gt;&lt;Skill_4&gt;S47&lt;/Skill_4&gt;&lt;Circle&gt;1&lt;/Circle&gt;&lt;Doryokuti_1&gt;HP&lt;/Doryokuti_1&gt;&lt;Doryokuti_2&gt;A&lt;/Doryokuti_2&gt;&lt;Doryokuti_3&gt;&lt;/Doryokuti_3&gt;&lt;/member&gt;</v>
      </c>
      <c r="AMK302" s="1"/>
    </row>
    <row r="303" spans="1:27 1025:1025">
      <c r="A303" s="1" t="s">
        <v>888</v>
      </c>
      <c r="B303" t="str">
        <f>VLOOKUP(C303,xml_table5!$A$1:$B$151,2,FALSE())</f>
        <v>K76</v>
      </c>
      <c r="C303" s="1" t="s">
        <v>886</v>
      </c>
      <c r="D303" s="1" t="s">
        <v>297</v>
      </c>
      <c r="E303" s="22" t="str">
        <f>VLOOKUP(テーブル1[[#This Row],[Personality]],作業用!$J$2:$K$17,2,FALSE)</f>
        <v>PE5</v>
      </c>
      <c r="F303" t="str">
        <f>VLOOKUP(C303,pokemon_status!$B$2:$F$910,4,FALSE())</f>
        <v>しめりけ</v>
      </c>
      <c r="G303" t="str">
        <f>VLOOKUP(F303,xml_table4!$A$1:$B$127,2,FALSE())</f>
        <v>S36</v>
      </c>
      <c r="H303" t="s">
        <v>887</v>
      </c>
      <c r="I303" t="str">
        <f>IF(H303 = "","",VLOOKUP(H303,xml_table4!$A$1:$B$127,2,FALSE()))</f>
        <v>S60</v>
      </c>
      <c r="J303" s="1" t="s">
        <v>298</v>
      </c>
      <c r="K303" t="str">
        <f>VLOOKUP(J303,xml_table2!$A$2:$B$56,2,FALSE())</f>
        <v>I33</v>
      </c>
      <c r="L303" s="1" t="s">
        <v>874</v>
      </c>
      <c r="M303" t="str">
        <f>VLOOKUP(L303,xml_table3!$A$1:$B$272,2,FALSE())</f>
        <v>S124</v>
      </c>
      <c r="N303" s="1" t="s">
        <v>453</v>
      </c>
      <c r="O303" t="str">
        <f>VLOOKUP(N303,xml_table3!$A$1:$B$272,2,FALSE())</f>
        <v>S9</v>
      </c>
      <c r="P303" s="1" t="s">
        <v>449</v>
      </c>
      <c r="Q303" t="str">
        <f>VLOOKUP(P303,xml_table3!$A$1:$B$272,2,FALSE())</f>
        <v>S187</v>
      </c>
      <c r="R303" s="1" t="s">
        <v>806</v>
      </c>
      <c r="S303" t="str">
        <f>VLOOKUP(R303,xml_table3!$A$1:$B$272,2,FALSE())</f>
        <v>S171</v>
      </c>
      <c r="T303" s="1" t="s">
        <v>219</v>
      </c>
      <c r="U303" s="1" t="s">
        <v>40</v>
      </c>
      <c r="V303" s="1" t="s">
        <v>42</v>
      </c>
      <c r="W303" s="1" t="s">
        <v>44</v>
      </c>
      <c r="X303" s="1"/>
      <c r="Y303" t="str">
        <f>"&lt;member ID = """&amp;A303&amp;"""&gt;&lt;K_ID&gt;"&amp;B303&amp;"&lt;/K_ID&gt;&lt;Name&gt;"&amp;C303&amp;"&lt;/Name&gt;&lt;Personality&gt;"&amp;テーブル1[[#This Row],[Personality2]]&amp;"&lt;/Personality&gt;&lt;Special_1&gt;"&amp;G303&amp;"&lt;/Special_1&gt;&lt;Special_2&gt;"&amp;I303&amp;"&lt;/Special_2&gt;&lt;Item&gt;"&amp;K303&amp;"&lt;/Item&gt;&lt;Skill_1&gt;"&amp;M303&amp;"&lt;/Skill_1&gt;&lt;Skill_2&gt;"&amp;O303&amp;"&lt;/Skill_2&gt;&lt;Skill_3&gt;"&amp;Q303&amp;"&lt;/Skill_3&gt;"</f>
        <v>&lt;member ID = "P302"&gt;&lt;K_ID&gt;K76&lt;/K_ID&gt;&lt;Name&gt;ヌオー&lt;/Name&gt;&lt;Personality&gt;PE5&lt;/Personality&gt;&lt;Special_1&gt;S36&lt;/Special_1&gt;&lt;Special_2&gt;S60&lt;/Special_2&gt;&lt;Item&gt;I33&lt;/Item&gt;&lt;Skill_1&gt;S124&lt;/Skill_1&gt;&lt;Skill_2&gt;S9&lt;/Skill_2&gt;&lt;Skill_3&gt;S187&lt;/Skill_3&gt;</v>
      </c>
      <c r="Z303" t="str">
        <f t="shared" si="9"/>
        <v>&lt;Skill_4&gt;S171&lt;/Skill_4&gt;&lt;Circle&gt;2&lt;/Circle&gt;&lt;Doryokuti_1&gt;HP&lt;/Doryokuti_1&gt;&lt;Doryokuti_2&gt;B&lt;/Doryokuti_2&gt;&lt;Doryokuti_3&gt;D&lt;/Doryokuti_3&gt;&lt;/member&gt;</v>
      </c>
      <c r="AA303" t="str">
        <f t="shared" si="8"/>
        <v>&lt;member ID = "P302"&gt;&lt;K_ID&gt;K76&lt;/K_ID&gt;&lt;Name&gt;ヌオー&lt;/Name&gt;&lt;Personality&gt;PE5&lt;/Personality&gt;&lt;Special_1&gt;S36&lt;/Special_1&gt;&lt;Special_2&gt;S60&lt;/Special_2&gt;&lt;Item&gt;I33&lt;/Item&gt;&lt;Skill_1&gt;S124&lt;/Skill_1&gt;&lt;Skill_2&gt;S9&lt;/Skill_2&gt;&lt;Skill_3&gt;S187&lt;/Skill_3&gt;&lt;Skill_4&gt;S171&lt;/Skill_4&gt;&lt;Circle&gt;2&lt;/Circle&gt;&lt;Doryokuti_1&gt;HP&lt;/Doryokuti_1&gt;&lt;Doryokuti_2&gt;B&lt;/Doryokuti_2&gt;&lt;Doryokuti_3&gt;D&lt;/Doryokuti_3&gt;&lt;/member&gt;</v>
      </c>
      <c r="AMK303" s="1"/>
    </row>
    <row r="304" spans="1:27 1025:1025">
      <c r="A304" s="1" t="s">
        <v>889</v>
      </c>
      <c r="B304" t="str">
        <f>VLOOKUP(C304,xml_table5!$A$1:$B$151,2,FALSE())</f>
        <v>K76</v>
      </c>
      <c r="C304" s="1" t="s">
        <v>886</v>
      </c>
      <c r="D304" s="1" t="s">
        <v>261</v>
      </c>
      <c r="E304" s="22" t="str">
        <f>VLOOKUP(テーブル1[[#This Row],[Personality]],作業用!$J$2:$K$17,2,FALSE)</f>
        <v>PE3</v>
      </c>
      <c r="F304" t="str">
        <f>VLOOKUP(C304,pokemon_status!$B$2:$F$910,4,FALSE())</f>
        <v>しめりけ</v>
      </c>
      <c r="G304" t="str">
        <f>VLOOKUP(F304,xml_table4!$A$1:$B$127,2,FALSE())</f>
        <v>S36</v>
      </c>
      <c r="H304" t="s">
        <v>887</v>
      </c>
      <c r="I304" t="str">
        <f>IF(H304 = "","",VLOOKUP(H304,xml_table4!$A$1:$B$127,2,FALSE()))</f>
        <v>S60</v>
      </c>
      <c r="J304" s="1" t="s">
        <v>239</v>
      </c>
      <c r="K304" t="str">
        <f>VLOOKUP(J304,xml_table2!$A$2:$B$56,2,FALSE())</f>
        <v>I30</v>
      </c>
      <c r="L304" s="1" t="s">
        <v>384</v>
      </c>
      <c r="M304" t="str">
        <f>VLOOKUP(L304,xml_table3!$A$1:$B$272,2,FALSE())</f>
        <v>S175</v>
      </c>
      <c r="N304" s="1" t="s">
        <v>469</v>
      </c>
      <c r="O304" t="str">
        <f>VLOOKUP(N304,xml_table3!$A$1:$B$272,2,FALSE())</f>
        <v>S122</v>
      </c>
      <c r="P304" s="1" t="s">
        <v>363</v>
      </c>
      <c r="Q304" t="str">
        <f>VLOOKUP(P304,xml_table3!$A$1:$B$272,2,FALSE())</f>
        <v>S61</v>
      </c>
      <c r="R304" s="1" t="s">
        <v>273</v>
      </c>
      <c r="S304" t="str">
        <f>VLOOKUP(R304,xml_table3!$A$1:$B$272,2,FALSE())</f>
        <v>S220</v>
      </c>
      <c r="T304" s="1" t="s">
        <v>224</v>
      </c>
      <c r="U304" s="1" t="s">
        <v>40</v>
      </c>
      <c r="V304" s="1" t="s">
        <v>43</v>
      </c>
      <c r="X304" s="1"/>
      <c r="Y304" t="str">
        <f>"&lt;member ID = """&amp;A304&amp;"""&gt;&lt;K_ID&gt;"&amp;B304&amp;"&lt;/K_ID&gt;&lt;Name&gt;"&amp;C304&amp;"&lt;/Name&gt;&lt;Personality&gt;"&amp;テーブル1[[#This Row],[Personality2]]&amp;"&lt;/Personality&gt;&lt;Special_1&gt;"&amp;G304&amp;"&lt;/Special_1&gt;&lt;Special_2&gt;"&amp;I304&amp;"&lt;/Special_2&gt;&lt;Item&gt;"&amp;K304&amp;"&lt;/Item&gt;&lt;Skill_1&gt;"&amp;M304&amp;"&lt;/Skill_1&gt;&lt;Skill_2&gt;"&amp;O304&amp;"&lt;/Skill_2&gt;&lt;Skill_3&gt;"&amp;Q304&amp;"&lt;/Skill_3&gt;"</f>
        <v>&lt;member ID = "P303"&gt;&lt;K_ID&gt;K76&lt;/K_ID&gt;&lt;Name&gt;ヌオー&lt;/Name&gt;&lt;Personality&gt;PE3&lt;/Personality&gt;&lt;Special_1&gt;S36&lt;/Special_1&gt;&lt;Special_2&gt;S60&lt;/Special_2&gt;&lt;Item&gt;I30&lt;/Item&gt;&lt;Skill_1&gt;S175&lt;/Skill_1&gt;&lt;Skill_2&gt;S122&lt;/Skill_2&gt;&lt;Skill_3&gt;S61&lt;/Skill_3&gt;</v>
      </c>
      <c r="Z304" t="str">
        <f t="shared" si="9"/>
        <v>&lt;Skill_4&gt;S220&lt;/Skill_4&gt;&lt;Circle&gt;3&lt;/Circle&gt;&lt;Doryokuti_1&gt;HP&lt;/Doryokuti_1&gt;&lt;Doryokuti_2&gt;C&lt;/Doryokuti_2&gt;&lt;Doryokuti_3&gt;&lt;/Doryokuti_3&gt;&lt;/member&gt;</v>
      </c>
      <c r="AA304" t="str">
        <f t="shared" si="8"/>
        <v>&lt;member ID = "P303"&gt;&lt;K_ID&gt;K76&lt;/K_ID&gt;&lt;Name&gt;ヌオー&lt;/Name&gt;&lt;Personality&gt;PE3&lt;/Personality&gt;&lt;Special_1&gt;S36&lt;/Special_1&gt;&lt;Special_2&gt;S60&lt;/Special_2&gt;&lt;Item&gt;I30&lt;/Item&gt;&lt;Skill_1&gt;S175&lt;/Skill_1&gt;&lt;Skill_2&gt;S122&lt;/Skill_2&gt;&lt;Skill_3&gt;S61&lt;/Skill_3&gt;&lt;Skill_4&gt;S220&lt;/Skill_4&gt;&lt;Circle&gt;3&lt;/Circle&gt;&lt;Doryokuti_1&gt;HP&lt;/Doryokuti_1&gt;&lt;Doryokuti_2&gt;C&lt;/Doryokuti_2&gt;&lt;Doryokuti_3&gt;&lt;/Doryokuti_3&gt;&lt;/member&gt;</v>
      </c>
      <c r="AMK304" s="1"/>
    </row>
    <row r="305" spans="1:27 1025:1025">
      <c r="A305" s="1" t="s">
        <v>890</v>
      </c>
      <c r="B305" t="str">
        <f>VLOOKUP(C305,xml_table5!$A$1:$B$151,2,FALSE())</f>
        <v>K76</v>
      </c>
      <c r="C305" s="1" t="s">
        <v>886</v>
      </c>
      <c r="D305" s="1" t="s">
        <v>206</v>
      </c>
      <c r="E305" s="22" t="str">
        <f>VLOOKUP(テーブル1[[#This Row],[Personality]],作業用!$J$2:$K$17,2,FALSE)</f>
        <v>PE1</v>
      </c>
      <c r="F305" t="str">
        <f>VLOOKUP(C305,pokemon_status!$B$2:$F$910,4,FALSE())</f>
        <v>しめりけ</v>
      </c>
      <c r="G305" t="str">
        <f>VLOOKUP(F305,xml_table4!$A$1:$B$127,2,FALSE())</f>
        <v>S36</v>
      </c>
      <c r="H305" t="s">
        <v>887</v>
      </c>
      <c r="I305" t="str">
        <f>IF(H305 = "","",VLOOKUP(H305,xml_table4!$A$1:$B$127,2,FALSE()))</f>
        <v>S60</v>
      </c>
      <c r="J305" s="1" t="s">
        <v>138</v>
      </c>
      <c r="K305" t="str">
        <f>VLOOKUP(J305,xml_table2!$A$2:$B$56,2,FALSE())</f>
        <v>I35</v>
      </c>
      <c r="L305" s="1" t="s">
        <v>210</v>
      </c>
      <c r="M305" t="str">
        <f>VLOOKUP(L305,xml_table3!$A$1:$B$272,2,FALSE())</f>
        <v>S95</v>
      </c>
      <c r="N305" s="1" t="s">
        <v>378</v>
      </c>
      <c r="O305" t="str">
        <f>VLOOKUP(N305,xml_table3!$A$1:$B$272,2,FALSE())</f>
        <v>S126</v>
      </c>
      <c r="P305" s="1" t="s">
        <v>221</v>
      </c>
      <c r="Q305" t="str">
        <f>VLOOKUP(P305,xml_table3!$A$1:$B$272,2,FALSE())</f>
        <v>S114</v>
      </c>
      <c r="R305" s="1" t="s">
        <v>340</v>
      </c>
      <c r="S305" t="str">
        <f>VLOOKUP(R305,xml_table3!$A$1:$B$272,2,FALSE())</f>
        <v>S269</v>
      </c>
      <c r="T305" s="1" t="s">
        <v>228</v>
      </c>
      <c r="U305" s="1" t="s">
        <v>40</v>
      </c>
      <c r="V305" s="1" t="s">
        <v>41</v>
      </c>
      <c r="X305" s="1"/>
      <c r="Y305" t="str">
        <f>"&lt;member ID = """&amp;A305&amp;"""&gt;&lt;K_ID&gt;"&amp;B305&amp;"&lt;/K_ID&gt;&lt;Name&gt;"&amp;C305&amp;"&lt;/Name&gt;&lt;Personality&gt;"&amp;テーブル1[[#This Row],[Personality2]]&amp;"&lt;/Personality&gt;&lt;Special_1&gt;"&amp;G305&amp;"&lt;/Special_1&gt;&lt;Special_2&gt;"&amp;I305&amp;"&lt;/Special_2&gt;&lt;Item&gt;"&amp;K305&amp;"&lt;/Item&gt;&lt;Skill_1&gt;"&amp;M305&amp;"&lt;/Skill_1&gt;&lt;Skill_2&gt;"&amp;O305&amp;"&lt;/Skill_2&gt;&lt;Skill_3&gt;"&amp;Q305&amp;"&lt;/Skill_3&gt;"</f>
        <v>&lt;member ID = "P304"&gt;&lt;K_ID&gt;K76&lt;/K_ID&gt;&lt;Name&gt;ヌオー&lt;/Name&gt;&lt;Personality&gt;PE1&lt;/Personality&gt;&lt;Special_1&gt;S36&lt;/Special_1&gt;&lt;Special_2&gt;S60&lt;/Special_2&gt;&lt;Item&gt;I35&lt;/Item&gt;&lt;Skill_1&gt;S95&lt;/Skill_1&gt;&lt;Skill_2&gt;S126&lt;/Skill_2&gt;&lt;Skill_3&gt;S114&lt;/Skill_3&gt;</v>
      </c>
      <c r="Z305" t="str">
        <f t="shared" si="9"/>
        <v>&lt;Skill_4&gt;S269&lt;/Skill_4&gt;&lt;Circle&gt;4&lt;/Circle&gt;&lt;Doryokuti_1&gt;HP&lt;/Doryokuti_1&gt;&lt;Doryokuti_2&gt;A&lt;/Doryokuti_2&gt;&lt;Doryokuti_3&gt;&lt;/Doryokuti_3&gt;&lt;/member&gt;</v>
      </c>
      <c r="AA305" t="str">
        <f t="shared" si="8"/>
        <v>&lt;member ID = "P304"&gt;&lt;K_ID&gt;K76&lt;/K_ID&gt;&lt;Name&gt;ヌオー&lt;/Name&gt;&lt;Personality&gt;PE1&lt;/Personality&gt;&lt;Special_1&gt;S36&lt;/Special_1&gt;&lt;Special_2&gt;S60&lt;/Special_2&gt;&lt;Item&gt;I35&lt;/Item&gt;&lt;Skill_1&gt;S95&lt;/Skill_1&gt;&lt;Skill_2&gt;S126&lt;/Skill_2&gt;&lt;Skill_3&gt;S114&lt;/Skill_3&gt;&lt;Skill_4&gt;S269&lt;/Skill_4&gt;&lt;Circle&gt;4&lt;/Circle&gt;&lt;Doryokuti_1&gt;HP&lt;/Doryokuti_1&gt;&lt;Doryokuti_2&gt;A&lt;/Doryokuti_2&gt;&lt;Doryokuti_3&gt;&lt;/Doryokuti_3&gt;&lt;/member&gt;</v>
      </c>
      <c r="AMK305" s="1"/>
    </row>
    <row r="306" spans="1:27 1025:1025">
      <c r="A306" s="1" t="s">
        <v>891</v>
      </c>
      <c r="B306" t="str">
        <f>VLOOKUP(C306,xml_table5!$A$1:$B$151,2,FALSE())</f>
        <v>K77</v>
      </c>
      <c r="C306" s="1" t="s">
        <v>892</v>
      </c>
      <c r="D306" s="1" t="s">
        <v>383</v>
      </c>
      <c r="E306" s="22" t="str">
        <f>VLOOKUP(テーブル1[[#This Row],[Personality]],作業用!$J$2:$K$17,2,FALSE)</f>
        <v>PE8</v>
      </c>
      <c r="F306" t="str">
        <f>VLOOKUP(C306,pokemon_status!$B$2:$F$910,4,FALSE())</f>
        <v>ふゆう</v>
      </c>
      <c r="G306" t="str">
        <f>VLOOKUP(F306,xml_table4!$A$1:$B$127,2,FALSE())</f>
        <v>S94</v>
      </c>
      <c r="I306" t="str">
        <f>IF(H306 = "","",VLOOKUP(H306,xml_table4!$A$1:$B$127,2,FALSE()))</f>
        <v/>
      </c>
      <c r="J306" s="1" t="s">
        <v>343</v>
      </c>
      <c r="K306" t="str">
        <f>VLOOKUP(J306,xml_table2!$A$2:$B$56,2,FALSE())</f>
        <v>I11</v>
      </c>
      <c r="L306" s="1" t="s">
        <v>210</v>
      </c>
      <c r="M306" t="str">
        <f>VLOOKUP(L306,xml_table3!$A$1:$B$272,2,FALSE())</f>
        <v>S95</v>
      </c>
      <c r="N306" s="1" t="s">
        <v>246</v>
      </c>
      <c r="O306" t="str">
        <f>VLOOKUP(N306,xml_table3!$A$1:$B$272,2,FALSE())</f>
        <v>S98</v>
      </c>
      <c r="P306" s="1" t="s">
        <v>111</v>
      </c>
      <c r="Q306" t="str">
        <f>VLOOKUP(P306,xml_table3!$A$1:$B$272,2,FALSE())</f>
        <v>S71</v>
      </c>
      <c r="R306" s="1" t="s">
        <v>711</v>
      </c>
      <c r="S306" t="str">
        <f>VLOOKUP(R306,xml_table3!$A$1:$B$272,2,FALSE())</f>
        <v>S166</v>
      </c>
      <c r="T306" s="1" t="s">
        <v>212</v>
      </c>
      <c r="U306" s="1" t="s">
        <v>42</v>
      </c>
      <c r="V306" s="1" t="s">
        <v>44</v>
      </c>
      <c r="X306" s="1"/>
      <c r="Y306" t="str">
        <f>"&lt;member ID = """&amp;A306&amp;"""&gt;&lt;K_ID&gt;"&amp;B306&amp;"&lt;/K_ID&gt;&lt;Name&gt;"&amp;C306&amp;"&lt;/Name&gt;&lt;Personality&gt;"&amp;テーブル1[[#This Row],[Personality2]]&amp;"&lt;/Personality&gt;&lt;Special_1&gt;"&amp;G306&amp;"&lt;/Special_1&gt;&lt;Special_2&gt;"&amp;I306&amp;"&lt;/Special_2&gt;&lt;Item&gt;"&amp;K306&amp;"&lt;/Item&gt;&lt;Skill_1&gt;"&amp;M306&amp;"&lt;/Skill_1&gt;&lt;Skill_2&gt;"&amp;O306&amp;"&lt;/Skill_2&gt;&lt;Skill_3&gt;"&amp;Q306&amp;"&lt;/Skill_3&gt;"</f>
        <v>&lt;member ID = "P305"&gt;&lt;K_ID&gt;K77&lt;/K_ID&gt;&lt;Name&gt;ネンドール&lt;/Name&gt;&lt;Personality&gt;PE8&lt;/Personality&gt;&lt;Special_1&gt;S94&lt;/Special_1&gt;&lt;Special_2&gt;&lt;/Special_2&gt;&lt;Item&gt;I11&lt;/Item&gt;&lt;Skill_1&gt;S95&lt;/Skill_1&gt;&lt;Skill_2&gt;S98&lt;/Skill_2&gt;&lt;Skill_3&gt;S71&lt;/Skill_3&gt;</v>
      </c>
      <c r="Z306" t="str">
        <f t="shared" si="9"/>
        <v>&lt;Skill_4&gt;S166&lt;/Skill_4&gt;&lt;Circle&gt;1&lt;/Circle&gt;&lt;Doryokuti_1&gt;B&lt;/Doryokuti_1&gt;&lt;Doryokuti_2&gt;D&lt;/Doryokuti_2&gt;&lt;Doryokuti_3&gt;&lt;/Doryokuti_3&gt;&lt;/member&gt;</v>
      </c>
      <c r="AA306" t="str">
        <f t="shared" si="8"/>
        <v>&lt;member ID = "P305"&gt;&lt;K_ID&gt;K77&lt;/K_ID&gt;&lt;Name&gt;ネンドール&lt;/Name&gt;&lt;Personality&gt;PE8&lt;/Personality&gt;&lt;Special_1&gt;S94&lt;/Special_1&gt;&lt;Special_2&gt;&lt;/Special_2&gt;&lt;Item&gt;I11&lt;/Item&gt;&lt;Skill_1&gt;S95&lt;/Skill_1&gt;&lt;Skill_2&gt;S98&lt;/Skill_2&gt;&lt;Skill_3&gt;S71&lt;/Skill_3&gt;&lt;Skill_4&gt;S166&lt;/Skill_4&gt;&lt;Circle&gt;1&lt;/Circle&gt;&lt;Doryokuti_1&gt;B&lt;/Doryokuti_1&gt;&lt;Doryokuti_2&gt;D&lt;/Doryokuti_2&gt;&lt;Doryokuti_3&gt;&lt;/Doryokuti_3&gt;&lt;/member&gt;</v>
      </c>
      <c r="AMK306" s="1"/>
    </row>
    <row r="307" spans="1:27 1025:1025">
      <c r="A307" s="1" t="s">
        <v>893</v>
      </c>
      <c r="B307" t="str">
        <f>VLOOKUP(C307,xml_table5!$A$1:$B$151,2,FALSE())</f>
        <v>K77</v>
      </c>
      <c r="C307" s="1" t="s">
        <v>892</v>
      </c>
      <c r="D307" s="1" t="s">
        <v>261</v>
      </c>
      <c r="E307" s="22" t="str">
        <f>VLOOKUP(テーブル1[[#This Row],[Personality]],作業用!$J$2:$K$17,2,FALSE)</f>
        <v>PE3</v>
      </c>
      <c r="F307" t="str">
        <f>VLOOKUP(C307,pokemon_status!$B$2:$F$910,4,FALSE())</f>
        <v>ふゆう</v>
      </c>
      <c r="G307" t="str">
        <f>VLOOKUP(F307,xml_table4!$A$1:$B$127,2,FALSE())</f>
        <v>S94</v>
      </c>
      <c r="I307" t="str">
        <f>IF(H307 = "","",VLOOKUP(H307,xml_table4!$A$1:$B$127,2,FALSE()))</f>
        <v/>
      </c>
      <c r="J307" s="1" t="s">
        <v>614</v>
      </c>
      <c r="K307" t="str">
        <f>VLOOKUP(J307,xml_table2!$A$2:$B$56,2,FALSE())</f>
        <v>I55</v>
      </c>
      <c r="L307" s="1" t="s">
        <v>469</v>
      </c>
      <c r="M307" t="str">
        <f>VLOOKUP(L307,xml_table3!$A$1:$B$272,2,FALSE())</f>
        <v>S122</v>
      </c>
      <c r="N307" s="1" t="s">
        <v>397</v>
      </c>
      <c r="O307" t="str">
        <f>VLOOKUP(N307,xml_table3!$A$1:$B$272,2,FALSE())</f>
        <v>S76</v>
      </c>
      <c r="P307" s="1" t="s">
        <v>321</v>
      </c>
      <c r="Q307" t="str">
        <f>VLOOKUP(P307,xml_table3!$A$1:$B$272,2,FALSE())</f>
        <v>S91</v>
      </c>
      <c r="R307" s="1" t="s">
        <v>319</v>
      </c>
      <c r="S307" t="str">
        <f>VLOOKUP(R307,xml_table3!$A$1:$B$272,2,FALSE())</f>
        <v>S104</v>
      </c>
      <c r="T307" s="1" t="s">
        <v>219</v>
      </c>
      <c r="U307" s="1" t="s">
        <v>42</v>
      </c>
      <c r="V307" s="1" t="s">
        <v>43</v>
      </c>
      <c r="X307" s="1"/>
      <c r="Y307" t="str">
        <f>"&lt;member ID = """&amp;A307&amp;"""&gt;&lt;K_ID&gt;"&amp;B307&amp;"&lt;/K_ID&gt;&lt;Name&gt;"&amp;C307&amp;"&lt;/Name&gt;&lt;Personality&gt;"&amp;テーブル1[[#This Row],[Personality2]]&amp;"&lt;/Personality&gt;&lt;Special_1&gt;"&amp;G307&amp;"&lt;/Special_1&gt;&lt;Special_2&gt;"&amp;I307&amp;"&lt;/Special_2&gt;&lt;Item&gt;"&amp;K307&amp;"&lt;/Item&gt;&lt;Skill_1&gt;"&amp;M307&amp;"&lt;/Skill_1&gt;&lt;Skill_2&gt;"&amp;O307&amp;"&lt;/Skill_2&gt;&lt;Skill_3&gt;"&amp;Q307&amp;"&lt;/Skill_3&gt;"</f>
        <v>&lt;member ID = "P306"&gt;&lt;K_ID&gt;K77&lt;/K_ID&gt;&lt;Name&gt;ネンドール&lt;/Name&gt;&lt;Personality&gt;PE3&lt;/Personality&gt;&lt;Special_1&gt;S94&lt;/Special_1&gt;&lt;Special_2&gt;&lt;/Special_2&gt;&lt;Item&gt;I55&lt;/Item&gt;&lt;Skill_1&gt;S122&lt;/Skill_1&gt;&lt;Skill_2&gt;S76&lt;/Skill_2&gt;&lt;Skill_3&gt;S91&lt;/Skill_3&gt;</v>
      </c>
      <c r="Z307" t="str">
        <f t="shared" si="9"/>
        <v>&lt;Skill_4&gt;S104&lt;/Skill_4&gt;&lt;Circle&gt;2&lt;/Circle&gt;&lt;Doryokuti_1&gt;B&lt;/Doryokuti_1&gt;&lt;Doryokuti_2&gt;C&lt;/Doryokuti_2&gt;&lt;Doryokuti_3&gt;&lt;/Doryokuti_3&gt;&lt;/member&gt;</v>
      </c>
      <c r="AA307" t="str">
        <f t="shared" si="8"/>
        <v>&lt;member ID = "P306"&gt;&lt;K_ID&gt;K77&lt;/K_ID&gt;&lt;Name&gt;ネンドール&lt;/Name&gt;&lt;Personality&gt;PE3&lt;/Personality&gt;&lt;Special_1&gt;S94&lt;/Special_1&gt;&lt;Special_2&gt;&lt;/Special_2&gt;&lt;Item&gt;I55&lt;/Item&gt;&lt;Skill_1&gt;S122&lt;/Skill_1&gt;&lt;Skill_2&gt;S76&lt;/Skill_2&gt;&lt;Skill_3&gt;S91&lt;/Skill_3&gt;&lt;Skill_4&gt;S104&lt;/Skill_4&gt;&lt;Circle&gt;2&lt;/Circle&gt;&lt;Doryokuti_1&gt;B&lt;/Doryokuti_1&gt;&lt;Doryokuti_2&gt;C&lt;/Doryokuti_2&gt;&lt;Doryokuti_3&gt;&lt;/Doryokuti_3&gt;&lt;/member&gt;</v>
      </c>
      <c r="AMK307" s="1"/>
    </row>
    <row r="308" spans="1:27 1025:1025">
      <c r="A308" s="1" t="s">
        <v>894</v>
      </c>
      <c r="B308" t="str">
        <f>VLOOKUP(C308,xml_table5!$A$1:$B$151,2,FALSE())</f>
        <v>K77</v>
      </c>
      <c r="C308" s="1" t="s">
        <v>892</v>
      </c>
      <c r="D308" s="1" t="s">
        <v>261</v>
      </c>
      <c r="E308" s="22" t="str">
        <f>VLOOKUP(テーブル1[[#This Row],[Personality]],作業用!$J$2:$K$17,2,FALSE)</f>
        <v>PE3</v>
      </c>
      <c r="F308" t="str">
        <f>VLOOKUP(C308,pokemon_status!$B$2:$F$910,4,FALSE())</f>
        <v>ふゆう</v>
      </c>
      <c r="G308" t="str">
        <f>VLOOKUP(F308,xml_table4!$A$1:$B$127,2,FALSE())</f>
        <v>S94</v>
      </c>
      <c r="I308" t="str">
        <f>IF(H308 = "","",VLOOKUP(H308,xml_table4!$A$1:$B$127,2,FALSE()))</f>
        <v/>
      </c>
      <c r="J308" s="1" t="s">
        <v>140</v>
      </c>
      <c r="K308" t="str">
        <f>VLOOKUP(J308,xml_table2!$A$2:$B$56,2,FALSE())</f>
        <v>I49</v>
      </c>
      <c r="L308" s="1" t="s">
        <v>469</v>
      </c>
      <c r="M308" t="str">
        <f>VLOOKUP(L308,xml_table3!$A$1:$B$272,2,FALSE())</f>
        <v>S122</v>
      </c>
      <c r="N308" s="1" t="s">
        <v>310</v>
      </c>
      <c r="O308" t="str">
        <f>VLOOKUP(N308,xml_table3!$A$1:$B$272,2,FALSE())</f>
        <v>S88</v>
      </c>
      <c r="P308" s="1" t="s">
        <v>575</v>
      </c>
      <c r="Q308" t="str">
        <f>VLOOKUP(P308,xml_table3!$A$1:$B$272,2,FALSE())</f>
        <v>S137</v>
      </c>
      <c r="R308" s="1" t="s">
        <v>396</v>
      </c>
      <c r="S308" t="str">
        <f>VLOOKUP(R308,xml_table3!$A$1:$B$272,2,FALSE())</f>
        <v>S270</v>
      </c>
      <c r="T308" s="1" t="s">
        <v>224</v>
      </c>
      <c r="U308" s="1" t="s">
        <v>43</v>
      </c>
      <c r="V308" s="1" t="s">
        <v>44</v>
      </c>
      <c r="X308" s="1"/>
      <c r="Y308" t="str">
        <f>"&lt;member ID = """&amp;A308&amp;"""&gt;&lt;K_ID&gt;"&amp;B308&amp;"&lt;/K_ID&gt;&lt;Name&gt;"&amp;C308&amp;"&lt;/Name&gt;&lt;Personality&gt;"&amp;テーブル1[[#This Row],[Personality2]]&amp;"&lt;/Personality&gt;&lt;Special_1&gt;"&amp;G308&amp;"&lt;/Special_1&gt;&lt;Special_2&gt;"&amp;I308&amp;"&lt;/Special_2&gt;&lt;Item&gt;"&amp;K308&amp;"&lt;/Item&gt;&lt;Skill_1&gt;"&amp;M308&amp;"&lt;/Skill_1&gt;&lt;Skill_2&gt;"&amp;O308&amp;"&lt;/Skill_2&gt;&lt;Skill_3&gt;"&amp;Q308&amp;"&lt;/Skill_3&gt;"</f>
        <v>&lt;member ID = "P307"&gt;&lt;K_ID&gt;K77&lt;/K_ID&gt;&lt;Name&gt;ネンドール&lt;/Name&gt;&lt;Personality&gt;PE3&lt;/Personality&gt;&lt;Special_1&gt;S94&lt;/Special_1&gt;&lt;Special_2&gt;&lt;/Special_2&gt;&lt;Item&gt;I49&lt;/Item&gt;&lt;Skill_1&gt;S122&lt;/Skill_1&gt;&lt;Skill_2&gt;S88&lt;/Skill_2&gt;&lt;Skill_3&gt;S137&lt;/Skill_3&gt;</v>
      </c>
      <c r="Z308" t="str">
        <f t="shared" si="9"/>
        <v>&lt;Skill_4&gt;S270&lt;/Skill_4&gt;&lt;Circle&gt;3&lt;/Circle&gt;&lt;Doryokuti_1&gt;C&lt;/Doryokuti_1&gt;&lt;Doryokuti_2&gt;D&lt;/Doryokuti_2&gt;&lt;Doryokuti_3&gt;&lt;/Doryokuti_3&gt;&lt;/member&gt;</v>
      </c>
      <c r="AA308" t="str">
        <f t="shared" si="8"/>
        <v>&lt;member ID = "P307"&gt;&lt;K_ID&gt;K77&lt;/K_ID&gt;&lt;Name&gt;ネンドール&lt;/Name&gt;&lt;Personality&gt;PE3&lt;/Personality&gt;&lt;Special_1&gt;S94&lt;/Special_1&gt;&lt;Special_2&gt;&lt;/Special_2&gt;&lt;Item&gt;I49&lt;/Item&gt;&lt;Skill_1&gt;S122&lt;/Skill_1&gt;&lt;Skill_2&gt;S88&lt;/Skill_2&gt;&lt;Skill_3&gt;S137&lt;/Skill_3&gt;&lt;Skill_4&gt;S270&lt;/Skill_4&gt;&lt;Circle&gt;3&lt;/Circle&gt;&lt;Doryokuti_1&gt;C&lt;/Doryokuti_1&gt;&lt;Doryokuti_2&gt;D&lt;/Doryokuti_2&gt;&lt;Doryokuti_3&gt;&lt;/Doryokuti_3&gt;&lt;/member&gt;</v>
      </c>
      <c r="AMK308" s="1"/>
    </row>
    <row r="309" spans="1:27 1025:1025">
      <c r="A309" s="1" t="s">
        <v>895</v>
      </c>
      <c r="B309" t="str">
        <f>VLOOKUP(C309,xml_table5!$A$1:$B$151,2,FALSE())</f>
        <v>K77</v>
      </c>
      <c r="C309" s="1" t="s">
        <v>892</v>
      </c>
      <c r="D309" s="1" t="s">
        <v>206</v>
      </c>
      <c r="E309" s="22" t="str">
        <f>VLOOKUP(テーブル1[[#This Row],[Personality]],作業用!$J$2:$K$17,2,FALSE)</f>
        <v>PE1</v>
      </c>
      <c r="F309" t="str">
        <f>VLOOKUP(C309,pokemon_status!$B$2:$F$910,4,FALSE())</f>
        <v>ふゆう</v>
      </c>
      <c r="G309" t="str">
        <f>VLOOKUP(F309,xml_table4!$A$1:$B$127,2,FALSE())</f>
        <v>S94</v>
      </c>
      <c r="I309" t="str">
        <f>IF(H309 = "","",VLOOKUP(H309,xml_table4!$A$1:$B$127,2,FALSE()))</f>
        <v/>
      </c>
      <c r="J309" s="1" t="s">
        <v>411</v>
      </c>
      <c r="K309" t="str">
        <f>VLOOKUP(J309,xml_table2!$A$2:$B$56,2,FALSE())</f>
        <v>I40</v>
      </c>
      <c r="L309" s="1" t="s">
        <v>210</v>
      </c>
      <c r="M309" t="str">
        <f>VLOOKUP(L309,xml_table3!$A$1:$B$272,2,FALSE())</f>
        <v>S95</v>
      </c>
      <c r="N309" s="1" t="s">
        <v>246</v>
      </c>
      <c r="O309" t="str">
        <f>VLOOKUP(N309,xml_table3!$A$1:$B$272,2,FALSE())</f>
        <v>S98</v>
      </c>
      <c r="P309" s="1" t="s">
        <v>209</v>
      </c>
      <c r="Q309" t="str">
        <f>VLOOKUP(P309,xml_table3!$A$1:$B$272,2,FALSE())</f>
        <v>S26</v>
      </c>
      <c r="R309" s="1" t="s">
        <v>407</v>
      </c>
      <c r="S309" t="str">
        <f>VLOOKUP(R309,xml_table3!$A$1:$B$272,2,FALSE())</f>
        <v>S123</v>
      </c>
      <c r="T309" s="1" t="s">
        <v>228</v>
      </c>
      <c r="U309" s="1" t="s">
        <v>41</v>
      </c>
      <c r="V309" s="1" t="s">
        <v>44</v>
      </c>
      <c r="X309" s="1"/>
      <c r="Y309" t="str">
        <f>"&lt;member ID = """&amp;A309&amp;"""&gt;&lt;K_ID&gt;"&amp;B309&amp;"&lt;/K_ID&gt;&lt;Name&gt;"&amp;C309&amp;"&lt;/Name&gt;&lt;Personality&gt;"&amp;テーブル1[[#This Row],[Personality2]]&amp;"&lt;/Personality&gt;&lt;Special_1&gt;"&amp;G309&amp;"&lt;/Special_1&gt;&lt;Special_2&gt;"&amp;I309&amp;"&lt;/Special_2&gt;&lt;Item&gt;"&amp;K309&amp;"&lt;/Item&gt;&lt;Skill_1&gt;"&amp;M309&amp;"&lt;/Skill_1&gt;&lt;Skill_2&gt;"&amp;O309&amp;"&lt;/Skill_2&gt;&lt;Skill_3&gt;"&amp;Q309&amp;"&lt;/Skill_3&gt;"</f>
        <v>&lt;member ID = "P308"&gt;&lt;K_ID&gt;K77&lt;/K_ID&gt;&lt;Name&gt;ネンドール&lt;/Name&gt;&lt;Personality&gt;PE1&lt;/Personality&gt;&lt;Special_1&gt;S94&lt;/Special_1&gt;&lt;Special_2&gt;&lt;/Special_2&gt;&lt;Item&gt;I40&lt;/Item&gt;&lt;Skill_1&gt;S95&lt;/Skill_1&gt;&lt;Skill_2&gt;S98&lt;/Skill_2&gt;&lt;Skill_3&gt;S26&lt;/Skill_3&gt;</v>
      </c>
      <c r="Z309" t="str">
        <f t="shared" si="9"/>
        <v>&lt;Skill_4&gt;S123&lt;/Skill_4&gt;&lt;Circle&gt;4&lt;/Circle&gt;&lt;Doryokuti_1&gt;A&lt;/Doryokuti_1&gt;&lt;Doryokuti_2&gt;D&lt;/Doryokuti_2&gt;&lt;Doryokuti_3&gt;&lt;/Doryokuti_3&gt;&lt;/member&gt;</v>
      </c>
      <c r="AA309" t="str">
        <f t="shared" si="8"/>
        <v>&lt;member ID = "P308"&gt;&lt;K_ID&gt;K77&lt;/K_ID&gt;&lt;Name&gt;ネンドール&lt;/Name&gt;&lt;Personality&gt;PE1&lt;/Personality&gt;&lt;Special_1&gt;S94&lt;/Special_1&gt;&lt;Special_2&gt;&lt;/Special_2&gt;&lt;Item&gt;I40&lt;/Item&gt;&lt;Skill_1&gt;S95&lt;/Skill_1&gt;&lt;Skill_2&gt;S98&lt;/Skill_2&gt;&lt;Skill_3&gt;S26&lt;/Skill_3&gt;&lt;Skill_4&gt;S123&lt;/Skill_4&gt;&lt;Circle&gt;4&lt;/Circle&gt;&lt;Doryokuti_1&gt;A&lt;/Doryokuti_1&gt;&lt;Doryokuti_2&gt;D&lt;/Doryokuti_2&gt;&lt;Doryokuti_3&gt;&lt;/Doryokuti_3&gt;&lt;/member&gt;</v>
      </c>
      <c r="AMK309" s="1"/>
    </row>
    <row r="310" spans="1:27 1025:1025">
      <c r="A310" s="1" t="s">
        <v>896</v>
      </c>
      <c r="B310" t="str">
        <f>VLOOKUP(C310,xml_table5!$A$1:$B$151,2,FALSE())</f>
        <v>K78</v>
      </c>
      <c r="C310" s="1" t="s">
        <v>897</v>
      </c>
      <c r="D310" s="1" t="s">
        <v>289</v>
      </c>
      <c r="E310" s="22" t="str">
        <f>VLOOKUP(テーブル1[[#This Row],[Personality]],作業用!$J$2:$K$17,2,FALSE)</f>
        <v>PE4</v>
      </c>
      <c r="F310" t="str">
        <f>VLOOKUP(C310,pokemon_status!$B$2:$F$910,4,FALSE())</f>
        <v>いしあたま</v>
      </c>
      <c r="G310" t="str">
        <f>VLOOKUP(F310,xml_table4!$A$1:$B$127,2,FALSE())</f>
        <v>S10</v>
      </c>
      <c r="H310" t="s">
        <v>290</v>
      </c>
      <c r="I310" t="str">
        <f>IF(H310 = "","",VLOOKUP(H310,xml_table4!$A$1:$B$127,2,FALSE()))</f>
        <v>S22</v>
      </c>
      <c r="J310" s="1" t="s">
        <v>537</v>
      </c>
      <c r="K310" t="str">
        <f>VLOOKUP(J310,xml_table2!$A$2:$B$56,2,FALSE())</f>
        <v>I2</v>
      </c>
      <c r="L310" s="1" t="s">
        <v>210</v>
      </c>
      <c r="M310" t="str">
        <f>VLOOKUP(L310,xml_table3!$A$1:$B$272,2,FALSE())</f>
        <v>S95</v>
      </c>
      <c r="N310" s="1" t="s">
        <v>371</v>
      </c>
      <c r="O310" t="str">
        <f>VLOOKUP(N310,xml_table3!$A$1:$B$272,2,FALSE())</f>
        <v>S4</v>
      </c>
      <c r="P310" s="1" t="s">
        <v>253</v>
      </c>
      <c r="Q310" t="str">
        <f>VLOOKUP(P310,xml_table3!$A$1:$B$272,2,FALSE())</f>
        <v>S52</v>
      </c>
      <c r="R310" s="1" t="s">
        <v>467</v>
      </c>
      <c r="S310" t="str">
        <f>VLOOKUP(R310,xml_table3!$A$1:$B$272,2,FALSE())</f>
        <v>S115</v>
      </c>
      <c r="T310" s="1" t="s">
        <v>212</v>
      </c>
      <c r="U310" s="1" t="s">
        <v>41</v>
      </c>
      <c r="V310" s="1" t="s">
        <v>42</v>
      </c>
      <c r="X310" s="1"/>
      <c r="Y310" t="str">
        <f>"&lt;member ID = """&amp;A310&amp;"""&gt;&lt;K_ID&gt;"&amp;B310&amp;"&lt;/K_ID&gt;&lt;Name&gt;"&amp;C310&amp;"&lt;/Name&gt;&lt;Personality&gt;"&amp;テーブル1[[#This Row],[Personality2]]&amp;"&lt;/Personality&gt;&lt;Special_1&gt;"&amp;G310&amp;"&lt;/Special_1&gt;&lt;Special_2&gt;"&amp;I310&amp;"&lt;/Special_2&gt;&lt;Item&gt;"&amp;K310&amp;"&lt;/Item&gt;&lt;Skill_1&gt;"&amp;M310&amp;"&lt;/Skill_1&gt;&lt;Skill_2&gt;"&amp;O310&amp;"&lt;/Skill_2&gt;&lt;Skill_3&gt;"&amp;Q310&amp;"&lt;/Skill_3&gt;"</f>
        <v>&lt;member ID = "P309"&gt;&lt;K_ID&gt;K78&lt;/K_ID&gt;&lt;Name&gt;ハガネール&lt;/Name&gt;&lt;Personality&gt;PE4&lt;/Personality&gt;&lt;Special_1&gt;S10&lt;/Special_1&gt;&lt;Special_2&gt;S22&lt;/Special_2&gt;&lt;Item&gt;I2&lt;/Item&gt;&lt;Skill_1&gt;S95&lt;/Skill_1&gt;&lt;Skill_2&gt;S4&lt;/Skill_2&gt;&lt;Skill_3&gt;S52&lt;/Skill_3&gt;</v>
      </c>
      <c r="Z310" t="str">
        <f t="shared" si="9"/>
        <v>&lt;Skill_4&gt;S115&lt;/Skill_4&gt;&lt;Circle&gt;1&lt;/Circle&gt;&lt;Doryokuti_1&gt;A&lt;/Doryokuti_1&gt;&lt;Doryokuti_2&gt;B&lt;/Doryokuti_2&gt;&lt;Doryokuti_3&gt;&lt;/Doryokuti_3&gt;&lt;/member&gt;</v>
      </c>
      <c r="AA310" t="str">
        <f t="shared" si="8"/>
        <v>&lt;member ID = "P309"&gt;&lt;K_ID&gt;K78&lt;/K_ID&gt;&lt;Name&gt;ハガネール&lt;/Name&gt;&lt;Personality&gt;PE4&lt;/Personality&gt;&lt;Special_1&gt;S10&lt;/Special_1&gt;&lt;Special_2&gt;S22&lt;/Special_2&gt;&lt;Item&gt;I2&lt;/Item&gt;&lt;Skill_1&gt;S95&lt;/Skill_1&gt;&lt;Skill_2&gt;S4&lt;/Skill_2&gt;&lt;Skill_3&gt;S52&lt;/Skill_3&gt;&lt;Skill_4&gt;S115&lt;/Skill_4&gt;&lt;Circle&gt;1&lt;/Circle&gt;&lt;Doryokuti_1&gt;A&lt;/Doryokuti_1&gt;&lt;Doryokuti_2&gt;B&lt;/Doryokuti_2&gt;&lt;Doryokuti_3&gt;&lt;/Doryokuti_3&gt;&lt;/member&gt;</v>
      </c>
      <c r="AMK310" s="1"/>
    </row>
    <row r="311" spans="1:27 1025:1025">
      <c r="A311" s="1" t="s">
        <v>898</v>
      </c>
      <c r="B311" t="str">
        <f>VLOOKUP(C311,xml_table5!$A$1:$B$151,2,FALSE())</f>
        <v>K78</v>
      </c>
      <c r="C311" s="1" t="s">
        <v>897</v>
      </c>
      <c r="D311" s="1" t="s">
        <v>206</v>
      </c>
      <c r="E311" s="22" t="str">
        <f>VLOOKUP(テーブル1[[#This Row],[Personality]],作業用!$J$2:$K$17,2,FALSE)</f>
        <v>PE1</v>
      </c>
      <c r="F311" t="str">
        <f>VLOOKUP(C311,pokemon_status!$B$2:$F$910,4,FALSE())</f>
        <v>いしあたま</v>
      </c>
      <c r="G311" t="str">
        <f>VLOOKUP(F311,xml_table4!$A$1:$B$127,2,FALSE())</f>
        <v>S10</v>
      </c>
      <c r="H311" t="s">
        <v>290</v>
      </c>
      <c r="I311" t="str">
        <f>IF(H311 = "","",VLOOKUP(H311,xml_table4!$A$1:$B$127,2,FALSE()))</f>
        <v>S22</v>
      </c>
      <c r="J311" s="1" t="s">
        <v>365</v>
      </c>
      <c r="K311" t="str">
        <f>VLOOKUP(J311,xml_table2!$A$2:$B$56,2,FALSE())</f>
        <v>I25</v>
      </c>
      <c r="L311" s="1" t="s">
        <v>210</v>
      </c>
      <c r="M311" t="str">
        <f>VLOOKUP(L311,xml_table3!$A$1:$B$272,2,FALSE())</f>
        <v>S95</v>
      </c>
      <c r="N311" s="1" t="s">
        <v>251</v>
      </c>
      <c r="O311" t="str">
        <f>VLOOKUP(N311,xml_table3!$A$1:$B$272,2,FALSE())</f>
        <v>S225</v>
      </c>
      <c r="P311" s="1" t="s">
        <v>258</v>
      </c>
      <c r="Q311" t="str">
        <f>VLOOKUP(P311,xml_table3!$A$1:$B$272,2,FALSE())</f>
        <v>S55</v>
      </c>
      <c r="R311" s="1" t="s">
        <v>391</v>
      </c>
      <c r="S311" t="str">
        <f>VLOOKUP(R311,xml_table3!$A$1:$B$272,2,FALSE())</f>
        <v>S80</v>
      </c>
      <c r="T311" s="1" t="s">
        <v>219</v>
      </c>
      <c r="U311" s="1" t="s">
        <v>41</v>
      </c>
      <c r="V311" s="1" t="s">
        <v>42</v>
      </c>
      <c r="X311" s="1"/>
      <c r="Y311" t="str">
        <f>"&lt;member ID = """&amp;A311&amp;"""&gt;&lt;K_ID&gt;"&amp;B311&amp;"&lt;/K_ID&gt;&lt;Name&gt;"&amp;C311&amp;"&lt;/Name&gt;&lt;Personality&gt;"&amp;テーブル1[[#This Row],[Personality2]]&amp;"&lt;/Personality&gt;&lt;Special_1&gt;"&amp;G311&amp;"&lt;/Special_1&gt;&lt;Special_2&gt;"&amp;I311&amp;"&lt;/Special_2&gt;&lt;Item&gt;"&amp;K311&amp;"&lt;/Item&gt;&lt;Skill_1&gt;"&amp;M311&amp;"&lt;/Skill_1&gt;&lt;Skill_2&gt;"&amp;O311&amp;"&lt;/Skill_2&gt;&lt;Skill_3&gt;"&amp;Q311&amp;"&lt;/Skill_3&gt;"</f>
        <v>&lt;member ID = "P310"&gt;&lt;K_ID&gt;K78&lt;/K_ID&gt;&lt;Name&gt;ハガネール&lt;/Name&gt;&lt;Personality&gt;PE1&lt;/Personality&gt;&lt;Special_1&gt;S10&lt;/Special_1&gt;&lt;Special_2&gt;S22&lt;/Special_2&gt;&lt;Item&gt;I25&lt;/Item&gt;&lt;Skill_1&gt;S95&lt;/Skill_1&gt;&lt;Skill_2&gt;S225&lt;/Skill_2&gt;&lt;Skill_3&gt;S55&lt;/Skill_3&gt;</v>
      </c>
      <c r="Z311" t="str">
        <f t="shared" si="9"/>
        <v>&lt;Skill_4&gt;S80&lt;/Skill_4&gt;&lt;Circle&gt;2&lt;/Circle&gt;&lt;Doryokuti_1&gt;A&lt;/Doryokuti_1&gt;&lt;Doryokuti_2&gt;B&lt;/Doryokuti_2&gt;&lt;Doryokuti_3&gt;&lt;/Doryokuti_3&gt;&lt;/member&gt;</v>
      </c>
      <c r="AA311" t="str">
        <f t="shared" si="8"/>
        <v>&lt;member ID = "P310"&gt;&lt;K_ID&gt;K78&lt;/K_ID&gt;&lt;Name&gt;ハガネール&lt;/Name&gt;&lt;Personality&gt;PE1&lt;/Personality&gt;&lt;Special_1&gt;S10&lt;/Special_1&gt;&lt;Special_2&gt;S22&lt;/Special_2&gt;&lt;Item&gt;I25&lt;/Item&gt;&lt;Skill_1&gt;S95&lt;/Skill_1&gt;&lt;Skill_2&gt;S225&lt;/Skill_2&gt;&lt;Skill_3&gt;S55&lt;/Skill_3&gt;&lt;Skill_4&gt;S80&lt;/Skill_4&gt;&lt;Circle&gt;2&lt;/Circle&gt;&lt;Doryokuti_1&gt;A&lt;/Doryokuti_1&gt;&lt;Doryokuti_2&gt;B&lt;/Doryokuti_2&gt;&lt;Doryokuti_3&gt;&lt;/Doryokuti_3&gt;&lt;/member&gt;</v>
      </c>
      <c r="AMK311" s="1"/>
    </row>
    <row r="312" spans="1:27 1025:1025">
      <c r="A312" s="1" t="s">
        <v>899</v>
      </c>
      <c r="B312" t="str">
        <f>VLOOKUP(C312,xml_table5!$A$1:$B$151,2,FALSE())</f>
        <v>K78</v>
      </c>
      <c r="C312" s="1" t="s">
        <v>897</v>
      </c>
      <c r="D312" s="1" t="s">
        <v>900</v>
      </c>
      <c r="E312" s="22" t="str">
        <f>VLOOKUP(テーブル1[[#This Row],[Personality]],作業用!$J$2:$K$17,2,FALSE)</f>
        <v>PE15</v>
      </c>
      <c r="F312" t="str">
        <f>VLOOKUP(C312,pokemon_status!$B$2:$F$910,4,FALSE())</f>
        <v>いしあたま</v>
      </c>
      <c r="G312" t="str">
        <f>VLOOKUP(F312,xml_table4!$A$1:$B$127,2,FALSE())</f>
        <v>S10</v>
      </c>
      <c r="H312" t="s">
        <v>290</v>
      </c>
      <c r="I312" t="str">
        <f>IF(H312 = "","",VLOOKUP(H312,xml_table4!$A$1:$B$127,2,FALSE()))</f>
        <v>S22</v>
      </c>
      <c r="J312" s="1" t="s">
        <v>403</v>
      </c>
      <c r="K312" t="str">
        <f>VLOOKUP(J312,xml_table2!$A$2:$B$56,2,FALSE())</f>
        <v>I17</v>
      </c>
      <c r="L312" s="1" t="s">
        <v>112</v>
      </c>
      <c r="M312" t="str">
        <f>VLOOKUP(L312,xml_table3!$A$1:$B$272,2,FALSE())</f>
        <v>S101</v>
      </c>
      <c r="N312" s="1" t="s">
        <v>304</v>
      </c>
      <c r="O312" t="str">
        <f>VLOOKUP(N312,xml_table3!$A$1:$B$272,2,FALSE())</f>
        <v>S97</v>
      </c>
      <c r="P312" s="1" t="s">
        <v>218</v>
      </c>
      <c r="Q312" t="str">
        <f>VLOOKUP(P312,xml_table3!$A$1:$B$272,2,FALSE())</f>
        <v>S24</v>
      </c>
      <c r="R312" s="1" t="s">
        <v>449</v>
      </c>
      <c r="S312" t="str">
        <f>VLOOKUP(R312,xml_table3!$A$1:$B$272,2,FALSE())</f>
        <v>S187</v>
      </c>
      <c r="T312" s="1" t="s">
        <v>224</v>
      </c>
      <c r="U312" s="1" t="s">
        <v>41</v>
      </c>
      <c r="V312" s="1" t="s">
        <v>42</v>
      </c>
      <c r="X312" s="1"/>
      <c r="Y312" t="str">
        <f>"&lt;member ID = """&amp;A312&amp;"""&gt;&lt;K_ID&gt;"&amp;B312&amp;"&lt;/K_ID&gt;&lt;Name&gt;"&amp;C312&amp;"&lt;/Name&gt;&lt;Personality&gt;"&amp;テーブル1[[#This Row],[Personality2]]&amp;"&lt;/Personality&gt;&lt;Special_1&gt;"&amp;G312&amp;"&lt;/Special_1&gt;&lt;Special_2&gt;"&amp;I312&amp;"&lt;/Special_2&gt;&lt;Item&gt;"&amp;K312&amp;"&lt;/Item&gt;&lt;Skill_1&gt;"&amp;M312&amp;"&lt;/Skill_1&gt;&lt;Skill_2&gt;"&amp;O312&amp;"&lt;/Skill_2&gt;&lt;Skill_3&gt;"&amp;Q312&amp;"&lt;/Skill_3&gt;"</f>
        <v>&lt;member ID = "P311"&gt;&lt;K_ID&gt;K78&lt;/K_ID&gt;&lt;Name&gt;ハガネール&lt;/Name&gt;&lt;Personality&gt;PE15&lt;/Personality&gt;&lt;Special_1&gt;S10&lt;/Special_1&gt;&lt;Special_2&gt;S22&lt;/Special_2&gt;&lt;Item&gt;I17&lt;/Item&gt;&lt;Skill_1&gt;S101&lt;/Skill_1&gt;&lt;Skill_2&gt;S97&lt;/Skill_2&gt;&lt;Skill_3&gt;S24&lt;/Skill_3&gt;</v>
      </c>
      <c r="Z312" t="str">
        <f t="shared" si="9"/>
        <v>&lt;Skill_4&gt;S187&lt;/Skill_4&gt;&lt;Circle&gt;3&lt;/Circle&gt;&lt;Doryokuti_1&gt;A&lt;/Doryokuti_1&gt;&lt;Doryokuti_2&gt;B&lt;/Doryokuti_2&gt;&lt;Doryokuti_3&gt;&lt;/Doryokuti_3&gt;&lt;/member&gt;</v>
      </c>
      <c r="AA312" t="str">
        <f t="shared" si="8"/>
        <v>&lt;member ID = "P311"&gt;&lt;K_ID&gt;K78&lt;/K_ID&gt;&lt;Name&gt;ハガネール&lt;/Name&gt;&lt;Personality&gt;PE15&lt;/Personality&gt;&lt;Special_1&gt;S10&lt;/Special_1&gt;&lt;Special_2&gt;S22&lt;/Special_2&gt;&lt;Item&gt;I17&lt;/Item&gt;&lt;Skill_1&gt;S101&lt;/Skill_1&gt;&lt;Skill_2&gt;S97&lt;/Skill_2&gt;&lt;Skill_3&gt;S24&lt;/Skill_3&gt;&lt;Skill_4&gt;S187&lt;/Skill_4&gt;&lt;Circle&gt;3&lt;/Circle&gt;&lt;Doryokuti_1&gt;A&lt;/Doryokuti_1&gt;&lt;Doryokuti_2&gt;B&lt;/Doryokuti_2&gt;&lt;Doryokuti_3&gt;&lt;/Doryokuti_3&gt;&lt;/member&gt;</v>
      </c>
      <c r="AMK312" s="1"/>
    </row>
    <row r="313" spans="1:27 1025:1025">
      <c r="A313" s="1" t="s">
        <v>901</v>
      </c>
      <c r="B313" t="str">
        <f>VLOOKUP(C313,xml_table5!$A$1:$B$151,2,FALSE())</f>
        <v>K78</v>
      </c>
      <c r="C313" s="1" t="s">
        <v>897</v>
      </c>
      <c r="D313" s="1" t="s">
        <v>383</v>
      </c>
      <c r="E313" s="22" t="str">
        <f>VLOOKUP(テーブル1[[#This Row],[Personality]],作業用!$J$2:$K$17,2,FALSE)</f>
        <v>PE8</v>
      </c>
      <c r="F313" t="str">
        <f>VLOOKUP(C313,pokemon_status!$B$2:$F$910,4,FALSE())</f>
        <v>いしあたま</v>
      </c>
      <c r="G313" t="str">
        <f>VLOOKUP(F313,xml_table4!$A$1:$B$127,2,FALSE())</f>
        <v>S10</v>
      </c>
      <c r="H313" t="s">
        <v>290</v>
      </c>
      <c r="I313" t="str">
        <f>IF(H313 = "","",VLOOKUP(H313,xml_table4!$A$1:$B$127,2,FALSE()))</f>
        <v>S22</v>
      </c>
      <c r="J313" s="1" t="s">
        <v>239</v>
      </c>
      <c r="K313" t="str">
        <f>VLOOKUP(J313,xml_table2!$A$2:$B$56,2,FALSE())</f>
        <v>I30</v>
      </c>
      <c r="L313" s="1" t="s">
        <v>112</v>
      </c>
      <c r="M313" t="str">
        <f>VLOOKUP(L313,xml_table3!$A$1:$B$272,2,FALSE())</f>
        <v>S101</v>
      </c>
      <c r="N313" s="1" t="s">
        <v>210</v>
      </c>
      <c r="O313" t="str">
        <f>VLOOKUP(N313,xml_table3!$A$1:$B$272,2,FALSE())</f>
        <v>S95</v>
      </c>
      <c r="P313" s="1" t="s">
        <v>221</v>
      </c>
      <c r="Q313" t="str">
        <f>VLOOKUP(P313,xml_table3!$A$1:$B$272,2,FALSE())</f>
        <v>S114</v>
      </c>
      <c r="R313" s="1" t="s">
        <v>407</v>
      </c>
      <c r="S313" t="str">
        <f>VLOOKUP(R313,xml_table3!$A$1:$B$272,2,FALSE())</f>
        <v>S123</v>
      </c>
      <c r="T313" s="1" t="s">
        <v>228</v>
      </c>
      <c r="U313" s="1" t="s">
        <v>41</v>
      </c>
      <c r="V313" s="1" t="s">
        <v>42</v>
      </c>
      <c r="X313" s="1"/>
      <c r="Y313" t="str">
        <f>"&lt;member ID = """&amp;A313&amp;"""&gt;&lt;K_ID&gt;"&amp;B313&amp;"&lt;/K_ID&gt;&lt;Name&gt;"&amp;C313&amp;"&lt;/Name&gt;&lt;Personality&gt;"&amp;テーブル1[[#This Row],[Personality2]]&amp;"&lt;/Personality&gt;&lt;Special_1&gt;"&amp;G313&amp;"&lt;/Special_1&gt;&lt;Special_2&gt;"&amp;I313&amp;"&lt;/Special_2&gt;&lt;Item&gt;"&amp;K313&amp;"&lt;/Item&gt;&lt;Skill_1&gt;"&amp;M313&amp;"&lt;/Skill_1&gt;&lt;Skill_2&gt;"&amp;O313&amp;"&lt;/Skill_2&gt;&lt;Skill_3&gt;"&amp;Q313&amp;"&lt;/Skill_3&gt;"</f>
        <v>&lt;member ID = "P312"&gt;&lt;K_ID&gt;K78&lt;/K_ID&gt;&lt;Name&gt;ハガネール&lt;/Name&gt;&lt;Personality&gt;PE8&lt;/Personality&gt;&lt;Special_1&gt;S10&lt;/Special_1&gt;&lt;Special_2&gt;S22&lt;/Special_2&gt;&lt;Item&gt;I30&lt;/Item&gt;&lt;Skill_1&gt;S101&lt;/Skill_1&gt;&lt;Skill_2&gt;S95&lt;/Skill_2&gt;&lt;Skill_3&gt;S114&lt;/Skill_3&gt;</v>
      </c>
      <c r="Z313" t="str">
        <f t="shared" si="9"/>
        <v>&lt;Skill_4&gt;S123&lt;/Skill_4&gt;&lt;Circle&gt;4&lt;/Circle&gt;&lt;Doryokuti_1&gt;A&lt;/Doryokuti_1&gt;&lt;Doryokuti_2&gt;B&lt;/Doryokuti_2&gt;&lt;Doryokuti_3&gt;&lt;/Doryokuti_3&gt;&lt;/member&gt;</v>
      </c>
      <c r="AA313" t="str">
        <f t="shared" si="8"/>
        <v>&lt;member ID = "P312"&gt;&lt;K_ID&gt;K78&lt;/K_ID&gt;&lt;Name&gt;ハガネール&lt;/Name&gt;&lt;Personality&gt;PE8&lt;/Personality&gt;&lt;Special_1&gt;S10&lt;/Special_1&gt;&lt;Special_2&gt;S22&lt;/Special_2&gt;&lt;Item&gt;I30&lt;/Item&gt;&lt;Skill_1&gt;S101&lt;/Skill_1&gt;&lt;Skill_2&gt;S95&lt;/Skill_2&gt;&lt;Skill_3&gt;S114&lt;/Skill_3&gt;&lt;Skill_4&gt;S123&lt;/Skill_4&gt;&lt;Circle&gt;4&lt;/Circle&gt;&lt;Doryokuti_1&gt;A&lt;/Doryokuti_1&gt;&lt;Doryokuti_2&gt;B&lt;/Doryokuti_2&gt;&lt;Doryokuti_3&gt;&lt;/Doryokuti_3&gt;&lt;/member&gt;</v>
      </c>
      <c r="AMK313" s="1"/>
    </row>
    <row r="314" spans="1:27 1025:1025">
      <c r="A314" s="1" t="s">
        <v>902</v>
      </c>
      <c r="B314" t="str">
        <f>VLOOKUP(C314,xml_table5!$A$1:$B$151,2,FALSE())</f>
        <v>K79</v>
      </c>
      <c r="C314" s="1" t="s">
        <v>903</v>
      </c>
      <c r="D314" s="1" t="s">
        <v>261</v>
      </c>
      <c r="E314" s="22" t="str">
        <f>VLOOKUP(テーブル1[[#This Row],[Personality]],作業用!$J$2:$K$17,2,FALSE)</f>
        <v>PE3</v>
      </c>
      <c r="F314" t="str">
        <f>VLOOKUP(C314,pokemon_status!$B$2:$F$910,4,FALSE())</f>
        <v>ぼうおん</v>
      </c>
      <c r="G314" t="str">
        <f>VLOOKUP(F314,xml_table4!$A$1:$B$127,2,FALSE())</f>
        <v>S101</v>
      </c>
      <c r="I314" t="str">
        <f>IF(H314 = "","",VLOOKUP(H314,xml_table4!$A$1:$B$127,2,FALSE()))</f>
        <v/>
      </c>
      <c r="J314" s="1" t="s">
        <v>233</v>
      </c>
      <c r="K314" t="str">
        <f>VLOOKUP(J314,xml_table2!$A$2:$B$56,2,FALSE())</f>
        <v>I52</v>
      </c>
      <c r="L314" s="1" t="s">
        <v>872</v>
      </c>
      <c r="M314" t="str">
        <f>VLOOKUP(L314,xml_table3!$A$1:$B$272,2,FALSE())</f>
        <v>S191</v>
      </c>
      <c r="N314" s="1" t="s">
        <v>375</v>
      </c>
      <c r="O314" t="str">
        <f>VLOOKUP(N314,xml_table3!$A$1:$B$272,2,FALSE())</f>
        <v>S109</v>
      </c>
      <c r="P314" s="1" t="s">
        <v>409</v>
      </c>
      <c r="Q314" t="str">
        <f>VLOOKUP(P314,xml_table3!$A$1:$B$272,2,FALSE())</f>
        <v>S239</v>
      </c>
      <c r="R314" s="1" t="s">
        <v>836</v>
      </c>
      <c r="S314" t="str">
        <f>VLOOKUP(R314,xml_table3!$A$1:$B$272,2,FALSE())</f>
        <v>S23</v>
      </c>
      <c r="T314" s="1" t="s">
        <v>212</v>
      </c>
      <c r="U314" s="1" t="s">
        <v>40</v>
      </c>
      <c r="V314" s="1" t="s">
        <v>43</v>
      </c>
      <c r="X314" s="1"/>
      <c r="Y314" t="str">
        <f>"&lt;member ID = """&amp;A314&amp;"""&gt;&lt;K_ID&gt;"&amp;B314&amp;"&lt;/K_ID&gt;&lt;Name&gt;"&amp;C314&amp;"&lt;/Name&gt;&lt;Personality&gt;"&amp;テーブル1[[#This Row],[Personality2]]&amp;"&lt;/Personality&gt;&lt;Special_1&gt;"&amp;G314&amp;"&lt;/Special_1&gt;&lt;Special_2&gt;"&amp;I314&amp;"&lt;/Special_2&gt;&lt;Item&gt;"&amp;K314&amp;"&lt;/Item&gt;&lt;Skill_1&gt;"&amp;M314&amp;"&lt;/Skill_1&gt;&lt;Skill_2&gt;"&amp;O314&amp;"&lt;/Skill_2&gt;&lt;Skill_3&gt;"&amp;Q314&amp;"&lt;/Skill_3&gt;"</f>
        <v>&lt;member ID = "P313"&gt;&lt;K_ID&gt;K79&lt;/K_ID&gt;&lt;Name&gt;バクオング&lt;/Name&gt;&lt;Personality&gt;PE3&lt;/Personality&gt;&lt;Special_1&gt;S101&lt;/Special_1&gt;&lt;Special_2&gt;&lt;/Special_2&gt;&lt;Item&gt;I52&lt;/Item&gt;&lt;Skill_1&gt;S191&lt;/Skill_1&gt;&lt;Skill_2&gt;S109&lt;/Skill_2&gt;&lt;Skill_3&gt;S239&lt;/Skill_3&gt;</v>
      </c>
      <c r="Z314" t="str">
        <f t="shared" si="9"/>
        <v>&lt;Skill_4&gt;S23&lt;/Skill_4&gt;&lt;Circle&gt;1&lt;/Circle&gt;&lt;Doryokuti_1&gt;HP&lt;/Doryokuti_1&gt;&lt;Doryokuti_2&gt;C&lt;/Doryokuti_2&gt;&lt;Doryokuti_3&gt;&lt;/Doryokuti_3&gt;&lt;/member&gt;</v>
      </c>
      <c r="AA314" t="str">
        <f t="shared" si="8"/>
        <v>&lt;member ID = "P313"&gt;&lt;K_ID&gt;K79&lt;/K_ID&gt;&lt;Name&gt;バクオング&lt;/Name&gt;&lt;Personality&gt;PE3&lt;/Personality&gt;&lt;Special_1&gt;S101&lt;/Special_1&gt;&lt;Special_2&gt;&lt;/Special_2&gt;&lt;Item&gt;I52&lt;/Item&gt;&lt;Skill_1&gt;S191&lt;/Skill_1&gt;&lt;Skill_2&gt;S109&lt;/Skill_2&gt;&lt;Skill_3&gt;S239&lt;/Skill_3&gt;&lt;Skill_4&gt;S23&lt;/Skill_4&gt;&lt;Circle&gt;1&lt;/Circle&gt;&lt;Doryokuti_1&gt;HP&lt;/Doryokuti_1&gt;&lt;Doryokuti_2&gt;C&lt;/Doryokuti_2&gt;&lt;Doryokuti_3&gt;&lt;/Doryokuti_3&gt;&lt;/member&gt;</v>
      </c>
      <c r="AMK314" s="1"/>
    </row>
    <row r="315" spans="1:27 1025:1025">
      <c r="A315" s="1" t="s">
        <v>904</v>
      </c>
      <c r="B315" t="str">
        <f>VLOOKUP(C315,xml_table5!$A$1:$B$151,2,FALSE())</f>
        <v>K79</v>
      </c>
      <c r="C315" s="1" t="s">
        <v>903</v>
      </c>
      <c r="D315" s="1" t="s">
        <v>206</v>
      </c>
      <c r="E315" s="22" t="str">
        <f>VLOOKUP(テーブル1[[#This Row],[Personality]],作業用!$J$2:$K$17,2,FALSE)</f>
        <v>PE1</v>
      </c>
      <c r="F315" t="str">
        <f>VLOOKUP(C315,pokemon_status!$B$2:$F$910,4,FALSE())</f>
        <v>ぼうおん</v>
      </c>
      <c r="G315" t="str">
        <f>VLOOKUP(F315,xml_table4!$A$1:$B$127,2,FALSE())</f>
        <v>S101</v>
      </c>
      <c r="I315" t="str">
        <f>IF(H315 = "","",VLOOKUP(H315,xml_table4!$A$1:$B$127,2,FALSE()))</f>
        <v/>
      </c>
      <c r="J315" s="1" t="s">
        <v>226</v>
      </c>
      <c r="K315" t="str">
        <f>VLOOKUP(J315,xml_table2!$A$2:$B$56,2,FALSE())</f>
        <v>I3</v>
      </c>
      <c r="L315" s="1" t="s">
        <v>235</v>
      </c>
      <c r="M315" t="str">
        <f>VLOOKUP(L315,xml_table3!$A$1:$B$272,2,FALSE())</f>
        <v>S58</v>
      </c>
      <c r="N315" s="1" t="s">
        <v>338</v>
      </c>
      <c r="O315" t="str">
        <f>VLOOKUP(N315,xml_table3!$A$1:$B$272,2,FALSE())</f>
        <v>S226</v>
      </c>
      <c r="P315" s="1" t="s">
        <v>339</v>
      </c>
      <c r="Q315" t="str">
        <f>VLOOKUP(P315,xml_table3!$A$1:$B$272,2,FALSE())</f>
        <v>S56</v>
      </c>
      <c r="R315" s="1" t="s">
        <v>340</v>
      </c>
      <c r="S315" t="str">
        <f>VLOOKUP(R315,xml_table3!$A$1:$B$272,2,FALSE())</f>
        <v>S269</v>
      </c>
      <c r="T315" s="1" t="s">
        <v>219</v>
      </c>
      <c r="U315" s="1" t="s">
        <v>40</v>
      </c>
      <c r="V315" s="1" t="s">
        <v>41</v>
      </c>
      <c r="X315" s="1"/>
      <c r="Y315" t="str">
        <f>"&lt;member ID = """&amp;A315&amp;"""&gt;&lt;K_ID&gt;"&amp;B315&amp;"&lt;/K_ID&gt;&lt;Name&gt;"&amp;C315&amp;"&lt;/Name&gt;&lt;Personality&gt;"&amp;テーブル1[[#This Row],[Personality2]]&amp;"&lt;/Personality&gt;&lt;Special_1&gt;"&amp;G315&amp;"&lt;/Special_1&gt;&lt;Special_2&gt;"&amp;I315&amp;"&lt;/Special_2&gt;&lt;Item&gt;"&amp;K315&amp;"&lt;/Item&gt;&lt;Skill_1&gt;"&amp;M315&amp;"&lt;/Skill_1&gt;&lt;Skill_2&gt;"&amp;O315&amp;"&lt;/Skill_2&gt;&lt;Skill_3&gt;"&amp;Q315&amp;"&lt;/Skill_3&gt;"</f>
        <v>&lt;member ID = "P314"&gt;&lt;K_ID&gt;K79&lt;/K_ID&gt;&lt;Name&gt;バクオング&lt;/Name&gt;&lt;Personality&gt;PE1&lt;/Personality&gt;&lt;Special_1&gt;S101&lt;/Special_1&gt;&lt;Special_2&gt;&lt;/Special_2&gt;&lt;Item&gt;I3&lt;/Item&gt;&lt;Skill_1&gt;S58&lt;/Skill_1&gt;&lt;Skill_2&gt;S226&lt;/Skill_2&gt;&lt;Skill_3&gt;S56&lt;/Skill_3&gt;</v>
      </c>
      <c r="Z315" t="str">
        <f t="shared" si="9"/>
        <v>&lt;Skill_4&gt;S269&lt;/Skill_4&gt;&lt;Circle&gt;2&lt;/Circle&gt;&lt;Doryokuti_1&gt;HP&lt;/Doryokuti_1&gt;&lt;Doryokuti_2&gt;A&lt;/Doryokuti_2&gt;&lt;Doryokuti_3&gt;&lt;/Doryokuti_3&gt;&lt;/member&gt;</v>
      </c>
      <c r="AA315" t="str">
        <f t="shared" si="8"/>
        <v>&lt;member ID = "P314"&gt;&lt;K_ID&gt;K79&lt;/K_ID&gt;&lt;Name&gt;バクオング&lt;/Name&gt;&lt;Personality&gt;PE1&lt;/Personality&gt;&lt;Special_1&gt;S101&lt;/Special_1&gt;&lt;Special_2&gt;&lt;/Special_2&gt;&lt;Item&gt;I3&lt;/Item&gt;&lt;Skill_1&gt;S58&lt;/Skill_1&gt;&lt;Skill_2&gt;S226&lt;/Skill_2&gt;&lt;Skill_3&gt;S56&lt;/Skill_3&gt;&lt;Skill_4&gt;S269&lt;/Skill_4&gt;&lt;Circle&gt;2&lt;/Circle&gt;&lt;Doryokuti_1&gt;HP&lt;/Doryokuti_1&gt;&lt;Doryokuti_2&gt;A&lt;/Doryokuti_2&gt;&lt;Doryokuti_3&gt;&lt;/Doryokuti_3&gt;&lt;/member&gt;</v>
      </c>
      <c r="AMK315" s="1"/>
    </row>
    <row r="316" spans="1:27 1025:1025">
      <c r="A316" s="1" t="s">
        <v>905</v>
      </c>
      <c r="B316" t="str">
        <f>VLOOKUP(C316,xml_table5!$A$1:$B$151,2,FALSE())</f>
        <v>K79</v>
      </c>
      <c r="C316" s="1" t="s">
        <v>903</v>
      </c>
      <c r="D316" s="1" t="s">
        <v>206</v>
      </c>
      <c r="E316" s="22" t="str">
        <f>VLOOKUP(テーブル1[[#This Row],[Personality]],作業用!$J$2:$K$17,2,FALSE)</f>
        <v>PE1</v>
      </c>
      <c r="F316" t="str">
        <f>VLOOKUP(C316,pokemon_status!$B$2:$F$910,4,FALSE())</f>
        <v>ぼうおん</v>
      </c>
      <c r="G316" t="str">
        <f>VLOOKUP(F316,xml_table4!$A$1:$B$127,2,FALSE())</f>
        <v>S101</v>
      </c>
      <c r="I316" t="str">
        <f>IF(H316 = "","",VLOOKUP(H316,xml_table4!$A$1:$B$127,2,FALSE()))</f>
        <v/>
      </c>
      <c r="J316" s="1" t="s">
        <v>226</v>
      </c>
      <c r="K316" t="str">
        <f>VLOOKUP(J316,xml_table2!$A$2:$B$56,2,FALSE())</f>
        <v>I3</v>
      </c>
      <c r="L316" s="1" t="s">
        <v>235</v>
      </c>
      <c r="M316" t="str">
        <f>VLOOKUP(L316,xml_table3!$A$1:$B$272,2,FALSE())</f>
        <v>S58</v>
      </c>
      <c r="N316" s="1" t="s">
        <v>210</v>
      </c>
      <c r="O316" t="str">
        <f>VLOOKUP(N316,xml_table3!$A$1:$B$272,2,FALSE())</f>
        <v>S95</v>
      </c>
      <c r="P316" s="1" t="s">
        <v>404</v>
      </c>
      <c r="Q316" t="str">
        <f>VLOOKUP(P316,xml_table3!$A$1:$B$272,2,FALSE())</f>
        <v>S257</v>
      </c>
      <c r="R316" s="1" t="s">
        <v>253</v>
      </c>
      <c r="S316" t="str">
        <f>VLOOKUP(R316,xml_table3!$A$1:$B$272,2,FALSE())</f>
        <v>S52</v>
      </c>
      <c r="T316" s="1" t="s">
        <v>224</v>
      </c>
      <c r="U316" s="1" t="s">
        <v>40</v>
      </c>
      <c r="V316" s="1" t="s">
        <v>41</v>
      </c>
      <c r="X316" s="1"/>
      <c r="Y316" t="str">
        <f>"&lt;member ID = """&amp;A316&amp;"""&gt;&lt;K_ID&gt;"&amp;B316&amp;"&lt;/K_ID&gt;&lt;Name&gt;"&amp;C316&amp;"&lt;/Name&gt;&lt;Personality&gt;"&amp;テーブル1[[#This Row],[Personality2]]&amp;"&lt;/Personality&gt;&lt;Special_1&gt;"&amp;G316&amp;"&lt;/Special_1&gt;&lt;Special_2&gt;"&amp;I316&amp;"&lt;/Special_2&gt;&lt;Item&gt;"&amp;K316&amp;"&lt;/Item&gt;&lt;Skill_1&gt;"&amp;M316&amp;"&lt;/Skill_1&gt;&lt;Skill_2&gt;"&amp;O316&amp;"&lt;/Skill_2&gt;&lt;Skill_3&gt;"&amp;Q316&amp;"&lt;/Skill_3&gt;"</f>
        <v>&lt;member ID = "P315"&gt;&lt;K_ID&gt;K79&lt;/K_ID&gt;&lt;Name&gt;バクオング&lt;/Name&gt;&lt;Personality&gt;PE1&lt;/Personality&gt;&lt;Special_1&gt;S101&lt;/Special_1&gt;&lt;Special_2&gt;&lt;/Special_2&gt;&lt;Item&gt;I3&lt;/Item&gt;&lt;Skill_1&gt;S58&lt;/Skill_1&gt;&lt;Skill_2&gt;S95&lt;/Skill_2&gt;&lt;Skill_3&gt;S257&lt;/Skill_3&gt;</v>
      </c>
      <c r="Z316" t="str">
        <f t="shared" si="9"/>
        <v>&lt;Skill_4&gt;S52&lt;/Skill_4&gt;&lt;Circle&gt;3&lt;/Circle&gt;&lt;Doryokuti_1&gt;HP&lt;/Doryokuti_1&gt;&lt;Doryokuti_2&gt;A&lt;/Doryokuti_2&gt;&lt;Doryokuti_3&gt;&lt;/Doryokuti_3&gt;&lt;/member&gt;</v>
      </c>
      <c r="AA316" t="str">
        <f t="shared" si="8"/>
        <v>&lt;member ID = "P315"&gt;&lt;K_ID&gt;K79&lt;/K_ID&gt;&lt;Name&gt;バクオング&lt;/Name&gt;&lt;Personality&gt;PE1&lt;/Personality&gt;&lt;Special_1&gt;S101&lt;/Special_1&gt;&lt;Special_2&gt;&lt;/Special_2&gt;&lt;Item&gt;I3&lt;/Item&gt;&lt;Skill_1&gt;S58&lt;/Skill_1&gt;&lt;Skill_2&gt;S95&lt;/Skill_2&gt;&lt;Skill_3&gt;S257&lt;/Skill_3&gt;&lt;Skill_4&gt;S52&lt;/Skill_4&gt;&lt;Circle&gt;3&lt;/Circle&gt;&lt;Doryokuti_1&gt;HP&lt;/Doryokuti_1&gt;&lt;Doryokuti_2&gt;A&lt;/Doryokuti_2&gt;&lt;Doryokuti_3&gt;&lt;/Doryokuti_3&gt;&lt;/member&gt;</v>
      </c>
      <c r="AMK316" s="1"/>
    </row>
    <row r="317" spans="1:27 1025:1025">
      <c r="A317" s="1" t="s">
        <v>906</v>
      </c>
      <c r="B317" t="str">
        <f>VLOOKUP(C317,xml_table5!$A$1:$B$151,2,FALSE())</f>
        <v>K79</v>
      </c>
      <c r="C317" s="1" t="s">
        <v>903</v>
      </c>
      <c r="D317" s="1" t="s">
        <v>261</v>
      </c>
      <c r="E317" s="22" t="str">
        <f>VLOOKUP(テーブル1[[#This Row],[Personality]],作業用!$J$2:$K$17,2,FALSE)</f>
        <v>PE3</v>
      </c>
      <c r="F317" t="str">
        <f>VLOOKUP(C317,pokemon_status!$B$2:$F$910,4,FALSE())</f>
        <v>ぼうおん</v>
      </c>
      <c r="G317" t="str">
        <f>VLOOKUP(F317,xml_table4!$A$1:$B$127,2,FALSE())</f>
        <v>S101</v>
      </c>
      <c r="I317" t="str">
        <f>IF(H317 = "","",VLOOKUP(H317,xml_table4!$A$1:$B$127,2,FALSE()))</f>
        <v/>
      </c>
      <c r="J317" s="1" t="s">
        <v>262</v>
      </c>
      <c r="K317" t="str">
        <f>VLOOKUP(J317,xml_table2!$A$2:$B$56,2,FALSE())</f>
        <v>I26</v>
      </c>
      <c r="L317" s="1" t="s">
        <v>872</v>
      </c>
      <c r="M317" t="str">
        <f>VLOOKUP(L317,xml_table3!$A$1:$B$272,2,FALSE())</f>
        <v>S191</v>
      </c>
      <c r="N317" s="1" t="s">
        <v>263</v>
      </c>
      <c r="O317" t="str">
        <f>VLOOKUP(N317,xml_table3!$A$1:$B$272,2,FALSE())</f>
        <v>S39</v>
      </c>
      <c r="P317" s="1" t="s">
        <v>384</v>
      </c>
      <c r="Q317" t="str">
        <f>VLOOKUP(P317,xml_table3!$A$1:$B$272,2,FALSE())</f>
        <v>S175</v>
      </c>
      <c r="R317" s="1" t="s">
        <v>396</v>
      </c>
      <c r="S317" t="str">
        <f>VLOOKUP(R317,xml_table3!$A$1:$B$272,2,FALSE())</f>
        <v>S270</v>
      </c>
      <c r="T317" s="1" t="s">
        <v>228</v>
      </c>
      <c r="U317" s="1" t="s">
        <v>40</v>
      </c>
      <c r="V317" s="1" t="s">
        <v>43</v>
      </c>
      <c r="X317" s="1"/>
      <c r="Y317" t="str">
        <f>"&lt;member ID = """&amp;A317&amp;"""&gt;&lt;K_ID&gt;"&amp;B317&amp;"&lt;/K_ID&gt;&lt;Name&gt;"&amp;C317&amp;"&lt;/Name&gt;&lt;Personality&gt;"&amp;テーブル1[[#This Row],[Personality2]]&amp;"&lt;/Personality&gt;&lt;Special_1&gt;"&amp;G317&amp;"&lt;/Special_1&gt;&lt;Special_2&gt;"&amp;I317&amp;"&lt;/Special_2&gt;&lt;Item&gt;"&amp;K317&amp;"&lt;/Item&gt;&lt;Skill_1&gt;"&amp;M317&amp;"&lt;/Skill_1&gt;&lt;Skill_2&gt;"&amp;O317&amp;"&lt;/Skill_2&gt;&lt;Skill_3&gt;"&amp;Q317&amp;"&lt;/Skill_3&gt;"</f>
        <v>&lt;member ID = "P316"&gt;&lt;K_ID&gt;K79&lt;/K_ID&gt;&lt;Name&gt;バクオング&lt;/Name&gt;&lt;Personality&gt;PE3&lt;/Personality&gt;&lt;Special_1&gt;S101&lt;/Special_1&gt;&lt;Special_2&gt;&lt;/Special_2&gt;&lt;Item&gt;I26&lt;/Item&gt;&lt;Skill_1&gt;S191&lt;/Skill_1&gt;&lt;Skill_2&gt;S39&lt;/Skill_2&gt;&lt;Skill_3&gt;S175&lt;/Skill_3&gt;</v>
      </c>
      <c r="Z317" t="str">
        <f t="shared" si="9"/>
        <v>&lt;Skill_4&gt;S270&lt;/Skill_4&gt;&lt;Circle&gt;4&lt;/Circle&gt;&lt;Doryokuti_1&gt;HP&lt;/Doryokuti_1&gt;&lt;Doryokuti_2&gt;C&lt;/Doryokuti_2&gt;&lt;Doryokuti_3&gt;&lt;/Doryokuti_3&gt;&lt;/member&gt;</v>
      </c>
      <c r="AA317" t="str">
        <f t="shared" si="8"/>
        <v>&lt;member ID = "P316"&gt;&lt;K_ID&gt;K79&lt;/K_ID&gt;&lt;Name&gt;バクオング&lt;/Name&gt;&lt;Personality&gt;PE3&lt;/Personality&gt;&lt;Special_1&gt;S101&lt;/Special_1&gt;&lt;Special_2&gt;&lt;/Special_2&gt;&lt;Item&gt;I26&lt;/Item&gt;&lt;Skill_1&gt;S191&lt;/Skill_1&gt;&lt;Skill_2&gt;S39&lt;/Skill_2&gt;&lt;Skill_3&gt;S175&lt;/Skill_3&gt;&lt;Skill_4&gt;S270&lt;/Skill_4&gt;&lt;Circle&gt;4&lt;/Circle&gt;&lt;Doryokuti_1&gt;HP&lt;/Doryokuti_1&gt;&lt;Doryokuti_2&gt;C&lt;/Doryokuti_2&gt;&lt;Doryokuti_3&gt;&lt;/Doryokuti_3&gt;&lt;/member&gt;</v>
      </c>
      <c r="AMK317" s="1"/>
    </row>
    <row r="318" spans="1:27 1025:1025">
      <c r="A318" s="1" t="s">
        <v>907</v>
      </c>
      <c r="B318" t="str">
        <f>VLOOKUP(C318,xml_table5!$A$1:$B$151,2,FALSE())</f>
        <v>K80</v>
      </c>
      <c r="C318" s="1" t="s">
        <v>908</v>
      </c>
      <c r="D318" s="1" t="s">
        <v>206</v>
      </c>
      <c r="E318" s="22" t="str">
        <f>VLOOKUP(テーブル1[[#This Row],[Personality]],作業用!$J$2:$K$17,2,FALSE)</f>
        <v>PE1</v>
      </c>
      <c r="F318" t="str">
        <f>VLOOKUP(C318,pokemon_status!$B$2:$F$910,4,FALSE())</f>
        <v>もうか</v>
      </c>
      <c r="G318" t="str">
        <f>VLOOKUP(F318,xml_table4!$A$1:$B$127,2,FALSE())</f>
        <v>S114</v>
      </c>
      <c r="I318" t="str">
        <f>IF(H318 = "","",VLOOKUP(H318,xml_table4!$A$1:$B$127,2,FALSE()))</f>
        <v/>
      </c>
      <c r="J318" s="1" t="s">
        <v>214</v>
      </c>
      <c r="K318" t="str">
        <f>VLOOKUP(J318,xml_table2!$A$2:$B$56,2,FALSE())</f>
        <v>I45</v>
      </c>
      <c r="L318" s="1" t="s">
        <v>338</v>
      </c>
      <c r="M318" t="str">
        <f>VLOOKUP(L318,xml_table3!$A$1:$B$272,2,FALSE())</f>
        <v>S226</v>
      </c>
      <c r="N318" s="1" t="s">
        <v>339</v>
      </c>
      <c r="O318" t="str">
        <f>VLOOKUP(N318,xml_table3!$A$1:$B$272,2,FALSE())</f>
        <v>S56</v>
      </c>
      <c r="P318" s="1" t="s">
        <v>327</v>
      </c>
      <c r="Q318" t="str">
        <f>VLOOKUP(P318,xml_table3!$A$1:$B$272,2,FALSE())</f>
        <v>S102</v>
      </c>
      <c r="R318" s="1" t="s">
        <v>675</v>
      </c>
      <c r="S318" t="str">
        <f>VLOOKUP(R318,xml_table3!$A$1:$B$272,2,FALSE())</f>
        <v>S151</v>
      </c>
      <c r="T318" s="1" t="s">
        <v>212</v>
      </c>
      <c r="U318" s="1" t="s">
        <v>41</v>
      </c>
      <c r="V318" s="1" t="s">
        <v>45</v>
      </c>
      <c r="X318" s="1"/>
      <c r="Y318" t="str">
        <f>"&lt;member ID = """&amp;A318&amp;"""&gt;&lt;K_ID&gt;"&amp;B318&amp;"&lt;/K_ID&gt;&lt;Name&gt;"&amp;C318&amp;"&lt;/Name&gt;&lt;Personality&gt;"&amp;テーブル1[[#This Row],[Personality2]]&amp;"&lt;/Personality&gt;&lt;Special_1&gt;"&amp;G318&amp;"&lt;/Special_1&gt;&lt;Special_2&gt;"&amp;I318&amp;"&lt;/Special_2&gt;&lt;Item&gt;"&amp;K318&amp;"&lt;/Item&gt;&lt;Skill_1&gt;"&amp;M318&amp;"&lt;/Skill_1&gt;&lt;Skill_2&gt;"&amp;O318&amp;"&lt;/Skill_2&gt;&lt;Skill_3&gt;"&amp;Q318&amp;"&lt;/Skill_3&gt;"</f>
        <v>&lt;member ID = "P317"&gt;&lt;K_ID&gt;K80&lt;/K_ID&gt;&lt;Name&gt;バクフーン&lt;/Name&gt;&lt;Personality&gt;PE1&lt;/Personality&gt;&lt;Special_1&gt;S114&lt;/Special_1&gt;&lt;Special_2&gt;&lt;/Special_2&gt;&lt;Item&gt;I45&lt;/Item&gt;&lt;Skill_1&gt;S226&lt;/Skill_1&gt;&lt;Skill_2&gt;S56&lt;/Skill_2&gt;&lt;Skill_3&gt;S102&lt;/Skill_3&gt;</v>
      </c>
      <c r="Z318" t="str">
        <f t="shared" si="9"/>
        <v>&lt;Skill_4&gt;S151&lt;/Skill_4&gt;&lt;Circle&gt;1&lt;/Circle&gt;&lt;Doryokuti_1&gt;A&lt;/Doryokuti_1&gt;&lt;Doryokuti_2&gt;S&lt;/Doryokuti_2&gt;&lt;Doryokuti_3&gt;&lt;/Doryokuti_3&gt;&lt;/member&gt;</v>
      </c>
      <c r="AA318" t="str">
        <f t="shared" si="8"/>
        <v>&lt;member ID = "P317"&gt;&lt;K_ID&gt;K80&lt;/K_ID&gt;&lt;Name&gt;バクフーン&lt;/Name&gt;&lt;Personality&gt;PE1&lt;/Personality&gt;&lt;Special_1&gt;S114&lt;/Special_1&gt;&lt;Special_2&gt;&lt;/Special_2&gt;&lt;Item&gt;I45&lt;/Item&gt;&lt;Skill_1&gt;S226&lt;/Skill_1&gt;&lt;Skill_2&gt;S56&lt;/Skill_2&gt;&lt;Skill_3&gt;S102&lt;/Skill_3&gt;&lt;Skill_4&gt;S151&lt;/Skill_4&gt;&lt;Circle&gt;1&lt;/Circle&gt;&lt;Doryokuti_1&gt;A&lt;/Doryokuti_1&gt;&lt;Doryokuti_2&gt;S&lt;/Doryokuti_2&gt;&lt;Doryokuti_3&gt;&lt;/Doryokuti_3&gt;&lt;/member&gt;</v>
      </c>
      <c r="AMK318" s="1"/>
    </row>
    <row r="319" spans="1:27 1025:1025">
      <c r="A319" s="1" t="s">
        <v>909</v>
      </c>
      <c r="B319" t="str">
        <f>VLOOKUP(C319,xml_table5!$A$1:$B$151,2,FALSE())</f>
        <v>K80</v>
      </c>
      <c r="C319" s="1" t="s">
        <v>908</v>
      </c>
      <c r="D319" s="1" t="s">
        <v>639</v>
      </c>
      <c r="E319" s="22" t="str">
        <f>VLOOKUP(テーブル1[[#This Row],[Personality]],作業用!$J$2:$K$17,2,FALSE)</f>
        <v>PE12</v>
      </c>
      <c r="F319" t="str">
        <f>VLOOKUP(C319,pokemon_status!$B$2:$F$910,4,FALSE())</f>
        <v>もうか</v>
      </c>
      <c r="G319" t="str">
        <f>VLOOKUP(F319,xml_table4!$A$1:$B$127,2,FALSE())</f>
        <v>S114</v>
      </c>
      <c r="I319" t="str">
        <f>IF(H319 = "","",VLOOKUP(H319,xml_table4!$A$1:$B$127,2,FALSE()))</f>
        <v/>
      </c>
      <c r="J319" s="1" t="s">
        <v>256</v>
      </c>
      <c r="K319" t="str">
        <f>VLOOKUP(J319,xml_table2!$A$2:$B$56,2,FALSE())</f>
        <v>I12</v>
      </c>
      <c r="L319" s="1" t="s">
        <v>910</v>
      </c>
      <c r="M319" t="str">
        <f>VLOOKUP(L319,xml_table3!$A$1:$B$272,2,FALSE())</f>
        <v>S214</v>
      </c>
      <c r="N319" s="1" t="s">
        <v>210</v>
      </c>
      <c r="O319" t="str">
        <f>VLOOKUP(N319,xml_table3!$A$1:$B$272,2,FALSE())</f>
        <v>S95</v>
      </c>
      <c r="P319" s="1" t="s">
        <v>98</v>
      </c>
      <c r="Q319" t="str">
        <f>VLOOKUP(P319,xml_table3!$A$1:$B$272,2,FALSE())</f>
        <v>S65</v>
      </c>
      <c r="R319" s="1" t="s">
        <v>259</v>
      </c>
      <c r="S319" t="str">
        <f>VLOOKUP(R319,xml_table3!$A$1:$B$272,2,FALSE())</f>
        <v>S85</v>
      </c>
      <c r="T319" s="1" t="s">
        <v>219</v>
      </c>
      <c r="U319" s="1" t="s">
        <v>41</v>
      </c>
      <c r="V319" s="1" t="s">
        <v>43</v>
      </c>
      <c r="X319" s="1"/>
      <c r="Y319" t="str">
        <f>"&lt;member ID = """&amp;A319&amp;"""&gt;&lt;K_ID&gt;"&amp;B319&amp;"&lt;/K_ID&gt;&lt;Name&gt;"&amp;C319&amp;"&lt;/Name&gt;&lt;Personality&gt;"&amp;テーブル1[[#This Row],[Personality2]]&amp;"&lt;/Personality&gt;&lt;Special_1&gt;"&amp;G319&amp;"&lt;/Special_1&gt;&lt;Special_2&gt;"&amp;I319&amp;"&lt;/Special_2&gt;&lt;Item&gt;"&amp;K319&amp;"&lt;/Item&gt;&lt;Skill_1&gt;"&amp;M319&amp;"&lt;/Skill_1&gt;&lt;Skill_2&gt;"&amp;O319&amp;"&lt;/Skill_2&gt;&lt;Skill_3&gt;"&amp;Q319&amp;"&lt;/Skill_3&gt;"</f>
        <v>&lt;member ID = "P318"&gt;&lt;K_ID&gt;K80&lt;/K_ID&gt;&lt;Name&gt;バクフーン&lt;/Name&gt;&lt;Personality&gt;PE12&lt;/Personality&gt;&lt;Special_1&gt;S114&lt;/Special_1&gt;&lt;Special_2&gt;&lt;/Special_2&gt;&lt;Item&gt;I12&lt;/Item&gt;&lt;Skill_1&gt;S214&lt;/Skill_1&gt;&lt;Skill_2&gt;S95&lt;/Skill_2&gt;&lt;Skill_3&gt;S65&lt;/Skill_3&gt;</v>
      </c>
      <c r="Z319" t="str">
        <f t="shared" si="9"/>
        <v>&lt;Skill_4&gt;S85&lt;/Skill_4&gt;&lt;Circle&gt;2&lt;/Circle&gt;&lt;Doryokuti_1&gt;A&lt;/Doryokuti_1&gt;&lt;Doryokuti_2&gt;C&lt;/Doryokuti_2&gt;&lt;Doryokuti_3&gt;&lt;/Doryokuti_3&gt;&lt;/member&gt;</v>
      </c>
      <c r="AA319" t="str">
        <f t="shared" si="8"/>
        <v>&lt;member ID = "P318"&gt;&lt;K_ID&gt;K80&lt;/K_ID&gt;&lt;Name&gt;バクフーン&lt;/Name&gt;&lt;Personality&gt;PE12&lt;/Personality&gt;&lt;Special_1&gt;S114&lt;/Special_1&gt;&lt;Special_2&gt;&lt;/Special_2&gt;&lt;Item&gt;I12&lt;/Item&gt;&lt;Skill_1&gt;S214&lt;/Skill_1&gt;&lt;Skill_2&gt;S95&lt;/Skill_2&gt;&lt;Skill_3&gt;S65&lt;/Skill_3&gt;&lt;Skill_4&gt;S85&lt;/Skill_4&gt;&lt;Circle&gt;2&lt;/Circle&gt;&lt;Doryokuti_1&gt;A&lt;/Doryokuti_1&gt;&lt;Doryokuti_2&gt;C&lt;/Doryokuti_2&gt;&lt;Doryokuti_3&gt;&lt;/Doryokuti_3&gt;&lt;/member&gt;</v>
      </c>
      <c r="AMK319" s="1"/>
    </row>
    <row r="320" spans="1:27 1025:1025">
      <c r="A320" s="1" t="s">
        <v>911</v>
      </c>
      <c r="B320" t="str">
        <f>VLOOKUP(C320,xml_table5!$A$1:$B$151,2,FALSE())</f>
        <v>K80</v>
      </c>
      <c r="C320" s="1" t="s">
        <v>908</v>
      </c>
      <c r="D320" s="1" t="s">
        <v>206</v>
      </c>
      <c r="E320" s="22" t="str">
        <f>VLOOKUP(テーブル1[[#This Row],[Personality]],作業用!$J$2:$K$17,2,FALSE)</f>
        <v>PE1</v>
      </c>
      <c r="F320" t="str">
        <f>VLOOKUP(C320,pokemon_status!$B$2:$F$910,4,FALSE())</f>
        <v>もうか</v>
      </c>
      <c r="G320" t="str">
        <f>VLOOKUP(F320,xml_table4!$A$1:$B$127,2,FALSE())</f>
        <v>S114</v>
      </c>
      <c r="I320" t="str">
        <f>IF(H320 = "","",VLOOKUP(H320,xml_table4!$A$1:$B$127,2,FALSE()))</f>
        <v/>
      </c>
      <c r="J320" s="1" t="s">
        <v>365</v>
      </c>
      <c r="K320" t="str">
        <f>VLOOKUP(J320,xml_table2!$A$2:$B$56,2,FALSE())</f>
        <v>I25</v>
      </c>
      <c r="L320" s="1" t="s">
        <v>257</v>
      </c>
      <c r="M320" t="str">
        <f>VLOOKUP(L320,xml_table3!$A$1:$B$272,2,FALSE())</f>
        <v>S216</v>
      </c>
      <c r="N320" s="1" t="s">
        <v>210</v>
      </c>
      <c r="O320" t="str">
        <f>VLOOKUP(N320,xml_table3!$A$1:$B$272,2,FALSE())</f>
        <v>S95</v>
      </c>
      <c r="P320" s="1" t="s">
        <v>327</v>
      </c>
      <c r="Q320" t="str">
        <f>VLOOKUP(P320,xml_table3!$A$1:$B$272,2,FALSE())</f>
        <v>S102</v>
      </c>
      <c r="R320" s="1" t="s">
        <v>217</v>
      </c>
      <c r="S320" t="str">
        <f>VLOOKUP(R320,xml_table3!$A$1:$B$272,2,FALSE())</f>
        <v>S145</v>
      </c>
      <c r="T320" s="1" t="s">
        <v>224</v>
      </c>
      <c r="U320" s="1" t="s">
        <v>41</v>
      </c>
      <c r="V320" s="1" t="s">
        <v>45</v>
      </c>
      <c r="X320" s="1"/>
      <c r="Y320" t="str">
        <f>"&lt;member ID = """&amp;A320&amp;"""&gt;&lt;K_ID&gt;"&amp;B320&amp;"&lt;/K_ID&gt;&lt;Name&gt;"&amp;C320&amp;"&lt;/Name&gt;&lt;Personality&gt;"&amp;テーブル1[[#This Row],[Personality2]]&amp;"&lt;/Personality&gt;&lt;Special_1&gt;"&amp;G320&amp;"&lt;/Special_1&gt;&lt;Special_2&gt;"&amp;I320&amp;"&lt;/Special_2&gt;&lt;Item&gt;"&amp;K320&amp;"&lt;/Item&gt;&lt;Skill_1&gt;"&amp;M320&amp;"&lt;/Skill_1&gt;&lt;Skill_2&gt;"&amp;O320&amp;"&lt;/Skill_2&gt;&lt;Skill_3&gt;"&amp;Q320&amp;"&lt;/Skill_3&gt;"</f>
        <v>&lt;member ID = "P319"&gt;&lt;K_ID&gt;K80&lt;/K_ID&gt;&lt;Name&gt;バクフーン&lt;/Name&gt;&lt;Personality&gt;PE1&lt;/Personality&gt;&lt;Special_1&gt;S114&lt;/Special_1&gt;&lt;Special_2&gt;&lt;/Special_2&gt;&lt;Item&gt;I25&lt;/Item&gt;&lt;Skill_1&gt;S216&lt;/Skill_1&gt;&lt;Skill_2&gt;S95&lt;/Skill_2&gt;&lt;Skill_3&gt;S102&lt;/Skill_3&gt;</v>
      </c>
      <c r="Z320" t="str">
        <f t="shared" si="9"/>
        <v>&lt;Skill_4&gt;S145&lt;/Skill_4&gt;&lt;Circle&gt;3&lt;/Circle&gt;&lt;Doryokuti_1&gt;A&lt;/Doryokuti_1&gt;&lt;Doryokuti_2&gt;S&lt;/Doryokuti_2&gt;&lt;Doryokuti_3&gt;&lt;/Doryokuti_3&gt;&lt;/member&gt;</v>
      </c>
      <c r="AA320" t="str">
        <f t="shared" si="8"/>
        <v>&lt;member ID = "P319"&gt;&lt;K_ID&gt;K80&lt;/K_ID&gt;&lt;Name&gt;バクフーン&lt;/Name&gt;&lt;Personality&gt;PE1&lt;/Personality&gt;&lt;Special_1&gt;S114&lt;/Special_1&gt;&lt;Special_2&gt;&lt;/Special_2&gt;&lt;Item&gt;I25&lt;/Item&gt;&lt;Skill_1&gt;S216&lt;/Skill_1&gt;&lt;Skill_2&gt;S95&lt;/Skill_2&gt;&lt;Skill_3&gt;S102&lt;/Skill_3&gt;&lt;Skill_4&gt;S145&lt;/Skill_4&gt;&lt;Circle&gt;3&lt;/Circle&gt;&lt;Doryokuti_1&gt;A&lt;/Doryokuti_1&gt;&lt;Doryokuti_2&gt;S&lt;/Doryokuti_2&gt;&lt;Doryokuti_3&gt;&lt;/Doryokuti_3&gt;&lt;/member&gt;</v>
      </c>
      <c r="AMK320" s="1"/>
    </row>
    <row r="321" spans="1:27 1025:1025">
      <c r="A321" s="1" t="s">
        <v>912</v>
      </c>
      <c r="B321" t="str">
        <f>VLOOKUP(C321,xml_table5!$A$1:$B$151,2,FALSE())</f>
        <v>K80</v>
      </c>
      <c r="C321" s="1" t="s">
        <v>908</v>
      </c>
      <c r="D321" s="1" t="s">
        <v>261</v>
      </c>
      <c r="E321" s="22" t="str">
        <f>VLOOKUP(テーブル1[[#This Row],[Personality]],作業用!$J$2:$K$17,2,FALSE)</f>
        <v>PE3</v>
      </c>
      <c r="F321" t="str">
        <f>VLOOKUP(C321,pokemon_status!$B$2:$F$910,4,FALSE())</f>
        <v>もうか</v>
      </c>
      <c r="G321" t="str">
        <f>VLOOKUP(F321,xml_table4!$A$1:$B$127,2,FALSE())</f>
        <v>S114</v>
      </c>
      <c r="I321" t="str">
        <f>IF(H321 = "","",VLOOKUP(H321,xml_table4!$A$1:$B$127,2,FALSE()))</f>
        <v/>
      </c>
      <c r="J321" s="1" t="s">
        <v>262</v>
      </c>
      <c r="K321" t="str">
        <f>VLOOKUP(J321,xml_table2!$A$2:$B$56,2,FALSE())</f>
        <v>I26</v>
      </c>
      <c r="L321" s="1" t="s">
        <v>263</v>
      </c>
      <c r="M321" t="str">
        <f>VLOOKUP(L321,xml_table3!$A$1:$B$272,2,FALSE())</f>
        <v>S39</v>
      </c>
      <c r="N321" s="1" t="s">
        <v>264</v>
      </c>
      <c r="O321" t="str">
        <f>VLOOKUP(N321,xml_table3!$A$1:$B$272,2,FALSE())</f>
        <v>S120</v>
      </c>
      <c r="P321" s="1" t="s">
        <v>363</v>
      </c>
      <c r="Q321" t="str">
        <f>VLOOKUP(P321,xml_table3!$A$1:$B$272,2,FALSE())</f>
        <v>S61</v>
      </c>
      <c r="R321" s="1" t="s">
        <v>266</v>
      </c>
      <c r="S321" t="str">
        <f>VLOOKUP(R321,xml_table3!$A$1:$B$272,2,FALSE())</f>
        <v>S178</v>
      </c>
      <c r="T321" s="1" t="s">
        <v>228</v>
      </c>
      <c r="U321" s="1" t="s">
        <v>43</v>
      </c>
      <c r="V321" s="1" t="s">
        <v>45</v>
      </c>
      <c r="X321" s="1"/>
      <c r="Y321" t="str">
        <f>"&lt;member ID = """&amp;A321&amp;"""&gt;&lt;K_ID&gt;"&amp;B321&amp;"&lt;/K_ID&gt;&lt;Name&gt;"&amp;C321&amp;"&lt;/Name&gt;&lt;Personality&gt;"&amp;テーブル1[[#This Row],[Personality2]]&amp;"&lt;/Personality&gt;&lt;Special_1&gt;"&amp;G321&amp;"&lt;/Special_1&gt;&lt;Special_2&gt;"&amp;I321&amp;"&lt;/Special_2&gt;&lt;Item&gt;"&amp;K321&amp;"&lt;/Item&gt;&lt;Skill_1&gt;"&amp;M321&amp;"&lt;/Skill_1&gt;&lt;Skill_2&gt;"&amp;O321&amp;"&lt;/Skill_2&gt;&lt;Skill_3&gt;"&amp;Q321&amp;"&lt;/Skill_3&gt;"</f>
        <v>&lt;member ID = "P320"&gt;&lt;K_ID&gt;K80&lt;/K_ID&gt;&lt;Name&gt;バクフーン&lt;/Name&gt;&lt;Personality&gt;PE3&lt;/Personality&gt;&lt;Special_1&gt;S114&lt;/Special_1&gt;&lt;Special_2&gt;&lt;/Special_2&gt;&lt;Item&gt;I26&lt;/Item&gt;&lt;Skill_1&gt;S39&lt;/Skill_1&gt;&lt;Skill_2&gt;S120&lt;/Skill_2&gt;&lt;Skill_3&gt;S61&lt;/Skill_3&gt;</v>
      </c>
      <c r="Z321" t="str">
        <f t="shared" si="9"/>
        <v>&lt;Skill_4&gt;S178&lt;/Skill_4&gt;&lt;Circle&gt;4&lt;/Circle&gt;&lt;Doryokuti_1&gt;C&lt;/Doryokuti_1&gt;&lt;Doryokuti_2&gt;S&lt;/Doryokuti_2&gt;&lt;Doryokuti_3&gt;&lt;/Doryokuti_3&gt;&lt;/member&gt;</v>
      </c>
      <c r="AA321" t="str">
        <f t="shared" si="8"/>
        <v>&lt;member ID = "P320"&gt;&lt;K_ID&gt;K80&lt;/K_ID&gt;&lt;Name&gt;バクフーン&lt;/Name&gt;&lt;Personality&gt;PE3&lt;/Personality&gt;&lt;Special_1&gt;S114&lt;/Special_1&gt;&lt;Special_2&gt;&lt;/Special_2&gt;&lt;Item&gt;I26&lt;/Item&gt;&lt;Skill_1&gt;S39&lt;/Skill_1&gt;&lt;Skill_2&gt;S120&lt;/Skill_2&gt;&lt;Skill_3&gt;S61&lt;/Skill_3&gt;&lt;Skill_4&gt;S178&lt;/Skill_4&gt;&lt;Circle&gt;4&lt;/Circle&gt;&lt;Doryokuti_1&gt;C&lt;/Doryokuti_1&gt;&lt;Doryokuti_2&gt;S&lt;/Doryokuti_2&gt;&lt;Doryokuti_3&gt;&lt;/Doryokuti_3&gt;&lt;/member&gt;</v>
      </c>
      <c r="AMK321" s="1"/>
    </row>
    <row r="322" spans="1:27 1025:1025">
      <c r="A322" s="1" t="s">
        <v>913</v>
      </c>
      <c r="B322" t="str">
        <f>VLOOKUP(C322,xml_table5!$A$1:$B$151,2,FALSE())</f>
        <v>K81</v>
      </c>
      <c r="C322" s="1" t="s">
        <v>914</v>
      </c>
      <c r="D322" s="1" t="s">
        <v>206</v>
      </c>
      <c r="E322" s="22" t="str">
        <f>VLOOKUP(テーブル1[[#This Row],[Personality]],作業用!$J$2:$K$17,2,FALSE)</f>
        <v>PE1</v>
      </c>
      <c r="F322" t="str">
        <f>VLOOKUP(C322,pokemon_status!$B$2:$F$910,4,FALSE())</f>
        <v>もうか</v>
      </c>
      <c r="G322" t="str">
        <f>VLOOKUP(F322,xml_table4!$A$1:$B$127,2,FALSE())</f>
        <v>S114</v>
      </c>
      <c r="I322" t="str">
        <f>IF(H322 = "","",VLOOKUP(H322,xml_table4!$A$1:$B$127,2,FALSE()))</f>
        <v/>
      </c>
      <c r="J322" s="1" t="s">
        <v>256</v>
      </c>
      <c r="K322" t="str">
        <f>VLOOKUP(J322,xml_table2!$A$2:$B$56,2,FALSE())</f>
        <v>I12</v>
      </c>
      <c r="L322" s="1" t="s">
        <v>608</v>
      </c>
      <c r="M322" t="str">
        <f>VLOOKUP(L322,xml_table3!$A$1:$B$272,2,FALSE())</f>
        <v>S218</v>
      </c>
      <c r="N322" s="1" t="s">
        <v>98</v>
      </c>
      <c r="O322" t="str">
        <f>VLOOKUP(N322,xml_table3!$A$1:$B$272,2,FALSE())</f>
        <v>S65</v>
      </c>
      <c r="P322" s="1" t="s">
        <v>217</v>
      </c>
      <c r="Q322" t="str">
        <f>VLOOKUP(P322,xml_table3!$A$1:$B$272,2,FALSE())</f>
        <v>S145</v>
      </c>
      <c r="R322" s="1" t="s">
        <v>259</v>
      </c>
      <c r="S322" t="str">
        <f>VLOOKUP(R322,xml_table3!$A$1:$B$272,2,FALSE())</f>
        <v>S85</v>
      </c>
      <c r="T322" s="1" t="s">
        <v>212</v>
      </c>
      <c r="U322" s="1" t="s">
        <v>41</v>
      </c>
      <c r="V322" s="1" t="s">
        <v>45</v>
      </c>
      <c r="X322" s="1"/>
      <c r="Y322" t="str">
        <f>"&lt;member ID = """&amp;A322&amp;"""&gt;&lt;K_ID&gt;"&amp;B322&amp;"&lt;/K_ID&gt;&lt;Name&gt;"&amp;C322&amp;"&lt;/Name&gt;&lt;Personality&gt;"&amp;テーブル1[[#This Row],[Personality2]]&amp;"&lt;/Personality&gt;&lt;Special_1&gt;"&amp;G322&amp;"&lt;/Special_1&gt;&lt;Special_2&gt;"&amp;I322&amp;"&lt;/Special_2&gt;&lt;Item&gt;"&amp;K322&amp;"&lt;/Item&gt;&lt;Skill_1&gt;"&amp;M322&amp;"&lt;/Skill_1&gt;&lt;Skill_2&gt;"&amp;O322&amp;"&lt;/Skill_2&gt;&lt;Skill_3&gt;"&amp;Q322&amp;"&lt;/Skill_3&gt;"</f>
        <v>&lt;member ID = "P321"&gt;&lt;K_ID&gt;K81&lt;/K_ID&gt;&lt;Name&gt;バシャーモ&lt;/Name&gt;&lt;Personality&gt;PE1&lt;/Personality&gt;&lt;Special_1&gt;S114&lt;/Special_1&gt;&lt;Special_2&gt;&lt;/Special_2&gt;&lt;Item&gt;I12&lt;/Item&gt;&lt;Skill_1&gt;S218&lt;/Skill_1&gt;&lt;Skill_2&gt;S65&lt;/Skill_2&gt;&lt;Skill_3&gt;S145&lt;/Skill_3&gt;</v>
      </c>
      <c r="Z322" t="str">
        <f t="shared" si="9"/>
        <v>&lt;Skill_4&gt;S85&lt;/Skill_4&gt;&lt;Circle&gt;1&lt;/Circle&gt;&lt;Doryokuti_1&gt;A&lt;/Doryokuti_1&gt;&lt;Doryokuti_2&gt;S&lt;/Doryokuti_2&gt;&lt;Doryokuti_3&gt;&lt;/Doryokuti_3&gt;&lt;/member&gt;</v>
      </c>
      <c r="AA322" t="str">
        <f t="shared" ref="AA322:AA385" si="10">Y322 &amp;Z322</f>
        <v>&lt;member ID = "P321"&gt;&lt;K_ID&gt;K81&lt;/K_ID&gt;&lt;Name&gt;バシャーモ&lt;/Name&gt;&lt;Personality&gt;PE1&lt;/Personality&gt;&lt;Special_1&gt;S114&lt;/Special_1&gt;&lt;Special_2&gt;&lt;/Special_2&gt;&lt;Item&gt;I12&lt;/Item&gt;&lt;Skill_1&gt;S218&lt;/Skill_1&gt;&lt;Skill_2&gt;S65&lt;/Skill_2&gt;&lt;Skill_3&gt;S145&lt;/Skill_3&gt;&lt;Skill_4&gt;S85&lt;/Skill_4&gt;&lt;Circle&gt;1&lt;/Circle&gt;&lt;Doryokuti_1&gt;A&lt;/Doryokuti_1&gt;&lt;Doryokuti_2&gt;S&lt;/Doryokuti_2&gt;&lt;Doryokuti_3&gt;&lt;/Doryokuti_3&gt;&lt;/member&gt;</v>
      </c>
      <c r="AMK322" s="1"/>
    </row>
    <row r="323" spans="1:27 1025:1025">
      <c r="A323" s="1" t="s">
        <v>915</v>
      </c>
      <c r="B323" t="str">
        <f>VLOOKUP(C323,xml_table5!$A$1:$B$151,2,FALSE())</f>
        <v>K81</v>
      </c>
      <c r="C323" s="1" t="s">
        <v>914</v>
      </c>
      <c r="D323" s="1" t="s">
        <v>309</v>
      </c>
      <c r="E323" s="22" t="str">
        <f>VLOOKUP(テーブル1[[#This Row],[Personality]],作業用!$J$2:$K$17,2,FALSE)</f>
        <v>PE6</v>
      </c>
      <c r="F323" t="str">
        <f>VLOOKUP(C323,pokemon_status!$B$2:$F$910,4,FALSE())</f>
        <v>もうか</v>
      </c>
      <c r="G323" t="str">
        <f>VLOOKUP(F323,xml_table4!$A$1:$B$127,2,FALSE())</f>
        <v>S114</v>
      </c>
      <c r="I323" t="str">
        <f>IF(H323 = "","",VLOOKUP(H323,xml_table4!$A$1:$B$127,2,FALSE()))</f>
        <v/>
      </c>
      <c r="J323" s="1" t="s">
        <v>315</v>
      </c>
      <c r="K323" t="str">
        <f>VLOOKUP(J323,xml_table2!$A$2:$B$56,2,FALSE())</f>
        <v>I43</v>
      </c>
      <c r="L323" s="1" t="s">
        <v>910</v>
      </c>
      <c r="M323" t="str">
        <f>VLOOKUP(L323,xml_table3!$A$1:$B$272,2,FALSE())</f>
        <v>S214</v>
      </c>
      <c r="N323" s="1" t="s">
        <v>363</v>
      </c>
      <c r="O323" t="str">
        <f>VLOOKUP(N323,xml_table3!$A$1:$B$272,2,FALSE())</f>
        <v>S61</v>
      </c>
      <c r="P323" s="1" t="s">
        <v>264</v>
      </c>
      <c r="Q323" t="str">
        <f>VLOOKUP(P323,xml_table3!$A$1:$B$272,2,FALSE())</f>
        <v>S120</v>
      </c>
      <c r="R323" s="1" t="s">
        <v>266</v>
      </c>
      <c r="S323" t="str">
        <f>VLOOKUP(R323,xml_table3!$A$1:$B$272,2,FALSE())</f>
        <v>S178</v>
      </c>
      <c r="T323" s="1" t="s">
        <v>219</v>
      </c>
      <c r="U323" s="1" t="s">
        <v>43</v>
      </c>
      <c r="V323" s="1" t="s">
        <v>45</v>
      </c>
      <c r="X323" s="1"/>
      <c r="Y323" t="str">
        <f>"&lt;member ID = """&amp;A323&amp;"""&gt;&lt;K_ID&gt;"&amp;B323&amp;"&lt;/K_ID&gt;&lt;Name&gt;"&amp;C323&amp;"&lt;/Name&gt;&lt;Personality&gt;"&amp;テーブル1[[#This Row],[Personality2]]&amp;"&lt;/Personality&gt;&lt;Special_1&gt;"&amp;G323&amp;"&lt;/Special_1&gt;&lt;Special_2&gt;"&amp;I323&amp;"&lt;/Special_2&gt;&lt;Item&gt;"&amp;K323&amp;"&lt;/Item&gt;&lt;Skill_1&gt;"&amp;M323&amp;"&lt;/Skill_1&gt;&lt;Skill_2&gt;"&amp;O323&amp;"&lt;/Skill_2&gt;&lt;Skill_3&gt;"&amp;Q323&amp;"&lt;/Skill_3&gt;"</f>
        <v>&lt;member ID = "P322"&gt;&lt;K_ID&gt;K81&lt;/K_ID&gt;&lt;Name&gt;バシャーモ&lt;/Name&gt;&lt;Personality&gt;PE6&lt;/Personality&gt;&lt;Special_1&gt;S114&lt;/Special_1&gt;&lt;Special_2&gt;&lt;/Special_2&gt;&lt;Item&gt;I43&lt;/Item&gt;&lt;Skill_1&gt;S214&lt;/Skill_1&gt;&lt;Skill_2&gt;S61&lt;/Skill_2&gt;&lt;Skill_3&gt;S120&lt;/Skill_3&gt;</v>
      </c>
      <c r="Z323" t="str">
        <f t="shared" si="9"/>
        <v>&lt;Skill_4&gt;S178&lt;/Skill_4&gt;&lt;Circle&gt;2&lt;/Circle&gt;&lt;Doryokuti_1&gt;C&lt;/Doryokuti_1&gt;&lt;Doryokuti_2&gt;S&lt;/Doryokuti_2&gt;&lt;Doryokuti_3&gt;&lt;/Doryokuti_3&gt;&lt;/member&gt;</v>
      </c>
      <c r="AA323" t="str">
        <f t="shared" si="10"/>
        <v>&lt;member ID = "P322"&gt;&lt;K_ID&gt;K81&lt;/K_ID&gt;&lt;Name&gt;バシャーモ&lt;/Name&gt;&lt;Personality&gt;PE6&lt;/Personality&gt;&lt;Special_1&gt;S114&lt;/Special_1&gt;&lt;Special_2&gt;&lt;/Special_2&gt;&lt;Item&gt;I43&lt;/Item&gt;&lt;Skill_1&gt;S214&lt;/Skill_1&gt;&lt;Skill_2&gt;S61&lt;/Skill_2&gt;&lt;Skill_3&gt;S120&lt;/Skill_3&gt;&lt;Skill_4&gt;S178&lt;/Skill_4&gt;&lt;Circle&gt;2&lt;/Circle&gt;&lt;Doryokuti_1&gt;C&lt;/Doryokuti_1&gt;&lt;Doryokuti_2&gt;S&lt;/Doryokuti_2&gt;&lt;Doryokuti_3&gt;&lt;/Doryokuti_3&gt;&lt;/member&gt;</v>
      </c>
      <c r="AMK323" s="1"/>
    </row>
    <row r="324" spans="1:27 1025:1025">
      <c r="A324" s="1" t="s">
        <v>916</v>
      </c>
      <c r="B324" t="str">
        <f>VLOOKUP(C324,xml_table5!$A$1:$B$151,2,FALSE())</f>
        <v>K81</v>
      </c>
      <c r="C324" s="1" t="s">
        <v>914</v>
      </c>
      <c r="D324" s="1" t="s">
        <v>206</v>
      </c>
      <c r="E324" s="22" t="str">
        <f>VLOOKUP(テーブル1[[#This Row],[Personality]],作業用!$J$2:$K$17,2,FALSE)</f>
        <v>PE1</v>
      </c>
      <c r="F324" t="str">
        <f>VLOOKUP(C324,pokemon_status!$B$2:$F$910,4,FALSE())</f>
        <v>もうか</v>
      </c>
      <c r="G324" t="str">
        <f>VLOOKUP(F324,xml_table4!$A$1:$B$127,2,FALSE())</f>
        <v>S114</v>
      </c>
      <c r="I324" t="str">
        <f>IF(H324 = "","",VLOOKUP(H324,xml_table4!$A$1:$B$127,2,FALSE()))</f>
        <v/>
      </c>
      <c r="J324" s="1" t="s">
        <v>537</v>
      </c>
      <c r="K324" t="str">
        <f>VLOOKUP(J324,xml_table2!$A$2:$B$56,2,FALSE())</f>
        <v>I2</v>
      </c>
      <c r="L324" s="1" t="s">
        <v>608</v>
      </c>
      <c r="M324" t="str">
        <f>VLOOKUP(L324,xml_table3!$A$1:$B$272,2,FALSE())</f>
        <v>S218</v>
      </c>
      <c r="N324" s="1" t="s">
        <v>210</v>
      </c>
      <c r="O324" t="str">
        <f>VLOOKUP(N324,xml_table3!$A$1:$B$272,2,FALSE())</f>
        <v>S95</v>
      </c>
      <c r="P324" s="1" t="s">
        <v>327</v>
      </c>
      <c r="Q324" t="str">
        <f>VLOOKUP(P324,xml_table3!$A$1:$B$272,2,FALSE())</f>
        <v>S102</v>
      </c>
      <c r="R324" s="1" t="s">
        <v>221</v>
      </c>
      <c r="S324" t="str">
        <f>VLOOKUP(R324,xml_table3!$A$1:$B$272,2,FALSE())</f>
        <v>S114</v>
      </c>
      <c r="T324" s="1" t="s">
        <v>224</v>
      </c>
      <c r="U324" s="1" t="s">
        <v>41</v>
      </c>
      <c r="V324" s="1" t="s">
        <v>45</v>
      </c>
      <c r="X324" s="1"/>
      <c r="Y324" t="str">
        <f>"&lt;member ID = """&amp;A324&amp;"""&gt;&lt;K_ID&gt;"&amp;B324&amp;"&lt;/K_ID&gt;&lt;Name&gt;"&amp;C324&amp;"&lt;/Name&gt;&lt;Personality&gt;"&amp;テーブル1[[#This Row],[Personality2]]&amp;"&lt;/Personality&gt;&lt;Special_1&gt;"&amp;G324&amp;"&lt;/Special_1&gt;&lt;Special_2&gt;"&amp;I324&amp;"&lt;/Special_2&gt;&lt;Item&gt;"&amp;K324&amp;"&lt;/Item&gt;&lt;Skill_1&gt;"&amp;M324&amp;"&lt;/Skill_1&gt;&lt;Skill_2&gt;"&amp;O324&amp;"&lt;/Skill_2&gt;&lt;Skill_3&gt;"&amp;Q324&amp;"&lt;/Skill_3&gt;"</f>
        <v>&lt;member ID = "P323"&gt;&lt;K_ID&gt;K81&lt;/K_ID&gt;&lt;Name&gt;バシャーモ&lt;/Name&gt;&lt;Personality&gt;PE1&lt;/Personality&gt;&lt;Special_1&gt;S114&lt;/Special_1&gt;&lt;Special_2&gt;&lt;/Special_2&gt;&lt;Item&gt;I2&lt;/Item&gt;&lt;Skill_1&gt;S218&lt;/Skill_1&gt;&lt;Skill_2&gt;S95&lt;/Skill_2&gt;&lt;Skill_3&gt;S102&lt;/Skill_3&gt;</v>
      </c>
      <c r="Z324" t="str">
        <f t="shared" ref="Z324:Z387" si="11">"&lt;Skill_4&gt;"&amp;S324&amp;"&lt;/Skill_4&gt;&lt;Circle&gt;"&amp;T324&amp;"&lt;/Circle&gt;&lt;Doryokuti_1&gt;"&amp;U324&amp;"&lt;/Doryokuti_1&gt;&lt;Doryokuti_2&gt;"&amp;V324&amp;"&lt;/Doryokuti_2&gt;&lt;Doryokuti_3&gt;"&amp;W324&amp;"&lt;/Doryokuti_3&gt;&lt;/member&gt;"</f>
        <v>&lt;Skill_4&gt;S114&lt;/Skill_4&gt;&lt;Circle&gt;3&lt;/Circle&gt;&lt;Doryokuti_1&gt;A&lt;/Doryokuti_1&gt;&lt;Doryokuti_2&gt;S&lt;/Doryokuti_2&gt;&lt;Doryokuti_3&gt;&lt;/Doryokuti_3&gt;&lt;/member&gt;</v>
      </c>
      <c r="AA324" t="str">
        <f t="shared" si="10"/>
        <v>&lt;member ID = "P323"&gt;&lt;K_ID&gt;K81&lt;/K_ID&gt;&lt;Name&gt;バシャーモ&lt;/Name&gt;&lt;Personality&gt;PE1&lt;/Personality&gt;&lt;Special_1&gt;S114&lt;/Special_1&gt;&lt;Special_2&gt;&lt;/Special_2&gt;&lt;Item&gt;I2&lt;/Item&gt;&lt;Skill_1&gt;S218&lt;/Skill_1&gt;&lt;Skill_2&gt;S95&lt;/Skill_2&gt;&lt;Skill_3&gt;S102&lt;/Skill_3&gt;&lt;Skill_4&gt;S114&lt;/Skill_4&gt;&lt;Circle&gt;3&lt;/Circle&gt;&lt;Doryokuti_1&gt;A&lt;/Doryokuti_1&gt;&lt;Doryokuti_2&gt;S&lt;/Doryokuti_2&gt;&lt;Doryokuti_3&gt;&lt;/Doryokuti_3&gt;&lt;/member&gt;</v>
      </c>
      <c r="AMK324" s="1"/>
    </row>
    <row r="325" spans="1:27 1025:1025">
      <c r="A325" s="1" t="s">
        <v>917</v>
      </c>
      <c r="B325" t="str">
        <f>VLOOKUP(C325,xml_table5!$A$1:$B$151,2,FALSE())</f>
        <v>K81</v>
      </c>
      <c r="C325" s="1" t="s">
        <v>914</v>
      </c>
      <c r="D325" s="1" t="s">
        <v>206</v>
      </c>
      <c r="E325" s="22" t="str">
        <f>VLOOKUP(テーブル1[[#This Row],[Personality]],作業用!$J$2:$K$17,2,FALSE)</f>
        <v>PE1</v>
      </c>
      <c r="F325" t="str">
        <f>VLOOKUP(C325,pokemon_status!$B$2:$F$910,4,FALSE())</f>
        <v>もうか</v>
      </c>
      <c r="G325" t="str">
        <f>VLOOKUP(F325,xml_table4!$A$1:$B$127,2,FALSE())</f>
        <v>S114</v>
      </c>
      <c r="I325" t="str">
        <f>IF(H325 = "","",VLOOKUP(H325,xml_table4!$A$1:$B$127,2,FALSE()))</f>
        <v/>
      </c>
      <c r="J325" s="1" t="s">
        <v>262</v>
      </c>
      <c r="K325" t="str">
        <f>VLOOKUP(J325,xml_table2!$A$2:$B$56,2,FALSE())</f>
        <v>I26</v>
      </c>
      <c r="L325" s="1" t="s">
        <v>257</v>
      </c>
      <c r="M325" t="str">
        <f>VLOOKUP(L325,xml_table3!$A$1:$B$272,2,FALSE())</f>
        <v>S216</v>
      </c>
      <c r="N325" s="1" t="s">
        <v>222</v>
      </c>
      <c r="O325" t="str">
        <f>VLOOKUP(N325,xml_table3!$A$1:$B$272,2,FALSE())</f>
        <v>S193</v>
      </c>
      <c r="P325" s="1" t="s">
        <v>339</v>
      </c>
      <c r="Q325" t="str">
        <f>VLOOKUP(P325,xml_table3!$A$1:$B$272,2,FALSE())</f>
        <v>S56</v>
      </c>
      <c r="R325" s="1" t="s">
        <v>243</v>
      </c>
      <c r="S325" t="str">
        <f>VLOOKUP(R325,xml_table3!$A$1:$B$272,2,FALSE())</f>
        <v>S141</v>
      </c>
      <c r="T325" s="1" t="s">
        <v>228</v>
      </c>
      <c r="U325" s="1" t="s">
        <v>41</v>
      </c>
      <c r="V325" s="1" t="s">
        <v>45</v>
      </c>
      <c r="X325" s="1"/>
      <c r="Y325" t="str">
        <f>"&lt;member ID = """&amp;A325&amp;"""&gt;&lt;K_ID&gt;"&amp;B325&amp;"&lt;/K_ID&gt;&lt;Name&gt;"&amp;C325&amp;"&lt;/Name&gt;&lt;Personality&gt;"&amp;テーブル1[[#This Row],[Personality2]]&amp;"&lt;/Personality&gt;&lt;Special_1&gt;"&amp;G325&amp;"&lt;/Special_1&gt;&lt;Special_2&gt;"&amp;I325&amp;"&lt;/Special_2&gt;&lt;Item&gt;"&amp;K325&amp;"&lt;/Item&gt;&lt;Skill_1&gt;"&amp;M325&amp;"&lt;/Skill_1&gt;&lt;Skill_2&gt;"&amp;O325&amp;"&lt;/Skill_2&gt;&lt;Skill_3&gt;"&amp;Q325&amp;"&lt;/Skill_3&gt;"</f>
        <v>&lt;member ID = "P324"&gt;&lt;K_ID&gt;K81&lt;/K_ID&gt;&lt;Name&gt;バシャーモ&lt;/Name&gt;&lt;Personality&gt;PE1&lt;/Personality&gt;&lt;Special_1&gt;S114&lt;/Special_1&gt;&lt;Special_2&gt;&lt;/Special_2&gt;&lt;Item&gt;I26&lt;/Item&gt;&lt;Skill_1&gt;S216&lt;/Skill_1&gt;&lt;Skill_2&gt;S193&lt;/Skill_2&gt;&lt;Skill_3&gt;S56&lt;/Skill_3&gt;</v>
      </c>
      <c r="Z325" t="str">
        <f t="shared" si="11"/>
        <v>&lt;Skill_4&gt;S141&lt;/Skill_4&gt;&lt;Circle&gt;4&lt;/Circle&gt;&lt;Doryokuti_1&gt;A&lt;/Doryokuti_1&gt;&lt;Doryokuti_2&gt;S&lt;/Doryokuti_2&gt;&lt;Doryokuti_3&gt;&lt;/Doryokuti_3&gt;&lt;/member&gt;</v>
      </c>
      <c r="AA325" t="str">
        <f t="shared" si="10"/>
        <v>&lt;member ID = "P324"&gt;&lt;K_ID&gt;K81&lt;/K_ID&gt;&lt;Name&gt;バシャーモ&lt;/Name&gt;&lt;Personality&gt;PE1&lt;/Personality&gt;&lt;Special_1&gt;S114&lt;/Special_1&gt;&lt;Special_2&gt;&lt;/Special_2&gt;&lt;Item&gt;I26&lt;/Item&gt;&lt;Skill_1&gt;S216&lt;/Skill_1&gt;&lt;Skill_2&gt;S193&lt;/Skill_2&gt;&lt;Skill_3&gt;S56&lt;/Skill_3&gt;&lt;Skill_4&gt;S141&lt;/Skill_4&gt;&lt;Circle&gt;4&lt;/Circle&gt;&lt;Doryokuti_1&gt;A&lt;/Doryokuti_1&gt;&lt;Doryokuti_2&gt;S&lt;/Doryokuti_2&gt;&lt;Doryokuti_3&gt;&lt;/Doryokuti_3&gt;&lt;/member&gt;</v>
      </c>
      <c r="AMK325" s="1"/>
    </row>
    <row r="326" spans="1:27 1025:1025">
      <c r="A326" s="1" t="s">
        <v>918</v>
      </c>
      <c r="B326" t="str">
        <f>VLOOKUP(C326,xml_table5!$A$1:$B$151,2,FALSE())</f>
        <v>K82</v>
      </c>
      <c r="C326" s="1" t="s">
        <v>919</v>
      </c>
      <c r="D326" s="1" t="s">
        <v>289</v>
      </c>
      <c r="E326" s="22" t="str">
        <f>VLOOKUP(テーブル1[[#This Row],[Personality]],作業用!$J$2:$K$17,2,FALSE)</f>
        <v>PE4</v>
      </c>
      <c r="F326" t="str">
        <f>VLOOKUP(C326,pokemon_status!$B$2:$F$910,4,FALSE())</f>
        <v>むしのしらせ</v>
      </c>
      <c r="G326" t="str">
        <f>VLOOKUP(F326,xml_table4!$A$1:$B$127,2,FALSE())</f>
        <v>S111</v>
      </c>
      <c r="H326" t="s">
        <v>157</v>
      </c>
      <c r="I326" t="str">
        <f>IF(H326 = "","",VLOOKUP(H326,xml_table4!$A$1:$B$127,2,FALSE()))</f>
        <v>S62</v>
      </c>
      <c r="J326" s="1" t="s">
        <v>315</v>
      </c>
      <c r="K326" t="str">
        <f>VLOOKUP(J326,xml_table2!$A$2:$B$56,2,FALSE())</f>
        <v>I43</v>
      </c>
      <c r="L326" s="1" t="s">
        <v>208</v>
      </c>
      <c r="M326" t="str">
        <f>VLOOKUP(L326,xml_table3!$A$1:$B$272,2,FALSE())</f>
        <v>S94</v>
      </c>
      <c r="N326" s="1" t="s">
        <v>418</v>
      </c>
      <c r="O326" t="str">
        <f>VLOOKUP(N326,xml_table3!$A$1:$B$272,2,FALSE())</f>
        <v>S205</v>
      </c>
      <c r="P326" s="1" t="s">
        <v>440</v>
      </c>
      <c r="Q326" t="str">
        <f>VLOOKUP(P326,xml_table3!$A$1:$B$272,2,FALSE())</f>
        <v>S147</v>
      </c>
      <c r="R326" s="1" t="s">
        <v>313</v>
      </c>
      <c r="S326" t="str">
        <f>VLOOKUP(R326,xml_table3!$A$1:$B$272,2,FALSE())</f>
        <v>S201</v>
      </c>
      <c r="T326" s="1" t="s">
        <v>212</v>
      </c>
      <c r="U326" s="1" t="s">
        <v>41</v>
      </c>
      <c r="V326" s="1" t="s">
        <v>42</v>
      </c>
      <c r="X326" s="1"/>
      <c r="Y326" t="str">
        <f>"&lt;member ID = """&amp;A326&amp;"""&gt;&lt;K_ID&gt;"&amp;B326&amp;"&lt;/K_ID&gt;&lt;Name&gt;"&amp;C326&amp;"&lt;/Name&gt;&lt;Personality&gt;"&amp;テーブル1[[#This Row],[Personality2]]&amp;"&lt;/Personality&gt;&lt;Special_1&gt;"&amp;G326&amp;"&lt;/Special_1&gt;&lt;Special_2&gt;"&amp;I326&amp;"&lt;/Special_2&gt;&lt;Item&gt;"&amp;K326&amp;"&lt;/Item&gt;&lt;Skill_1&gt;"&amp;M326&amp;"&lt;/Skill_1&gt;&lt;Skill_2&gt;"&amp;O326&amp;"&lt;/Skill_2&gt;&lt;Skill_3&gt;"&amp;Q326&amp;"&lt;/Skill_3&gt;"</f>
        <v>&lt;member ID = "P325"&gt;&lt;K_ID&gt;K82&lt;/K_ID&gt;&lt;Name&gt;ハッサム&lt;/Name&gt;&lt;Personality&gt;PE4&lt;/Personality&gt;&lt;Special_1&gt;S111&lt;/Special_1&gt;&lt;Special_2&gt;S62&lt;/Special_2&gt;&lt;Item&gt;I43&lt;/Item&gt;&lt;Skill_1&gt;S94&lt;/Skill_1&gt;&lt;Skill_2&gt;S205&lt;/Skill_2&gt;&lt;Skill_3&gt;S147&lt;/Skill_3&gt;</v>
      </c>
      <c r="Z326" t="str">
        <f t="shared" si="11"/>
        <v>&lt;Skill_4&gt;S201&lt;/Skill_4&gt;&lt;Circle&gt;1&lt;/Circle&gt;&lt;Doryokuti_1&gt;A&lt;/Doryokuti_1&gt;&lt;Doryokuti_2&gt;B&lt;/Doryokuti_2&gt;&lt;Doryokuti_3&gt;&lt;/Doryokuti_3&gt;&lt;/member&gt;</v>
      </c>
      <c r="AA326" t="str">
        <f t="shared" si="10"/>
        <v>&lt;member ID = "P325"&gt;&lt;K_ID&gt;K82&lt;/K_ID&gt;&lt;Name&gt;ハッサム&lt;/Name&gt;&lt;Personality&gt;PE4&lt;/Personality&gt;&lt;Special_1&gt;S111&lt;/Special_1&gt;&lt;Special_2&gt;S62&lt;/Special_2&gt;&lt;Item&gt;I43&lt;/Item&gt;&lt;Skill_1&gt;S94&lt;/Skill_1&gt;&lt;Skill_2&gt;S205&lt;/Skill_2&gt;&lt;Skill_3&gt;S147&lt;/Skill_3&gt;&lt;Skill_4&gt;S201&lt;/Skill_4&gt;&lt;Circle&gt;1&lt;/Circle&gt;&lt;Doryokuti_1&gt;A&lt;/Doryokuti_1&gt;&lt;Doryokuti_2&gt;B&lt;/Doryokuti_2&gt;&lt;Doryokuti_3&gt;&lt;/Doryokuti_3&gt;&lt;/member&gt;</v>
      </c>
      <c r="AMK326" s="1"/>
    </row>
    <row r="327" spans="1:27 1025:1025">
      <c r="A327" s="1" t="s">
        <v>920</v>
      </c>
      <c r="B327" t="str">
        <f>VLOOKUP(C327,xml_table5!$A$1:$B$151,2,FALSE())</f>
        <v>K82</v>
      </c>
      <c r="C327" s="1" t="s">
        <v>919</v>
      </c>
      <c r="D327" s="1" t="s">
        <v>297</v>
      </c>
      <c r="E327" s="22" t="str">
        <f>VLOOKUP(テーブル1[[#This Row],[Personality]],作業用!$J$2:$K$17,2,FALSE)</f>
        <v>PE5</v>
      </c>
      <c r="F327" t="str">
        <f>VLOOKUP(C327,pokemon_status!$B$2:$F$910,4,FALSE())</f>
        <v>むしのしらせ</v>
      </c>
      <c r="G327" t="str">
        <f>VLOOKUP(F327,xml_table4!$A$1:$B$127,2,FALSE())</f>
        <v>S111</v>
      </c>
      <c r="H327" t="s">
        <v>157</v>
      </c>
      <c r="I327" t="str">
        <f>IF(H327 = "","",VLOOKUP(H327,xml_table4!$A$1:$B$127,2,FALSE()))</f>
        <v>S62</v>
      </c>
      <c r="J327" s="1" t="s">
        <v>451</v>
      </c>
      <c r="K327" t="str">
        <f>VLOOKUP(J327,xml_table2!$A$2:$B$56,2,FALSE())</f>
        <v>I8</v>
      </c>
      <c r="L327" s="1" t="s">
        <v>379</v>
      </c>
      <c r="M327" t="str">
        <f>VLOOKUP(L327,xml_table3!$A$1:$B$272,2,FALSE())</f>
        <v>S250</v>
      </c>
      <c r="N327" s="1" t="s">
        <v>243</v>
      </c>
      <c r="O327" t="str">
        <f>VLOOKUP(N327,xml_table3!$A$1:$B$272,2,FALSE())</f>
        <v>S141</v>
      </c>
      <c r="P327" s="1" t="s">
        <v>211</v>
      </c>
      <c r="Q327" t="str">
        <f>VLOOKUP(P327,xml_table3!$A$1:$B$272,2,FALSE())</f>
        <v>S149</v>
      </c>
      <c r="R327" s="1" t="s">
        <v>301</v>
      </c>
      <c r="S327" t="str">
        <f>VLOOKUP(R327,xml_table3!$A$1:$B$272,2,FALSE())</f>
        <v>S202</v>
      </c>
      <c r="T327" s="1" t="s">
        <v>219</v>
      </c>
      <c r="U327" s="1" t="s">
        <v>41</v>
      </c>
      <c r="V327" s="1" t="s">
        <v>44</v>
      </c>
      <c r="X327" s="1"/>
      <c r="Y327" t="str">
        <f>"&lt;member ID = """&amp;A327&amp;"""&gt;&lt;K_ID&gt;"&amp;B327&amp;"&lt;/K_ID&gt;&lt;Name&gt;"&amp;C327&amp;"&lt;/Name&gt;&lt;Personality&gt;"&amp;テーブル1[[#This Row],[Personality2]]&amp;"&lt;/Personality&gt;&lt;Special_1&gt;"&amp;G327&amp;"&lt;/Special_1&gt;&lt;Special_2&gt;"&amp;I327&amp;"&lt;/Special_2&gt;&lt;Item&gt;"&amp;K327&amp;"&lt;/Item&gt;&lt;Skill_1&gt;"&amp;M327&amp;"&lt;/Skill_1&gt;&lt;Skill_2&gt;"&amp;O327&amp;"&lt;/Skill_2&gt;&lt;Skill_3&gt;"&amp;Q327&amp;"&lt;/Skill_3&gt;"</f>
        <v>&lt;member ID = "P326"&gt;&lt;K_ID&gt;K82&lt;/K_ID&gt;&lt;Name&gt;ハッサム&lt;/Name&gt;&lt;Personality&gt;PE5&lt;/Personality&gt;&lt;Special_1&gt;S111&lt;/Special_1&gt;&lt;Special_2&gt;S62&lt;/Special_2&gt;&lt;Item&gt;I8&lt;/Item&gt;&lt;Skill_1&gt;S250&lt;/Skill_1&gt;&lt;Skill_2&gt;S141&lt;/Skill_2&gt;&lt;Skill_3&gt;S149&lt;/Skill_3&gt;</v>
      </c>
      <c r="Z327" t="str">
        <f t="shared" si="11"/>
        <v>&lt;Skill_4&gt;S202&lt;/Skill_4&gt;&lt;Circle&gt;2&lt;/Circle&gt;&lt;Doryokuti_1&gt;A&lt;/Doryokuti_1&gt;&lt;Doryokuti_2&gt;D&lt;/Doryokuti_2&gt;&lt;Doryokuti_3&gt;&lt;/Doryokuti_3&gt;&lt;/member&gt;</v>
      </c>
      <c r="AA327" t="str">
        <f t="shared" si="10"/>
        <v>&lt;member ID = "P326"&gt;&lt;K_ID&gt;K82&lt;/K_ID&gt;&lt;Name&gt;ハッサム&lt;/Name&gt;&lt;Personality&gt;PE5&lt;/Personality&gt;&lt;Special_1&gt;S111&lt;/Special_1&gt;&lt;Special_2&gt;S62&lt;/Special_2&gt;&lt;Item&gt;I8&lt;/Item&gt;&lt;Skill_1&gt;S250&lt;/Skill_1&gt;&lt;Skill_2&gt;S141&lt;/Skill_2&gt;&lt;Skill_3&gt;S149&lt;/Skill_3&gt;&lt;Skill_4&gt;S202&lt;/Skill_4&gt;&lt;Circle&gt;2&lt;/Circle&gt;&lt;Doryokuti_1&gt;A&lt;/Doryokuti_1&gt;&lt;Doryokuti_2&gt;D&lt;/Doryokuti_2&gt;&lt;Doryokuti_3&gt;&lt;/Doryokuti_3&gt;&lt;/member&gt;</v>
      </c>
      <c r="AMK327" s="1"/>
    </row>
    <row r="328" spans="1:27 1025:1025">
      <c r="A328" s="1" t="s">
        <v>921</v>
      </c>
      <c r="B328" t="str">
        <f>VLOOKUP(C328,xml_table5!$A$1:$B$151,2,FALSE())</f>
        <v>K82</v>
      </c>
      <c r="C328" s="1" t="s">
        <v>919</v>
      </c>
      <c r="D328" s="1" t="s">
        <v>231</v>
      </c>
      <c r="E328" s="22" t="str">
        <f>VLOOKUP(テーブル1[[#This Row],[Personality]],作業用!$J$2:$K$17,2,FALSE)</f>
        <v>PE2</v>
      </c>
      <c r="F328" t="str">
        <f>VLOOKUP(C328,pokemon_status!$B$2:$F$910,4,FALSE())</f>
        <v>むしのしらせ</v>
      </c>
      <c r="G328" t="str">
        <f>VLOOKUP(F328,xml_table4!$A$1:$B$127,2,FALSE())</f>
        <v>S111</v>
      </c>
      <c r="H328" t="s">
        <v>157</v>
      </c>
      <c r="I328" t="str">
        <f>IF(H328 = "","",VLOOKUP(H328,xml_table4!$A$1:$B$127,2,FALSE()))</f>
        <v>S62</v>
      </c>
      <c r="J328" s="1" t="s">
        <v>256</v>
      </c>
      <c r="K328" t="str">
        <f>VLOOKUP(J328,xml_table2!$A$2:$B$56,2,FALSE())</f>
        <v>I12</v>
      </c>
      <c r="L328" s="1" t="s">
        <v>208</v>
      </c>
      <c r="M328" t="str">
        <f>VLOOKUP(L328,xml_table3!$A$1:$B$272,2,FALSE())</f>
        <v>S94</v>
      </c>
      <c r="N328" s="1" t="s">
        <v>675</v>
      </c>
      <c r="O328" t="str">
        <f>VLOOKUP(N328,xml_table3!$A$1:$B$272,2,FALSE())</f>
        <v>S151</v>
      </c>
      <c r="P328" s="1" t="s">
        <v>98</v>
      </c>
      <c r="Q328" t="str">
        <f>VLOOKUP(P328,xml_table3!$A$1:$B$272,2,FALSE())</f>
        <v>S65</v>
      </c>
      <c r="R328" s="1" t="s">
        <v>259</v>
      </c>
      <c r="S328" t="str">
        <f>VLOOKUP(R328,xml_table3!$A$1:$B$272,2,FALSE())</f>
        <v>S85</v>
      </c>
      <c r="T328" s="1" t="s">
        <v>224</v>
      </c>
      <c r="U328" s="1" t="s">
        <v>41</v>
      </c>
      <c r="V328" s="1" t="s">
        <v>45</v>
      </c>
      <c r="X328" s="1"/>
      <c r="Y328" t="str">
        <f>"&lt;member ID = """&amp;A328&amp;"""&gt;&lt;K_ID&gt;"&amp;B328&amp;"&lt;/K_ID&gt;&lt;Name&gt;"&amp;C328&amp;"&lt;/Name&gt;&lt;Personality&gt;"&amp;テーブル1[[#This Row],[Personality2]]&amp;"&lt;/Personality&gt;&lt;Special_1&gt;"&amp;G328&amp;"&lt;/Special_1&gt;&lt;Special_2&gt;"&amp;I328&amp;"&lt;/Special_2&gt;&lt;Item&gt;"&amp;K328&amp;"&lt;/Item&gt;&lt;Skill_1&gt;"&amp;M328&amp;"&lt;/Skill_1&gt;&lt;Skill_2&gt;"&amp;O328&amp;"&lt;/Skill_2&gt;&lt;Skill_3&gt;"&amp;Q328&amp;"&lt;/Skill_3&gt;"</f>
        <v>&lt;member ID = "P327"&gt;&lt;K_ID&gt;K82&lt;/K_ID&gt;&lt;Name&gt;ハッサム&lt;/Name&gt;&lt;Personality&gt;PE2&lt;/Personality&gt;&lt;Special_1&gt;S111&lt;/Special_1&gt;&lt;Special_2&gt;S62&lt;/Special_2&gt;&lt;Item&gt;I12&lt;/Item&gt;&lt;Skill_1&gt;S94&lt;/Skill_1&gt;&lt;Skill_2&gt;S151&lt;/Skill_2&gt;&lt;Skill_3&gt;S65&lt;/Skill_3&gt;</v>
      </c>
      <c r="Z328" t="str">
        <f t="shared" si="11"/>
        <v>&lt;Skill_4&gt;S85&lt;/Skill_4&gt;&lt;Circle&gt;3&lt;/Circle&gt;&lt;Doryokuti_1&gt;A&lt;/Doryokuti_1&gt;&lt;Doryokuti_2&gt;S&lt;/Doryokuti_2&gt;&lt;Doryokuti_3&gt;&lt;/Doryokuti_3&gt;&lt;/member&gt;</v>
      </c>
      <c r="AA328" t="str">
        <f t="shared" si="10"/>
        <v>&lt;member ID = "P327"&gt;&lt;K_ID&gt;K82&lt;/K_ID&gt;&lt;Name&gt;ハッサム&lt;/Name&gt;&lt;Personality&gt;PE2&lt;/Personality&gt;&lt;Special_1&gt;S111&lt;/Special_1&gt;&lt;Special_2&gt;S62&lt;/Special_2&gt;&lt;Item&gt;I12&lt;/Item&gt;&lt;Skill_1&gt;S94&lt;/Skill_1&gt;&lt;Skill_2&gt;S151&lt;/Skill_2&gt;&lt;Skill_3&gt;S65&lt;/Skill_3&gt;&lt;Skill_4&gt;S85&lt;/Skill_4&gt;&lt;Circle&gt;3&lt;/Circle&gt;&lt;Doryokuti_1&gt;A&lt;/Doryokuti_1&gt;&lt;Doryokuti_2&gt;S&lt;/Doryokuti_2&gt;&lt;Doryokuti_3&gt;&lt;/Doryokuti_3&gt;&lt;/member&gt;</v>
      </c>
      <c r="AMK328" s="1"/>
    </row>
    <row r="329" spans="1:27 1025:1025">
      <c r="A329" s="1" t="s">
        <v>922</v>
      </c>
      <c r="B329" t="str">
        <f>VLOOKUP(C329,xml_table5!$A$1:$B$151,2,FALSE())</f>
        <v>K82</v>
      </c>
      <c r="C329" s="1" t="s">
        <v>919</v>
      </c>
      <c r="D329" s="1" t="s">
        <v>206</v>
      </c>
      <c r="E329" s="22" t="str">
        <f>VLOOKUP(テーブル1[[#This Row],[Personality]],作業用!$J$2:$K$17,2,FALSE)</f>
        <v>PE1</v>
      </c>
      <c r="F329" t="str">
        <f>VLOOKUP(C329,pokemon_status!$B$2:$F$910,4,FALSE())</f>
        <v>むしのしらせ</v>
      </c>
      <c r="G329" t="str">
        <f>VLOOKUP(F329,xml_table4!$A$1:$B$127,2,FALSE())</f>
        <v>S111</v>
      </c>
      <c r="H329" t="s">
        <v>157</v>
      </c>
      <c r="I329" t="str">
        <f>IF(H329 = "","",VLOOKUP(H329,xml_table4!$A$1:$B$127,2,FALSE()))</f>
        <v>S62</v>
      </c>
      <c r="J329" s="1" t="s">
        <v>291</v>
      </c>
      <c r="K329" t="str">
        <f>VLOOKUP(J329,xml_table2!$A$2:$B$56,2,FALSE())</f>
        <v>I7</v>
      </c>
      <c r="L329" s="1" t="s">
        <v>208</v>
      </c>
      <c r="M329" t="str">
        <f>VLOOKUP(L329,xml_table3!$A$1:$B$272,2,FALSE())</f>
        <v>S94</v>
      </c>
      <c r="N329" s="1" t="s">
        <v>371</v>
      </c>
      <c r="O329" t="str">
        <f>VLOOKUP(N329,xml_table3!$A$1:$B$272,2,FALSE())</f>
        <v>S4</v>
      </c>
      <c r="P329" s="1" t="s">
        <v>217</v>
      </c>
      <c r="Q329" t="str">
        <f>VLOOKUP(P329,xml_table3!$A$1:$B$272,2,FALSE())</f>
        <v>S145</v>
      </c>
      <c r="R329" s="1" t="s">
        <v>243</v>
      </c>
      <c r="S329" t="str">
        <f>VLOOKUP(R329,xml_table3!$A$1:$B$272,2,FALSE())</f>
        <v>S141</v>
      </c>
      <c r="T329" s="1" t="s">
        <v>228</v>
      </c>
      <c r="U329" s="1" t="s">
        <v>41</v>
      </c>
      <c r="V329" s="1" t="s">
        <v>42</v>
      </c>
      <c r="X329" s="1"/>
      <c r="Y329" t="str">
        <f>"&lt;member ID = """&amp;A329&amp;"""&gt;&lt;K_ID&gt;"&amp;B329&amp;"&lt;/K_ID&gt;&lt;Name&gt;"&amp;C329&amp;"&lt;/Name&gt;&lt;Personality&gt;"&amp;テーブル1[[#This Row],[Personality2]]&amp;"&lt;/Personality&gt;&lt;Special_1&gt;"&amp;G329&amp;"&lt;/Special_1&gt;&lt;Special_2&gt;"&amp;I329&amp;"&lt;/Special_2&gt;&lt;Item&gt;"&amp;K329&amp;"&lt;/Item&gt;&lt;Skill_1&gt;"&amp;M329&amp;"&lt;/Skill_1&gt;&lt;Skill_2&gt;"&amp;O329&amp;"&lt;/Skill_2&gt;&lt;Skill_3&gt;"&amp;Q329&amp;"&lt;/Skill_3&gt;"</f>
        <v>&lt;member ID = "P328"&gt;&lt;K_ID&gt;K82&lt;/K_ID&gt;&lt;Name&gt;ハッサム&lt;/Name&gt;&lt;Personality&gt;PE1&lt;/Personality&gt;&lt;Special_1&gt;S111&lt;/Special_1&gt;&lt;Special_2&gt;S62&lt;/Special_2&gt;&lt;Item&gt;I7&lt;/Item&gt;&lt;Skill_1&gt;S94&lt;/Skill_1&gt;&lt;Skill_2&gt;S4&lt;/Skill_2&gt;&lt;Skill_3&gt;S145&lt;/Skill_3&gt;</v>
      </c>
      <c r="Z329" t="str">
        <f t="shared" si="11"/>
        <v>&lt;Skill_4&gt;S141&lt;/Skill_4&gt;&lt;Circle&gt;4&lt;/Circle&gt;&lt;Doryokuti_1&gt;A&lt;/Doryokuti_1&gt;&lt;Doryokuti_2&gt;B&lt;/Doryokuti_2&gt;&lt;Doryokuti_3&gt;&lt;/Doryokuti_3&gt;&lt;/member&gt;</v>
      </c>
      <c r="AA329" t="str">
        <f t="shared" si="10"/>
        <v>&lt;member ID = "P328"&gt;&lt;K_ID&gt;K82&lt;/K_ID&gt;&lt;Name&gt;ハッサム&lt;/Name&gt;&lt;Personality&gt;PE1&lt;/Personality&gt;&lt;Special_1&gt;S111&lt;/Special_1&gt;&lt;Special_2&gt;S62&lt;/Special_2&gt;&lt;Item&gt;I7&lt;/Item&gt;&lt;Skill_1&gt;S94&lt;/Skill_1&gt;&lt;Skill_2&gt;S4&lt;/Skill_2&gt;&lt;Skill_3&gt;S145&lt;/Skill_3&gt;&lt;Skill_4&gt;S141&lt;/Skill_4&gt;&lt;Circle&gt;4&lt;/Circle&gt;&lt;Doryokuti_1&gt;A&lt;/Doryokuti_1&gt;&lt;Doryokuti_2&gt;B&lt;/Doryokuti_2&gt;&lt;Doryokuti_3&gt;&lt;/Doryokuti_3&gt;&lt;/member&gt;</v>
      </c>
      <c r="AMK329" s="1"/>
    </row>
    <row r="330" spans="1:27 1025:1025">
      <c r="A330" s="1" t="s">
        <v>923</v>
      </c>
      <c r="B330" t="str">
        <f>VLOOKUP(C330,xml_table5!$A$1:$B$151,2,FALSE())</f>
        <v>K83</v>
      </c>
      <c r="C330" s="1" t="s">
        <v>924</v>
      </c>
      <c r="D330" s="1" t="s">
        <v>261</v>
      </c>
      <c r="E330" s="22" t="str">
        <f>VLOOKUP(テーブル1[[#This Row],[Personality]],作業用!$J$2:$K$17,2,FALSE)</f>
        <v>PE3</v>
      </c>
      <c r="F330" t="str">
        <f>VLOOKUP(C330,pokemon_status!$B$2:$F$910,4,FALSE())</f>
        <v>しぜんかいふく</v>
      </c>
      <c r="G330" t="str">
        <f>VLOOKUP(F330,xml_table4!$A$1:$B$127,2,FALSE())</f>
        <v>S35</v>
      </c>
      <c r="H330" t="s">
        <v>788</v>
      </c>
      <c r="I330" t="str">
        <f>IF(H330 = "","",VLOOKUP(H330,xml_table4!$A$1:$B$127,2,FALSE()))</f>
        <v>S67</v>
      </c>
      <c r="J330" s="1" t="s">
        <v>233</v>
      </c>
      <c r="K330" t="str">
        <f>VLOOKUP(J330,xml_table2!$A$2:$B$56,2,FALSE())</f>
        <v>I52</v>
      </c>
      <c r="L330" s="1" t="s">
        <v>284</v>
      </c>
      <c r="M330" t="str">
        <f>VLOOKUP(L330,xml_table3!$A$1:$B$272,2,FALSE())</f>
        <v>S192</v>
      </c>
      <c r="N330" s="1" t="s">
        <v>319</v>
      </c>
      <c r="O330" t="str">
        <f>VLOOKUP(N330,xml_table3!$A$1:$B$272,2,FALSE())</f>
        <v>S104</v>
      </c>
      <c r="P330" s="1" t="s">
        <v>409</v>
      </c>
      <c r="Q330" t="str">
        <f>VLOOKUP(P330,xml_table3!$A$1:$B$272,2,FALSE())</f>
        <v>S239</v>
      </c>
      <c r="R330" s="1" t="s">
        <v>748</v>
      </c>
      <c r="S330" t="str">
        <f>VLOOKUP(R330,xml_table3!$A$1:$B$272,2,FALSE())</f>
        <v>S31</v>
      </c>
      <c r="T330" s="1" t="s">
        <v>212</v>
      </c>
      <c r="U330" s="1" t="s">
        <v>40</v>
      </c>
      <c r="V330" s="1" t="s">
        <v>43</v>
      </c>
      <c r="X330" s="1"/>
      <c r="Y330" t="str">
        <f>"&lt;member ID = """&amp;A330&amp;"""&gt;&lt;K_ID&gt;"&amp;B330&amp;"&lt;/K_ID&gt;&lt;Name&gt;"&amp;C330&amp;"&lt;/Name&gt;&lt;Personality&gt;"&amp;テーブル1[[#This Row],[Personality2]]&amp;"&lt;/Personality&gt;&lt;Special_1&gt;"&amp;G330&amp;"&lt;/Special_1&gt;&lt;Special_2&gt;"&amp;I330&amp;"&lt;/Special_2&gt;&lt;Item&gt;"&amp;K330&amp;"&lt;/Item&gt;&lt;Skill_1&gt;"&amp;M330&amp;"&lt;/Skill_1&gt;&lt;Skill_2&gt;"&amp;O330&amp;"&lt;/Skill_2&gt;&lt;Skill_3&gt;"&amp;Q330&amp;"&lt;/Skill_3&gt;"</f>
        <v>&lt;member ID = "P329"&gt;&lt;K_ID&gt;K83&lt;/K_ID&gt;&lt;Name&gt;ハピナス&lt;/Name&gt;&lt;Personality&gt;PE3&lt;/Personality&gt;&lt;Special_1&gt;S35&lt;/Special_1&gt;&lt;Special_2&gt;S67&lt;/Special_2&gt;&lt;Item&gt;I52&lt;/Item&gt;&lt;Skill_1&gt;S192&lt;/Skill_1&gt;&lt;Skill_2&gt;S104&lt;/Skill_2&gt;&lt;Skill_3&gt;S239&lt;/Skill_3&gt;</v>
      </c>
      <c r="Z330" t="str">
        <f t="shared" si="11"/>
        <v>&lt;Skill_4&gt;S31&lt;/Skill_4&gt;&lt;Circle&gt;1&lt;/Circle&gt;&lt;Doryokuti_1&gt;HP&lt;/Doryokuti_1&gt;&lt;Doryokuti_2&gt;C&lt;/Doryokuti_2&gt;&lt;Doryokuti_3&gt;&lt;/Doryokuti_3&gt;&lt;/member&gt;</v>
      </c>
      <c r="AA330" t="str">
        <f t="shared" si="10"/>
        <v>&lt;member ID = "P329"&gt;&lt;K_ID&gt;K83&lt;/K_ID&gt;&lt;Name&gt;ハピナス&lt;/Name&gt;&lt;Personality&gt;PE3&lt;/Personality&gt;&lt;Special_1&gt;S35&lt;/Special_1&gt;&lt;Special_2&gt;S67&lt;/Special_2&gt;&lt;Item&gt;I52&lt;/Item&gt;&lt;Skill_1&gt;S192&lt;/Skill_1&gt;&lt;Skill_2&gt;S104&lt;/Skill_2&gt;&lt;Skill_3&gt;S239&lt;/Skill_3&gt;&lt;Skill_4&gt;S31&lt;/Skill_4&gt;&lt;Circle&gt;1&lt;/Circle&gt;&lt;Doryokuti_1&gt;HP&lt;/Doryokuti_1&gt;&lt;Doryokuti_2&gt;C&lt;/Doryokuti_2&gt;&lt;Doryokuti_3&gt;&lt;/Doryokuti_3&gt;&lt;/member&gt;</v>
      </c>
      <c r="AMK330" s="1"/>
    </row>
    <row r="331" spans="1:27 1025:1025">
      <c r="A331" s="1" t="s">
        <v>925</v>
      </c>
      <c r="B331" t="str">
        <f>VLOOKUP(C331,xml_table5!$A$1:$B$151,2,FALSE())</f>
        <v>K83</v>
      </c>
      <c r="C331" s="1" t="s">
        <v>924</v>
      </c>
      <c r="D331" s="1" t="s">
        <v>564</v>
      </c>
      <c r="E331" s="22" t="str">
        <f>VLOOKUP(テーブル1[[#This Row],[Personality]],作業用!$J$2:$K$17,2,FALSE)</f>
        <v>PE9</v>
      </c>
      <c r="F331" t="str">
        <f>VLOOKUP(C331,pokemon_status!$B$2:$F$910,4,FALSE())</f>
        <v>しぜんかいふく</v>
      </c>
      <c r="G331" t="str">
        <f>VLOOKUP(F331,xml_table4!$A$1:$B$127,2,FALSE())</f>
        <v>S35</v>
      </c>
      <c r="H331" t="s">
        <v>788</v>
      </c>
      <c r="I331" t="str">
        <f>IF(H331 = "","",VLOOKUP(H331,xml_table4!$A$1:$B$127,2,FALSE()))</f>
        <v>S67</v>
      </c>
      <c r="J331" s="1" t="s">
        <v>460</v>
      </c>
      <c r="K331" t="str">
        <f>VLOOKUP(J331,xml_table2!$A$2:$B$56,2,FALSE())</f>
        <v>I10</v>
      </c>
      <c r="L331" s="1" t="s">
        <v>300</v>
      </c>
      <c r="M331" t="str">
        <f>VLOOKUP(L331,xml_table3!$A$1:$B$272,2,FALSE())</f>
        <v>S157</v>
      </c>
      <c r="N331" s="1" t="s">
        <v>236</v>
      </c>
      <c r="O331" t="str">
        <f>VLOOKUP(N331,xml_table3!$A$1:$B$272,2,FALSE())</f>
        <v>S50</v>
      </c>
      <c r="P331" s="1" t="s">
        <v>926</v>
      </c>
      <c r="Q331" t="str">
        <f>VLOOKUP(P331,xml_table3!$A$1:$B$272,2,FALSE())</f>
        <v>S134</v>
      </c>
      <c r="R331" s="1" t="s">
        <v>423</v>
      </c>
      <c r="S331" t="str">
        <f>VLOOKUP(R331,xml_table3!$A$1:$B$272,2,FALSE())</f>
        <v>S47</v>
      </c>
      <c r="T331" s="1" t="s">
        <v>219</v>
      </c>
      <c r="U331" s="1" t="s">
        <v>40</v>
      </c>
      <c r="V331" s="1" t="s">
        <v>44</v>
      </c>
      <c r="X331" s="1"/>
      <c r="Y331" t="str">
        <f>"&lt;member ID = """&amp;A331&amp;"""&gt;&lt;K_ID&gt;"&amp;B331&amp;"&lt;/K_ID&gt;&lt;Name&gt;"&amp;C331&amp;"&lt;/Name&gt;&lt;Personality&gt;"&amp;テーブル1[[#This Row],[Personality2]]&amp;"&lt;/Personality&gt;&lt;Special_1&gt;"&amp;G331&amp;"&lt;/Special_1&gt;&lt;Special_2&gt;"&amp;I331&amp;"&lt;/Special_2&gt;&lt;Item&gt;"&amp;K331&amp;"&lt;/Item&gt;&lt;Skill_1&gt;"&amp;M331&amp;"&lt;/Skill_1&gt;&lt;Skill_2&gt;"&amp;O331&amp;"&lt;/Skill_2&gt;&lt;Skill_3&gt;"&amp;Q331&amp;"&lt;/Skill_3&gt;"</f>
        <v>&lt;member ID = "P330"&gt;&lt;K_ID&gt;K83&lt;/K_ID&gt;&lt;Name&gt;ハピナス&lt;/Name&gt;&lt;Personality&gt;PE9&lt;/Personality&gt;&lt;Special_1&gt;S35&lt;/Special_1&gt;&lt;Special_2&gt;S67&lt;/Special_2&gt;&lt;Item&gt;I10&lt;/Item&gt;&lt;Skill_1&gt;S157&lt;/Skill_1&gt;&lt;Skill_2&gt;S50&lt;/Skill_2&gt;&lt;Skill_3&gt;S134&lt;/Skill_3&gt;</v>
      </c>
      <c r="Z331" t="str">
        <f t="shared" si="11"/>
        <v>&lt;Skill_4&gt;S47&lt;/Skill_4&gt;&lt;Circle&gt;2&lt;/Circle&gt;&lt;Doryokuti_1&gt;HP&lt;/Doryokuti_1&gt;&lt;Doryokuti_2&gt;D&lt;/Doryokuti_2&gt;&lt;Doryokuti_3&gt;&lt;/Doryokuti_3&gt;&lt;/member&gt;</v>
      </c>
      <c r="AA331" t="str">
        <f t="shared" si="10"/>
        <v>&lt;member ID = "P330"&gt;&lt;K_ID&gt;K83&lt;/K_ID&gt;&lt;Name&gt;ハピナス&lt;/Name&gt;&lt;Personality&gt;PE9&lt;/Personality&gt;&lt;Special_1&gt;S35&lt;/Special_1&gt;&lt;Special_2&gt;S67&lt;/Special_2&gt;&lt;Item&gt;I10&lt;/Item&gt;&lt;Skill_1&gt;S157&lt;/Skill_1&gt;&lt;Skill_2&gt;S50&lt;/Skill_2&gt;&lt;Skill_3&gt;S134&lt;/Skill_3&gt;&lt;Skill_4&gt;S47&lt;/Skill_4&gt;&lt;Circle&gt;2&lt;/Circle&gt;&lt;Doryokuti_1&gt;HP&lt;/Doryokuti_1&gt;&lt;Doryokuti_2&gt;D&lt;/Doryokuti_2&gt;&lt;Doryokuti_3&gt;&lt;/Doryokuti_3&gt;&lt;/member&gt;</v>
      </c>
      <c r="AMK331" s="1"/>
    </row>
    <row r="332" spans="1:27 1025:1025">
      <c r="A332" s="1" t="s">
        <v>927</v>
      </c>
      <c r="B332" t="str">
        <f>VLOOKUP(C332,xml_table5!$A$1:$B$151,2,FALSE())</f>
        <v>K83</v>
      </c>
      <c r="C332" s="1" t="s">
        <v>924</v>
      </c>
      <c r="D332" s="1" t="s">
        <v>261</v>
      </c>
      <c r="E332" s="22" t="str">
        <f>VLOOKUP(テーブル1[[#This Row],[Personality]],作業用!$J$2:$K$17,2,FALSE)</f>
        <v>PE3</v>
      </c>
      <c r="F332" t="str">
        <f>VLOOKUP(C332,pokemon_status!$B$2:$F$910,4,FALSE())</f>
        <v>しぜんかいふく</v>
      </c>
      <c r="G332" t="str">
        <f>VLOOKUP(F332,xml_table4!$A$1:$B$127,2,FALSE())</f>
        <v>S35</v>
      </c>
      <c r="H332" t="s">
        <v>788</v>
      </c>
      <c r="I332" t="str">
        <f>IF(H332 = "","",VLOOKUP(H332,xml_table4!$A$1:$B$127,2,FALSE()))</f>
        <v>S67</v>
      </c>
      <c r="J332" s="1" t="s">
        <v>315</v>
      </c>
      <c r="K332" t="str">
        <f>VLOOKUP(J332,xml_table2!$A$2:$B$56,2,FALSE())</f>
        <v>I43</v>
      </c>
      <c r="L332" s="1" t="s">
        <v>433</v>
      </c>
      <c r="M332" t="str">
        <f>VLOOKUP(L332,xml_table3!$A$1:$B$272,2,FALSE())</f>
        <v>S48</v>
      </c>
      <c r="N332" s="1" t="s">
        <v>362</v>
      </c>
      <c r="O332" t="str">
        <f>VLOOKUP(N332,xml_table3!$A$1:$B$272,2,FALSE())</f>
        <v>S1</v>
      </c>
      <c r="P332" s="1" t="s">
        <v>396</v>
      </c>
      <c r="Q332" t="str">
        <f>VLOOKUP(P332,xml_table3!$A$1:$B$272,2,FALSE())</f>
        <v>S270</v>
      </c>
      <c r="R332" s="1" t="s">
        <v>312</v>
      </c>
      <c r="S332" t="str">
        <f>VLOOKUP(R332,xml_table3!$A$1:$B$272,2,FALSE())</f>
        <v>S248</v>
      </c>
      <c r="T332" s="1" t="s">
        <v>224</v>
      </c>
      <c r="U332" s="1" t="s">
        <v>40</v>
      </c>
      <c r="V332" s="1" t="s">
        <v>43</v>
      </c>
      <c r="X332" s="1"/>
      <c r="Y332" t="str">
        <f>"&lt;member ID = """&amp;A332&amp;"""&gt;&lt;K_ID&gt;"&amp;B332&amp;"&lt;/K_ID&gt;&lt;Name&gt;"&amp;C332&amp;"&lt;/Name&gt;&lt;Personality&gt;"&amp;テーブル1[[#This Row],[Personality2]]&amp;"&lt;/Personality&gt;&lt;Special_1&gt;"&amp;G332&amp;"&lt;/Special_1&gt;&lt;Special_2&gt;"&amp;I332&amp;"&lt;/Special_2&gt;&lt;Item&gt;"&amp;K332&amp;"&lt;/Item&gt;&lt;Skill_1&gt;"&amp;M332&amp;"&lt;/Skill_1&gt;&lt;Skill_2&gt;"&amp;O332&amp;"&lt;/Skill_2&gt;&lt;Skill_3&gt;"&amp;Q332&amp;"&lt;/Skill_3&gt;"</f>
        <v>&lt;member ID = "P331"&gt;&lt;K_ID&gt;K83&lt;/K_ID&gt;&lt;Name&gt;ハピナス&lt;/Name&gt;&lt;Personality&gt;PE3&lt;/Personality&gt;&lt;Special_1&gt;S35&lt;/Special_1&gt;&lt;Special_2&gt;S67&lt;/Special_2&gt;&lt;Item&gt;I43&lt;/Item&gt;&lt;Skill_1&gt;S48&lt;/Skill_1&gt;&lt;Skill_2&gt;S1&lt;/Skill_2&gt;&lt;Skill_3&gt;S270&lt;/Skill_3&gt;</v>
      </c>
      <c r="Z332" t="str">
        <f t="shared" si="11"/>
        <v>&lt;Skill_4&gt;S248&lt;/Skill_4&gt;&lt;Circle&gt;3&lt;/Circle&gt;&lt;Doryokuti_1&gt;HP&lt;/Doryokuti_1&gt;&lt;Doryokuti_2&gt;C&lt;/Doryokuti_2&gt;&lt;Doryokuti_3&gt;&lt;/Doryokuti_3&gt;&lt;/member&gt;</v>
      </c>
      <c r="AA332" t="str">
        <f t="shared" si="10"/>
        <v>&lt;member ID = "P331"&gt;&lt;K_ID&gt;K83&lt;/K_ID&gt;&lt;Name&gt;ハピナス&lt;/Name&gt;&lt;Personality&gt;PE3&lt;/Personality&gt;&lt;Special_1&gt;S35&lt;/Special_1&gt;&lt;Special_2&gt;S67&lt;/Special_2&gt;&lt;Item&gt;I43&lt;/Item&gt;&lt;Skill_1&gt;S48&lt;/Skill_1&gt;&lt;Skill_2&gt;S1&lt;/Skill_2&gt;&lt;Skill_3&gt;S270&lt;/Skill_3&gt;&lt;Skill_4&gt;S248&lt;/Skill_4&gt;&lt;Circle&gt;3&lt;/Circle&gt;&lt;Doryokuti_1&gt;HP&lt;/Doryokuti_1&gt;&lt;Doryokuti_2&gt;C&lt;/Doryokuti_2&gt;&lt;Doryokuti_3&gt;&lt;/Doryokuti_3&gt;&lt;/member&gt;</v>
      </c>
      <c r="AMK332" s="1"/>
    </row>
    <row r="333" spans="1:27 1025:1025">
      <c r="A333" s="1" t="s">
        <v>928</v>
      </c>
      <c r="B333" t="str">
        <f>VLOOKUP(C333,xml_table5!$A$1:$B$151,2,FALSE())</f>
        <v>K83</v>
      </c>
      <c r="C333" s="1" t="s">
        <v>924</v>
      </c>
      <c r="D333" s="1" t="s">
        <v>564</v>
      </c>
      <c r="E333" s="22" t="str">
        <f>VLOOKUP(テーブル1[[#This Row],[Personality]],作業用!$J$2:$K$17,2,FALSE)</f>
        <v>PE9</v>
      </c>
      <c r="F333" t="str">
        <f>VLOOKUP(C333,pokemon_status!$B$2:$F$910,4,FALSE())</f>
        <v>しぜんかいふく</v>
      </c>
      <c r="G333" t="str">
        <f>VLOOKUP(F333,xml_table4!$A$1:$B$127,2,FALSE())</f>
        <v>S35</v>
      </c>
      <c r="H333" t="s">
        <v>788</v>
      </c>
      <c r="I333" t="str">
        <f>IF(H333 = "","",VLOOKUP(H333,xml_table4!$A$1:$B$127,2,FALSE()))</f>
        <v>S67</v>
      </c>
      <c r="J333" s="1" t="s">
        <v>298</v>
      </c>
      <c r="K333" t="str">
        <f>VLOOKUP(J333,xml_table2!$A$2:$B$56,2,FALSE())</f>
        <v>I33</v>
      </c>
      <c r="L333" s="1" t="s">
        <v>535</v>
      </c>
      <c r="M333" t="str">
        <f>VLOOKUP(L333,xml_table3!$A$1:$B$272,2,FALSE())</f>
        <v>S258</v>
      </c>
      <c r="N333" s="1" t="s">
        <v>748</v>
      </c>
      <c r="O333" t="str">
        <f>VLOOKUP(N333,xml_table3!$A$1:$B$272,2,FALSE())</f>
        <v>S31</v>
      </c>
      <c r="P333" s="1" t="s">
        <v>926</v>
      </c>
      <c r="Q333" t="str">
        <f>VLOOKUP(P333,xml_table3!$A$1:$B$272,2,FALSE())</f>
        <v>S134</v>
      </c>
      <c r="R333" s="1" t="s">
        <v>423</v>
      </c>
      <c r="S333" t="str">
        <f>VLOOKUP(R333,xml_table3!$A$1:$B$272,2,FALSE())</f>
        <v>S47</v>
      </c>
      <c r="T333" s="1" t="s">
        <v>228</v>
      </c>
      <c r="U333" s="1" t="s">
        <v>40</v>
      </c>
      <c r="V333" s="1" t="s">
        <v>44</v>
      </c>
      <c r="X333" s="1"/>
      <c r="Y333" t="str">
        <f>"&lt;member ID = """&amp;A333&amp;"""&gt;&lt;K_ID&gt;"&amp;B333&amp;"&lt;/K_ID&gt;&lt;Name&gt;"&amp;C333&amp;"&lt;/Name&gt;&lt;Personality&gt;"&amp;テーブル1[[#This Row],[Personality2]]&amp;"&lt;/Personality&gt;&lt;Special_1&gt;"&amp;G333&amp;"&lt;/Special_1&gt;&lt;Special_2&gt;"&amp;I333&amp;"&lt;/Special_2&gt;&lt;Item&gt;"&amp;K333&amp;"&lt;/Item&gt;&lt;Skill_1&gt;"&amp;M333&amp;"&lt;/Skill_1&gt;&lt;Skill_2&gt;"&amp;O333&amp;"&lt;/Skill_2&gt;&lt;Skill_3&gt;"&amp;Q333&amp;"&lt;/Skill_3&gt;"</f>
        <v>&lt;member ID = "P332"&gt;&lt;K_ID&gt;K83&lt;/K_ID&gt;&lt;Name&gt;ハピナス&lt;/Name&gt;&lt;Personality&gt;PE9&lt;/Personality&gt;&lt;Special_1&gt;S35&lt;/Special_1&gt;&lt;Special_2&gt;S67&lt;/Special_2&gt;&lt;Item&gt;I33&lt;/Item&gt;&lt;Skill_1&gt;S258&lt;/Skill_1&gt;&lt;Skill_2&gt;S31&lt;/Skill_2&gt;&lt;Skill_3&gt;S134&lt;/Skill_3&gt;</v>
      </c>
      <c r="Z333" t="str">
        <f t="shared" si="11"/>
        <v>&lt;Skill_4&gt;S47&lt;/Skill_4&gt;&lt;Circle&gt;4&lt;/Circle&gt;&lt;Doryokuti_1&gt;HP&lt;/Doryokuti_1&gt;&lt;Doryokuti_2&gt;D&lt;/Doryokuti_2&gt;&lt;Doryokuti_3&gt;&lt;/Doryokuti_3&gt;&lt;/member&gt;</v>
      </c>
      <c r="AA333" t="str">
        <f t="shared" si="10"/>
        <v>&lt;member ID = "P332"&gt;&lt;K_ID&gt;K83&lt;/K_ID&gt;&lt;Name&gt;ハピナス&lt;/Name&gt;&lt;Personality&gt;PE9&lt;/Personality&gt;&lt;Special_1&gt;S35&lt;/Special_1&gt;&lt;Special_2&gt;S67&lt;/Special_2&gt;&lt;Item&gt;I33&lt;/Item&gt;&lt;Skill_1&gt;S258&lt;/Skill_1&gt;&lt;Skill_2&gt;S31&lt;/Skill_2&gt;&lt;Skill_3&gt;S134&lt;/Skill_3&gt;&lt;Skill_4&gt;S47&lt;/Skill_4&gt;&lt;Circle&gt;4&lt;/Circle&gt;&lt;Doryokuti_1&gt;HP&lt;/Doryokuti_1&gt;&lt;Doryokuti_2&gt;D&lt;/Doryokuti_2&gt;&lt;Doryokuti_3&gt;&lt;/Doryokuti_3&gt;&lt;/member&gt;</v>
      </c>
      <c r="AMK333" s="1"/>
    </row>
    <row r="334" spans="1:27 1025:1025">
      <c r="A334" s="1" t="s">
        <v>929</v>
      </c>
      <c r="B334" t="str">
        <f>VLOOKUP(C334,xml_table5!$A$1:$B$151,2,FALSE())</f>
        <v>K84</v>
      </c>
      <c r="C334" s="1" t="s">
        <v>930</v>
      </c>
      <c r="D334" s="1" t="s">
        <v>206</v>
      </c>
      <c r="E334" s="22" t="str">
        <f>VLOOKUP(テーブル1[[#This Row],[Personality]],作業用!$J$2:$K$17,2,FALSE)</f>
        <v>PE1</v>
      </c>
      <c r="F334" t="str">
        <f>VLOOKUP(C334,pokemon_status!$B$2:$F$910,4,FALSE())</f>
        <v>あついしぼう</v>
      </c>
      <c r="G334" t="str">
        <f>VLOOKUP(F334,xml_table4!$A$1:$B$127,2,FALSE())</f>
        <v>S3</v>
      </c>
      <c r="H334" t="s">
        <v>931</v>
      </c>
      <c r="I334" t="str">
        <f>IF(H334 = "","",VLOOKUP(H334,xml_table4!$A$1:$B$127,2,FALSE()))</f>
        <v>S31</v>
      </c>
      <c r="J334" s="1" t="s">
        <v>447</v>
      </c>
      <c r="K334" t="str">
        <f>VLOOKUP(J334,xml_table2!$A$2:$B$56,2,FALSE())</f>
        <v>I15</v>
      </c>
      <c r="L334" s="1" t="s">
        <v>932</v>
      </c>
      <c r="M334" t="str">
        <f>VLOOKUP(L334,xml_table3!$A$1:$B$272,2,FALSE())</f>
        <v>S143</v>
      </c>
      <c r="N334" s="1" t="s">
        <v>210</v>
      </c>
      <c r="O334" t="str">
        <f>VLOOKUP(N334,xml_table3!$A$1:$B$272,2,FALSE())</f>
        <v>S95</v>
      </c>
      <c r="P334" s="1" t="s">
        <v>235</v>
      </c>
      <c r="Q334" t="str">
        <f>VLOOKUP(P334,xml_table3!$A$1:$B$272,2,FALSE())</f>
        <v>S58</v>
      </c>
      <c r="R334" s="1" t="s">
        <v>334</v>
      </c>
      <c r="S334" t="str">
        <f>VLOOKUP(R334,xml_table3!$A$1:$B$272,2,FALSE())</f>
        <v>S179</v>
      </c>
      <c r="T334" s="1" t="s">
        <v>212</v>
      </c>
      <c r="U334" s="1" t="s">
        <v>40</v>
      </c>
      <c r="V334" s="1" t="s">
        <v>41</v>
      </c>
      <c r="X334" s="1"/>
      <c r="Y334" t="str">
        <f>"&lt;member ID = """&amp;A334&amp;"""&gt;&lt;K_ID&gt;"&amp;B334&amp;"&lt;/K_ID&gt;&lt;Name&gt;"&amp;C334&amp;"&lt;/Name&gt;&lt;Personality&gt;"&amp;テーブル1[[#This Row],[Personality2]]&amp;"&lt;/Personality&gt;&lt;Special_1&gt;"&amp;G334&amp;"&lt;/Special_1&gt;&lt;Special_2&gt;"&amp;I334&amp;"&lt;/Special_2&gt;&lt;Item&gt;"&amp;K334&amp;"&lt;/Item&gt;&lt;Skill_1&gt;"&amp;M334&amp;"&lt;/Skill_1&gt;&lt;Skill_2&gt;"&amp;O334&amp;"&lt;/Skill_2&gt;&lt;Skill_3&gt;"&amp;Q334&amp;"&lt;/Skill_3&gt;"</f>
        <v>&lt;member ID = "P333"&gt;&lt;K_ID&gt;K84&lt;/K_ID&gt;&lt;Name&gt;ハリテヤマ&lt;/Name&gt;&lt;Personality&gt;PE1&lt;/Personality&gt;&lt;Special_1&gt;S3&lt;/Special_1&gt;&lt;Special_2&gt;S31&lt;/Special_2&gt;&lt;Item&gt;I15&lt;/Item&gt;&lt;Skill_1&gt;S143&lt;/Skill_1&gt;&lt;Skill_2&gt;S95&lt;/Skill_2&gt;&lt;Skill_3&gt;S58&lt;/Skill_3&gt;</v>
      </c>
      <c r="Z334" t="str">
        <f t="shared" si="11"/>
        <v>&lt;Skill_4&gt;S179&lt;/Skill_4&gt;&lt;Circle&gt;1&lt;/Circle&gt;&lt;Doryokuti_1&gt;HP&lt;/Doryokuti_1&gt;&lt;Doryokuti_2&gt;A&lt;/Doryokuti_2&gt;&lt;Doryokuti_3&gt;&lt;/Doryokuti_3&gt;&lt;/member&gt;</v>
      </c>
      <c r="AA334" t="str">
        <f t="shared" si="10"/>
        <v>&lt;member ID = "P333"&gt;&lt;K_ID&gt;K84&lt;/K_ID&gt;&lt;Name&gt;ハリテヤマ&lt;/Name&gt;&lt;Personality&gt;PE1&lt;/Personality&gt;&lt;Special_1&gt;S3&lt;/Special_1&gt;&lt;Special_2&gt;S31&lt;/Special_2&gt;&lt;Item&gt;I15&lt;/Item&gt;&lt;Skill_1&gt;S143&lt;/Skill_1&gt;&lt;Skill_2&gt;S95&lt;/Skill_2&gt;&lt;Skill_3&gt;S58&lt;/Skill_3&gt;&lt;Skill_4&gt;S179&lt;/Skill_4&gt;&lt;Circle&gt;1&lt;/Circle&gt;&lt;Doryokuti_1&gt;HP&lt;/Doryokuti_1&gt;&lt;Doryokuti_2&gt;A&lt;/Doryokuti_2&gt;&lt;Doryokuti_3&gt;&lt;/Doryokuti_3&gt;&lt;/member&gt;</v>
      </c>
      <c r="AMK334" s="1"/>
    </row>
    <row r="335" spans="1:27 1025:1025">
      <c r="A335" s="1" t="s">
        <v>933</v>
      </c>
      <c r="B335" t="str">
        <f>VLOOKUP(C335,xml_table5!$A$1:$B$151,2,FALSE())</f>
        <v>K84</v>
      </c>
      <c r="C335" s="1" t="s">
        <v>930</v>
      </c>
      <c r="D335" s="1" t="s">
        <v>206</v>
      </c>
      <c r="E335" s="22" t="str">
        <f>VLOOKUP(テーブル1[[#This Row],[Personality]],作業用!$J$2:$K$17,2,FALSE)</f>
        <v>PE1</v>
      </c>
      <c r="F335" t="str">
        <f>VLOOKUP(C335,pokemon_status!$B$2:$F$910,4,FALSE())</f>
        <v>あついしぼう</v>
      </c>
      <c r="G335" t="str">
        <f>VLOOKUP(F335,xml_table4!$A$1:$B$127,2,FALSE())</f>
        <v>S3</v>
      </c>
      <c r="H335" t="s">
        <v>931</v>
      </c>
      <c r="I335" t="str">
        <f>IF(H335 = "","",VLOOKUP(H335,xml_table4!$A$1:$B$127,2,FALSE()))</f>
        <v>S31</v>
      </c>
      <c r="J335" s="1" t="s">
        <v>403</v>
      </c>
      <c r="K335" t="str">
        <f>VLOOKUP(J335,xml_table2!$A$2:$B$56,2,FALSE())</f>
        <v>I17</v>
      </c>
      <c r="L335" s="1" t="s">
        <v>422</v>
      </c>
      <c r="M335" t="str">
        <f>VLOOKUP(L335,xml_table3!$A$1:$B$272,2,FALSE())</f>
        <v>S265</v>
      </c>
      <c r="N335" s="1" t="s">
        <v>304</v>
      </c>
      <c r="O335" t="str">
        <f>VLOOKUP(N335,xml_table3!$A$1:$B$272,2,FALSE())</f>
        <v>S97</v>
      </c>
      <c r="P335" s="1" t="s">
        <v>116</v>
      </c>
      <c r="Q335" t="str">
        <f>VLOOKUP(P335,xml_table3!$A$1:$B$272,2,FALSE())</f>
        <v>S173</v>
      </c>
      <c r="R335" s="1" t="s">
        <v>334</v>
      </c>
      <c r="S335" t="str">
        <f>VLOOKUP(R335,xml_table3!$A$1:$B$272,2,FALSE())</f>
        <v>S179</v>
      </c>
      <c r="T335" s="1" t="s">
        <v>219</v>
      </c>
      <c r="U335" s="1" t="s">
        <v>40</v>
      </c>
      <c r="V335" s="1" t="s">
        <v>41</v>
      </c>
      <c r="X335" s="1"/>
      <c r="Y335" t="str">
        <f>"&lt;member ID = """&amp;A335&amp;"""&gt;&lt;K_ID&gt;"&amp;B335&amp;"&lt;/K_ID&gt;&lt;Name&gt;"&amp;C335&amp;"&lt;/Name&gt;&lt;Personality&gt;"&amp;テーブル1[[#This Row],[Personality2]]&amp;"&lt;/Personality&gt;&lt;Special_1&gt;"&amp;G335&amp;"&lt;/Special_1&gt;&lt;Special_2&gt;"&amp;I335&amp;"&lt;/Special_2&gt;&lt;Item&gt;"&amp;K335&amp;"&lt;/Item&gt;&lt;Skill_1&gt;"&amp;M335&amp;"&lt;/Skill_1&gt;&lt;Skill_2&gt;"&amp;O335&amp;"&lt;/Skill_2&gt;&lt;Skill_3&gt;"&amp;Q335&amp;"&lt;/Skill_3&gt;"</f>
        <v>&lt;member ID = "P334"&gt;&lt;K_ID&gt;K84&lt;/K_ID&gt;&lt;Name&gt;ハリテヤマ&lt;/Name&gt;&lt;Personality&gt;PE1&lt;/Personality&gt;&lt;Special_1&gt;S3&lt;/Special_1&gt;&lt;Special_2&gt;S31&lt;/Special_2&gt;&lt;Item&gt;I17&lt;/Item&gt;&lt;Skill_1&gt;S265&lt;/Skill_1&gt;&lt;Skill_2&gt;S97&lt;/Skill_2&gt;&lt;Skill_3&gt;S173&lt;/Skill_3&gt;</v>
      </c>
      <c r="Z335" t="str">
        <f t="shared" si="11"/>
        <v>&lt;Skill_4&gt;S179&lt;/Skill_4&gt;&lt;Circle&gt;2&lt;/Circle&gt;&lt;Doryokuti_1&gt;HP&lt;/Doryokuti_1&gt;&lt;Doryokuti_2&gt;A&lt;/Doryokuti_2&gt;&lt;Doryokuti_3&gt;&lt;/Doryokuti_3&gt;&lt;/member&gt;</v>
      </c>
      <c r="AA335" t="str">
        <f t="shared" si="10"/>
        <v>&lt;member ID = "P334"&gt;&lt;K_ID&gt;K84&lt;/K_ID&gt;&lt;Name&gt;ハリテヤマ&lt;/Name&gt;&lt;Personality&gt;PE1&lt;/Personality&gt;&lt;Special_1&gt;S3&lt;/Special_1&gt;&lt;Special_2&gt;S31&lt;/Special_2&gt;&lt;Item&gt;I17&lt;/Item&gt;&lt;Skill_1&gt;S265&lt;/Skill_1&gt;&lt;Skill_2&gt;S97&lt;/Skill_2&gt;&lt;Skill_3&gt;S173&lt;/Skill_3&gt;&lt;Skill_4&gt;S179&lt;/Skill_4&gt;&lt;Circle&gt;2&lt;/Circle&gt;&lt;Doryokuti_1&gt;HP&lt;/Doryokuti_1&gt;&lt;Doryokuti_2&gt;A&lt;/Doryokuti_2&gt;&lt;Doryokuti_3&gt;&lt;/Doryokuti_3&gt;&lt;/member&gt;</v>
      </c>
      <c r="AMK335" s="1"/>
    </row>
    <row r="336" spans="1:27 1025:1025">
      <c r="A336" s="1" t="s">
        <v>934</v>
      </c>
      <c r="B336" t="str">
        <f>VLOOKUP(C336,xml_table5!$A$1:$B$151,2,FALSE())</f>
        <v>K84</v>
      </c>
      <c r="C336" s="1" t="s">
        <v>930</v>
      </c>
      <c r="D336" s="1" t="s">
        <v>206</v>
      </c>
      <c r="E336" s="22" t="str">
        <f>VLOOKUP(テーブル1[[#This Row],[Personality]],作業用!$J$2:$K$17,2,FALSE)</f>
        <v>PE1</v>
      </c>
      <c r="F336" t="str">
        <f>VLOOKUP(C336,pokemon_status!$B$2:$F$910,4,FALSE())</f>
        <v>あついしぼう</v>
      </c>
      <c r="G336" t="str">
        <f>VLOOKUP(F336,xml_table4!$A$1:$B$127,2,FALSE())</f>
        <v>S3</v>
      </c>
      <c r="H336" t="s">
        <v>931</v>
      </c>
      <c r="I336" t="str">
        <f>IF(H336 = "","",VLOOKUP(H336,xml_table4!$A$1:$B$127,2,FALSE()))</f>
        <v>S31</v>
      </c>
      <c r="J336" s="1" t="s">
        <v>226</v>
      </c>
      <c r="K336" t="str">
        <f>VLOOKUP(J336,xml_table2!$A$2:$B$56,2,FALSE())</f>
        <v>I3</v>
      </c>
      <c r="L336" s="1" t="s">
        <v>359</v>
      </c>
      <c r="M336" t="str">
        <f>VLOOKUP(L336,xml_table3!$A$1:$B$272,2,FALSE())</f>
        <v>S196</v>
      </c>
      <c r="N336" s="1" t="s">
        <v>338</v>
      </c>
      <c r="O336" t="str">
        <f>VLOOKUP(N336,xml_table3!$A$1:$B$272,2,FALSE())</f>
        <v>S226</v>
      </c>
      <c r="P336" s="1" t="s">
        <v>339</v>
      </c>
      <c r="Q336" t="str">
        <f>VLOOKUP(P336,xml_table3!$A$1:$B$272,2,FALSE())</f>
        <v>S56</v>
      </c>
      <c r="R336" s="1" t="s">
        <v>340</v>
      </c>
      <c r="S336" t="str">
        <f>VLOOKUP(R336,xml_table3!$A$1:$B$272,2,FALSE())</f>
        <v>S269</v>
      </c>
      <c r="T336" s="1" t="s">
        <v>224</v>
      </c>
      <c r="U336" s="1" t="s">
        <v>40</v>
      </c>
      <c r="V336" s="1" t="s">
        <v>41</v>
      </c>
      <c r="X336" s="1"/>
      <c r="Y336" t="str">
        <f>"&lt;member ID = """&amp;A336&amp;"""&gt;&lt;K_ID&gt;"&amp;B336&amp;"&lt;/K_ID&gt;&lt;Name&gt;"&amp;C336&amp;"&lt;/Name&gt;&lt;Personality&gt;"&amp;テーブル1[[#This Row],[Personality2]]&amp;"&lt;/Personality&gt;&lt;Special_1&gt;"&amp;G336&amp;"&lt;/Special_1&gt;&lt;Special_2&gt;"&amp;I336&amp;"&lt;/Special_2&gt;&lt;Item&gt;"&amp;K336&amp;"&lt;/Item&gt;&lt;Skill_1&gt;"&amp;M336&amp;"&lt;/Skill_1&gt;&lt;Skill_2&gt;"&amp;O336&amp;"&lt;/Skill_2&gt;&lt;Skill_3&gt;"&amp;Q336&amp;"&lt;/Skill_3&gt;"</f>
        <v>&lt;member ID = "P335"&gt;&lt;K_ID&gt;K84&lt;/K_ID&gt;&lt;Name&gt;ハリテヤマ&lt;/Name&gt;&lt;Personality&gt;PE1&lt;/Personality&gt;&lt;Special_1&gt;S3&lt;/Special_1&gt;&lt;Special_2&gt;S31&lt;/Special_2&gt;&lt;Item&gt;I3&lt;/Item&gt;&lt;Skill_1&gt;S196&lt;/Skill_1&gt;&lt;Skill_2&gt;S226&lt;/Skill_2&gt;&lt;Skill_3&gt;S56&lt;/Skill_3&gt;</v>
      </c>
      <c r="Z336" t="str">
        <f t="shared" si="11"/>
        <v>&lt;Skill_4&gt;S269&lt;/Skill_4&gt;&lt;Circle&gt;3&lt;/Circle&gt;&lt;Doryokuti_1&gt;HP&lt;/Doryokuti_1&gt;&lt;Doryokuti_2&gt;A&lt;/Doryokuti_2&gt;&lt;Doryokuti_3&gt;&lt;/Doryokuti_3&gt;&lt;/member&gt;</v>
      </c>
      <c r="AA336" t="str">
        <f t="shared" si="10"/>
        <v>&lt;member ID = "P335"&gt;&lt;K_ID&gt;K84&lt;/K_ID&gt;&lt;Name&gt;ハリテヤマ&lt;/Name&gt;&lt;Personality&gt;PE1&lt;/Personality&gt;&lt;Special_1&gt;S3&lt;/Special_1&gt;&lt;Special_2&gt;S31&lt;/Special_2&gt;&lt;Item&gt;I3&lt;/Item&gt;&lt;Skill_1&gt;S196&lt;/Skill_1&gt;&lt;Skill_2&gt;S226&lt;/Skill_2&gt;&lt;Skill_3&gt;S56&lt;/Skill_3&gt;&lt;Skill_4&gt;S269&lt;/Skill_4&gt;&lt;Circle&gt;3&lt;/Circle&gt;&lt;Doryokuti_1&gt;HP&lt;/Doryokuti_1&gt;&lt;Doryokuti_2&gt;A&lt;/Doryokuti_2&gt;&lt;Doryokuti_3&gt;&lt;/Doryokuti_3&gt;&lt;/member&gt;</v>
      </c>
      <c r="AMK336" s="1"/>
    </row>
    <row r="337" spans="1:27 1025:1025">
      <c r="A337" s="1" t="s">
        <v>935</v>
      </c>
      <c r="B337" t="str">
        <f>VLOOKUP(C337,xml_table5!$A$1:$B$151,2,FALSE())</f>
        <v>K84</v>
      </c>
      <c r="C337" s="1" t="s">
        <v>930</v>
      </c>
      <c r="D337" s="1" t="s">
        <v>206</v>
      </c>
      <c r="E337" s="22" t="str">
        <f>VLOOKUP(テーブル1[[#This Row],[Personality]],作業用!$J$2:$K$17,2,FALSE)</f>
        <v>PE1</v>
      </c>
      <c r="F337" t="str">
        <f>VLOOKUP(C337,pokemon_status!$B$2:$F$910,4,FALSE())</f>
        <v>あついしぼう</v>
      </c>
      <c r="G337" t="str">
        <f>VLOOKUP(F337,xml_table4!$A$1:$B$127,2,FALSE())</f>
        <v>S3</v>
      </c>
      <c r="H337" t="s">
        <v>931</v>
      </c>
      <c r="I337" t="str">
        <f>IF(H337 = "","",VLOOKUP(H337,xml_table4!$A$1:$B$127,2,FALSE()))</f>
        <v>S31</v>
      </c>
      <c r="J337" s="1" t="s">
        <v>214</v>
      </c>
      <c r="K337" t="str">
        <f>VLOOKUP(J337,xml_table2!$A$2:$B$56,2,FALSE())</f>
        <v>I45</v>
      </c>
      <c r="L337" s="1" t="s">
        <v>353</v>
      </c>
      <c r="M337" t="str">
        <f>VLOOKUP(L337,xml_table3!$A$1:$B$272,2,FALSE())</f>
        <v>S73</v>
      </c>
      <c r="N337" s="1" t="s">
        <v>210</v>
      </c>
      <c r="O337" t="str">
        <f>VLOOKUP(N337,xml_table3!$A$1:$B$272,2,FALSE())</f>
        <v>S95</v>
      </c>
      <c r="P337" s="1" t="s">
        <v>221</v>
      </c>
      <c r="Q337" t="str">
        <f>VLOOKUP(P337,xml_table3!$A$1:$B$272,2,FALSE())</f>
        <v>S114</v>
      </c>
      <c r="R337" s="1" t="s">
        <v>523</v>
      </c>
      <c r="S337" t="str">
        <f>VLOOKUP(R337,xml_table3!$A$1:$B$272,2,FALSE())</f>
        <v>S156</v>
      </c>
      <c r="T337" s="1" t="s">
        <v>228</v>
      </c>
      <c r="U337" s="1" t="s">
        <v>40</v>
      </c>
      <c r="V337" s="1" t="s">
        <v>41</v>
      </c>
      <c r="X337" s="1"/>
      <c r="Y337" t="str">
        <f>"&lt;member ID = """&amp;A337&amp;"""&gt;&lt;K_ID&gt;"&amp;B337&amp;"&lt;/K_ID&gt;&lt;Name&gt;"&amp;C337&amp;"&lt;/Name&gt;&lt;Personality&gt;"&amp;テーブル1[[#This Row],[Personality2]]&amp;"&lt;/Personality&gt;&lt;Special_1&gt;"&amp;G337&amp;"&lt;/Special_1&gt;&lt;Special_2&gt;"&amp;I337&amp;"&lt;/Special_2&gt;&lt;Item&gt;"&amp;K337&amp;"&lt;/Item&gt;&lt;Skill_1&gt;"&amp;M337&amp;"&lt;/Skill_1&gt;&lt;Skill_2&gt;"&amp;O337&amp;"&lt;/Skill_2&gt;&lt;Skill_3&gt;"&amp;Q337&amp;"&lt;/Skill_3&gt;"</f>
        <v>&lt;member ID = "P336"&gt;&lt;K_ID&gt;K84&lt;/K_ID&gt;&lt;Name&gt;ハリテヤマ&lt;/Name&gt;&lt;Personality&gt;PE1&lt;/Personality&gt;&lt;Special_1&gt;S3&lt;/Special_1&gt;&lt;Special_2&gt;S31&lt;/Special_2&gt;&lt;Item&gt;I45&lt;/Item&gt;&lt;Skill_1&gt;S73&lt;/Skill_1&gt;&lt;Skill_2&gt;S95&lt;/Skill_2&gt;&lt;Skill_3&gt;S114&lt;/Skill_3&gt;</v>
      </c>
      <c r="Z337" t="str">
        <f t="shared" si="11"/>
        <v>&lt;Skill_4&gt;S156&lt;/Skill_4&gt;&lt;Circle&gt;4&lt;/Circle&gt;&lt;Doryokuti_1&gt;HP&lt;/Doryokuti_1&gt;&lt;Doryokuti_2&gt;A&lt;/Doryokuti_2&gt;&lt;Doryokuti_3&gt;&lt;/Doryokuti_3&gt;&lt;/member&gt;</v>
      </c>
      <c r="AA337" t="str">
        <f t="shared" si="10"/>
        <v>&lt;member ID = "P336"&gt;&lt;K_ID&gt;K84&lt;/K_ID&gt;&lt;Name&gt;ハリテヤマ&lt;/Name&gt;&lt;Personality&gt;PE1&lt;/Personality&gt;&lt;Special_1&gt;S3&lt;/Special_1&gt;&lt;Special_2&gt;S31&lt;/Special_2&gt;&lt;Item&gt;I45&lt;/Item&gt;&lt;Skill_1&gt;S73&lt;/Skill_1&gt;&lt;Skill_2&gt;S95&lt;/Skill_2&gt;&lt;Skill_3&gt;S114&lt;/Skill_3&gt;&lt;Skill_4&gt;S156&lt;/Skill_4&gt;&lt;Circle&gt;4&lt;/Circle&gt;&lt;Doryokuti_1&gt;HP&lt;/Doryokuti_1&gt;&lt;Doryokuti_2&gt;A&lt;/Doryokuti_2&gt;&lt;Doryokuti_3&gt;&lt;/Doryokuti_3&gt;&lt;/member&gt;</v>
      </c>
      <c r="AMK337" s="1"/>
    </row>
    <row r="338" spans="1:27 1025:1025">
      <c r="A338" s="1" t="s">
        <v>936</v>
      </c>
      <c r="B338" t="str">
        <f>VLOOKUP(C338,xml_table5!$A$1:$B$151,2,FALSE())</f>
        <v>K85</v>
      </c>
      <c r="C338" s="1" t="s">
        <v>937</v>
      </c>
      <c r="D338" s="1" t="s">
        <v>564</v>
      </c>
      <c r="E338" s="22" t="str">
        <f>VLOOKUP(テーブル1[[#This Row],[Personality]],作業用!$J$2:$K$17,2,FALSE)</f>
        <v>PE9</v>
      </c>
      <c r="F338" t="str">
        <f>VLOOKUP(C338,pokemon_status!$B$2:$F$910,4,FALSE())</f>
        <v>ぼうおん</v>
      </c>
      <c r="G338" t="str">
        <f>VLOOKUP(F338,xml_table4!$A$1:$B$127,2,FALSE())</f>
        <v>S101</v>
      </c>
      <c r="H338" t="s">
        <v>938</v>
      </c>
      <c r="I338" t="str">
        <f>IF(H338 = "","",VLOOKUP(H338,xml_table4!$A$1:$B$127,2,FALSE()))</f>
        <v>S87</v>
      </c>
      <c r="J338" s="1" t="s">
        <v>723</v>
      </c>
      <c r="K338" t="str">
        <f>VLOOKUP(J338,xml_table2!$A$2:$B$56,2,FALSE())</f>
        <v>I16</v>
      </c>
      <c r="L338" s="1" t="s">
        <v>310</v>
      </c>
      <c r="M338" t="str">
        <f>VLOOKUP(L338,xml_table3!$A$1:$B$272,2,FALSE())</f>
        <v>S88</v>
      </c>
      <c r="N338" s="1" t="s">
        <v>321</v>
      </c>
      <c r="O338" t="str">
        <f>VLOOKUP(N338,xml_table3!$A$1:$B$272,2,FALSE())</f>
        <v>S91</v>
      </c>
      <c r="P338" s="1" t="s">
        <v>939</v>
      </c>
      <c r="Q338" t="str">
        <f>VLOOKUP(P338,xml_table3!$A$1:$B$272,2,FALSE())</f>
        <v>S234</v>
      </c>
      <c r="R338" s="1" t="s">
        <v>940</v>
      </c>
      <c r="S338" t="str">
        <f>VLOOKUP(R338,xml_table3!$A$1:$B$272,2,FALSE())</f>
        <v>S253</v>
      </c>
      <c r="T338" s="1" t="s">
        <v>212</v>
      </c>
      <c r="U338" s="1" t="s">
        <v>43</v>
      </c>
      <c r="V338" s="1" t="s">
        <v>44</v>
      </c>
      <c r="X338" s="1"/>
      <c r="Y338" t="str">
        <f>"&lt;member ID = """&amp;A338&amp;"""&gt;&lt;K_ID&gt;"&amp;B338&amp;"&lt;/K_ID&gt;&lt;Name&gt;"&amp;C338&amp;"&lt;/Name&gt;&lt;Personality&gt;"&amp;テーブル1[[#This Row],[Personality2]]&amp;"&lt;/Personality&gt;&lt;Special_1&gt;"&amp;G338&amp;"&lt;/Special_1&gt;&lt;Special_2&gt;"&amp;I338&amp;"&lt;/Special_2&gt;&lt;Item&gt;"&amp;K338&amp;"&lt;/Item&gt;&lt;Skill_1&gt;"&amp;M338&amp;"&lt;/Skill_1&gt;&lt;Skill_2&gt;"&amp;O338&amp;"&lt;/Skill_2&gt;&lt;Skill_3&gt;"&amp;Q338&amp;"&lt;/Skill_3&gt;"</f>
        <v>&lt;member ID = "P337"&gt;&lt;K_ID&gt;K85&lt;/K_ID&gt;&lt;Name&gt;バリヤード&lt;/Name&gt;&lt;Personality&gt;PE9&lt;/Personality&gt;&lt;Special_1&gt;S101&lt;/Special_1&gt;&lt;Special_2&gt;S87&lt;/Special_2&gt;&lt;Item&gt;I16&lt;/Item&gt;&lt;Skill_1&gt;S88&lt;/Skill_1&gt;&lt;Skill_2&gt;S91&lt;/Skill_2&gt;&lt;Skill_3&gt;S234&lt;/Skill_3&gt;</v>
      </c>
      <c r="Z338" t="str">
        <f t="shared" si="11"/>
        <v>&lt;Skill_4&gt;S253&lt;/Skill_4&gt;&lt;Circle&gt;1&lt;/Circle&gt;&lt;Doryokuti_1&gt;C&lt;/Doryokuti_1&gt;&lt;Doryokuti_2&gt;D&lt;/Doryokuti_2&gt;&lt;Doryokuti_3&gt;&lt;/Doryokuti_3&gt;&lt;/member&gt;</v>
      </c>
      <c r="AA338" t="str">
        <f t="shared" si="10"/>
        <v>&lt;member ID = "P337"&gt;&lt;K_ID&gt;K85&lt;/K_ID&gt;&lt;Name&gt;バリヤード&lt;/Name&gt;&lt;Personality&gt;PE9&lt;/Personality&gt;&lt;Special_1&gt;S101&lt;/Special_1&gt;&lt;Special_2&gt;S87&lt;/Special_2&gt;&lt;Item&gt;I16&lt;/Item&gt;&lt;Skill_1&gt;S88&lt;/Skill_1&gt;&lt;Skill_2&gt;S91&lt;/Skill_2&gt;&lt;Skill_3&gt;S234&lt;/Skill_3&gt;&lt;Skill_4&gt;S253&lt;/Skill_4&gt;&lt;Circle&gt;1&lt;/Circle&gt;&lt;Doryokuti_1&gt;C&lt;/Doryokuti_1&gt;&lt;Doryokuti_2&gt;D&lt;/Doryokuti_2&gt;&lt;Doryokuti_3&gt;&lt;/Doryokuti_3&gt;&lt;/member&gt;</v>
      </c>
      <c r="AMK338" s="1"/>
    </row>
    <row r="339" spans="1:27 1025:1025">
      <c r="A339" s="1" t="s">
        <v>941</v>
      </c>
      <c r="B339" t="str">
        <f>VLOOKUP(C339,xml_table5!$A$1:$B$151,2,FALSE())</f>
        <v>K85</v>
      </c>
      <c r="C339" s="1" t="s">
        <v>937</v>
      </c>
      <c r="D339" s="1" t="s">
        <v>564</v>
      </c>
      <c r="E339" s="22" t="str">
        <f>VLOOKUP(テーブル1[[#This Row],[Personality]],作業用!$J$2:$K$17,2,FALSE)</f>
        <v>PE9</v>
      </c>
      <c r="F339" t="str">
        <f>VLOOKUP(C339,pokemon_status!$B$2:$F$910,4,FALSE())</f>
        <v>ぼうおん</v>
      </c>
      <c r="G339" t="str">
        <f>VLOOKUP(F339,xml_table4!$A$1:$B$127,2,FALSE())</f>
        <v>S101</v>
      </c>
      <c r="H339" t="s">
        <v>938</v>
      </c>
      <c r="I339" t="str">
        <f>IF(H339 = "","",VLOOKUP(H339,xml_table4!$A$1:$B$127,2,FALSE()))</f>
        <v>S87</v>
      </c>
      <c r="J339" s="1" t="s">
        <v>656</v>
      </c>
      <c r="K339" t="str">
        <f>VLOOKUP(J339,xml_table2!$A$2:$B$56,2,FALSE())</f>
        <v>I44</v>
      </c>
      <c r="L339" s="1" t="s">
        <v>535</v>
      </c>
      <c r="M339" t="str">
        <f>VLOOKUP(L339,xml_table3!$A$1:$B$272,2,FALSE())</f>
        <v>S258</v>
      </c>
      <c r="N339" s="1" t="s">
        <v>527</v>
      </c>
      <c r="O339" t="str">
        <f>VLOOKUP(N339,xml_table3!$A$1:$B$272,2,FALSE())</f>
        <v>S89</v>
      </c>
      <c r="P339" s="1" t="s">
        <v>641</v>
      </c>
      <c r="Q339" t="str">
        <f>VLOOKUP(P339,xml_table3!$A$1:$B$272,2,FALSE())</f>
        <v>S209</v>
      </c>
      <c r="R339" s="1" t="s">
        <v>311</v>
      </c>
      <c r="S339" t="str">
        <f>VLOOKUP(R339,xml_table3!$A$1:$B$272,2,FALSE())</f>
        <v>S264</v>
      </c>
      <c r="T339" s="1" t="s">
        <v>219</v>
      </c>
      <c r="U339" s="1" t="s">
        <v>43</v>
      </c>
      <c r="V339" s="1" t="s">
        <v>44</v>
      </c>
      <c r="X339" s="1"/>
      <c r="Y339" t="str">
        <f>"&lt;member ID = """&amp;A339&amp;"""&gt;&lt;K_ID&gt;"&amp;B339&amp;"&lt;/K_ID&gt;&lt;Name&gt;"&amp;C339&amp;"&lt;/Name&gt;&lt;Personality&gt;"&amp;テーブル1[[#This Row],[Personality2]]&amp;"&lt;/Personality&gt;&lt;Special_1&gt;"&amp;G339&amp;"&lt;/Special_1&gt;&lt;Special_2&gt;"&amp;I339&amp;"&lt;/Special_2&gt;&lt;Item&gt;"&amp;K339&amp;"&lt;/Item&gt;&lt;Skill_1&gt;"&amp;M339&amp;"&lt;/Skill_1&gt;&lt;Skill_2&gt;"&amp;O339&amp;"&lt;/Skill_2&gt;&lt;Skill_3&gt;"&amp;Q339&amp;"&lt;/Skill_3&gt;"</f>
        <v>&lt;member ID = "P338"&gt;&lt;K_ID&gt;K85&lt;/K_ID&gt;&lt;Name&gt;バリヤード&lt;/Name&gt;&lt;Personality&gt;PE9&lt;/Personality&gt;&lt;Special_1&gt;S101&lt;/Special_1&gt;&lt;Special_2&gt;S87&lt;/Special_2&gt;&lt;Item&gt;I44&lt;/Item&gt;&lt;Skill_1&gt;S258&lt;/Skill_1&gt;&lt;Skill_2&gt;S89&lt;/Skill_2&gt;&lt;Skill_3&gt;S209&lt;/Skill_3&gt;</v>
      </c>
      <c r="Z339" t="str">
        <f t="shared" si="11"/>
        <v>&lt;Skill_4&gt;S264&lt;/Skill_4&gt;&lt;Circle&gt;2&lt;/Circle&gt;&lt;Doryokuti_1&gt;C&lt;/Doryokuti_1&gt;&lt;Doryokuti_2&gt;D&lt;/Doryokuti_2&gt;&lt;Doryokuti_3&gt;&lt;/Doryokuti_3&gt;&lt;/member&gt;</v>
      </c>
      <c r="AA339" t="str">
        <f t="shared" si="10"/>
        <v>&lt;member ID = "P338"&gt;&lt;K_ID&gt;K85&lt;/K_ID&gt;&lt;Name&gt;バリヤード&lt;/Name&gt;&lt;Personality&gt;PE9&lt;/Personality&gt;&lt;Special_1&gt;S101&lt;/Special_1&gt;&lt;Special_2&gt;S87&lt;/Special_2&gt;&lt;Item&gt;I44&lt;/Item&gt;&lt;Skill_1&gt;S258&lt;/Skill_1&gt;&lt;Skill_2&gt;S89&lt;/Skill_2&gt;&lt;Skill_3&gt;S209&lt;/Skill_3&gt;&lt;Skill_4&gt;S264&lt;/Skill_4&gt;&lt;Circle&gt;2&lt;/Circle&gt;&lt;Doryokuti_1&gt;C&lt;/Doryokuti_1&gt;&lt;Doryokuti_2&gt;D&lt;/Doryokuti_2&gt;&lt;Doryokuti_3&gt;&lt;/Doryokuti_3&gt;&lt;/member&gt;</v>
      </c>
      <c r="AMK339" s="1"/>
    </row>
    <row r="340" spans="1:27 1025:1025">
      <c r="A340" s="1" t="s">
        <v>942</v>
      </c>
      <c r="B340" t="str">
        <f>VLOOKUP(C340,xml_table5!$A$1:$B$151,2,FALSE())</f>
        <v>K85</v>
      </c>
      <c r="C340" s="1" t="s">
        <v>937</v>
      </c>
      <c r="D340" s="1" t="s">
        <v>261</v>
      </c>
      <c r="E340" s="22" t="str">
        <f>VLOOKUP(テーブル1[[#This Row],[Personality]],作業用!$J$2:$K$17,2,FALSE)</f>
        <v>PE3</v>
      </c>
      <c r="F340" t="str">
        <f>VLOOKUP(C340,pokemon_status!$B$2:$F$910,4,FALSE())</f>
        <v>ぼうおん</v>
      </c>
      <c r="G340" t="str">
        <f>VLOOKUP(F340,xml_table4!$A$1:$B$127,2,FALSE())</f>
        <v>S101</v>
      </c>
      <c r="H340" t="s">
        <v>938</v>
      </c>
      <c r="I340" t="str">
        <f>IF(H340 = "","",VLOOKUP(H340,xml_table4!$A$1:$B$127,2,FALSE()))</f>
        <v>S87</v>
      </c>
      <c r="J340" s="1" t="s">
        <v>343</v>
      </c>
      <c r="K340" t="str">
        <f>VLOOKUP(J340,xml_table2!$A$2:$B$56,2,FALSE())</f>
        <v>I11</v>
      </c>
      <c r="L340" s="1" t="s">
        <v>310</v>
      </c>
      <c r="M340" t="str">
        <f>VLOOKUP(L340,xml_table3!$A$1:$B$272,2,FALSE())</f>
        <v>S88</v>
      </c>
      <c r="N340" s="1" t="s">
        <v>362</v>
      </c>
      <c r="O340" t="str">
        <f>VLOOKUP(N340,xml_table3!$A$1:$B$272,2,FALSE())</f>
        <v>S1</v>
      </c>
      <c r="P340" s="1" t="s">
        <v>538</v>
      </c>
      <c r="Q340" t="str">
        <f>VLOOKUP(P340,xml_table3!$A$1:$B$272,2,FALSE())</f>
        <v>S36</v>
      </c>
      <c r="R340" s="1" t="s">
        <v>284</v>
      </c>
      <c r="S340" t="str">
        <f>VLOOKUP(R340,xml_table3!$A$1:$B$272,2,FALSE())</f>
        <v>S192</v>
      </c>
      <c r="T340" s="1" t="s">
        <v>224</v>
      </c>
      <c r="U340" s="1" t="s">
        <v>43</v>
      </c>
      <c r="V340" s="1" t="s">
        <v>44</v>
      </c>
      <c r="X340" s="1"/>
      <c r="Y340" t="str">
        <f>"&lt;member ID = """&amp;A340&amp;"""&gt;&lt;K_ID&gt;"&amp;B340&amp;"&lt;/K_ID&gt;&lt;Name&gt;"&amp;C340&amp;"&lt;/Name&gt;&lt;Personality&gt;"&amp;テーブル1[[#This Row],[Personality2]]&amp;"&lt;/Personality&gt;&lt;Special_1&gt;"&amp;G340&amp;"&lt;/Special_1&gt;&lt;Special_2&gt;"&amp;I340&amp;"&lt;/Special_2&gt;&lt;Item&gt;"&amp;K340&amp;"&lt;/Item&gt;&lt;Skill_1&gt;"&amp;M340&amp;"&lt;/Skill_1&gt;&lt;Skill_2&gt;"&amp;O340&amp;"&lt;/Skill_2&gt;&lt;Skill_3&gt;"&amp;Q340&amp;"&lt;/Skill_3&gt;"</f>
        <v>&lt;member ID = "P339"&gt;&lt;K_ID&gt;K85&lt;/K_ID&gt;&lt;Name&gt;バリヤード&lt;/Name&gt;&lt;Personality&gt;PE3&lt;/Personality&gt;&lt;Special_1&gt;S101&lt;/Special_1&gt;&lt;Special_2&gt;S87&lt;/Special_2&gt;&lt;Item&gt;I11&lt;/Item&gt;&lt;Skill_1&gt;S88&lt;/Skill_1&gt;&lt;Skill_2&gt;S1&lt;/Skill_2&gt;&lt;Skill_3&gt;S36&lt;/Skill_3&gt;</v>
      </c>
      <c r="Z340" t="str">
        <f t="shared" si="11"/>
        <v>&lt;Skill_4&gt;S192&lt;/Skill_4&gt;&lt;Circle&gt;3&lt;/Circle&gt;&lt;Doryokuti_1&gt;C&lt;/Doryokuti_1&gt;&lt;Doryokuti_2&gt;D&lt;/Doryokuti_2&gt;&lt;Doryokuti_3&gt;&lt;/Doryokuti_3&gt;&lt;/member&gt;</v>
      </c>
      <c r="AA340" t="str">
        <f t="shared" si="10"/>
        <v>&lt;member ID = "P339"&gt;&lt;K_ID&gt;K85&lt;/K_ID&gt;&lt;Name&gt;バリヤード&lt;/Name&gt;&lt;Personality&gt;PE3&lt;/Personality&gt;&lt;Special_1&gt;S101&lt;/Special_1&gt;&lt;Special_2&gt;S87&lt;/Special_2&gt;&lt;Item&gt;I11&lt;/Item&gt;&lt;Skill_1&gt;S88&lt;/Skill_1&gt;&lt;Skill_2&gt;S1&lt;/Skill_2&gt;&lt;Skill_3&gt;S36&lt;/Skill_3&gt;&lt;Skill_4&gt;S192&lt;/Skill_4&gt;&lt;Circle&gt;3&lt;/Circle&gt;&lt;Doryokuti_1&gt;C&lt;/Doryokuti_1&gt;&lt;Doryokuti_2&gt;D&lt;/Doryokuti_2&gt;&lt;Doryokuti_3&gt;&lt;/Doryokuti_3&gt;&lt;/member&gt;</v>
      </c>
      <c r="AMK340" s="1"/>
    </row>
    <row r="341" spans="1:27 1025:1025">
      <c r="A341" s="1" t="s">
        <v>943</v>
      </c>
      <c r="B341" t="str">
        <f>VLOOKUP(C341,xml_table5!$A$1:$B$151,2,FALSE())</f>
        <v>K85</v>
      </c>
      <c r="C341" s="1" t="s">
        <v>937</v>
      </c>
      <c r="D341" s="1" t="s">
        <v>261</v>
      </c>
      <c r="E341" s="22" t="str">
        <f>VLOOKUP(テーブル1[[#This Row],[Personality]],作業用!$J$2:$K$17,2,FALSE)</f>
        <v>PE3</v>
      </c>
      <c r="F341" t="str">
        <f>VLOOKUP(C341,pokemon_status!$B$2:$F$910,4,FALSE())</f>
        <v>ぼうおん</v>
      </c>
      <c r="G341" t="str">
        <f>VLOOKUP(F341,xml_table4!$A$1:$B$127,2,FALSE())</f>
        <v>S101</v>
      </c>
      <c r="H341" t="s">
        <v>938</v>
      </c>
      <c r="I341" t="str">
        <f>IF(H341 = "","",VLOOKUP(H341,xml_table4!$A$1:$B$127,2,FALSE()))</f>
        <v>S87</v>
      </c>
      <c r="J341" s="1" t="s">
        <v>190</v>
      </c>
      <c r="K341" t="str">
        <f>VLOOKUP(J341,xml_table2!$A$2:$B$56,2,FALSE())</f>
        <v>I22</v>
      </c>
      <c r="L341" s="1" t="s">
        <v>310</v>
      </c>
      <c r="M341" t="str">
        <f>VLOOKUP(L341,xml_table3!$A$1:$B$272,2,FALSE())</f>
        <v>S88</v>
      </c>
      <c r="N341" s="1" t="s">
        <v>575</v>
      </c>
      <c r="O341" t="str">
        <f>VLOOKUP(N341,xml_table3!$A$1:$B$272,2,FALSE())</f>
        <v>S137</v>
      </c>
      <c r="P341" s="1" t="s">
        <v>319</v>
      </c>
      <c r="Q341" t="str">
        <f>VLOOKUP(P341,xml_table3!$A$1:$B$272,2,FALSE())</f>
        <v>S104</v>
      </c>
      <c r="R341" s="1" t="s">
        <v>363</v>
      </c>
      <c r="S341" t="str">
        <f>VLOOKUP(R341,xml_table3!$A$1:$B$272,2,FALSE())</f>
        <v>S61</v>
      </c>
      <c r="T341" s="1" t="s">
        <v>228</v>
      </c>
      <c r="U341" s="1" t="s">
        <v>43</v>
      </c>
      <c r="V341" s="1" t="s">
        <v>44</v>
      </c>
      <c r="X341" s="1"/>
      <c r="Y341" t="str">
        <f>"&lt;member ID = """&amp;A341&amp;"""&gt;&lt;K_ID&gt;"&amp;B341&amp;"&lt;/K_ID&gt;&lt;Name&gt;"&amp;C341&amp;"&lt;/Name&gt;&lt;Personality&gt;"&amp;テーブル1[[#This Row],[Personality2]]&amp;"&lt;/Personality&gt;&lt;Special_1&gt;"&amp;G341&amp;"&lt;/Special_1&gt;&lt;Special_2&gt;"&amp;I341&amp;"&lt;/Special_2&gt;&lt;Item&gt;"&amp;K341&amp;"&lt;/Item&gt;&lt;Skill_1&gt;"&amp;M341&amp;"&lt;/Skill_1&gt;&lt;Skill_2&gt;"&amp;O341&amp;"&lt;/Skill_2&gt;&lt;Skill_3&gt;"&amp;Q341&amp;"&lt;/Skill_3&gt;"</f>
        <v>&lt;member ID = "P340"&gt;&lt;K_ID&gt;K85&lt;/K_ID&gt;&lt;Name&gt;バリヤード&lt;/Name&gt;&lt;Personality&gt;PE3&lt;/Personality&gt;&lt;Special_1&gt;S101&lt;/Special_1&gt;&lt;Special_2&gt;S87&lt;/Special_2&gt;&lt;Item&gt;I22&lt;/Item&gt;&lt;Skill_1&gt;S88&lt;/Skill_1&gt;&lt;Skill_2&gt;S137&lt;/Skill_2&gt;&lt;Skill_3&gt;S104&lt;/Skill_3&gt;</v>
      </c>
      <c r="Z341" t="str">
        <f t="shared" si="11"/>
        <v>&lt;Skill_4&gt;S61&lt;/Skill_4&gt;&lt;Circle&gt;4&lt;/Circle&gt;&lt;Doryokuti_1&gt;C&lt;/Doryokuti_1&gt;&lt;Doryokuti_2&gt;D&lt;/Doryokuti_2&gt;&lt;Doryokuti_3&gt;&lt;/Doryokuti_3&gt;&lt;/member&gt;</v>
      </c>
      <c r="AA341" t="str">
        <f t="shared" si="10"/>
        <v>&lt;member ID = "P340"&gt;&lt;K_ID&gt;K85&lt;/K_ID&gt;&lt;Name&gt;バリヤード&lt;/Name&gt;&lt;Personality&gt;PE3&lt;/Personality&gt;&lt;Special_1&gt;S101&lt;/Special_1&gt;&lt;Special_2&gt;S87&lt;/Special_2&gt;&lt;Item&gt;I22&lt;/Item&gt;&lt;Skill_1&gt;S88&lt;/Skill_1&gt;&lt;Skill_2&gt;S137&lt;/Skill_2&gt;&lt;Skill_3&gt;S104&lt;/Skill_3&gt;&lt;Skill_4&gt;S61&lt;/Skill_4&gt;&lt;Circle&gt;4&lt;/Circle&gt;&lt;Doryokuti_1&gt;C&lt;/Doryokuti_1&gt;&lt;Doryokuti_2&gt;D&lt;/Doryokuti_2&gt;&lt;Doryokuti_3&gt;&lt;/Doryokuti_3&gt;&lt;/member&gt;</v>
      </c>
      <c r="AMK341" s="1"/>
    </row>
    <row r="342" spans="1:27 1025:1025">
      <c r="A342" s="1" t="s">
        <v>944</v>
      </c>
      <c r="B342" t="str">
        <f>VLOOKUP(C342,xml_table5!$A$1:$B$151,2,FALSE())</f>
        <v>K86</v>
      </c>
      <c r="C342" s="1" t="s">
        <v>945</v>
      </c>
      <c r="D342" s="1" t="s">
        <v>383</v>
      </c>
      <c r="E342" s="22" t="str">
        <f>VLOOKUP(テーブル1[[#This Row],[Personality]],作業用!$J$2:$K$17,2,FALSE)</f>
        <v>PE8</v>
      </c>
      <c r="F342" t="str">
        <f>VLOOKUP(C342,pokemon_status!$B$2:$F$910,4,FALSE())</f>
        <v>すなおこし</v>
      </c>
      <c r="G342" t="str">
        <f>VLOOKUP(F342,xml_table4!$A$1:$B$127,2,FALSE())</f>
        <v>S47</v>
      </c>
      <c r="I342" t="str">
        <f>IF(H342 = "","",VLOOKUP(H342,xml_table4!$A$1:$B$127,2,FALSE()))</f>
        <v/>
      </c>
      <c r="J342" s="1" t="s">
        <v>268</v>
      </c>
      <c r="K342" t="str">
        <f>VLOOKUP(J342,xml_table2!$A$2:$B$56,2,FALSE())</f>
        <v>I14</v>
      </c>
      <c r="L342" s="1" t="s">
        <v>209</v>
      </c>
      <c r="M342" t="str">
        <f>VLOOKUP(L342,xml_table3!$A$1:$B$272,2,FALSE())</f>
        <v>S26</v>
      </c>
      <c r="N342" s="1" t="s">
        <v>304</v>
      </c>
      <c r="O342" t="str">
        <f>VLOOKUP(N342,xml_table3!$A$1:$B$272,2,FALSE())</f>
        <v>S97</v>
      </c>
      <c r="P342" s="1" t="s">
        <v>404</v>
      </c>
      <c r="Q342" t="str">
        <f>VLOOKUP(P342,xml_table3!$A$1:$B$272,2,FALSE())</f>
        <v>S257</v>
      </c>
      <c r="R342" s="1" t="s">
        <v>449</v>
      </c>
      <c r="S342" t="str">
        <f>VLOOKUP(R342,xml_table3!$A$1:$B$272,2,FALSE())</f>
        <v>S187</v>
      </c>
      <c r="T342" s="1" t="s">
        <v>212</v>
      </c>
      <c r="U342" s="1" t="s">
        <v>41</v>
      </c>
      <c r="V342" s="1" t="s">
        <v>44</v>
      </c>
      <c r="X342" s="1"/>
      <c r="Y342" t="str">
        <f>"&lt;member ID = """&amp;A342&amp;"""&gt;&lt;K_ID&gt;"&amp;B342&amp;"&lt;/K_ID&gt;&lt;Name&gt;"&amp;C342&amp;"&lt;/Name&gt;&lt;Personality&gt;"&amp;テーブル1[[#This Row],[Personality2]]&amp;"&lt;/Personality&gt;&lt;Special_1&gt;"&amp;G342&amp;"&lt;/Special_1&gt;&lt;Special_2&gt;"&amp;I342&amp;"&lt;/Special_2&gt;&lt;Item&gt;"&amp;K342&amp;"&lt;/Item&gt;&lt;Skill_1&gt;"&amp;M342&amp;"&lt;/Skill_1&gt;&lt;Skill_2&gt;"&amp;O342&amp;"&lt;/Skill_2&gt;&lt;Skill_3&gt;"&amp;Q342&amp;"&lt;/Skill_3&gt;"</f>
        <v>&lt;member ID = "P341"&gt;&lt;K_ID&gt;K86&lt;/K_ID&gt;&lt;Name&gt;バンギラス&lt;/Name&gt;&lt;Personality&gt;PE8&lt;/Personality&gt;&lt;Special_1&gt;S47&lt;/Special_1&gt;&lt;Special_2&gt;&lt;/Special_2&gt;&lt;Item&gt;I14&lt;/Item&gt;&lt;Skill_1&gt;S26&lt;/Skill_1&gt;&lt;Skill_2&gt;S97&lt;/Skill_2&gt;&lt;Skill_3&gt;S257&lt;/Skill_3&gt;</v>
      </c>
      <c r="Z342" t="str">
        <f t="shared" si="11"/>
        <v>&lt;Skill_4&gt;S187&lt;/Skill_4&gt;&lt;Circle&gt;1&lt;/Circle&gt;&lt;Doryokuti_1&gt;A&lt;/Doryokuti_1&gt;&lt;Doryokuti_2&gt;D&lt;/Doryokuti_2&gt;&lt;Doryokuti_3&gt;&lt;/Doryokuti_3&gt;&lt;/member&gt;</v>
      </c>
      <c r="AA342" t="str">
        <f t="shared" si="10"/>
        <v>&lt;member ID = "P341"&gt;&lt;K_ID&gt;K86&lt;/K_ID&gt;&lt;Name&gt;バンギラス&lt;/Name&gt;&lt;Personality&gt;PE8&lt;/Personality&gt;&lt;Special_1&gt;S47&lt;/Special_1&gt;&lt;Special_2&gt;&lt;/Special_2&gt;&lt;Item&gt;I14&lt;/Item&gt;&lt;Skill_1&gt;S26&lt;/Skill_1&gt;&lt;Skill_2&gt;S97&lt;/Skill_2&gt;&lt;Skill_3&gt;S257&lt;/Skill_3&gt;&lt;Skill_4&gt;S187&lt;/Skill_4&gt;&lt;Circle&gt;1&lt;/Circle&gt;&lt;Doryokuti_1&gt;A&lt;/Doryokuti_1&gt;&lt;Doryokuti_2&gt;D&lt;/Doryokuti_2&gt;&lt;Doryokuti_3&gt;&lt;/Doryokuti_3&gt;&lt;/member&gt;</v>
      </c>
      <c r="AMK342" s="1"/>
    </row>
    <row r="343" spans="1:27 1025:1025">
      <c r="A343" s="1" t="s">
        <v>946</v>
      </c>
      <c r="B343" t="str">
        <f>VLOOKUP(C343,xml_table5!$A$1:$B$151,2,FALSE())</f>
        <v>K86</v>
      </c>
      <c r="C343" s="1" t="s">
        <v>945</v>
      </c>
      <c r="D343" s="1" t="s">
        <v>231</v>
      </c>
      <c r="E343" s="22" t="str">
        <f>VLOOKUP(テーブル1[[#This Row],[Personality]],作業用!$J$2:$K$17,2,FALSE)</f>
        <v>PE2</v>
      </c>
      <c r="F343" t="str">
        <f>VLOOKUP(C343,pokemon_status!$B$2:$F$910,4,FALSE())</f>
        <v>すなおこし</v>
      </c>
      <c r="G343" t="str">
        <f>VLOOKUP(F343,xml_table4!$A$1:$B$127,2,FALSE())</f>
        <v>S47</v>
      </c>
      <c r="I343" t="str">
        <f>IF(H343 = "","",VLOOKUP(H343,xml_table4!$A$1:$B$127,2,FALSE()))</f>
        <v/>
      </c>
      <c r="J343" s="1" t="s">
        <v>947</v>
      </c>
      <c r="K343" t="str">
        <f>VLOOKUP(J343,xml_table2!$A$2:$B$56,2,FALSE())</f>
        <v>I20</v>
      </c>
      <c r="L343" s="1" t="s">
        <v>338</v>
      </c>
      <c r="M343" t="str">
        <f>VLOOKUP(L343,xml_table3!$A$1:$B$272,2,FALSE())</f>
        <v>S226</v>
      </c>
      <c r="N343" s="1" t="s">
        <v>339</v>
      </c>
      <c r="O343" t="str">
        <f>VLOOKUP(N343,xml_table3!$A$1:$B$272,2,FALSE())</f>
        <v>S56</v>
      </c>
      <c r="P343" s="1" t="s">
        <v>340</v>
      </c>
      <c r="Q343" t="str">
        <f>VLOOKUP(P343,xml_table3!$A$1:$B$272,2,FALSE())</f>
        <v>S269</v>
      </c>
      <c r="R343" s="1" t="s">
        <v>217</v>
      </c>
      <c r="S343" t="str">
        <f>VLOOKUP(R343,xml_table3!$A$1:$B$272,2,FALSE())</f>
        <v>S145</v>
      </c>
      <c r="T343" s="1" t="s">
        <v>219</v>
      </c>
      <c r="U343" s="1" t="s">
        <v>41</v>
      </c>
      <c r="V343" s="1" t="s">
        <v>45</v>
      </c>
      <c r="X343" s="1"/>
      <c r="Y343" t="str">
        <f>"&lt;member ID = """&amp;A343&amp;"""&gt;&lt;K_ID&gt;"&amp;B343&amp;"&lt;/K_ID&gt;&lt;Name&gt;"&amp;C343&amp;"&lt;/Name&gt;&lt;Personality&gt;"&amp;テーブル1[[#This Row],[Personality2]]&amp;"&lt;/Personality&gt;&lt;Special_1&gt;"&amp;G343&amp;"&lt;/Special_1&gt;&lt;Special_2&gt;"&amp;I343&amp;"&lt;/Special_2&gt;&lt;Item&gt;"&amp;K343&amp;"&lt;/Item&gt;&lt;Skill_1&gt;"&amp;M343&amp;"&lt;/Skill_1&gt;&lt;Skill_2&gt;"&amp;O343&amp;"&lt;/Skill_2&gt;&lt;Skill_3&gt;"&amp;Q343&amp;"&lt;/Skill_3&gt;"</f>
        <v>&lt;member ID = "P342"&gt;&lt;K_ID&gt;K86&lt;/K_ID&gt;&lt;Name&gt;バンギラス&lt;/Name&gt;&lt;Personality&gt;PE2&lt;/Personality&gt;&lt;Special_1&gt;S47&lt;/Special_1&gt;&lt;Special_2&gt;&lt;/Special_2&gt;&lt;Item&gt;I20&lt;/Item&gt;&lt;Skill_1&gt;S226&lt;/Skill_1&gt;&lt;Skill_2&gt;S56&lt;/Skill_2&gt;&lt;Skill_3&gt;S269&lt;/Skill_3&gt;</v>
      </c>
      <c r="Z343" t="str">
        <f t="shared" si="11"/>
        <v>&lt;Skill_4&gt;S145&lt;/Skill_4&gt;&lt;Circle&gt;2&lt;/Circle&gt;&lt;Doryokuti_1&gt;A&lt;/Doryokuti_1&gt;&lt;Doryokuti_2&gt;S&lt;/Doryokuti_2&gt;&lt;Doryokuti_3&gt;&lt;/Doryokuti_3&gt;&lt;/member&gt;</v>
      </c>
      <c r="AA343" t="str">
        <f t="shared" si="10"/>
        <v>&lt;member ID = "P342"&gt;&lt;K_ID&gt;K86&lt;/K_ID&gt;&lt;Name&gt;バンギラス&lt;/Name&gt;&lt;Personality&gt;PE2&lt;/Personality&gt;&lt;Special_1&gt;S47&lt;/Special_1&gt;&lt;Special_2&gt;&lt;/Special_2&gt;&lt;Item&gt;I20&lt;/Item&gt;&lt;Skill_1&gt;S226&lt;/Skill_1&gt;&lt;Skill_2&gt;S56&lt;/Skill_2&gt;&lt;Skill_3&gt;S269&lt;/Skill_3&gt;&lt;Skill_4&gt;S145&lt;/Skill_4&gt;&lt;Circle&gt;2&lt;/Circle&gt;&lt;Doryokuti_1&gt;A&lt;/Doryokuti_1&gt;&lt;Doryokuti_2&gt;S&lt;/Doryokuti_2&gt;&lt;Doryokuti_3&gt;&lt;/Doryokuti_3&gt;&lt;/member&gt;</v>
      </c>
      <c r="AMK343" s="1"/>
    </row>
    <row r="344" spans="1:27 1025:1025">
      <c r="A344" s="1" t="s">
        <v>948</v>
      </c>
      <c r="B344" t="str">
        <f>VLOOKUP(C344,xml_table5!$A$1:$B$151,2,FALSE())</f>
        <v>K86</v>
      </c>
      <c r="C344" s="1" t="s">
        <v>945</v>
      </c>
      <c r="D344" s="1" t="s">
        <v>206</v>
      </c>
      <c r="E344" s="22" t="str">
        <f>VLOOKUP(テーブル1[[#This Row],[Personality]],作業用!$J$2:$K$17,2,FALSE)</f>
        <v>PE1</v>
      </c>
      <c r="F344" t="str">
        <f>VLOOKUP(C344,pokemon_status!$B$2:$F$910,4,FALSE())</f>
        <v>すなおこし</v>
      </c>
      <c r="G344" t="str">
        <f>VLOOKUP(F344,xml_table4!$A$1:$B$127,2,FALSE())</f>
        <v>S47</v>
      </c>
      <c r="I344" t="str">
        <f>IF(H344 = "","",VLOOKUP(H344,xml_table4!$A$1:$B$127,2,FALSE()))</f>
        <v/>
      </c>
      <c r="J344" s="1" t="s">
        <v>262</v>
      </c>
      <c r="K344" t="str">
        <f>VLOOKUP(J344,xml_table2!$A$2:$B$56,2,FALSE())</f>
        <v>I26</v>
      </c>
      <c r="L344" s="1" t="s">
        <v>222</v>
      </c>
      <c r="M344" t="str">
        <f>VLOOKUP(L344,xml_table3!$A$1:$B$272,2,FALSE())</f>
        <v>S193</v>
      </c>
      <c r="N344" s="1" t="s">
        <v>394</v>
      </c>
      <c r="O344" t="str">
        <f>VLOOKUP(N344,xml_table3!$A$1:$B$272,2,FALSE())</f>
        <v>S163</v>
      </c>
      <c r="P344" s="1" t="s">
        <v>327</v>
      </c>
      <c r="Q344" t="str">
        <f>VLOOKUP(P344,xml_table3!$A$1:$B$272,2,FALSE())</f>
        <v>S102</v>
      </c>
      <c r="R344" s="1" t="s">
        <v>216</v>
      </c>
      <c r="S344" t="str">
        <f>VLOOKUP(R344,xml_table3!$A$1:$B$272,2,FALSE())</f>
        <v>S6</v>
      </c>
      <c r="T344" s="1" t="s">
        <v>224</v>
      </c>
      <c r="U344" s="1" t="s">
        <v>41</v>
      </c>
      <c r="V344" s="1" t="s">
        <v>42</v>
      </c>
      <c r="X344" s="1"/>
      <c r="Y344" t="str">
        <f>"&lt;member ID = """&amp;A344&amp;"""&gt;&lt;K_ID&gt;"&amp;B344&amp;"&lt;/K_ID&gt;&lt;Name&gt;"&amp;C344&amp;"&lt;/Name&gt;&lt;Personality&gt;"&amp;テーブル1[[#This Row],[Personality2]]&amp;"&lt;/Personality&gt;&lt;Special_1&gt;"&amp;G344&amp;"&lt;/Special_1&gt;&lt;Special_2&gt;"&amp;I344&amp;"&lt;/Special_2&gt;&lt;Item&gt;"&amp;K344&amp;"&lt;/Item&gt;&lt;Skill_1&gt;"&amp;M344&amp;"&lt;/Skill_1&gt;&lt;Skill_2&gt;"&amp;O344&amp;"&lt;/Skill_2&gt;&lt;Skill_3&gt;"&amp;Q344&amp;"&lt;/Skill_3&gt;"</f>
        <v>&lt;member ID = "P343"&gt;&lt;K_ID&gt;K86&lt;/K_ID&gt;&lt;Name&gt;バンギラス&lt;/Name&gt;&lt;Personality&gt;PE1&lt;/Personality&gt;&lt;Special_1&gt;S47&lt;/Special_1&gt;&lt;Special_2&gt;&lt;/Special_2&gt;&lt;Item&gt;I26&lt;/Item&gt;&lt;Skill_1&gt;S193&lt;/Skill_1&gt;&lt;Skill_2&gt;S163&lt;/Skill_2&gt;&lt;Skill_3&gt;S102&lt;/Skill_3&gt;</v>
      </c>
      <c r="Z344" t="str">
        <f t="shared" si="11"/>
        <v>&lt;Skill_4&gt;S6&lt;/Skill_4&gt;&lt;Circle&gt;3&lt;/Circle&gt;&lt;Doryokuti_1&gt;A&lt;/Doryokuti_1&gt;&lt;Doryokuti_2&gt;B&lt;/Doryokuti_2&gt;&lt;Doryokuti_3&gt;&lt;/Doryokuti_3&gt;&lt;/member&gt;</v>
      </c>
      <c r="AA344" t="str">
        <f t="shared" si="10"/>
        <v>&lt;member ID = "P343"&gt;&lt;K_ID&gt;K86&lt;/K_ID&gt;&lt;Name&gt;バンギラス&lt;/Name&gt;&lt;Personality&gt;PE1&lt;/Personality&gt;&lt;Special_1&gt;S47&lt;/Special_1&gt;&lt;Special_2&gt;&lt;/Special_2&gt;&lt;Item&gt;I26&lt;/Item&gt;&lt;Skill_1&gt;S193&lt;/Skill_1&gt;&lt;Skill_2&gt;S163&lt;/Skill_2&gt;&lt;Skill_3&gt;S102&lt;/Skill_3&gt;&lt;Skill_4&gt;S6&lt;/Skill_4&gt;&lt;Circle&gt;3&lt;/Circle&gt;&lt;Doryokuti_1&gt;A&lt;/Doryokuti_1&gt;&lt;Doryokuti_2&gt;B&lt;/Doryokuti_2&gt;&lt;Doryokuti_3&gt;&lt;/Doryokuti_3&gt;&lt;/member&gt;</v>
      </c>
      <c r="AMK344" s="1"/>
    </row>
    <row r="345" spans="1:27 1025:1025">
      <c r="A345" s="1" t="s">
        <v>949</v>
      </c>
      <c r="B345" t="str">
        <f>VLOOKUP(C345,xml_table5!$A$1:$B$151,2,FALSE())</f>
        <v>K86</v>
      </c>
      <c r="C345" s="1" t="s">
        <v>945</v>
      </c>
      <c r="D345" s="1" t="s">
        <v>206</v>
      </c>
      <c r="E345" s="22" t="str">
        <f>VLOOKUP(テーブル1[[#This Row],[Personality]],作業用!$J$2:$K$17,2,FALSE)</f>
        <v>PE1</v>
      </c>
      <c r="F345" t="str">
        <f>VLOOKUP(C345,pokemon_status!$B$2:$F$910,4,FALSE())</f>
        <v>すなおこし</v>
      </c>
      <c r="G345" t="str">
        <f>VLOOKUP(F345,xml_table4!$A$1:$B$127,2,FALSE())</f>
        <v>S47</v>
      </c>
      <c r="I345" t="str">
        <f>IF(H345 = "","",VLOOKUP(H345,xml_table4!$A$1:$B$127,2,FALSE()))</f>
        <v/>
      </c>
      <c r="J345" s="1" t="s">
        <v>233</v>
      </c>
      <c r="K345" t="str">
        <f>VLOOKUP(J345,xml_table2!$A$2:$B$56,2,FALSE())</f>
        <v>I52</v>
      </c>
      <c r="L345" s="1" t="s">
        <v>221</v>
      </c>
      <c r="M345" t="str">
        <f>VLOOKUP(L345,xml_table3!$A$1:$B$272,2,FALSE())</f>
        <v>S114</v>
      </c>
      <c r="N345" s="1" t="s">
        <v>253</v>
      </c>
      <c r="O345" t="str">
        <f>VLOOKUP(N345,xml_table3!$A$1:$B$272,2,FALSE())</f>
        <v>S52</v>
      </c>
      <c r="P345" s="1" t="s">
        <v>210</v>
      </c>
      <c r="Q345" t="str">
        <f>VLOOKUP(P345,xml_table3!$A$1:$B$272,2,FALSE())</f>
        <v>S95</v>
      </c>
      <c r="R345" s="1" t="s">
        <v>399</v>
      </c>
      <c r="S345" t="str">
        <f>VLOOKUP(R345,xml_table3!$A$1:$B$272,2,FALSE())</f>
        <v>S268</v>
      </c>
      <c r="T345" s="1" t="s">
        <v>228</v>
      </c>
      <c r="U345" s="1" t="s">
        <v>40</v>
      </c>
      <c r="V345" s="1" t="s">
        <v>41</v>
      </c>
      <c r="X345" s="1"/>
      <c r="Y345" t="str">
        <f>"&lt;member ID = """&amp;A345&amp;"""&gt;&lt;K_ID&gt;"&amp;B345&amp;"&lt;/K_ID&gt;&lt;Name&gt;"&amp;C345&amp;"&lt;/Name&gt;&lt;Personality&gt;"&amp;テーブル1[[#This Row],[Personality2]]&amp;"&lt;/Personality&gt;&lt;Special_1&gt;"&amp;G345&amp;"&lt;/Special_1&gt;&lt;Special_2&gt;"&amp;I345&amp;"&lt;/Special_2&gt;&lt;Item&gt;"&amp;K345&amp;"&lt;/Item&gt;&lt;Skill_1&gt;"&amp;M345&amp;"&lt;/Skill_1&gt;&lt;Skill_2&gt;"&amp;O345&amp;"&lt;/Skill_2&gt;&lt;Skill_3&gt;"&amp;Q345&amp;"&lt;/Skill_3&gt;"</f>
        <v>&lt;member ID = "P344"&gt;&lt;K_ID&gt;K86&lt;/K_ID&gt;&lt;Name&gt;バンギラス&lt;/Name&gt;&lt;Personality&gt;PE1&lt;/Personality&gt;&lt;Special_1&gt;S47&lt;/Special_1&gt;&lt;Special_2&gt;&lt;/Special_2&gt;&lt;Item&gt;I52&lt;/Item&gt;&lt;Skill_1&gt;S114&lt;/Skill_1&gt;&lt;Skill_2&gt;S52&lt;/Skill_2&gt;&lt;Skill_3&gt;S95&lt;/Skill_3&gt;</v>
      </c>
      <c r="Z345" t="str">
        <f t="shared" si="11"/>
        <v>&lt;Skill_4&gt;S268&lt;/Skill_4&gt;&lt;Circle&gt;4&lt;/Circle&gt;&lt;Doryokuti_1&gt;HP&lt;/Doryokuti_1&gt;&lt;Doryokuti_2&gt;A&lt;/Doryokuti_2&gt;&lt;Doryokuti_3&gt;&lt;/Doryokuti_3&gt;&lt;/member&gt;</v>
      </c>
      <c r="AA345" t="str">
        <f t="shared" si="10"/>
        <v>&lt;member ID = "P344"&gt;&lt;K_ID&gt;K86&lt;/K_ID&gt;&lt;Name&gt;バンギラス&lt;/Name&gt;&lt;Personality&gt;PE1&lt;/Personality&gt;&lt;Special_1&gt;S47&lt;/Special_1&gt;&lt;Special_2&gt;&lt;/Special_2&gt;&lt;Item&gt;I52&lt;/Item&gt;&lt;Skill_1&gt;S114&lt;/Skill_1&gt;&lt;Skill_2&gt;S52&lt;/Skill_2&gt;&lt;Skill_3&gt;S95&lt;/Skill_3&gt;&lt;Skill_4&gt;S268&lt;/Skill_4&gt;&lt;Circle&gt;4&lt;/Circle&gt;&lt;Doryokuti_1&gt;HP&lt;/Doryokuti_1&gt;&lt;Doryokuti_2&gt;A&lt;/Doryokuti_2&gt;&lt;Doryokuti_3&gt;&lt;/Doryokuti_3&gt;&lt;/member&gt;</v>
      </c>
      <c r="AMK345" s="1"/>
    </row>
    <row r="346" spans="1:27 1025:1025">
      <c r="A346" s="1" t="s">
        <v>950</v>
      </c>
      <c r="B346" t="str">
        <f>VLOOKUP(C346,xml_table5!$A$1:$B$151,2,FALSE())</f>
        <v>K87</v>
      </c>
      <c r="C346" s="1" t="s">
        <v>951</v>
      </c>
      <c r="D346" s="1" t="s">
        <v>261</v>
      </c>
      <c r="E346" s="22" t="str">
        <f>VLOOKUP(テーブル1[[#This Row],[Personality]],作業用!$J$2:$K$17,2,FALSE)</f>
        <v>PE3</v>
      </c>
      <c r="F346" t="str">
        <f>VLOOKUP(C346,pokemon_status!$B$2:$F$910,4,FALSE())</f>
        <v>プレッシャー</v>
      </c>
      <c r="G346" t="str">
        <f>VLOOKUP(F346,xml_table4!$A$1:$B$127,2,FALSE())</f>
        <v>S97</v>
      </c>
      <c r="I346" t="str">
        <f>IF(H346 = "","",VLOOKUP(H346,xml_table4!$A$1:$B$127,2,FALSE()))</f>
        <v/>
      </c>
      <c r="J346" s="1" t="s">
        <v>214</v>
      </c>
      <c r="K346" t="str">
        <f>VLOOKUP(J346,xml_table2!$A$2:$B$56,2,FALSE())</f>
        <v>I45</v>
      </c>
      <c r="L346" s="1" t="s">
        <v>790</v>
      </c>
      <c r="M346" t="str">
        <f>VLOOKUP(L346,xml_table3!$A$1:$B$272,2,FALSE())</f>
        <v>S69</v>
      </c>
      <c r="N346" s="1" t="s">
        <v>644</v>
      </c>
      <c r="O346" t="str">
        <f>VLOOKUP(N346,xml_table3!$A$1:$B$272,2,FALSE())</f>
        <v>S34</v>
      </c>
      <c r="P346" s="1" t="s">
        <v>534</v>
      </c>
      <c r="Q346" t="str">
        <f>VLOOKUP(P346,xml_table3!$A$1:$B$272,2,FALSE())</f>
        <v>S17</v>
      </c>
      <c r="R346" s="1" t="s">
        <v>218</v>
      </c>
      <c r="S346" t="str">
        <f>VLOOKUP(R346,xml_table3!$A$1:$B$272,2,FALSE())</f>
        <v>S24</v>
      </c>
      <c r="T346" s="1" t="s">
        <v>212</v>
      </c>
      <c r="U346" s="1" t="s">
        <v>42</v>
      </c>
      <c r="V346" s="1" t="s">
        <v>44</v>
      </c>
      <c r="X346" s="1"/>
      <c r="Y346" t="str">
        <f>"&lt;member ID = """&amp;A346&amp;"""&gt;&lt;K_ID&gt;"&amp;B346&amp;"&lt;/K_ID&gt;&lt;Name&gt;"&amp;C346&amp;"&lt;/Name&gt;&lt;Personality&gt;"&amp;テーブル1[[#This Row],[Personality2]]&amp;"&lt;/Personality&gt;&lt;Special_1&gt;"&amp;G346&amp;"&lt;/Special_1&gt;&lt;Special_2&gt;"&amp;I346&amp;"&lt;/Special_2&gt;&lt;Item&gt;"&amp;K346&amp;"&lt;/Item&gt;&lt;Skill_1&gt;"&amp;M346&amp;"&lt;/Skill_1&gt;&lt;Skill_2&gt;"&amp;O346&amp;"&lt;/Skill_2&gt;&lt;Skill_3&gt;"&amp;Q346&amp;"&lt;/Skill_3&gt;"</f>
        <v>&lt;member ID = "P345"&gt;&lt;K_ID&gt;K87&lt;/K_ID&gt;&lt;Name&gt;ビークイン&lt;/Name&gt;&lt;Personality&gt;PE3&lt;/Personality&gt;&lt;Special_1&gt;S97&lt;/Special_1&gt;&lt;Special_2&gt;&lt;/Special_2&gt;&lt;Item&gt;I45&lt;/Item&gt;&lt;Skill_1&gt;S69&lt;/Skill_1&gt;&lt;Skill_2&gt;S34&lt;/Skill_2&gt;&lt;Skill_3&gt;S17&lt;/Skill_3&gt;</v>
      </c>
      <c r="Z346" t="str">
        <f t="shared" si="11"/>
        <v>&lt;Skill_4&gt;S24&lt;/Skill_4&gt;&lt;Circle&gt;1&lt;/Circle&gt;&lt;Doryokuti_1&gt;B&lt;/Doryokuti_1&gt;&lt;Doryokuti_2&gt;D&lt;/Doryokuti_2&gt;&lt;Doryokuti_3&gt;&lt;/Doryokuti_3&gt;&lt;/member&gt;</v>
      </c>
      <c r="AA346" t="str">
        <f t="shared" si="10"/>
        <v>&lt;member ID = "P345"&gt;&lt;K_ID&gt;K87&lt;/K_ID&gt;&lt;Name&gt;ビークイン&lt;/Name&gt;&lt;Personality&gt;PE3&lt;/Personality&gt;&lt;Special_1&gt;S97&lt;/Special_1&gt;&lt;Special_2&gt;&lt;/Special_2&gt;&lt;Item&gt;I45&lt;/Item&gt;&lt;Skill_1&gt;S69&lt;/Skill_1&gt;&lt;Skill_2&gt;S34&lt;/Skill_2&gt;&lt;Skill_3&gt;S17&lt;/Skill_3&gt;&lt;Skill_4&gt;S24&lt;/Skill_4&gt;&lt;Circle&gt;1&lt;/Circle&gt;&lt;Doryokuti_1&gt;B&lt;/Doryokuti_1&gt;&lt;Doryokuti_2&gt;D&lt;/Doryokuti_2&gt;&lt;Doryokuti_3&gt;&lt;/Doryokuti_3&gt;&lt;/member&gt;</v>
      </c>
      <c r="AMK346" s="1"/>
    </row>
    <row r="347" spans="1:27 1025:1025">
      <c r="A347" s="1" t="s">
        <v>952</v>
      </c>
      <c r="B347" t="str">
        <f>VLOOKUP(C347,xml_table5!$A$1:$B$151,2,FALSE())</f>
        <v>K87</v>
      </c>
      <c r="C347" s="1" t="s">
        <v>951</v>
      </c>
      <c r="D347" s="1" t="s">
        <v>297</v>
      </c>
      <c r="E347" s="22" t="str">
        <f>VLOOKUP(テーブル1[[#This Row],[Personality]],作業用!$J$2:$K$17,2,FALSE)</f>
        <v>PE5</v>
      </c>
      <c r="F347" t="str">
        <f>VLOOKUP(C347,pokemon_status!$B$2:$F$910,4,FALSE())</f>
        <v>プレッシャー</v>
      </c>
      <c r="G347" t="str">
        <f>VLOOKUP(F347,xml_table4!$A$1:$B$127,2,FALSE())</f>
        <v>S97</v>
      </c>
      <c r="I347" t="str">
        <f>IF(H347 = "","",VLOOKUP(H347,xml_table4!$A$1:$B$127,2,FALSE()))</f>
        <v/>
      </c>
      <c r="J347" s="1" t="s">
        <v>447</v>
      </c>
      <c r="K347" t="str">
        <f>VLOOKUP(J347,xml_table2!$A$2:$B$56,2,FALSE())</f>
        <v>I15</v>
      </c>
      <c r="L347" s="1" t="s">
        <v>208</v>
      </c>
      <c r="M347" t="str">
        <f>VLOOKUP(L347,xml_table3!$A$1:$B$272,2,FALSE())</f>
        <v>S94</v>
      </c>
      <c r="N347" s="1" t="s">
        <v>300</v>
      </c>
      <c r="O347" t="str">
        <f>VLOOKUP(N347,xml_table3!$A$1:$B$272,2,FALSE())</f>
        <v>S157</v>
      </c>
      <c r="P347" s="1" t="s">
        <v>953</v>
      </c>
      <c r="Q347" t="str">
        <f>VLOOKUP(P347,xml_table3!$A$1:$B$272,2,FALSE())</f>
        <v>S46</v>
      </c>
      <c r="R347" s="1" t="s">
        <v>596</v>
      </c>
      <c r="S347" t="str">
        <f>VLOOKUP(R347,xml_table3!$A$1:$B$272,2,FALSE())</f>
        <v>S240</v>
      </c>
      <c r="T347" s="1" t="s">
        <v>219</v>
      </c>
      <c r="U347" s="1" t="s">
        <v>40</v>
      </c>
      <c r="V347" s="1" t="s">
        <v>42</v>
      </c>
      <c r="W347" s="1" t="s">
        <v>44</v>
      </c>
      <c r="X347" s="1"/>
      <c r="Y347" t="str">
        <f>"&lt;member ID = """&amp;A347&amp;"""&gt;&lt;K_ID&gt;"&amp;B347&amp;"&lt;/K_ID&gt;&lt;Name&gt;"&amp;C347&amp;"&lt;/Name&gt;&lt;Personality&gt;"&amp;テーブル1[[#This Row],[Personality2]]&amp;"&lt;/Personality&gt;&lt;Special_1&gt;"&amp;G347&amp;"&lt;/Special_1&gt;&lt;Special_2&gt;"&amp;I347&amp;"&lt;/Special_2&gt;&lt;Item&gt;"&amp;K347&amp;"&lt;/Item&gt;&lt;Skill_1&gt;"&amp;M347&amp;"&lt;/Skill_1&gt;&lt;Skill_2&gt;"&amp;O347&amp;"&lt;/Skill_2&gt;&lt;Skill_3&gt;"&amp;Q347&amp;"&lt;/Skill_3&gt;"</f>
        <v>&lt;member ID = "P346"&gt;&lt;K_ID&gt;K87&lt;/K_ID&gt;&lt;Name&gt;ビークイン&lt;/Name&gt;&lt;Personality&gt;PE5&lt;/Personality&gt;&lt;Special_1&gt;S97&lt;/Special_1&gt;&lt;Special_2&gt;&lt;/Special_2&gt;&lt;Item&gt;I15&lt;/Item&gt;&lt;Skill_1&gt;S94&lt;/Skill_1&gt;&lt;Skill_2&gt;S157&lt;/Skill_2&gt;&lt;Skill_3&gt;S46&lt;/Skill_3&gt;</v>
      </c>
      <c r="Z347" t="str">
        <f t="shared" si="11"/>
        <v>&lt;Skill_4&gt;S240&lt;/Skill_4&gt;&lt;Circle&gt;2&lt;/Circle&gt;&lt;Doryokuti_1&gt;HP&lt;/Doryokuti_1&gt;&lt;Doryokuti_2&gt;B&lt;/Doryokuti_2&gt;&lt;Doryokuti_3&gt;D&lt;/Doryokuti_3&gt;&lt;/member&gt;</v>
      </c>
      <c r="AA347" t="str">
        <f t="shared" si="10"/>
        <v>&lt;member ID = "P346"&gt;&lt;K_ID&gt;K87&lt;/K_ID&gt;&lt;Name&gt;ビークイン&lt;/Name&gt;&lt;Personality&gt;PE5&lt;/Personality&gt;&lt;Special_1&gt;S97&lt;/Special_1&gt;&lt;Special_2&gt;&lt;/Special_2&gt;&lt;Item&gt;I15&lt;/Item&gt;&lt;Skill_1&gt;S94&lt;/Skill_1&gt;&lt;Skill_2&gt;S157&lt;/Skill_2&gt;&lt;Skill_3&gt;S46&lt;/Skill_3&gt;&lt;Skill_4&gt;S240&lt;/Skill_4&gt;&lt;Circle&gt;2&lt;/Circle&gt;&lt;Doryokuti_1&gt;HP&lt;/Doryokuti_1&gt;&lt;Doryokuti_2&gt;B&lt;/Doryokuti_2&gt;&lt;Doryokuti_3&gt;D&lt;/Doryokuti_3&gt;&lt;/member&gt;</v>
      </c>
      <c r="AMK347" s="1"/>
    </row>
    <row r="348" spans="1:27 1025:1025">
      <c r="A348" s="1" t="s">
        <v>954</v>
      </c>
      <c r="B348" t="str">
        <f>VLOOKUP(C348,xml_table5!$A$1:$B$151,2,FALSE())</f>
        <v>K87</v>
      </c>
      <c r="C348" s="1" t="s">
        <v>951</v>
      </c>
      <c r="D348" s="1" t="s">
        <v>206</v>
      </c>
      <c r="E348" s="22" t="str">
        <f>VLOOKUP(テーブル1[[#This Row],[Personality]],作業用!$J$2:$K$17,2,FALSE)</f>
        <v>PE1</v>
      </c>
      <c r="F348" t="str">
        <f>VLOOKUP(C348,pokemon_status!$B$2:$F$910,4,FALSE())</f>
        <v>プレッシャー</v>
      </c>
      <c r="G348" t="str">
        <f>VLOOKUP(F348,xml_table4!$A$1:$B$127,2,FALSE())</f>
        <v>S97</v>
      </c>
      <c r="I348" t="str">
        <f>IF(H348 = "","",VLOOKUP(H348,xml_table4!$A$1:$B$127,2,FALSE()))</f>
        <v/>
      </c>
      <c r="J348" s="1" t="s">
        <v>138</v>
      </c>
      <c r="K348" t="str">
        <f>VLOOKUP(J348,xml_table2!$A$2:$B$56,2,FALSE())</f>
        <v>I35</v>
      </c>
      <c r="L348" s="1" t="s">
        <v>208</v>
      </c>
      <c r="M348" t="str">
        <f>VLOOKUP(L348,xml_table3!$A$1:$B$272,2,FALSE())</f>
        <v>S94</v>
      </c>
      <c r="N348" s="1" t="s">
        <v>217</v>
      </c>
      <c r="O348" t="str">
        <f>VLOOKUP(N348,xml_table3!$A$1:$B$272,2,FALSE())</f>
        <v>S145</v>
      </c>
      <c r="P348" s="1" t="s">
        <v>601</v>
      </c>
      <c r="Q348" t="str">
        <f>VLOOKUP(P348,xml_table3!$A$1:$B$272,2,FALSE())</f>
        <v>S38</v>
      </c>
      <c r="R348" s="1" t="s">
        <v>554</v>
      </c>
      <c r="S348" t="str">
        <f>VLOOKUP(R348,xml_table3!$A$1:$B$272,2,FALSE())</f>
        <v>S172</v>
      </c>
      <c r="T348" s="1" t="s">
        <v>224</v>
      </c>
      <c r="U348" s="1" t="s">
        <v>40</v>
      </c>
      <c r="V348" s="1" t="s">
        <v>41</v>
      </c>
      <c r="X348" s="1"/>
      <c r="Y348" t="str">
        <f>"&lt;member ID = """&amp;A348&amp;"""&gt;&lt;K_ID&gt;"&amp;B348&amp;"&lt;/K_ID&gt;&lt;Name&gt;"&amp;C348&amp;"&lt;/Name&gt;&lt;Personality&gt;"&amp;テーブル1[[#This Row],[Personality2]]&amp;"&lt;/Personality&gt;&lt;Special_1&gt;"&amp;G348&amp;"&lt;/Special_1&gt;&lt;Special_2&gt;"&amp;I348&amp;"&lt;/Special_2&gt;&lt;Item&gt;"&amp;K348&amp;"&lt;/Item&gt;&lt;Skill_1&gt;"&amp;M348&amp;"&lt;/Skill_1&gt;&lt;Skill_2&gt;"&amp;O348&amp;"&lt;/Skill_2&gt;&lt;Skill_3&gt;"&amp;Q348&amp;"&lt;/Skill_3&gt;"</f>
        <v>&lt;member ID = "P347"&gt;&lt;K_ID&gt;K87&lt;/K_ID&gt;&lt;Name&gt;ビークイン&lt;/Name&gt;&lt;Personality&gt;PE1&lt;/Personality&gt;&lt;Special_1&gt;S97&lt;/Special_1&gt;&lt;Special_2&gt;&lt;/Special_2&gt;&lt;Item&gt;I35&lt;/Item&gt;&lt;Skill_1&gt;S94&lt;/Skill_1&gt;&lt;Skill_2&gt;S145&lt;/Skill_2&gt;&lt;Skill_3&gt;S38&lt;/Skill_3&gt;</v>
      </c>
      <c r="Z348" t="str">
        <f t="shared" si="11"/>
        <v>&lt;Skill_4&gt;S172&lt;/Skill_4&gt;&lt;Circle&gt;3&lt;/Circle&gt;&lt;Doryokuti_1&gt;HP&lt;/Doryokuti_1&gt;&lt;Doryokuti_2&gt;A&lt;/Doryokuti_2&gt;&lt;Doryokuti_3&gt;&lt;/Doryokuti_3&gt;&lt;/member&gt;</v>
      </c>
      <c r="AA348" t="str">
        <f t="shared" si="10"/>
        <v>&lt;member ID = "P347"&gt;&lt;K_ID&gt;K87&lt;/K_ID&gt;&lt;Name&gt;ビークイン&lt;/Name&gt;&lt;Personality&gt;PE1&lt;/Personality&gt;&lt;Special_1&gt;S97&lt;/Special_1&gt;&lt;Special_2&gt;&lt;/Special_2&gt;&lt;Item&gt;I35&lt;/Item&gt;&lt;Skill_1&gt;S94&lt;/Skill_1&gt;&lt;Skill_2&gt;S145&lt;/Skill_2&gt;&lt;Skill_3&gt;S38&lt;/Skill_3&gt;&lt;Skill_4&gt;S172&lt;/Skill_4&gt;&lt;Circle&gt;3&lt;/Circle&gt;&lt;Doryokuti_1&gt;HP&lt;/Doryokuti_1&gt;&lt;Doryokuti_2&gt;A&lt;/Doryokuti_2&gt;&lt;Doryokuti_3&gt;&lt;/Doryokuti_3&gt;&lt;/member&gt;</v>
      </c>
      <c r="AMK348" s="1"/>
    </row>
    <row r="349" spans="1:27 1025:1025">
      <c r="A349" s="1" t="s">
        <v>955</v>
      </c>
      <c r="B349" t="str">
        <f>VLOOKUP(C349,xml_table5!$A$1:$B$151,2,FALSE())</f>
        <v>K87</v>
      </c>
      <c r="C349" s="1" t="s">
        <v>951</v>
      </c>
      <c r="D349" s="1" t="s">
        <v>206</v>
      </c>
      <c r="E349" s="22" t="str">
        <f>VLOOKUP(テーブル1[[#This Row],[Personality]],作業用!$J$2:$K$17,2,FALSE)</f>
        <v>PE1</v>
      </c>
      <c r="F349" t="str">
        <f>VLOOKUP(C349,pokemon_status!$B$2:$F$910,4,FALSE())</f>
        <v>プレッシャー</v>
      </c>
      <c r="G349" t="str">
        <f>VLOOKUP(F349,xml_table4!$A$1:$B$127,2,FALSE())</f>
        <v>S97</v>
      </c>
      <c r="I349" t="str">
        <f>IF(H349 = "","",VLOOKUP(H349,xml_table4!$A$1:$B$127,2,FALSE()))</f>
        <v/>
      </c>
      <c r="J349" s="1" t="s">
        <v>479</v>
      </c>
      <c r="K349" t="str">
        <f>VLOOKUP(J349,xml_table2!$A$2:$B$56,2,FALSE())</f>
        <v>I9</v>
      </c>
      <c r="L349" s="1" t="s">
        <v>956</v>
      </c>
      <c r="M349" t="str">
        <f>VLOOKUP(L349,xml_table3!$A$1:$B$272,2,FALSE())</f>
        <v>S77</v>
      </c>
      <c r="N349" s="1" t="s">
        <v>957</v>
      </c>
      <c r="O349" t="str">
        <f>VLOOKUP(N349,xml_table3!$A$1:$B$272,2,FALSE())</f>
        <v>S221</v>
      </c>
      <c r="P349" s="1" t="s">
        <v>953</v>
      </c>
      <c r="Q349" t="str">
        <f>VLOOKUP(P349,xml_table3!$A$1:$B$272,2,FALSE())</f>
        <v>S46</v>
      </c>
      <c r="R349" s="1" t="s">
        <v>344</v>
      </c>
      <c r="S349" t="str">
        <f>VLOOKUP(R349,xml_table3!$A$1:$B$272,2,FALSE())</f>
        <v>S18</v>
      </c>
      <c r="T349" s="1" t="s">
        <v>228</v>
      </c>
      <c r="U349" s="1" t="s">
        <v>40</v>
      </c>
      <c r="V349" s="1" t="s">
        <v>41</v>
      </c>
      <c r="X349" s="1"/>
      <c r="Y349" t="str">
        <f>"&lt;member ID = """&amp;A349&amp;"""&gt;&lt;K_ID&gt;"&amp;B349&amp;"&lt;/K_ID&gt;&lt;Name&gt;"&amp;C349&amp;"&lt;/Name&gt;&lt;Personality&gt;"&amp;テーブル1[[#This Row],[Personality2]]&amp;"&lt;/Personality&gt;&lt;Special_1&gt;"&amp;G349&amp;"&lt;/Special_1&gt;&lt;Special_2&gt;"&amp;I349&amp;"&lt;/Special_2&gt;&lt;Item&gt;"&amp;K349&amp;"&lt;/Item&gt;&lt;Skill_1&gt;"&amp;M349&amp;"&lt;/Skill_1&gt;&lt;Skill_2&gt;"&amp;O349&amp;"&lt;/Skill_2&gt;&lt;Skill_3&gt;"&amp;Q349&amp;"&lt;/Skill_3&gt;"</f>
        <v>&lt;member ID = "P348"&gt;&lt;K_ID&gt;K87&lt;/K_ID&gt;&lt;Name&gt;ビークイン&lt;/Name&gt;&lt;Personality&gt;PE1&lt;/Personality&gt;&lt;Special_1&gt;S97&lt;/Special_1&gt;&lt;Special_2&gt;&lt;/Special_2&gt;&lt;Item&gt;I9&lt;/Item&gt;&lt;Skill_1&gt;S77&lt;/Skill_1&gt;&lt;Skill_2&gt;S221&lt;/Skill_2&gt;&lt;Skill_3&gt;S46&lt;/Skill_3&gt;</v>
      </c>
      <c r="Z349" t="str">
        <f t="shared" si="11"/>
        <v>&lt;Skill_4&gt;S18&lt;/Skill_4&gt;&lt;Circle&gt;4&lt;/Circle&gt;&lt;Doryokuti_1&gt;HP&lt;/Doryokuti_1&gt;&lt;Doryokuti_2&gt;A&lt;/Doryokuti_2&gt;&lt;Doryokuti_3&gt;&lt;/Doryokuti_3&gt;&lt;/member&gt;</v>
      </c>
      <c r="AA349" t="str">
        <f t="shared" si="10"/>
        <v>&lt;member ID = "P348"&gt;&lt;K_ID&gt;K87&lt;/K_ID&gt;&lt;Name&gt;ビークイン&lt;/Name&gt;&lt;Personality&gt;PE1&lt;/Personality&gt;&lt;Special_1&gt;S97&lt;/Special_1&gt;&lt;Special_2&gt;&lt;/Special_2&gt;&lt;Item&gt;I9&lt;/Item&gt;&lt;Skill_1&gt;S77&lt;/Skill_1&gt;&lt;Skill_2&gt;S221&lt;/Skill_2&gt;&lt;Skill_3&gt;S46&lt;/Skill_3&gt;&lt;Skill_4&gt;S18&lt;/Skill_4&gt;&lt;Circle&gt;4&lt;/Circle&gt;&lt;Doryokuti_1&gt;HP&lt;/Doryokuti_1&gt;&lt;Doryokuti_2&gt;A&lt;/Doryokuti_2&gt;&lt;Doryokuti_3&gt;&lt;/Doryokuti_3&gt;&lt;/member&gt;</v>
      </c>
      <c r="AMK349" s="1"/>
    </row>
    <row r="350" spans="1:27 1025:1025">
      <c r="A350" s="1" t="s">
        <v>958</v>
      </c>
      <c r="B350" t="str">
        <f>VLOOKUP(C350,xml_table5!$A$1:$B$151,2,FALSE())</f>
        <v>K88</v>
      </c>
      <c r="C350" s="1" t="s">
        <v>959</v>
      </c>
      <c r="D350" s="1" t="s">
        <v>261</v>
      </c>
      <c r="E350" s="22" t="str">
        <f>VLOOKUP(テーブル1[[#This Row],[Personality]],作業用!$J$2:$K$17,2,FALSE)</f>
        <v>PE3</v>
      </c>
      <c r="F350" t="str">
        <f>VLOOKUP(C350,pokemon_status!$B$2:$F$910,4,FALSE())</f>
        <v>もらいび</v>
      </c>
      <c r="G350" t="str">
        <f>VLOOKUP(F350,xml_table4!$A$1:$B$127,2,FALSE())</f>
        <v>S116</v>
      </c>
      <c r="I350" t="str">
        <f>IF(H350 = "","",VLOOKUP(H350,xml_table4!$A$1:$B$127,2,FALSE()))</f>
        <v/>
      </c>
      <c r="J350" s="1" t="s">
        <v>365</v>
      </c>
      <c r="K350" t="str">
        <f>VLOOKUP(J350,xml_table2!$A$2:$B$56,2,FALSE())</f>
        <v>I25</v>
      </c>
      <c r="L350" s="1" t="s">
        <v>533</v>
      </c>
      <c r="M350" t="str">
        <f>VLOOKUP(L350,xml_table3!$A$1:$B$272,2,FALSE())</f>
        <v>S181</v>
      </c>
      <c r="N350" s="1" t="s">
        <v>388</v>
      </c>
      <c r="O350" t="str">
        <f>VLOOKUP(N350,xml_table3!$A$1:$B$272,2,FALSE())</f>
        <v>S259</v>
      </c>
      <c r="P350" s="1" t="s">
        <v>397</v>
      </c>
      <c r="Q350" t="str">
        <f>VLOOKUP(P350,xml_table3!$A$1:$B$272,2,FALSE())</f>
        <v>S76</v>
      </c>
      <c r="R350" s="1" t="s">
        <v>392</v>
      </c>
      <c r="S350" t="str">
        <f>VLOOKUP(R350,xml_table3!$A$1:$B$272,2,FALSE())</f>
        <v>S86</v>
      </c>
      <c r="T350" s="1" t="s">
        <v>228</v>
      </c>
      <c r="U350" s="1" t="s">
        <v>43</v>
      </c>
      <c r="V350" s="1" t="s">
        <v>44</v>
      </c>
      <c r="X350" s="1"/>
      <c r="Y350" t="str">
        <f>"&lt;member ID = """&amp;A350&amp;"""&gt;&lt;K_ID&gt;"&amp;B350&amp;"&lt;/K_ID&gt;&lt;Name&gt;"&amp;C350&amp;"&lt;/Name&gt;&lt;Personality&gt;"&amp;テーブル1[[#This Row],[Personality2]]&amp;"&lt;/Personality&gt;&lt;Special_1&gt;"&amp;G350&amp;"&lt;/Special_1&gt;&lt;Special_2&gt;"&amp;I350&amp;"&lt;/Special_2&gt;&lt;Item&gt;"&amp;K350&amp;"&lt;/Item&gt;&lt;Skill_1&gt;"&amp;M350&amp;"&lt;/Skill_1&gt;&lt;Skill_2&gt;"&amp;O350&amp;"&lt;/Skill_2&gt;&lt;Skill_3&gt;"&amp;Q350&amp;"&lt;/Skill_3&gt;"</f>
        <v>&lt;member ID = "P349"&gt;&lt;K_ID&gt;K88&lt;/K_ID&gt;&lt;Name&gt;ヒードラン&lt;/Name&gt;&lt;Personality&gt;PE3&lt;/Personality&gt;&lt;Special_1&gt;S116&lt;/Special_1&gt;&lt;Special_2&gt;&lt;/Special_2&gt;&lt;Item&gt;I25&lt;/Item&gt;&lt;Skill_1&gt;S181&lt;/Skill_1&gt;&lt;Skill_2&gt;S259&lt;/Skill_2&gt;&lt;Skill_3&gt;S76&lt;/Skill_3&gt;</v>
      </c>
      <c r="Z350" t="str">
        <f t="shared" si="11"/>
        <v>&lt;Skill_4&gt;S86&lt;/Skill_4&gt;&lt;Circle&gt;4&lt;/Circle&gt;&lt;Doryokuti_1&gt;C&lt;/Doryokuti_1&gt;&lt;Doryokuti_2&gt;D&lt;/Doryokuti_2&gt;&lt;Doryokuti_3&gt;&lt;/Doryokuti_3&gt;&lt;/member&gt;</v>
      </c>
      <c r="AA350" t="str">
        <f t="shared" si="10"/>
        <v>&lt;member ID = "P349"&gt;&lt;K_ID&gt;K88&lt;/K_ID&gt;&lt;Name&gt;ヒードラン&lt;/Name&gt;&lt;Personality&gt;PE3&lt;/Personality&gt;&lt;Special_1&gt;S116&lt;/Special_1&gt;&lt;Special_2&gt;&lt;/Special_2&gt;&lt;Item&gt;I25&lt;/Item&gt;&lt;Skill_1&gt;S181&lt;/Skill_1&gt;&lt;Skill_2&gt;S259&lt;/Skill_2&gt;&lt;Skill_3&gt;S76&lt;/Skill_3&gt;&lt;Skill_4&gt;S86&lt;/Skill_4&gt;&lt;Circle&gt;4&lt;/Circle&gt;&lt;Doryokuti_1&gt;C&lt;/Doryokuti_1&gt;&lt;Doryokuti_2&gt;D&lt;/Doryokuti_2&gt;&lt;Doryokuti_3&gt;&lt;/Doryokuti_3&gt;&lt;/member&gt;</v>
      </c>
      <c r="AMK350" s="1"/>
    </row>
    <row r="351" spans="1:27 1025:1025">
      <c r="A351" s="1" t="s">
        <v>960</v>
      </c>
      <c r="B351" t="str">
        <f>VLOOKUP(C351,xml_table5!$A$1:$B$151,2,FALSE())</f>
        <v>K88</v>
      </c>
      <c r="C351" s="1" t="s">
        <v>959</v>
      </c>
      <c r="D351" s="1" t="s">
        <v>206</v>
      </c>
      <c r="E351" s="22" t="str">
        <f>VLOOKUP(テーブル1[[#This Row],[Personality]],作業用!$J$2:$K$17,2,FALSE)</f>
        <v>PE1</v>
      </c>
      <c r="F351" t="str">
        <f>VLOOKUP(C351,pokemon_status!$B$2:$F$910,4,FALSE())</f>
        <v>もらいび</v>
      </c>
      <c r="G351" t="str">
        <f>VLOOKUP(F351,xml_table4!$A$1:$B$127,2,FALSE())</f>
        <v>S116</v>
      </c>
      <c r="I351" t="str">
        <f>IF(H351 = "","",VLOOKUP(H351,xml_table4!$A$1:$B$127,2,FALSE()))</f>
        <v/>
      </c>
      <c r="J351" s="1" t="s">
        <v>239</v>
      </c>
      <c r="K351" t="str">
        <f>VLOOKUP(J351,xml_table2!$A$2:$B$56,2,FALSE())</f>
        <v>I30</v>
      </c>
      <c r="L351" s="1" t="s">
        <v>371</v>
      </c>
      <c r="M351" t="str">
        <f>VLOOKUP(L351,xml_table3!$A$1:$B$272,2,FALSE())</f>
        <v>S4</v>
      </c>
      <c r="N351" s="1" t="s">
        <v>210</v>
      </c>
      <c r="O351" t="str">
        <f>VLOOKUP(N351,xml_table3!$A$1:$B$272,2,FALSE())</f>
        <v>S95</v>
      </c>
      <c r="P351" s="1" t="s">
        <v>221</v>
      </c>
      <c r="Q351" t="str">
        <f>VLOOKUP(P351,xml_table3!$A$1:$B$272,2,FALSE())</f>
        <v>S114</v>
      </c>
      <c r="R351" s="1" t="s">
        <v>253</v>
      </c>
      <c r="S351" t="str">
        <f>VLOOKUP(R351,xml_table3!$A$1:$B$272,2,FALSE())</f>
        <v>S52</v>
      </c>
      <c r="T351" s="1" t="s">
        <v>228</v>
      </c>
      <c r="U351" s="1" t="s">
        <v>40</v>
      </c>
      <c r="V351" s="1" t="s">
        <v>41</v>
      </c>
      <c r="X351" s="1"/>
      <c r="Y351" t="str">
        <f>"&lt;member ID = """&amp;A351&amp;"""&gt;&lt;K_ID&gt;"&amp;B351&amp;"&lt;/K_ID&gt;&lt;Name&gt;"&amp;C351&amp;"&lt;/Name&gt;&lt;Personality&gt;"&amp;テーブル1[[#This Row],[Personality2]]&amp;"&lt;/Personality&gt;&lt;Special_1&gt;"&amp;G351&amp;"&lt;/Special_1&gt;&lt;Special_2&gt;"&amp;I351&amp;"&lt;/Special_2&gt;&lt;Item&gt;"&amp;K351&amp;"&lt;/Item&gt;&lt;Skill_1&gt;"&amp;M351&amp;"&lt;/Skill_1&gt;&lt;Skill_2&gt;"&amp;O351&amp;"&lt;/Skill_2&gt;&lt;Skill_3&gt;"&amp;Q351&amp;"&lt;/Skill_3&gt;"</f>
        <v>&lt;member ID = "P350"&gt;&lt;K_ID&gt;K88&lt;/K_ID&gt;&lt;Name&gt;ヒードラン&lt;/Name&gt;&lt;Personality&gt;PE1&lt;/Personality&gt;&lt;Special_1&gt;S116&lt;/Special_1&gt;&lt;Special_2&gt;&lt;/Special_2&gt;&lt;Item&gt;I30&lt;/Item&gt;&lt;Skill_1&gt;S4&lt;/Skill_1&gt;&lt;Skill_2&gt;S95&lt;/Skill_2&gt;&lt;Skill_3&gt;S114&lt;/Skill_3&gt;</v>
      </c>
      <c r="Z351" t="str">
        <f t="shared" si="11"/>
        <v>&lt;Skill_4&gt;S52&lt;/Skill_4&gt;&lt;Circle&gt;4&lt;/Circle&gt;&lt;Doryokuti_1&gt;HP&lt;/Doryokuti_1&gt;&lt;Doryokuti_2&gt;A&lt;/Doryokuti_2&gt;&lt;Doryokuti_3&gt;&lt;/Doryokuti_3&gt;&lt;/member&gt;</v>
      </c>
      <c r="AA351" t="str">
        <f t="shared" si="10"/>
        <v>&lt;member ID = "P350"&gt;&lt;K_ID&gt;K88&lt;/K_ID&gt;&lt;Name&gt;ヒードラン&lt;/Name&gt;&lt;Personality&gt;PE1&lt;/Personality&gt;&lt;Special_1&gt;S116&lt;/Special_1&gt;&lt;Special_2&gt;&lt;/Special_2&gt;&lt;Item&gt;I30&lt;/Item&gt;&lt;Skill_1&gt;S4&lt;/Skill_1&gt;&lt;Skill_2&gt;S95&lt;/Skill_2&gt;&lt;Skill_3&gt;S114&lt;/Skill_3&gt;&lt;Skill_4&gt;S52&lt;/Skill_4&gt;&lt;Circle&gt;4&lt;/Circle&gt;&lt;Doryokuti_1&gt;HP&lt;/Doryokuti_1&gt;&lt;Doryokuti_2&gt;A&lt;/Doryokuti_2&gt;&lt;Doryokuti_3&gt;&lt;/Doryokuti_3&gt;&lt;/member&gt;</v>
      </c>
      <c r="AMK351" s="1"/>
    </row>
    <row r="352" spans="1:27 1025:1025">
      <c r="A352" s="1" t="s">
        <v>961</v>
      </c>
      <c r="B352" t="str">
        <f>VLOOKUP(C352,xml_table5!$A$1:$B$151,2,FALSE())</f>
        <v>K88</v>
      </c>
      <c r="C352" s="1" t="s">
        <v>959</v>
      </c>
      <c r="D352" s="1" t="s">
        <v>261</v>
      </c>
      <c r="E352" s="22" t="str">
        <f>VLOOKUP(テーブル1[[#This Row],[Personality]],作業用!$J$2:$K$17,2,FALSE)</f>
        <v>PE3</v>
      </c>
      <c r="F352" t="str">
        <f>VLOOKUP(C352,pokemon_status!$B$2:$F$910,4,FALSE())</f>
        <v>もらいび</v>
      </c>
      <c r="G352" t="str">
        <f>VLOOKUP(F352,xml_table4!$A$1:$B$127,2,FALSE())</f>
        <v>S116</v>
      </c>
      <c r="I352" t="str">
        <f>IF(H352 = "","",VLOOKUP(H352,xml_table4!$A$1:$B$127,2,FALSE()))</f>
        <v/>
      </c>
      <c r="J352" s="1" t="s">
        <v>315</v>
      </c>
      <c r="K352" t="str">
        <f>VLOOKUP(J352,xml_table2!$A$2:$B$56,2,FALSE())</f>
        <v>I43</v>
      </c>
      <c r="L352" s="1" t="s">
        <v>433</v>
      </c>
      <c r="M352" t="str">
        <f>VLOOKUP(L352,xml_table3!$A$1:$B$272,2,FALSE())</f>
        <v>S48</v>
      </c>
      <c r="N352" s="1" t="s">
        <v>469</v>
      </c>
      <c r="O352" t="str">
        <f>VLOOKUP(N352,xml_table3!$A$1:$B$272,2,FALSE())</f>
        <v>S122</v>
      </c>
      <c r="P352" s="1" t="s">
        <v>265</v>
      </c>
      <c r="Q352" t="str">
        <f>VLOOKUP(P352,xml_table3!$A$1:$B$272,2,FALSE())</f>
        <v>S267</v>
      </c>
      <c r="R352" s="1" t="s">
        <v>412</v>
      </c>
      <c r="S352" t="str">
        <f>VLOOKUP(R352,xml_table3!$A$1:$B$272,2,FALSE())</f>
        <v>S8</v>
      </c>
      <c r="T352" s="1" t="s">
        <v>228</v>
      </c>
      <c r="U352" s="1" t="s">
        <v>40</v>
      </c>
      <c r="V352" s="1" t="s">
        <v>43</v>
      </c>
      <c r="X352" s="1"/>
      <c r="Y352" t="str">
        <f>"&lt;member ID = """&amp;A352&amp;"""&gt;&lt;K_ID&gt;"&amp;B352&amp;"&lt;/K_ID&gt;&lt;Name&gt;"&amp;C352&amp;"&lt;/Name&gt;&lt;Personality&gt;"&amp;テーブル1[[#This Row],[Personality2]]&amp;"&lt;/Personality&gt;&lt;Special_1&gt;"&amp;G352&amp;"&lt;/Special_1&gt;&lt;Special_2&gt;"&amp;I352&amp;"&lt;/Special_2&gt;&lt;Item&gt;"&amp;K352&amp;"&lt;/Item&gt;&lt;Skill_1&gt;"&amp;M352&amp;"&lt;/Skill_1&gt;&lt;Skill_2&gt;"&amp;O352&amp;"&lt;/Skill_2&gt;&lt;Skill_3&gt;"&amp;Q352&amp;"&lt;/Skill_3&gt;"</f>
        <v>&lt;member ID = "P351"&gt;&lt;K_ID&gt;K88&lt;/K_ID&gt;&lt;Name&gt;ヒードラン&lt;/Name&gt;&lt;Personality&gt;PE3&lt;/Personality&gt;&lt;Special_1&gt;S116&lt;/Special_1&gt;&lt;Special_2&gt;&lt;/Special_2&gt;&lt;Item&gt;I43&lt;/Item&gt;&lt;Skill_1&gt;S48&lt;/Skill_1&gt;&lt;Skill_2&gt;S122&lt;/Skill_2&gt;&lt;Skill_3&gt;S267&lt;/Skill_3&gt;</v>
      </c>
      <c r="Z352" t="str">
        <f t="shared" si="11"/>
        <v>&lt;Skill_4&gt;S8&lt;/Skill_4&gt;&lt;Circle&gt;4&lt;/Circle&gt;&lt;Doryokuti_1&gt;HP&lt;/Doryokuti_1&gt;&lt;Doryokuti_2&gt;C&lt;/Doryokuti_2&gt;&lt;Doryokuti_3&gt;&lt;/Doryokuti_3&gt;&lt;/member&gt;</v>
      </c>
      <c r="AA352" t="str">
        <f t="shared" si="10"/>
        <v>&lt;member ID = "P351"&gt;&lt;K_ID&gt;K88&lt;/K_ID&gt;&lt;Name&gt;ヒードラン&lt;/Name&gt;&lt;Personality&gt;PE3&lt;/Personality&gt;&lt;Special_1&gt;S116&lt;/Special_1&gt;&lt;Special_2&gt;&lt;/Special_2&gt;&lt;Item&gt;I43&lt;/Item&gt;&lt;Skill_1&gt;S48&lt;/Skill_1&gt;&lt;Skill_2&gt;S122&lt;/Skill_2&gt;&lt;Skill_3&gt;S267&lt;/Skill_3&gt;&lt;Skill_4&gt;S8&lt;/Skill_4&gt;&lt;Circle&gt;4&lt;/Circle&gt;&lt;Doryokuti_1&gt;HP&lt;/Doryokuti_1&gt;&lt;Doryokuti_2&gt;C&lt;/Doryokuti_2&gt;&lt;Doryokuti_3&gt;&lt;/Doryokuti_3&gt;&lt;/member&gt;</v>
      </c>
      <c r="AMK352" s="1"/>
    </row>
    <row r="353" spans="1:27 1025:1025">
      <c r="A353" s="1" t="s">
        <v>962</v>
      </c>
      <c r="B353" t="str">
        <f>VLOOKUP(C353,xml_table5!$A$1:$B$151,2,FALSE())</f>
        <v>K88</v>
      </c>
      <c r="C353" s="1" t="s">
        <v>959</v>
      </c>
      <c r="D353" s="1" t="s">
        <v>767</v>
      </c>
      <c r="E353" s="22" t="str">
        <f>VLOOKUP(テーブル1[[#This Row],[Personality]],作業用!$J$2:$K$17,2,FALSE)</f>
        <v>PE13</v>
      </c>
      <c r="F353" t="str">
        <f>VLOOKUP(C353,pokemon_status!$B$2:$F$910,4,FALSE())</f>
        <v>もらいび</v>
      </c>
      <c r="G353" t="str">
        <f>VLOOKUP(F353,xml_table4!$A$1:$B$127,2,FALSE())</f>
        <v>S116</v>
      </c>
      <c r="I353" t="str">
        <f>IF(H353 = "","",VLOOKUP(H353,xml_table4!$A$1:$B$127,2,FALSE()))</f>
        <v/>
      </c>
      <c r="J353" s="1" t="s">
        <v>421</v>
      </c>
      <c r="K353" t="str">
        <f>VLOOKUP(J353,xml_table2!$A$2:$B$56,2,FALSE())</f>
        <v>I13</v>
      </c>
      <c r="L353" s="1" t="s">
        <v>963</v>
      </c>
      <c r="M353" t="str">
        <f>VLOOKUP(L353,xml_table3!$A$1:$B$272,2,FALSE())</f>
        <v>S232</v>
      </c>
      <c r="N353" s="1" t="s">
        <v>388</v>
      </c>
      <c r="O353" t="str">
        <f>VLOOKUP(N353,xml_table3!$A$1:$B$272,2,FALSE())</f>
        <v>S259</v>
      </c>
      <c r="P353" s="1" t="s">
        <v>469</v>
      </c>
      <c r="Q353" t="str">
        <f>VLOOKUP(P353,xml_table3!$A$1:$B$272,2,FALSE())</f>
        <v>S122</v>
      </c>
      <c r="R353" s="1" t="s">
        <v>407</v>
      </c>
      <c r="S353" t="str">
        <f>VLOOKUP(R353,xml_table3!$A$1:$B$272,2,FALSE())</f>
        <v>S123</v>
      </c>
      <c r="T353" s="1" t="s">
        <v>228</v>
      </c>
      <c r="U353" s="1" t="s">
        <v>41</v>
      </c>
      <c r="V353" s="1" t="s">
        <v>43</v>
      </c>
      <c r="X353" s="1"/>
      <c r="Y353" t="str">
        <f>"&lt;member ID = """&amp;A353&amp;"""&gt;&lt;K_ID&gt;"&amp;B353&amp;"&lt;/K_ID&gt;&lt;Name&gt;"&amp;C353&amp;"&lt;/Name&gt;&lt;Personality&gt;"&amp;テーブル1[[#This Row],[Personality2]]&amp;"&lt;/Personality&gt;&lt;Special_1&gt;"&amp;G353&amp;"&lt;/Special_1&gt;&lt;Special_2&gt;"&amp;I353&amp;"&lt;/Special_2&gt;&lt;Item&gt;"&amp;K353&amp;"&lt;/Item&gt;&lt;Skill_1&gt;"&amp;M353&amp;"&lt;/Skill_1&gt;&lt;Skill_2&gt;"&amp;O353&amp;"&lt;/Skill_2&gt;&lt;Skill_3&gt;"&amp;Q353&amp;"&lt;/Skill_3&gt;"</f>
        <v>&lt;member ID = "P352"&gt;&lt;K_ID&gt;K88&lt;/K_ID&gt;&lt;Name&gt;ヒードラン&lt;/Name&gt;&lt;Personality&gt;PE13&lt;/Personality&gt;&lt;Special_1&gt;S116&lt;/Special_1&gt;&lt;Special_2&gt;&lt;/Special_2&gt;&lt;Item&gt;I13&lt;/Item&gt;&lt;Skill_1&gt;S232&lt;/Skill_1&gt;&lt;Skill_2&gt;S259&lt;/Skill_2&gt;&lt;Skill_3&gt;S122&lt;/Skill_3&gt;</v>
      </c>
      <c r="Z353" t="str">
        <f t="shared" si="11"/>
        <v>&lt;Skill_4&gt;S123&lt;/Skill_4&gt;&lt;Circle&gt;4&lt;/Circle&gt;&lt;Doryokuti_1&gt;A&lt;/Doryokuti_1&gt;&lt;Doryokuti_2&gt;C&lt;/Doryokuti_2&gt;&lt;Doryokuti_3&gt;&lt;/Doryokuti_3&gt;&lt;/member&gt;</v>
      </c>
      <c r="AA353" t="str">
        <f t="shared" si="10"/>
        <v>&lt;member ID = "P352"&gt;&lt;K_ID&gt;K88&lt;/K_ID&gt;&lt;Name&gt;ヒードラン&lt;/Name&gt;&lt;Personality&gt;PE13&lt;/Personality&gt;&lt;Special_1&gt;S116&lt;/Special_1&gt;&lt;Special_2&gt;&lt;/Special_2&gt;&lt;Item&gt;I13&lt;/Item&gt;&lt;Skill_1&gt;S232&lt;/Skill_1&gt;&lt;Skill_2&gt;S259&lt;/Skill_2&gt;&lt;Skill_3&gt;S122&lt;/Skill_3&gt;&lt;Skill_4&gt;S123&lt;/Skill_4&gt;&lt;Circle&gt;4&lt;/Circle&gt;&lt;Doryokuti_1&gt;A&lt;/Doryokuti_1&gt;&lt;Doryokuti_2&gt;C&lt;/Doryokuti_2&gt;&lt;Doryokuti_3&gt;&lt;/Doryokuti_3&gt;&lt;/member&gt;</v>
      </c>
      <c r="AMK353" s="1"/>
    </row>
    <row r="354" spans="1:27 1025:1025">
      <c r="A354" s="1" t="s">
        <v>964</v>
      </c>
      <c r="B354" t="str">
        <f>VLOOKUP(C354,xml_table5!$A$1:$B$151,2,FALSE())</f>
        <v>K89</v>
      </c>
      <c r="C354" s="1" t="s">
        <v>965</v>
      </c>
      <c r="D354" s="1" t="s">
        <v>309</v>
      </c>
      <c r="E354" s="22" t="str">
        <f>VLOOKUP(テーブル1[[#This Row],[Personality]],作業用!$J$2:$K$17,2,FALSE)</f>
        <v>PE6</v>
      </c>
      <c r="F354" t="str">
        <f>VLOOKUP(C354,pokemon_status!$B$2:$F$910,4,FALSE())</f>
        <v>プレッシャー</v>
      </c>
      <c r="G354" t="str">
        <f>VLOOKUP(F354,xml_table4!$A$1:$B$127,2,FALSE())</f>
        <v>S97</v>
      </c>
      <c r="I354" t="str">
        <f>IF(H354 = "","",VLOOKUP(H354,xml_table4!$A$1:$B$127,2,FALSE()))</f>
        <v/>
      </c>
      <c r="J354" s="1" t="s">
        <v>537</v>
      </c>
      <c r="K354" t="str">
        <f>VLOOKUP(J354,xml_table2!$A$2:$B$56,2,FALSE())</f>
        <v>I2</v>
      </c>
      <c r="L354" s="1" t="s">
        <v>433</v>
      </c>
      <c r="M354" t="str">
        <f>VLOOKUP(L354,xml_table3!$A$1:$B$272,2,FALSE())</f>
        <v>S48</v>
      </c>
      <c r="N354" s="1" t="s">
        <v>581</v>
      </c>
      <c r="O354" t="str">
        <f>VLOOKUP(N354,xml_table3!$A$1:$B$272,2,FALSE())</f>
        <v>S35</v>
      </c>
      <c r="P354" s="1" t="s">
        <v>397</v>
      </c>
      <c r="Q354" t="str">
        <f>VLOOKUP(P354,xml_table3!$A$1:$B$272,2,FALSE())</f>
        <v>S76</v>
      </c>
      <c r="R354" s="1" t="s">
        <v>301</v>
      </c>
      <c r="S354" t="str">
        <f>VLOOKUP(R354,xml_table3!$A$1:$B$272,2,FALSE())</f>
        <v>S202</v>
      </c>
      <c r="T354" s="1" t="s">
        <v>228</v>
      </c>
      <c r="U354" s="1" t="s">
        <v>43</v>
      </c>
      <c r="V354" s="1" t="s">
        <v>45</v>
      </c>
      <c r="X354" s="1"/>
      <c r="Y354" t="str">
        <f>"&lt;member ID = """&amp;A354&amp;"""&gt;&lt;K_ID&gt;"&amp;B354&amp;"&lt;/K_ID&gt;&lt;Name&gt;"&amp;C354&amp;"&lt;/Name&gt;&lt;Personality&gt;"&amp;テーブル1[[#This Row],[Personality2]]&amp;"&lt;/Personality&gt;&lt;Special_1&gt;"&amp;G354&amp;"&lt;/Special_1&gt;&lt;Special_2&gt;"&amp;I354&amp;"&lt;/Special_2&gt;&lt;Item&gt;"&amp;K354&amp;"&lt;/Item&gt;&lt;Skill_1&gt;"&amp;M354&amp;"&lt;/Skill_1&gt;&lt;Skill_2&gt;"&amp;O354&amp;"&lt;/Skill_2&gt;&lt;Skill_3&gt;"&amp;Q354&amp;"&lt;/Skill_3&gt;"</f>
        <v>&lt;member ID = "P353"&gt;&lt;K_ID&gt;K89&lt;/K_ID&gt;&lt;Name&gt;ファイヤー&lt;/Name&gt;&lt;Personality&gt;PE6&lt;/Personality&gt;&lt;Special_1&gt;S97&lt;/Special_1&gt;&lt;Special_2&gt;&lt;/Special_2&gt;&lt;Item&gt;I2&lt;/Item&gt;&lt;Skill_1&gt;S48&lt;/Skill_1&gt;&lt;Skill_2&gt;S35&lt;/Skill_2&gt;&lt;Skill_3&gt;S76&lt;/Skill_3&gt;</v>
      </c>
      <c r="Z354" t="str">
        <f t="shared" si="11"/>
        <v>&lt;Skill_4&gt;S202&lt;/Skill_4&gt;&lt;Circle&gt;4&lt;/Circle&gt;&lt;Doryokuti_1&gt;C&lt;/Doryokuti_1&gt;&lt;Doryokuti_2&gt;S&lt;/Doryokuti_2&gt;&lt;Doryokuti_3&gt;&lt;/Doryokuti_3&gt;&lt;/member&gt;</v>
      </c>
      <c r="AA354" t="str">
        <f t="shared" si="10"/>
        <v>&lt;member ID = "P353"&gt;&lt;K_ID&gt;K89&lt;/K_ID&gt;&lt;Name&gt;ファイヤー&lt;/Name&gt;&lt;Personality&gt;PE6&lt;/Personality&gt;&lt;Special_1&gt;S97&lt;/Special_1&gt;&lt;Special_2&gt;&lt;/Special_2&gt;&lt;Item&gt;I2&lt;/Item&gt;&lt;Skill_1&gt;S48&lt;/Skill_1&gt;&lt;Skill_2&gt;S35&lt;/Skill_2&gt;&lt;Skill_3&gt;S76&lt;/Skill_3&gt;&lt;Skill_4&gt;S202&lt;/Skill_4&gt;&lt;Circle&gt;4&lt;/Circle&gt;&lt;Doryokuti_1&gt;C&lt;/Doryokuti_1&gt;&lt;Doryokuti_2&gt;S&lt;/Doryokuti_2&gt;&lt;Doryokuti_3&gt;&lt;/Doryokuti_3&gt;&lt;/member&gt;</v>
      </c>
      <c r="AMK354" s="1"/>
    </row>
    <row r="355" spans="1:27 1025:1025">
      <c r="A355" s="1" t="s">
        <v>966</v>
      </c>
      <c r="B355" t="str">
        <f>VLOOKUP(C355,xml_table5!$A$1:$B$151,2,FALSE())</f>
        <v>K89</v>
      </c>
      <c r="C355" s="1" t="s">
        <v>965</v>
      </c>
      <c r="D355" s="1" t="s">
        <v>309</v>
      </c>
      <c r="E355" s="22" t="str">
        <f>VLOOKUP(テーブル1[[#This Row],[Personality]],作業用!$J$2:$K$17,2,FALSE)</f>
        <v>PE6</v>
      </c>
      <c r="F355" t="str">
        <f>VLOOKUP(C355,pokemon_status!$B$2:$F$910,4,FALSE())</f>
        <v>プレッシャー</v>
      </c>
      <c r="G355" t="str">
        <f>VLOOKUP(F355,xml_table4!$A$1:$B$127,2,FALSE())</f>
        <v>S97</v>
      </c>
      <c r="I355" t="str">
        <f>IF(H355 = "","",VLOOKUP(H355,xml_table4!$A$1:$B$127,2,FALSE()))</f>
        <v/>
      </c>
      <c r="J355" s="1" t="s">
        <v>571</v>
      </c>
      <c r="K355" t="str">
        <f>VLOOKUP(J355,xml_table2!$A$2:$B$56,2,FALSE())</f>
        <v>I1</v>
      </c>
      <c r="L355" s="1" t="s">
        <v>373</v>
      </c>
      <c r="M355" t="str">
        <f>VLOOKUP(L355,xml_table3!$A$1:$B$272,2,FALSE())</f>
        <v>S125</v>
      </c>
      <c r="N355" s="1" t="s">
        <v>264</v>
      </c>
      <c r="O355" t="str">
        <f>VLOOKUP(N355,xml_table3!$A$1:$B$272,2,FALSE())</f>
        <v>S120</v>
      </c>
      <c r="P355" s="1" t="s">
        <v>284</v>
      </c>
      <c r="Q355" t="str">
        <f>VLOOKUP(P355,xml_table3!$A$1:$B$272,2,FALSE())</f>
        <v>S192</v>
      </c>
      <c r="R355" s="1" t="s">
        <v>266</v>
      </c>
      <c r="S355" t="str">
        <f>VLOOKUP(R355,xml_table3!$A$1:$B$272,2,FALSE())</f>
        <v>S178</v>
      </c>
      <c r="T355" s="1" t="s">
        <v>228</v>
      </c>
      <c r="U355" s="1" t="s">
        <v>40</v>
      </c>
      <c r="V355" s="1" t="s">
        <v>43</v>
      </c>
      <c r="X355" s="1"/>
      <c r="Y355" t="str">
        <f>"&lt;member ID = """&amp;A355&amp;"""&gt;&lt;K_ID&gt;"&amp;B355&amp;"&lt;/K_ID&gt;&lt;Name&gt;"&amp;C355&amp;"&lt;/Name&gt;&lt;Personality&gt;"&amp;テーブル1[[#This Row],[Personality2]]&amp;"&lt;/Personality&gt;&lt;Special_1&gt;"&amp;G355&amp;"&lt;/Special_1&gt;&lt;Special_2&gt;"&amp;I355&amp;"&lt;/Special_2&gt;&lt;Item&gt;"&amp;K355&amp;"&lt;/Item&gt;&lt;Skill_1&gt;"&amp;M355&amp;"&lt;/Skill_1&gt;&lt;Skill_2&gt;"&amp;O355&amp;"&lt;/Skill_2&gt;&lt;Skill_3&gt;"&amp;Q355&amp;"&lt;/Skill_3&gt;"</f>
        <v>&lt;member ID = "P354"&gt;&lt;K_ID&gt;K89&lt;/K_ID&gt;&lt;Name&gt;ファイヤー&lt;/Name&gt;&lt;Personality&gt;PE6&lt;/Personality&gt;&lt;Special_1&gt;S97&lt;/Special_1&gt;&lt;Special_2&gt;&lt;/Special_2&gt;&lt;Item&gt;I1&lt;/Item&gt;&lt;Skill_1&gt;S125&lt;/Skill_1&gt;&lt;Skill_2&gt;S120&lt;/Skill_2&gt;&lt;Skill_3&gt;S192&lt;/Skill_3&gt;</v>
      </c>
      <c r="Z355" t="str">
        <f t="shared" si="11"/>
        <v>&lt;Skill_4&gt;S178&lt;/Skill_4&gt;&lt;Circle&gt;4&lt;/Circle&gt;&lt;Doryokuti_1&gt;HP&lt;/Doryokuti_1&gt;&lt;Doryokuti_2&gt;C&lt;/Doryokuti_2&gt;&lt;Doryokuti_3&gt;&lt;/Doryokuti_3&gt;&lt;/member&gt;</v>
      </c>
      <c r="AA355" t="str">
        <f t="shared" si="10"/>
        <v>&lt;member ID = "P354"&gt;&lt;K_ID&gt;K89&lt;/K_ID&gt;&lt;Name&gt;ファイヤー&lt;/Name&gt;&lt;Personality&gt;PE6&lt;/Personality&gt;&lt;Special_1&gt;S97&lt;/Special_1&gt;&lt;Special_2&gt;&lt;/Special_2&gt;&lt;Item&gt;I1&lt;/Item&gt;&lt;Skill_1&gt;S125&lt;/Skill_1&gt;&lt;Skill_2&gt;S120&lt;/Skill_2&gt;&lt;Skill_3&gt;S192&lt;/Skill_3&gt;&lt;Skill_4&gt;S178&lt;/Skill_4&gt;&lt;Circle&gt;4&lt;/Circle&gt;&lt;Doryokuti_1&gt;HP&lt;/Doryokuti_1&gt;&lt;Doryokuti_2&gt;C&lt;/Doryokuti_2&gt;&lt;Doryokuti_3&gt;&lt;/Doryokuti_3&gt;&lt;/member&gt;</v>
      </c>
      <c r="AMK355" s="1"/>
    </row>
    <row r="356" spans="1:27 1025:1025">
      <c r="A356" s="1" t="s">
        <v>967</v>
      </c>
      <c r="B356" t="str">
        <f>VLOOKUP(C356,xml_table5!$A$1:$B$151,2,FALSE())</f>
        <v>K89</v>
      </c>
      <c r="C356" s="1" t="s">
        <v>965</v>
      </c>
      <c r="D356" s="1" t="s">
        <v>206</v>
      </c>
      <c r="E356" s="22" t="str">
        <f>VLOOKUP(テーブル1[[#This Row],[Personality]],作業用!$J$2:$K$17,2,FALSE)</f>
        <v>PE1</v>
      </c>
      <c r="F356" t="str">
        <f>VLOOKUP(C356,pokemon_status!$B$2:$F$910,4,FALSE())</f>
        <v>プレッシャー</v>
      </c>
      <c r="G356" t="str">
        <f>VLOOKUP(F356,xml_table4!$A$1:$B$127,2,FALSE())</f>
        <v>S97</v>
      </c>
      <c r="I356" t="str">
        <f>IF(H356 = "","",VLOOKUP(H356,xml_table4!$A$1:$B$127,2,FALSE()))</f>
        <v/>
      </c>
      <c r="J356" s="1" t="s">
        <v>283</v>
      </c>
      <c r="K356" t="str">
        <f>VLOOKUP(J356,xml_table2!$A$2:$B$56,2,FALSE())</f>
        <v>I42</v>
      </c>
      <c r="L356" s="1" t="s">
        <v>751</v>
      </c>
      <c r="M356" t="str">
        <f>VLOOKUP(L356,xml_table3!$A$1:$B$272,2,FALSE())</f>
        <v>S83</v>
      </c>
      <c r="N356" s="1" t="s">
        <v>99</v>
      </c>
      <c r="O356" t="str">
        <f>VLOOKUP(N356,xml_table3!$A$1:$B$272,2,FALSE())</f>
        <v>S44</v>
      </c>
      <c r="P356" s="1" t="s">
        <v>293</v>
      </c>
      <c r="Q356" t="str">
        <f>VLOOKUP(P356,xml_table3!$A$1:$B$272,2,FALSE())</f>
        <v>S194</v>
      </c>
      <c r="R356" s="1" t="s">
        <v>554</v>
      </c>
      <c r="S356" t="str">
        <f>VLOOKUP(R356,xml_table3!$A$1:$B$272,2,FALSE())</f>
        <v>S172</v>
      </c>
      <c r="T356" s="1" t="s">
        <v>228</v>
      </c>
      <c r="U356" s="1" t="s">
        <v>41</v>
      </c>
      <c r="V356" s="1" t="s">
        <v>45</v>
      </c>
      <c r="X356" s="1"/>
      <c r="Y356" t="str">
        <f>"&lt;member ID = """&amp;A356&amp;"""&gt;&lt;K_ID&gt;"&amp;B356&amp;"&lt;/K_ID&gt;&lt;Name&gt;"&amp;C356&amp;"&lt;/Name&gt;&lt;Personality&gt;"&amp;テーブル1[[#This Row],[Personality2]]&amp;"&lt;/Personality&gt;&lt;Special_1&gt;"&amp;G356&amp;"&lt;/Special_1&gt;&lt;Special_2&gt;"&amp;I356&amp;"&lt;/Special_2&gt;&lt;Item&gt;"&amp;K356&amp;"&lt;/Item&gt;&lt;Skill_1&gt;"&amp;M356&amp;"&lt;/Skill_1&gt;&lt;Skill_2&gt;"&amp;O356&amp;"&lt;/Skill_2&gt;&lt;Skill_3&gt;"&amp;Q356&amp;"&lt;/Skill_3&gt;"</f>
        <v>&lt;member ID = "P355"&gt;&lt;K_ID&gt;K89&lt;/K_ID&gt;&lt;Name&gt;ファイヤー&lt;/Name&gt;&lt;Personality&gt;PE1&lt;/Personality&gt;&lt;Special_1&gt;S97&lt;/Special_1&gt;&lt;Special_2&gt;&lt;/Special_2&gt;&lt;Item&gt;I42&lt;/Item&gt;&lt;Skill_1&gt;S83&lt;/Skill_1&gt;&lt;Skill_2&gt;S44&lt;/Skill_2&gt;&lt;Skill_3&gt;S194&lt;/Skill_3&gt;</v>
      </c>
      <c r="Z356" t="str">
        <f t="shared" si="11"/>
        <v>&lt;Skill_4&gt;S172&lt;/Skill_4&gt;&lt;Circle&gt;4&lt;/Circle&gt;&lt;Doryokuti_1&gt;A&lt;/Doryokuti_1&gt;&lt;Doryokuti_2&gt;S&lt;/Doryokuti_2&gt;&lt;Doryokuti_3&gt;&lt;/Doryokuti_3&gt;&lt;/member&gt;</v>
      </c>
      <c r="AA356" t="str">
        <f t="shared" si="10"/>
        <v>&lt;member ID = "P355"&gt;&lt;K_ID&gt;K89&lt;/K_ID&gt;&lt;Name&gt;ファイヤー&lt;/Name&gt;&lt;Personality&gt;PE1&lt;/Personality&gt;&lt;Special_1&gt;S97&lt;/Special_1&gt;&lt;Special_2&gt;&lt;/Special_2&gt;&lt;Item&gt;I42&lt;/Item&gt;&lt;Skill_1&gt;S83&lt;/Skill_1&gt;&lt;Skill_2&gt;S44&lt;/Skill_2&gt;&lt;Skill_3&gt;S194&lt;/Skill_3&gt;&lt;Skill_4&gt;S172&lt;/Skill_4&gt;&lt;Circle&gt;4&lt;/Circle&gt;&lt;Doryokuti_1&gt;A&lt;/Doryokuti_1&gt;&lt;Doryokuti_2&gt;S&lt;/Doryokuti_2&gt;&lt;Doryokuti_3&gt;&lt;/Doryokuti_3&gt;&lt;/member&gt;</v>
      </c>
      <c r="AMK356" s="1"/>
    </row>
    <row r="357" spans="1:27 1025:1025">
      <c r="A357" s="1" t="s">
        <v>968</v>
      </c>
      <c r="B357" t="str">
        <f>VLOOKUP(C357,xml_table5!$A$1:$B$151,2,FALSE())</f>
        <v>K89</v>
      </c>
      <c r="C357" s="1" t="s">
        <v>965</v>
      </c>
      <c r="D357" s="1" t="s">
        <v>261</v>
      </c>
      <c r="E357" s="22" t="str">
        <f>VLOOKUP(テーブル1[[#This Row],[Personality]],作業用!$J$2:$K$17,2,FALSE)</f>
        <v>PE3</v>
      </c>
      <c r="F357" t="str">
        <f>VLOOKUP(C357,pokemon_status!$B$2:$F$910,4,FALSE())</f>
        <v>プレッシャー</v>
      </c>
      <c r="G357" t="str">
        <f>VLOOKUP(F357,xml_table4!$A$1:$B$127,2,FALSE())</f>
        <v>S97</v>
      </c>
      <c r="I357" t="str">
        <f>IF(H357 = "","",VLOOKUP(H357,xml_table4!$A$1:$B$127,2,FALSE()))</f>
        <v/>
      </c>
      <c r="J357" s="1" t="s">
        <v>262</v>
      </c>
      <c r="K357" t="str">
        <f>VLOOKUP(J357,xml_table2!$A$2:$B$56,2,FALSE())</f>
        <v>I26</v>
      </c>
      <c r="L357" s="1" t="s">
        <v>263</v>
      </c>
      <c r="M357" t="str">
        <f>VLOOKUP(L357,xml_table3!$A$1:$B$272,2,FALSE())</f>
        <v>S39</v>
      </c>
      <c r="N357" s="1" t="s">
        <v>581</v>
      </c>
      <c r="O357" t="str">
        <f>VLOOKUP(N357,xml_table3!$A$1:$B$272,2,FALSE())</f>
        <v>S35</v>
      </c>
      <c r="P357" s="1" t="s">
        <v>397</v>
      </c>
      <c r="Q357" t="str">
        <f>VLOOKUP(P357,xml_table3!$A$1:$B$272,2,FALSE())</f>
        <v>S76</v>
      </c>
      <c r="R357" s="1" t="s">
        <v>534</v>
      </c>
      <c r="S357" t="str">
        <f>VLOOKUP(R357,xml_table3!$A$1:$B$272,2,FALSE())</f>
        <v>S17</v>
      </c>
      <c r="T357" s="1" t="s">
        <v>228</v>
      </c>
      <c r="U357" s="1" t="s">
        <v>43</v>
      </c>
      <c r="V357" s="1" t="s">
        <v>45</v>
      </c>
      <c r="X357" s="1"/>
      <c r="Y357" t="str">
        <f>"&lt;member ID = """&amp;A357&amp;"""&gt;&lt;K_ID&gt;"&amp;B357&amp;"&lt;/K_ID&gt;&lt;Name&gt;"&amp;C357&amp;"&lt;/Name&gt;&lt;Personality&gt;"&amp;テーブル1[[#This Row],[Personality2]]&amp;"&lt;/Personality&gt;&lt;Special_1&gt;"&amp;G357&amp;"&lt;/Special_1&gt;&lt;Special_2&gt;"&amp;I357&amp;"&lt;/Special_2&gt;&lt;Item&gt;"&amp;K357&amp;"&lt;/Item&gt;&lt;Skill_1&gt;"&amp;M357&amp;"&lt;/Skill_1&gt;&lt;Skill_2&gt;"&amp;O357&amp;"&lt;/Skill_2&gt;&lt;Skill_3&gt;"&amp;Q357&amp;"&lt;/Skill_3&gt;"</f>
        <v>&lt;member ID = "P356"&gt;&lt;K_ID&gt;K89&lt;/K_ID&gt;&lt;Name&gt;ファイヤー&lt;/Name&gt;&lt;Personality&gt;PE3&lt;/Personality&gt;&lt;Special_1&gt;S97&lt;/Special_1&gt;&lt;Special_2&gt;&lt;/Special_2&gt;&lt;Item&gt;I26&lt;/Item&gt;&lt;Skill_1&gt;S39&lt;/Skill_1&gt;&lt;Skill_2&gt;S35&lt;/Skill_2&gt;&lt;Skill_3&gt;S76&lt;/Skill_3&gt;</v>
      </c>
      <c r="Z357" t="str">
        <f t="shared" si="11"/>
        <v>&lt;Skill_4&gt;S17&lt;/Skill_4&gt;&lt;Circle&gt;4&lt;/Circle&gt;&lt;Doryokuti_1&gt;C&lt;/Doryokuti_1&gt;&lt;Doryokuti_2&gt;S&lt;/Doryokuti_2&gt;&lt;Doryokuti_3&gt;&lt;/Doryokuti_3&gt;&lt;/member&gt;</v>
      </c>
      <c r="AA357" t="str">
        <f t="shared" si="10"/>
        <v>&lt;member ID = "P356"&gt;&lt;K_ID&gt;K89&lt;/K_ID&gt;&lt;Name&gt;ファイヤー&lt;/Name&gt;&lt;Personality&gt;PE3&lt;/Personality&gt;&lt;Special_1&gt;S97&lt;/Special_1&gt;&lt;Special_2&gt;&lt;/Special_2&gt;&lt;Item&gt;I26&lt;/Item&gt;&lt;Skill_1&gt;S39&lt;/Skill_1&gt;&lt;Skill_2&gt;S35&lt;/Skill_2&gt;&lt;Skill_3&gt;S76&lt;/Skill_3&gt;&lt;Skill_4&gt;S17&lt;/Skill_4&gt;&lt;Circle&gt;4&lt;/Circle&gt;&lt;Doryokuti_1&gt;C&lt;/Doryokuti_1&gt;&lt;Doryokuti_2&gt;S&lt;/Doryokuti_2&gt;&lt;Doryokuti_3&gt;&lt;/Doryokuti_3&gt;&lt;/member&gt;</v>
      </c>
      <c r="AMK357" s="1"/>
    </row>
    <row r="358" spans="1:27 1025:1025">
      <c r="A358" s="1" t="s">
        <v>969</v>
      </c>
      <c r="B358" t="str">
        <f>VLOOKUP(C358,xml_table5!$A$1:$B$151,2,FALSE())</f>
        <v>K90</v>
      </c>
      <c r="C358" s="1" t="s">
        <v>970</v>
      </c>
      <c r="D358" s="1" t="s">
        <v>206</v>
      </c>
      <c r="E358" s="22" t="str">
        <f>VLOOKUP(テーブル1[[#This Row],[Personality]],作業用!$J$2:$K$17,2,FALSE)</f>
        <v>PE1</v>
      </c>
      <c r="F358" t="str">
        <f>VLOOKUP(C358,pokemon_status!$B$2:$F$910,4,FALSE())</f>
        <v>もらいび</v>
      </c>
      <c r="G358" t="str">
        <f>VLOOKUP(F358,xml_table4!$A$1:$B$127,2,FALSE())</f>
        <v>S116</v>
      </c>
      <c r="I358" t="str">
        <f>IF(H358 = "","",VLOOKUP(H358,xml_table4!$A$1:$B$127,2,FALSE()))</f>
        <v/>
      </c>
      <c r="J358" s="1" t="s">
        <v>239</v>
      </c>
      <c r="K358" t="str">
        <f>VLOOKUP(J358,xml_table2!$A$2:$B$56,2,FALSE())</f>
        <v>I30</v>
      </c>
      <c r="L358" s="1" t="s">
        <v>251</v>
      </c>
      <c r="M358" t="str">
        <f>VLOOKUP(L358,xml_table3!$A$1:$B$272,2,FALSE())</f>
        <v>S225</v>
      </c>
      <c r="N358" s="1" t="s">
        <v>222</v>
      </c>
      <c r="O358" t="str">
        <f>VLOOKUP(N358,xml_table3!$A$1:$B$272,2,FALSE())</f>
        <v>S193</v>
      </c>
      <c r="P358" s="1" t="s">
        <v>449</v>
      </c>
      <c r="Q358" t="str">
        <f>VLOOKUP(P358,xml_table3!$A$1:$B$272,2,FALSE())</f>
        <v>S187</v>
      </c>
      <c r="R358" s="1" t="s">
        <v>313</v>
      </c>
      <c r="S358" t="str">
        <f>VLOOKUP(R358,xml_table3!$A$1:$B$272,2,FALSE())</f>
        <v>S201</v>
      </c>
      <c r="T358" s="1" t="s">
        <v>212</v>
      </c>
      <c r="U358" s="1" t="s">
        <v>41</v>
      </c>
      <c r="V358" s="1" t="s">
        <v>44</v>
      </c>
      <c r="X358" s="1"/>
      <c r="Y358" t="str">
        <f>"&lt;member ID = """&amp;A358&amp;"""&gt;&lt;K_ID&gt;"&amp;B358&amp;"&lt;/K_ID&gt;&lt;Name&gt;"&amp;C358&amp;"&lt;/Name&gt;&lt;Personality&gt;"&amp;テーブル1[[#This Row],[Personality2]]&amp;"&lt;/Personality&gt;&lt;Special_1&gt;"&amp;G358&amp;"&lt;/Special_1&gt;&lt;Special_2&gt;"&amp;I358&amp;"&lt;/Special_2&gt;&lt;Item&gt;"&amp;K358&amp;"&lt;/Item&gt;&lt;Skill_1&gt;"&amp;M358&amp;"&lt;/Skill_1&gt;&lt;Skill_2&gt;"&amp;O358&amp;"&lt;/Skill_2&gt;&lt;Skill_3&gt;"&amp;Q358&amp;"&lt;/Skill_3&gt;"</f>
        <v>&lt;member ID = "P357"&gt;&lt;K_ID&gt;K90&lt;/K_ID&gt;&lt;Name&gt;ブースター&lt;/Name&gt;&lt;Personality&gt;PE1&lt;/Personality&gt;&lt;Special_1&gt;S116&lt;/Special_1&gt;&lt;Special_2&gt;&lt;/Special_2&gt;&lt;Item&gt;I30&lt;/Item&gt;&lt;Skill_1&gt;S225&lt;/Skill_1&gt;&lt;Skill_2&gt;S193&lt;/Skill_2&gt;&lt;Skill_3&gt;S187&lt;/Skill_3&gt;</v>
      </c>
      <c r="Z358" t="str">
        <f t="shared" si="11"/>
        <v>&lt;Skill_4&gt;S201&lt;/Skill_4&gt;&lt;Circle&gt;1&lt;/Circle&gt;&lt;Doryokuti_1&gt;A&lt;/Doryokuti_1&gt;&lt;Doryokuti_2&gt;D&lt;/Doryokuti_2&gt;&lt;Doryokuti_3&gt;&lt;/Doryokuti_3&gt;&lt;/member&gt;</v>
      </c>
      <c r="AA358" t="str">
        <f t="shared" si="10"/>
        <v>&lt;member ID = "P357"&gt;&lt;K_ID&gt;K90&lt;/K_ID&gt;&lt;Name&gt;ブースター&lt;/Name&gt;&lt;Personality&gt;PE1&lt;/Personality&gt;&lt;Special_1&gt;S116&lt;/Special_1&gt;&lt;Special_2&gt;&lt;/Special_2&gt;&lt;Item&gt;I30&lt;/Item&gt;&lt;Skill_1&gt;S225&lt;/Skill_1&gt;&lt;Skill_2&gt;S193&lt;/Skill_2&gt;&lt;Skill_3&gt;S187&lt;/Skill_3&gt;&lt;Skill_4&gt;S201&lt;/Skill_4&gt;&lt;Circle&gt;1&lt;/Circle&gt;&lt;Doryokuti_1&gt;A&lt;/Doryokuti_1&gt;&lt;Doryokuti_2&gt;D&lt;/Doryokuti_2&gt;&lt;Doryokuti_3&gt;&lt;/Doryokuti_3&gt;&lt;/member&gt;</v>
      </c>
      <c r="AMK358" s="1"/>
    </row>
    <row r="359" spans="1:27 1025:1025">
      <c r="A359" s="1" t="s">
        <v>971</v>
      </c>
      <c r="B359" t="str">
        <f>VLOOKUP(C359,xml_table5!$A$1:$B$151,2,FALSE())</f>
        <v>K90</v>
      </c>
      <c r="C359" s="1" t="s">
        <v>970</v>
      </c>
      <c r="D359" s="1" t="s">
        <v>231</v>
      </c>
      <c r="E359" s="22" t="str">
        <f>VLOOKUP(テーブル1[[#This Row],[Personality]],作業用!$J$2:$K$17,2,FALSE)</f>
        <v>PE2</v>
      </c>
      <c r="F359" t="str">
        <f>VLOOKUP(C359,pokemon_status!$B$2:$F$910,4,FALSE())</f>
        <v>もらいび</v>
      </c>
      <c r="G359" t="str">
        <f>VLOOKUP(F359,xml_table4!$A$1:$B$127,2,FALSE())</f>
        <v>S116</v>
      </c>
      <c r="I359" t="str">
        <f>IF(H359 = "","",VLOOKUP(H359,xml_table4!$A$1:$B$127,2,FALSE()))</f>
        <v/>
      </c>
      <c r="J359" s="1" t="s">
        <v>256</v>
      </c>
      <c r="K359" t="str">
        <f>VLOOKUP(J359,xml_table2!$A$2:$B$56,2,FALSE())</f>
        <v>I12</v>
      </c>
      <c r="L359" s="1" t="s">
        <v>251</v>
      </c>
      <c r="M359" t="str">
        <f>VLOOKUP(L359,xml_table3!$A$1:$B$272,2,FALSE())</f>
        <v>S225</v>
      </c>
      <c r="N359" s="1" t="s">
        <v>96</v>
      </c>
      <c r="O359" t="str">
        <f>VLOOKUP(N359,xml_table3!$A$1:$B$272,2,FALSE())</f>
        <v>S96</v>
      </c>
      <c r="P359" s="1" t="s">
        <v>259</v>
      </c>
      <c r="Q359" t="str">
        <f>VLOOKUP(P359,xml_table3!$A$1:$B$272,2,FALSE())</f>
        <v>S85</v>
      </c>
      <c r="R359" s="1" t="s">
        <v>972</v>
      </c>
      <c r="S359" t="str">
        <f>VLOOKUP(R359,xml_table3!$A$1:$B$272,2,FALSE())</f>
        <v>S116</v>
      </c>
      <c r="T359" s="1" t="s">
        <v>219</v>
      </c>
      <c r="U359" s="1" t="s">
        <v>41</v>
      </c>
      <c r="V359" s="1" t="s">
        <v>45</v>
      </c>
      <c r="X359" s="1"/>
      <c r="Y359" t="str">
        <f>"&lt;member ID = """&amp;A359&amp;"""&gt;&lt;K_ID&gt;"&amp;B359&amp;"&lt;/K_ID&gt;&lt;Name&gt;"&amp;C359&amp;"&lt;/Name&gt;&lt;Personality&gt;"&amp;テーブル1[[#This Row],[Personality2]]&amp;"&lt;/Personality&gt;&lt;Special_1&gt;"&amp;G359&amp;"&lt;/Special_1&gt;&lt;Special_2&gt;"&amp;I359&amp;"&lt;/Special_2&gt;&lt;Item&gt;"&amp;K359&amp;"&lt;/Item&gt;&lt;Skill_1&gt;"&amp;M359&amp;"&lt;/Skill_1&gt;&lt;Skill_2&gt;"&amp;O359&amp;"&lt;/Skill_2&gt;&lt;Skill_3&gt;"&amp;Q359&amp;"&lt;/Skill_3&gt;"</f>
        <v>&lt;member ID = "P358"&gt;&lt;K_ID&gt;K90&lt;/K_ID&gt;&lt;Name&gt;ブースター&lt;/Name&gt;&lt;Personality&gt;PE2&lt;/Personality&gt;&lt;Special_1&gt;S116&lt;/Special_1&gt;&lt;Special_2&gt;&lt;/Special_2&gt;&lt;Item&gt;I12&lt;/Item&gt;&lt;Skill_1&gt;S225&lt;/Skill_1&gt;&lt;Skill_2&gt;S96&lt;/Skill_2&gt;&lt;Skill_3&gt;S85&lt;/Skill_3&gt;</v>
      </c>
      <c r="Z359" t="str">
        <f t="shared" si="11"/>
        <v>&lt;Skill_4&gt;S116&lt;/Skill_4&gt;&lt;Circle&gt;2&lt;/Circle&gt;&lt;Doryokuti_1&gt;A&lt;/Doryokuti_1&gt;&lt;Doryokuti_2&gt;S&lt;/Doryokuti_2&gt;&lt;Doryokuti_3&gt;&lt;/Doryokuti_3&gt;&lt;/member&gt;</v>
      </c>
      <c r="AA359" t="str">
        <f t="shared" si="10"/>
        <v>&lt;member ID = "P358"&gt;&lt;K_ID&gt;K90&lt;/K_ID&gt;&lt;Name&gt;ブースター&lt;/Name&gt;&lt;Personality&gt;PE2&lt;/Personality&gt;&lt;Special_1&gt;S116&lt;/Special_1&gt;&lt;Special_2&gt;&lt;/Special_2&gt;&lt;Item&gt;I12&lt;/Item&gt;&lt;Skill_1&gt;S225&lt;/Skill_1&gt;&lt;Skill_2&gt;S96&lt;/Skill_2&gt;&lt;Skill_3&gt;S85&lt;/Skill_3&gt;&lt;Skill_4&gt;S116&lt;/Skill_4&gt;&lt;Circle&gt;2&lt;/Circle&gt;&lt;Doryokuti_1&gt;A&lt;/Doryokuti_1&gt;&lt;Doryokuti_2&gt;S&lt;/Doryokuti_2&gt;&lt;Doryokuti_3&gt;&lt;/Doryokuti_3&gt;&lt;/member&gt;</v>
      </c>
      <c r="AMK359" s="1"/>
    </row>
    <row r="360" spans="1:27 1025:1025">
      <c r="A360" s="1" t="s">
        <v>973</v>
      </c>
      <c r="B360" t="str">
        <f>VLOOKUP(C360,xml_table5!$A$1:$B$151,2,FALSE())</f>
        <v>K90</v>
      </c>
      <c r="C360" s="1" t="s">
        <v>970</v>
      </c>
      <c r="D360" s="1" t="s">
        <v>261</v>
      </c>
      <c r="E360" s="22" t="str">
        <f>VLOOKUP(テーブル1[[#This Row],[Personality]],作業用!$J$2:$K$17,2,FALSE)</f>
        <v>PE3</v>
      </c>
      <c r="F360" t="str">
        <f>VLOOKUP(C360,pokemon_status!$B$2:$F$910,4,FALSE())</f>
        <v>もらいび</v>
      </c>
      <c r="G360" t="str">
        <f>VLOOKUP(F360,xml_table4!$A$1:$B$127,2,FALSE())</f>
        <v>S116</v>
      </c>
      <c r="I360" t="str">
        <f>IF(H360 = "","",VLOOKUP(H360,xml_table4!$A$1:$B$127,2,FALSE()))</f>
        <v/>
      </c>
      <c r="J360" s="1" t="s">
        <v>262</v>
      </c>
      <c r="K360" t="str">
        <f>VLOOKUP(J360,xml_table2!$A$2:$B$56,2,FALSE())</f>
        <v>I26</v>
      </c>
      <c r="L360" s="1" t="s">
        <v>263</v>
      </c>
      <c r="M360" t="str">
        <f>VLOOKUP(L360,xml_table3!$A$1:$B$272,2,FALSE())</f>
        <v>S39</v>
      </c>
      <c r="N360" s="1" t="s">
        <v>319</v>
      </c>
      <c r="O360" t="str">
        <f>VLOOKUP(N360,xml_table3!$A$1:$B$272,2,FALSE())</f>
        <v>S104</v>
      </c>
      <c r="P360" s="1" t="s">
        <v>974</v>
      </c>
      <c r="Q360" t="str">
        <f>VLOOKUP(P360,xml_table3!$A$1:$B$272,2,FALSE())</f>
        <v>S169</v>
      </c>
      <c r="R360" s="1" t="s">
        <v>254</v>
      </c>
      <c r="S360" t="str">
        <f>VLOOKUP(R360,xml_table3!$A$1:$B$272,2,FALSE())</f>
        <v>S43</v>
      </c>
      <c r="T360" s="1" t="s">
        <v>224</v>
      </c>
      <c r="U360" s="1" t="s">
        <v>43</v>
      </c>
      <c r="V360" s="1" t="s">
        <v>44</v>
      </c>
      <c r="X360" s="1"/>
      <c r="Y360" t="str">
        <f>"&lt;member ID = """&amp;A360&amp;"""&gt;&lt;K_ID&gt;"&amp;B360&amp;"&lt;/K_ID&gt;&lt;Name&gt;"&amp;C360&amp;"&lt;/Name&gt;&lt;Personality&gt;"&amp;テーブル1[[#This Row],[Personality2]]&amp;"&lt;/Personality&gt;&lt;Special_1&gt;"&amp;G360&amp;"&lt;/Special_1&gt;&lt;Special_2&gt;"&amp;I360&amp;"&lt;/Special_2&gt;&lt;Item&gt;"&amp;K360&amp;"&lt;/Item&gt;&lt;Skill_1&gt;"&amp;M360&amp;"&lt;/Skill_1&gt;&lt;Skill_2&gt;"&amp;O360&amp;"&lt;/Skill_2&gt;&lt;Skill_3&gt;"&amp;Q360&amp;"&lt;/Skill_3&gt;"</f>
        <v>&lt;member ID = "P359"&gt;&lt;K_ID&gt;K90&lt;/K_ID&gt;&lt;Name&gt;ブースター&lt;/Name&gt;&lt;Personality&gt;PE3&lt;/Personality&gt;&lt;Special_1&gt;S116&lt;/Special_1&gt;&lt;Special_2&gt;&lt;/Special_2&gt;&lt;Item&gt;I26&lt;/Item&gt;&lt;Skill_1&gt;S39&lt;/Skill_1&gt;&lt;Skill_2&gt;S104&lt;/Skill_2&gt;&lt;Skill_3&gt;S169&lt;/Skill_3&gt;</v>
      </c>
      <c r="Z360" t="str">
        <f t="shared" si="11"/>
        <v>&lt;Skill_4&gt;S43&lt;/Skill_4&gt;&lt;Circle&gt;3&lt;/Circle&gt;&lt;Doryokuti_1&gt;C&lt;/Doryokuti_1&gt;&lt;Doryokuti_2&gt;D&lt;/Doryokuti_2&gt;&lt;Doryokuti_3&gt;&lt;/Doryokuti_3&gt;&lt;/member&gt;</v>
      </c>
      <c r="AA360" t="str">
        <f t="shared" si="10"/>
        <v>&lt;member ID = "P359"&gt;&lt;K_ID&gt;K90&lt;/K_ID&gt;&lt;Name&gt;ブースター&lt;/Name&gt;&lt;Personality&gt;PE3&lt;/Personality&gt;&lt;Special_1&gt;S116&lt;/Special_1&gt;&lt;Special_2&gt;&lt;/Special_2&gt;&lt;Item&gt;I26&lt;/Item&gt;&lt;Skill_1&gt;S39&lt;/Skill_1&gt;&lt;Skill_2&gt;S104&lt;/Skill_2&gt;&lt;Skill_3&gt;S169&lt;/Skill_3&gt;&lt;Skill_4&gt;S43&lt;/Skill_4&gt;&lt;Circle&gt;3&lt;/Circle&gt;&lt;Doryokuti_1&gt;C&lt;/Doryokuti_1&gt;&lt;Doryokuti_2&gt;D&lt;/Doryokuti_2&gt;&lt;Doryokuti_3&gt;&lt;/Doryokuti_3&gt;&lt;/member&gt;</v>
      </c>
      <c r="AMK360" s="1"/>
    </row>
    <row r="361" spans="1:27 1025:1025">
      <c r="A361" s="1" t="s">
        <v>975</v>
      </c>
      <c r="B361" t="str">
        <f>VLOOKUP(C361,xml_table5!$A$1:$B$151,2,FALSE())</f>
        <v>K90</v>
      </c>
      <c r="C361" s="1" t="s">
        <v>970</v>
      </c>
      <c r="D361" s="1" t="s">
        <v>206</v>
      </c>
      <c r="E361" s="22" t="str">
        <f>VLOOKUP(テーブル1[[#This Row],[Personality]],作業用!$J$2:$K$17,2,FALSE)</f>
        <v>PE1</v>
      </c>
      <c r="F361" t="str">
        <f>VLOOKUP(C361,pokemon_status!$B$2:$F$910,4,FALSE())</f>
        <v>もらいび</v>
      </c>
      <c r="G361" t="str">
        <f>VLOOKUP(F361,xml_table4!$A$1:$B$127,2,FALSE())</f>
        <v>S116</v>
      </c>
      <c r="I361" t="str">
        <f>IF(H361 = "","",VLOOKUP(H361,xml_table4!$A$1:$B$127,2,FALSE()))</f>
        <v/>
      </c>
      <c r="J361" s="1" t="s">
        <v>262</v>
      </c>
      <c r="K361" t="str">
        <f>VLOOKUP(J361,xml_table2!$A$2:$B$56,2,FALSE())</f>
        <v>I26</v>
      </c>
      <c r="L361" s="1" t="s">
        <v>251</v>
      </c>
      <c r="M361" t="str">
        <f>VLOOKUP(L361,xml_table3!$A$1:$B$272,2,FALSE())</f>
        <v>S225</v>
      </c>
      <c r="N361" s="1" t="s">
        <v>223</v>
      </c>
      <c r="O361" t="str">
        <f>VLOOKUP(N361,xml_table3!$A$1:$B$272,2,FALSE())</f>
        <v>S63</v>
      </c>
      <c r="P361" s="1" t="s">
        <v>222</v>
      </c>
      <c r="Q361" t="str">
        <f>VLOOKUP(P361,xml_table3!$A$1:$B$272,2,FALSE())</f>
        <v>S193</v>
      </c>
      <c r="R361" s="1" t="s">
        <v>370</v>
      </c>
      <c r="S361" t="str">
        <f>VLOOKUP(R361,xml_table3!$A$1:$B$272,2,FALSE())</f>
        <v>S53</v>
      </c>
      <c r="T361" s="1" t="s">
        <v>228</v>
      </c>
      <c r="U361" s="1" t="s">
        <v>41</v>
      </c>
      <c r="V361" s="1" t="s">
        <v>44</v>
      </c>
      <c r="X361" s="1"/>
      <c r="Y361" t="str">
        <f>"&lt;member ID = """&amp;A361&amp;"""&gt;&lt;K_ID&gt;"&amp;B361&amp;"&lt;/K_ID&gt;&lt;Name&gt;"&amp;C361&amp;"&lt;/Name&gt;&lt;Personality&gt;"&amp;テーブル1[[#This Row],[Personality2]]&amp;"&lt;/Personality&gt;&lt;Special_1&gt;"&amp;G361&amp;"&lt;/Special_1&gt;&lt;Special_2&gt;"&amp;I361&amp;"&lt;/Special_2&gt;&lt;Item&gt;"&amp;K361&amp;"&lt;/Item&gt;&lt;Skill_1&gt;"&amp;M361&amp;"&lt;/Skill_1&gt;&lt;Skill_2&gt;"&amp;O361&amp;"&lt;/Skill_2&gt;&lt;Skill_3&gt;"&amp;Q361&amp;"&lt;/Skill_3&gt;"</f>
        <v>&lt;member ID = "P360"&gt;&lt;K_ID&gt;K90&lt;/K_ID&gt;&lt;Name&gt;ブースター&lt;/Name&gt;&lt;Personality&gt;PE1&lt;/Personality&gt;&lt;Special_1&gt;S116&lt;/Special_1&gt;&lt;Special_2&gt;&lt;/Special_2&gt;&lt;Item&gt;I26&lt;/Item&gt;&lt;Skill_1&gt;S225&lt;/Skill_1&gt;&lt;Skill_2&gt;S63&lt;/Skill_2&gt;&lt;Skill_3&gt;S193&lt;/Skill_3&gt;</v>
      </c>
      <c r="Z361" t="str">
        <f t="shared" si="11"/>
        <v>&lt;Skill_4&gt;S53&lt;/Skill_4&gt;&lt;Circle&gt;4&lt;/Circle&gt;&lt;Doryokuti_1&gt;A&lt;/Doryokuti_1&gt;&lt;Doryokuti_2&gt;D&lt;/Doryokuti_2&gt;&lt;Doryokuti_3&gt;&lt;/Doryokuti_3&gt;&lt;/member&gt;</v>
      </c>
      <c r="AA361" t="str">
        <f t="shared" si="10"/>
        <v>&lt;member ID = "P360"&gt;&lt;K_ID&gt;K90&lt;/K_ID&gt;&lt;Name&gt;ブースター&lt;/Name&gt;&lt;Personality&gt;PE1&lt;/Personality&gt;&lt;Special_1&gt;S116&lt;/Special_1&gt;&lt;Special_2&gt;&lt;/Special_2&gt;&lt;Item&gt;I26&lt;/Item&gt;&lt;Skill_1&gt;S225&lt;/Skill_1&gt;&lt;Skill_2&gt;S63&lt;/Skill_2&gt;&lt;Skill_3&gt;S193&lt;/Skill_3&gt;&lt;Skill_4&gt;S53&lt;/Skill_4&gt;&lt;Circle&gt;4&lt;/Circle&gt;&lt;Doryokuti_1&gt;A&lt;/Doryokuti_1&gt;&lt;Doryokuti_2&gt;D&lt;/Doryokuti_2&gt;&lt;Doryokuti_3&gt;&lt;/Doryokuti_3&gt;&lt;/member&gt;</v>
      </c>
      <c r="AMK361" s="1"/>
    </row>
    <row r="362" spans="1:27 1025:1025">
      <c r="A362" s="1" t="s">
        <v>976</v>
      </c>
      <c r="B362" t="str">
        <f>VLOOKUP(C362,xml_table5!$A$1:$B$151,2,FALSE())</f>
        <v>K91</v>
      </c>
      <c r="C362" s="1" t="s">
        <v>977</v>
      </c>
      <c r="D362" s="1" t="s">
        <v>309</v>
      </c>
      <c r="E362" s="22" t="str">
        <f>VLOOKUP(テーブル1[[#This Row],[Personality]],作業用!$J$2:$K$17,2,FALSE)</f>
        <v>PE6</v>
      </c>
      <c r="F362" t="str">
        <f>VLOOKUP(C362,pokemon_status!$B$2:$F$910,4,FALSE())</f>
        <v>シンクロ</v>
      </c>
      <c r="G362" t="str">
        <f>VLOOKUP(F362,xml_table4!$A$1:$B$127,2,FALSE())</f>
        <v>S41</v>
      </c>
      <c r="H362" t="s">
        <v>978</v>
      </c>
      <c r="I362" t="str">
        <f>IF(H362 = "","",VLOOKUP(H362,xml_table4!$A$1:$B$127,2,FALSE()))</f>
        <v>S51</v>
      </c>
      <c r="J362" s="1" t="s">
        <v>315</v>
      </c>
      <c r="K362" t="str">
        <f>VLOOKUP(J362,xml_table2!$A$2:$B$56,2,FALSE())</f>
        <v>I43</v>
      </c>
      <c r="L362" s="1" t="s">
        <v>310</v>
      </c>
      <c r="M362" t="str">
        <f>VLOOKUP(L362,xml_table3!$A$1:$B$272,2,FALSE())</f>
        <v>S88</v>
      </c>
      <c r="N362" s="1" t="s">
        <v>319</v>
      </c>
      <c r="O362" t="str">
        <f>VLOOKUP(N362,xml_table3!$A$1:$B$272,2,FALSE())</f>
        <v>S104</v>
      </c>
      <c r="P362" s="1" t="s">
        <v>312</v>
      </c>
      <c r="Q362" t="str">
        <f>VLOOKUP(P362,xml_table3!$A$1:$B$272,2,FALSE())</f>
        <v>S248</v>
      </c>
      <c r="R362" s="1" t="s">
        <v>979</v>
      </c>
      <c r="S362" t="str">
        <f>VLOOKUP(R362,xml_table3!$A$1:$B$272,2,FALSE())</f>
        <v>S244</v>
      </c>
      <c r="T362" s="1" t="s">
        <v>212</v>
      </c>
      <c r="U362" s="1" t="s">
        <v>43</v>
      </c>
      <c r="V362" s="1" t="s">
        <v>45</v>
      </c>
      <c r="X362" s="1"/>
      <c r="Y362" t="str">
        <f>"&lt;member ID = """&amp;A362&amp;"""&gt;&lt;K_ID&gt;"&amp;B362&amp;"&lt;/K_ID&gt;&lt;Name&gt;"&amp;C362&amp;"&lt;/Name&gt;&lt;Personality&gt;"&amp;テーブル1[[#This Row],[Personality2]]&amp;"&lt;/Personality&gt;&lt;Special_1&gt;"&amp;G362&amp;"&lt;/Special_1&gt;&lt;Special_2&gt;"&amp;I362&amp;"&lt;/Special_2&gt;&lt;Item&gt;"&amp;K362&amp;"&lt;/Item&gt;&lt;Skill_1&gt;"&amp;M362&amp;"&lt;/Skill_1&gt;&lt;Skill_2&gt;"&amp;O362&amp;"&lt;/Skill_2&gt;&lt;Skill_3&gt;"&amp;Q362&amp;"&lt;/Skill_3&gt;"</f>
        <v>&lt;member ID = "P361"&gt;&lt;K_ID&gt;K91&lt;/K_ID&gt;&lt;Name&gt;フーディン&lt;/Name&gt;&lt;Personality&gt;PE6&lt;/Personality&gt;&lt;Special_1&gt;S41&lt;/Special_1&gt;&lt;Special_2&gt;S51&lt;/Special_2&gt;&lt;Item&gt;I43&lt;/Item&gt;&lt;Skill_1&gt;S88&lt;/Skill_1&gt;&lt;Skill_2&gt;S104&lt;/Skill_2&gt;&lt;Skill_3&gt;S248&lt;/Skill_3&gt;</v>
      </c>
      <c r="Z362" t="str">
        <f t="shared" si="11"/>
        <v>&lt;Skill_4&gt;S244&lt;/Skill_4&gt;&lt;Circle&gt;1&lt;/Circle&gt;&lt;Doryokuti_1&gt;C&lt;/Doryokuti_1&gt;&lt;Doryokuti_2&gt;S&lt;/Doryokuti_2&gt;&lt;Doryokuti_3&gt;&lt;/Doryokuti_3&gt;&lt;/member&gt;</v>
      </c>
      <c r="AA362" t="str">
        <f t="shared" si="10"/>
        <v>&lt;member ID = "P361"&gt;&lt;K_ID&gt;K91&lt;/K_ID&gt;&lt;Name&gt;フーディン&lt;/Name&gt;&lt;Personality&gt;PE6&lt;/Personality&gt;&lt;Special_1&gt;S41&lt;/Special_1&gt;&lt;Special_2&gt;S51&lt;/Special_2&gt;&lt;Item&gt;I43&lt;/Item&gt;&lt;Skill_1&gt;S88&lt;/Skill_1&gt;&lt;Skill_2&gt;S104&lt;/Skill_2&gt;&lt;Skill_3&gt;S248&lt;/Skill_3&gt;&lt;Skill_4&gt;S244&lt;/Skill_4&gt;&lt;Circle&gt;1&lt;/Circle&gt;&lt;Doryokuti_1&gt;C&lt;/Doryokuti_1&gt;&lt;Doryokuti_2&gt;S&lt;/Doryokuti_2&gt;&lt;Doryokuti_3&gt;&lt;/Doryokuti_3&gt;&lt;/member&gt;</v>
      </c>
      <c r="AMK362" s="1"/>
    </row>
    <row r="363" spans="1:27 1025:1025">
      <c r="A363" s="1" t="s">
        <v>980</v>
      </c>
      <c r="B363" t="str">
        <f>VLOOKUP(C363,xml_table5!$A$1:$B$151,2,FALSE())</f>
        <v>K91</v>
      </c>
      <c r="C363" s="1" t="s">
        <v>977</v>
      </c>
      <c r="D363" s="1" t="s">
        <v>261</v>
      </c>
      <c r="E363" s="22" t="str">
        <f>VLOOKUP(テーブル1[[#This Row],[Personality]],作業用!$J$2:$K$17,2,FALSE)</f>
        <v>PE3</v>
      </c>
      <c r="F363" t="str">
        <f>VLOOKUP(C363,pokemon_status!$B$2:$F$910,4,FALSE())</f>
        <v>シンクロ</v>
      </c>
      <c r="G363" t="str">
        <f>VLOOKUP(F363,xml_table4!$A$1:$B$127,2,FALSE())</f>
        <v>S41</v>
      </c>
      <c r="H363" t="s">
        <v>978</v>
      </c>
      <c r="I363" t="str">
        <f>IF(H363 = "","",VLOOKUP(H363,xml_table4!$A$1:$B$127,2,FALSE()))</f>
        <v>S51</v>
      </c>
      <c r="J363" s="1" t="s">
        <v>981</v>
      </c>
      <c r="K363" t="str">
        <f>VLOOKUP(J363,xml_table2!$A$2:$B$56,2,FALSE())</f>
        <v>I38</v>
      </c>
      <c r="L363" s="1" t="s">
        <v>310</v>
      </c>
      <c r="M363" t="str">
        <f>VLOOKUP(L363,xml_table3!$A$1:$B$272,2,FALSE())</f>
        <v>S88</v>
      </c>
      <c r="N363" s="1" t="s">
        <v>363</v>
      </c>
      <c r="O363" t="str">
        <f>VLOOKUP(N363,xml_table3!$A$1:$B$272,2,FALSE())</f>
        <v>S61</v>
      </c>
      <c r="P363" s="1" t="s">
        <v>575</v>
      </c>
      <c r="Q363" t="str">
        <f>VLOOKUP(P363,xml_table3!$A$1:$B$272,2,FALSE())</f>
        <v>S137</v>
      </c>
      <c r="R363" s="1" t="s">
        <v>704</v>
      </c>
      <c r="S363" t="str">
        <f>VLOOKUP(R363,xml_table3!$A$1:$B$272,2,FALSE())</f>
        <v>S93</v>
      </c>
      <c r="T363" s="1" t="s">
        <v>219</v>
      </c>
      <c r="U363" s="1" t="s">
        <v>43</v>
      </c>
      <c r="V363" s="1" t="s">
        <v>45</v>
      </c>
      <c r="X363" s="1"/>
      <c r="Y363" t="str">
        <f>"&lt;member ID = """&amp;A363&amp;"""&gt;&lt;K_ID&gt;"&amp;B363&amp;"&lt;/K_ID&gt;&lt;Name&gt;"&amp;C363&amp;"&lt;/Name&gt;&lt;Personality&gt;"&amp;テーブル1[[#This Row],[Personality2]]&amp;"&lt;/Personality&gt;&lt;Special_1&gt;"&amp;G363&amp;"&lt;/Special_1&gt;&lt;Special_2&gt;"&amp;I363&amp;"&lt;/Special_2&gt;&lt;Item&gt;"&amp;K363&amp;"&lt;/Item&gt;&lt;Skill_1&gt;"&amp;M363&amp;"&lt;/Skill_1&gt;&lt;Skill_2&gt;"&amp;O363&amp;"&lt;/Skill_2&gt;&lt;Skill_3&gt;"&amp;Q363&amp;"&lt;/Skill_3&gt;"</f>
        <v>&lt;member ID = "P362"&gt;&lt;K_ID&gt;K91&lt;/K_ID&gt;&lt;Name&gt;フーディン&lt;/Name&gt;&lt;Personality&gt;PE3&lt;/Personality&gt;&lt;Special_1&gt;S41&lt;/Special_1&gt;&lt;Special_2&gt;S51&lt;/Special_2&gt;&lt;Item&gt;I38&lt;/Item&gt;&lt;Skill_1&gt;S88&lt;/Skill_1&gt;&lt;Skill_2&gt;S61&lt;/Skill_2&gt;&lt;Skill_3&gt;S137&lt;/Skill_3&gt;</v>
      </c>
      <c r="Z363" t="str">
        <f t="shared" si="11"/>
        <v>&lt;Skill_4&gt;S93&lt;/Skill_4&gt;&lt;Circle&gt;2&lt;/Circle&gt;&lt;Doryokuti_1&gt;C&lt;/Doryokuti_1&gt;&lt;Doryokuti_2&gt;S&lt;/Doryokuti_2&gt;&lt;Doryokuti_3&gt;&lt;/Doryokuti_3&gt;&lt;/member&gt;</v>
      </c>
      <c r="AA363" t="str">
        <f t="shared" si="10"/>
        <v>&lt;member ID = "P362"&gt;&lt;K_ID&gt;K91&lt;/K_ID&gt;&lt;Name&gt;フーディン&lt;/Name&gt;&lt;Personality&gt;PE3&lt;/Personality&gt;&lt;Special_1&gt;S41&lt;/Special_1&gt;&lt;Special_2&gt;S51&lt;/Special_2&gt;&lt;Item&gt;I38&lt;/Item&gt;&lt;Skill_1&gt;S88&lt;/Skill_1&gt;&lt;Skill_2&gt;S61&lt;/Skill_2&gt;&lt;Skill_3&gt;S137&lt;/Skill_3&gt;&lt;Skill_4&gt;S93&lt;/Skill_4&gt;&lt;Circle&gt;2&lt;/Circle&gt;&lt;Doryokuti_1&gt;C&lt;/Doryokuti_1&gt;&lt;Doryokuti_2&gt;S&lt;/Doryokuti_2&gt;&lt;Doryokuti_3&gt;&lt;/Doryokuti_3&gt;&lt;/member&gt;</v>
      </c>
      <c r="AMK363" s="1"/>
    </row>
    <row r="364" spans="1:27 1025:1025">
      <c r="A364" s="1" t="s">
        <v>982</v>
      </c>
      <c r="B364" t="str">
        <f>VLOOKUP(C364,xml_table5!$A$1:$B$151,2,FALSE())</f>
        <v>K91</v>
      </c>
      <c r="C364" s="1" t="s">
        <v>977</v>
      </c>
      <c r="D364" s="1" t="s">
        <v>309</v>
      </c>
      <c r="E364" s="22" t="str">
        <f>VLOOKUP(テーブル1[[#This Row],[Personality]],作業用!$J$2:$K$17,2,FALSE)</f>
        <v>PE6</v>
      </c>
      <c r="F364" t="str">
        <f>VLOOKUP(C364,pokemon_status!$B$2:$F$910,4,FALSE())</f>
        <v>シンクロ</v>
      </c>
      <c r="G364" t="str">
        <f>VLOOKUP(F364,xml_table4!$A$1:$B$127,2,FALSE())</f>
        <v>S41</v>
      </c>
      <c r="H364" t="s">
        <v>978</v>
      </c>
      <c r="I364" t="str">
        <f>IF(H364 = "","",VLOOKUP(H364,xml_table4!$A$1:$B$127,2,FALSE()))</f>
        <v>S51</v>
      </c>
      <c r="J364" s="1" t="s">
        <v>140</v>
      </c>
      <c r="K364" t="str">
        <f>VLOOKUP(J364,xml_table2!$A$2:$B$56,2,FALSE())</f>
        <v>I49</v>
      </c>
      <c r="L364" s="1" t="s">
        <v>310</v>
      </c>
      <c r="M364" t="str">
        <f>VLOOKUP(L364,xml_table3!$A$1:$B$272,2,FALSE())</f>
        <v>S88</v>
      </c>
      <c r="N364" s="1" t="s">
        <v>575</v>
      </c>
      <c r="O364" t="str">
        <f>VLOOKUP(N364,xml_table3!$A$1:$B$272,2,FALSE())</f>
        <v>S137</v>
      </c>
      <c r="P364" s="1" t="s">
        <v>321</v>
      </c>
      <c r="Q364" t="str">
        <f>VLOOKUP(P364,xml_table3!$A$1:$B$272,2,FALSE())</f>
        <v>S91</v>
      </c>
      <c r="R364" s="1" t="s">
        <v>111</v>
      </c>
      <c r="S364" t="str">
        <f>VLOOKUP(R364,xml_table3!$A$1:$B$272,2,FALSE())</f>
        <v>S71</v>
      </c>
      <c r="T364" s="1" t="s">
        <v>224</v>
      </c>
      <c r="U364" s="1" t="s">
        <v>43</v>
      </c>
      <c r="V364" s="1" t="s">
        <v>45</v>
      </c>
      <c r="X364" s="1"/>
      <c r="Y364" t="str">
        <f>"&lt;member ID = """&amp;A364&amp;"""&gt;&lt;K_ID&gt;"&amp;B364&amp;"&lt;/K_ID&gt;&lt;Name&gt;"&amp;C364&amp;"&lt;/Name&gt;&lt;Personality&gt;"&amp;テーブル1[[#This Row],[Personality2]]&amp;"&lt;/Personality&gt;&lt;Special_1&gt;"&amp;G364&amp;"&lt;/Special_1&gt;&lt;Special_2&gt;"&amp;I364&amp;"&lt;/Special_2&gt;&lt;Item&gt;"&amp;K364&amp;"&lt;/Item&gt;&lt;Skill_1&gt;"&amp;M364&amp;"&lt;/Skill_1&gt;&lt;Skill_2&gt;"&amp;O364&amp;"&lt;/Skill_2&gt;&lt;Skill_3&gt;"&amp;Q364&amp;"&lt;/Skill_3&gt;"</f>
        <v>&lt;member ID = "P363"&gt;&lt;K_ID&gt;K91&lt;/K_ID&gt;&lt;Name&gt;フーディン&lt;/Name&gt;&lt;Personality&gt;PE6&lt;/Personality&gt;&lt;Special_1&gt;S41&lt;/Special_1&gt;&lt;Special_2&gt;S51&lt;/Special_2&gt;&lt;Item&gt;I49&lt;/Item&gt;&lt;Skill_1&gt;S88&lt;/Skill_1&gt;&lt;Skill_2&gt;S137&lt;/Skill_2&gt;&lt;Skill_3&gt;S91&lt;/Skill_3&gt;</v>
      </c>
      <c r="Z364" t="str">
        <f t="shared" si="11"/>
        <v>&lt;Skill_4&gt;S71&lt;/Skill_4&gt;&lt;Circle&gt;3&lt;/Circle&gt;&lt;Doryokuti_1&gt;C&lt;/Doryokuti_1&gt;&lt;Doryokuti_2&gt;S&lt;/Doryokuti_2&gt;&lt;Doryokuti_3&gt;&lt;/Doryokuti_3&gt;&lt;/member&gt;</v>
      </c>
      <c r="AA364" t="str">
        <f t="shared" si="10"/>
        <v>&lt;member ID = "P363"&gt;&lt;K_ID&gt;K91&lt;/K_ID&gt;&lt;Name&gt;フーディン&lt;/Name&gt;&lt;Personality&gt;PE6&lt;/Personality&gt;&lt;Special_1&gt;S41&lt;/Special_1&gt;&lt;Special_2&gt;S51&lt;/Special_2&gt;&lt;Item&gt;I49&lt;/Item&gt;&lt;Skill_1&gt;S88&lt;/Skill_1&gt;&lt;Skill_2&gt;S137&lt;/Skill_2&gt;&lt;Skill_3&gt;S91&lt;/Skill_3&gt;&lt;Skill_4&gt;S71&lt;/Skill_4&gt;&lt;Circle&gt;3&lt;/Circle&gt;&lt;Doryokuti_1&gt;C&lt;/Doryokuti_1&gt;&lt;Doryokuti_2&gt;S&lt;/Doryokuti_2&gt;&lt;Doryokuti_3&gt;&lt;/Doryokuti_3&gt;&lt;/member&gt;</v>
      </c>
      <c r="AMK364" s="1"/>
    </row>
    <row r="365" spans="1:27 1025:1025">
      <c r="A365" s="1" t="s">
        <v>983</v>
      </c>
      <c r="B365" t="str">
        <f>VLOOKUP(C365,xml_table5!$A$1:$B$151,2,FALSE())</f>
        <v>K91</v>
      </c>
      <c r="C365" s="1" t="s">
        <v>977</v>
      </c>
      <c r="D365" s="1" t="s">
        <v>261</v>
      </c>
      <c r="E365" s="22" t="str">
        <f>VLOOKUP(テーブル1[[#This Row],[Personality]],作業用!$J$2:$K$17,2,FALSE)</f>
        <v>PE3</v>
      </c>
      <c r="F365" t="str">
        <f>VLOOKUP(C365,pokemon_status!$B$2:$F$910,4,FALSE())</f>
        <v>シンクロ</v>
      </c>
      <c r="G365" t="str">
        <f>VLOOKUP(F365,xml_table4!$A$1:$B$127,2,FALSE())</f>
        <v>S41</v>
      </c>
      <c r="H365" t="s">
        <v>978</v>
      </c>
      <c r="I365" t="str">
        <f>IF(H365 = "","",VLOOKUP(H365,xml_table4!$A$1:$B$127,2,FALSE()))</f>
        <v>S51</v>
      </c>
      <c r="J365" s="1" t="s">
        <v>431</v>
      </c>
      <c r="K365" t="str">
        <f>VLOOKUP(J365,xml_table2!$A$2:$B$56,2,FALSE())</f>
        <v>I32</v>
      </c>
      <c r="L365" s="1" t="s">
        <v>310</v>
      </c>
      <c r="M365" t="str">
        <f>VLOOKUP(L365,xml_table3!$A$1:$B$272,2,FALSE())</f>
        <v>S88</v>
      </c>
      <c r="N365" s="1" t="s">
        <v>319</v>
      </c>
      <c r="O365" t="str">
        <f>VLOOKUP(N365,xml_table3!$A$1:$B$272,2,FALSE())</f>
        <v>S104</v>
      </c>
      <c r="P365" s="1" t="s">
        <v>538</v>
      </c>
      <c r="Q365" t="str">
        <f>VLOOKUP(P365,xml_table3!$A$1:$B$272,2,FALSE())</f>
        <v>S36</v>
      </c>
      <c r="R365" s="1" t="s">
        <v>363</v>
      </c>
      <c r="S365" t="str">
        <f>VLOOKUP(R365,xml_table3!$A$1:$B$272,2,FALSE())</f>
        <v>S61</v>
      </c>
      <c r="T365" s="1" t="s">
        <v>228</v>
      </c>
      <c r="U365" s="1" t="s">
        <v>43</v>
      </c>
      <c r="V365" s="1" t="s">
        <v>45</v>
      </c>
      <c r="X365" s="1"/>
      <c r="Y365" t="str">
        <f>"&lt;member ID = """&amp;A365&amp;"""&gt;&lt;K_ID&gt;"&amp;B365&amp;"&lt;/K_ID&gt;&lt;Name&gt;"&amp;C365&amp;"&lt;/Name&gt;&lt;Personality&gt;"&amp;テーブル1[[#This Row],[Personality2]]&amp;"&lt;/Personality&gt;&lt;Special_1&gt;"&amp;G365&amp;"&lt;/Special_1&gt;&lt;Special_2&gt;"&amp;I365&amp;"&lt;/Special_2&gt;&lt;Item&gt;"&amp;K365&amp;"&lt;/Item&gt;&lt;Skill_1&gt;"&amp;M365&amp;"&lt;/Skill_1&gt;&lt;Skill_2&gt;"&amp;O365&amp;"&lt;/Skill_2&gt;&lt;Skill_3&gt;"&amp;Q365&amp;"&lt;/Skill_3&gt;"</f>
        <v>&lt;member ID = "P364"&gt;&lt;K_ID&gt;K91&lt;/K_ID&gt;&lt;Name&gt;フーディン&lt;/Name&gt;&lt;Personality&gt;PE3&lt;/Personality&gt;&lt;Special_1&gt;S41&lt;/Special_1&gt;&lt;Special_2&gt;S51&lt;/Special_2&gt;&lt;Item&gt;I32&lt;/Item&gt;&lt;Skill_1&gt;S88&lt;/Skill_1&gt;&lt;Skill_2&gt;S104&lt;/Skill_2&gt;&lt;Skill_3&gt;S36&lt;/Skill_3&gt;</v>
      </c>
      <c r="Z365" t="str">
        <f t="shared" si="11"/>
        <v>&lt;Skill_4&gt;S61&lt;/Skill_4&gt;&lt;Circle&gt;4&lt;/Circle&gt;&lt;Doryokuti_1&gt;C&lt;/Doryokuti_1&gt;&lt;Doryokuti_2&gt;S&lt;/Doryokuti_2&gt;&lt;Doryokuti_3&gt;&lt;/Doryokuti_3&gt;&lt;/member&gt;</v>
      </c>
      <c r="AA365" t="str">
        <f t="shared" si="10"/>
        <v>&lt;member ID = "P364"&gt;&lt;K_ID&gt;K91&lt;/K_ID&gt;&lt;Name&gt;フーディン&lt;/Name&gt;&lt;Personality&gt;PE3&lt;/Personality&gt;&lt;Special_1&gt;S41&lt;/Special_1&gt;&lt;Special_2&gt;S51&lt;/Special_2&gt;&lt;Item&gt;I32&lt;/Item&gt;&lt;Skill_1&gt;S88&lt;/Skill_1&gt;&lt;Skill_2&gt;S104&lt;/Skill_2&gt;&lt;Skill_3&gt;S36&lt;/Skill_3&gt;&lt;Skill_4&gt;S61&lt;/Skill_4&gt;&lt;Circle&gt;4&lt;/Circle&gt;&lt;Doryokuti_1&gt;C&lt;/Doryokuti_1&gt;&lt;Doryokuti_2&gt;S&lt;/Doryokuti_2&gt;&lt;Doryokuti_3&gt;&lt;/Doryokuti_3&gt;&lt;/member&gt;</v>
      </c>
      <c r="AMK365" s="1"/>
    </row>
    <row r="366" spans="1:27 1025:1025">
      <c r="A366" s="1" t="s">
        <v>984</v>
      </c>
      <c r="B366" t="str">
        <f>VLOOKUP(C366,xml_table5!$A$1:$B$151,2,FALSE())</f>
        <v>K92</v>
      </c>
      <c r="C366" s="1" t="s">
        <v>985</v>
      </c>
      <c r="D366" s="1" t="s">
        <v>261</v>
      </c>
      <c r="E366" s="22" t="str">
        <f>VLOOKUP(テーブル1[[#This Row],[Personality]],作業用!$J$2:$K$17,2,FALSE)</f>
        <v>PE3</v>
      </c>
      <c r="F366" t="str">
        <f>VLOOKUP(C366,pokemon_status!$B$2:$F$910,4,FALSE())</f>
        <v>ほのおのからだ</v>
      </c>
      <c r="G366" t="str">
        <f>VLOOKUP(F366,xml_table4!$A$1:$B$127,2,FALSE())</f>
        <v>S103</v>
      </c>
      <c r="I366" t="str">
        <f>IF(H366 = "","",VLOOKUP(H366,xml_table4!$A$1:$B$127,2,FALSE()))</f>
        <v/>
      </c>
      <c r="J366" s="1" t="s">
        <v>571</v>
      </c>
      <c r="K366" t="str">
        <f>VLOOKUP(J366,xml_table2!$A$2:$B$56,2,FALSE())</f>
        <v>I1</v>
      </c>
      <c r="L366" s="1" t="s">
        <v>373</v>
      </c>
      <c r="M366" t="str">
        <f>VLOOKUP(L366,xml_table3!$A$1:$B$272,2,FALSE())</f>
        <v>S125</v>
      </c>
      <c r="N366" s="1" t="s">
        <v>363</v>
      </c>
      <c r="O366" t="str">
        <f>VLOOKUP(N366,xml_table3!$A$1:$B$272,2,FALSE())</f>
        <v>S61</v>
      </c>
      <c r="P366" s="1" t="s">
        <v>254</v>
      </c>
      <c r="Q366" t="str">
        <f>VLOOKUP(P366,xml_table3!$A$1:$B$272,2,FALSE())</f>
        <v>S43</v>
      </c>
      <c r="R366" s="1" t="s">
        <v>266</v>
      </c>
      <c r="S366" t="str">
        <f>VLOOKUP(R366,xml_table3!$A$1:$B$272,2,FALSE())</f>
        <v>S178</v>
      </c>
      <c r="T366" s="1" t="s">
        <v>212</v>
      </c>
      <c r="U366" s="1" t="s">
        <v>43</v>
      </c>
      <c r="V366" s="1" t="s">
        <v>45</v>
      </c>
      <c r="X366" s="1"/>
      <c r="Y366" t="str">
        <f>"&lt;member ID = """&amp;A366&amp;"""&gt;&lt;K_ID&gt;"&amp;B366&amp;"&lt;/K_ID&gt;&lt;Name&gt;"&amp;C366&amp;"&lt;/Name&gt;&lt;Personality&gt;"&amp;テーブル1[[#This Row],[Personality2]]&amp;"&lt;/Personality&gt;&lt;Special_1&gt;"&amp;G366&amp;"&lt;/Special_1&gt;&lt;Special_2&gt;"&amp;I366&amp;"&lt;/Special_2&gt;&lt;Item&gt;"&amp;K366&amp;"&lt;/Item&gt;&lt;Skill_1&gt;"&amp;M366&amp;"&lt;/Skill_1&gt;&lt;Skill_2&gt;"&amp;O366&amp;"&lt;/Skill_2&gt;&lt;Skill_3&gt;"&amp;Q366&amp;"&lt;/Skill_3&gt;"</f>
        <v>&lt;member ID = "P365"&gt;&lt;K_ID&gt;K92&lt;/K_ID&gt;&lt;Name&gt;ブーバーン&lt;/Name&gt;&lt;Personality&gt;PE3&lt;/Personality&gt;&lt;Special_1&gt;S103&lt;/Special_1&gt;&lt;Special_2&gt;&lt;/Special_2&gt;&lt;Item&gt;I1&lt;/Item&gt;&lt;Skill_1&gt;S125&lt;/Skill_1&gt;&lt;Skill_2&gt;S61&lt;/Skill_2&gt;&lt;Skill_3&gt;S43&lt;/Skill_3&gt;</v>
      </c>
      <c r="Z366" t="str">
        <f t="shared" si="11"/>
        <v>&lt;Skill_4&gt;S178&lt;/Skill_4&gt;&lt;Circle&gt;1&lt;/Circle&gt;&lt;Doryokuti_1&gt;C&lt;/Doryokuti_1&gt;&lt;Doryokuti_2&gt;S&lt;/Doryokuti_2&gt;&lt;Doryokuti_3&gt;&lt;/Doryokuti_3&gt;&lt;/member&gt;</v>
      </c>
      <c r="AA366" t="str">
        <f t="shared" si="10"/>
        <v>&lt;member ID = "P365"&gt;&lt;K_ID&gt;K92&lt;/K_ID&gt;&lt;Name&gt;ブーバーン&lt;/Name&gt;&lt;Personality&gt;PE3&lt;/Personality&gt;&lt;Special_1&gt;S103&lt;/Special_1&gt;&lt;Special_2&gt;&lt;/Special_2&gt;&lt;Item&gt;I1&lt;/Item&gt;&lt;Skill_1&gt;S125&lt;/Skill_1&gt;&lt;Skill_2&gt;S61&lt;/Skill_2&gt;&lt;Skill_3&gt;S43&lt;/Skill_3&gt;&lt;Skill_4&gt;S178&lt;/Skill_4&gt;&lt;Circle&gt;1&lt;/Circle&gt;&lt;Doryokuti_1&gt;C&lt;/Doryokuti_1&gt;&lt;Doryokuti_2&gt;S&lt;/Doryokuti_2&gt;&lt;Doryokuti_3&gt;&lt;/Doryokuti_3&gt;&lt;/member&gt;</v>
      </c>
      <c r="AMK366" s="1"/>
    </row>
    <row r="367" spans="1:27 1025:1025">
      <c r="A367" s="1" t="s">
        <v>986</v>
      </c>
      <c r="B367" t="str">
        <f>VLOOKUP(C367,xml_table5!$A$1:$B$151,2,FALSE())</f>
        <v>K92</v>
      </c>
      <c r="C367" s="1" t="s">
        <v>985</v>
      </c>
      <c r="D367" s="1" t="s">
        <v>206</v>
      </c>
      <c r="E367" s="22" t="str">
        <f>VLOOKUP(テーブル1[[#This Row],[Personality]],作業用!$J$2:$K$17,2,FALSE)</f>
        <v>PE1</v>
      </c>
      <c r="F367" t="str">
        <f>VLOOKUP(C367,pokemon_status!$B$2:$F$910,4,FALSE())</f>
        <v>ほのおのからだ</v>
      </c>
      <c r="G367" t="str">
        <f>VLOOKUP(F367,xml_table4!$A$1:$B$127,2,FALSE())</f>
        <v>S103</v>
      </c>
      <c r="I367" t="str">
        <f>IF(H367 = "","",VLOOKUP(H367,xml_table4!$A$1:$B$127,2,FALSE()))</f>
        <v/>
      </c>
      <c r="J367" s="1" t="s">
        <v>365</v>
      </c>
      <c r="K367" t="str">
        <f>VLOOKUP(J367,xml_table2!$A$2:$B$56,2,FALSE())</f>
        <v>I25</v>
      </c>
      <c r="L367" s="1" t="s">
        <v>338</v>
      </c>
      <c r="M367" t="str">
        <f>VLOOKUP(L367,xml_table3!$A$1:$B$272,2,FALSE())</f>
        <v>S226</v>
      </c>
      <c r="N367" s="1" t="s">
        <v>480</v>
      </c>
      <c r="O367" t="str">
        <f>VLOOKUP(N367,xml_table3!$A$1:$B$272,2,FALSE())</f>
        <v>S62</v>
      </c>
      <c r="P367" s="1" t="s">
        <v>344</v>
      </c>
      <c r="Q367" t="str">
        <f>VLOOKUP(P367,xml_table3!$A$1:$B$272,2,FALSE())</f>
        <v>S18</v>
      </c>
      <c r="R367" s="1" t="s">
        <v>542</v>
      </c>
      <c r="S367" t="str">
        <f>VLOOKUP(R367,xml_table3!$A$1:$B$272,2,FALSE())</f>
        <v>S37</v>
      </c>
      <c r="T367" s="1" t="s">
        <v>219</v>
      </c>
      <c r="U367" s="1" t="s">
        <v>41</v>
      </c>
      <c r="V367" s="1" t="s">
        <v>45</v>
      </c>
      <c r="X367" s="1"/>
      <c r="Y367" t="str">
        <f>"&lt;member ID = """&amp;A367&amp;"""&gt;&lt;K_ID&gt;"&amp;B367&amp;"&lt;/K_ID&gt;&lt;Name&gt;"&amp;C367&amp;"&lt;/Name&gt;&lt;Personality&gt;"&amp;テーブル1[[#This Row],[Personality2]]&amp;"&lt;/Personality&gt;&lt;Special_1&gt;"&amp;G367&amp;"&lt;/Special_1&gt;&lt;Special_2&gt;"&amp;I367&amp;"&lt;/Special_2&gt;&lt;Item&gt;"&amp;K367&amp;"&lt;/Item&gt;&lt;Skill_1&gt;"&amp;M367&amp;"&lt;/Skill_1&gt;&lt;Skill_2&gt;"&amp;O367&amp;"&lt;/Skill_2&gt;&lt;Skill_3&gt;"&amp;Q367&amp;"&lt;/Skill_3&gt;"</f>
        <v>&lt;member ID = "P366"&gt;&lt;K_ID&gt;K92&lt;/K_ID&gt;&lt;Name&gt;ブーバーン&lt;/Name&gt;&lt;Personality&gt;PE1&lt;/Personality&gt;&lt;Special_1&gt;S103&lt;/Special_1&gt;&lt;Special_2&gt;&lt;/Special_2&gt;&lt;Item&gt;I25&lt;/Item&gt;&lt;Skill_1&gt;S226&lt;/Skill_1&gt;&lt;Skill_2&gt;S62&lt;/Skill_2&gt;&lt;Skill_3&gt;S18&lt;/Skill_3&gt;</v>
      </c>
      <c r="Z367" t="str">
        <f t="shared" si="11"/>
        <v>&lt;Skill_4&gt;S37&lt;/Skill_4&gt;&lt;Circle&gt;2&lt;/Circle&gt;&lt;Doryokuti_1&gt;A&lt;/Doryokuti_1&gt;&lt;Doryokuti_2&gt;S&lt;/Doryokuti_2&gt;&lt;Doryokuti_3&gt;&lt;/Doryokuti_3&gt;&lt;/member&gt;</v>
      </c>
      <c r="AA367" t="str">
        <f t="shared" si="10"/>
        <v>&lt;member ID = "P366"&gt;&lt;K_ID&gt;K92&lt;/K_ID&gt;&lt;Name&gt;ブーバーン&lt;/Name&gt;&lt;Personality&gt;PE1&lt;/Personality&gt;&lt;Special_1&gt;S103&lt;/Special_1&gt;&lt;Special_2&gt;&lt;/Special_2&gt;&lt;Item&gt;I25&lt;/Item&gt;&lt;Skill_1&gt;S226&lt;/Skill_1&gt;&lt;Skill_2&gt;S62&lt;/Skill_2&gt;&lt;Skill_3&gt;S18&lt;/Skill_3&gt;&lt;Skill_4&gt;S37&lt;/Skill_4&gt;&lt;Circle&gt;2&lt;/Circle&gt;&lt;Doryokuti_1&gt;A&lt;/Doryokuti_1&gt;&lt;Doryokuti_2&gt;S&lt;/Doryokuti_2&gt;&lt;Doryokuti_3&gt;&lt;/Doryokuti_3&gt;&lt;/member&gt;</v>
      </c>
      <c r="AMK367" s="1"/>
    </row>
    <row r="368" spans="1:27 1025:1025">
      <c r="A368" s="1" t="s">
        <v>987</v>
      </c>
      <c r="B368" t="str">
        <f>VLOOKUP(C368,xml_table5!$A$1:$B$151,2,FALSE())</f>
        <v>K92</v>
      </c>
      <c r="C368" s="1" t="s">
        <v>985</v>
      </c>
      <c r="D368" s="1" t="s">
        <v>206</v>
      </c>
      <c r="E368" s="22" t="str">
        <f>VLOOKUP(テーブル1[[#This Row],[Personality]],作業用!$J$2:$K$17,2,FALSE)</f>
        <v>PE1</v>
      </c>
      <c r="F368" t="str">
        <f>VLOOKUP(C368,pokemon_status!$B$2:$F$910,4,FALSE())</f>
        <v>ほのおのからだ</v>
      </c>
      <c r="G368" t="str">
        <f>VLOOKUP(F368,xml_table4!$A$1:$B$127,2,FALSE())</f>
        <v>S103</v>
      </c>
      <c r="I368" t="str">
        <f>IF(H368 = "","",VLOOKUP(H368,xml_table4!$A$1:$B$127,2,FALSE()))</f>
        <v/>
      </c>
      <c r="J368" s="1" t="s">
        <v>537</v>
      </c>
      <c r="K368" t="str">
        <f>VLOOKUP(J368,xml_table2!$A$2:$B$56,2,FALSE())</f>
        <v>I2</v>
      </c>
      <c r="L368" s="1" t="s">
        <v>257</v>
      </c>
      <c r="M368" t="str">
        <f>VLOOKUP(L368,xml_table3!$A$1:$B$272,2,FALSE())</f>
        <v>S216</v>
      </c>
      <c r="N368" s="1" t="s">
        <v>339</v>
      </c>
      <c r="O368" t="str">
        <f>VLOOKUP(N368,xml_table3!$A$1:$B$272,2,FALSE())</f>
        <v>S56</v>
      </c>
      <c r="P368" s="1" t="s">
        <v>210</v>
      </c>
      <c r="Q368" t="str">
        <f>VLOOKUP(P368,xml_table3!$A$1:$B$272,2,FALSE())</f>
        <v>S95</v>
      </c>
      <c r="R368" s="1" t="s">
        <v>328</v>
      </c>
      <c r="S368" t="str">
        <f>VLOOKUP(R368,xml_table3!$A$1:$B$272,2,FALSE())</f>
        <v>S59</v>
      </c>
      <c r="T368" s="1" t="s">
        <v>224</v>
      </c>
      <c r="U368" s="1" t="s">
        <v>41</v>
      </c>
      <c r="V368" s="1" t="s">
        <v>45</v>
      </c>
      <c r="X368" s="1"/>
      <c r="Y368" t="str">
        <f>"&lt;member ID = """&amp;A368&amp;"""&gt;&lt;K_ID&gt;"&amp;B368&amp;"&lt;/K_ID&gt;&lt;Name&gt;"&amp;C368&amp;"&lt;/Name&gt;&lt;Personality&gt;"&amp;テーブル1[[#This Row],[Personality2]]&amp;"&lt;/Personality&gt;&lt;Special_1&gt;"&amp;G368&amp;"&lt;/Special_1&gt;&lt;Special_2&gt;"&amp;I368&amp;"&lt;/Special_2&gt;&lt;Item&gt;"&amp;K368&amp;"&lt;/Item&gt;&lt;Skill_1&gt;"&amp;M368&amp;"&lt;/Skill_1&gt;&lt;Skill_2&gt;"&amp;O368&amp;"&lt;/Skill_2&gt;&lt;Skill_3&gt;"&amp;Q368&amp;"&lt;/Skill_3&gt;"</f>
        <v>&lt;member ID = "P367"&gt;&lt;K_ID&gt;K92&lt;/K_ID&gt;&lt;Name&gt;ブーバーン&lt;/Name&gt;&lt;Personality&gt;PE1&lt;/Personality&gt;&lt;Special_1&gt;S103&lt;/Special_1&gt;&lt;Special_2&gt;&lt;/Special_2&gt;&lt;Item&gt;I2&lt;/Item&gt;&lt;Skill_1&gt;S216&lt;/Skill_1&gt;&lt;Skill_2&gt;S56&lt;/Skill_2&gt;&lt;Skill_3&gt;S95&lt;/Skill_3&gt;</v>
      </c>
      <c r="Z368" t="str">
        <f t="shared" si="11"/>
        <v>&lt;Skill_4&gt;S59&lt;/Skill_4&gt;&lt;Circle&gt;3&lt;/Circle&gt;&lt;Doryokuti_1&gt;A&lt;/Doryokuti_1&gt;&lt;Doryokuti_2&gt;S&lt;/Doryokuti_2&gt;&lt;Doryokuti_3&gt;&lt;/Doryokuti_3&gt;&lt;/member&gt;</v>
      </c>
      <c r="AA368" t="str">
        <f t="shared" si="10"/>
        <v>&lt;member ID = "P367"&gt;&lt;K_ID&gt;K92&lt;/K_ID&gt;&lt;Name&gt;ブーバーン&lt;/Name&gt;&lt;Personality&gt;PE1&lt;/Personality&gt;&lt;Special_1&gt;S103&lt;/Special_1&gt;&lt;Special_2&gt;&lt;/Special_2&gt;&lt;Item&gt;I2&lt;/Item&gt;&lt;Skill_1&gt;S216&lt;/Skill_1&gt;&lt;Skill_2&gt;S56&lt;/Skill_2&gt;&lt;Skill_3&gt;S95&lt;/Skill_3&gt;&lt;Skill_4&gt;S59&lt;/Skill_4&gt;&lt;Circle&gt;3&lt;/Circle&gt;&lt;Doryokuti_1&gt;A&lt;/Doryokuti_1&gt;&lt;Doryokuti_2&gt;S&lt;/Doryokuti_2&gt;&lt;Doryokuti_3&gt;&lt;/Doryokuti_3&gt;&lt;/member&gt;</v>
      </c>
      <c r="AMK368" s="1"/>
    </row>
    <row r="369" spans="1:27 1025:1025">
      <c r="A369" s="1" t="s">
        <v>988</v>
      </c>
      <c r="B369" t="str">
        <f>VLOOKUP(C369,xml_table5!$A$1:$B$151,2,FALSE())</f>
        <v>K92</v>
      </c>
      <c r="C369" s="1" t="s">
        <v>985</v>
      </c>
      <c r="D369" s="1" t="s">
        <v>261</v>
      </c>
      <c r="E369" s="22" t="str">
        <f>VLOOKUP(テーブル1[[#This Row],[Personality]],作業用!$J$2:$K$17,2,FALSE)</f>
        <v>PE3</v>
      </c>
      <c r="F369" t="str">
        <f>VLOOKUP(C369,pokemon_status!$B$2:$F$910,4,FALSE())</f>
        <v>ほのおのからだ</v>
      </c>
      <c r="G369" t="str">
        <f>VLOOKUP(F369,xml_table4!$A$1:$B$127,2,FALSE())</f>
        <v>S103</v>
      </c>
      <c r="I369" t="str">
        <f>IF(H369 = "","",VLOOKUP(H369,xml_table4!$A$1:$B$127,2,FALSE()))</f>
        <v/>
      </c>
      <c r="J369" s="1" t="s">
        <v>262</v>
      </c>
      <c r="K369" t="str">
        <f>VLOOKUP(J369,xml_table2!$A$2:$B$56,2,FALSE())</f>
        <v>I26</v>
      </c>
      <c r="L369" s="1" t="s">
        <v>263</v>
      </c>
      <c r="M369" t="str">
        <f>VLOOKUP(L369,xml_table3!$A$1:$B$272,2,FALSE())</f>
        <v>S39</v>
      </c>
      <c r="N369" s="1" t="s">
        <v>310</v>
      </c>
      <c r="O369" t="str">
        <f>VLOOKUP(N369,xml_table3!$A$1:$B$272,2,FALSE())</f>
        <v>S88</v>
      </c>
      <c r="P369" s="1" t="s">
        <v>363</v>
      </c>
      <c r="Q369" t="str">
        <f>VLOOKUP(P369,xml_table3!$A$1:$B$272,2,FALSE())</f>
        <v>S61</v>
      </c>
      <c r="R369" s="1" t="s">
        <v>344</v>
      </c>
      <c r="S369" t="str">
        <f>VLOOKUP(R369,xml_table3!$A$1:$B$272,2,FALSE())</f>
        <v>S18</v>
      </c>
      <c r="T369" s="1" t="s">
        <v>228</v>
      </c>
      <c r="U369" s="1" t="s">
        <v>43</v>
      </c>
      <c r="V369" s="1" t="s">
        <v>45</v>
      </c>
      <c r="X369" s="1"/>
      <c r="Y369" t="str">
        <f>"&lt;member ID = """&amp;A369&amp;"""&gt;&lt;K_ID&gt;"&amp;B369&amp;"&lt;/K_ID&gt;&lt;Name&gt;"&amp;C369&amp;"&lt;/Name&gt;&lt;Personality&gt;"&amp;テーブル1[[#This Row],[Personality2]]&amp;"&lt;/Personality&gt;&lt;Special_1&gt;"&amp;G369&amp;"&lt;/Special_1&gt;&lt;Special_2&gt;"&amp;I369&amp;"&lt;/Special_2&gt;&lt;Item&gt;"&amp;K369&amp;"&lt;/Item&gt;&lt;Skill_1&gt;"&amp;M369&amp;"&lt;/Skill_1&gt;&lt;Skill_2&gt;"&amp;O369&amp;"&lt;/Skill_2&gt;&lt;Skill_3&gt;"&amp;Q369&amp;"&lt;/Skill_3&gt;"</f>
        <v>&lt;member ID = "P368"&gt;&lt;K_ID&gt;K92&lt;/K_ID&gt;&lt;Name&gt;ブーバーン&lt;/Name&gt;&lt;Personality&gt;PE3&lt;/Personality&gt;&lt;Special_1&gt;S103&lt;/Special_1&gt;&lt;Special_2&gt;&lt;/Special_2&gt;&lt;Item&gt;I26&lt;/Item&gt;&lt;Skill_1&gt;S39&lt;/Skill_1&gt;&lt;Skill_2&gt;S88&lt;/Skill_2&gt;&lt;Skill_3&gt;S61&lt;/Skill_3&gt;</v>
      </c>
      <c r="Z369" t="str">
        <f t="shared" si="11"/>
        <v>&lt;Skill_4&gt;S18&lt;/Skill_4&gt;&lt;Circle&gt;4&lt;/Circle&gt;&lt;Doryokuti_1&gt;C&lt;/Doryokuti_1&gt;&lt;Doryokuti_2&gt;S&lt;/Doryokuti_2&gt;&lt;Doryokuti_3&gt;&lt;/Doryokuti_3&gt;&lt;/member&gt;</v>
      </c>
      <c r="AA369" t="str">
        <f t="shared" si="10"/>
        <v>&lt;member ID = "P368"&gt;&lt;K_ID&gt;K92&lt;/K_ID&gt;&lt;Name&gt;ブーバーン&lt;/Name&gt;&lt;Personality&gt;PE3&lt;/Personality&gt;&lt;Special_1&gt;S103&lt;/Special_1&gt;&lt;Special_2&gt;&lt;/Special_2&gt;&lt;Item&gt;I26&lt;/Item&gt;&lt;Skill_1&gt;S39&lt;/Skill_1&gt;&lt;Skill_2&gt;S88&lt;/Skill_2&gt;&lt;Skill_3&gt;S61&lt;/Skill_3&gt;&lt;Skill_4&gt;S18&lt;/Skill_4&gt;&lt;Circle&gt;4&lt;/Circle&gt;&lt;Doryokuti_1&gt;C&lt;/Doryokuti_1&gt;&lt;Doryokuti_2&gt;S&lt;/Doryokuti_2&gt;&lt;Doryokuti_3&gt;&lt;/Doryokuti_3&gt;&lt;/member&gt;</v>
      </c>
      <c r="AMK369" s="1"/>
    </row>
    <row r="370" spans="1:27 1025:1025">
      <c r="A370" s="1" t="s">
        <v>989</v>
      </c>
      <c r="B370" t="str">
        <f>VLOOKUP(C370,xml_table5!$A$1:$B$151,2,FALSE())</f>
        <v>K93</v>
      </c>
      <c r="C370" s="1" t="s">
        <v>990</v>
      </c>
      <c r="D370" s="1" t="s">
        <v>383</v>
      </c>
      <c r="E370" s="22" t="str">
        <f>VLOOKUP(テーブル1[[#This Row],[Personality]],作業用!$J$2:$K$17,2,FALSE)</f>
        <v>PE8</v>
      </c>
      <c r="F370" t="str">
        <f>VLOOKUP(C370,pokemon_status!$B$2:$F$910,4,FALSE())</f>
        <v>がんじょう</v>
      </c>
      <c r="G370" t="str">
        <f>VLOOKUP(F370,xml_table4!$A$1:$B$127,2,FALSE())</f>
        <v>S22</v>
      </c>
      <c r="I370" t="str">
        <f>IF(H370 = "","",VLOOKUP(H370,xml_table4!$A$1:$B$127,2,FALSE()))</f>
        <v/>
      </c>
      <c r="J370" s="1" t="s">
        <v>291</v>
      </c>
      <c r="K370" t="str">
        <f>VLOOKUP(J370,xml_table2!$A$2:$B$56,2,FALSE())</f>
        <v>I7</v>
      </c>
      <c r="L370" s="1" t="s">
        <v>112</v>
      </c>
      <c r="M370" t="str">
        <f>VLOOKUP(L370,xml_table3!$A$1:$B$272,2,FALSE())</f>
        <v>S101</v>
      </c>
      <c r="N370" s="1" t="s">
        <v>756</v>
      </c>
      <c r="O370" t="str">
        <f>VLOOKUP(N370,xml_table3!$A$1:$B$272,2,FALSE())</f>
        <v>S246</v>
      </c>
      <c r="P370" s="1" t="s">
        <v>422</v>
      </c>
      <c r="Q370" t="str">
        <f>VLOOKUP(P370,xml_table3!$A$1:$B$272,2,FALSE())</f>
        <v>S265</v>
      </c>
      <c r="R370" s="1" t="s">
        <v>423</v>
      </c>
      <c r="S370" t="str">
        <f>VLOOKUP(R370,xml_table3!$A$1:$B$272,2,FALSE())</f>
        <v>S47</v>
      </c>
      <c r="T370" s="1" t="s">
        <v>212</v>
      </c>
      <c r="U370" s="1" t="s">
        <v>41</v>
      </c>
      <c r="V370" s="1" t="s">
        <v>42</v>
      </c>
      <c r="X370" s="1"/>
      <c r="Y370" t="str">
        <f>"&lt;member ID = """&amp;A370&amp;"""&gt;&lt;K_ID&gt;"&amp;B370&amp;"&lt;/K_ID&gt;&lt;Name&gt;"&amp;C370&amp;"&lt;/Name&gt;&lt;Personality&gt;"&amp;テーブル1[[#This Row],[Personality2]]&amp;"&lt;/Personality&gt;&lt;Special_1&gt;"&amp;G370&amp;"&lt;/Special_1&gt;&lt;Special_2&gt;"&amp;I370&amp;"&lt;/Special_2&gt;&lt;Item&gt;"&amp;K370&amp;"&lt;/Item&gt;&lt;Skill_1&gt;"&amp;M370&amp;"&lt;/Skill_1&gt;&lt;Skill_2&gt;"&amp;O370&amp;"&lt;/Skill_2&gt;&lt;Skill_3&gt;"&amp;Q370&amp;"&lt;/Skill_3&gt;"</f>
        <v>&lt;member ID = "P369"&gt;&lt;K_ID&gt;K93&lt;/K_ID&gt;&lt;Name&gt;フォレトス&lt;/Name&gt;&lt;Personality&gt;PE8&lt;/Personality&gt;&lt;Special_1&gt;S22&lt;/Special_1&gt;&lt;Special_2&gt;&lt;/Special_2&gt;&lt;Item&gt;I7&lt;/Item&gt;&lt;Skill_1&gt;S101&lt;/Skill_1&gt;&lt;Skill_2&gt;S246&lt;/Skill_2&gt;&lt;Skill_3&gt;S265&lt;/Skill_3&gt;</v>
      </c>
      <c r="Z370" t="str">
        <f t="shared" si="11"/>
        <v>&lt;Skill_4&gt;S47&lt;/Skill_4&gt;&lt;Circle&gt;1&lt;/Circle&gt;&lt;Doryokuti_1&gt;A&lt;/Doryokuti_1&gt;&lt;Doryokuti_2&gt;B&lt;/Doryokuti_2&gt;&lt;Doryokuti_3&gt;&lt;/Doryokuti_3&gt;&lt;/member&gt;</v>
      </c>
      <c r="AA370" t="str">
        <f t="shared" si="10"/>
        <v>&lt;member ID = "P369"&gt;&lt;K_ID&gt;K93&lt;/K_ID&gt;&lt;Name&gt;フォレトス&lt;/Name&gt;&lt;Personality&gt;PE8&lt;/Personality&gt;&lt;Special_1&gt;S22&lt;/Special_1&gt;&lt;Special_2&gt;&lt;/Special_2&gt;&lt;Item&gt;I7&lt;/Item&gt;&lt;Skill_1&gt;S101&lt;/Skill_1&gt;&lt;Skill_2&gt;S246&lt;/Skill_2&gt;&lt;Skill_3&gt;S265&lt;/Skill_3&gt;&lt;Skill_4&gt;S47&lt;/Skill_4&gt;&lt;Circle&gt;1&lt;/Circle&gt;&lt;Doryokuti_1&gt;A&lt;/Doryokuti_1&gt;&lt;Doryokuti_2&gt;B&lt;/Doryokuti_2&gt;&lt;Doryokuti_3&gt;&lt;/Doryokuti_3&gt;&lt;/member&gt;</v>
      </c>
      <c r="AMK370" s="1"/>
    </row>
    <row r="371" spans="1:27 1025:1025">
      <c r="A371" s="1" t="s">
        <v>991</v>
      </c>
      <c r="B371" t="str">
        <f>VLOOKUP(C371,xml_table5!$A$1:$B$151,2,FALSE())</f>
        <v>K93</v>
      </c>
      <c r="C371" s="1" t="s">
        <v>990</v>
      </c>
      <c r="D371" s="1" t="s">
        <v>383</v>
      </c>
      <c r="E371" s="22" t="str">
        <f>VLOOKUP(テーブル1[[#This Row],[Personality]],作業用!$J$2:$K$17,2,FALSE)</f>
        <v>PE8</v>
      </c>
      <c r="F371" t="str">
        <f>VLOOKUP(C371,pokemon_status!$B$2:$F$910,4,FALSE())</f>
        <v>がんじょう</v>
      </c>
      <c r="G371" t="str">
        <f>VLOOKUP(F371,xml_table4!$A$1:$B$127,2,FALSE())</f>
        <v>S22</v>
      </c>
      <c r="I371" t="str">
        <f>IF(H371 = "","",VLOOKUP(H371,xml_table4!$A$1:$B$127,2,FALSE()))</f>
        <v/>
      </c>
      <c r="J371" s="1" t="s">
        <v>451</v>
      </c>
      <c r="K371" t="str">
        <f>VLOOKUP(J371,xml_table2!$A$2:$B$56,2,FALSE())</f>
        <v>I8</v>
      </c>
      <c r="L371" s="1" t="s">
        <v>304</v>
      </c>
      <c r="M371" t="str">
        <f>VLOOKUP(L371,xml_table3!$A$1:$B$272,2,FALSE())</f>
        <v>S97</v>
      </c>
      <c r="N371" s="1" t="s">
        <v>992</v>
      </c>
      <c r="O371" t="str">
        <f>VLOOKUP(N371,xml_table3!$A$1:$B$272,2,FALSE())</f>
        <v>S113</v>
      </c>
      <c r="P371" s="1" t="s">
        <v>993</v>
      </c>
      <c r="Q371" t="str">
        <f>VLOOKUP(P371,xml_table3!$A$1:$B$272,2,FALSE())</f>
        <v>S159</v>
      </c>
      <c r="R371" s="1" t="s">
        <v>294</v>
      </c>
      <c r="S371" t="str">
        <f>VLOOKUP(R371,xml_table3!$A$1:$B$272,2,FALSE())</f>
        <v>S230</v>
      </c>
      <c r="T371" s="1" t="s">
        <v>219</v>
      </c>
      <c r="U371" s="1" t="s">
        <v>41</v>
      </c>
      <c r="V371" s="1" t="s">
        <v>42</v>
      </c>
      <c r="X371" s="1"/>
      <c r="Y371" t="str">
        <f>"&lt;member ID = """&amp;A371&amp;"""&gt;&lt;K_ID&gt;"&amp;B371&amp;"&lt;/K_ID&gt;&lt;Name&gt;"&amp;C371&amp;"&lt;/Name&gt;&lt;Personality&gt;"&amp;テーブル1[[#This Row],[Personality2]]&amp;"&lt;/Personality&gt;&lt;Special_1&gt;"&amp;G371&amp;"&lt;/Special_1&gt;&lt;Special_2&gt;"&amp;I371&amp;"&lt;/Special_2&gt;&lt;Item&gt;"&amp;K371&amp;"&lt;/Item&gt;&lt;Skill_1&gt;"&amp;M371&amp;"&lt;/Skill_1&gt;&lt;Skill_2&gt;"&amp;O371&amp;"&lt;/Skill_2&gt;&lt;Skill_3&gt;"&amp;Q371&amp;"&lt;/Skill_3&gt;"</f>
        <v>&lt;member ID = "P370"&gt;&lt;K_ID&gt;K93&lt;/K_ID&gt;&lt;Name&gt;フォレトス&lt;/Name&gt;&lt;Personality&gt;PE8&lt;/Personality&gt;&lt;Special_1&gt;S22&lt;/Special_1&gt;&lt;Special_2&gt;&lt;/Special_2&gt;&lt;Item&gt;I8&lt;/Item&gt;&lt;Skill_1&gt;S97&lt;/Skill_1&gt;&lt;Skill_2&gt;S113&lt;/Skill_2&gt;&lt;Skill_3&gt;S159&lt;/Skill_3&gt;</v>
      </c>
      <c r="Z371" t="str">
        <f t="shared" si="11"/>
        <v>&lt;Skill_4&gt;S230&lt;/Skill_4&gt;&lt;Circle&gt;2&lt;/Circle&gt;&lt;Doryokuti_1&gt;A&lt;/Doryokuti_1&gt;&lt;Doryokuti_2&gt;B&lt;/Doryokuti_2&gt;&lt;Doryokuti_3&gt;&lt;/Doryokuti_3&gt;&lt;/member&gt;</v>
      </c>
      <c r="AA371" t="str">
        <f t="shared" si="10"/>
        <v>&lt;member ID = "P370"&gt;&lt;K_ID&gt;K93&lt;/K_ID&gt;&lt;Name&gt;フォレトス&lt;/Name&gt;&lt;Personality&gt;PE8&lt;/Personality&gt;&lt;Special_1&gt;S22&lt;/Special_1&gt;&lt;Special_2&gt;&lt;/Special_2&gt;&lt;Item&gt;I8&lt;/Item&gt;&lt;Skill_1&gt;S97&lt;/Skill_1&gt;&lt;Skill_2&gt;S113&lt;/Skill_2&gt;&lt;Skill_3&gt;S159&lt;/Skill_3&gt;&lt;Skill_4&gt;S230&lt;/Skill_4&gt;&lt;Circle&gt;2&lt;/Circle&gt;&lt;Doryokuti_1&gt;A&lt;/Doryokuti_1&gt;&lt;Doryokuti_2&gt;B&lt;/Doryokuti_2&gt;&lt;Doryokuti_3&gt;&lt;/Doryokuti_3&gt;&lt;/member&gt;</v>
      </c>
      <c r="AMK371" s="1"/>
    </row>
    <row r="372" spans="1:27 1025:1025">
      <c r="A372" s="1" t="s">
        <v>994</v>
      </c>
      <c r="B372" t="str">
        <f>VLOOKUP(C372,xml_table5!$A$1:$B$151,2,FALSE())</f>
        <v>K93</v>
      </c>
      <c r="C372" s="1" t="s">
        <v>990</v>
      </c>
      <c r="D372" s="1" t="s">
        <v>206</v>
      </c>
      <c r="E372" s="22" t="str">
        <f>VLOOKUP(テーブル1[[#This Row],[Personality]],作業用!$J$2:$K$17,2,FALSE)</f>
        <v>PE1</v>
      </c>
      <c r="F372" t="str">
        <f>VLOOKUP(C372,pokemon_status!$B$2:$F$910,4,FALSE())</f>
        <v>がんじょう</v>
      </c>
      <c r="G372" t="str">
        <f>VLOOKUP(F372,xml_table4!$A$1:$B$127,2,FALSE())</f>
        <v>S22</v>
      </c>
      <c r="I372" t="str">
        <f>IF(H372 = "","",VLOOKUP(H372,xml_table4!$A$1:$B$127,2,FALSE()))</f>
        <v/>
      </c>
      <c r="J372" s="1" t="s">
        <v>298</v>
      </c>
      <c r="K372" t="str">
        <f>VLOOKUP(J372,xml_table2!$A$2:$B$56,2,FALSE())</f>
        <v>I33</v>
      </c>
      <c r="L372" s="1" t="s">
        <v>651</v>
      </c>
      <c r="M372" t="str">
        <f>VLOOKUP(L372,xml_table3!$A$1:$B$272,2,FALSE())</f>
        <v>S13</v>
      </c>
      <c r="N372" s="1" t="s">
        <v>218</v>
      </c>
      <c r="O372" t="str">
        <f>VLOOKUP(N372,xml_table3!$A$1:$B$272,2,FALSE())</f>
        <v>S24</v>
      </c>
      <c r="P372" s="1" t="s">
        <v>300</v>
      </c>
      <c r="Q372" t="str">
        <f>VLOOKUP(P372,xml_table3!$A$1:$B$272,2,FALSE())</f>
        <v>S157</v>
      </c>
      <c r="R372" s="1" t="s">
        <v>236</v>
      </c>
      <c r="S372" t="str">
        <f>VLOOKUP(R372,xml_table3!$A$1:$B$272,2,FALSE())</f>
        <v>S50</v>
      </c>
      <c r="T372" s="1" t="s">
        <v>224</v>
      </c>
      <c r="U372" s="1" t="s">
        <v>41</v>
      </c>
      <c r="V372" s="1" t="s">
        <v>42</v>
      </c>
      <c r="X372" s="1"/>
      <c r="Y372" t="str">
        <f>"&lt;member ID = """&amp;A372&amp;"""&gt;&lt;K_ID&gt;"&amp;B372&amp;"&lt;/K_ID&gt;&lt;Name&gt;"&amp;C372&amp;"&lt;/Name&gt;&lt;Personality&gt;"&amp;テーブル1[[#This Row],[Personality2]]&amp;"&lt;/Personality&gt;&lt;Special_1&gt;"&amp;G372&amp;"&lt;/Special_1&gt;&lt;Special_2&gt;"&amp;I372&amp;"&lt;/Special_2&gt;&lt;Item&gt;"&amp;K372&amp;"&lt;/Item&gt;&lt;Skill_1&gt;"&amp;M372&amp;"&lt;/Skill_1&gt;&lt;Skill_2&gt;"&amp;O372&amp;"&lt;/Skill_2&gt;&lt;Skill_3&gt;"&amp;Q372&amp;"&lt;/Skill_3&gt;"</f>
        <v>&lt;member ID = "P371"&gt;&lt;K_ID&gt;K93&lt;/K_ID&gt;&lt;Name&gt;フォレトス&lt;/Name&gt;&lt;Personality&gt;PE1&lt;/Personality&gt;&lt;Special_1&gt;S22&lt;/Special_1&gt;&lt;Special_2&gt;&lt;/Special_2&gt;&lt;Item&gt;I33&lt;/Item&gt;&lt;Skill_1&gt;S13&lt;/Skill_1&gt;&lt;Skill_2&gt;S24&lt;/Skill_2&gt;&lt;Skill_3&gt;S157&lt;/Skill_3&gt;</v>
      </c>
      <c r="Z372" t="str">
        <f t="shared" si="11"/>
        <v>&lt;Skill_4&gt;S50&lt;/Skill_4&gt;&lt;Circle&gt;3&lt;/Circle&gt;&lt;Doryokuti_1&gt;A&lt;/Doryokuti_1&gt;&lt;Doryokuti_2&gt;B&lt;/Doryokuti_2&gt;&lt;Doryokuti_3&gt;&lt;/Doryokuti_3&gt;&lt;/member&gt;</v>
      </c>
      <c r="AA372" t="str">
        <f t="shared" si="10"/>
        <v>&lt;member ID = "P371"&gt;&lt;K_ID&gt;K93&lt;/K_ID&gt;&lt;Name&gt;フォレトス&lt;/Name&gt;&lt;Personality&gt;PE1&lt;/Personality&gt;&lt;Special_1&gt;S22&lt;/Special_1&gt;&lt;Special_2&gt;&lt;/Special_2&gt;&lt;Item&gt;I33&lt;/Item&gt;&lt;Skill_1&gt;S13&lt;/Skill_1&gt;&lt;Skill_2&gt;S24&lt;/Skill_2&gt;&lt;Skill_3&gt;S157&lt;/Skill_3&gt;&lt;Skill_4&gt;S50&lt;/Skill_4&gt;&lt;Circle&gt;3&lt;/Circle&gt;&lt;Doryokuti_1&gt;A&lt;/Doryokuti_1&gt;&lt;Doryokuti_2&gt;B&lt;/Doryokuti_2&gt;&lt;Doryokuti_3&gt;&lt;/Doryokuti_3&gt;&lt;/member&gt;</v>
      </c>
      <c r="AMK372" s="1"/>
    </row>
    <row r="373" spans="1:27 1025:1025">
      <c r="A373" s="1" t="s">
        <v>995</v>
      </c>
      <c r="B373" t="str">
        <f>VLOOKUP(C373,xml_table5!$A$1:$B$151,2,FALSE())</f>
        <v>K93</v>
      </c>
      <c r="C373" s="1" t="s">
        <v>990</v>
      </c>
      <c r="D373" s="1" t="s">
        <v>206</v>
      </c>
      <c r="E373" s="22" t="str">
        <f>VLOOKUP(テーブル1[[#This Row],[Personality]],作業用!$J$2:$K$17,2,FALSE)</f>
        <v>PE1</v>
      </c>
      <c r="F373" t="str">
        <f>VLOOKUP(C373,pokemon_status!$B$2:$F$910,4,FALSE())</f>
        <v>がんじょう</v>
      </c>
      <c r="G373" t="str">
        <f>VLOOKUP(F373,xml_table4!$A$1:$B$127,2,FALSE())</f>
        <v>S22</v>
      </c>
      <c r="I373" t="str">
        <f>IF(H373 = "","",VLOOKUP(H373,xml_table4!$A$1:$B$127,2,FALSE()))</f>
        <v/>
      </c>
      <c r="J373" s="1" t="s">
        <v>411</v>
      </c>
      <c r="K373" t="str">
        <f>VLOOKUP(J373,xml_table2!$A$2:$B$56,2,FALSE())</f>
        <v>I40</v>
      </c>
      <c r="L373" s="1" t="s">
        <v>407</v>
      </c>
      <c r="M373" t="str">
        <f>VLOOKUP(L373,xml_table3!$A$1:$B$272,2,FALSE())</f>
        <v>S123</v>
      </c>
      <c r="N373" s="1" t="s">
        <v>464</v>
      </c>
      <c r="O373" t="str">
        <f>VLOOKUP(N373,xml_table3!$A$1:$B$272,2,FALSE())</f>
        <v>S112</v>
      </c>
      <c r="P373" s="1" t="s">
        <v>210</v>
      </c>
      <c r="Q373" t="str">
        <f>VLOOKUP(P373,xml_table3!$A$1:$B$272,2,FALSE())</f>
        <v>S95</v>
      </c>
      <c r="R373" s="1" t="s">
        <v>209</v>
      </c>
      <c r="S373" t="str">
        <f>VLOOKUP(R373,xml_table3!$A$1:$B$272,2,FALSE())</f>
        <v>S26</v>
      </c>
      <c r="T373" s="1" t="s">
        <v>228</v>
      </c>
      <c r="U373" s="1" t="s">
        <v>41</v>
      </c>
      <c r="V373" s="1" t="s">
        <v>42</v>
      </c>
      <c r="X373" s="1"/>
      <c r="Y373" t="str">
        <f>"&lt;member ID = """&amp;A373&amp;"""&gt;&lt;K_ID&gt;"&amp;B373&amp;"&lt;/K_ID&gt;&lt;Name&gt;"&amp;C373&amp;"&lt;/Name&gt;&lt;Personality&gt;"&amp;テーブル1[[#This Row],[Personality2]]&amp;"&lt;/Personality&gt;&lt;Special_1&gt;"&amp;G373&amp;"&lt;/Special_1&gt;&lt;Special_2&gt;"&amp;I373&amp;"&lt;/Special_2&gt;&lt;Item&gt;"&amp;K373&amp;"&lt;/Item&gt;&lt;Skill_1&gt;"&amp;M373&amp;"&lt;/Skill_1&gt;&lt;Skill_2&gt;"&amp;O373&amp;"&lt;/Skill_2&gt;&lt;Skill_3&gt;"&amp;Q373&amp;"&lt;/Skill_3&gt;"</f>
        <v>&lt;member ID = "P372"&gt;&lt;K_ID&gt;K93&lt;/K_ID&gt;&lt;Name&gt;フォレトス&lt;/Name&gt;&lt;Personality&gt;PE1&lt;/Personality&gt;&lt;Special_1&gt;S22&lt;/Special_1&gt;&lt;Special_2&gt;&lt;/Special_2&gt;&lt;Item&gt;I40&lt;/Item&gt;&lt;Skill_1&gt;S123&lt;/Skill_1&gt;&lt;Skill_2&gt;S112&lt;/Skill_2&gt;&lt;Skill_3&gt;S95&lt;/Skill_3&gt;</v>
      </c>
      <c r="Z373" t="str">
        <f t="shared" si="11"/>
        <v>&lt;Skill_4&gt;S26&lt;/Skill_4&gt;&lt;Circle&gt;4&lt;/Circle&gt;&lt;Doryokuti_1&gt;A&lt;/Doryokuti_1&gt;&lt;Doryokuti_2&gt;B&lt;/Doryokuti_2&gt;&lt;Doryokuti_3&gt;&lt;/Doryokuti_3&gt;&lt;/member&gt;</v>
      </c>
      <c r="AA373" t="str">
        <f t="shared" si="10"/>
        <v>&lt;member ID = "P372"&gt;&lt;K_ID&gt;K93&lt;/K_ID&gt;&lt;Name&gt;フォレトス&lt;/Name&gt;&lt;Personality&gt;PE1&lt;/Personality&gt;&lt;Special_1&gt;S22&lt;/Special_1&gt;&lt;Special_2&gt;&lt;/Special_2&gt;&lt;Item&gt;I40&lt;/Item&gt;&lt;Skill_1&gt;S123&lt;/Skill_1&gt;&lt;Skill_2&gt;S112&lt;/Skill_2&gt;&lt;Skill_3&gt;S95&lt;/Skill_3&gt;&lt;Skill_4&gt;S26&lt;/Skill_4&gt;&lt;Circle&gt;4&lt;/Circle&gt;&lt;Doryokuti_1&gt;A&lt;/Doryokuti_1&gt;&lt;Doryokuti_2&gt;B&lt;/Doryokuti_2&gt;&lt;Doryokuti_3&gt;&lt;/Doryokuti_3&gt;&lt;/member&gt;</v>
      </c>
      <c r="AMK373" s="1"/>
    </row>
    <row r="374" spans="1:27 1025:1025">
      <c r="A374" s="1" t="s">
        <v>996</v>
      </c>
      <c r="B374" t="str">
        <f>VLOOKUP(C374,xml_table5!$A$1:$B$151,2,FALSE())</f>
        <v>K94</v>
      </c>
      <c r="C374" s="1" t="s">
        <v>997</v>
      </c>
      <c r="D374" s="1" t="s">
        <v>261</v>
      </c>
      <c r="E374" s="22" t="str">
        <f>VLOOKUP(テーブル1[[#This Row],[Personality]],作業用!$J$2:$K$17,2,FALSE)</f>
        <v>PE3</v>
      </c>
      <c r="F374" t="str">
        <f>VLOOKUP(C374,pokemon_status!$B$2:$F$910,4,FALSE())</f>
        <v>しんりょく</v>
      </c>
      <c r="G374" t="str">
        <f>VLOOKUP(F374,xml_table4!$A$1:$B$127,2,FALSE())</f>
        <v>S42</v>
      </c>
      <c r="I374" t="str">
        <f>IF(H374 = "","",VLOOKUP(H374,xml_table4!$A$1:$B$127,2,FALSE()))</f>
        <v/>
      </c>
      <c r="J374" s="1" t="s">
        <v>262</v>
      </c>
      <c r="K374" t="str">
        <f>VLOOKUP(J374,xml_table2!$A$2:$B$56,2,FALSE())</f>
        <v>I26</v>
      </c>
      <c r="L374" s="1" t="s">
        <v>272</v>
      </c>
      <c r="M374" t="str">
        <f>VLOOKUP(L374,xml_table3!$A$1:$B$272,2,FALSE())</f>
        <v>S261</v>
      </c>
      <c r="N374" s="1" t="s">
        <v>273</v>
      </c>
      <c r="O374" t="str">
        <f>VLOOKUP(N374,xml_table3!$A$1:$B$272,2,FALSE())</f>
        <v>S220</v>
      </c>
      <c r="P374" s="1" t="s">
        <v>806</v>
      </c>
      <c r="Q374" t="str">
        <f>VLOOKUP(P374,xml_table3!$A$1:$B$272,2,FALSE())</f>
        <v>S171</v>
      </c>
      <c r="R374" s="1" t="s">
        <v>274</v>
      </c>
      <c r="S374" t="str">
        <f>VLOOKUP(R374,xml_table3!$A$1:$B$272,2,FALSE())</f>
        <v>S182</v>
      </c>
      <c r="T374" s="1" t="s">
        <v>212</v>
      </c>
      <c r="U374" s="1" t="s">
        <v>43</v>
      </c>
      <c r="V374" s="1" t="s">
        <v>44</v>
      </c>
      <c r="X374" s="1"/>
      <c r="Y374" t="str">
        <f>"&lt;member ID = """&amp;A374&amp;"""&gt;&lt;K_ID&gt;"&amp;B374&amp;"&lt;/K_ID&gt;&lt;Name&gt;"&amp;C374&amp;"&lt;/Name&gt;&lt;Personality&gt;"&amp;テーブル1[[#This Row],[Personality2]]&amp;"&lt;/Personality&gt;&lt;Special_1&gt;"&amp;G374&amp;"&lt;/Special_1&gt;&lt;Special_2&gt;"&amp;I374&amp;"&lt;/Special_2&gt;&lt;Item&gt;"&amp;K374&amp;"&lt;/Item&gt;&lt;Skill_1&gt;"&amp;M374&amp;"&lt;/Skill_1&gt;&lt;Skill_2&gt;"&amp;O374&amp;"&lt;/Skill_2&gt;&lt;Skill_3&gt;"&amp;Q374&amp;"&lt;/Skill_3&gt;"</f>
        <v>&lt;member ID = "P373"&gt;&lt;K_ID&gt;K94&lt;/K_ID&gt;&lt;Name&gt;フシギバナ&lt;/Name&gt;&lt;Personality&gt;PE3&lt;/Personality&gt;&lt;Special_1&gt;S42&lt;/Special_1&gt;&lt;Special_2&gt;&lt;/Special_2&gt;&lt;Item&gt;I26&lt;/Item&gt;&lt;Skill_1&gt;S261&lt;/Skill_1&gt;&lt;Skill_2&gt;S220&lt;/Skill_2&gt;&lt;Skill_3&gt;S171&lt;/Skill_3&gt;</v>
      </c>
      <c r="Z374" t="str">
        <f t="shared" si="11"/>
        <v>&lt;Skill_4&gt;S182&lt;/Skill_4&gt;&lt;Circle&gt;1&lt;/Circle&gt;&lt;Doryokuti_1&gt;C&lt;/Doryokuti_1&gt;&lt;Doryokuti_2&gt;D&lt;/Doryokuti_2&gt;&lt;Doryokuti_3&gt;&lt;/Doryokuti_3&gt;&lt;/member&gt;</v>
      </c>
      <c r="AA374" t="str">
        <f t="shared" si="10"/>
        <v>&lt;member ID = "P373"&gt;&lt;K_ID&gt;K94&lt;/K_ID&gt;&lt;Name&gt;フシギバナ&lt;/Name&gt;&lt;Personality&gt;PE3&lt;/Personality&gt;&lt;Special_1&gt;S42&lt;/Special_1&gt;&lt;Special_2&gt;&lt;/Special_2&gt;&lt;Item&gt;I26&lt;/Item&gt;&lt;Skill_1&gt;S261&lt;/Skill_1&gt;&lt;Skill_2&gt;S220&lt;/Skill_2&gt;&lt;Skill_3&gt;S171&lt;/Skill_3&gt;&lt;Skill_4&gt;S182&lt;/Skill_4&gt;&lt;Circle&gt;1&lt;/Circle&gt;&lt;Doryokuti_1&gt;C&lt;/Doryokuti_1&gt;&lt;Doryokuti_2&gt;D&lt;/Doryokuti_2&gt;&lt;Doryokuti_3&gt;&lt;/Doryokuti_3&gt;&lt;/member&gt;</v>
      </c>
      <c r="AMK374" s="1"/>
    </row>
    <row r="375" spans="1:27 1025:1025">
      <c r="A375" s="1" t="s">
        <v>998</v>
      </c>
      <c r="B375" t="str">
        <f>VLOOKUP(C375,xml_table5!$A$1:$B$151,2,FALSE())</f>
        <v>K94</v>
      </c>
      <c r="C375" s="1" t="s">
        <v>997</v>
      </c>
      <c r="D375" s="1" t="s">
        <v>570</v>
      </c>
      <c r="E375" s="22" t="str">
        <f>VLOOKUP(テーブル1[[#This Row],[Personality]],作業用!$J$2:$K$17,2,FALSE)</f>
        <v>PE10</v>
      </c>
      <c r="F375" t="str">
        <f>VLOOKUP(C375,pokemon_status!$B$2:$F$910,4,FALSE())</f>
        <v>しんりょく</v>
      </c>
      <c r="G375" t="str">
        <f>VLOOKUP(F375,xml_table4!$A$1:$B$127,2,FALSE())</f>
        <v>S42</v>
      </c>
      <c r="I375" t="str">
        <f>IF(H375 = "","",VLOOKUP(H375,xml_table4!$A$1:$B$127,2,FALSE()))</f>
        <v/>
      </c>
      <c r="J375" s="1" t="s">
        <v>505</v>
      </c>
      <c r="K375" t="str">
        <f>VLOOKUP(J375,xml_table2!$A$2:$B$56,2,FALSE())</f>
        <v>I6</v>
      </c>
      <c r="L375" s="1" t="s">
        <v>506</v>
      </c>
      <c r="M375" t="str">
        <f>VLOOKUP(L375,xml_table3!$A$1:$B$272,2,FALSE())</f>
        <v>S64</v>
      </c>
      <c r="N375" s="1" t="s">
        <v>849</v>
      </c>
      <c r="O375" t="str">
        <f>VLOOKUP(N375,xml_table3!$A$1:$B$272,2,FALSE())</f>
        <v>S184</v>
      </c>
      <c r="P375" s="1" t="s">
        <v>507</v>
      </c>
      <c r="Q375" t="str">
        <f>VLOOKUP(P375,xml_table3!$A$1:$B$272,2,FALSE())</f>
        <v>S256</v>
      </c>
      <c r="R375" s="1" t="s">
        <v>274</v>
      </c>
      <c r="S375" t="str">
        <f>VLOOKUP(R375,xml_table3!$A$1:$B$272,2,FALSE())</f>
        <v>S182</v>
      </c>
      <c r="T375" s="1" t="s">
        <v>219</v>
      </c>
      <c r="U375" s="1" t="s">
        <v>40</v>
      </c>
      <c r="V375" s="1" t="s">
        <v>42</v>
      </c>
      <c r="W375" s="1" t="s">
        <v>44</v>
      </c>
      <c r="X375" s="1"/>
      <c r="Y375" t="str">
        <f>"&lt;member ID = """&amp;A375&amp;"""&gt;&lt;K_ID&gt;"&amp;B375&amp;"&lt;/K_ID&gt;&lt;Name&gt;"&amp;C375&amp;"&lt;/Name&gt;&lt;Personality&gt;"&amp;テーブル1[[#This Row],[Personality2]]&amp;"&lt;/Personality&gt;&lt;Special_1&gt;"&amp;G375&amp;"&lt;/Special_1&gt;&lt;Special_2&gt;"&amp;I375&amp;"&lt;/Special_2&gt;&lt;Item&gt;"&amp;K375&amp;"&lt;/Item&gt;&lt;Skill_1&gt;"&amp;M375&amp;"&lt;/Skill_1&gt;&lt;Skill_2&gt;"&amp;O375&amp;"&lt;/Skill_2&gt;&lt;Skill_3&gt;"&amp;Q375&amp;"&lt;/Skill_3&gt;"</f>
        <v>&lt;member ID = "P374"&gt;&lt;K_ID&gt;K94&lt;/K_ID&gt;&lt;Name&gt;フシギバナ&lt;/Name&gt;&lt;Personality&gt;PE10&lt;/Personality&gt;&lt;Special_1&gt;S42&lt;/Special_1&gt;&lt;Special_2&gt;&lt;/Special_2&gt;&lt;Item&gt;I6&lt;/Item&gt;&lt;Skill_1&gt;S64&lt;/Skill_1&gt;&lt;Skill_2&gt;S184&lt;/Skill_2&gt;&lt;Skill_3&gt;S256&lt;/Skill_3&gt;</v>
      </c>
      <c r="Z375" t="str">
        <f t="shared" si="11"/>
        <v>&lt;Skill_4&gt;S182&lt;/Skill_4&gt;&lt;Circle&gt;2&lt;/Circle&gt;&lt;Doryokuti_1&gt;HP&lt;/Doryokuti_1&gt;&lt;Doryokuti_2&gt;B&lt;/Doryokuti_2&gt;&lt;Doryokuti_3&gt;D&lt;/Doryokuti_3&gt;&lt;/member&gt;</v>
      </c>
      <c r="AA375" t="str">
        <f t="shared" si="10"/>
        <v>&lt;member ID = "P374"&gt;&lt;K_ID&gt;K94&lt;/K_ID&gt;&lt;Name&gt;フシギバナ&lt;/Name&gt;&lt;Personality&gt;PE10&lt;/Personality&gt;&lt;Special_1&gt;S42&lt;/Special_1&gt;&lt;Special_2&gt;&lt;/Special_2&gt;&lt;Item&gt;I6&lt;/Item&gt;&lt;Skill_1&gt;S64&lt;/Skill_1&gt;&lt;Skill_2&gt;S184&lt;/Skill_2&gt;&lt;Skill_3&gt;S256&lt;/Skill_3&gt;&lt;Skill_4&gt;S182&lt;/Skill_4&gt;&lt;Circle&gt;2&lt;/Circle&gt;&lt;Doryokuti_1&gt;HP&lt;/Doryokuti_1&gt;&lt;Doryokuti_2&gt;B&lt;/Doryokuti_2&gt;&lt;Doryokuti_3&gt;D&lt;/Doryokuti_3&gt;&lt;/member&gt;</v>
      </c>
      <c r="AMK375" s="1"/>
    </row>
    <row r="376" spans="1:27 1025:1025">
      <c r="A376" s="1" t="s">
        <v>999</v>
      </c>
      <c r="B376" t="str">
        <f>VLOOKUP(C376,xml_table5!$A$1:$B$151,2,FALSE())</f>
        <v>K94</v>
      </c>
      <c r="C376" s="1" t="s">
        <v>997</v>
      </c>
      <c r="D376" s="1" t="s">
        <v>206</v>
      </c>
      <c r="E376" s="22" t="str">
        <f>VLOOKUP(テーブル1[[#This Row],[Personality]],作業用!$J$2:$K$17,2,FALSE)</f>
        <v>PE1</v>
      </c>
      <c r="F376" t="str">
        <f>VLOOKUP(C376,pokemon_status!$B$2:$F$910,4,FALSE())</f>
        <v>しんりょく</v>
      </c>
      <c r="G376" t="str">
        <f>VLOOKUP(F376,xml_table4!$A$1:$B$127,2,FALSE())</f>
        <v>S42</v>
      </c>
      <c r="I376" t="str">
        <f>IF(H376 = "","",VLOOKUP(H376,xml_table4!$A$1:$B$127,2,FALSE()))</f>
        <v/>
      </c>
      <c r="J376" s="1" t="s">
        <v>277</v>
      </c>
      <c r="K376" t="str">
        <f>VLOOKUP(J376,xml_table2!$A$2:$B$56,2,FALSE())</f>
        <v>I18</v>
      </c>
      <c r="L376" s="1" t="s">
        <v>278</v>
      </c>
      <c r="M376" t="str">
        <f>VLOOKUP(L376,xml_table3!$A$1:$B$272,2,FALSE())</f>
        <v>S132</v>
      </c>
      <c r="N376" s="1" t="s">
        <v>210</v>
      </c>
      <c r="O376" t="str">
        <f>VLOOKUP(N376,xml_table3!$A$1:$B$272,2,FALSE())</f>
        <v>S95</v>
      </c>
      <c r="P376" s="1" t="s">
        <v>435</v>
      </c>
      <c r="Q376" t="str">
        <f>VLOOKUP(P376,xml_table3!$A$1:$B$272,2,FALSE())</f>
        <v>S75</v>
      </c>
      <c r="R376" s="1" t="s">
        <v>449</v>
      </c>
      <c r="S376" t="str">
        <f>VLOOKUP(R376,xml_table3!$A$1:$B$272,2,FALSE())</f>
        <v>S187</v>
      </c>
      <c r="T376" s="1" t="s">
        <v>224</v>
      </c>
      <c r="U376" s="1" t="s">
        <v>41</v>
      </c>
      <c r="V376" s="1" t="s">
        <v>44</v>
      </c>
      <c r="X376" s="1"/>
      <c r="Y376" t="str">
        <f>"&lt;member ID = """&amp;A376&amp;"""&gt;&lt;K_ID&gt;"&amp;B376&amp;"&lt;/K_ID&gt;&lt;Name&gt;"&amp;C376&amp;"&lt;/Name&gt;&lt;Personality&gt;"&amp;テーブル1[[#This Row],[Personality2]]&amp;"&lt;/Personality&gt;&lt;Special_1&gt;"&amp;G376&amp;"&lt;/Special_1&gt;&lt;Special_2&gt;"&amp;I376&amp;"&lt;/Special_2&gt;&lt;Item&gt;"&amp;K376&amp;"&lt;/Item&gt;&lt;Skill_1&gt;"&amp;M376&amp;"&lt;/Skill_1&gt;&lt;Skill_2&gt;"&amp;O376&amp;"&lt;/Skill_2&gt;&lt;Skill_3&gt;"&amp;Q376&amp;"&lt;/Skill_3&gt;"</f>
        <v>&lt;member ID = "P375"&gt;&lt;K_ID&gt;K94&lt;/K_ID&gt;&lt;Name&gt;フシギバナ&lt;/Name&gt;&lt;Personality&gt;PE1&lt;/Personality&gt;&lt;Special_1&gt;S42&lt;/Special_1&gt;&lt;Special_2&gt;&lt;/Special_2&gt;&lt;Item&gt;I18&lt;/Item&gt;&lt;Skill_1&gt;S132&lt;/Skill_1&gt;&lt;Skill_2&gt;S95&lt;/Skill_2&gt;&lt;Skill_3&gt;S75&lt;/Skill_3&gt;</v>
      </c>
      <c r="Z376" t="str">
        <f t="shared" si="11"/>
        <v>&lt;Skill_4&gt;S187&lt;/Skill_4&gt;&lt;Circle&gt;3&lt;/Circle&gt;&lt;Doryokuti_1&gt;A&lt;/Doryokuti_1&gt;&lt;Doryokuti_2&gt;D&lt;/Doryokuti_2&gt;&lt;Doryokuti_3&gt;&lt;/Doryokuti_3&gt;&lt;/member&gt;</v>
      </c>
      <c r="AA376" t="str">
        <f t="shared" si="10"/>
        <v>&lt;member ID = "P375"&gt;&lt;K_ID&gt;K94&lt;/K_ID&gt;&lt;Name&gt;フシギバナ&lt;/Name&gt;&lt;Personality&gt;PE1&lt;/Personality&gt;&lt;Special_1&gt;S42&lt;/Special_1&gt;&lt;Special_2&gt;&lt;/Special_2&gt;&lt;Item&gt;I18&lt;/Item&gt;&lt;Skill_1&gt;S132&lt;/Skill_1&gt;&lt;Skill_2&gt;S95&lt;/Skill_2&gt;&lt;Skill_3&gt;S75&lt;/Skill_3&gt;&lt;Skill_4&gt;S187&lt;/Skill_4&gt;&lt;Circle&gt;3&lt;/Circle&gt;&lt;Doryokuti_1&gt;A&lt;/Doryokuti_1&gt;&lt;Doryokuti_2&gt;D&lt;/Doryokuti_2&gt;&lt;Doryokuti_3&gt;&lt;/Doryokuti_3&gt;&lt;/member&gt;</v>
      </c>
      <c r="AMK376" s="1"/>
    </row>
    <row r="377" spans="1:27 1025:1025">
      <c r="A377" s="1" t="s">
        <v>1000</v>
      </c>
      <c r="B377" t="str">
        <f>VLOOKUP(C377,xml_table5!$A$1:$B$151,2,FALSE())</f>
        <v>K94</v>
      </c>
      <c r="C377" s="1" t="s">
        <v>997</v>
      </c>
      <c r="D377" s="1" t="s">
        <v>261</v>
      </c>
      <c r="E377" s="22" t="str">
        <f>VLOOKUP(テーブル1[[#This Row],[Personality]],作業用!$J$2:$K$17,2,FALSE)</f>
        <v>PE3</v>
      </c>
      <c r="F377" t="str">
        <f>VLOOKUP(C377,pokemon_status!$B$2:$F$910,4,FALSE())</f>
        <v>しんりょく</v>
      </c>
      <c r="G377" t="str">
        <f>VLOOKUP(F377,xml_table4!$A$1:$B$127,2,FALSE())</f>
        <v>S42</v>
      </c>
      <c r="I377" t="str">
        <f>IF(H377 = "","",VLOOKUP(H377,xml_table4!$A$1:$B$127,2,FALSE()))</f>
        <v/>
      </c>
      <c r="J377" s="1" t="s">
        <v>140</v>
      </c>
      <c r="K377" t="str">
        <f>VLOOKUP(J377,xml_table2!$A$2:$B$56,2,FALSE())</f>
        <v>I49</v>
      </c>
      <c r="L377" s="1" t="s">
        <v>808</v>
      </c>
      <c r="M377" t="str">
        <f>VLOOKUP(L377,xml_table3!$A$1:$B$272,2,FALSE())</f>
        <v>S188</v>
      </c>
      <c r="N377" s="1" t="s">
        <v>273</v>
      </c>
      <c r="O377" t="str">
        <f>VLOOKUP(N377,xml_table3!$A$1:$B$272,2,FALSE())</f>
        <v>S220</v>
      </c>
      <c r="P377" s="1" t="s">
        <v>284</v>
      </c>
      <c r="Q377" t="str">
        <f>VLOOKUP(P377,xml_table3!$A$1:$B$272,2,FALSE())</f>
        <v>S192</v>
      </c>
      <c r="R377" s="1" t="s">
        <v>285</v>
      </c>
      <c r="S377" t="str">
        <f>VLOOKUP(R377,xml_table3!$A$1:$B$272,2,FALSE())</f>
        <v>S78</v>
      </c>
      <c r="T377" s="1" t="s">
        <v>228</v>
      </c>
      <c r="U377" s="1" t="s">
        <v>40</v>
      </c>
      <c r="V377" s="1" t="s">
        <v>43</v>
      </c>
      <c r="X377" s="1"/>
      <c r="Y377" t="str">
        <f>"&lt;member ID = """&amp;A377&amp;"""&gt;&lt;K_ID&gt;"&amp;B377&amp;"&lt;/K_ID&gt;&lt;Name&gt;"&amp;C377&amp;"&lt;/Name&gt;&lt;Personality&gt;"&amp;テーブル1[[#This Row],[Personality2]]&amp;"&lt;/Personality&gt;&lt;Special_1&gt;"&amp;G377&amp;"&lt;/Special_1&gt;&lt;Special_2&gt;"&amp;I377&amp;"&lt;/Special_2&gt;&lt;Item&gt;"&amp;K377&amp;"&lt;/Item&gt;&lt;Skill_1&gt;"&amp;M377&amp;"&lt;/Skill_1&gt;&lt;Skill_2&gt;"&amp;O377&amp;"&lt;/Skill_2&gt;&lt;Skill_3&gt;"&amp;Q377&amp;"&lt;/Skill_3&gt;"</f>
        <v>&lt;member ID = "P376"&gt;&lt;K_ID&gt;K94&lt;/K_ID&gt;&lt;Name&gt;フシギバナ&lt;/Name&gt;&lt;Personality&gt;PE3&lt;/Personality&gt;&lt;Special_1&gt;S42&lt;/Special_1&gt;&lt;Special_2&gt;&lt;/Special_2&gt;&lt;Item&gt;I49&lt;/Item&gt;&lt;Skill_1&gt;S188&lt;/Skill_1&gt;&lt;Skill_2&gt;S220&lt;/Skill_2&gt;&lt;Skill_3&gt;S192&lt;/Skill_3&gt;</v>
      </c>
      <c r="Z377" t="str">
        <f t="shared" si="11"/>
        <v>&lt;Skill_4&gt;S78&lt;/Skill_4&gt;&lt;Circle&gt;4&lt;/Circle&gt;&lt;Doryokuti_1&gt;HP&lt;/Doryokuti_1&gt;&lt;Doryokuti_2&gt;C&lt;/Doryokuti_2&gt;&lt;Doryokuti_3&gt;&lt;/Doryokuti_3&gt;&lt;/member&gt;</v>
      </c>
      <c r="AA377" t="str">
        <f t="shared" si="10"/>
        <v>&lt;member ID = "P376"&gt;&lt;K_ID&gt;K94&lt;/K_ID&gt;&lt;Name&gt;フシギバナ&lt;/Name&gt;&lt;Personality&gt;PE3&lt;/Personality&gt;&lt;Special_1&gt;S42&lt;/Special_1&gt;&lt;Special_2&gt;&lt;/Special_2&gt;&lt;Item&gt;I49&lt;/Item&gt;&lt;Skill_1&gt;S188&lt;/Skill_1&gt;&lt;Skill_2&gt;S220&lt;/Skill_2&gt;&lt;Skill_3&gt;S192&lt;/Skill_3&gt;&lt;Skill_4&gt;S78&lt;/Skill_4&gt;&lt;Circle&gt;4&lt;/Circle&gt;&lt;Doryokuti_1&gt;HP&lt;/Doryokuti_1&gt;&lt;Doryokuti_2&gt;C&lt;/Doryokuti_2&gt;&lt;Doryokuti_3&gt;&lt;/Doryokuti_3&gt;&lt;/member&gt;</v>
      </c>
      <c r="AMK377" s="1"/>
    </row>
    <row r="378" spans="1:27 1025:1025">
      <c r="A378" s="1" t="s">
        <v>1001</v>
      </c>
      <c r="B378" t="str">
        <f>VLOOKUP(C378,xml_table5!$A$1:$B$151,2,FALSE())</f>
        <v>K95</v>
      </c>
      <c r="C378" s="1" t="s">
        <v>1002</v>
      </c>
      <c r="D378" s="1" t="s">
        <v>231</v>
      </c>
      <c r="E378" s="22" t="str">
        <f>VLOOKUP(テーブル1[[#This Row],[Personality]],作業用!$J$2:$K$17,2,FALSE)</f>
        <v>PE2</v>
      </c>
      <c r="F378" t="str">
        <f>VLOOKUP(C378,pokemon_status!$B$2:$F$910,4,FALSE())</f>
        <v>いしあたま</v>
      </c>
      <c r="G378" t="str">
        <f>VLOOKUP(F378,xml_table4!$A$1:$B$127,2,FALSE())</f>
        <v>S10</v>
      </c>
      <c r="H378" t="s">
        <v>1003</v>
      </c>
      <c r="I378" t="str">
        <f>IF(H378 = "","",VLOOKUP(H378,xml_table4!$A$1:$B$127,2,FALSE()))</f>
        <v>S97</v>
      </c>
      <c r="J378" s="1" t="s">
        <v>369</v>
      </c>
      <c r="K378" t="str">
        <f>VLOOKUP(J378,xml_table2!$A$2:$B$56,2,FALSE())</f>
        <v>I5</v>
      </c>
      <c r="L378" s="1" t="s">
        <v>209</v>
      </c>
      <c r="M378" t="str">
        <f>VLOOKUP(L378,xml_table3!$A$1:$B$272,2,FALSE())</f>
        <v>S26</v>
      </c>
      <c r="N378" s="1" t="s">
        <v>217</v>
      </c>
      <c r="O378" t="str">
        <f>VLOOKUP(N378,xml_table3!$A$1:$B$272,2,FALSE())</f>
        <v>S145</v>
      </c>
      <c r="P378" s="1" t="s">
        <v>836</v>
      </c>
      <c r="Q378" t="str">
        <f>VLOOKUP(P378,xml_table3!$A$1:$B$272,2,FALSE())</f>
        <v>S23</v>
      </c>
      <c r="R378" s="1" t="s">
        <v>237</v>
      </c>
      <c r="S378" t="str">
        <f>VLOOKUP(R378,xml_table3!$A$1:$B$272,2,FALSE())</f>
        <v>S138</v>
      </c>
      <c r="T378" s="1" t="s">
        <v>212</v>
      </c>
      <c r="U378" s="1" t="s">
        <v>41</v>
      </c>
      <c r="V378" s="1" t="s">
        <v>45</v>
      </c>
      <c r="X378" s="1"/>
      <c r="Y378" t="str">
        <f>"&lt;member ID = """&amp;A378&amp;"""&gt;&lt;K_ID&gt;"&amp;B378&amp;"&lt;/K_ID&gt;&lt;Name&gt;"&amp;C378&amp;"&lt;/Name&gt;&lt;Personality&gt;"&amp;テーブル1[[#This Row],[Personality2]]&amp;"&lt;/Personality&gt;&lt;Special_1&gt;"&amp;G378&amp;"&lt;/Special_1&gt;&lt;Special_2&gt;"&amp;I378&amp;"&lt;/Special_2&gt;&lt;Item&gt;"&amp;K378&amp;"&lt;/Item&gt;&lt;Skill_1&gt;"&amp;M378&amp;"&lt;/Skill_1&gt;&lt;Skill_2&gt;"&amp;O378&amp;"&lt;/Skill_2&gt;&lt;Skill_3&gt;"&amp;Q378&amp;"&lt;/Skill_3&gt;"</f>
        <v>&lt;member ID = "P377"&gt;&lt;K_ID&gt;K95&lt;/K_ID&gt;&lt;Name&gt;プテラ&lt;/Name&gt;&lt;Personality&gt;PE2&lt;/Personality&gt;&lt;Special_1&gt;S10&lt;/Special_1&gt;&lt;Special_2&gt;S97&lt;/Special_2&gt;&lt;Item&gt;I5&lt;/Item&gt;&lt;Skill_1&gt;S26&lt;/Skill_1&gt;&lt;Skill_2&gt;S145&lt;/Skill_2&gt;&lt;Skill_3&gt;S23&lt;/Skill_3&gt;</v>
      </c>
      <c r="Z378" t="str">
        <f t="shared" si="11"/>
        <v>&lt;Skill_4&gt;S138&lt;/Skill_4&gt;&lt;Circle&gt;1&lt;/Circle&gt;&lt;Doryokuti_1&gt;A&lt;/Doryokuti_1&gt;&lt;Doryokuti_2&gt;S&lt;/Doryokuti_2&gt;&lt;Doryokuti_3&gt;&lt;/Doryokuti_3&gt;&lt;/member&gt;</v>
      </c>
      <c r="AA378" t="str">
        <f t="shared" si="10"/>
        <v>&lt;member ID = "P377"&gt;&lt;K_ID&gt;K95&lt;/K_ID&gt;&lt;Name&gt;プテラ&lt;/Name&gt;&lt;Personality&gt;PE2&lt;/Personality&gt;&lt;Special_1&gt;S10&lt;/Special_1&gt;&lt;Special_2&gt;S97&lt;/Special_2&gt;&lt;Item&gt;I5&lt;/Item&gt;&lt;Skill_1&gt;S26&lt;/Skill_1&gt;&lt;Skill_2&gt;S145&lt;/Skill_2&gt;&lt;Skill_3&gt;S23&lt;/Skill_3&gt;&lt;Skill_4&gt;S138&lt;/Skill_4&gt;&lt;Circle&gt;1&lt;/Circle&gt;&lt;Doryokuti_1&gt;A&lt;/Doryokuti_1&gt;&lt;Doryokuti_2&gt;S&lt;/Doryokuti_2&gt;&lt;Doryokuti_3&gt;&lt;/Doryokuti_3&gt;&lt;/member&gt;</v>
      </c>
      <c r="AMK378" s="1"/>
    </row>
    <row r="379" spans="1:27 1025:1025">
      <c r="A379" s="1" t="s">
        <v>1004</v>
      </c>
      <c r="B379" t="str">
        <f>VLOOKUP(C379,xml_table5!$A$1:$B$151,2,FALSE())</f>
        <v>K95</v>
      </c>
      <c r="C379" s="1" t="s">
        <v>1002</v>
      </c>
      <c r="D379" s="1" t="s">
        <v>231</v>
      </c>
      <c r="E379" s="22" t="str">
        <f>VLOOKUP(テーブル1[[#This Row],[Personality]],作業用!$J$2:$K$17,2,FALSE)</f>
        <v>PE2</v>
      </c>
      <c r="F379" t="str">
        <f>VLOOKUP(C379,pokemon_status!$B$2:$F$910,4,FALSE())</f>
        <v>いしあたま</v>
      </c>
      <c r="G379" t="str">
        <f>VLOOKUP(F379,xml_table4!$A$1:$B$127,2,FALSE())</f>
        <v>S10</v>
      </c>
      <c r="H379" t="s">
        <v>1003</v>
      </c>
      <c r="I379" t="str">
        <f>IF(H379 = "","",VLOOKUP(H379,xml_table4!$A$1:$B$127,2,FALSE()))</f>
        <v>S97</v>
      </c>
      <c r="J379" s="1" t="s">
        <v>514</v>
      </c>
      <c r="K379" t="str">
        <f>VLOOKUP(J379,xml_table2!$A$2:$B$56,2,FALSE())</f>
        <v>I28</v>
      </c>
      <c r="L379" s="1" t="s">
        <v>370</v>
      </c>
      <c r="M379" t="str">
        <f>VLOOKUP(L379,xml_table3!$A$1:$B$272,2,FALSE())</f>
        <v>S53</v>
      </c>
      <c r="N379" s="1" t="s">
        <v>251</v>
      </c>
      <c r="O379" t="str">
        <f>VLOOKUP(N379,xml_table3!$A$1:$B$272,2,FALSE())</f>
        <v>S225</v>
      </c>
      <c r="P379" s="1" t="s">
        <v>258</v>
      </c>
      <c r="Q379" t="str">
        <f>VLOOKUP(P379,xml_table3!$A$1:$B$272,2,FALSE())</f>
        <v>S55</v>
      </c>
      <c r="R379" s="1" t="s">
        <v>391</v>
      </c>
      <c r="S379" t="str">
        <f>VLOOKUP(R379,xml_table3!$A$1:$B$272,2,FALSE())</f>
        <v>S80</v>
      </c>
      <c r="T379" s="1" t="s">
        <v>219</v>
      </c>
      <c r="U379" s="1" t="s">
        <v>41</v>
      </c>
      <c r="V379" s="1" t="s">
        <v>45</v>
      </c>
      <c r="X379" s="1"/>
      <c r="Y379" t="str">
        <f>"&lt;member ID = """&amp;A379&amp;"""&gt;&lt;K_ID&gt;"&amp;B379&amp;"&lt;/K_ID&gt;&lt;Name&gt;"&amp;C379&amp;"&lt;/Name&gt;&lt;Personality&gt;"&amp;テーブル1[[#This Row],[Personality2]]&amp;"&lt;/Personality&gt;&lt;Special_1&gt;"&amp;G379&amp;"&lt;/Special_1&gt;&lt;Special_2&gt;"&amp;I379&amp;"&lt;/Special_2&gt;&lt;Item&gt;"&amp;K379&amp;"&lt;/Item&gt;&lt;Skill_1&gt;"&amp;M379&amp;"&lt;/Skill_1&gt;&lt;Skill_2&gt;"&amp;O379&amp;"&lt;/Skill_2&gt;&lt;Skill_3&gt;"&amp;Q379&amp;"&lt;/Skill_3&gt;"</f>
        <v>&lt;member ID = "P378"&gt;&lt;K_ID&gt;K95&lt;/K_ID&gt;&lt;Name&gt;プテラ&lt;/Name&gt;&lt;Personality&gt;PE2&lt;/Personality&gt;&lt;Special_1&gt;S10&lt;/Special_1&gt;&lt;Special_2&gt;S97&lt;/Special_2&gt;&lt;Item&gt;I28&lt;/Item&gt;&lt;Skill_1&gt;S53&lt;/Skill_1&gt;&lt;Skill_2&gt;S225&lt;/Skill_2&gt;&lt;Skill_3&gt;S55&lt;/Skill_3&gt;</v>
      </c>
      <c r="Z379" t="str">
        <f t="shared" si="11"/>
        <v>&lt;Skill_4&gt;S80&lt;/Skill_4&gt;&lt;Circle&gt;2&lt;/Circle&gt;&lt;Doryokuti_1&gt;A&lt;/Doryokuti_1&gt;&lt;Doryokuti_2&gt;S&lt;/Doryokuti_2&gt;&lt;Doryokuti_3&gt;&lt;/Doryokuti_3&gt;&lt;/member&gt;</v>
      </c>
      <c r="AA379" t="str">
        <f t="shared" si="10"/>
        <v>&lt;member ID = "P378"&gt;&lt;K_ID&gt;K95&lt;/K_ID&gt;&lt;Name&gt;プテラ&lt;/Name&gt;&lt;Personality&gt;PE2&lt;/Personality&gt;&lt;Special_1&gt;S10&lt;/Special_1&gt;&lt;Special_2&gt;S97&lt;/Special_2&gt;&lt;Item&gt;I28&lt;/Item&gt;&lt;Skill_1&gt;S53&lt;/Skill_1&gt;&lt;Skill_2&gt;S225&lt;/Skill_2&gt;&lt;Skill_3&gt;S55&lt;/Skill_3&gt;&lt;Skill_4&gt;S80&lt;/Skill_4&gt;&lt;Circle&gt;2&lt;/Circle&gt;&lt;Doryokuti_1&gt;A&lt;/Doryokuti_1&gt;&lt;Doryokuti_2&gt;S&lt;/Doryokuti_2&gt;&lt;Doryokuti_3&gt;&lt;/Doryokuti_3&gt;&lt;/member&gt;</v>
      </c>
      <c r="AMK379" s="1"/>
    </row>
    <row r="380" spans="1:27 1025:1025">
      <c r="A380" s="1" t="s">
        <v>1005</v>
      </c>
      <c r="B380" t="str">
        <f>VLOOKUP(C380,xml_table5!$A$1:$B$151,2,FALSE())</f>
        <v>K95</v>
      </c>
      <c r="C380" s="1" t="s">
        <v>1002</v>
      </c>
      <c r="D380" s="1" t="s">
        <v>206</v>
      </c>
      <c r="E380" s="22" t="str">
        <f>VLOOKUP(テーブル1[[#This Row],[Personality]],作業用!$J$2:$K$17,2,FALSE)</f>
        <v>PE1</v>
      </c>
      <c r="F380" t="str">
        <f>VLOOKUP(C380,pokemon_status!$B$2:$F$910,4,FALSE())</f>
        <v>いしあたま</v>
      </c>
      <c r="G380" t="str">
        <f>VLOOKUP(F380,xml_table4!$A$1:$B$127,2,FALSE())</f>
        <v>S10</v>
      </c>
      <c r="H380" t="s">
        <v>1003</v>
      </c>
      <c r="I380" t="str">
        <f>IF(H380 = "","",VLOOKUP(H380,xml_table4!$A$1:$B$127,2,FALSE()))</f>
        <v>S97</v>
      </c>
      <c r="J380" s="1" t="s">
        <v>551</v>
      </c>
      <c r="K380" t="str">
        <f>VLOOKUP(J380,xml_table2!$A$2:$B$56,2,FALSE())</f>
        <v>I51</v>
      </c>
      <c r="L380" s="1" t="s">
        <v>223</v>
      </c>
      <c r="M380" t="str">
        <f>VLOOKUP(L380,xml_table3!$A$1:$B$272,2,FALSE())</f>
        <v>S63</v>
      </c>
      <c r="N380" s="1" t="s">
        <v>210</v>
      </c>
      <c r="O380" t="str">
        <f>VLOOKUP(N380,xml_table3!$A$1:$B$272,2,FALSE())</f>
        <v>S95</v>
      </c>
      <c r="P380" s="1" t="s">
        <v>209</v>
      </c>
      <c r="Q380" t="str">
        <f>VLOOKUP(P380,xml_table3!$A$1:$B$272,2,FALSE())</f>
        <v>S26</v>
      </c>
      <c r="R380" s="1" t="s">
        <v>253</v>
      </c>
      <c r="S380" t="str">
        <f>VLOOKUP(R380,xml_table3!$A$1:$B$272,2,FALSE())</f>
        <v>S52</v>
      </c>
      <c r="T380" s="1" t="s">
        <v>224</v>
      </c>
      <c r="U380" s="1" t="s">
        <v>41</v>
      </c>
      <c r="V380" s="1" t="s">
        <v>45</v>
      </c>
      <c r="X380" s="1"/>
      <c r="Y380" t="str">
        <f>"&lt;member ID = """&amp;A380&amp;"""&gt;&lt;K_ID&gt;"&amp;B380&amp;"&lt;/K_ID&gt;&lt;Name&gt;"&amp;C380&amp;"&lt;/Name&gt;&lt;Personality&gt;"&amp;テーブル1[[#This Row],[Personality2]]&amp;"&lt;/Personality&gt;&lt;Special_1&gt;"&amp;G380&amp;"&lt;/Special_1&gt;&lt;Special_2&gt;"&amp;I380&amp;"&lt;/Special_2&gt;&lt;Item&gt;"&amp;K380&amp;"&lt;/Item&gt;&lt;Skill_1&gt;"&amp;M380&amp;"&lt;/Skill_1&gt;&lt;Skill_2&gt;"&amp;O380&amp;"&lt;/Skill_2&gt;&lt;Skill_3&gt;"&amp;Q380&amp;"&lt;/Skill_3&gt;"</f>
        <v>&lt;member ID = "P379"&gt;&lt;K_ID&gt;K95&lt;/K_ID&gt;&lt;Name&gt;プテラ&lt;/Name&gt;&lt;Personality&gt;PE1&lt;/Personality&gt;&lt;Special_1&gt;S10&lt;/Special_1&gt;&lt;Special_2&gt;S97&lt;/Special_2&gt;&lt;Item&gt;I51&lt;/Item&gt;&lt;Skill_1&gt;S63&lt;/Skill_1&gt;&lt;Skill_2&gt;S95&lt;/Skill_2&gt;&lt;Skill_3&gt;S26&lt;/Skill_3&gt;</v>
      </c>
      <c r="Z380" t="str">
        <f t="shared" si="11"/>
        <v>&lt;Skill_4&gt;S52&lt;/Skill_4&gt;&lt;Circle&gt;3&lt;/Circle&gt;&lt;Doryokuti_1&gt;A&lt;/Doryokuti_1&gt;&lt;Doryokuti_2&gt;S&lt;/Doryokuti_2&gt;&lt;Doryokuti_3&gt;&lt;/Doryokuti_3&gt;&lt;/member&gt;</v>
      </c>
      <c r="AA380" t="str">
        <f t="shared" si="10"/>
        <v>&lt;member ID = "P379"&gt;&lt;K_ID&gt;K95&lt;/K_ID&gt;&lt;Name&gt;プテラ&lt;/Name&gt;&lt;Personality&gt;PE1&lt;/Personality&gt;&lt;Special_1&gt;S10&lt;/Special_1&gt;&lt;Special_2&gt;S97&lt;/Special_2&gt;&lt;Item&gt;I51&lt;/Item&gt;&lt;Skill_1&gt;S63&lt;/Skill_1&gt;&lt;Skill_2&gt;S95&lt;/Skill_2&gt;&lt;Skill_3&gt;S26&lt;/Skill_3&gt;&lt;Skill_4&gt;S52&lt;/Skill_4&gt;&lt;Circle&gt;3&lt;/Circle&gt;&lt;Doryokuti_1&gt;A&lt;/Doryokuti_1&gt;&lt;Doryokuti_2&gt;S&lt;/Doryokuti_2&gt;&lt;Doryokuti_3&gt;&lt;/Doryokuti_3&gt;&lt;/member&gt;</v>
      </c>
      <c r="AMK380" s="1"/>
    </row>
    <row r="381" spans="1:27 1025:1025">
      <c r="A381" s="1" t="s">
        <v>1006</v>
      </c>
      <c r="B381" t="str">
        <f>VLOOKUP(C381,xml_table5!$A$1:$B$151,2,FALSE())</f>
        <v>K95</v>
      </c>
      <c r="C381" s="1" t="s">
        <v>1002</v>
      </c>
      <c r="D381" s="1" t="s">
        <v>206</v>
      </c>
      <c r="E381" s="22" t="str">
        <f>VLOOKUP(テーブル1[[#This Row],[Personality]],作業用!$J$2:$K$17,2,FALSE)</f>
        <v>PE1</v>
      </c>
      <c r="F381" t="str">
        <f>VLOOKUP(C381,pokemon_status!$B$2:$F$910,4,FALSE())</f>
        <v>いしあたま</v>
      </c>
      <c r="G381" t="str">
        <f>VLOOKUP(F381,xml_table4!$A$1:$B$127,2,FALSE())</f>
        <v>S10</v>
      </c>
      <c r="H381" t="s">
        <v>1003</v>
      </c>
      <c r="I381" t="str">
        <f>IF(H381 = "","",VLOOKUP(H381,xml_table4!$A$1:$B$127,2,FALSE()))</f>
        <v>S97</v>
      </c>
      <c r="J381" s="1" t="s">
        <v>183</v>
      </c>
      <c r="K381" t="str">
        <f>VLOOKUP(J381,xml_table2!$A$2:$B$56,2,FALSE())</f>
        <v>I21</v>
      </c>
      <c r="L381" s="1" t="s">
        <v>221</v>
      </c>
      <c r="M381" t="str">
        <f>VLOOKUP(L381,xml_table3!$A$1:$B$272,2,FALSE())</f>
        <v>S114</v>
      </c>
      <c r="N381" s="1" t="s">
        <v>217</v>
      </c>
      <c r="O381" t="str">
        <f>VLOOKUP(N381,xml_table3!$A$1:$B$272,2,FALSE())</f>
        <v>S145</v>
      </c>
      <c r="P381" s="1" t="s">
        <v>210</v>
      </c>
      <c r="Q381" t="str">
        <f>VLOOKUP(P381,xml_table3!$A$1:$B$272,2,FALSE())</f>
        <v>S95</v>
      </c>
      <c r="R381" s="1" t="s">
        <v>394</v>
      </c>
      <c r="S381" t="str">
        <f>VLOOKUP(R381,xml_table3!$A$1:$B$272,2,FALSE())</f>
        <v>S163</v>
      </c>
      <c r="T381" s="1" t="s">
        <v>228</v>
      </c>
      <c r="U381" s="1" t="s">
        <v>41</v>
      </c>
      <c r="V381" s="1" t="s">
        <v>45</v>
      </c>
      <c r="X381" s="1"/>
      <c r="Y381" t="str">
        <f>"&lt;member ID = """&amp;A381&amp;"""&gt;&lt;K_ID&gt;"&amp;B381&amp;"&lt;/K_ID&gt;&lt;Name&gt;"&amp;C381&amp;"&lt;/Name&gt;&lt;Personality&gt;"&amp;テーブル1[[#This Row],[Personality2]]&amp;"&lt;/Personality&gt;&lt;Special_1&gt;"&amp;G381&amp;"&lt;/Special_1&gt;&lt;Special_2&gt;"&amp;I381&amp;"&lt;/Special_2&gt;&lt;Item&gt;"&amp;K381&amp;"&lt;/Item&gt;&lt;Skill_1&gt;"&amp;M381&amp;"&lt;/Skill_1&gt;&lt;Skill_2&gt;"&amp;O381&amp;"&lt;/Skill_2&gt;&lt;Skill_3&gt;"&amp;Q381&amp;"&lt;/Skill_3&gt;"</f>
        <v>&lt;member ID = "P380"&gt;&lt;K_ID&gt;K95&lt;/K_ID&gt;&lt;Name&gt;プテラ&lt;/Name&gt;&lt;Personality&gt;PE1&lt;/Personality&gt;&lt;Special_1&gt;S10&lt;/Special_1&gt;&lt;Special_2&gt;S97&lt;/Special_2&gt;&lt;Item&gt;I21&lt;/Item&gt;&lt;Skill_1&gt;S114&lt;/Skill_1&gt;&lt;Skill_2&gt;S145&lt;/Skill_2&gt;&lt;Skill_3&gt;S95&lt;/Skill_3&gt;</v>
      </c>
      <c r="Z381" t="str">
        <f t="shared" si="11"/>
        <v>&lt;Skill_4&gt;S163&lt;/Skill_4&gt;&lt;Circle&gt;4&lt;/Circle&gt;&lt;Doryokuti_1&gt;A&lt;/Doryokuti_1&gt;&lt;Doryokuti_2&gt;S&lt;/Doryokuti_2&gt;&lt;Doryokuti_3&gt;&lt;/Doryokuti_3&gt;&lt;/member&gt;</v>
      </c>
      <c r="AA381" t="str">
        <f t="shared" si="10"/>
        <v>&lt;member ID = "P380"&gt;&lt;K_ID&gt;K95&lt;/K_ID&gt;&lt;Name&gt;プテラ&lt;/Name&gt;&lt;Personality&gt;PE1&lt;/Personality&gt;&lt;Special_1&gt;S10&lt;/Special_1&gt;&lt;Special_2&gt;S97&lt;/Special_2&gt;&lt;Item&gt;I21&lt;/Item&gt;&lt;Skill_1&gt;S114&lt;/Skill_1&gt;&lt;Skill_2&gt;S145&lt;/Skill_2&gt;&lt;Skill_3&gt;S95&lt;/Skill_3&gt;&lt;Skill_4&gt;S163&lt;/Skill_4&gt;&lt;Circle&gt;4&lt;/Circle&gt;&lt;Doryokuti_1&gt;A&lt;/Doryokuti_1&gt;&lt;Doryokuti_2&gt;S&lt;/Doryokuti_2&gt;&lt;Doryokuti_3&gt;&lt;/Doryokuti_3&gt;&lt;/member&gt;</v>
      </c>
      <c r="AMK381" s="1"/>
    </row>
    <row r="382" spans="1:27 1025:1025">
      <c r="A382" s="1" t="s">
        <v>1007</v>
      </c>
      <c r="B382" t="str">
        <f>VLOOKUP(C382,xml_table5!$A$1:$B$151,2,FALSE())</f>
        <v>K96</v>
      </c>
      <c r="C382" s="1" t="s">
        <v>1008</v>
      </c>
      <c r="D382" s="1" t="s">
        <v>206</v>
      </c>
      <c r="E382" s="22" t="str">
        <f>VLOOKUP(テーブル1[[#This Row],[Personality]],作業用!$J$2:$K$17,2,FALSE)</f>
        <v>PE1</v>
      </c>
      <c r="F382" t="str">
        <f>VLOOKUP(C382,pokemon_status!$B$2:$F$910,4,FALSE())</f>
        <v>ふゆう</v>
      </c>
      <c r="G382" t="str">
        <f>VLOOKUP(F382,xml_table4!$A$1:$B$127,2,FALSE())</f>
        <v>S94</v>
      </c>
      <c r="I382" t="str">
        <f>IF(H382 = "","",VLOOKUP(H382,xml_table4!$A$1:$B$127,2,FALSE()))</f>
        <v/>
      </c>
      <c r="J382" s="1" t="s">
        <v>551</v>
      </c>
      <c r="K382" t="str">
        <f>VLOOKUP(J382,xml_table2!$A$2:$B$56,2,FALSE())</f>
        <v>I51</v>
      </c>
      <c r="L382" s="1" t="s">
        <v>210</v>
      </c>
      <c r="M382" t="str">
        <f>VLOOKUP(L382,xml_table3!$A$1:$B$272,2,FALSE())</f>
        <v>S95</v>
      </c>
      <c r="N382" s="1" t="s">
        <v>394</v>
      </c>
      <c r="O382" t="str">
        <f>VLOOKUP(N382,xml_table3!$A$1:$B$272,2,FALSE())</f>
        <v>S163</v>
      </c>
      <c r="P382" s="1" t="s">
        <v>301</v>
      </c>
      <c r="Q382" t="str">
        <f>VLOOKUP(P382,xml_table3!$A$1:$B$272,2,FALSE())</f>
        <v>S202</v>
      </c>
      <c r="R382" s="1" t="s">
        <v>467</v>
      </c>
      <c r="S382" t="str">
        <f>VLOOKUP(R382,xml_table3!$A$1:$B$272,2,FALSE())</f>
        <v>S115</v>
      </c>
      <c r="T382" s="1" t="s">
        <v>212</v>
      </c>
      <c r="U382" s="1" t="s">
        <v>41</v>
      </c>
      <c r="V382" s="1" t="s">
        <v>45</v>
      </c>
      <c r="X382" s="1"/>
      <c r="Y382" t="str">
        <f>"&lt;member ID = """&amp;A382&amp;"""&gt;&lt;K_ID&gt;"&amp;B382&amp;"&lt;/K_ID&gt;&lt;Name&gt;"&amp;C382&amp;"&lt;/Name&gt;&lt;Personality&gt;"&amp;テーブル1[[#This Row],[Personality2]]&amp;"&lt;/Personality&gt;&lt;Special_1&gt;"&amp;G382&amp;"&lt;/Special_1&gt;&lt;Special_2&gt;"&amp;I382&amp;"&lt;/Special_2&gt;&lt;Item&gt;"&amp;K382&amp;"&lt;/Item&gt;&lt;Skill_1&gt;"&amp;M382&amp;"&lt;/Skill_1&gt;&lt;Skill_2&gt;"&amp;O382&amp;"&lt;/Skill_2&gt;&lt;Skill_3&gt;"&amp;Q382&amp;"&lt;/Skill_3&gt;"</f>
        <v>&lt;member ID = "P381"&gt;&lt;K_ID&gt;K96&lt;/K_ID&gt;&lt;Name&gt;フライゴン&lt;/Name&gt;&lt;Personality&gt;PE1&lt;/Personality&gt;&lt;Special_1&gt;S94&lt;/Special_1&gt;&lt;Special_2&gt;&lt;/Special_2&gt;&lt;Item&gt;I51&lt;/Item&gt;&lt;Skill_1&gt;S95&lt;/Skill_1&gt;&lt;Skill_2&gt;S163&lt;/Skill_2&gt;&lt;Skill_3&gt;S202&lt;/Skill_3&gt;</v>
      </c>
      <c r="Z382" t="str">
        <f t="shared" si="11"/>
        <v>&lt;Skill_4&gt;S115&lt;/Skill_4&gt;&lt;Circle&gt;1&lt;/Circle&gt;&lt;Doryokuti_1&gt;A&lt;/Doryokuti_1&gt;&lt;Doryokuti_2&gt;S&lt;/Doryokuti_2&gt;&lt;Doryokuti_3&gt;&lt;/Doryokuti_3&gt;&lt;/member&gt;</v>
      </c>
      <c r="AA382" t="str">
        <f t="shared" si="10"/>
        <v>&lt;member ID = "P381"&gt;&lt;K_ID&gt;K96&lt;/K_ID&gt;&lt;Name&gt;フライゴン&lt;/Name&gt;&lt;Personality&gt;PE1&lt;/Personality&gt;&lt;Special_1&gt;S94&lt;/Special_1&gt;&lt;Special_2&gt;&lt;/Special_2&gt;&lt;Item&gt;I51&lt;/Item&gt;&lt;Skill_1&gt;S95&lt;/Skill_1&gt;&lt;Skill_2&gt;S163&lt;/Skill_2&gt;&lt;Skill_3&gt;S202&lt;/Skill_3&gt;&lt;Skill_4&gt;S115&lt;/Skill_4&gt;&lt;Circle&gt;1&lt;/Circle&gt;&lt;Doryokuti_1&gt;A&lt;/Doryokuti_1&gt;&lt;Doryokuti_2&gt;S&lt;/Doryokuti_2&gt;&lt;Doryokuti_3&gt;&lt;/Doryokuti_3&gt;&lt;/member&gt;</v>
      </c>
      <c r="AMK382" s="1"/>
    </row>
    <row r="383" spans="1:27 1025:1025">
      <c r="A383" s="1" t="s">
        <v>1009</v>
      </c>
      <c r="B383" t="str">
        <f>VLOOKUP(C383,xml_table5!$A$1:$B$151,2,FALSE())</f>
        <v>K96</v>
      </c>
      <c r="C383" s="1" t="s">
        <v>1008</v>
      </c>
      <c r="D383" s="1" t="s">
        <v>231</v>
      </c>
      <c r="E383" s="22" t="str">
        <f>VLOOKUP(テーブル1[[#This Row],[Personality]],作業用!$J$2:$K$17,2,FALSE)</f>
        <v>PE2</v>
      </c>
      <c r="F383" t="str">
        <f>VLOOKUP(C383,pokemon_status!$B$2:$F$910,4,FALSE())</f>
        <v>ふゆう</v>
      </c>
      <c r="G383" t="str">
        <f>VLOOKUP(F383,xml_table4!$A$1:$B$127,2,FALSE())</f>
        <v>S94</v>
      </c>
      <c r="I383" t="str">
        <f>IF(H383 = "","",VLOOKUP(H383,xml_table4!$A$1:$B$127,2,FALSE()))</f>
        <v/>
      </c>
      <c r="J383" s="1" t="s">
        <v>514</v>
      </c>
      <c r="K383" t="str">
        <f>VLOOKUP(J383,xml_table2!$A$2:$B$56,2,FALSE())</f>
        <v>I28</v>
      </c>
      <c r="L383" s="1" t="s">
        <v>455</v>
      </c>
      <c r="M383" t="str">
        <f>VLOOKUP(L383,xml_table3!$A$1:$B$272,2,FALSE())</f>
        <v>S106</v>
      </c>
      <c r="N383" s="1" t="s">
        <v>338</v>
      </c>
      <c r="O383" t="str">
        <f>VLOOKUP(N383,xml_table3!$A$1:$B$272,2,FALSE())</f>
        <v>S226</v>
      </c>
      <c r="P383" s="1" t="s">
        <v>339</v>
      </c>
      <c r="Q383" t="str">
        <f>VLOOKUP(P383,xml_table3!$A$1:$B$272,2,FALSE())</f>
        <v>S56</v>
      </c>
      <c r="R383" s="1" t="s">
        <v>217</v>
      </c>
      <c r="S383" t="str">
        <f>VLOOKUP(R383,xml_table3!$A$1:$B$272,2,FALSE())</f>
        <v>S145</v>
      </c>
      <c r="T383" s="1" t="s">
        <v>219</v>
      </c>
      <c r="U383" s="1" t="s">
        <v>41</v>
      </c>
      <c r="V383" s="1" t="s">
        <v>45</v>
      </c>
      <c r="X383" s="1"/>
      <c r="Y383" t="str">
        <f>"&lt;member ID = """&amp;A383&amp;"""&gt;&lt;K_ID&gt;"&amp;B383&amp;"&lt;/K_ID&gt;&lt;Name&gt;"&amp;C383&amp;"&lt;/Name&gt;&lt;Personality&gt;"&amp;テーブル1[[#This Row],[Personality2]]&amp;"&lt;/Personality&gt;&lt;Special_1&gt;"&amp;G383&amp;"&lt;/Special_1&gt;&lt;Special_2&gt;"&amp;I383&amp;"&lt;/Special_2&gt;&lt;Item&gt;"&amp;K383&amp;"&lt;/Item&gt;&lt;Skill_1&gt;"&amp;M383&amp;"&lt;/Skill_1&gt;&lt;Skill_2&gt;"&amp;O383&amp;"&lt;/Skill_2&gt;&lt;Skill_3&gt;"&amp;Q383&amp;"&lt;/Skill_3&gt;"</f>
        <v>&lt;member ID = "P382"&gt;&lt;K_ID&gt;K96&lt;/K_ID&gt;&lt;Name&gt;フライゴン&lt;/Name&gt;&lt;Personality&gt;PE2&lt;/Personality&gt;&lt;Special_1&gt;S94&lt;/Special_1&gt;&lt;Special_2&gt;&lt;/Special_2&gt;&lt;Item&gt;I28&lt;/Item&gt;&lt;Skill_1&gt;S106&lt;/Skill_1&gt;&lt;Skill_2&gt;S226&lt;/Skill_2&gt;&lt;Skill_3&gt;S56&lt;/Skill_3&gt;</v>
      </c>
      <c r="Z383" t="str">
        <f t="shared" si="11"/>
        <v>&lt;Skill_4&gt;S145&lt;/Skill_4&gt;&lt;Circle&gt;2&lt;/Circle&gt;&lt;Doryokuti_1&gt;A&lt;/Doryokuti_1&gt;&lt;Doryokuti_2&gt;S&lt;/Doryokuti_2&gt;&lt;Doryokuti_3&gt;&lt;/Doryokuti_3&gt;&lt;/member&gt;</v>
      </c>
      <c r="AA383" t="str">
        <f t="shared" si="10"/>
        <v>&lt;member ID = "P382"&gt;&lt;K_ID&gt;K96&lt;/K_ID&gt;&lt;Name&gt;フライゴン&lt;/Name&gt;&lt;Personality&gt;PE2&lt;/Personality&gt;&lt;Special_1&gt;S94&lt;/Special_1&gt;&lt;Special_2&gt;&lt;/Special_2&gt;&lt;Item&gt;I28&lt;/Item&gt;&lt;Skill_1&gt;S106&lt;/Skill_1&gt;&lt;Skill_2&gt;S226&lt;/Skill_2&gt;&lt;Skill_3&gt;S56&lt;/Skill_3&gt;&lt;Skill_4&gt;S145&lt;/Skill_4&gt;&lt;Circle&gt;2&lt;/Circle&gt;&lt;Doryokuti_1&gt;A&lt;/Doryokuti_1&gt;&lt;Doryokuti_2&gt;S&lt;/Doryokuti_2&gt;&lt;Doryokuti_3&gt;&lt;/Doryokuti_3&gt;&lt;/member&gt;</v>
      </c>
      <c r="AMK383" s="1"/>
    </row>
    <row r="384" spans="1:27 1025:1025">
      <c r="A384" s="1" t="s">
        <v>1010</v>
      </c>
      <c r="B384" t="str">
        <f>VLOOKUP(C384,xml_table5!$A$1:$B$151,2,FALSE())</f>
        <v>K96</v>
      </c>
      <c r="C384" s="1" t="s">
        <v>1008</v>
      </c>
      <c r="D384" s="1" t="s">
        <v>309</v>
      </c>
      <c r="E384" s="22" t="str">
        <f>VLOOKUP(テーブル1[[#This Row],[Personality]],作業用!$J$2:$K$17,2,FALSE)</f>
        <v>PE6</v>
      </c>
      <c r="F384" t="str">
        <f>VLOOKUP(C384,pokemon_status!$B$2:$F$910,4,FALSE())</f>
        <v>ふゆう</v>
      </c>
      <c r="G384" t="str">
        <f>VLOOKUP(F384,xml_table4!$A$1:$B$127,2,FALSE())</f>
        <v>S94</v>
      </c>
      <c r="I384" t="str">
        <f>IF(H384 = "","",VLOOKUP(H384,xml_table4!$A$1:$B$127,2,FALSE()))</f>
        <v/>
      </c>
      <c r="J384" s="1" t="s">
        <v>262</v>
      </c>
      <c r="K384" t="str">
        <f>VLOOKUP(J384,xml_table2!$A$2:$B$56,2,FALSE())</f>
        <v>I26</v>
      </c>
      <c r="L384" s="1" t="s">
        <v>432</v>
      </c>
      <c r="M384" t="str">
        <f>VLOOKUP(L384,xml_table3!$A$1:$B$272,2,FALSE())</f>
        <v>S266</v>
      </c>
      <c r="N384" s="1" t="s">
        <v>469</v>
      </c>
      <c r="O384" t="str">
        <f>VLOOKUP(N384,xml_table3!$A$1:$B$272,2,FALSE())</f>
        <v>S122</v>
      </c>
      <c r="P384" s="1" t="s">
        <v>433</v>
      </c>
      <c r="Q384" t="str">
        <f>VLOOKUP(P384,xml_table3!$A$1:$B$272,2,FALSE())</f>
        <v>S48</v>
      </c>
      <c r="R384" s="1" t="s">
        <v>506</v>
      </c>
      <c r="S384" t="str">
        <f>VLOOKUP(R384,xml_table3!$A$1:$B$272,2,FALSE())</f>
        <v>S64</v>
      </c>
      <c r="T384" s="1" t="s">
        <v>224</v>
      </c>
      <c r="U384" s="1" t="s">
        <v>43</v>
      </c>
      <c r="V384" s="1" t="s">
        <v>45</v>
      </c>
      <c r="X384" s="1"/>
      <c r="Y384" t="str">
        <f>"&lt;member ID = """&amp;A384&amp;"""&gt;&lt;K_ID&gt;"&amp;B384&amp;"&lt;/K_ID&gt;&lt;Name&gt;"&amp;C384&amp;"&lt;/Name&gt;&lt;Personality&gt;"&amp;テーブル1[[#This Row],[Personality2]]&amp;"&lt;/Personality&gt;&lt;Special_1&gt;"&amp;G384&amp;"&lt;/Special_1&gt;&lt;Special_2&gt;"&amp;I384&amp;"&lt;/Special_2&gt;&lt;Item&gt;"&amp;K384&amp;"&lt;/Item&gt;&lt;Skill_1&gt;"&amp;M384&amp;"&lt;/Skill_1&gt;&lt;Skill_2&gt;"&amp;O384&amp;"&lt;/Skill_2&gt;&lt;Skill_3&gt;"&amp;Q384&amp;"&lt;/Skill_3&gt;"</f>
        <v>&lt;member ID = "P383"&gt;&lt;K_ID&gt;K96&lt;/K_ID&gt;&lt;Name&gt;フライゴン&lt;/Name&gt;&lt;Personality&gt;PE6&lt;/Personality&gt;&lt;Special_1&gt;S94&lt;/Special_1&gt;&lt;Special_2&gt;&lt;/Special_2&gt;&lt;Item&gt;I26&lt;/Item&gt;&lt;Skill_1&gt;S266&lt;/Skill_1&gt;&lt;Skill_2&gt;S122&lt;/Skill_2&gt;&lt;Skill_3&gt;S48&lt;/Skill_3&gt;</v>
      </c>
      <c r="Z384" t="str">
        <f t="shared" si="11"/>
        <v>&lt;Skill_4&gt;S64&lt;/Skill_4&gt;&lt;Circle&gt;3&lt;/Circle&gt;&lt;Doryokuti_1&gt;C&lt;/Doryokuti_1&gt;&lt;Doryokuti_2&gt;S&lt;/Doryokuti_2&gt;&lt;Doryokuti_3&gt;&lt;/Doryokuti_3&gt;&lt;/member&gt;</v>
      </c>
      <c r="AA384" t="str">
        <f t="shared" si="10"/>
        <v>&lt;member ID = "P383"&gt;&lt;K_ID&gt;K96&lt;/K_ID&gt;&lt;Name&gt;フライゴン&lt;/Name&gt;&lt;Personality&gt;PE6&lt;/Personality&gt;&lt;Special_1&gt;S94&lt;/Special_1&gt;&lt;Special_2&gt;&lt;/Special_2&gt;&lt;Item&gt;I26&lt;/Item&gt;&lt;Skill_1&gt;S266&lt;/Skill_1&gt;&lt;Skill_2&gt;S122&lt;/Skill_2&gt;&lt;Skill_3&gt;S48&lt;/Skill_3&gt;&lt;Skill_4&gt;S64&lt;/Skill_4&gt;&lt;Circle&gt;3&lt;/Circle&gt;&lt;Doryokuti_1&gt;C&lt;/Doryokuti_1&gt;&lt;Doryokuti_2&gt;S&lt;/Doryokuti_2&gt;&lt;Doryokuti_3&gt;&lt;/Doryokuti_3&gt;&lt;/member&gt;</v>
      </c>
      <c r="AMK384" s="1"/>
    </row>
    <row r="385" spans="1:27 1025:1025">
      <c r="A385" s="1" t="s">
        <v>1011</v>
      </c>
      <c r="B385" t="str">
        <f>VLOOKUP(C385,xml_table5!$A$1:$B$151,2,FALSE())</f>
        <v>K96</v>
      </c>
      <c r="C385" s="1" t="s">
        <v>1008</v>
      </c>
      <c r="D385" s="1" t="s">
        <v>206</v>
      </c>
      <c r="E385" s="22" t="str">
        <f>VLOOKUP(テーブル1[[#This Row],[Personality]],作業用!$J$2:$K$17,2,FALSE)</f>
        <v>PE1</v>
      </c>
      <c r="F385" t="str">
        <f>VLOOKUP(C385,pokemon_status!$B$2:$F$910,4,FALSE())</f>
        <v>ふゆう</v>
      </c>
      <c r="G385" t="str">
        <f>VLOOKUP(F385,xml_table4!$A$1:$B$127,2,FALSE())</f>
        <v>S94</v>
      </c>
      <c r="I385" t="str">
        <f>IF(H385 = "","",VLOOKUP(H385,xml_table4!$A$1:$B$127,2,FALSE()))</f>
        <v/>
      </c>
      <c r="J385" s="1" t="s">
        <v>250</v>
      </c>
      <c r="K385" t="str">
        <f>VLOOKUP(J385,xml_table2!$A$2:$B$56,2,FALSE())</f>
        <v>I54</v>
      </c>
      <c r="L385" s="1" t="s">
        <v>210</v>
      </c>
      <c r="M385" t="str">
        <f>VLOOKUP(L385,xml_table3!$A$1:$B$272,2,FALSE())</f>
        <v>S95</v>
      </c>
      <c r="N385" s="1" t="s">
        <v>435</v>
      </c>
      <c r="O385" t="str">
        <f>VLOOKUP(N385,xml_table3!$A$1:$B$272,2,FALSE())</f>
        <v>S75</v>
      </c>
      <c r="P385" s="1" t="s">
        <v>253</v>
      </c>
      <c r="Q385" t="str">
        <f>VLOOKUP(P385,xml_table3!$A$1:$B$272,2,FALSE())</f>
        <v>S52</v>
      </c>
      <c r="R385" s="1" t="s">
        <v>221</v>
      </c>
      <c r="S385" t="str">
        <f>VLOOKUP(R385,xml_table3!$A$1:$B$272,2,FALSE())</f>
        <v>S114</v>
      </c>
      <c r="T385" s="1" t="s">
        <v>228</v>
      </c>
      <c r="U385" s="1" t="s">
        <v>41</v>
      </c>
      <c r="V385" s="1" t="s">
        <v>45</v>
      </c>
      <c r="X385" s="1"/>
      <c r="Y385" t="str">
        <f>"&lt;member ID = """&amp;A385&amp;"""&gt;&lt;K_ID&gt;"&amp;B385&amp;"&lt;/K_ID&gt;&lt;Name&gt;"&amp;C385&amp;"&lt;/Name&gt;&lt;Personality&gt;"&amp;テーブル1[[#This Row],[Personality2]]&amp;"&lt;/Personality&gt;&lt;Special_1&gt;"&amp;G385&amp;"&lt;/Special_1&gt;&lt;Special_2&gt;"&amp;I385&amp;"&lt;/Special_2&gt;&lt;Item&gt;"&amp;K385&amp;"&lt;/Item&gt;&lt;Skill_1&gt;"&amp;M385&amp;"&lt;/Skill_1&gt;&lt;Skill_2&gt;"&amp;O385&amp;"&lt;/Skill_2&gt;&lt;Skill_3&gt;"&amp;Q385&amp;"&lt;/Skill_3&gt;"</f>
        <v>&lt;member ID = "P384"&gt;&lt;K_ID&gt;K96&lt;/K_ID&gt;&lt;Name&gt;フライゴン&lt;/Name&gt;&lt;Personality&gt;PE1&lt;/Personality&gt;&lt;Special_1&gt;S94&lt;/Special_1&gt;&lt;Special_2&gt;&lt;/Special_2&gt;&lt;Item&gt;I54&lt;/Item&gt;&lt;Skill_1&gt;S95&lt;/Skill_1&gt;&lt;Skill_2&gt;S75&lt;/Skill_2&gt;&lt;Skill_3&gt;S52&lt;/Skill_3&gt;</v>
      </c>
      <c r="Z385" t="str">
        <f t="shared" si="11"/>
        <v>&lt;Skill_4&gt;S114&lt;/Skill_4&gt;&lt;Circle&gt;4&lt;/Circle&gt;&lt;Doryokuti_1&gt;A&lt;/Doryokuti_1&gt;&lt;Doryokuti_2&gt;S&lt;/Doryokuti_2&gt;&lt;Doryokuti_3&gt;&lt;/Doryokuti_3&gt;&lt;/member&gt;</v>
      </c>
      <c r="AA385" t="str">
        <f t="shared" si="10"/>
        <v>&lt;member ID = "P384"&gt;&lt;K_ID&gt;K96&lt;/K_ID&gt;&lt;Name&gt;フライゴン&lt;/Name&gt;&lt;Personality&gt;PE1&lt;/Personality&gt;&lt;Special_1&gt;S94&lt;/Special_1&gt;&lt;Special_2&gt;&lt;/Special_2&gt;&lt;Item&gt;I54&lt;/Item&gt;&lt;Skill_1&gt;S95&lt;/Skill_1&gt;&lt;Skill_2&gt;S75&lt;/Skill_2&gt;&lt;Skill_3&gt;S52&lt;/Skill_3&gt;&lt;Skill_4&gt;S114&lt;/Skill_4&gt;&lt;Circle&gt;4&lt;/Circle&gt;&lt;Doryokuti_1&gt;A&lt;/Doryokuti_1&gt;&lt;Doryokuti_2&gt;S&lt;/Doryokuti_2&gt;&lt;Doryokuti_3&gt;&lt;/Doryokuti_3&gt;&lt;/member&gt;</v>
      </c>
      <c r="AMK385" s="1"/>
    </row>
    <row r="386" spans="1:27 1025:1025">
      <c r="A386" s="1" t="s">
        <v>1012</v>
      </c>
      <c r="B386" t="str">
        <f>VLOOKUP(C386,xml_table5!$A$1:$B$151,2,FALSE())</f>
        <v>K97</v>
      </c>
      <c r="C386" s="1" t="s">
        <v>1013</v>
      </c>
      <c r="D386" s="1" t="s">
        <v>297</v>
      </c>
      <c r="E386" s="22" t="str">
        <f>VLOOKUP(テーブル1[[#This Row],[Personality]],作業用!$J$2:$K$17,2,FALSE)</f>
        <v>PE5</v>
      </c>
      <c r="F386" t="str">
        <f>VLOOKUP(C386,pokemon_status!$B$2:$F$910,4,FALSE())</f>
        <v>シンクロ</v>
      </c>
      <c r="G386" t="str">
        <f>VLOOKUP(F386,xml_table4!$A$1:$B$127,2,FALSE())</f>
        <v>S41</v>
      </c>
      <c r="I386" t="str">
        <f>IF(H386 = "","",VLOOKUP(H386,xml_table4!$A$1:$B$127,2,FALSE()))</f>
        <v/>
      </c>
      <c r="J386" s="1" t="s">
        <v>298</v>
      </c>
      <c r="K386" t="str">
        <f>VLOOKUP(J386,xml_table2!$A$2:$B$56,2,FALSE())</f>
        <v>I33</v>
      </c>
      <c r="L386" s="1" t="s">
        <v>304</v>
      </c>
      <c r="M386" t="str">
        <f>VLOOKUP(L386,xml_table3!$A$1:$B$272,2,FALSE())</f>
        <v>S97</v>
      </c>
      <c r="N386" s="1" t="s">
        <v>344</v>
      </c>
      <c r="O386" t="str">
        <f>VLOOKUP(N386,xml_table3!$A$1:$B$272,2,FALSE())</f>
        <v>S18</v>
      </c>
      <c r="P386" s="1" t="s">
        <v>449</v>
      </c>
      <c r="Q386" t="str">
        <f>VLOOKUP(P386,xml_table3!$A$1:$B$272,2,FALSE())</f>
        <v>S187</v>
      </c>
      <c r="R386" s="1" t="s">
        <v>313</v>
      </c>
      <c r="S386" t="str">
        <f>VLOOKUP(R386,xml_table3!$A$1:$B$272,2,FALSE())</f>
        <v>S201</v>
      </c>
      <c r="T386" s="1" t="s">
        <v>212</v>
      </c>
      <c r="U386" s="1" t="s">
        <v>42</v>
      </c>
      <c r="V386" s="1" t="s">
        <v>44</v>
      </c>
      <c r="X386" s="1"/>
      <c r="Y386" t="str">
        <f>"&lt;member ID = """&amp;A386&amp;"""&gt;&lt;K_ID&gt;"&amp;B386&amp;"&lt;/K_ID&gt;&lt;Name&gt;"&amp;C386&amp;"&lt;/Name&gt;&lt;Personality&gt;"&amp;テーブル1[[#This Row],[Personality2]]&amp;"&lt;/Personality&gt;&lt;Special_1&gt;"&amp;G386&amp;"&lt;/Special_1&gt;&lt;Special_2&gt;"&amp;I386&amp;"&lt;/Special_2&gt;&lt;Item&gt;"&amp;K386&amp;"&lt;/Item&gt;&lt;Skill_1&gt;"&amp;M386&amp;"&lt;/Skill_1&gt;&lt;Skill_2&gt;"&amp;O386&amp;"&lt;/Skill_2&gt;&lt;Skill_3&gt;"&amp;Q386&amp;"&lt;/Skill_3&gt;"</f>
        <v>&lt;member ID = "P385"&gt;&lt;K_ID&gt;K97&lt;/K_ID&gt;&lt;Name&gt;ブラッキー&lt;/Name&gt;&lt;Personality&gt;PE5&lt;/Personality&gt;&lt;Special_1&gt;S41&lt;/Special_1&gt;&lt;Special_2&gt;&lt;/Special_2&gt;&lt;Item&gt;I33&lt;/Item&gt;&lt;Skill_1&gt;S97&lt;/Skill_1&gt;&lt;Skill_2&gt;S18&lt;/Skill_2&gt;&lt;Skill_3&gt;S187&lt;/Skill_3&gt;</v>
      </c>
      <c r="Z386" t="str">
        <f t="shared" si="11"/>
        <v>&lt;Skill_4&gt;S201&lt;/Skill_4&gt;&lt;Circle&gt;1&lt;/Circle&gt;&lt;Doryokuti_1&gt;B&lt;/Doryokuti_1&gt;&lt;Doryokuti_2&gt;D&lt;/Doryokuti_2&gt;&lt;Doryokuti_3&gt;&lt;/Doryokuti_3&gt;&lt;/member&gt;</v>
      </c>
      <c r="AA386" t="str">
        <f t="shared" ref="AA386:AA449" si="12">Y386 &amp;Z386</f>
        <v>&lt;member ID = "P385"&gt;&lt;K_ID&gt;K97&lt;/K_ID&gt;&lt;Name&gt;ブラッキー&lt;/Name&gt;&lt;Personality&gt;PE5&lt;/Personality&gt;&lt;Special_1&gt;S41&lt;/Special_1&gt;&lt;Special_2&gt;&lt;/Special_2&gt;&lt;Item&gt;I33&lt;/Item&gt;&lt;Skill_1&gt;S97&lt;/Skill_1&gt;&lt;Skill_2&gt;S18&lt;/Skill_2&gt;&lt;Skill_3&gt;S187&lt;/Skill_3&gt;&lt;Skill_4&gt;S201&lt;/Skill_4&gt;&lt;Circle&gt;1&lt;/Circle&gt;&lt;Doryokuti_1&gt;B&lt;/Doryokuti_1&gt;&lt;Doryokuti_2&gt;D&lt;/Doryokuti_2&gt;&lt;Doryokuti_3&gt;&lt;/Doryokuti_3&gt;&lt;/member&gt;</v>
      </c>
      <c r="AMK386" s="1"/>
    </row>
    <row r="387" spans="1:27 1025:1025">
      <c r="A387" s="1" t="s">
        <v>1014</v>
      </c>
      <c r="B387" t="str">
        <f>VLOOKUP(C387,xml_table5!$A$1:$B$151,2,FALSE())</f>
        <v>K97</v>
      </c>
      <c r="C387" s="1" t="s">
        <v>1013</v>
      </c>
      <c r="D387" s="1" t="s">
        <v>289</v>
      </c>
      <c r="E387" s="22" t="str">
        <f>VLOOKUP(テーブル1[[#This Row],[Personality]],作業用!$J$2:$K$17,2,FALSE)</f>
        <v>PE4</v>
      </c>
      <c r="F387" t="str">
        <f>VLOOKUP(C387,pokemon_status!$B$2:$F$910,4,FALSE())</f>
        <v>シンクロ</v>
      </c>
      <c r="G387" t="str">
        <f>VLOOKUP(F387,xml_table4!$A$1:$B$127,2,FALSE())</f>
        <v>S41</v>
      </c>
      <c r="I387" t="str">
        <f>IF(H387 = "","",VLOOKUP(H387,xml_table4!$A$1:$B$127,2,FALSE()))</f>
        <v/>
      </c>
      <c r="J387" s="1" t="s">
        <v>298</v>
      </c>
      <c r="K387" t="str">
        <f>VLOOKUP(J387,xml_table2!$A$2:$B$56,2,FALSE())</f>
        <v>I33</v>
      </c>
      <c r="L387" s="1" t="s">
        <v>300</v>
      </c>
      <c r="M387" t="str">
        <f>VLOOKUP(L387,xml_table3!$A$1:$B$272,2,FALSE())</f>
        <v>S157</v>
      </c>
      <c r="N387" s="1" t="s">
        <v>1015</v>
      </c>
      <c r="O387" t="str">
        <f>VLOOKUP(N387,xml_table3!$A$1:$B$272,2,FALSE())</f>
        <v>S72</v>
      </c>
      <c r="P387" s="1" t="s">
        <v>236</v>
      </c>
      <c r="Q387" t="str">
        <f>VLOOKUP(P387,xml_table3!$A$1:$B$272,2,FALSE())</f>
        <v>S50</v>
      </c>
      <c r="R387" s="1" t="s">
        <v>344</v>
      </c>
      <c r="S387" t="str">
        <f>VLOOKUP(R387,xml_table3!$A$1:$B$272,2,FALSE())</f>
        <v>S18</v>
      </c>
      <c r="T387" s="1" t="s">
        <v>219</v>
      </c>
      <c r="U387" s="1" t="s">
        <v>42</v>
      </c>
      <c r="V387" s="1" t="s">
        <v>44</v>
      </c>
      <c r="X387" s="1"/>
      <c r="Y387" t="str">
        <f>"&lt;member ID = """&amp;A387&amp;"""&gt;&lt;K_ID&gt;"&amp;B387&amp;"&lt;/K_ID&gt;&lt;Name&gt;"&amp;C387&amp;"&lt;/Name&gt;&lt;Personality&gt;"&amp;テーブル1[[#This Row],[Personality2]]&amp;"&lt;/Personality&gt;&lt;Special_1&gt;"&amp;G387&amp;"&lt;/Special_1&gt;&lt;Special_2&gt;"&amp;I387&amp;"&lt;/Special_2&gt;&lt;Item&gt;"&amp;K387&amp;"&lt;/Item&gt;&lt;Skill_1&gt;"&amp;M387&amp;"&lt;/Skill_1&gt;&lt;Skill_2&gt;"&amp;O387&amp;"&lt;/Skill_2&gt;&lt;Skill_3&gt;"&amp;Q387&amp;"&lt;/Skill_3&gt;"</f>
        <v>&lt;member ID = "P386"&gt;&lt;K_ID&gt;K97&lt;/K_ID&gt;&lt;Name&gt;ブラッキー&lt;/Name&gt;&lt;Personality&gt;PE4&lt;/Personality&gt;&lt;Special_1&gt;S41&lt;/Special_1&gt;&lt;Special_2&gt;&lt;/Special_2&gt;&lt;Item&gt;I33&lt;/Item&gt;&lt;Skill_1&gt;S157&lt;/Skill_1&gt;&lt;Skill_2&gt;S72&lt;/Skill_2&gt;&lt;Skill_3&gt;S50&lt;/Skill_3&gt;</v>
      </c>
      <c r="Z387" t="str">
        <f t="shared" si="11"/>
        <v>&lt;Skill_4&gt;S18&lt;/Skill_4&gt;&lt;Circle&gt;2&lt;/Circle&gt;&lt;Doryokuti_1&gt;B&lt;/Doryokuti_1&gt;&lt;Doryokuti_2&gt;D&lt;/Doryokuti_2&gt;&lt;Doryokuti_3&gt;&lt;/Doryokuti_3&gt;&lt;/member&gt;</v>
      </c>
      <c r="AA387" t="str">
        <f t="shared" si="12"/>
        <v>&lt;member ID = "P386"&gt;&lt;K_ID&gt;K97&lt;/K_ID&gt;&lt;Name&gt;ブラッキー&lt;/Name&gt;&lt;Personality&gt;PE4&lt;/Personality&gt;&lt;Special_1&gt;S41&lt;/Special_1&gt;&lt;Special_2&gt;&lt;/Special_2&gt;&lt;Item&gt;I33&lt;/Item&gt;&lt;Skill_1&gt;S157&lt;/Skill_1&gt;&lt;Skill_2&gt;S72&lt;/Skill_2&gt;&lt;Skill_3&gt;S50&lt;/Skill_3&gt;&lt;Skill_4&gt;S18&lt;/Skill_4&gt;&lt;Circle&gt;2&lt;/Circle&gt;&lt;Doryokuti_1&gt;B&lt;/Doryokuti_1&gt;&lt;Doryokuti_2&gt;D&lt;/Doryokuti_2&gt;&lt;Doryokuti_3&gt;&lt;/Doryokuti_3&gt;&lt;/member&gt;</v>
      </c>
      <c r="AMK387" s="1"/>
    </row>
    <row r="388" spans="1:27 1025:1025">
      <c r="A388" s="1" t="s">
        <v>1016</v>
      </c>
      <c r="B388" t="str">
        <f>VLOOKUP(C388,xml_table5!$A$1:$B$151,2,FALSE())</f>
        <v>K97</v>
      </c>
      <c r="C388" s="1" t="s">
        <v>1013</v>
      </c>
      <c r="D388" s="1" t="s">
        <v>289</v>
      </c>
      <c r="E388" s="22" t="str">
        <f>VLOOKUP(テーブル1[[#This Row],[Personality]],作業用!$J$2:$K$17,2,FALSE)</f>
        <v>PE4</v>
      </c>
      <c r="F388" t="str">
        <f>VLOOKUP(C388,pokemon_status!$B$2:$F$910,4,FALSE())</f>
        <v>シンクロ</v>
      </c>
      <c r="G388" t="str">
        <f>VLOOKUP(F388,xml_table4!$A$1:$B$127,2,FALSE())</f>
        <v>S41</v>
      </c>
      <c r="I388" t="str">
        <f>IF(H388 = "","",VLOOKUP(H388,xml_table4!$A$1:$B$127,2,FALSE()))</f>
        <v/>
      </c>
      <c r="J388" s="1" t="s">
        <v>411</v>
      </c>
      <c r="K388" t="str">
        <f>VLOOKUP(J388,xml_table2!$A$2:$B$56,2,FALSE())</f>
        <v>I40</v>
      </c>
      <c r="L388" s="1" t="s">
        <v>719</v>
      </c>
      <c r="M388" t="str">
        <f>VLOOKUP(L388,xml_table3!$A$1:$B$272,2,FALSE())</f>
        <v>S135</v>
      </c>
      <c r="N388" s="1" t="s">
        <v>218</v>
      </c>
      <c r="O388" t="str">
        <f>VLOOKUP(N388,xml_table3!$A$1:$B$272,2,FALSE())</f>
        <v>S24</v>
      </c>
      <c r="P388" s="1" t="s">
        <v>659</v>
      </c>
      <c r="Q388" t="str">
        <f>VLOOKUP(P388,xml_table3!$A$1:$B$272,2,FALSE())</f>
        <v>S92</v>
      </c>
      <c r="R388" s="1" t="s">
        <v>354</v>
      </c>
      <c r="S388" t="str">
        <f>VLOOKUP(R388,xml_table3!$A$1:$B$272,2,FALSE())</f>
        <v>S25</v>
      </c>
      <c r="T388" s="1" t="s">
        <v>224</v>
      </c>
      <c r="U388" s="1" t="s">
        <v>40</v>
      </c>
      <c r="V388" s="1" t="s">
        <v>42</v>
      </c>
      <c r="X388" s="1"/>
      <c r="Y388" t="str">
        <f>"&lt;member ID = """&amp;A388&amp;"""&gt;&lt;K_ID&gt;"&amp;B388&amp;"&lt;/K_ID&gt;&lt;Name&gt;"&amp;C388&amp;"&lt;/Name&gt;&lt;Personality&gt;"&amp;テーブル1[[#This Row],[Personality2]]&amp;"&lt;/Personality&gt;&lt;Special_1&gt;"&amp;G388&amp;"&lt;/Special_1&gt;&lt;Special_2&gt;"&amp;I388&amp;"&lt;/Special_2&gt;&lt;Item&gt;"&amp;K388&amp;"&lt;/Item&gt;&lt;Skill_1&gt;"&amp;M388&amp;"&lt;/Skill_1&gt;&lt;Skill_2&gt;"&amp;O388&amp;"&lt;/Skill_2&gt;&lt;Skill_3&gt;"&amp;Q388&amp;"&lt;/Skill_3&gt;"</f>
        <v>&lt;member ID = "P387"&gt;&lt;K_ID&gt;K97&lt;/K_ID&gt;&lt;Name&gt;ブラッキー&lt;/Name&gt;&lt;Personality&gt;PE4&lt;/Personality&gt;&lt;Special_1&gt;S41&lt;/Special_1&gt;&lt;Special_2&gt;&lt;/Special_2&gt;&lt;Item&gt;I40&lt;/Item&gt;&lt;Skill_1&gt;S135&lt;/Skill_1&gt;&lt;Skill_2&gt;S24&lt;/Skill_2&gt;&lt;Skill_3&gt;S92&lt;/Skill_3&gt;</v>
      </c>
      <c r="Z388" t="str">
        <f t="shared" ref="Z388:Z451" si="13">"&lt;Skill_4&gt;"&amp;S388&amp;"&lt;/Skill_4&gt;&lt;Circle&gt;"&amp;T388&amp;"&lt;/Circle&gt;&lt;Doryokuti_1&gt;"&amp;U388&amp;"&lt;/Doryokuti_1&gt;&lt;Doryokuti_2&gt;"&amp;V388&amp;"&lt;/Doryokuti_2&gt;&lt;Doryokuti_3&gt;"&amp;W388&amp;"&lt;/Doryokuti_3&gt;&lt;/member&gt;"</f>
        <v>&lt;Skill_4&gt;S25&lt;/Skill_4&gt;&lt;Circle&gt;3&lt;/Circle&gt;&lt;Doryokuti_1&gt;HP&lt;/Doryokuti_1&gt;&lt;Doryokuti_2&gt;B&lt;/Doryokuti_2&gt;&lt;Doryokuti_3&gt;&lt;/Doryokuti_3&gt;&lt;/member&gt;</v>
      </c>
      <c r="AA388" t="str">
        <f t="shared" si="12"/>
        <v>&lt;member ID = "P387"&gt;&lt;K_ID&gt;K97&lt;/K_ID&gt;&lt;Name&gt;ブラッキー&lt;/Name&gt;&lt;Personality&gt;PE4&lt;/Personality&gt;&lt;Special_1&gt;S41&lt;/Special_1&gt;&lt;Special_2&gt;&lt;/Special_2&gt;&lt;Item&gt;I40&lt;/Item&gt;&lt;Skill_1&gt;S135&lt;/Skill_1&gt;&lt;Skill_2&gt;S24&lt;/Skill_2&gt;&lt;Skill_3&gt;S92&lt;/Skill_3&gt;&lt;Skill_4&gt;S25&lt;/Skill_4&gt;&lt;Circle&gt;3&lt;/Circle&gt;&lt;Doryokuti_1&gt;HP&lt;/Doryokuti_1&gt;&lt;Doryokuti_2&gt;B&lt;/Doryokuti_2&gt;&lt;Doryokuti_3&gt;&lt;/Doryokuti_3&gt;&lt;/member&gt;</v>
      </c>
      <c r="AMK388" s="1"/>
    </row>
    <row r="389" spans="1:27 1025:1025">
      <c r="A389" s="1" t="s">
        <v>1017</v>
      </c>
      <c r="B389" t="str">
        <f>VLOOKUP(C389,xml_table5!$A$1:$B$151,2,FALSE())</f>
        <v>K97</v>
      </c>
      <c r="C389" s="1" t="s">
        <v>1013</v>
      </c>
      <c r="D389" s="1" t="s">
        <v>289</v>
      </c>
      <c r="E389" s="22" t="str">
        <f>VLOOKUP(テーブル1[[#This Row],[Personality]],作業用!$J$2:$K$17,2,FALSE)</f>
        <v>PE4</v>
      </c>
      <c r="F389" t="str">
        <f>VLOOKUP(C389,pokemon_status!$B$2:$F$910,4,FALSE())</f>
        <v>シンクロ</v>
      </c>
      <c r="G389" t="str">
        <f>VLOOKUP(F389,xml_table4!$A$1:$B$127,2,FALSE())</f>
        <v>S41</v>
      </c>
      <c r="I389" t="str">
        <f>IF(H389 = "","",VLOOKUP(H389,xml_table4!$A$1:$B$127,2,FALSE()))</f>
        <v/>
      </c>
      <c r="J389" s="1" t="s">
        <v>315</v>
      </c>
      <c r="K389" t="str">
        <f>VLOOKUP(J389,xml_table2!$A$2:$B$56,2,FALSE())</f>
        <v>I43</v>
      </c>
      <c r="L389" s="1" t="s">
        <v>304</v>
      </c>
      <c r="M389" t="str">
        <f>VLOOKUP(L389,xml_table3!$A$1:$B$272,2,FALSE())</f>
        <v>S97</v>
      </c>
      <c r="N389" s="1" t="s">
        <v>118</v>
      </c>
      <c r="O389" t="str">
        <f>VLOOKUP(N389,xml_table3!$A$1:$B$272,2,FALSE())</f>
        <v>S68</v>
      </c>
      <c r="P389" s="1" t="s">
        <v>449</v>
      </c>
      <c r="Q389" t="str">
        <f>VLOOKUP(P389,xml_table3!$A$1:$B$272,2,FALSE())</f>
        <v>S187</v>
      </c>
      <c r="R389" s="1" t="s">
        <v>572</v>
      </c>
      <c r="S389" t="str">
        <f>VLOOKUP(R389,xml_table3!$A$1:$B$272,2,FALSE())</f>
        <v>S140</v>
      </c>
      <c r="T389" s="1" t="s">
        <v>228</v>
      </c>
      <c r="U389" s="1" t="s">
        <v>42</v>
      </c>
      <c r="V389" s="1" t="s">
        <v>44</v>
      </c>
      <c r="X389" s="1"/>
      <c r="Y389" t="str">
        <f>"&lt;member ID = """&amp;A389&amp;"""&gt;&lt;K_ID&gt;"&amp;B389&amp;"&lt;/K_ID&gt;&lt;Name&gt;"&amp;C389&amp;"&lt;/Name&gt;&lt;Personality&gt;"&amp;テーブル1[[#This Row],[Personality2]]&amp;"&lt;/Personality&gt;&lt;Special_1&gt;"&amp;G389&amp;"&lt;/Special_1&gt;&lt;Special_2&gt;"&amp;I389&amp;"&lt;/Special_2&gt;&lt;Item&gt;"&amp;K389&amp;"&lt;/Item&gt;&lt;Skill_1&gt;"&amp;M389&amp;"&lt;/Skill_1&gt;&lt;Skill_2&gt;"&amp;O389&amp;"&lt;/Skill_2&gt;&lt;Skill_3&gt;"&amp;Q389&amp;"&lt;/Skill_3&gt;"</f>
        <v>&lt;member ID = "P388"&gt;&lt;K_ID&gt;K97&lt;/K_ID&gt;&lt;Name&gt;ブラッキー&lt;/Name&gt;&lt;Personality&gt;PE4&lt;/Personality&gt;&lt;Special_1&gt;S41&lt;/Special_1&gt;&lt;Special_2&gt;&lt;/Special_2&gt;&lt;Item&gt;I43&lt;/Item&gt;&lt;Skill_1&gt;S97&lt;/Skill_1&gt;&lt;Skill_2&gt;S68&lt;/Skill_2&gt;&lt;Skill_3&gt;S187&lt;/Skill_3&gt;</v>
      </c>
      <c r="Z389" t="str">
        <f t="shared" si="13"/>
        <v>&lt;Skill_4&gt;S140&lt;/Skill_4&gt;&lt;Circle&gt;4&lt;/Circle&gt;&lt;Doryokuti_1&gt;B&lt;/Doryokuti_1&gt;&lt;Doryokuti_2&gt;D&lt;/Doryokuti_2&gt;&lt;Doryokuti_3&gt;&lt;/Doryokuti_3&gt;&lt;/member&gt;</v>
      </c>
      <c r="AA389" t="str">
        <f t="shared" si="12"/>
        <v>&lt;member ID = "P388"&gt;&lt;K_ID&gt;K97&lt;/K_ID&gt;&lt;Name&gt;ブラッキー&lt;/Name&gt;&lt;Personality&gt;PE4&lt;/Personality&gt;&lt;Special_1&gt;S41&lt;/Special_1&gt;&lt;Special_2&gt;&lt;/Special_2&gt;&lt;Item&gt;I43&lt;/Item&gt;&lt;Skill_1&gt;S97&lt;/Skill_1&gt;&lt;Skill_2&gt;S68&lt;/Skill_2&gt;&lt;Skill_3&gt;S187&lt;/Skill_3&gt;&lt;Skill_4&gt;S140&lt;/Skill_4&gt;&lt;Circle&gt;4&lt;/Circle&gt;&lt;Doryokuti_1&gt;B&lt;/Doryokuti_1&gt;&lt;Doryokuti_2&gt;D&lt;/Doryokuti_2&gt;&lt;Doryokuti_3&gt;&lt;/Doryokuti_3&gt;&lt;/member&gt;</v>
      </c>
      <c r="AMK389" s="1"/>
    </row>
    <row r="390" spans="1:27 1025:1025">
      <c r="A390" s="1" t="s">
        <v>1018</v>
      </c>
      <c r="B390" t="str">
        <f>VLOOKUP(C390,xml_table5!$A$1:$B$151,2,FALSE())</f>
        <v>K98</v>
      </c>
      <c r="C390" s="1" t="s">
        <v>1019</v>
      </c>
      <c r="D390" s="1" t="s">
        <v>1020</v>
      </c>
      <c r="E390" s="22" t="str">
        <f>VLOOKUP(テーブル1[[#This Row],[Personality]],作業用!$J$2:$K$17,2,FALSE)</f>
        <v>PE16</v>
      </c>
      <c r="F390" t="str">
        <f>VLOOKUP(C390,pokemon_status!$B$2:$F$910,4,FALSE())</f>
        <v>プレッシャー</v>
      </c>
      <c r="G390" t="str">
        <f>VLOOKUP(F390,xml_table4!$A$1:$B$127,2,FALSE())</f>
        <v>S97</v>
      </c>
      <c r="I390" t="str">
        <f>IF(H390 = "","",VLOOKUP(H390,xml_table4!$A$1:$B$127,2,FALSE()))</f>
        <v/>
      </c>
      <c r="J390" s="1" t="s">
        <v>1021</v>
      </c>
      <c r="K390" t="str">
        <f>VLOOKUP(J390,xml_table2!$A$2:$B$56,2,FALSE())</f>
        <v>I36</v>
      </c>
      <c r="L390" s="1" t="s">
        <v>385</v>
      </c>
      <c r="M390" t="str">
        <f>VLOOKUP(L390,xml_table3!$A$1:$B$272,2,FALSE())</f>
        <v>S213</v>
      </c>
      <c r="N390" s="1" t="s">
        <v>299</v>
      </c>
      <c r="O390" t="str">
        <f>VLOOKUP(N390,xml_table3!$A$1:$B$272,2,FALSE())</f>
        <v>S121</v>
      </c>
      <c r="P390" s="1" t="s">
        <v>301</v>
      </c>
      <c r="Q390" t="str">
        <f>VLOOKUP(P390,xml_table3!$A$1:$B$272,2,FALSE())</f>
        <v>S202</v>
      </c>
      <c r="R390" s="1" t="s">
        <v>414</v>
      </c>
      <c r="S390" t="str">
        <f>VLOOKUP(R390,xml_table3!$A$1:$B$272,2,FALSE())</f>
        <v>S19</v>
      </c>
      <c r="T390" s="1" t="s">
        <v>228</v>
      </c>
      <c r="U390" s="1" t="s">
        <v>41</v>
      </c>
      <c r="V390" s="1" t="s">
        <v>43</v>
      </c>
      <c r="X390" s="1"/>
      <c r="Y390" t="str">
        <f>"&lt;member ID = """&amp;A390&amp;"""&gt;&lt;K_ID&gt;"&amp;B390&amp;"&lt;/K_ID&gt;&lt;Name&gt;"&amp;C390&amp;"&lt;/Name&gt;&lt;Personality&gt;"&amp;テーブル1[[#This Row],[Personality2]]&amp;"&lt;/Personality&gt;&lt;Special_1&gt;"&amp;G390&amp;"&lt;/Special_1&gt;&lt;Special_2&gt;"&amp;I390&amp;"&lt;/Special_2&gt;&lt;Item&gt;"&amp;K390&amp;"&lt;/Item&gt;&lt;Skill_1&gt;"&amp;M390&amp;"&lt;/Skill_1&gt;&lt;Skill_2&gt;"&amp;O390&amp;"&lt;/Skill_2&gt;&lt;Skill_3&gt;"&amp;Q390&amp;"&lt;/Skill_3&gt;"</f>
        <v>&lt;member ID = "P389"&gt;&lt;K_ID&gt;K98&lt;/K_ID&gt;&lt;Name&gt;フリーザー&lt;/Name&gt;&lt;Personality&gt;PE16&lt;/Personality&gt;&lt;Special_1&gt;S97&lt;/Special_1&gt;&lt;Special_2&gt;&lt;/Special_2&gt;&lt;Item&gt;I36&lt;/Item&gt;&lt;Skill_1&gt;S213&lt;/Skill_1&gt;&lt;Skill_2&gt;S121&lt;/Skill_2&gt;&lt;Skill_3&gt;S202&lt;/Skill_3&gt;</v>
      </c>
      <c r="Z390" t="str">
        <f t="shared" si="13"/>
        <v>&lt;Skill_4&gt;S19&lt;/Skill_4&gt;&lt;Circle&gt;4&lt;/Circle&gt;&lt;Doryokuti_1&gt;A&lt;/Doryokuti_1&gt;&lt;Doryokuti_2&gt;C&lt;/Doryokuti_2&gt;&lt;Doryokuti_3&gt;&lt;/Doryokuti_3&gt;&lt;/member&gt;</v>
      </c>
      <c r="AA390" t="str">
        <f t="shared" si="12"/>
        <v>&lt;member ID = "P389"&gt;&lt;K_ID&gt;K98&lt;/K_ID&gt;&lt;Name&gt;フリーザー&lt;/Name&gt;&lt;Personality&gt;PE16&lt;/Personality&gt;&lt;Special_1&gt;S97&lt;/Special_1&gt;&lt;Special_2&gt;&lt;/Special_2&gt;&lt;Item&gt;I36&lt;/Item&gt;&lt;Skill_1&gt;S213&lt;/Skill_1&gt;&lt;Skill_2&gt;S121&lt;/Skill_2&gt;&lt;Skill_3&gt;S202&lt;/Skill_3&gt;&lt;Skill_4&gt;S19&lt;/Skill_4&gt;&lt;Circle&gt;4&lt;/Circle&gt;&lt;Doryokuti_1&gt;A&lt;/Doryokuti_1&gt;&lt;Doryokuti_2&gt;C&lt;/Doryokuti_2&gt;&lt;Doryokuti_3&gt;&lt;/Doryokuti_3&gt;&lt;/member&gt;</v>
      </c>
      <c r="AMK390" s="1"/>
    </row>
    <row r="391" spans="1:27 1025:1025">
      <c r="A391" s="1" t="s">
        <v>1022</v>
      </c>
      <c r="B391" t="str">
        <f>VLOOKUP(C391,xml_table5!$A$1:$B$151,2,FALSE())</f>
        <v>K98</v>
      </c>
      <c r="C391" s="1" t="s">
        <v>1019</v>
      </c>
      <c r="D391" s="1" t="s">
        <v>383</v>
      </c>
      <c r="E391" s="22" t="str">
        <f>VLOOKUP(テーブル1[[#This Row],[Personality]],作業用!$J$2:$K$17,2,FALSE)</f>
        <v>PE8</v>
      </c>
      <c r="F391" t="str">
        <f>VLOOKUP(C391,pokemon_status!$B$2:$F$910,4,FALSE())</f>
        <v>プレッシャー</v>
      </c>
      <c r="G391" t="str">
        <f>VLOOKUP(F391,xml_table4!$A$1:$B$127,2,FALSE())</f>
        <v>S97</v>
      </c>
      <c r="I391" t="str">
        <f>IF(H391 = "","",VLOOKUP(H391,xml_table4!$A$1:$B$127,2,FALSE()))</f>
        <v/>
      </c>
      <c r="J391" s="1" t="s">
        <v>619</v>
      </c>
      <c r="K391" t="str">
        <f>VLOOKUP(J391,xml_table2!$A$2:$B$56,2,FALSE())</f>
        <v>I31</v>
      </c>
      <c r="L391" s="1" t="s">
        <v>404</v>
      </c>
      <c r="M391" t="str">
        <f>VLOOKUP(L391,xml_table3!$A$1:$B$272,2,FALSE())</f>
        <v>S257</v>
      </c>
      <c r="N391" s="1" t="s">
        <v>217</v>
      </c>
      <c r="O391" t="str">
        <f>VLOOKUP(N391,xml_table3!$A$1:$B$272,2,FALSE())</f>
        <v>S145</v>
      </c>
      <c r="P391" s="1" t="s">
        <v>235</v>
      </c>
      <c r="Q391" t="str">
        <f>VLOOKUP(P391,xml_table3!$A$1:$B$272,2,FALSE())</f>
        <v>S58</v>
      </c>
      <c r="R391" s="1" t="s">
        <v>311</v>
      </c>
      <c r="S391" t="str">
        <f>VLOOKUP(R391,xml_table3!$A$1:$B$272,2,FALSE())</f>
        <v>S264</v>
      </c>
      <c r="T391" s="1" t="s">
        <v>228</v>
      </c>
      <c r="U391" s="1" t="s">
        <v>41</v>
      </c>
      <c r="V391" s="1" t="s">
        <v>42</v>
      </c>
      <c r="X391" s="1"/>
      <c r="Y391" t="str">
        <f>"&lt;member ID = """&amp;A391&amp;"""&gt;&lt;K_ID&gt;"&amp;B391&amp;"&lt;/K_ID&gt;&lt;Name&gt;"&amp;C391&amp;"&lt;/Name&gt;&lt;Personality&gt;"&amp;テーブル1[[#This Row],[Personality2]]&amp;"&lt;/Personality&gt;&lt;Special_1&gt;"&amp;G391&amp;"&lt;/Special_1&gt;&lt;Special_2&gt;"&amp;I391&amp;"&lt;/Special_2&gt;&lt;Item&gt;"&amp;K391&amp;"&lt;/Item&gt;&lt;Skill_1&gt;"&amp;M391&amp;"&lt;/Skill_1&gt;&lt;Skill_2&gt;"&amp;O391&amp;"&lt;/Skill_2&gt;&lt;Skill_3&gt;"&amp;Q391&amp;"&lt;/Skill_3&gt;"</f>
        <v>&lt;member ID = "P390"&gt;&lt;K_ID&gt;K98&lt;/K_ID&gt;&lt;Name&gt;フリーザー&lt;/Name&gt;&lt;Personality&gt;PE8&lt;/Personality&gt;&lt;Special_1&gt;S97&lt;/Special_1&gt;&lt;Special_2&gt;&lt;/Special_2&gt;&lt;Item&gt;I31&lt;/Item&gt;&lt;Skill_1&gt;S257&lt;/Skill_1&gt;&lt;Skill_2&gt;S145&lt;/Skill_2&gt;&lt;Skill_3&gt;S58&lt;/Skill_3&gt;</v>
      </c>
      <c r="Z391" t="str">
        <f t="shared" si="13"/>
        <v>&lt;Skill_4&gt;S264&lt;/Skill_4&gt;&lt;Circle&gt;4&lt;/Circle&gt;&lt;Doryokuti_1&gt;A&lt;/Doryokuti_1&gt;&lt;Doryokuti_2&gt;B&lt;/Doryokuti_2&gt;&lt;Doryokuti_3&gt;&lt;/Doryokuti_3&gt;&lt;/member&gt;</v>
      </c>
      <c r="AA391" t="str">
        <f t="shared" si="12"/>
        <v>&lt;member ID = "P390"&gt;&lt;K_ID&gt;K98&lt;/K_ID&gt;&lt;Name&gt;フリーザー&lt;/Name&gt;&lt;Personality&gt;PE8&lt;/Personality&gt;&lt;Special_1&gt;S97&lt;/Special_1&gt;&lt;Special_2&gt;&lt;/Special_2&gt;&lt;Item&gt;I31&lt;/Item&gt;&lt;Skill_1&gt;S257&lt;/Skill_1&gt;&lt;Skill_2&gt;S145&lt;/Skill_2&gt;&lt;Skill_3&gt;S58&lt;/Skill_3&gt;&lt;Skill_4&gt;S264&lt;/Skill_4&gt;&lt;Circle&gt;4&lt;/Circle&gt;&lt;Doryokuti_1&gt;A&lt;/Doryokuti_1&gt;&lt;Doryokuti_2&gt;B&lt;/Doryokuti_2&gt;&lt;Doryokuti_3&gt;&lt;/Doryokuti_3&gt;&lt;/member&gt;</v>
      </c>
      <c r="AMK391" s="1"/>
    </row>
    <row r="392" spans="1:27 1025:1025">
      <c r="A392" s="1" t="s">
        <v>1023</v>
      </c>
      <c r="B392" t="str">
        <f>VLOOKUP(C392,xml_table5!$A$1:$B$151,2,FALSE())</f>
        <v>K98</v>
      </c>
      <c r="C392" s="1" t="s">
        <v>1019</v>
      </c>
      <c r="D392" s="1" t="s">
        <v>261</v>
      </c>
      <c r="E392" s="22" t="str">
        <f>VLOOKUP(テーブル1[[#This Row],[Personality]],作業用!$J$2:$K$17,2,FALSE)</f>
        <v>PE3</v>
      </c>
      <c r="F392" t="str">
        <f>VLOOKUP(C392,pokemon_status!$B$2:$F$910,4,FALSE())</f>
        <v>プレッシャー</v>
      </c>
      <c r="G392" t="str">
        <f>VLOOKUP(F392,xml_table4!$A$1:$B$127,2,FALSE())</f>
        <v>S97</v>
      </c>
      <c r="I392" t="str">
        <f>IF(H392 = "","",VLOOKUP(H392,xml_table4!$A$1:$B$127,2,FALSE()))</f>
        <v/>
      </c>
      <c r="J392" s="1" t="s">
        <v>140</v>
      </c>
      <c r="K392" t="str">
        <f>VLOOKUP(J392,xml_table2!$A$2:$B$56,2,FALSE())</f>
        <v>I49</v>
      </c>
      <c r="L392" s="1" t="s">
        <v>396</v>
      </c>
      <c r="M392" t="str">
        <f>VLOOKUP(L392,xml_table3!$A$1:$B$272,2,FALSE())</f>
        <v>S270</v>
      </c>
      <c r="N392" s="1" t="s">
        <v>321</v>
      </c>
      <c r="O392" t="str">
        <f>VLOOKUP(N392,xml_table3!$A$1:$B$272,2,FALSE())</f>
        <v>S91</v>
      </c>
      <c r="P392" s="1" t="s">
        <v>534</v>
      </c>
      <c r="Q392" t="str">
        <f>VLOOKUP(P392,xml_table3!$A$1:$B$272,2,FALSE())</f>
        <v>S17</v>
      </c>
      <c r="R392" s="1" t="s">
        <v>409</v>
      </c>
      <c r="S392" t="str">
        <f>VLOOKUP(R392,xml_table3!$A$1:$B$272,2,FALSE())</f>
        <v>S239</v>
      </c>
      <c r="T392" s="1" t="s">
        <v>228</v>
      </c>
      <c r="U392" s="1" t="s">
        <v>42</v>
      </c>
      <c r="V392" s="1" t="s">
        <v>43</v>
      </c>
      <c r="X392" s="1"/>
      <c r="Y392" t="str">
        <f>"&lt;member ID = """&amp;A392&amp;"""&gt;&lt;K_ID&gt;"&amp;B392&amp;"&lt;/K_ID&gt;&lt;Name&gt;"&amp;C392&amp;"&lt;/Name&gt;&lt;Personality&gt;"&amp;テーブル1[[#This Row],[Personality2]]&amp;"&lt;/Personality&gt;&lt;Special_1&gt;"&amp;G392&amp;"&lt;/Special_1&gt;&lt;Special_2&gt;"&amp;I392&amp;"&lt;/Special_2&gt;&lt;Item&gt;"&amp;K392&amp;"&lt;/Item&gt;&lt;Skill_1&gt;"&amp;M392&amp;"&lt;/Skill_1&gt;&lt;Skill_2&gt;"&amp;O392&amp;"&lt;/Skill_2&gt;&lt;Skill_3&gt;"&amp;Q392&amp;"&lt;/Skill_3&gt;"</f>
        <v>&lt;member ID = "P391"&gt;&lt;K_ID&gt;K98&lt;/K_ID&gt;&lt;Name&gt;フリーザー&lt;/Name&gt;&lt;Personality&gt;PE3&lt;/Personality&gt;&lt;Special_1&gt;S97&lt;/Special_1&gt;&lt;Special_2&gt;&lt;/Special_2&gt;&lt;Item&gt;I49&lt;/Item&gt;&lt;Skill_1&gt;S270&lt;/Skill_1&gt;&lt;Skill_2&gt;S91&lt;/Skill_2&gt;&lt;Skill_3&gt;S17&lt;/Skill_3&gt;</v>
      </c>
      <c r="Z392" t="str">
        <f t="shared" si="13"/>
        <v>&lt;Skill_4&gt;S239&lt;/Skill_4&gt;&lt;Circle&gt;4&lt;/Circle&gt;&lt;Doryokuti_1&gt;B&lt;/Doryokuti_1&gt;&lt;Doryokuti_2&gt;C&lt;/Doryokuti_2&gt;&lt;Doryokuti_3&gt;&lt;/Doryokuti_3&gt;&lt;/member&gt;</v>
      </c>
      <c r="AA392" t="str">
        <f t="shared" si="12"/>
        <v>&lt;member ID = "P391"&gt;&lt;K_ID&gt;K98&lt;/K_ID&gt;&lt;Name&gt;フリーザー&lt;/Name&gt;&lt;Personality&gt;PE3&lt;/Personality&gt;&lt;Special_1&gt;S97&lt;/Special_1&gt;&lt;Special_2&gt;&lt;/Special_2&gt;&lt;Item&gt;I49&lt;/Item&gt;&lt;Skill_1&gt;S270&lt;/Skill_1&gt;&lt;Skill_2&gt;S91&lt;/Skill_2&gt;&lt;Skill_3&gt;S17&lt;/Skill_3&gt;&lt;Skill_4&gt;S239&lt;/Skill_4&gt;&lt;Circle&gt;4&lt;/Circle&gt;&lt;Doryokuti_1&gt;B&lt;/Doryokuti_1&gt;&lt;Doryokuti_2&gt;C&lt;/Doryokuti_2&gt;&lt;Doryokuti_3&gt;&lt;/Doryokuti_3&gt;&lt;/member&gt;</v>
      </c>
      <c r="AMK392" s="1"/>
    </row>
    <row r="393" spans="1:27 1025:1025">
      <c r="A393" s="1" t="s">
        <v>1024</v>
      </c>
      <c r="B393" t="str">
        <f>VLOOKUP(C393,xml_table5!$A$1:$B$151,2,FALSE())</f>
        <v>K98</v>
      </c>
      <c r="C393" s="1" t="s">
        <v>1019</v>
      </c>
      <c r="D393" s="1" t="s">
        <v>261</v>
      </c>
      <c r="E393" s="22" t="str">
        <f>VLOOKUP(テーブル1[[#This Row],[Personality]],作業用!$J$2:$K$17,2,FALSE)</f>
        <v>PE3</v>
      </c>
      <c r="F393" t="str">
        <f>VLOOKUP(C393,pokemon_status!$B$2:$F$910,4,FALSE())</f>
        <v>プレッシャー</v>
      </c>
      <c r="G393" t="str">
        <f>VLOOKUP(F393,xml_table4!$A$1:$B$127,2,FALSE())</f>
        <v>S97</v>
      </c>
      <c r="I393" t="str">
        <f>IF(H393 = "","",VLOOKUP(H393,xml_table4!$A$1:$B$127,2,FALSE()))</f>
        <v/>
      </c>
      <c r="J393" s="1" t="s">
        <v>1025</v>
      </c>
      <c r="K393" t="str">
        <f>VLOOKUP(J393,xml_table2!$A$2:$B$56,2,FALSE())</f>
        <v>I53</v>
      </c>
      <c r="L393" s="1" t="s">
        <v>396</v>
      </c>
      <c r="M393" t="str">
        <f>VLOOKUP(L393,xml_table3!$A$1:$B$272,2,FALSE())</f>
        <v>S270</v>
      </c>
      <c r="N393" s="1" t="s">
        <v>644</v>
      </c>
      <c r="O393" t="str">
        <f>VLOOKUP(N393,xml_table3!$A$1:$B$272,2,FALSE())</f>
        <v>S34</v>
      </c>
      <c r="P393" s="1" t="s">
        <v>397</v>
      </c>
      <c r="Q393" t="str">
        <f>VLOOKUP(P393,xml_table3!$A$1:$B$272,2,FALSE())</f>
        <v>S76</v>
      </c>
      <c r="R393" s="1" t="s">
        <v>413</v>
      </c>
      <c r="S393" t="str">
        <f>VLOOKUP(R393,xml_table3!$A$1:$B$272,2,FALSE())</f>
        <v>S119</v>
      </c>
      <c r="T393" s="1" t="s">
        <v>228</v>
      </c>
      <c r="U393" s="1" t="s">
        <v>43</v>
      </c>
      <c r="V393" s="1" t="s">
        <v>44</v>
      </c>
      <c r="X393" s="1"/>
      <c r="Y393" t="str">
        <f>"&lt;member ID = """&amp;A393&amp;"""&gt;&lt;K_ID&gt;"&amp;B393&amp;"&lt;/K_ID&gt;&lt;Name&gt;"&amp;C393&amp;"&lt;/Name&gt;&lt;Personality&gt;"&amp;テーブル1[[#This Row],[Personality2]]&amp;"&lt;/Personality&gt;&lt;Special_1&gt;"&amp;G393&amp;"&lt;/Special_1&gt;&lt;Special_2&gt;"&amp;I393&amp;"&lt;/Special_2&gt;&lt;Item&gt;"&amp;K393&amp;"&lt;/Item&gt;&lt;Skill_1&gt;"&amp;M393&amp;"&lt;/Skill_1&gt;&lt;Skill_2&gt;"&amp;O393&amp;"&lt;/Skill_2&gt;&lt;Skill_3&gt;"&amp;Q393&amp;"&lt;/Skill_3&gt;"</f>
        <v>&lt;member ID = "P392"&gt;&lt;K_ID&gt;K98&lt;/K_ID&gt;&lt;Name&gt;フリーザー&lt;/Name&gt;&lt;Personality&gt;PE3&lt;/Personality&gt;&lt;Special_1&gt;S97&lt;/Special_1&gt;&lt;Special_2&gt;&lt;/Special_2&gt;&lt;Item&gt;I53&lt;/Item&gt;&lt;Skill_1&gt;S270&lt;/Skill_1&gt;&lt;Skill_2&gt;S34&lt;/Skill_2&gt;&lt;Skill_3&gt;S76&lt;/Skill_3&gt;</v>
      </c>
      <c r="Z393" t="str">
        <f t="shared" si="13"/>
        <v>&lt;Skill_4&gt;S119&lt;/Skill_4&gt;&lt;Circle&gt;4&lt;/Circle&gt;&lt;Doryokuti_1&gt;C&lt;/Doryokuti_1&gt;&lt;Doryokuti_2&gt;D&lt;/Doryokuti_2&gt;&lt;Doryokuti_3&gt;&lt;/Doryokuti_3&gt;&lt;/member&gt;</v>
      </c>
      <c r="AA393" t="str">
        <f t="shared" si="12"/>
        <v>&lt;member ID = "P392"&gt;&lt;K_ID&gt;K98&lt;/K_ID&gt;&lt;Name&gt;フリーザー&lt;/Name&gt;&lt;Personality&gt;PE3&lt;/Personality&gt;&lt;Special_1&gt;S97&lt;/Special_1&gt;&lt;Special_2&gt;&lt;/Special_2&gt;&lt;Item&gt;I53&lt;/Item&gt;&lt;Skill_1&gt;S270&lt;/Skill_1&gt;&lt;Skill_2&gt;S34&lt;/Skill_2&gt;&lt;Skill_3&gt;S76&lt;/Skill_3&gt;&lt;Skill_4&gt;S119&lt;/Skill_4&gt;&lt;Circle&gt;4&lt;/Circle&gt;&lt;Doryokuti_1&gt;C&lt;/Doryokuti_1&gt;&lt;Doryokuti_2&gt;D&lt;/Doryokuti_2&gt;&lt;Doryokuti_3&gt;&lt;/Doryokuti_3&gt;&lt;/member&gt;</v>
      </c>
      <c r="AMK393" s="1"/>
    </row>
    <row r="394" spans="1:27 1025:1025">
      <c r="A394" s="1" t="s">
        <v>1026</v>
      </c>
      <c r="B394" t="str">
        <f>VLOOKUP(C394,xml_table5!$A$1:$B$151,2,FALSE())</f>
        <v>K99</v>
      </c>
      <c r="C394" s="1" t="s">
        <v>1027</v>
      </c>
      <c r="D394" s="1" t="s">
        <v>231</v>
      </c>
      <c r="E394" s="22" t="str">
        <f>VLOOKUP(テーブル1[[#This Row],[Personality]],作業用!$J$2:$K$17,2,FALSE)</f>
        <v>PE2</v>
      </c>
      <c r="F394" t="str">
        <f>VLOOKUP(C394,pokemon_status!$B$2:$F$910,4,FALSE())</f>
        <v>すいすい</v>
      </c>
      <c r="G394" t="str">
        <f>VLOOKUP(F394,xml_table4!$A$1:$B$127,2,FALSE())</f>
        <v>S43</v>
      </c>
      <c r="I394" t="str">
        <f>IF(H394 = "","",VLOOKUP(H394,xml_table4!$A$1:$B$127,2,FALSE()))</f>
        <v/>
      </c>
      <c r="J394" s="1" t="s">
        <v>451</v>
      </c>
      <c r="K394" t="str">
        <f>VLOOKUP(J394,xml_table2!$A$2:$B$56,2,FALSE())</f>
        <v>I8</v>
      </c>
      <c r="L394" s="1" t="s">
        <v>378</v>
      </c>
      <c r="M394" t="str">
        <f>VLOOKUP(L394,xml_table3!$A$1:$B$272,2,FALSE())</f>
        <v>S126</v>
      </c>
      <c r="N394" s="1" t="s">
        <v>340</v>
      </c>
      <c r="O394" t="str">
        <f>VLOOKUP(N394,xml_table3!$A$1:$B$272,2,FALSE())</f>
        <v>S269</v>
      </c>
      <c r="P394" s="1" t="s">
        <v>675</v>
      </c>
      <c r="Q394" t="str">
        <f>VLOOKUP(P394,xml_table3!$A$1:$B$272,2,FALSE())</f>
        <v>S151</v>
      </c>
      <c r="R394" s="1" t="s">
        <v>515</v>
      </c>
      <c r="S394" t="str">
        <f>VLOOKUP(R394,xml_table3!$A$1:$B$272,2,FALSE())</f>
        <v>S16</v>
      </c>
      <c r="T394" s="1" t="s">
        <v>212</v>
      </c>
      <c r="U394" s="1" t="s">
        <v>41</v>
      </c>
      <c r="V394" s="1" t="s">
        <v>45</v>
      </c>
      <c r="X394" s="1"/>
      <c r="Y394" t="str">
        <f>"&lt;member ID = """&amp;A394&amp;"""&gt;&lt;K_ID&gt;"&amp;B394&amp;"&lt;/K_ID&gt;&lt;Name&gt;"&amp;C394&amp;"&lt;/Name&gt;&lt;Personality&gt;"&amp;テーブル1[[#This Row],[Personality2]]&amp;"&lt;/Personality&gt;&lt;Special_1&gt;"&amp;G394&amp;"&lt;/Special_1&gt;&lt;Special_2&gt;"&amp;I394&amp;"&lt;/Special_2&gt;&lt;Item&gt;"&amp;K394&amp;"&lt;/Item&gt;&lt;Skill_1&gt;"&amp;M394&amp;"&lt;/Skill_1&gt;&lt;Skill_2&gt;"&amp;O394&amp;"&lt;/Skill_2&gt;&lt;Skill_3&gt;"&amp;Q394&amp;"&lt;/Skill_3&gt;"</f>
        <v>&lt;member ID = "P393"&gt;&lt;K_ID&gt;K99&lt;/K_ID&gt;&lt;Name&gt;フローゼル&lt;/Name&gt;&lt;Personality&gt;PE2&lt;/Personality&gt;&lt;Special_1&gt;S43&lt;/Special_1&gt;&lt;Special_2&gt;&lt;/Special_2&gt;&lt;Item&gt;I8&lt;/Item&gt;&lt;Skill_1&gt;S126&lt;/Skill_1&gt;&lt;Skill_2&gt;S269&lt;/Skill_2&gt;&lt;Skill_3&gt;S151&lt;/Skill_3&gt;</v>
      </c>
      <c r="Z394" t="str">
        <f t="shared" si="13"/>
        <v>&lt;Skill_4&gt;S16&lt;/Skill_4&gt;&lt;Circle&gt;1&lt;/Circle&gt;&lt;Doryokuti_1&gt;A&lt;/Doryokuti_1&gt;&lt;Doryokuti_2&gt;S&lt;/Doryokuti_2&gt;&lt;Doryokuti_3&gt;&lt;/Doryokuti_3&gt;&lt;/member&gt;</v>
      </c>
      <c r="AA394" t="str">
        <f t="shared" si="12"/>
        <v>&lt;member ID = "P393"&gt;&lt;K_ID&gt;K99&lt;/K_ID&gt;&lt;Name&gt;フローゼル&lt;/Name&gt;&lt;Personality&gt;PE2&lt;/Personality&gt;&lt;Special_1&gt;S43&lt;/Special_1&gt;&lt;Special_2&gt;&lt;/Special_2&gt;&lt;Item&gt;I8&lt;/Item&gt;&lt;Skill_1&gt;S126&lt;/Skill_1&gt;&lt;Skill_2&gt;S269&lt;/Skill_2&gt;&lt;Skill_3&gt;S151&lt;/Skill_3&gt;&lt;Skill_4&gt;S16&lt;/Skill_4&gt;&lt;Circle&gt;1&lt;/Circle&gt;&lt;Doryokuti_1&gt;A&lt;/Doryokuti_1&gt;&lt;Doryokuti_2&gt;S&lt;/Doryokuti_2&gt;&lt;Doryokuti_3&gt;&lt;/Doryokuti_3&gt;&lt;/member&gt;</v>
      </c>
      <c r="AMK394" s="1"/>
    </row>
    <row r="395" spans="1:27 1025:1025">
      <c r="A395" s="1" t="s">
        <v>1028</v>
      </c>
      <c r="B395" t="str">
        <f>VLOOKUP(C395,xml_table5!$A$1:$B$151,2,FALSE())</f>
        <v>K99</v>
      </c>
      <c r="C395" s="1" t="s">
        <v>1027</v>
      </c>
      <c r="D395" s="1" t="s">
        <v>231</v>
      </c>
      <c r="E395" s="22" t="str">
        <f>VLOOKUP(テーブル1[[#This Row],[Personality]],作業用!$J$2:$K$17,2,FALSE)</f>
        <v>PE2</v>
      </c>
      <c r="F395" t="str">
        <f>VLOOKUP(C395,pokemon_status!$B$2:$F$910,4,FALSE())</f>
        <v>すいすい</v>
      </c>
      <c r="G395" t="str">
        <f>VLOOKUP(F395,xml_table4!$A$1:$B$127,2,FALSE())</f>
        <v>S43</v>
      </c>
      <c r="I395" t="str">
        <f>IF(H395 = "","",VLOOKUP(H395,xml_table4!$A$1:$B$127,2,FALSE()))</f>
        <v/>
      </c>
      <c r="J395" s="1" t="s">
        <v>460</v>
      </c>
      <c r="K395" t="str">
        <f>VLOOKUP(J395,xml_table2!$A$2:$B$56,2,FALSE())</f>
        <v>I10</v>
      </c>
      <c r="L395" s="1" t="s">
        <v>378</v>
      </c>
      <c r="M395" t="str">
        <f>VLOOKUP(L395,xml_table3!$A$1:$B$272,2,FALSE())</f>
        <v>S126</v>
      </c>
      <c r="N395" s="1" t="s">
        <v>480</v>
      </c>
      <c r="O395" t="str">
        <f>VLOOKUP(N395,xml_table3!$A$1:$B$272,2,FALSE())</f>
        <v>S62</v>
      </c>
      <c r="P395" s="1" t="s">
        <v>236</v>
      </c>
      <c r="Q395" t="str">
        <f>VLOOKUP(P395,xml_table3!$A$1:$B$272,2,FALSE())</f>
        <v>S50</v>
      </c>
      <c r="R395" s="1" t="s">
        <v>240</v>
      </c>
      <c r="S395" t="str">
        <f>VLOOKUP(R395,xml_table3!$A$1:$B$272,2,FALSE())</f>
        <v>S252</v>
      </c>
      <c r="T395" s="1" t="s">
        <v>219</v>
      </c>
      <c r="U395" s="1" t="s">
        <v>41</v>
      </c>
      <c r="V395" s="1" t="s">
        <v>45</v>
      </c>
      <c r="X395" s="1"/>
      <c r="Y395" t="str">
        <f>"&lt;member ID = """&amp;A395&amp;"""&gt;&lt;K_ID&gt;"&amp;B395&amp;"&lt;/K_ID&gt;&lt;Name&gt;"&amp;C395&amp;"&lt;/Name&gt;&lt;Personality&gt;"&amp;テーブル1[[#This Row],[Personality2]]&amp;"&lt;/Personality&gt;&lt;Special_1&gt;"&amp;G395&amp;"&lt;/Special_1&gt;&lt;Special_2&gt;"&amp;I395&amp;"&lt;/Special_2&gt;&lt;Item&gt;"&amp;K395&amp;"&lt;/Item&gt;&lt;Skill_1&gt;"&amp;M395&amp;"&lt;/Skill_1&gt;&lt;Skill_2&gt;"&amp;O395&amp;"&lt;/Skill_2&gt;&lt;Skill_3&gt;"&amp;Q395&amp;"&lt;/Skill_3&gt;"</f>
        <v>&lt;member ID = "P394"&gt;&lt;K_ID&gt;K99&lt;/K_ID&gt;&lt;Name&gt;フローゼル&lt;/Name&gt;&lt;Personality&gt;PE2&lt;/Personality&gt;&lt;Special_1&gt;S43&lt;/Special_1&gt;&lt;Special_2&gt;&lt;/Special_2&gt;&lt;Item&gt;I10&lt;/Item&gt;&lt;Skill_1&gt;S126&lt;/Skill_1&gt;&lt;Skill_2&gt;S62&lt;/Skill_2&gt;&lt;Skill_3&gt;S50&lt;/Skill_3&gt;</v>
      </c>
      <c r="Z395" t="str">
        <f t="shared" si="13"/>
        <v>&lt;Skill_4&gt;S252&lt;/Skill_4&gt;&lt;Circle&gt;2&lt;/Circle&gt;&lt;Doryokuti_1&gt;A&lt;/Doryokuti_1&gt;&lt;Doryokuti_2&gt;S&lt;/Doryokuti_2&gt;&lt;Doryokuti_3&gt;&lt;/Doryokuti_3&gt;&lt;/member&gt;</v>
      </c>
      <c r="AA395" t="str">
        <f t="shared" si="12"/>
        <v>&lt;member ID = "P394"&gt;&lt;K_ID&gt;K99&lt;/K_ID&gt;&lt;Name&gt;フローゼル&lt;/Name&gt;&lt;Personality&gt;PE2&lt;/Personality&gt;&lt;Special_1&gt;S43&lt;/Special_1&gt;&lt;Special_2&gt;&lt;/Special_2&gt;&lt;Item&gt;I10&lt;/Item&gt;&lt;Skill_1&gt;S126&lt;/Skill_1&gt;&lt;Skill_2&gt;S62&lt;/Skill_2&gt;&lt;Skill_3&gt;S50&lt;/Skill_3&gt;&lt;Skill_4&gt;S252&lt;/Skill_4&gt;&lt;Circle&gt;2&lt;/Circle&gt;&lt;Doryokuti_1&gt;A&lt;/Doryokuti_1&gt;&lt;Doryokuti_2&gt;S&lt;/Doryokuti_2&gt;&lt;Doryokuti_3&gt;&lt;/Doryokuti_3&gt;&lt;/member&gt;</v>
      </c>
      <c r="AMK395" s="1"/>
    </row>
    <row r="396" spans="1:27 1025:1025">
      <c r="A396" s="1" t="s">
        <v>1029</v>
      </c>
      <c r="B396" t="str">
        <f>VLOOKUP(C396,xml_table5!$A$1:$B$151,2,FALSE())</f>
        <v>K99</v>
      </c>
      <c r="C396" s="1" t="s">
        <v>1027</v>
      </c>
      <c r="D396" s="1" t="s">
        <v>261</v>
      </c>
      <c r="E396" s="22" t="str">
        <f>VLOOKUP(テーブル1[[#This Row],[Personality]],作業用!$J$2:$K$17,2,FALSE)</f>
        <v>PE3</v>
      </c>
      <c r="F396" t="str">
        <f>VLOOKUP(C396,pokemon_status!$B$2:$F$910,4,FALSE())</f>
        <v>すいすい</v>
      </c>
      <c r="G396" t="str">
        <f>VLOOKUP(F396,xml_table4!$A$1:$B$127,2,FALSE())</f>
        <v>S43</v>
      </c>
      <c r="I396" t="str">
        <f>IF(H396 = "","",VLOOKUP(H396,xml_table4!$A$1:$B$127,2,FALSE()))</f>
        <v/>
      </c>
      <c r="J396" s="1" t="s">
        <v>1030</v>
      </c>
      <c r="K396" t="str">
        <f>VLOOKUP(J396,xml_table2!$A$2:$B$56,2,FALSE())</f>
        <v>I23</v>
      </c>
      <c r="L396" s="1" t="s">
        <v>384</v>
      </c>
      <c r="M396" t="str">
        <f>VLOOKUP(L396,xml_table3!$A$1:$B$272,2,FALSE())</f>
        <v>S175</v>
      </c>
      <c r="N396" s="1" t="s">
        <v>396</v>
      </c>
      <c r="O396" t="str">
        <f>VLOOKUP(N396,xml_table3!$A$1:$B$272,2,FALSE())</f>
        <v>S270</v>
      </c>
      <c r="P396" s="1" t="s">
        <v>363</v>
      </c>
      <c r="Q396" t="str">
        <f>VLOOKUP(P396,xml_table3!$A$1:$B$272,2,FALSE())</f>
        <v>S61</v>
      </c>
      <c r="R396" s="1" t="s">
        <v>515</v>
      </c>
      <c r="S396" t="str">
        <f>VLOOKUP(R396,xml_table3!$A$1:$B$272,2,FALSE())</f>
        <v>S16</v>
      </c>
      <c r="T396" s="1" t="s">
        <v>224</v>
      </c>
      <c r="U396" s="1" t="s">
        <v>43</v>
      </c>
      <c r="V396" s="1" t="s">
        <v>45</v>
      </c>
      <c r="X396" s="1"/>
      <c r="Y396" t="str">
        <f>"&lt;member ID = """&amp;A396&amp;"""&gt;&lt;K_ID&gt;"&amp;B396&amp;"&lt;/K_ID&gt;&lt;Name&gt;"&amp;C396&amp;"&lt;/Name&gt;&lt;Personality&gt;"&amp;テーブル1[[#This Row],[Personality2]]&amp;"&lt;/Personality&gt;&lt;Special_1&gt;"&amp;G396&amp;"&lt;/Special_1&gt;&lt;Special_2&gt;"&amp;I396&amp;"&lt;/Special_2&gt;&lt;Item&gt;"&amp;K396&amp;"&lt;/Item&gt;&lt;Skill_1&gt;"&amp;M396&amp;"&lt;/Skill_1&gt;&lt;Skill_2&gt;"&amp;O396&amp;"&lt;/Skill_2&gt;&lt;Skill_3&gt;"&amp;Q396&amp;"&lt;/Skill_3&gt;"</f>
        <v>&lt;member ID = "P395"&gt;&lt;K_ID&gt;K99&lt;/K_ID&gt;&lt;Name&gt;フローゼル&lt;/Name&gt;&lt;Personality&gt;PE3&lt;/Personality&gt;&lt;Special_1&gt;S43&lt;/Special_1&gt;&lt;Special_2&gt;&lt;/Special_2&gt;&lt;Item&gt;I23&lt;/Item&gt;&lt;Skill_1&gt;S175&lt;/Skill_1&gt;&lt;Skill_2&gt;S270&lt;/Skill_2&gt;&lt;Skill_3&gt;S61&lt;/Skill_3&gt;</v>
      </c>
      <c r="Z396" t="str">
        <f t="shared" si="13"/>
        <v>&lt;Skill_4&gt;S16&lt;/Skill_4&gt;&lt;Circle&gt;3&lt;/Circle&gt;&lt;Doryokuti_1&gt;C&lt;/Doryokuti_1&gt;&lt;Doryokuti_2&gt;S&lt;/Doryokuti_2&gt;&lt;Doryokuti_3&gt;&lt;/Doryokuti_3&gt;&lt;/member&gt;</v>
      </c>
      <c r="AA396" t="str">
        <f t="shared" si="12"/>
        <v>&lt;member ID = "P395"&gt;&lt;K_ID&gt;K99&lt;/K_ID&gt;&lt;Name&gt;フローゼル&lt;/Name&gt;&lt;Personality&gt;PE3&lt;/Personality&gt;&lt;Special_1&gt;S43&lt;/Special_1&gt;&lt;Special_2&gt;&lt;/Special_2&gt;&lt;Item&gt;I23&lt;/Item&gt;&lt;Skill_1&gt;S175&lt;/Skill_1&gt;&lt;Skill_2&gt;S270&lt;/Skill_2&gt;&lt;Skill_3&gt;S61&lt;/Skill_3&gt;&lt;Skill_4&gt;S16&lt;/Skill_4&gt;&lt;Circle&gt;3&lt;/Circle&gt;&lt;Doryokuti_1&gt;C&lt;/Doryokuti_1&gt;&lt;Doryokuti_2&gt;S&lt;/Doryokuti_2&gt;&lt;Doryokuti_3&gt;&lt;/Doryokuti_3&gt;&lt;/member&gt;</v>
      </c>
      <c r="AMK396" s="1"/>
    </row>
    <row r="397" spans="1:27 1025:1025">
      <c r="A397" s="1" t="s">
        <v>1031</v>
      </c>
      <c r="B397" t="str">
        <f>VLOOKUP(C397,xml_table5!$A$1:$B$151,2,FALSE())</f>
        <v>K99</v>
      </c>
      <c r="C397" s="1" t="s">
        <v>1027</v>
      </c>
      <c r="D397" s="1" t="s">
        <v>206</v>
      </c>
      <c r="E397" s="22" t="str">
        <f>VLOOKUP(テーブル1[[#This Row],[Personality]],作業用!$J$2:$K$17,2,FALSE)</f>
        <v>PE1</v>
      </c>
      <c r="F397" t="str">
        <f>VLOOKUP(C397,pokemon_status!$B$2:$F$910,4,FALSE())</f>
        <v>すいすい</v>
      </c>
      <c r="G397" t="str">
        <f>VLOOKUP(F397,xml_table4!$A$1:$B$127,2,FALSE())</f>
        <v>S43</v>
      </c>
      <c r="I397" t="str">
        <f>IF(H397 = "","",VLOOKUP(H397,xml_table4!$A$1:$B$127,2,FALSE()))</f>
        <v/>
      </c>
      <c r="J397" s="1" t="s">
        <v>514</v>
      </c>
      <c r="K397" t="str">
        <f>VLOOKUP(J397,xml_table2!$A$2:$B$56,2,FALSE())</f>
        <v>I28</v>
      </c>
      <c r="L397" s="1" t="s">
        <v>216</v>
      </c>
      <c r="M397" t="str">
        <f>VLOOKUP(L397,xml_table3!$A$1:$B$272,2,FALSE())</f>
        <v>S6</v>
      </c>
      <c r="N397" s="1" t="s">
        <v>391</v>
      </c>
      <c r="O397" t="str">
        <f>VLOOKUP(N397,xml_table3!$A$1:$B$272,2,FALSE())</f>
        <v>S80</v>
      </c>
      <c r="P397" s="1" t="s">
        <v>253</v>
      </c>
      <c r="Q397" t="str">
        <f>VLOOKUP(P397,xml_table3!$A$1:$B$272,2,FALSE())</f>
        <v>S52</v>
      </c>
      <c r="R397" s="1" t="s">
        <v>328</v>
      </c>
      <c r="S397" t="str">
        <f>VLOOKUP(R397,xml_table3!$A$1:$B$272,2,FALSE())</f>
        <v>S59</v>
      </c>
      <c r="T397" s="1" t="s">
        <v>228</v>
      </c>
      <c r="U397" s="1" t="s">
        <v>41</v>
      </c>
      <c r="V397" s="1" t="s">
        <v>45</v>
      </c>
      <c r="X397" s="1"/>
      <c r="Y397" t="str">
        <f>"&lt;member ID = """&amp;A397&amp;"""&gt;&lt;K_ID&gt;"&amp;B397&amp;"&lt;/K_ID&gt;&lt;Name&gt;"&amp;C397&amp;"&lt;/Name&gt;&lt;Personality&gt;"&amp;テーブル1[[#This Row],[Personality2]]&amp;"&lt;/Personality&gt;&lt;Special_1&gt;"&amp;G397&amp;"&lt;/Special_1&gt;&lt;Special_2&gt;"&amp;I397&amp;"&lt;/Special_2&gt;&lt;Item&gt;"&amp;K397&amp;"&lt;/Item&gt;&lt;Skill_1&gt;"&amp;M397&amp;"&lt;/Skill_1&gt;&lt;Skill_2&gt;"&amp;O397&amp;"&lt;/Skill_2&gt;&lt;Skill_3&gt;"&amp;Q397&amp;"&lt;/Skill_3&gt;"</f>
        <v>&lt;member ID = "P396"&gt;&lt;K_ID&gt;K99&lt;/K_ID&gt;&lt;Name&gt;フローゼル&lt;/Name&gt;&lt;Personality&gt;PE1&lt;/Personality&gt;&lt;Special_1&gt;S43&lt;/Special_1&gt;&lt;Special_2&gt;&lt;/Special_2&gt;&lt;Item&gt;I28&lt;/Item&gt;&lt;Skill_1&gt;S6&lt;/Skill_1&gt;&lt;Skill_2&gt;S80&lt;/Skill_2&gt;&lt;Skill_3&gt;S52&lt;/Skill_3&gt;</v>
      </c>
      <c r="Z397" t="str">
        <f t="shared" si="13"/>
        <v>&lt;Skill_4&gt;S59&lt;/Skill_4&gt;&lt;Circle&gt;4&lt;/Circle&gt;&lt;Doryokuti_1&gt;A&lt;/Doryokuti_1&gt;&lt;Doryokuti_2&gt;S&lt;/Doryokuti_2&gt;&lt;Doryokuti_3&gt;&lt;/Doryokuti_3&gt;&lt;/member&gt;</v>
      </c>
      <c r="AA397" t="str">
        <f t="shared" si="12"/>
        <v>&lt;member ID = "P396"&gt;&lt;K_ID&gt;K99&lt;/K_ID&gt;&lt;Name&gt;フローゼル&lt;/Name&gt;&lt;Personality&gt;PE1&lt;/Personality&gt;&lt;Special_1&gt;S43&lt;/Special_1&gt;&lt;Special_2&gt;&lt;/Special_2&gt;&lt;Item&gt;I28&lt;/Item&gt;&lt;Skill_1&gt;S6&lt;/Skill_1&gt;&lt;Skill_2&gt;S80&lt;/Skill_2&gt;&lt;Skill_3&gt;S52&lt;/Skill_3&gt;&lt;Skill_4&gt;S59&lt;/Skill_4&gt;&lt;Circle&gt;4&lt;/Circle&gt;&lt;Doryokuti_1&gt;A&lt;/Doryokuti_1&gt;&lt;Doryokuti_2&gt;S&lt;/Doryokuti_2&gt;&lt;Doryokuti_3&gt;&lt;/Doryokuti_3&gt;&lt;/member&gt;</v>
      </c>
      <c r="AMK397" s="1"/>
    </row>
    <row r="398" spans="1:27 1025:1025">
      <c r="A398" s="1" t="s">
        <v>1032</v>
      </c>
      <c r="B398" t="str">
        <f>VLOOKUP(C398,xml_table5!$A$1:$B$151,2,FALSE())</f>
        <v>K100</v>
      </c>
      <c r="C398" s="1" t="s">
        <v>1033</v>
      </c>
      <c r="D398" s="1" t="s">
        <v>261</v>
      </c>
      <c r="E398" s="22" t="str">
        <f>VLOOKUP(テーブル1[[#This Row],[Personality]],作業用!$J$2:$K$17,2,FALSE)</f>
        <v>PE3</v>
      </c>
      <c r="F398" t="str">
        <f>VLOOKUP(C398,pokemon_status!$B$2:$F$910,4,FALSE())</f>
        <v>ゆうばく</v>
      </c>
      <c r="G398" t="str">
        <f>VLOOKUP(F398,xml_table4!$A$1:$B$127,2,FALSE())</f>
        <v>S118</v>
      </c>
      <c r="H398" t="s">
        <v>1034</v>
      </c>
      <c r="I398" t="str">
        <f>IF(H398 = "","",VLOOKUP(H398,xml_table4!$A$1:$B$127,2,FALSE()))</f>
        <v>S21</v>
      </c>
      <c r="J398" s="1" t="s">
        <v>256</v>
      </c>
      <c r="K398" t="str">
        <f>VLOOKUP(J398,xml_table2!$A$2:$B$56,2,FALSE())</f>
        <v>I12</v>
      </c>
      <c r="L398" s="1" t="s">
        <v>534</v>
      </c>
      <c r="M398" t="str">
        <f>VLOOKUP(L398,xml_table3!$A$1:$B$272,2,FALSE())</f>
        <v>S17</v>
      </c>
      <c r="N398" s="1" t="s">
        <v>644</v>
      </c>
      <c r="O398" t="str">
        <f>VLOOKUP(N398,xml_table3!$A$1:$B$272,2,FALSE())</f>
        <v>S34</v>
      </c>
      <c r="P398" s="1" t="s">
        <v>313</v>
      </c>
      <c r="Q398" t="str">
        <f>VLOOKUP(P398,xml_table3!$A$1:$B$272,2,FALSE())</f>
        <v>S201</v>
      </c>
      <c r="R398" s="1" t="s">
        <v>259</v>
      </c>
      <c r="S398" t="str">
        <f>VLOOKUP(R398,xml_table3!$A$1:$B$272,2,FALSE())</f>
        <v>S85</v>
      </c>
      <c r="T398" s="1" t="s">
        <v>212</v>
      </c>
      <c r="U398" s="1" t="s">
        <v>40</v>
      </c>
      <c r="V398" s="1" t="s">
        <v>43</v>
      </c>
      <c r="X398" s="1"/>
      <c r="Y398" t="str">
        <f>"&lt;member ID = """&amp;A398&amp;"""&gt;&lt;K_ID&gt;"&amp;B398&amp;"&lt;/K_ID&gt;&lt;Name&gt;"&amp;C398&amp;"&lt;/Name&gt;&lt;Personality&gt;"&amp;テーブル1[[#This Row],[Personality2]]&amp;"&lt;/Personality&gt;&lt;Special_1&gt;"&amp;G398&amp;"&lt;/Special_1&gt;&lt;Special_2&gt;"&amp;I398&amp;"&lt;/Special_2&gt;&lt;Item&gt;"&amp;K398&amp;"&lt;/Item&gt;&lt;Skill_1&gt;"&amp;M398&amp;"&lt;/Skill_1&gt;&lt;Skill_2&gt;"&amp;O398&amp;"&lt;/Skill_2&gt;&lt;Skill_3&gt;"&amp;Q398&amp;"&lt;/Skill_3&gt;"</f>
        <v>&lt;member ID = "P397"&gt;&lt;K_ID&gt;K100&lt;/K_ID&gt;&lt;Name&gt;フワライド&lt;/Name&gt;&lt;Personality&gt;PE3&lt;/Personality&gt;&lt;Special_1&gt;S118&lt;/Special_1&gt;&lt;Special_2&gt;S21&lt;/Special_2&gt;&lt;Item&gt;I12&lt;/Item&gt;&lt;Skill_1&gt;S17&lt;/Skill_1&gt;&lt;Skill_2&gt;S34&lt;/Skill_2&gt;&lt;Skill_3&gt;S201&lt;/Skill_3&gt;</v>
      </c>
      <c r="Z398" t="str">
        <f t="shared" si="13"/>
        <v>&lt;Skill_4&gt;S85&lt;/Skill_4&gt;&lt;Circle&gt;1&lt;/Circle&gt;&lt;Doryokuti_1&gt;HP&lt;/Doryokuti_1&gt;&lt;Doryokuti_2&gt;C&lt;/Doryokuti_2&gt;&lt;Doryokuti_3&gt;&lt;/Doryokuti_3&gt;&lt;/member&gt;</v>
      </c>
      <c r="AA398" t="str">
        <f t="shared" si="12"/>
        <v>&lt;member ID = "P397"&gt;&lt;K_ID&gt;K100&lt;/K_ID&gt;&lt;Name&gt;フワライド&lt;/Name&gt;&lt;Personality&gt;PE3&lt;/Personality&gt;&lt;Special_1&gt;S118&lt;/Special_1&gt;&lt;Special_2&gt;S21&lt;/Special_2&gt;&lt;Item&gt;I12&lt;/Item&gt;&lt;Skill_1&gt;S17&lt;/Skill_1&gt;&lt;Skill_2&gt;S34&lt;/Skill_2&gt;&lt;Skill_3&gt;S201&lt;/Skill_3&gt;&lt;Skill_4&gt;S85&lt;/Skill_4&gt;&lt;Circle&gt;1&lt;/Circle&gt;&lt;Doryokuti_1&gt;HP&lt;/Doryokuti_1&gt;&lt;Doryokuti_2&gt;C&lt;/Doryokuti_2&gt;&lt;Doryokuti_3&gt;&lt;/Doryokuti_3&gt;&lt;/member&gt;</v>
      </c>
      <c r="AMK398" s="1"/>
    </row>
    <row r="399" spans="1:27 1025:1025">
      <c r="A399" s="1" t="s">
        <v>1035</v>
      </c>
      <c r="B399" t="str">
        <f>VLOOKUP(C399,xml_table5!$A$1:$B$151,2,FALSE())</f>
        <v>K100</v>
      </c>
      <c r="C399" s="1" t="s">
        <v>1033</v>
      </c>
      <c r="D399" s="1" t="s">
        <v>206</v>
      </c>
      <c r="E399" s="22" t="str">
        <f>VLOOKUP(テーブル1[[#This Row],[Personality]],作業用!$J$2:$K$17,2,FALSE)</f>
        <v>PE1</v>
      </c>
      <c r="F399" t="str">
        <f>VLOOKUP(C399,pokemon_status!$B$2:$F$910,4,FALSE())</f>
        <v>ゆうばく</v>
      </c>
      <c r="G399" t="str">
        <f>VLOOKUP(F399,xml_table4!$A$1:$B$127,2,FALSE())</f>
        <v>S118</v>
      </c>
      <c r="H399" t="s">
        <v>1034</v>
      </c>
      <c r="I399" t="str">
        <f>IF(H399 = "","",VLOOKUP(H399,xml_table4!$A$1:$B$127,2,FALSE()))</f>
        <v>S21</v>
      </c>
      <c r="J399" s="1" t="s">
        <v>277</v>
      </c>
      <c r="K399" t="str">
        <f>VLOOKUP(J399,xml_table2!$A$2:$B$56,2,FALSE())</f>
        <v>I18</v>
      </c>
      <c r="L399" s="1" t="s">
        <v>304</v>
      </c>
      <c r="M399" t="str">
        <f>VLOOKUP(L399,xml_table3!$A$1:$B$272,2,FALSE())</f>
        <v>S97</v>
      </c>
      <c r="N399" s="1" t="s">
        <v>235</v>
      </c>
      <c r="O399" t="str">
        <f>VLOOKUP(N399,xml_table3!$A$1:$B$272,2,FALSE())</f>
        <v>S58</v>
      </c>
      <c r="P399" s="1" t="s">
        <v>254</v>
      </c>
      <c r="Q399" t="str">
        <f>VLOOKUP(P399,xml_table3!$A$1:$B$272,2,FALSE())</f>
        <v>S43</v>
      </c>
      <c r="R399" s="1" t="s">
        <v>1036</v>
      </c>
      <c r="S399" t="str">
        <f>VLOOKUP(R399,xml_table3!$A$1:$B$272,2,FALSE())</f>
        <v>S165</v>
      </c>
      <c r="T399" s="1" t="s">
        <v>219</v>
      </c>
      <c r="U399" s="1" t="s">
        <v>40</v>
      </c>
      <c r="V399" s="1" t="s">
        <v>41</v>
      </c>
      <c r="X399" s="1"/>
      <c r="Y399" t="str">
        <f>"&lt;member ID = """&amp;A399&amp;"""&gt;&lt;K_ID&gt;"&amp;B399&amp;"&lt;/K_ID&gt;&lt;Name&gt;"&amp;C399&amp;"&lt;/Name&gt;&lt;Personality&gt;"&amp;テーブル1[[#This Row],[Personality2]]&amp;"&lt;/Personality&gt;&lt;Special_1&gt;"&amp;G399&amp;"&lt;/Special_1&gt;&lt;Special_2&gt;"&amp;I399&amp;"&lt;/Special_2&gt;&lt;Item&gt;"&amp;K399&amp;"&lt;/Item&gt;&lt;Skill_1&gt;"&amp;M399&amp;"&lt;/Skill_1&gt;&lt;Skill_2&gt;"&amp;O399&amp;"&lt;/Skill_2&gt;&lt;Skill_3&gt;"&amp;Q399&amp;"&lt;/Skill_3&gt;"</f>
        <v>&lt;member ID = "P398"&gt;&lt;K_ID&gt;K100&lt;/K_ID&gt;&lt;Name&gt;フワライド&lt;/Name&gt;&lt;Personality&gt;PE1&lt;/Personality&gt;&lt;Special_1&gt;S118&lt;/Special_1&gt;&lt;Special_2&gt;S21&lt;/Special_2&gt;&lt;Item&gt;I18&lt;/Item&gt;&lt;Skill_1&gt;S97&lt;/Skill_1&gt;&lt;Skill_2&gt;S58&lt;/Skill_2&gt;&lt;Skill_3&gt;S43&lt;/Skill_3&gt;</v>
      </c>
      <c r="Z399" t="str">
        <f t="shared" si="13"/>
        <v>&lt;Skill_4&gt;S165&lt;/Skill_4&gt;&lt;Circle&gt;2&lt;/Circle&gt;&lt;Doryokuti_1&gt;HP&lt;/Doryokuti_1&gt;&lt;Doryokuti_2&gt;A&lt;/Doryokuti_2&gt;&lt;Doryokuti_3&gt;&lt;/Doryokuti_3&gt;&lt;/member&gt;</v>
      </c>
      <c r="AA399" t="str">
        <f t="shared" si="12"/>
        <v>&lt;member ID = "P398"&gt;&lt;K_ID&gt;K100&lt;/K_ID&gt;&lt;Name&gt;フワライド&lt;/Name&gt;&lt;Personality&gt;PE1&lt;/Personality&gt;&lt;Special_1&gt;S118&lt;/Special_1&gt;&lt;Special_2&gt;S21&lt;/Special_2&gt;&lt;Item&gt;I18&lt;/Item&gt;&lt;Skill_1&gt;S97&lt;/Skill_1&gt;&lt;Skill_2&gt;S58&lt;/Skill_2&gt;&lt;Skill_3&gt;S43&lt;/Skill_3&gt;&lt;Skill_4&gt;S165&lt;/Skill_4&gt;&lt;Circle&gt;2&lt;/Circle&gt;&lt;Doryokuti_1&gt;HP&lt;/Doryokuti_1&gt;&lt;Doryokuti_2&gt;A&lt;/Doryokuti_2&gt;&lt;Doryokuti_3&gt;&lt;/Doryokuti_3&gt;&lt;/member&gt;</v>
      </c>
      <c r="AMK399" s="1"/>
    </row>
    <row r="400" spans="1:27 1025:1025">
      <c r="A400" s="1" t="s">
        <v>1037</v>
      </c>
      <c r="B400" t="str">
        <f>VLOOKUP(C400,xml_table5!$A$1:$B$151,2,FALSE())</f>
        <v>K100</v>
      </c>
      <c r="C400" s="1" t="s">
        <v>1033</v>
      </c>
      <c r="D400" s="1" t="s">
        <v>261</v>
      </c>
      <c r="E400" s="22" t="str">
        <f>VLOOKUP(テーブル1[[#This Row],[Personality]],作業用!$J$2:$K$17,2,FALSE)</f>
        <v>PE3</v>
      </c>
      <c r="F400" t="str">
        <f>VLOOKUP(C400,pokemon_status!$B$2:$F$910,4,FALSE())</f>
        <v>ゆうばく</v>
      </c>
      <c r="G400" t="str">
        <f>VLOOKUP(F400,xml_table4!$A$1:$B$127,2,FALSE())</f>
        <v>S118</v>
      </c>
      <c r="H400" t="s">
        <v>1034</v>
      </c>
      <c r="I400" t="str">
        <f>IF(H400 = "","",VLOOKUP(H400,xml_table4!$A$1:$B$127,2,FALSE()))</f>
        <v>S21</v>
      </c>
      <c r="J400" s="1" t="s">
        <v>140</v>
      </c>
      <c r="K400" t="str">
        <f>VLOOKUP(J400,xml_table2!$A$2:$B$56,2,FALSE())</f>
        <v>I49</v>
      </c>
      <c r="L400" s="1" t="s">
        <v>310</v>
      </c>
      <c r="M400" t="str">
        <f>VLOOKUP(L400,xml_table3!$A$1:$B$272,2,FALSE())</f>
        <v>S88</v>
      </c>
      <c r="N400" s="1" t="s">
        <v>362</v>
      </c>
      <c r="O400" t="str">
        <f>VLOOKUP(N400,xml_table3!$A$1:$B$272,2,FALSE())</f>
        <v>S1</v>
      </c>
      <c r="P400" s="1" t="s">
        <v>476</v>
      </c>
      <c r="Q400" t="str">
        <f>VLOOKUP(P400,xml_table3!$A$1:$B$272,2,FALSE())</f>
        <v>S82</v>
      </c>
      <c r="R400" s="1" t="s">
        <v>596</v>
      </c>
      <c r="S400" t="str">
        <f>VLOOKUP(R400,xml_table3!$A$1:$B$272,2,FALSE())</f>
        <v>S240</v>
      </c>
      <c r="T400" s="1" t="s">
        <v>224</v>
      </c>
      <c r="U400" s="1" t="s">
        <v>40</v>
      </c>
      <c r="V400" s="1" t="s">
        <v>43</v>
      </c>
      <c r="X400" s="1"/>
      <c r="Y400" t="str">
        <f>"&lt;member ID = """&amp;A400&amp;"""&gt;&lt;K_ID&gt;"&amp;B400&amp;"&lt;/K_ID&gt;&lt;Name&gt;"&amp;C400&amp;"&lt;/Name&gt;&lt;Personality&gt;"&amp;テーブル1[[#This Row],[Personality2]]&amp;"&lt;/Personality&gt;&lt;Special_1&gt;"&amp;G400&amp;"&lt;/Special_1&gt;&lt;Special_2&gt;"&amp;I400&amp;"&lt;/Special_2&gt;&lt;Item&gt;"&amp;K400&amp;"&lt;/Item&gt;&lt;Skill_1&gt;"&amp;M400&amp;"&lt;/Skill_1&gt;&lt;Skill_2&gt;"&amp;O400&amp;"&lt;/Skill_2&gt;&lt;Skill_3&gt;"&amp;Q400&amp;"&lt;/Skill_3&gt;"</f>
        <v>&lt;member ID = "P399"&gt;&lt;K_ID&gt;K100&lt;/K_ID&gt;&lt;Name&gt;フワライド&lt;/Name&gt;&lt;Personality&gt;PE3&lt;/Personality&gt;&lt;Special_1&gt;S118&lt;/Special_1&gt;&lt;Special_2&gt;S21&lt;/Special_2&gt;&lt;Item&gt;I49&lt;/Item&gt;&lt;Skill_1&gt;S88&lt;/Skill_1&gt;&lt;Skill_2&gt;S1&lt;/Skill_2&gt;&lt;Skill_3&gt;S82&lt;/Skill_3&gt;</v>
      </c>
      <c r="Z400" t="str">
        <f t="shared" si="13"/>
        <v>&lt;Skill_4&gt;S240&lt;/Skill_4&gt;&lt;Circle&gt;3&lt;/Circle&gt;&lt;Doryokuti_1&gt;HP&lt;/Doryokuti_1&gt;&lt;Doryokuti_2&gt;C&lt;/Doryokuti_2&gt;&lt;Doryokuti_3&gt;&lt;/Doryokuti_3&gt;&lt;/member&gt;</v>
      </c>
      <c r="AA400" t="str">
        <f t="shared" si="12"/>
        <v>&lt;member ID = "P399"&gt;&lt;K_ID&gt;K100&lt;/K_ID&gt;&lt;Name&gt;フワライド&lt;/Name&gt;&lt;Personality&gt;PE3&lt;/Personality&gt;&lt;Special_1&gt;S118&lt;/Special_1&gt;&lt;Special_2&gt;S21&lt;/Special_2&gt;&lt;Item&gt;I49&lt;/Item&gt;&lt;Skill_1&gt;S88&lt;/Skill_1&gt;&lt;Skill_2&gt;S1&lt;/Skill_2&gt;&lt;Skill_3&gt;S82&lt;/Skill_3&gt;&lt;Skill_4&gt;S240&lt;/Skill_4&gt;&lt;Circle&gt;3&lt;/Circle&gt;&lt;Doryokuti_1&gt;HP&lt;/Doryokuti_1&gt;&lt;Doryokuti_2&gt;C&lt;/Doryokuti_2&gt;&lt;Doryokuti_3&gt;&lt;/Doryokuti_3&gt;&lt;/member&gt;</v>
      </c>
      <c r="AMK400" s="1"/>
    </row>
    <row r="401" spans="1:27 1025:1025">
      <c r="A401" s="1" t="s">
        <v>1038</v>
      </c>
      <c r="B401" t="str">
        <f>VLOOKUP(C401,xml_table5!$A$1:$B$151,2,FALSE())</f>
        <v>K100</v>
      </c>
      <c r="C401" s="1" t="s">
        <v>1033</v>
      </c>
      <c r="D401" s="1" t="s">
        <v>1020</v>
      </c>
      <c r="E401" s="22" t="str">
        <f>VLOOKUP(テーブル1[[#This Row],[Personality]],作業用!$J$2:$K$17,2,FALSE)</f>
        <v>PE16</v>
      </c>
      <c r="F401" t="str">
        <f>VLOOKUP(C401,pokemon_status!$B$2:$F$910,4,FALSE())</f>
        <v>ゆうばく</v>
      </c>
      <c r="G401" t="str">
        <f>VLOOKUP(F401,xml_table4!$A$1:$B$127,2,FALSE())</f>
        <v>S118</v>
      </c>
      <c r="H401" t="s">
        <v>1034</v>
      </c>
      <c r="I401" t="str">
        <f>IF(H401 = "","",VLOOKUP(H401,xml_table4!$A$1:$B$127,2,FALSE()))</f>
        <v>S21</v>
      </c>
      <c r="J401" s="1" t="s">
        <v>411</v>
      </c>
      <c r="K401" t="str">
        <f>VLOOKUP(J401,xml_table2!$A$2:$B$56,2,FALSE())</f>
        <v>I40</v>
      </c>
      <c r="L401" s="1" t="s">
        <v>319</v>
      </c>
      <c r="M401" t="str">
        <f>VLOOKUP(L401,xml_table3!$A$1:$B$272,2,FALSE())</f>
        <v>S104</v>
      </c>
      <c r="N401" s="1" t="s">
        <v>644</v>
      </c>
      <c r="O401" t="str">
        <f>VLOOKUP(N401,xml_table3!$A$1:$B$272,2,FALSE())</f>
        <v>S34</v>
      </c>
      <c r="P401" s="1" t="s">
        <v>790</v>
      </c>
      <c r="Q401" t="str">
        <f>VLOOKUP(P401,xml_table3!$A$1:$B$272,2,FALSE())</f>
        <v>S69</v>
      </c>
      <c r="R401" s="1" t="s">
        <v>407</v>
      </c>
      <c r="S401" t="str">
        <f>VLOOKUP(R401,xml_table3!$A$1:$B$272,2,FALSE())</f>
        <v>S123</v>
      </c>
      <c r="T401" s="1" t="s">
        <v>228</v>
      </c>
      <c r="U401" s="1" t="s">
        <v>40</v>
      </c>
      <c r="V401" s="1" t="s">
        <v>41</v>
      </c>
      <c r="X401" s="1"/>
      <c r="Y401" t="str">
        <f>"&lt;member ID = """&amp;A401&amp;"""&gt;&lt;K_ID&gt;"&amp;B401&amp;"&lt;/K_ID&gt;&lt;Name&gt;"&amp;C401&amp;"&lt;/Name&gt;&lt;Personality&gt;"&amp;テーブル1[[#This Row],[Personality2]]&amp;"&lt;/Personality&gt;&lt;Special_1&gt;"&amp;G401&amp;"&lt;/Special_1&gt;&lt;Special_2&gt;"&amp;I401&amp;"&lt;/Special_2&gt;&lt;Item&gt;"&amp;K401&amp;"&lt;/Item&gt;&lt;Skill_1&gt;"&amp;M401&amp;"&lt;/Skill_1&gt;&lt;Skill_2&gt;"&amp;O401&amp;"&lt;/Skill_2&gt;&lt;Skill_3&gt;"&amp;Q401&amp;"&lt;/Skill_3&gt;"</f>
        <v>&lt;member ID = "P400"&gt;&lt;K_ID&gt;K100&lt;/K_ID&gt;&lt;Name&gt;フワライド&lt;/Name&gt;&lt;Personality&gt;PE16&lt;/Personality&gt;&lt;Special_1&gt;S118&lt;/Special_1&gt;&lt;Special_2&gt;S21&lt;/Special_2&gt;&lt;Item&gt;I40&lt;/Item&gt;&lt;Skill_1&gt;S104&lt;/Skill_1&gt;&lt;Skill_2&gt;S34&lt;/Skill_2&gt;&lt;Skill_3&gt;S69&lt;/Skill_3&gt;</v>
      </c>
      <c r="Z401" t="str">
        <f t="shared" si="13"/>
        <v>&lt;Skill_4&gt;S123&lt;/Skill_4&gt;&lt;Circle&gt;4&lt;/Circle&gt;&lt;Doryokuti_1&gt;HP&lt;/Doryokuti_1&gt;&lt;Doryokuti_2&gt;A&lt;/Doryokuti_2&gt;&lt;Doryokuti_3&gt;&lt;/Doryokuti_3&gt;&lt;/member&gt;</v>
      </c>
      <c r="AA401" t="str">
        <f t="shared" si="12"/>
        <v>&lt;member ID = "P400"&gt;&lt;K_ID&gt;K100&lt;/K_ID&gt;&lt;Name&gt;フワライド&lt;/Name&gt;&lt;Personality&gt;PE16&lt;/Personality&gt;&lt;Special_1&gt;S118&lt;/Special_1&gt;&lt;Special_2&gt;S21&lt;/Special_2&gt;&lt;Item&gt;I40&lt;/Item&gt;&lt;Skill_1&gt;S104&lt;/Skill_1&gt;&lt;Skill_2&gt;S34&lt;/Skill_2&gt;&lt;Skill_3&gt;S69&lt;/Skill_3&gt;&lt;Skill_4&gt;S123&lt;/Skill_4&gt;&lt;Circle&gt;4&lt;/Circle&gt;&lt;Doryokuti_1&gt;HP&lt;/Doryokuti_1&gt;&lt;Doryokuti_2&gt;A&lt;/Doryokuti_2&gt;&lt;Doryokuti_3&gt;&lt;/Doryokuti_3&gt;&lt;/member&gt;</v>
      </c>
      <c r="AMK401" s="1"/>
    </row>
    <row r="402" spans="1:27 1025:1025">
      <c r="A402" s="1" t="s">
        <v>1039</v>
      </c>
      <c r="B402" t="str">
        <f>VLOOKUP(C402,xml_table5!$A$1:$B$151,2,FALSE())</f>
        <v>K101</v>
      </c>
      <c r="C402" s="1" t="s">
        <v>1040</v>
      </c>
      <c r="D402" s="1" t="s">
        <v>206</v>
      </c>
      <c r="E402" s="22" t="str">
        <f>VLOOKUP(テーブル1[[#This Row],[Personality]],作業用!$J$2:$K$17,2,FALSE)</f>
        <v>PE1</v>
      </c>
      <c r="F402" t="str">
        <f>VLOOKUP(C402,pokemon_status!$B$2:$F$910,4,FALSE())</f>
        <v>あくしゅう</v>
      </c>
      <c r="G402" t="str">
        <f>VLOOKUP(F402,xml_table4!$A$1:$B$127,2,FALSE())</f>
        <v>S2</v>
      </c>
      <c r="H402" t="s">
        <v>1041</v>
      </c>
      <c r="I402" t="str">
        <f>IF(H402 = "","",VLOOKUP(H402,xml_table4!$A$1:$B$127,2,FALSE()))</f>
        <v>S75</v>
      </c>
      <c r="J402" s="1" t="s">
        <v>277</v>
      </c>
      <c r="K402" t="str">
        <f>VLOOKUP(J402,xml_table2!$A$2:$B$56,2,FALSE())</f>
        <v>I18</v>
      </c>
      <c r="L402" s="1" t="s">
        <v>523</v>
      </c>
      <c r="M402" t="str">
        <f>VLOOKUP(L402,xml_table3!$A$1:$B$272,2,FALSE())</f>
        <v>S156</v>
      </c>
      <c r="N402" s="1" t="s">
        <v>1042</v>
      </c>
      <c r="O402" t="str">
        <f>VLOOKUP(N402,xml_table3!$A$1:$B$272,2,FALSE())</f>
        <v>S49</v>
      </c>
      <c r="P402" s="1" t="s">
        <v>1043</v>
      </c>
      <c r="Q402" t="str">
        <f>VLOOKUP(P402,xml_table3!$A$1:$B$272,2,FALSE())</f>
        <v>S136</v>
      </c>
      <c r="R402" s="1" t="s">
        <v>666</v>
      </c>
      <c r="S402" t="str">
        <f>VLOOKUP(R402,xml_table3!$A$1:$B$272,2,FALSE())</f>
        <v>S160</v>
      </c>
      <c r="T402" s="1" t="s">
        <v>212</v>
      </c>
      <c r="U402" s="1" t="s">
        <v>40</v>
      </c>
      <c r="V402" s="1" t="s">
        <v>41</v>
      </c>
      <c r="X402" s="1"/>
      <c r="Y402" t="str">
        <f>"&lt;member ID = """&amp;A402&amp;"""&gt;&lt;K_ID&gt;"&amp;B402&amp;"&lt;/K_ID&gt;&lt;Name&gt;"&amp;C402&amp;"&lt;/Name&gt;&lt;Personality&gt;"&amp;テーブル1[[#This Row],[Personality2]]&amp;"&lt;/Personality&gt;&lt;Special_1&gt;"&amp;G402&amp;"&lt;/Special_1&gt;&lt;Special_2&gt;"&amp;I402&amp;"&lt;/Special_2&gt;&lt;Item&gt;"&amp;K402&amp;"&lt;/Item&gt;&lt;Skill_1&gt;"&amp;M402&amp;"&lt;/Skill_1&gt;&lt;Skill_2&gt;"&amp;O402&amp;"&lt;/Skill_2&gt;&lt;Skill_3&gt;"&amp;Q402&amp;"&lt;/Skill_3&gt;"</f>
        <v>&lt;member ID = "P401"&gt;&lt;K_ID&gt;K101&lt;/K_ID&gt;&lt;Name&gt;ベトベトン&lt;/Name&gt;&lt;Personality&gt;PE1&lt;/Personality&gt;&lt;Special_1&gt;S2&lt;/Special_1&gt;&lt;Special_2&gt;S75&lt;/Special_2&gt;&lt;Item&gt;I18&lt;/Item&gt;&lt;Skill_1&gt;S156&lt;/Skill_1&gt;&lt;Skill_2&gt;S49&lt;/Skill_2&gt;&lt;Skill_3&gt;S136&lt;/Skill_3&gt;</v>
      </c>
      <c r="Z402" t="str">
        <f t="shared" si="13"/>
        <v>&lt;Skill_4&gt;S160&lt;/Skill_4&gt;&lt;Circle&gt;1&lt;/Circle&gt;&lt;Doryokuti_1&gt;HP&lt;/Doryokuti_1&gt;&lt;Doryokuti_2&gt;A&lt;/Doryokuti_2&gt;&lt;Doryokuti_3&gt;&lt;/Doryokuti_3&gt;&lt;/member&gt;</v>
      </c>
      <c r="AA402" t="str">
        <f t="shared" si="12"/>
        <v>&lt;member ID = "P401"&gt;&lt;K_ID&gt;K101&lt;/K_ID&gt;&lt;Name&gt;ベトベトン&lt;/Name&gt;&lt;Personality&gt;PE1&lt;/Personality&gt;&lt;Special_1&gt;S2&lt;/Special_1&gt;&lt;Special_2&gt;S75&lt;/Special_2&gt;&lt;Item&gt;I18&lt;/Item&gt;&lt;Skill_1&gt;S156&lt;/Skill_1&gt;&lt;Skill_2&gt;S49&lt;/Skill_2&gt;&lt;Skill_3&gt;S136&lt;/Skill_3&gt;&lt;Skill_4&gt;S160&lt;/Skill_4&gt;&lt;Circle&gt;1&lt;/Circle&gt;&lt;Doryokuti_1&gt;HP&lt;/Doryokuti_1&gt;&lt;Doryokuti_2&gt;A&lt;/Doryokuti_2&gt;&lt;Doryokuti_3&gt;&lt;/Doryokuti_3&gt;&lt;/member&gt;</v>
      </c>
      <c r="AMK402" s="1"/>
    </row>
    <row r="403" spans="1:27 1025:1025">
      <c r="A403" s="1" t="s">
        <v>1044</v>
      </c>
      <c r="B403" t="str">
        <f>VLOOKUP(C403,xml_table5!$A$1:$B$151,2,FALSE())</f>
        <v>K101</v>
      </c>
      <c r="C403" s="1" t="s">
        <v>1040</v>
      </c>
      <c r="D403" s="1" t="s">
        <v>206</v>
      </c>
      <c r="E403" s="22" t="str">
        <f>VLOOKUP(テーブル1[[#This Row],[Personality]],作業用!$J$2:$K$17,2,FALSE)</f>
        <v>PE1</v>
      </c>
      <c r="F403" t="str">
        <f>VLOOKUP(C403,pokemon_status!$B$2:$F$910,4,FALSE())</f>
        <v>あくしゅう</v>
      </c>
      <c r="G403" t="str">
        <f>VLOOKUP(F403,xml_table4!$A$1:$B$127,2,FALSE())</f>
        <v>S2</v>
      </c>
      <c r="H403" t="s">
        <v>1041</v>
      </c>
      <c r="I403" t="str">
        <f>IF(H403 = "","",VLOOKUP(H403,xml_table4!$A$1:$B$127,2,FALSE()))</f>
        <v>S75</v>
      </c>
      <c r="J403" s="1" t="s">
        <v>431</v>
      </c>
      <c r="K403" t="str">
        <f>VLOOKUP(J403,xml_table2!$A$2:$B$56,2,FALSE())</f>
        <v>I32</v>
      </c>
      <c r="L403" s="1" t="s">
        <v>523</v>
      </c>
      <c r="M403" t="str">
        <f>VLOOKUP(L403,xml_table3!$A$1:$B$272,2,FALSE())</f>
        <v>S156</v>
      </c>
      <c r="N403" s="1" t="s">
        <v>338</v>
      </c>
      <c r="O403" t="str">
        <f>VLOOKUP(N403,xml_table3!$A$1:$B$272,2,FALSE())</f>
        <v>S226</v>
      </c>
      <c r="P403" s="1" t="s">
        <v>339</v>
      </c>
      <c r="Q403" t="str">
        <f>VLOOKUP(P403,xml_table3!$A$1:$B$272,2,FALSE())</f>
        <v>S56</v>
      </c>
      <c r="R403" s="1" t="s">
        <v>340</v>
      </c>
      <c r="S403" t="str">
        <f>VLOOKUP(R403,xml_table3!$A$1:$B$272,2,FALSE())</f>
        <v>S269</v>
      </c>
      <c r="T403" s="1" t="s">
        <v>219</v>
      </c>
      <c r="U403" s="1" t="s">
        <v>40</v>
      </c>
      <c r="V403" s="1" t="s">
        <v>41</v>
      </c>
      <c r="X403" s="1"/>
      <c r="Y403" t="str">
        <f>"&lt;member ID = """&amp;A403&amp;"""&gt;&lt;K_ID&gt;"&amp;B403&amp;"&lt;/K_ID&gt;&lt;Name&gt;"&amp;C403&amp;"&lt;/Name&gt;&lt;Personality&gt;"&amp;テーブル1[[#This Row],[Personality2]]&amp;"&lt;/Personality&gt;&lt;Special_1&gt;"&amp;G403&amp;"&lt;/Special_1&gt;&lt;Special_2&gt;"&amp;I403&amp;"&lt;/Special_2&gt;&lt;Item&gt;"&amp;K403&amp;"&lt;/Item&gt;&lt;Skill_1&gt;"&amp;M403&amp;"&lt;/Skill_1&gt;&lt;Skill_2&gt;"&amp;O403&amp;"&lt;/Skill_2&gt;&lt;Skill_3&gt;"&amp;Q403&amp;"&lt;/Skill_3&gt;"</f>
        <v>&lt;member ID = "P402"&gt;&lt;K_ID&gt;K101&lt;/K_ID&gt;&lt;Name&gt;ベトベトン&lt;/Name&gt;&lt;Personality&gt;PE1&lt;/Personality&gt;&lt;Special_1&gt;S2&lt;/Special_1&gt;&lt;Special_2&gt;S75&lt;/Special_2&gt;&lt;Item&gt;I32&lt;/Item&gt;&lt;Skill_1&gt;S156&lt;/Skill_1&gt;&lt;Skill_2&gt;S226&lt;/Skill_2&gt;&lt;Skill_3&gt;S56&lt;/Skill_3&gt;</v>
      </c>
      <c r="Z403" t="str">
        <f t="shared" si="13"/>
        <v>&lt;Skill_4&gt;S269&lt;/Skill_4&gt;&lt;Circle&gt;2&lt;/Circle&gt;&lt;Doryokuti_1&gt;HP&lt;/Doryokuti_1&gt;&lt;Doryokuti_2&gt;A&lt;/Doryokuti_2&gt;&lt;Doryokuti_3&gt;&lt;/Doryokuti_3&gt;&lt;/member&gt;</v>
      </c>
      <c r="AA403" t="str">
        <f t="shared" si="12"/>
        <v>&lt;member ID = "P402"&gt;&lt;K_ID&gt;K101&lt;/K_ID&gt;&lt;Name&gt;ベトベトン&lt;/Name&gt;&lt;Personality&gt;PE1&lt;/Personality&gt;&lt;Special_1&gt;S2&lt;/Special_1&gt;&lt;Special_2&gt;S75&lt;/Special_2&gt;&lt;Item&gt;I32&lt;/Item&gt;&lt;Skill_1&gt;S156&lt;/Skill_1&gt;&lt;Skill_2&gt;S226&lt;/Skill_2&gt;&lt;Skill_3&gt;S56&lt;/Skill_3&gt;&lt;Skill_4&gt;S269&lt;/Skill_4&gt;&lt;Circle&gt;2&lt;/Circle&gt;&lt;Doryokuti_1&gt;HP&lt;/Doryokuti_1&gt;&lt;Doryokuti_2&gt;A&lt;/Doryokuti_2&gt;&lt;Doryokuti_3&gt;&lt;/Doryokuti_3&gt;&lt;/member&gt;</v>
      </c>
      <c r="AMK403" s="1"/>
    </row>
    <row r="404" spans="1:27 1025:1025">
      <c r="A404" s="1" t="s">
        <v>1045</v>
      </c>
      <c r="B404" t="str">
        <f>VLOOKUP(C404,xml_table5!$A$1:$B$151,2,FALSE())</f>
        <v>K101</v>
      </c>
      <c r="C404" s="1" t="s">
        <v>1040</v>
      </c>
      <c r="D404" s="1" t="s">
        <v>383</v>
      </c>
      <c r="E404" s="22" t="str">
        <f>VLOOKUP(テーブル1[[#This Row],[Personality]],作業用!$J$2:$K$17,2,FALSE)</f>
        <v>PE8</v>
      </c>
      <c r="F404" t="str">
        <f>VLOOKUP(C404,pokemon_status!$B$2:$F$910,4,FALSE())</f>
        <v>あくしゅう</v>
      </c>
      <c r="G404" t="str">
        <f>VLOOKUP(F404,xml_table4!$A$1:$B$127,2,FALSE())</f>
        <v>S2</v>
      </c>
      <c r="H404" t="s">
        <v>1041</v>
      </c>
      <c r="I404" t="str">
        <f>IF(H404 = "","",VLOOKUP(H404,xml_table4!$A$1:$B$127,2,FALSE()))</f>
        <v>S75</v>
      </c>
      <c r="J404" s="1" t="s">
        <v>768</v>
      </c>
      <c r="K404" t="str">
        <f>VLOOKUP(J404,xml_table2!$A$2:$B$56,2,FALSE())</f>
        <v>I46</v>
      </c>
      <c r="L404" s="1" t="s">
        <v>336</v>
      </c>
      <c r="M404" t="str">
        <f>VLOOKUP(L404,xml_table3!$A$1:$B$272,2,FALSE())</f>
        <v>S129</v>
      </c>
      <c r="N404" s="1" t="s">
        <v>304</v>
      </c>
      <c r="O404" t="str">
        <f>VLOOKUP(N404,xml_table3!$A$1:$B$272,2,FALSE())</f>
        <v>S97</v>
      </c>
      <c r="P404" s="1" t="s">
        <v>1042</v>
      </c>
      <c r="Q404" t="str">
        <f>VLOOKUP(P404,xml_table3!$A$1:$B$272,2,FALSE())</f>
        <v>S49</v>
      </c>
      <c r="R404" s="1" t="s">
        <v>449</v>
      </c>
      <c r="S404" t="str">
        <f>VLOOKUP(R404,xml_table3!$A$1:$B$272,2,FALSE())</f>
        <v>S187</v>
      </c>
      <c r="T404" s="1" t="s">
        <v>224</v>
      </c>
      <c r="U404" s="1" t="s">
        <v>40</v>
      </c>
      <c r="V404" s="1" t="s">
        <v>41</v>
      </c>
      <c r="X404" s="1"/>
      <c r="Y404" t="str">
        <f>"&lt;member ID = """&amp;A404&amp;"""&gt;&lt;K_ID&gt;"&amp;B404&amp;"&lt;/K_ID&gt;&lt;Name&gt;"&amp;C404&amp;"&lt;/Name&gt;&lt;Personality&gt;"&amp;テーブル1[[#This Row],[Personality2]]&amp;"&lt;/Personality&gt;&lt;Special_1&gt;"&amp;G404&amp;"&lt;/Special_1&gt;&lt;Special_2&gt;"&amp;I404&amp;"&lt;/Special_2&gt;&lt;Item&gt;"&amp;K404&amp;"&lt;/Item&gt;&lt;Skill_1&gt;"&amp;M404&amp;"&lt;/Skill_1&gt;&lt;Skill_2&gt;"&amp;O404&amp;"&lt;/Skill_2&gt;&lt;Skill_3&gt;"&amp;Q404&amp;"&lt;/Skill_3&gt;"</f>
        <v>&lt;member ID = "P403"&gt;&lt;K_ID&gt;K101&lt;/K_ID&gt;&lt;Name&gt;ベトベトン&lt;/Name&gt;&lt;Personality&gt;PE8&lt;/Personality&gt;&lt;Special_1&gt;S2&lt;/Special_1&gt;&lt;Special_2&gt;S75&lt;/Special_2&gt;&lt;Item&gt;I46&lt;/Item&gt;&lt;Skill_1&gt;S129&lt;/Skill_1&gt;&lt;Skill_2&gt;S97&lt;/Skill_2&gt;&lt;Skill_3&gt;S49&lt;/Skill_3&gt;</v>
      </c>
      <c r="Z404" t="str">
        <f t="shared" si="13"/>
        <v>&lt;Skill_4&gt;S187&lt;/Skill_4&gt;&lt;Circle&gt;3&lt;/Circle&gt;&lt;Doryokuti_1&gt;HP&lt;/Doryokuti_1&gt;&lt;Doryokuti_2&gt;A&lt;/Doryokuti_2&gt;&lt;Doryokuti_3&gt;&lt;/Doryokuti_3&gt;&lt;/member&gt;</v>
      </c>
      <c r="AA404" t="str">
        <f t="shared" si="12"/>
        <v>&lt;member ID = "P403"&gt;&lt;K_ID&gt;K101&lt;/K_ID&gt;&lt;Name&gt;ベトベトン&lt;/Name&gt;&lt;Personality&gt;PE8&lt;/Personality&gt;&lt;Special_1&gt;S2&lt;/Special_1&gt;&lt;Special_2&gt;S75&lt;/Special_2&gt;&lt;Item&gt;I46&lt;/Item&gt;&lt;Skill_1&gt;S129&lt;/Skill_1&gt;&lt;Skill_2&gt;S97&lt;/Skill_2&gt;&lt;Skill_3&gt;S49&lt;/Skill_3&gt;&lt;Skill_4&gt;S187&lt;/Skill_4&gt;&lt;Circle&gt;3&lt;/Circle&gt;&lt;Doryokuti_1&gt;HP&lt;/Doryokuti_1&gt;&lt;Doryokuti_2&gt;A&lt;/Doryokuti_2&gt;&lt;Doryokuti_3&gt;&lt;/Doryokuti_3&gt;&lt;/member&gt;</v>
      </c>
      <c r="AMK404" s="1"/>
    </row>
    <row r="405" spans="1:27 1025:1025">
      <c r="A405" s="1" t="s">
        <v>1046</v>
      </c>
      <c r="B405" t="str">
        <f>VLOOKUP(C405,xml_table5!$A$1:$B$151,2,FALSE())</f>
        <v>K101</v>
      </c>
      <c r="C405" s="1" t="s">
        <v>1040</v>
      </c>
      <c r="D405" s="1" t="s">
        <v>206</v>
      </c>
      <c r="E405" s="22" t="str">
        <f>VLOOKUP(テーブル1[[#This Row],[Personality]],作業用!$J$2:$K$17,2,FALSE)</f>
        <v>PE1</v>
      </c>
      <c r="F405" t="str">
        <f>VLOOKUP(C405,pokemon_status!$B$2:$F$910,4,FALSE())</f>
        <v>あくしゅう</v>
      </c>
      <c r="G405" t="str">
        <f>VLOOKUP(F405,xml_table4!$A$1:$B$127,2,FALSE())</f>
        <v>S2</v>
      </c>
      <c r="H405" t="s">
        <v>1041</v>
      </c>
      <c r="I405" t="str">
        <f>IF(H405 = "","",VLOOKUP(H405,xml_table4!$A$1:$B$127,2,FALSE()))</f>
        <v>S75</v>
      </c>
      <c r="J405" s="1" t="s">
        <v>239</v>
      </c>
      <c r="K405" t="str">
        <f>VLOOKUP(J405,xml_table2!$A$2:$B$56,2,FALSE())</f>
        <v>I30</v>
      </c>
      <c r="L405" s="1" t="s">
        <v>336</v>
      </c>
      <c r="M405" t="str">
        <f>VLOOKUP(L405,xml_table3!$A$1:$B$272,2,FALSE())</f>
        <v>S129</v>
      </c>
      <c r="N405" s="1" t="s">
        <v>1042</v>
      </c>
      <c r="O405" t="str">
        <f>VLOOKUP(N405,xml_table3!$A$1:$B$272,2,FALSE())</f>
        <v>S49</v>
      </c>
      <c r="P405" s="1" t="s">
        <v>328</v>
      </c>
      <c r="Q405" t="str">
        <f>VLOOKUP(P405,xml_table3!$A$1:$B$272,2,FALSE())</f>
        <v>S59</v>
      </c>
      <c r="R405" s="1" t="s">
        <v>407</v>
      </c>
      <c r="S405" t="str">
        <f>VLOOKUP(R405,xml_table3!$A$1:$B$272,2,FALSE())</f>
        <v>S123</v>
      </c>
      <c r="T405" s="1" t="s">
        <v>228</v>
      </c>
      <c r="U405" s="1" t="s">
        <v>40</v>
      </c>
      <c r="V405" s="1" t="s">
        <v>41</v>
      </c>
      <c r="X405" s="1"/>
      <c r="Y405" t="str">
        <f>"&lt;member ID = """&amp;A405&amp;"""&gt;&lt;K_ID&gt;"&amp;B405&amp;"&lt;/K_ID&gt;&lt;Name&gt;"&amp;C405&amp;"&lt;/Name&gt;&lt;Personality&gt;"&amp;テーブル1[[#This Row],[Personality2]]&amp;"&lt;/Personality&gt;&lt;Special_1&gt;"&amp;G405&amp;"&lt;/Special_1&gt;&lt;Special_2&gt;"&amp;I405&amp;"&lt;/Special_2&gt;&lt;Item&gt;"&amp;K405&amp;"&lt;/Item&gt;&lt;Skill_1&gt;"&amp;M405&amp;"&lt;/Skill_1&gt;&lt;Skill_2&gt;"&amp;O405&amp;"&lt;/Skill_2&gt;&lt;Skill_3&gt;"&amp;Q405&amp;"&lt;/Skill_3&gt;"</f>
        <v>&lt;member ID = "P404"&gt;&lt;K_ID&gt;K101&lt;/K_ID&gt;&lt;Name&gt;ベトベトン&lt;/Name&gt;&lt;Personality&gt;PE1&lt;/Personality&gt;&lt;Special_1&gt;S2&lt;/Special_1&gt;&lt;Special_2&gt;S75&lt;/Special_2&gt;&lt;Item&gt;I30&lt;/Item&gt;&lt;Skill_1&gt;S129&lt;/Skill_1&gt;&lt;Skill_2&gt;S49&lt;/Skill_2&gt;&lt;Skill_3&gt;S59&lt;/Skill_3&gt;</v>
      </c>
      <c r="Z405" t="str">
        <f t="shared" si="13"/>
        <v>&lt;Skill_4&gt;S123&lt;/Skill_4&gt;&lt;Circle&gt;4&lt;/Circle&gt;&lt;Doryokuti_1&gt;HP&lt;/Doryokuti_1&gt;&lt;Doryokuti_2&gt;A&lt;/Doryokuti_2&gt;&lt;Doryokuti_3&gt;&lt;/Doryokuti_3&gt;&lt;/member&gt;</v>
      </c>
      <c r="AA405" t="str">
        <f t="shared" si="12"/>
        <v>&lt;member ID = "P404"&gt;&lt;K_ID&gt;K101&lt;/K_ID&gt;&lt;Name&gt;ベトベトン&lt;/Name&gt;&lt;Personality&gt;PE1&lt;/Personality&gt;&lt;Special_1&gt;S2&lt;/Special_1&gt;&lt;Special_2&gt;S75&lt;/Special_2&gt;&lt;Item&gt;I30&lt;/Item&gt;&lt;Skill_1&gt;S129&lt;/Skill_1&gt;&lt;Skill_2&gt;S49&lt;/Skill_2&gt;&lt;Skill_3&gt;S59&lt;/Skill_3&gt;&lt;Skill_4&gt;S123&lt;/Skill_4&gt;&lt;Circle&gt;4&lt;/Circle&gt;&lt;Doryokuti_1&gt;HP&lt;/Doryokuti_1&gt;&lt;Doryokuti_2&gt;A&lt;/Doryokuti_2&gt;&lt;Doryokuti_3&gt;&lt;/Doryokuti_3&gt;&lt;/member&gt;</v>
      </c>
      <c r="AMK405" s="1"/>
    </row>
    <row r="406" spans="1:27 1025:1025">
      <c r="A406" s="1" t="s">
        <v>1047</v>
      </c>
      <c r="B406" t="str">
        <f>VLOOKUP(C406,xml_table5!$A$1:$B$151,2,FALSE())</f>
        <v>K102</v>
      </c>
      <c r="C406" s="1" t="s">
        <v>1048</v>
      </c>
      <c r="D406" s="1" t="s">
        <v>231</v>
      </c>
      <c r="E406" s="22" t="str">
        <f>VLOOKUP(テーブル1[[#This Row],[Personality]],作業用!$J$2:$K$17,2,FALSE)</f>
        <v>PE2</v>
      </c>
      <c r="F406" t="str">
        <f>VLOOKUP(C406,pokemon_status!$B$2:$F$910,4,FALSE())</f>
        <v>むしのしらせ</v>
      </c>
      <c r="G406" t="str">
        <f>VLOOKUP(F406,xml_table4!$A$1:$B$127,2,FALSE())</f>
        <v>S111</v>
      </c>
      <c r="H406" t="s">
        <v>931</v>
      </c>
      <c r="I406" t="str">
        <f>IF(H406 = "","",VLOOKUP(H406,xml_table4!$A$1:$B$127,2,FALSE()))</f>
        <v>S31</v>
      </c>
      <c r="J406" s="1" t="s">
        <v>268</v>
      </c>
      <c r="K406" t="str">
        <f>VLOOKUP(J406,xml_table2!$A$2:$B$56,2,FALSE())</f>
        <v>I14</v>
      </c>
      <c r="L406" s="1" t="s">
        <v>526</v>
      </c>
      <c r="M406" t="str">
        <f>VLOOKUP(L406,xml_table3!$A$1:$B$272,2,FALSE())</f>
        <v>S249</v>
      </c>
      <c r="N406" s="1" t="s">
        <v>480</v>
      </c>
      <c r="O406" t="str">
        <f>VLOOKUP(N406,xml_table3!$A$1:$B$272,2,FALSE())</f>
        <v>S62</v>
      </c>
      <c r="P406" s="1" t="s">
        <v>218</v>
      </c>
      <c r="Q406" t="str">
        <f>VLOOKUP(P406,xml_table3!$A$1:$B$272,2,FALSE())</f>
        <v>S24</v>
      </c>
      <c r="R406" s="1" t="s">
        <v>240</v>
      </c>
      <c r="S406" t="str">
        <f>VLOOKUP(R406,xml_table3!$A$1:$B$272,2,FALSE())</f>
        <v>S252</v>
      </c>
      <c r="T406" s="1" t="s">
        <v>212</v>
      </c>
      <c r="U406" s="1" t="s">
        <v>41</v>
      </c>
      <c r="V406" s="1" t="s">
        <v>45</v>
      </c>
      <c r="X406" s="1"/>
      <c r="Y406" t="str">
        <f>"&lt;member ID = """&amp;A406&amp;"""&gt;&lt;K_ID&gt;"&amp;B406&amp;"&lt;/K_ID&gt;&lt;Name&gt;"&amp;C406&amp;"&lt;/Name&gt;&lt;Personality&gt;"&amp;テーブル1[[#This Row],[Personality2]]&amp;"&lt;/Personality&gt;&lt;Special_1&gt;"&amp;G406&amp;"&lt;/Special_1&gt;&lt;Special_2&gt;"&amp;I406&amp;"&lt;/Special_2&gt;&lt;Item&gt;"&amp;K406&amp;"&lt;/Item&gt;&lt;Skill_1&gt;"&amp;M406&amp;"&lt;/Skill_1&gt;&lt;Skill_2&gt;"&amp;O406&amp;"&lt;/Skill_2&gt;&lt;Skill_3&gt;"&amp;Q406&amp;"&lt;/Skill_3&gt;"</f>
        <v>&lt;member ID = "P405"&gt;&lt;K_ID&gt;K102&lt;/K_ID&gt;&lt;Name&gt;ヘラクロス&lt;/Name&gt;&lt;Personality&gt;PE2&lt;/Personality&gt;&lt;Special_1&gt;S111&lt;/Special_1&gt;&lt;Special_2&gt;S31&lt;/Special_2&gt;&lt;Item&gt;I14&lt;/Item&gt;&lt;Skill_1&gt;S249&lt;/Skill_1&gt;&lt;Skill_2&gt;S62&lt;/Skill_2&gt;&lt;Skill_3&gt;S24&lt;/Skill_3&gt;</v>
      </c>
      <c r="Z406" t="str">
        <f t="shared" si="13"/>
        <v>&lt;Skill_4&gt;S252&lt;/Skill_4&gt;&lt;Circle&gt;1&lt;/Circle&gt;&lt;Doryokuti_1&gt;A&lt;/Doryokuti_1&gt;&lt;Doryokuti_2&gt;S&lt;/Doryokuti_2&gt;&lt;Doryokuti_3&gt;&lt;/Doryokuti_3&gt;&lt;/member&gt;</v>
      </c>
      <c r="AA406" t="str">
        <f t="shared" si="12"/>
        <v>&lt;member ID = "P405"&gt;&lt;K_ID&gt;K102&lt;/K_ID&gt;&lt;Name&gt;ヘラクロス&lt;/Name&gt;&lt;Personality&gt;PE2&lt;/Personality&gt;&lt;Special_1&gt;S111&lt;/Special_1&gt;&lt;Special_2&gt;S31&lt;/Special_2&gt;&lt;Item&gt;I14&lt;/Item&gt;&lt;Skill_1&gt;S249&lt;/Skill_1&gt;&lt;Skill_2&gt;S62&lt;/Skill_2&gt;&lt;Skill_3&gt;S24&lt;/Skill_3&gt;&lt;Skill_4&gt;S252&lt;/Skill_4&gt;&lt;Circle&gt;1&lt;/Circle&gt;&lt;Doryokuti_1&gt;A&lt;/Doryokuti_1&gt;&lt;Doryokuti_2&gt;S&lt;/Doryokuti_2&gt;&lt;Doryokuti_3&gt;&lt;/Doryokuti_3&gt;&lt;/member&gt;</v>
      </c>
      <c r="AMK406" s="1"/>
    </row>
    <row r="407" spans="1:27 1025:1025">
      <c r="A407" s="1" t="s">
        <v>1049</v>
      </c>
      <c r="B407" t="str">
        <f>VLOOKUP(C407,xml_table5!$A$1:$B$151,2,FALSE())</f>
        <v>K102</v>
      </c>
      <c r="C407" s="1" t="s">
        <v>1048</v>
      </c>
      <c r="D407" s="1" t="s">
        <v>206</v>
      </c>
      <c r="E407" s="22" t="str">
        <f>VLOOKUP(テーブル1[[#This Row],[Personality]],作業用!$J$2:$K$17,2,FALSE)</f>
        <v>PE1</v>
      </c>
      <c r="F407" t="str">
        <f>VLOOKUP(C407,pokemon_status!$B$2:$F$910,4,FALSE())</f>
        <v>むしのしらせ</v>
      </c>
      <c r="G407" t="str">
        <f>VLOOKUP(F407,xml_table4!$A$1:$B$127,2,FALSE())</f>
        <v>S111</v>
      </c>
      <c r="H407" t="s">
        <v>931</v>
      </c>
      <c r="I407" t="str">
        <f>IF(H407 = "","",VLOOKUP(H407,xml_table4!$A$1:$B$127,2,FALSE()))</f>
        <v>S31</v>
      </c>
      <c r="J407" s="1" t="s">
        <v>214</v>
      </c>
      <c r="K407" t="str">
        <f>VLOOKUP(J407,xml_table2!$A$2:$B$56,2,FALSE())</f>
        <v>I45</v>
      </c>
      <c r="L407" s="1" t="s">
        <v>349</v>
      </c>
      <c r="M407" t="str">
        <f>VLOOKUP(L407,xml_table3!$A$1:$B$272,2,FALSE())</f>
        <v>S27</v>
      </c>
      <c r="N407" s="1" t="s">
        <v>217</v>
      </c>
      <c r="O407" t="str">
        <f>VLOOKUP(N407,xml_table3!$A$1:$B$272,2,FALSE())</f>
        <v>S145</v>
      </c>
      <c r="P407" s="1" t="s">
        <v>243</v>
      </c>
      <c r="Q407" t="str">
        <f>VLOOKUP(P407,xml_table3!$A$1:$B$272,2,FALSE())</f>
        <v>S141</v>
      </c>
      <c r="R407" s="1" t="s">
        <v>882</v>
      </c>
      <c r="S407" t="str">
        <f>VLOOKUP(R407,xml_table3!$A$1:$B$272,2,FALSE())</f>
        <v>S211</v>
      </c>
      <c r="T407" s="1" t="s">
        <v>219</v>
      </c>
      <c r="U407" s="1" t="s">
        <v>41</v>
      </c>
      <c r="V407" s="1" t="s">
        <v>44</v>
      </c>
      <c r="X407" s="1"/>
      <c r="Y407" t="str">
        <f>"&lt;member ID = """&amp;A407&amp;"""&gt;&lt;K_ID&gt;"&amp;B407&amp;"&lt;/K_ID&gt;&lt;Name&gt;"&amp;C407&amp;"&lt;/Name&gt;&lt;Personality&gt;"&amp;テーブル1[[#This Row],[Personality2]]&amp;"&lt;/Personality&gt;&lt;Special_1&gt;"&amp;G407&amp;"&lt;/Special_1&gt;&lt;Special_2&gt;"&amp;I407&amp;"&lt;/Special_2&gt;&lt;Item&gt;"&amp;K407&amp;"&lt;/Item&gt;&lt;Skill_1&gt;"&amp;M407&amp;"&lt;/Skill_1&gt;&lt;Skill_2&gt;"&amp;O407&amp;"&lt;/Skill_2&gt;&lt;Skill_3&gt;"&amp;Q407&amp;"&lt;/Skill_3&gt;"</f>
        <v>&lt;member ID = "P406"&gt;&lt;K_ID&gt;K102&lt;/K_ID&gt;&lt;Name&gt;ヘラクロス&lt;/Name&gt;&lt;Personality&gt;PE1&lt;/Personality&gt;&lt;Special_1&gt;S111&lt;/Special_1&gt;&lt;Special_2&gt;S31&lt;/Special_2&gt;&lt;Item&gt;I45&lt;/Item&gt;&lt;Skill_1&gt;S27&lt;/Skill_1&gt;&lt;Skill_2&gt;S145&lt;/Skill_2&gt;&lt;Skill_3&gt;S141&lt;/Skill_3&gt;</v>
      </c>
      <c r="Z407" t="str">
        <f t="shared" si="13"/>
        <v>&lt;Skill_4&gt;S211&lt;/Skill_4&gt;&lt;Circle&gt;2&lt;/Circle&gt;&lt;Doryokuti_1&gt;A&lt;/Doryokuti_1&gt;&lt;Doryokuti_2&gt;D&lt;/Doryokuti_2&gt;&lt;Doryokuti_3&gt;&lt;/Doryokuti_3&gt;&lt;/member&gt;</v>
      </c>
      <c r="AA407" t="str">
        <f t="shared" si="12"/>
        <v>&lt;member ID = "P406"&gt;&lt;K_ID&gt;K102&lt;/K_ID&gt;&lt;Name&gt;ヘラクロス&lt;/Name&gt;&lt;Personality&gt;PE1&lt;/Personality&gt;&lt;Special_1&gt;S111&lt;/Special_1&gt;&lt;Special_2&gt;S31&lt;/Special_2&gt;&lt;Item&gt;I45&lt;/Item&gt;&lt;Skill_1&gt;S27&lt;/Skill_1&gt;&lt;Skill_2&gt;S145&lt;/Skill_2&gt;&lt;Skill_3&gt;S141&lt;/Skill_3&gt;&lt;Skill_4&gt;S211&lt;/Skill_4&gt;&lt;Circle&gt;2&lt;/Circle&gt;&lt;Doryokuti_1&gt;A&lt;/Doryokuti_1&gt;&lt;Doryokuti_2&gt;D&lt;/Doryokuti_2&gt;&lt;Doryokuti_3&gt;&lt;/Doryokuti_3&gt;&lt;/member&gt;</v>
      </c>
      <c r="AMK407" s="1"/>
    </row>
    <row r="408" spans="1:27 1025:1025">
      <c r="A408" s="1" t="s">
        <v>1050</v>
      </c>
      <c r="B408" t="str">
        <f>VLOOKUP(C408,xml_table5!$A$1:$B$151,2,FALSE())</f>
        <v>K102</v>
      </c>
      <c r="C408" s="1" t="s">
        <v>1048</v>
      </c>
      <c r="D408" s="1" t="s">
        <v>206</v>
      </c>
      <c r="E408" s="22" t="str">
        <f>VLOOKUP(テーブル1[[#This Row],[Personality]],作業用!$J$2:$K$17,2,FALSE)</f>
        <v>PE1</v>
      </c>
      <c r="F408" t="str">
        <f>VLOOKUP(C408,pokemon_status!$B$2:$F$910,4,FALSE())</f>
        <v>むしのしらせ</v>
      </c>
      <c r="G408" t="str">
        <f>VLOOKUP(F408,xml_table4!$A$1:$B$127,2,FALSE())</f>
        <v>S111</v>
      </c>
      <c r="H408" t="s">
        <v>931</v>
      </c>
      <c r="I408" t="str">
        <f>IF(H408 = "","",VLOOKUP(H408,xml_table4!$A$1:$B$127,2,FALSE()))</f>
        <v>S31</v>
      </c>
      <c r="J408" s="1" t="s">
        <v>439</v>
      </c>
      <c r="K408" t="str">
        <f>VLOOKUP(J408,xml_table2!$A$2:$B$56,2,FALSE())</f>
        <v>I41</v>
      </c>
      <c r="L408" s="1" t="s">
        <v>526</v>
      </c>
      <c r="M408" t="str">
        <f>VLOOKUP(L408,xml_table3!$A$1:$B$272,2,FALSE())</f>
        <v>S249</v>
      </c>
      <c r="N408" s="1" t="s">
        <v>221</v>
      </c>
      <c r="O408" t="str">
        <f>VLOOKUP(N408,xml_table3!$A$1:$B$272,2,FALSE())</f>
        <v>S114</v>
      </c>
      <c r="P408" s="1" t="s">
        <v>235</v>
      </c>
      <c r="Q408" t="str">
        <f>VLOOKUP(P408,xml_table3!$A$1:$B$272,2,FALSE())</f>
        <v>S58</v>
      </c>
      <c r="R408" s="1" t="s">
        <v>327</v>
      </c>
      <c r="S408" t="str">
        <f>VLOOKUP(R408,xml_table3!$A$1:$B$272,2,FALSE())</f>
        <v>S102</v>
      </c>
      <c r="T408" s="1" t="s">
        <v>224</v>
      </c>
      <c r="U408" s="1" t="s">
        <v>41</v>
      </c>
      <c r="V408" s="1" t="s">
        <v>45</v>
      </c>
      <c r="X408" s="1"/>
      <c r="Y408" t="str">
        <f>"&lt;member ID = """&amp;A408&amp;"""&gt;&lt;K_ID&gt;"&amp;B408&amp;"&lt;/K_ID&gt;&lt;Name&gt;"&amp;C408&amp;"&lt;/Name&gt;&lt;Personality&gt;"&amp;テーブル1[[#This Row],[Personality2]]&amp;"&lt;/Personality&gt;&lt;Special_1&gt;"&amp;G408&amp;"&lt;/Special_1&gt;&lt;Special_2&gt;"&amp;I408&amp;"&lt;/Special_2&gt;&lt;Item&gt;"&amp;K408&amp;"&lt;/Item&gt;&lt;Skill_1&gt;"&amp;M408&amp;"&lt;/Skill_1&gt;&lt;Skill_2&gt;"&amp;O408&amp;"&lt;/Skill_2&gt;&lt;Skill_3&gt;"&amp;Q408&amp;"&lt;/Skill_3&gt;"</f>
        <v>&lt;member ID = "P407"&gt;&lt;K_ID&gt;K102&lt;/K_ID&gt;&lt;Name&gt;ヘラクロス&lt;/Name&gt;&lt;Personality&gt;PE1&lt;/Personality&gt;&lt;Special_1&gt;S111&lt;/Special_1&gt;&lt;Special_2&gt;S31&lt;/Special_2&gt;&lt;Item&gt;I41&lt;/Item&gt;&lt;Skill_1&gt;S249&lt;/Skill_1&gt;&lt;Skill_2&gt;S114&lt;/Skill_2&gt;&lt;Skill_3&gt;S58&lt;/Skill_3&gt;</v>
      </c>
      <c r="Z408" t="str">
        <f t="shared" si="13"/>
        <v>&lt;Skill_4&gt;S102&lt;/Skill_4&gt;&lt;Circle&gt;3&lt;/Circle&gt;&lt;Doryokuti_1&gt;A&lt;/Doryokuti_1&gt;&lt;Doryokuti_2&gt;S&lt;/Doryokuti_2&gt;&lt;Doryokuti_3&gt;&lt;/Doryokuti_3&gt;&lt;/member&gt;</v>
      </c>
      <c r="AA408" t="str">
        <f t="shared" si="12"/>
        <v>&lt;member ID = "P407"&gt;&lt;K_ID&gt;K102&lt;/K_ID&gt;&lt;Name&gt;ヘラクロス&lt;/Name&gt;&lt;Personality&gt;PE1&lt;/Personality&gt;&lt;Special_1&gt;S111&lt;/Special_1&gt;&lt;Special_2&gt;S31&lt;/Special_2&gt;&lt;Item&gt;I41&lt;/Item&gt;&lt;Skill_1&gt;S249&lt;/Skill_1&gt;&lt;Skill_2&gt;S114&lt;/Skill_2&gt;&lt;Skill_3&gt;S58&lt;/Skill_3&gt;&lt;Skill_4&gt;S102&lt;/Skill_4&gt;&lt;Circle&gt;3&lt;/Circle&gt;&lt;Doryokuti_1&gt;A&lt;/Doryokuti_1&gt;&lt;Doryokuti_2&gt;S&lt;/Doryokuti_2&gt;&lt;Doryokuti_3&gt;&lt;/Doryokuti_3&gt;&lt;/member&gt;</v>
      </c>
      <c r="AMK408" s="1"/>
    </row>
    <row r="409" spans="1:27 1025:1025">
      <c r="A409" s="1" t="s">
        <v>1051</v>
      </c>
      <c r="B409" t="str">
        <f>VLOOKUP(C409,xml_table5!$A$1:$B$151,2,FALSE())</f>
        <v>K102</v>
      </c>
      <c r="C409" s="1" t="s">
        <v>1048</v>
      </c>
      <c r="D409" s="1" t="s">
        <v>231</v>
      </c>
      <c r="E409" s="22" t="str">
        <f>VLOOKUP(テーブル1[[#This Row],[Personality]],作業用!$J$2:$K$17,2,FALSE)</f>
        <v>PE2</v>
      </c>
      <c r="F409" t="str">
        <f>VLOOKUP(C409,pokemon_status!$B$2:$F$910,4,FALSE())</f>
        <v>むしのしらせ</v>
      </c>
      <c r="G409" t="str">
        <f>VLOOKUP(F409,xml_table4!$A$1:$B$127,2,FALSE())</f>
        <v>S111</v>
      </c>
      <c r="H409" t="s">
        <v>931</v>
      </c>
      <c r="I409" t="str">
        <f>IF(H409 = "","",VLOOKUP(H409,xml_table4!$A$1:$B$127,2,FALSE()))</f>
        <v>S31</v>
      </c>
      <c r="J409" s="1" t="s">
        <v>256</v>
      </c>
      <c r="K409" t="str">
        <f>VLOOKUP(J409,xml_table2!$A$2:$B$56,2,FALSE())</f>
        <v>I12</v>
      </c>
      <c r="L409" s="1" t="s">
        <v>526</v>
      </c>
      <c r="M409" t="str">
        <f>VLOOKUP(L409,xml_table3!$A$1:$B$272,2,FALSE())</f>
        <v>S249</v>
      </c>
      <c r="N409" s="1" t="s">
        <v>210</v>
      </c>
      <c r="O409" t="str">
        <f>VLOOKUP(N409,xml_table3!$A$1:$B$272,2,FALSE())</f>
        <v>S95</v>
      </c>
      <c r="P409" s="1" t="s">
        <v>98</v>
      </c>
      <c r="Q409" t="str">
        <f>VLOOKUP(P409,xml_table3!$A$1:$B$272,2,FALSE())</f>
        <v>S65</v>
      </c>
      <c r="R409" s="1" t="s">
        <v>259</v>
      </c>
      <c r="S409" t="str">
        <f>VLOOKUP(R409,xml_table3!$A$1:$B$272,2,FALSE())</f>
        <v>S85</v>
      </c>
      <c r="T409" s="1" t="s">
        <v>228</v>
      </c>
      <c r="U409" s="1" t="s">
        <v>41</v>
      </c>
      <c r="V409" s="1" t="s">
        <v>45</v>
      </c>
      <c r="X409" s="1"/>
      <c r="Y409" t="str">
        <f>"&lt;member ID = """&amp;A409&amp;"""&gt;&lt;K_ID&gt;"&amp;B409&amp;"&lt;/K_ID&gt;&lt;Name&gt;"&amp;C409&amp;"&lt;/Name&gt;&lt;Personality&gt;"&amp;テーブル1[[#This Row],[Personality2]]&amp;"&lt;/Personality&gt;&lt;Special_1&gt;"&amp;G409&amp;"&lt;/Special_1&gt;&lt;Special_2&gt;"&amp;I409&amp;"&lt;/Special_2&gt;&lt;Item&gt;"&amp;K409&amp;"&lt;/Item&gt;&lt;Skill_1&gt;"&amp;M409&amp;"&lt;/Skill_1&gt;&lt;Skill_2&gt;"&amp;O409&amp;"&lt;/Skill_2&gt;&lt;Skill_3&gt;"&amp;Q409&amp;"&lt;/Skill_3&gt;"</f>
        <v>&lt;member ID = "P408"&gt;&lt;K_ID&gt;K102&lt;/K_ID&gt;&lt;Name&gt;ヘラクロス&lt;/Name&gt;&lt;Personality&gt;PE2&lt;/Personality&gt;&lt;Special_1&gt;S111&lt;/Special_1&gt;&lt;Special_2&gt;S31&lt;/Special_2&gt;&lt;Item&gt;I12&lt;/Item&gt;&lt;Skill_1&gt;S249&lt;/Skill_1&gt;&lt;Skill_2&gt;S95&lt;/Skill_2&gt;&lt;Skill_3&gt;S65&lt;/Skill_3&gt;</v>
      </c>
      <c r="Z409" t="str">
        <f t="shared" si="13"/>
        <v>&lt;Skill_4&gt;S85&lt;/Skill_4&gt;&lt;Circle&gt;4&lt;/Circle&gt;&lt;Doryokuti_1&gt;A&lt;/Doryokuti_1&gt;&lt;Doryokuti_2&gt;S&lt;/Doryokuti_2&gt;&lt;Doryokuti_3&gt;&lt;/Doryokuti_3&gt;&lt;/member&gt;</v>
      </c>
      <c r="AA409" t="str">
        <f t="shared" si="12"/>
        <v>&lt;member ID = "P408"&gt;&lt;K_ID&gt;K102&lt;/K_ID&gt;&lt;Name&gt;ヘラクロス&lt;/Name&gt;&lt;Personality&gt;PE2&lt;/Personality&gt;&lt;Special_1&gt;S111&lt;/Special_1&gt;&lt;Special_2&gt;S31&lt;/Special_2&gt;&lt;Item&gt;I12&lt;/Item&gt;&lt;Skill_1&gt;S249&lt;/Skill_1&gt;&lt;Skill_2&gt;S95&lt;/Skill_2&gt;&lt;Skill_3&gt;S65&lt;/Skill_3&gt;&lt;Skill_4&gt;S85&lt;/Skill_4&gt;&lt;Circle&gt;4&lt;/Circle&gt;&lt;Doryokuti_1&gt;A&lt;/Doryokuti_1&gt;&lt;Doryokuti_2&gt;S&lt;/Doryokuti_2&gt;&lt;Doryokuti_3&gt;&lt;/Doryokuti_3&gt;&lt;/member&gt;</v>
      </c>
      <c r="AMK409" s="1"/>
    </row>
    <row r="410" spans="1:27 1025:1025">
      <c r="A410" s="1" t="s">
        <v>1052</v>
      </c>
      <c r="B410" t="str">
        <f>VLOOKUP(C410,xml_table5!$A$1:$B$151,2,FALSE())</f>
        <v>K103</v>
      </c>
      <c r="C410" s="1" t="s">
        <v>1053</v>
      </c>
      <c r="D410" s="1" t="s">
        <v>231</v>
      </c>
      <c r="E410" s="22" t="str">
        <f>VLOOKUP(テーブル1[[#This Row],[Personality]],作業用!$J$2:$K$17,2,FALSE)</f>
        <v>PE2</v>
      </c>
      <c r="F410" t="str">
        <f>VLOOKUP(C410,pokemon_status!$B$2:$F$910,4,FALSE())</f>
        <v>はやおき</v>
      </c>
      <c r="G410" t="str">
        <f>VLOOKUP(F410,xml_table4!$A$1:$B$127,2,FALSE())</f>
        <v>S83</v>
      </c>
      <c r="H410" t="s">
        <v>249</v>
      </c>
      <c r="I410" t="str">
        <f>IF(H410 = "","",VLOOKUP(H410,xml_table4!$A$1:$B$127,2,FALSE()))</f>
        <v>S116</v>
      </c>
      <c r="J410" s="1" t="s">
        <v>421</v>
      </c>
      <c r="K410" t="str">
        <f>VLOOKUP(J410,xml_table2!$A$2:$B$56,2,FALSE())</f>
        <v>I13</v>
      </c>
      <c r="L410" s="1" t="s">
        <v>251</v>
      </c>
      <c r="M410" t="str">
        <f>VLOOKUP(L410,xml_table3!$A$1:$B$272,2,FALSE())</f>
        <v>S225</v>
      </c>
      <c r="N410" s="1" t="s">
        <v>253</v>
      </c>
      <c r="O410" t="str">
        <f>VLOOKUP(N410,xml_table3!$A$1:$B$272,2,FALSE())</f>
        <v>S52</v>
      </c>
      <c r="P410" s="1" t="s">
        <v>295</v>
      </c>
      <c r="Q410" t="str">
        <f>VLOOKUP(P410,xml_table3!$A$1:$B$272,2,FALSE())</f>
        <v>S223</v>
      </c>
      <c r="R410" s="1" t="s">
        <v>423</v>
      </c>
      <c r="S410" t="str">
        <f>VLOOKUP(R410,xml_table3!$A$1:$B$272,2,FALSE())</f>
        <v>S47</v>
      </c>
      <c r="T410" s="1" t="s">
        <v>212</v>
      </c>
      <c r="U410" s="1" t="s">
        <v>41</v>
      </c>
      <c r="V410" s="1" t="s">
        <v>45</v>
      </c>
      <c r="X410" s="1"/>
      <c r="Y410" t="str">
        <f>"&lt;member ID = """&amp;A410&amp;"""&gt;&lt;K_ID&gt;"&amp;B410&amp;"&lt;/K_ID&gt;&lt;Name&gt;"&amp;C410&amp;"&lt;/Name&gt;&lt;Personality&gt;"&amp;テーブル1[[#This Row],[Personality2]]&amp;"&lt;/Personality&gt;&lt;Special_1&gt;"&amp;G410&amp;"&lt;/Special_1&gt;&lt;Special_2&gt;"&amp;I410&amp;"&lt;/Special_2&gt;&lt;Item&gt;"&amp;K410&amp;"&lt;/Item&gt;&lt;Skill_1&gt;"&amp;M410&amp;"&lt;/Skill_1&gt;&lt;Skill_2&gt;"&amp;O410&amp;"&lt;/Skill_2&gt;&lt;Skill_3&gt;"&amp;Q410&amp;"&lt;/Skill_3&gt;"</f>
        <v>&lt;member ID = "P409"&gt;&lt;K_ID&gt;K103&lt;/K_ID&gt;&lt;Name&gt;ヘルガー&lt;/Name&gt;&lt;Personality&gt;PE2&lt;/Personality&gt;&lt;Special_1&gt;S83&lt;/Special_1&gt;&lt;Special_2&gt;S116&lt;/Special_2&gt;&lt;Item&gt;I13&lt;/Item&gt;&lt;Skill_1&gt;S225&lt;/Skill_1&gt;&lt;Skill_2&gt;S52&lt;/Skill_2&gt;&lt;Skill_3&gt;S223&lt;/Skill_3&gt;</v>
      </c>
      <c r="Z410" t="str">
        <f t="shared" si="13"/>
        <v>&lt;Skill_4&gt;S47&lt;/Skill_4&gt;&lt;Circle&gt;1&lt;/Circle&gt;&lt;Doryokuti_1&gt;A&lt;/Doryokuti_1&gt;&lt;Doryokuti_2&gt;S&lt;/Doryokuti_2&gt;&lt;Doryokuti_3&gt;&lt;/Doryokuti_3&gt;&lt;/member&gt;</v>
      </c>
      <c r="AA410" t="str">
        <f t="shared" si="12"/>
        <v>&lt;member ID = "P409"&gt;&lt;K_ID&gt;K103&lt;/K_ID&gt;&lt;Name&gt;ヘルガー&lt;/Name&gt;&lt;Personality&gt;PE2&lt;/Personality&gt;&lt;Special_1&gt;S83&lt;/Special_1&gt;&lt;Special_2&gt;S116&lt;/Special_2&gt;&lt;Item&gt;I13&lt;/Item&gt;&lt;Skill_1&gt;S225&lt;/Skill_1&gt;&lt;Skill_2&gt;S52&lt;/Skill_2&gt;&lt;Skill_3&gt;S223&lt;/Skill_3&gt;&lt;Skill_4&gt;S47&lt;/Skill_4&gt;&lt;Circle&gt;1&lt;/Circle&gt;&lt;Doryokuti_1&gt;A&lt;/Doryokuti_1&gt;&lt;Doryokuti_2&gt;S&lt;/Doryokuti_2&gt;&lt;Doryokuti_3&gt;&lt;/Doryokuti_3&gt;&lt;/member&gt;</v>
      </c>
      <c r="AMK410" s="1"/>
    </row>
    <row r="411" spans="1:27 1025:1025">
      <c r="A411" s="1" t="s">
        <v>1054</v>
      </c>
      <c r="B411" t="str">
        <f>VLOOKUP(C411,xml_table5!$A$1:$B$151,2,FALSE())</f>
        <v>K103</v>
      </c>
      <c r="C411" s="1" t="s">
        <v>1053</v>
      </c>
      <c r="D411" s="1" t="s">
        <v>231</v>
      </c>
      <c r="E411" s="22" t="str">
        <f>VLOOKUP(テーブル1[[#This Row],[Personality]],作業用!$J$2:$K$17,2,FALSE)</f>
        <v>PE2</v>
      </c>
      <c r="F411" t="str">
        <f>VLOOKUP(C411,pokemon_status!$B$2:$F$910,4,FALSE())</f>
        <v>はやおき</v>
      </c>
      <c r="G411" t="str">
        <f>VLOOKUP(F411,xml_table4!$A$1:$B$127,2,FALSE())</f>
        <v>S83</v>
      </c>
      <c r="H411" t="s">
        <v>249</v>
      </c>
      <c r="I411" t="str">
        <f>IF(H411 = "","",VLOOKUP(H411,xml_table4!$A$1:$B$127,2,FALSE()))</f>
        <v>S116</v>
      </c>
      <c r="J411" s="1" t="s">
        <v>421</v>
      </c>
      <c r="K411" t="str">
        <f>VLOOKUP(J411,xml_table2!$A$2:$B$56,2,FALSE())</f>
        <v>I13</v>
      </c>
      <c r="L411" s="1" t="s">
        <v>251</v>
      </c>
      <c r="M411" t="str">
        <f>VLOOKUP(L411,xml_table3!$A$1:$B$272,2,FALSE())</f>
        <v>S225</v>
      </c>
      <c r="N411" s="1" t="s">
        <v>258</v>
      </c>
      <c r="O411" t="str">
        <f>VLOOKUP(N411,xml_table3!$A$1:$B$272,2,FALSE())</f>
        <v>S55</v>
      </c>
      <c r="P411" s="1" t="s">
        <v>98</v>
      </c>
      <c r="Q411" t="str">
        <f>VLOOKUP(P411,xml_table3!$A$1:$B$272,2,FALSE())</f>
        <v>S65</v>
      </c>
      <c r="R411" s="1" t="s">
        <v>259</v>
      </c>
      <c r="S411" t="str">
        <f>VLOOKUP(R411,xml_table3!$A$1:$B$272,2,FALSE())</f>
        <v>S85</v>
      </c>
      <c r="T411" s="1" t="s">
        <v>219</v>
      </c>
      <c r="U411" s="1" t="s">
        <v>41</v>
      </c>
      <c r="V411" s="1" t="s">
        <v>45</v>
      </c>
      <c r="X411" s="1"/>
      <c r="Y411" t="str">
        <f>"&lt;member ID = """&amp;A411&amp;"""&gt;&lt;K_ID&gt;"&amp;B411&amp;"&lt;/K_ID&gt;&lt;Name&gt;"&amp;C411&amp;"&lt;/Name&gt;&lt;Personality&gt;"&amp;テーブル1[[#This Row],[Personality2]]&amp;"&lt;/Personality&gt;&lt;Special_1&gt;"&amp;G411&amp;"&lt;/Special_1&gt;&lt;Special_2&gt;"&amp;I411&amp;"&lt;/Special_2&gt;&lt;Item&gt;"&amp;K411&amp;"&lt;/Item&gt;&lt;Skill_1&gt;"&amp;M411&amp;"&lt;/Skill_1&gt;&lt;Skill_2&gt;"&amp;O411&amp;"&lt;/Skill_2&gt;&lt;Skill_3&gt;"&amp;Q411&amp;"&lt;/Skill_3&gt;"</f>
        <v>&lt;member ID = "P410"&gt;&lt;K_ID&gt;K103&lt;/K_ID&gt;&lt;Name&gt;ヘルガー&lt;/Name&gt;&lt;Personality&gt;PE2&lt;/Personality&gt;&lt;Special_1&gt;S83&lt;/Special_1&gt;&lt;Special_2&gt;S116&lt;/Special_2&gt;&lt;Item&gt;I13&lt;/Item&gt;&lt;Skill_1&gt;S225&lt;/Skill_1&gt;&lt;Skill_2&gt;S55&lt;/Skill_2&gt;&lt;Skill_3&gt;S65&lt;/Skill_3&gt;</v>
      </c>
      <c r="Z411" t="str">
        <f t="shared" si="13"/>
        <v>&lt;Skill_4&gt;S85&lt;/Skill_4&gt;&lt;Circle&gt;2&lt;/Circle&gt;&lt;Doryokuti_1&gt;A&lt;/Doryokuti_1&gt;&lt;Doryokuti_2&gt;S&lt;/Doryokuti_2&gt;&lt;Doryokuti_3&gt;&lt;/Doryokuti_3&gt;&lt;/member&gt;</v>
      </c>
      <c r="AA411" t="str">
        <f t="shared" si="12"/>
        <v>&lt;member ID = "P410"&gt;&lt;K_ID&gt;K103&lt;/K_ID&gt;&lt;Name&gt;ヘルガー&lt;/Name&gt;&lt;Personality&gt;PE2&lt;/Personality&gt;&lt;Special_1&gt;S83&lt;/Special_1&gt;&lt;Special_2&gt;S116&lt;/Special_2&gt;&lt;Item&gt;I13&lt;/Item&gt;&lt;Skill_1&gt;S225&lt;/Skill_1&gt;&lt;Skill_2&gt;S55&lt;/Skill_2&gt;&lt;Skill_3&gt;S65&lt;/Skill_3&gt;&lt;Skill_4&gt;S85&lt;/Skill_4&gt;&lt;Circle&gt;2&lt;/Circle&gt;&lt;Doryokuti_1&gt;A&lt;/Doryokuti_1&gt;&lt;Doryokuti_2&gt;S&lt;/Doryokuti_2&gt;&lt;Doryokuti_3&gt;&lt;/Doryokuti_3&gt;&lt;/member&gt;</v>
      </c>
      <c r="AMK411" s="1"/>
    </row>
    <row r="412" spans="1:27 1025:1025">
      <c r="A412" s="1" t="s">
        <v>1055</v>
      </c>
      <c r="B412" t="str">
        <f>VLOOKUP(C412,xml_table5!$A$1:$B$151,2,FALSE())</f>
        <v>K103</v>
      </c>
      <c r="C412" s="1" t="s">
        <v>1053</v>
      </c>
      <c r="D412" s="1" t="s">
        <v>261</v>
      </c>
      <c r="E412" s="22" t="str">
        <f>VLOOKUP(テーブル1[[#This Row],[Personality]],作業用!$J$2:$K$17,2,FALSE)</f>
        <v>PE3</v>
      </c>
      <c r="F412" t="str">
        <f>VLOOKUP(C412,pokemon_status!$B$2:$F$910,4,FALSE())</f>
        <v>はやおき</v>
      </c>
      <c r="G412" t="str">
        <f>VLOOKUP(F412,xml_table4!$A$1:$B$127,2,FALSE())</f>
        <v>S83</v>
      </c>
      <c r="H412" t="s">
        <v>249</v>
      </c>
      <c r="I412" t="str">
        <f>IF(H412 = "","",VLOOKUP(H412,xml_table4!$A$1:$B$127,2,FALSE()))</f>
        <v>S116</v>
      </c>
      <c r="J412" s="1" t="s">
        <v>537</v>
      </c>
      <c r="K412" t="str">
        <f>VLOOKUP(J412,xml_table2!$A$2:$B$56,2,FALSE())</f>
        <v>I2</v>
      </c>
      <c r="L412" s="1" t="s">
        <v>433</v>
      </c>
      <c r="M412" t="str">
        <f>VLOOKUP(L412,xml_table3!$A$1:$B$272,2,FALSE())</f>
        <v>S48</v>
      </c>
      <c r="N412" s="1" t="s">
        <v>319</v>
      </c>
      <c r="O412" t="str">
        <f>VLOOKUP(N412,xml_table3!$A$1:$B$272,2,FALSE())</f>
        <v>S104</v>
      </c>
      <c r="P412" s="1" t="s">
        <v>273</v>
      </c>
      <c r="Q412" t="str">
        <f>VLOOKUP(P412,xml_table3!$A$1:$B$272,2,FALSE())</f>
        <v>S220</v>
      </c>
      <c r="R412" s="1" t="s">
        <v>254</v>
      </c>
      <c r="S412" t="str">
        <f>VLOOKUP(R412,xml_table3!$A$1:$B$272,2,FALSE())</f>
        <v>S43</v>
      </c>
      <c r="T412" s="1" t="s">
        <v>224</v>
      </c>
      <c r="U412" s="1" t="s">
        <v>43</v>
      </c>
      <c r="V412" s="1" t="s">
        <v>45</v>
      </c>
      <c r="X412" s="1"/>
      <c r="Y412" t="str">
        <f>"&lt;member ID = """&amp;A412&amp;"""&gt;&lt;K_ID&gt;"&amp;B412&amp;"&lt;/K_ID&gt;&lt;Name&gt;"&amp;C412&amp;"&lt;/Name&gt;&lt;Personality&gt;"&amp;テーブル1[[#This Row],[Personality2]]&amp;"&lt;/Personality&gt;&lt;Special_1&gt;"&amp;G412&amp;"&lt;/Special_1&gt;&lt;Special_2&gt;"&amp;I412&amp;"&lt;/Special_2&gt;&lt;Item&gt;"&amp;K412&amp;"&lt;/Item&gt;&lt;Skill_1&gt;"&amp;M412&amp;"&lt;/Skill_1&gt;&lt;Skill_2&gt;"&amp;O412&amp;"&lt;/Skill_2&gt;&lt;Skill_3&gt;"&amp;Q412&amp;"&lt;/Skill_3&gt;"</f>
        <v>&lt;member ID = "P411"&gt;&lt;K_ID&gt;K103&lt;/K_ID&gt;&lt;Name&gt;ヘルガー&lt;/Name&gt;&lt;Personality&gt;PE3&lt;/Personality&gt;&lt;Special_1&gt;S83&lt;/Special_1&gt;&lt;Special_2&gt;S116&lt;/Special_2&gt;&lt;Item&gt;I2&lt;/Item&gt;&lt;Skill_1&gt;S48&lt;/Skill_1&gt;&lt;Skill_2&gt;S104&lt;/Skill_2&gt;&lt;Skill_3&gt;S220&lt;/Skill_3&gt;</v>
      </c>
      <c r="Z412" t="str">
        <f t="shared" si="13"/>
        <v>&lt;Skill_4&gt;S43&lt;/Skill_4&gt;&lt;Circle&gt;3&lt;/Circle&gt;&lt;Doryokuti_1&gt;C&lt;/Doryokuti_1&gt;&lt;Doryokuti_2&gt;S&lt;/Doryokuti_2&gt;&lt;Doryokuti_3&gt;&lt;/Doryokuti_3&gt;&lt;/member&gt;</v>
      </c>
      <c r="AA412" t="str">
        <f t="shared" si="12"/>
        <v>&lt;member ID = "P411"&gt;&lt;K_ID&gt;K103&lt;/K_ID&gt;&lt;Name&gt;ヘルガー&lt;/Name&gt;&lt;Personality&gt;PE3&lt;/Personality&gt;&lt;Special_1&gt;S83&lt;/Special_1&gt;&lt;Special_2&gt;S116&lt;/Special_2&gt;&lt;Item&gt;I2&lt;/Item&gt;&lt;Skill_1&gt;S48&lt;/Skill_1&gt;&lt;Skill_2&gt;S104&lt;/Skill_2&gt;&lt;Skill_3&gt;S220&lt;/Skill_3&gt;&lt;Skill_4&gt;S43&lt;/Skill_4&gt;&lt;Circle&gt;3&lt;/Circle&gt;&lt;Doryokuti_1&gt;C&lt;/Doryokuti_1&gt;&lt;Doryokuti_2&gt;S&lt;/Doryokuti_2&gt;&lt;Doryokuti_3&gt;&lt;/Doryokuti_3&gt;&lt;/member&gt;</v>
      </c>
      <c r="AMK412" s="1"/>
    </row>
    <row r="413" spans="1:27 1025:1025">
      <c r="A413" s="1" t="s">
        <v>1056</v>
      </c>
      <c r="B413" t="str">
        <f>VLOOKUP(C413,xml_table5!$A$1:$B$151,2,FALSE())</f>
        <v>K103</v>
      </c>
      <c r="C413" s="1" t="s">
        <v>1053</v>
      </c>
      <c r="D413" s="1" t="s">
        <v>309</v>
      </c>
      <c r="E413" s="22" t="str">
        <f>VLOOKUP(テーブル1[[#This Row],[Personality]],作業用!$J$2:$K$17,2,FALSE)</f>
        <v>PE6</v>
      </c>
      <c r="F413" t="str">
        <f>VLOOKUP(C413,pokemon_status!$B$2:$F$910,4,FALSE())</f>
        <v>はやおき</v>
      </c>
      <c r="G413" t="str">
        <f>VLOOKUP(F413,xml_table4!$A$1:$B$127,2,FALSE())</f>
        <v>S83</v>
      </c>
      <c r="H413" t="s">
        <v>249</v>
      </c>
      <c r="I413" t="str">
        <f>IF(H413 = "","",VLOOKUP(H413,xml_table4!$A$1:$B$127,2,FALSE()))</f>
        <v>S116</v>
      </c>
      <c r="J413" s="1" t="s">
        <v>262</v>
      </c>
      <c r="K413" t="str">
        <f>VLOOKUP(J413,xml_table2!$A$2:$B$56,2,FALSE())</f>
        <v>I26</v>
      </c>
      <c r="L413" s="1" t="s">
        <v>263</v>
      </c>
      <c r="M413" t="str">
        <f>VLOOKUP(L413,xml_table3!$A$1:$B$272,2,FALSE())</f>
        <v>S39</v>
      </c>
      <c r="N413" s="1" t="s">
        <v>412</v>
      </c>
      <c r="O413" t="str">
        <f>VLOOKUP(N413,xml_table3!$A$1:$B$272,2,FALSE())</f>
        <v>S8</v>
      </c>
      <c r="P413" s="1" t="s">
        <v>264</v>
      </c>
      <c r="Q413" t="str">
        <f>VLOOKUP(P413,xml_table3!$A$1:$B$272,2,FALSE())</f>
        <v>S120</v>
      </c>
      <c r="R413" s="1" t="s">
        <v>266</v>
      </c>
      <c r="S413" t="str">
        <f>VLOOKUP(R413,xml_table3!$A$1:$B$272,2,FALSE())</f>
        <v>S178</v>
      </c>
      <c r="T413" s="1" t="s">
        <v>228</v>
      </c>
      <c r="U413" s="1" t="s">
        <v>43</v>
      </c>
      <c r="V413" s="1" t="s">
        <v>45</v>
      </c>
      <c r="X413" s="1"/>
      <c r="Y413" t="str">
        <f>"&lt;member ID = """&amp;A413&amp;"""&gt;&lt;K_ID&gt;"&amp;B413&amp;"&lt;/K_ID&gt;&lt;Name&gt;"&amp;C413&amp;"&lt;/Name&gt;&lt;Personality&gt;"&amp;テーブル1[[#This Row],[Personality2]]&amp;"&lt;/Personality&gt;&lt;Special_1&gt;"&amp;G413&amp;"&lt;/Special_1&gt;&lt;Special_2&gt;"&amp;I413&amp;"&lt;/Special_2&gt;&lt;Item&gt;"&amp;K413&amp;"&lt;/Item&gt;&lt;Skill_1&gt;"&amp;M413&amp;"&lt;/Skill_1&gt;&lt;Skill_2&gt;"&amp;O413&amp;"&lt;/Skill_2&gt;&lt;Skill_3&gt;"&amp;Q413&amp;"&lt;/Skill_3&gt;"</f>
        <v>&lt;member ID = "P412"&gt;&lt;K_ID&gt;K103&lt;/K_ID&gt;&lt;Name&gt;ヘルガー&lt;/Name&gt;&lt;Personality&gt;PE6&lt;/Personality&gt;&lt;Special_1&gt;S83&lt;/Special_1&gt;&lt;Special_2&gt;S116&lt;/Special_2&gt;&lt;Item&gt;I26&lt;/Item&gt;&lt;Skill_1&gt;S39&lt;/Skill_1&gt;&lt;Skill_2&gt;S8&lt;/Skill_2&gt;&lt;Skill_3&gt;S120&lt;/Skill_3&gt;</v>
      </c>
      <c r="Z413" t="str">
        <f t="shared" si="13"/>
        <v>&lt;Skill_4&gt;S178&lt;/Skill_4&gt;&lt;Circle&gt;4&lt;/Circle&gt;&lt;Doryokuti_1&gt;C&lt;/Doryokuti_1&gt;&lt;Doryokuti_2&gt;S&lt;/Doryokuti_2&gt;&lt;Doryokuti_3&gt;&lt;/Doryokuti_3&gt;&lt;/member&gt;</v>
      </c>
      <c r="AA413" t="str">
        <f t="shared" si="12"/>
        <v>&lt;member ID = "P412"&gt;&lt;K_ID&gt;K103&lt;/K_ID&gt;&lt;Name&gt;ヘルガー&lt;/Name&gt;&lt;Personality&gt;PE6&lt;/Personality&gt;&lt;Special_1&gt;S83&lt;/Special_1&gt;&lt;Special_2&gt;S116&lt;/Special_2&gt;&lt;Item&gt;I26&lt;/Item&gt;&lt;Skill_1&gt;S39&lt;/Skill_1&gt;&lt;Skill_2&gt;S8&lt;/Skill_2&gt;&lt;Skill_3&gt;S120&lt;/Skill_3&gt;&lt;Skill_4&gt;S178&lt;/Skill_4&gt;&lt;Circle&gt;4&lt;/Circle&gt;&lt;Doryokuti_1&gt;C&lt;/Doryokuti_1&gt;&lt;Doryokuti_2&gt;S&lt;/Doryokuti_2&gt;&lt;Doryokuti_3&gt;&lt;/Doryokuti_3&gt;&lt;/member&gt;</v>
      </c>
      <c r="AMK413" s="1"/>
    </row>
    <row r="414" spans="1:27 1025:1025">
      <c r="A414" s="1" t="s">
        <v>1057</v>
      </c>
      <c r="B414" t="str">
        <f>VLOOKUP(C414,xml_table5!$A$1:$B$151,2,FALSE())</f>
        <v>K104</v>
      </c>
      <c r="C414" s="1" t="s">
        <v>1058</v>
      </c>
      <c r="D414" s="1" t="s">
        <v>297</v>
      </c>
      <c r="E414" s="22" t="str">
        <f>VLOOKUP(テーブル1[[#This Row],[Personality]],作業用!$J$2:$K$17,2,FALSE)</f>
        <v>PE5</v>
      </c>
      <c r="F414" t="str">
        <f>VLOOKUP(C414,pokemon_status!$B$2:$F$910,4,FALSE())</f>
        <v>マイペース</v>
      </c>
      <c r="G414" t="str">
        <f>VLOOKUP(F414,xml_table4!$A$1:$B$127,2,FALSE())</f>
        <v>S105</v>
      </c>
      <c r="H414" t="s">
        <v>1059</v>
      </c>
      <c r="I414" t="str">
        <f>IF(H414 = "","",VLOOKUP(H414,xml_table4!$A$1:$B$127,2,FALSE()))</f>
        <v>S71</v>
      </c>
      <c r="J414" s="1" t="s">
        <v>460</v>
      </c>
      <c r="K414" t="str">
        <f>VLOOKUP(J414,xml_table2!$A$2:$B$56,2,FALSE())</f>
        <v>I10</v>
      </c>
      <c r="L414" s="1" t="s">
        <v>99</v>
      </c>
      <c r="M414" t="str">
        <f>VLOOKUP(L414,xml_table3!$A$1:$B$272,2,FALSE())</f>
        <v>S44</v>
      </c>
      <c r="N414" s="1" t="s">
        <v>210</v>
      </c>
      <c r="O414" t="str">
        <f>VLOOKUP(N414,xml_table3!$A$1:$B$272,2,FALSE())</f>
        <v>S95</v>
      </c>
      <c r="P414" s="1" t="s">
        <v>876</v>
      </c>
      <c r="Q414" t="str">
        <f>VLOOKUP(P414,xml_table3!$A$1:$B$272,2,FALSE())</f>
        <v>S203</v>
      </c>
      <c r="R414" s="1" t="s">
        <v>461</v>
      </c>
      <c r="S414" t="str">
        <f>VLOOKUP(R414,xml_table3!$A$1:$B$272,2,FALSE())</f>
        <v>S183</v>
      </c>
      <c r="T414" s="1" t="s">
        <v>212</v>
      </c>
      <c r="U414" s="1" t="s">
        <v>40</v>
      </c>
      <c r="V414" s="1" t="s">
        <v>41</v>
      </c>
      <c r="X414" s="1"/>
      <c r="Y414" t="str">
        <f>"&lt;member ID = """&amp;A414&amp;"""&gt;&lt;K_ID&gt;"&amp;B414&amp;"&lt;/K_ID&gt;&lt;Name&gt;"&amp;C414&amp;"&lt;/Name&gt;&lt;Personality&gt;"&amp;テーブル1[[#This Row],[Personality2]]&amp;"&lt;/Personality&gt;&lt;Special_1&gt;"&amp;G414&amp;"&lt;/Special_1&gt;&lt;Special_2&gt;"&amp;I414&amp;"&lt;/Special_2&gt;&lt;Item&gt;"&amp;K414&amp;"&lt;/Item&gt;&lt;Skill_1&gt;"&amp;M414&amp;"&lt;/Skill_1&gt;&lt;Skill_2&gt;"&amp;O414&amp;"&lt;/Skill_2&gt;&lt;Skill_3&gt;"&amp;Q414&amp;"&lt;/Skill_3&gt;"</f>
        <v>&lt;member ID = "P413"&gt;&lt;K_ID&gt;K104&lt;/K_ID&gt;&lt;Name&gt;ベロベルト&lt;/Name&gt;&lt;Personality&gt;PE5&lt;/Personality&gt;&lt;Special_1&gt;S105&lt;/Special_1&gt;&lt;Special_2&gt;S71&lt;/Special_2&gt;&lt;Item&gt;I10&lt;/Item&gt;&lt;Skill_1&gt;S44&lt;/Skill_1&gt;&lt;Skill_2&gt;S95&lt;/Skill_2&gt;&lt;Skill_3&gt;S203&lt;/Skill_3&gt;</v>
      </c>
      <c r="Z414" t="str">
        <f t="shared" si="13"/>
        <v>&lt;Skill_4&gt;S183&lt;/Skill_4&gt;&lt;Circle&gt;1&lt;/Circle&gt;&lt;Doryokuti_1&gt;HP&lt;/Doryokuti_1&gt;&lt;Doryokuti_2&gt;A&lt;/Doryokuti_2&gt;&lt;Doryokuti_3&gt;&lt;/Doryokuti_3&gt;&lt;/member&gt;</v>
      </c>
      <c r="AA414" t="str">
        <f t="shared" si="12"/>
        <v>&lt;member ID = "P413"&gt;&lt;K_ID&gt;K104&lt;/K_ID&gt;&lt;Name&gt;ベロベルト&lt;/Name&gt;&lt;Personality&gt;PE5&lt;/Personality&gt;&lt;Special_1&gt;S105&lt;/Special_1&gt;&lt;Special_2&gt;S71&lt;/Special_2&gt;&lt;Item&gt;I10&lt;/Item&gt;&lt;Skill_1&gt;S44&lt;/Skill_1&gt;&lt;Skill_2&gt;S95&lt;/Skill_2&gt;&lt;Skill_3&gt;S203&lt;/Skill_3&gt;&lt;Skill_4&gt;S183&lt;/Skill_4&gt;&lt;Circle&gt;1&lt;/Circle&gt;&lt;Doryokuti_1&gt;HP&lt;/Doryokuti_1&gt;&lt;Doryokuti_2&gt;A&lt;/Doryokuti_2&gt;&lt;Doryokuti_3&gt;&lt;/Doryokuti_3&gt;&lt;/member&gt;</v>
      </c>
      <c r="AMK414" s="1"/>
    </row>
    <row r="415" spans="1:27 1025:1025">
      <c r="A415" s="1" t="s">
        <v>1060</v>
      </c>
      <c r="B415" t="str">
        <f>VLOOKUP(C415,xml_table5!$A$1:$B$151,2,FALSE())</f>
        <v>K104</v>
      </c>
      <c r="C415" s="1" t="s">
        <v>1058</v>
      </c>
      <c r="D415" s="1" t="s">
        <v>261</v>
      </c>
      <c r="E415" s="22" t="str">
        <f>VLOOKUP(テーブル1[[#This Row],[Personality]],作業用!$J$2:$K$17,2,FALSE)</f>
        <v>PE3</v>
      </c>
      <c r="F415" t="str">
        <f>VLOOKUP(C415,pokemon_status!$B$2:$F$910,4,FALSE())</f>
        <v>マイペース</v>
      </c>
      <c r="G415" t="str">
        <f>VLOOKUP(F415,xml_table4!$A$1:$B$127,2,FALSE())</f>
        <v>S105</v>
      </c>
      <c r="H415" t="s">
        <v>1059</v>
      </c>
      <c r="I415" t="str">
        <f>IF(H415 = "","",VLOOKUP(H415,xml_table4!$A$1:$B$127,2,FALSE()))</f>
        <v>S71</v>
      </c>
      <c r="J415" s="1" t="s">
        <v>431</v>
      </c>
      <c r="K415" t="str">
        <f>VLOOKUP(J415,xml_table2!$A$2:$B$56,2,FALSE())</f>
        <v>I32</v>
      </c>
      <c r="L415" s="1" t="s">
        <v>384</v>
      </c>
      <c r="M415" t="str">
        <f>VLOOKUP(L415,xml_table3!$A$1:$B$272,2,FALSE())</f>
        <v>S175</v>
      </c>
      <c r="N415" s="1" t="s">
        <v>396</v>
      </c>
      <c r="O415" t="str">
        <f>VLOOKUP(N415,xml_table3!$A$1:$B$272,2,FALSE())</f>
        <v>S270</v>
      </c>
      <c r="P415" s="1" t="s">
        <v>362</v>
      </c>
      <c r="Q415" t="str">
        <f>VLOOKUP(P415,xml_table3!$A$1:$B$272,2,FALSE())</f>
        <v>S1</v>
      </c>
      <c r="R415" s="1" t="s">
        <v>319</v>
      </c>
      <c r="S415" t="str">
        <f>VLOOKUP(R415,xml_table3!$A$1:$B$272,2,FALSE())</f>
        <v>S104</v>
      </c>
      <c r="T415" s="1" t="s">
        <v>219</v>
      </c>
      <c r="U415" s="1" t="s">
        <v>40</v>
      </c>
      <c r="V415" s="1" t="s">
        <v>43</v>
      </c>
      <c r="X415" s="1"/>
      <c r="Y415" t="str">
        <f>"&lt;member ID = """&amp;A415&amp;"""&gt;&lt;K_ID&gt;"&amp;B415&amp;"&lt;/K_ID&gt;&lt;Name&gt;"&amp;C415&amp;"&lt;/Name&gt;&lt;Personality&gt;"&amp;テーブル1[[#This Row],[Personality2]]&amp;"&lt;/Personality&gt;&lt;Special_1&gt;"&amp;G415&amp;"&lt;/Special_1&gt;&lt;Special_2&gt;"&amp;I415&amp;"&lt;/Special_2&gt;&lt;Item&gt;"&amp;K415&amp;"&lt;/Item&gt;&lt;Skill_1&gt;"&amp;M415&amp;"&lt;/Skill_1&gt;&lt;Skill_2&gt;"&amp;O415&amp;"&lt;/Skill_2&gt;&lt;Skill_3&gt;"&amp;Q415&amp;"&lt;/Skill_3&gt;"</f>
        <v>&lt;member ID = "P414"&gt;&lt;K_ID&gt;K104&lt;/K_ID&gt;&lt;Name&gt;ベロベルト&lt;/Name&gt;&lt;Personality&gt;PE3&lt;/Personality&gt;&lt;Special_1&gt;S105&lt;/Special_1&gt;&lt;Special_2&gt;S71&lt;/Special_2&gt;&lt;Item&gt;I32&lt;/Item&gt;&lt;Skill_1&gt;S175&lt;/Skill_1&gt;&lt;Skill_2&gt;S270&lt;/Skill_2&gt;&lt;Skill_3&gt;S1&lt;/Skill_3&gt;</v>
      </c>
      <c r="Z415" t="str">
        <f t="shared" si="13"/>
        <v>&lt;Skill_4&gt;S104&lt;/Skill_4&gt;&lt;Circle&gt;2&lt;/Circle&gt;&lt;Doryokuti_1&gt;HP&lt;/Doryokuti_1&gt;&lt;Doryokuti_2&gt;C&lt;/Doryokuti_2&gt;&lt;Doryokuti_3&gt;&lt;/Doryokuti_3&gt;&lt;/member&gt;</v>
      </c>
      <c r="AA415" t="str">
        <f t="shared" si="12"/>
        <v>&lt;member ID = "P414"&gt;&lt;K_ID&gt;K104&lt;/K_ID&gt;&lt;Name&gt;ベロベルト&lt;/Name&gt;&lt;Personality&gt;PE3&lt;/Personality&gt;&lt;Special_1&gt;S105&lt;/Special_1&gt;&lt;Special_2&gt;S71&lt;/Special_2&gt;&lt;Item&gt;I32&lt;/Item&gt;&lt;Skill_1&gt;S175&lt;/Skill_1&gt;&lt;Skill_2&gt;S270&lt;/Skill_2&gt;&lt;Skill_3&gt;S1&lt;/Skill_3&gt;&lt;Skill_4&gt;S104&lt;/Skill_4&gt;&lt;Circle&gt;2&lt;/Circle&gt;&lt;Doryokuti_1&gt;HP&lt;/Doryokuti_1&gt;&lt;Doryokuti_2&gt;C&lt;/Doryokuti_2&gt;&lt;Doryokuti_3&gt;&lt;/Doryokuti_3&gt;&lt;/member&gt;</v>
      </c>
      <c r="AMK415" s="1"/>
    </row>
    <row r="416" spans="1:27 1025:1025">
      <c r="A416" s="1" t="s">
        <v>1061</v>
      </c>
      <c r="B416" t="str">
        <f>VLOOKUP(C416,xml_table5!$A$1:$B$151,2,FALSE())</f>
        <v>K104</v>
      </c>
      <c r="C416" s="1" t="s">
        <v>1058</v>
      </c>
      <c r="D416" s="1" t="s">
        <v>383</v>
      </c>
      <c r="E416" s="22" t="str">
        <f>VLOOKUP(テーブル1[[#This Row],[Personality]],作業用!$J$2:$K$17,2,FALSE)</f>
        <v>PE8</v>
      </c>
      <c r="F416" t="str">
        <f>VLOOKUP(C416,pokemon_status!$B$2:$F$910,4,FALSE())</f>
        <v>マイペース</v>
      </c>
      <c r="G416" t="str">
        <f>VLOOKUP(F416,xml_table4!$A$1:$B$127,2,FALSE())</f>
        <v>S105</v>
      </c>
      <c r="H416" t="s">
        <v>1059</v>
      </c>
      <c r="I416" t="str">
        <f>IF(H416 = "","",VLOOKUP(H416,xml_table4!$A$1:$B$127,2,FALSE()))</f>
        <v>S71</v>
      </c>
      <c r="J416" s="1" t="s">
        <v>250</v>
      </c>
      <c r="K416" t="str">
        <f>VLOOKUP(J416,xml_table2!$A$2:$B$56,2,FALSE())</f>
        <v>I54</v>
      </c>
      <c r="L416" s="1" t="s">
        <v>99</v>
      </c>
      <c r="M416" t="str">
        <f>VLOOKUP(L416,xml_table3!$A$1:$B$272,2,FALSE())</f>
        <v>S44</v>
      </c>
      <c r="N416" s="1" t="s">
        <v>112</v>
      </c>
      <c r="O416" t="str">
        <f>VLOOKUP(N416,xml_table3!$A$1:$B$272,2,FALSE())</f>
        <v>S101</v>
      </c>
      <c r="P416" s="1" t="s">
        <v>449</v>
      </c>
      <c r="Q416" t="str">
        <f>VLOOKUP(P416,xml_table3!$A$1:$B$272,2,FALSE())</f>
        <v>S187</v>
      </c>
      <c r="R416" s="1" t="s">
        <v>461</v>
      </c>
      <c r="S416" t="str">
        <f>VLOOKUP(R416,xml_table3!$A$1:$B$272,2,FALSE())</f>
        <v>S183</v>
      </c>
      <c r="T416" s="1" t="s">
        <v>224</v>
      </c>
      <c r="U416" s="1" t="s">
        <v>40</v>
      </c>
      <c r="V416" s="1" t="s">
        <v>41</v>
      </c>
      <c r="X416" s="1"/>
      <c r="Y416" t="str">
        <f>"&lt;member ID = """&amp;A416&amp;"""&gt;&lt;K_ID&gt;"&amp;B416&amp;"&lt;/K_ID&gt;&lt;Name&gt;"&amp;C416&amp;"&lt;/Name&gt;&lt;Personality&gt;"&amp;テーブル1[[#This Row],[Personality2]]&amp;"&lt;/Personality&gt;&lt;Special_1&gt;"&amp;G416&amp;"&lt;/Special_1&gt;&lt;Special_2&gt;"&amp;I416&amp;"&lt;/Special_2&gt;&lt;Item&gt;"&amp;K416&amp;"&lt;/Item&gt;&lt;Skill_1&gt;"&amp;M416&amp;"&lt;/Skill_1&gt;&lt;Skill_2&gt;"&amp;O416&amp;"&lt;/Skill_2&gt;&lt;Skill_3&gt;"&amp;Q416&amp;"&lt;/Skill_3&gt;"</f>
        <v>&lt;member ID = "P415"&gt;&lt;K_ID&gt;K104&lt;/K_ID&gt;&lt;Name&gt;ベロベルト&lt;/Name&gt;&lt;Personality&gt;PE8&lt;/Personality&gt;&lt;Special_1&gt;S105&lt;/Special_1&gt;&lt;Special_2&gt;S71&lt;/Special_2&gt;&lt;Item&gt;I54&lt;/Item&gt;&lt;Skill_1&gt;S44&lt;/Skill_1&gt;&lt;Skill_2&gt;S101&lt;/Skill_2&gt;&lt;Skill_3&gt;S187&lt;/Skill_3&gt;</v>
      </c>
      <c r="Z416" t="str">
        <f t="shared" si="13"/>
        <v>&lt;Skill_4&gt;S183&lt;/Skill_4&gt;&lt;Circle&gt;3&lt;/Circle&gt;&lt;Doryokuti_1&gt;HP&lt;/Doryokuti_1&gt;&lt;Doryokuti_2&gt;A&lt;/Doryokuti_2&gt;&lt;Doryokuti_3&gt;&lt;/Doryokuti_3&gt;&lt;/member&gt;</v>
      </c>
      <c r="AA416" t="str">
        <f t="shared" si="12"/>
        <v>&lt;member ID = "P415"&gt;&lt;K_ID&gt;K104&lt;/K_ID&gt;&lt;Name&gt;ベロベルト&lt;/Name&gt;&lt;Personality&gt;PE8&lt;/Personality&gt;&lt;Special_1&gt;S105&lt;/Special_1&gt;&lt;Special_2&gt;S71&lt;/Special_2&gt;&lt;Item&gt;I54&lt;/Item&gt;&lt;Skill_1&gt;S44&lt;/Skill_1&gt;&lt;Skill_2&gt;S101&lt;/Skill_2&gt;&lt;Skill_3&gt;S187&lt;/Skill_3&gt;&lt;Skill_4&gt;S183&lt;/Skill_4&gt;&lt;Circle&gt;3&lt;/Circle&gt;&lt;Doryokuti_1&gt;HP&lt;/Doryokuti_1&gt;&lt;Doryokuti_2&gt;A&lt;/Doryokuti_2&gt;&lt;Doryokuti_3&gt;&lt;/Doryokuti_3&gt;&lt;/member&gt;</v>
      </c>
      <c r="AMK416" s="1"/>
    </row>
    <row r="417" spans="1:27 1025:1025">
      <c r="A417" s="1" t="s">
        <v>1062</v>
      </c>
      <c r="B417" t="str">
        <f>VLOOKUP(C417,xml_table5!$A$1:$B$151,2,FALSE())</f>
        <v>K104</v>
      </c>
      <c r="C417" s="1" t="s">
        <v>1058</v>
      </c>
      <c r="D417" s="1" t="s">
        <v>206</v>
      </c>
      <c r="E417" s="22" t="str">
        <f>VLOOKUP(テーブル1[[#This Row],[Personality]],作業用!$J$2:$K$17,2,FALSE)</f>
        <v>PE1</v>
      </c>
      <c r="F417" t="str">
        <f>VLOOKUP(C417,pokemon_status!$B$2:$F$910,4,FALSE())</f>
        <v>マイペース</v>
      </c>
      <c r="G417" t="str">
        <f>VLOOKUP(F417,xml_table4!$A$1:$B$127,2,FALSE())</f>
        <v>S105</v>
      </c>
      <c r="H417" t="s">
        <v>1059</v>
      </c>
      <c r="I417" t="str">
        <f>IF(H417 = "","",VLOOKUP(H417,xml_table4!$A$1:$B$127,2,FALSE()))</f>
        <v>S71</v>
      </c>
      <c r="J417" s="1" t="s">
        <v>411</v>
      </c>
      <c r="K417" t="str">
        <f>VLOOKUP(J417,xml_table2!$A$2:$B$56,2,FALSE())</f>
        <v>I40</v>
      </c>
      <c r="L417" s="1" t="s">
        <v>1063</v>
      </c>
      <c r="M417" t="str">
        <f>VLOOKUP(L417,xml_table3!$A$1:$B$272,2,FALSE())</f>
        <v>S185</v>
      </c>
      <c r="N417" s="1" t="s">
        <v>1064</v>
      </c>
      <c r="O417" t="str">
        <f>VLOOKUP(N417,xml_table3!$A$1:$B$272,2,FALSE())</f>
        <v>S206</v>
      </c>
      <c r="P417" s="1" t="s">
        <v>210</v>
      </c>
      <c r="Q417" t="str">
        <f>VLOOKUP(P417,xml_table3!$A$1:$B$272,2,FALSE())</f>
        <v>S95</v>
      </c>
      <c r="R417" s="1" t="s">
        <v>407</v>
      </c>
      <c r="S417" t="str">
        <f>VLOOKUP(R417,xml_table3!$A$1:$B$272,2,FALSE())</f>
        <v>S123</v>
      </c>
      <c r="T417" s="1" t="s">
        <v>228</v>
      </c>
      <c r="U417" s="1" t="s">
        <v>40</v>
      </c>
      <c r="V417" s="1" t="s">
        <v>41</v>
      </c>
      <c r="X417" s="1"/>
      <c r="Y417" t="str">
        <f>"&lt;member ID = """&amp;A417&amp;"""&gt;&lt;K_ID&gt;"&amp;B417&amp;"&lt;/K_ID&gt;&lt;Name&gt;"&amp;C417&amp;"&lt;/Name&gt;&lt;Personality&gt;"&amp;テーブル1[[#This Row],[Personality2]]&amp;"&lt;/Personality&gt;&lt;Special_1&gt;"&amp;G417&amp;"&lt;/Special_1&gt;&lt;Special_2&gt;"&amp;I417&amp;"&lt;/Special_2&gt;&lt;Item&gt;"&amp;K417&amp;"&lt;/Item&gt;&lt;Skill_1&gt;"&amp;M417&amp;"&lt;/Skill_1&gt;&lt;Skill_2&gt;"&amp;O417&amp;"&lt;/Skill_2&gt;&lt;Skill_3&gt;"&amp;Q417&amp;"&lt;/Skill_3&gt;"</f>
        <v>&lt;member ID = "P416"&gt;&lt;K_ID&gt;K104&lt;/K_ID&gt;&lt;Name&gt;ベロベルト&lt;/Name&gt;&lt;Personality&gt;PE1&lt;/Personality&gt;&lt;Special_1&gt;S105&lt;/Special_1&gt;&lt;Special_2&gt;S71&lt;/Special_2&gt;&lt;Item&gt;I40&lt;/Item&gt;&lt;Skill_1&gt;S185&lt;/Skill_1&gt;&lt;Skill_2&gt;S206&lt;/Skill_2&gt;&lt;Skill_3&gt;S95&lt;/Skill_3&gt;</v>
      </c>
      <c r="Z417" t="str">
        <f t="shared" si="13"/>
        <v>&lt;Skill_4&gt;S123&lt;/Skill_4&gt;&lt;Circle&gt;4&lt;/Circle&gt;&lt;Doryokuti_1&gt;HP&lt;/Doryokuti_1&gt;&lt;Doryokuti_2&gt;A&lt;/Doryokuti_2&gt;&lt;Doryokuti_3&gt;&lt;/Doryokuti_3&gt;&lt;/member&gt;</v>
      </c>
      <c r="AA417" t="str">
        <f t="shared" si="12"/>
        <v>&lt;member ID = "P416"&gt;&lt;K_ID&gt;K104&lt;/K_ID&gt;&lt;Name&gt;ベロベルト&lt;/Name&gt;&lt;Personality&gt;PE1&lt;/Personality&gt;&lt;Special_1&gt;S105&lt;/Special_1&gt;&lt;Special_2&gt;S71&lt;/Special_2&gt;&lt;Item&gt;I40&lt;/Item&gt;&lt;Skill_1&gt;S185&lt;/Skill_1&gt;&lt;Skill_2&gt;S206&lt;/Skill_2&gt;&lt;Skill_3&gt;S95&lt;/Skill_3&gt;&lt;Skill_4&gt;S123&lt;/Skill_4&gt;&lt;Circle&gt;4&lt;/Circle&gt;&lt;Doryokuti_1&gt;HP&lt;/Doryokuti_1&gt;&lt;Doryokuti_2&gt;A&lt;/Doryokuti_2&gt;&lt;Doryokuti_3&gt;&lt;/Doryokuti_3&gt;&lt;/member&gt;</v>
      </c>
      <c r="AMK417" s="1"/>
    </row>
    <row r="418" spans="1:27 1025:1025">
      <c r="A418" s="1" t="s">
        <v>1065</v>
      </c>
      <c r="B418" t="str">
        <f>VLOOKUP(C418,xml_table5!$A$1:$B$151,2,FALSE())</f>
        <v>K105</v>
      </c>
      <c r="C418" s="1" t="s">
        <v>1066</v>
      </c>
      <c r="D418" s="1" t="s">
        <v>261</v>
      </c>
      <c r="E418" s="22" t="str">
        <f>VLOOKUP(テーブル1[[#This Row],[Personality]],作業用!$J$2:$K$17,2,FALSE)</f>
        <v>PE3</v>
      </c>
      <c r="F418" t="str">
        <f>VLOOKUP(C418,pokemon_status!$B$2:$F$910,4,FALSE())</f>
        <v>みずのベール</v>
      </c>
      <c r="G418" t="str">
        <f>VLOOKUP(F418,xml_table4!$A$1:$B$127,2,FALSE())</f>
        <v>S109</v>
      </c>
      <c r="H418" t="s">
        <v>1059</v>
      </c>
      <c r="I418" t="str">
        <f>IF(H418 = "","",VLOOKUP(H418,xml_table4!$A$1:$B$127,2,FALSE()))</f>
        <v>S71</v>
      </c>
      <c r="J418" s="1" t="s">
        <v>451</v>
      </c>
      <c r="K418" t="str">
        <f>VLOOKUP(J418,xml_table2!$A$2:$B$56,2,FALSE())</f>
        <v>I8</v>
      </c>
      <c r="L418" s="1" t="s">
        <v>384</v>
      </c>
      <c r="M418" t="str">
        <f>VLOOKUP(L418,xml_table3!$A$1:$B$272,2,FALSE())</f>
        <v>S175</v>
      </c>
      <c r="N418" s="1" t="s">
        <v>396</v>
      </c>
      <c r="O418" t="str">
        <f>VLOOKUP(N418,xml_table3!$A$1:$B$272,2,FALSE())</f>
        <v>S270</v>
      </c>
      <c r="P418" s="1" t="s">
        <v>240</v>
      </c>
      <c r="Q418" t="str">
        <f>VLOOKUP(P418,xml_table3!$A$1:$B$272,2,FALSE())</f>
        <v>S252</v>
      </c>
      <c r="R418" s="1" t="s">
        <v>236</v>
      </c>
      <c r="S418" t="str">
        <f>VLOOKUP(R418,xml_table3!$A$1:$B$272,2,FALSE())</f>
        <v>S50</v>
      </c>
      <c r="T418" s="1" t="s">
        <v>212</v>
      </c>
      <c r="U418" s="1" t="s">
        <v>40</v>
      </c>
      <c r="V418" s="1" t="s">
        <v>43</v>
      </c>
      <c r="X418" s="1"/>
      <c r="Y418" t="str">
        <f>"&lt;member ID = """&amp;A418&amp;"""&gt;&lt;K_ID&gt;"&amp;B418&amp;"&lt;/K_ID&gt;&lt;Name&gt;"&amp;C418&amp;"&lt;/Name&gt;&lt;Personality&gt;"&amp;テーブル1[[#This Row],[Personality2]]&amp;"&lt;/Personality&gt;&lt;Special_1&gt;"&amp;G418&amp;"&lt;/Special_1&gt;&lt;Special_2&gt;"&amp;I418&amp;"&lt;/Special_2&gt;&lt;Item&gt;"&amp;K418&amp;"&lt;/Item&gt;&lt;Skill_1&gt;"&amp;M418&amp;"&lt;/Skill_1&gt;&lt;Skill_2&gt;"&amp;O418&amp;"&lt;/Skill_2&gt;&lt;Skill_3&gt;"&amp;Q418&amp;"&lt;/Skill_3&gt;"</f>
        <v>&lt;member ID = "P417"&gt;&lt;K_ID&gt;K105&lt;/K_ID&gt;&lt;Name&gt;ホエルオー&lt;/Name&gt;&lt;Personality&gt;PE3&lt;/Personality&gt;&lt;Special_1&gt;S109&lt;/Special_1&gt;&lt;Special_2&gt;S71&lt;/Special_2&gt;&lt;Item&gt;I8&lt;/Item&gt;&lt;Skill_1&gt;S175&lt;/Skill_1&gt;&lt;Skill_2&gt;S270&lt;/Skill_2&gt;&lt;Skill_3&gt;S252&lt;/Skill_3&gt;</v>
      </c>
      <c r="Z418" t="str">
        <f t="shared" si="13"/>
        <v>&lt;Skill_4&gt;S50&lt;/Skill_4&gt;&lt;Circle&gt;1&lt;/Circle&gt;&lt;Doryokuti_1&gt;HP&lt;/Doryokuti_1&gt;&lt;Doryokuti_2&gt;C&lt;/Doryokuti_2&gt;&lt;Doryokuti_3&gt;&lt;/Doryokuti_3&gt;&lt;/member&gt;</v>
      </c>
      <c r="AA418" t="str">
        <f t="shared" si="12"/>
        <v>&lt;member ID = "P417"&gt;&lt;K_ID&gt;K105&lt;/K_ID&gt;&lt;Name&gt;ホエルオー&lt;/Name&gt;&lt;Personality&gt;PE3&lt;/Personality&gt;&lt;Special_1&gt;S109&lt;/Special_1&gt;&lt;Special_2&gt;S71&lt;/Special_2&gt;&lt;Item&gt;I8&lt;/Item&gt;&lt;Skill_1&gt;S175&lt;/Skill_1&gt;&lt;Skill_2&gt;S270&lt;/Skill_2&gt;&lt;Skill_3&gt;S252&lt;/Skill_3&gt;&lt;Skill_4&gt;S50&lt;/Skill_4&gt;&lt;Circle&gt;1&lt;/Circle&gt;&lt;Doryokuti_1&gt;HP&lt;/Doryokuti_1&gt;&lt;Doryokuti_2&gt;C&lt;/Doryokuti_2&gt;&lt;Doryokuti_3&gt;&lt;/Doryokuti_3&gt;&lt;/member&gt;</v>
      </c>
      <c r="AMK418" s="1"/>
    </row>
    <row r="419" spans="1:27 1025:1025">
      <c r="A419" s="1" t="s">
        <v>1067</v>
      </c>
      <c r="B419" t="str">
        <f>VLOOKUP(C419,xml_table5!$A$1:$B$151,2,FALSE())</f>
        <v>K105</v>
      </c>
      <c r="C419" s="1" t="s">
        <v>1066</v>
      </c>
      <c r="D419" s="1" t="s">
        <v>289</v>
      </c>
      <c r="E419" s="22" t="str">
        <f>VLOOKUP(テーブル1[[#This Row],[Personality]],作業用!$J$2:$K$17,2,FALSE)</f>
        <v>PE4</v>
      </c>
      <c r="F419" t="str">
        <f>VLOOKUP(C419,pokemon_status!$B$2:$F$910,4,FALSE())</f>
        <v>みずのベール</v>
      </c>
      <c r="G419" t="str">
        <f>VLOOKUP(F419,xml_table4!$A$1:$B$127,2,FALSE())</f>
        <v>S109</v>
      </c>
      <c r="H419" t="s">
        <v>1059</v>
      </c>
      <c r="I419" t="str">
        <f>IF(H419 = "","",VLOOKUP(H419,xml_table4!$A$1:$B$127,2,FALSE()))</f>
        <v>S71</v>
      </c>
      <c r="J419" s="1" t="s">
        <v>460</v>
      </c>
      <c r="K419" t="str">
        <f>VLOOKUP(J419,xml_table2!$A$2:$B$56,2,FALSE())</f>
        <v>I10</v>
      </c>
      <c r="L419" s="1" t="s">
        <v>1068</v>
      </c>
      <c r="M419" t="str">
        <f>VLOOKUP(L419,xml_table3!$A$1:$B$272,2,FALSE())</f>
        <v>S29</v>
      </c>
      <c r="N419" s="1" t="s">
        <v>300</v>
      </c>
      <c r="O419" t="str">
        <f>VLOOKUP(N419,xml_table3!$A$1:$B$272,2,FALSE())</f>
        <v>S157</v>
      </c>
      <c r="P419" s="1" t="s">
        <v>806</v>
      </c>
      <c r="Q419" t="str">
        <f>VLOOKUP(P419,xml_table3!$A$1:$B$272,2,FALSE())</f>
        <v>S171</v>
      </c>
      <c r="R419" s="1" t="s">
        <v>461</v>
      </c>
      <c r="S419" t="str">
        <f>VLOOKUP(R419,xml_table3!$A$1:$B$272,2,FALSE())</f>
        <v>S183</v>
      </c>
      <c r="T419" s="1" t="s">
        <v>219</v>
      </c>
      <c r="U419" s="1" t="s">
        <v>40</v>
      </c>
      <c r="V419" s="1" t="s">
        <v>42</v>
      </c>
      <c r="W419" s="1" t="s">
        <v>44</v>
      </c>
      <c r="X419" s="1"/>
      <c r="Y419" t="str">
        <f>"&lt;member ID = """&amp;A419&amp;"""&gt;&lt;K_ID&gt;"&amp;B419&amp;"&lt;/K_ID&gt;&lt;Name&gt;"&amp;C419&amp;"&lt;/Name&gt;&lt;Personality&gt;"&amp;テーブル1[[#This Row],[Personality2]]&amp;"&lt;/Personality&gt;&lt;Special_1&gt;"&amp;G419&amp;"&lt;/Special_1&gt;&lt;Special_2&gt;"&amp;I419&amp;"&lt;/Special_2&gt;&lt;Item&gt;"&amp;K419&amp;"&lt;/Item&gt;&lt;Skill_1&gt;"&amp;M419&amp;"&lt;/Skill_1&gt;&lt;Skill_2&gt;"&amp;O419&amp;"&lt;/Skill_2&gt;&lt;Skill_3&gt;"&amp;Q419&amp;"&lt;/Skill_3&gt;"</f>
        <v>&lt;member ID = "P418"&gt;&lt;K_ID&gt;K105&lt;/K_ID&gt;&lt;Name&gt;ホエルオー&lt;/Name&gt;&lt;Personality&gt;PE4&lt;/Personality&gt;&lt;Special_1&gt;S109&lt;/Special_1&gt;&lt;Special_2&gt;S71&lt;/Special_2&gt;&lt;Item&gt;I10&lt;/Item&gt;&lt;Skill_1&gt;S29&lt;/Skill_1&gt;&lt;Skill_2&gt;S157&lt;/Skill_2&gt;&lt;Skill_3&gt;S171&lt;/Skill_3&gt;</v>
      </c>
      <c r="Z419" t="str">
        <f t="shared" si="13"/>
        <v>&lt;Skill_4&gt;S183&lt;/Skill_4&gt;&lt;Circle&gt;2&lt;/Circle&gt;&lt;Doryokuti_1&gt;HP&lt;/Doryokuti_1&gt;&lt;Doryokuti_2&gt;B&lt;/Doryokuti_2&gt;&lt;Doryokuti_3&gt;D&lt;/Doryokuti_3&gt;&lt;/member&gt;</v>
      </c>
      <c r="AA419" t="str">
        <f t="shared" si="12"/>
        <v>&lt;member ID = "P418"&gt;&lt;K_ID&gt;K105&lt;/K_ID&gt;&lt;Name&gt;ホエルオー&lt;/Name&gt;&lt;Personality&gt;PE4&lt;/Personality&gt;&lt;Special_1&gt;S109&lt;/Special_1&gt;&lt;Special_2&gt;S71&lt;/Special_2&gt;&lt;Item&gt;I10&lt;/Item&gt;&lt;Skill_1&gt;S29&lt;/Skill_1&gt;&lt;Skill_2&gt;S157&lt;/Skill_2&gt;&lt;Skill_3&gt;S171&lt;/Skill_3&gt;&lt;Skill_4&gt;S183&lt;/Skill_4&gt;&lt;Circle&gt;2&lt;/Circle&gt;&lt;Doryokuti_1&gt;HP&lt;/Doryokuti_1&gt;&lt;Doryokuti_2&gt;B&lt;/Doryokuti_2&gt;&lt;Doryokuti_3&gt;D&lt;/Doryokuti_3&gt;&lt;/member&gt;</v>
      </c>
      <c r="AMK419" s="1"/>
    </row>
    <row r="420" spans="1:27 1025:1025">
      <c r="A420" s="1" t="s">
        <v>1069</v>
      </c>
      <c r="B420" t="str">
        <f>VLOOKUP(C420,xml_table5!$A$1:$B$151,2,FALSE())</f>
        <v>K105</v>
      </c>
      <c r="C420" s="1" t="s">
        <v>1066</v>
      </c>
      <c r="D420" s="1" t="s">
        <v>206</v>
      </c>
      <c r="E420" s="22" t="str">
        <f>VLOOKUP(テーブル1[[#This Row],[Personality]],作業用!$J$2:$K$17,2,FALSE)</f>
        <v>PE1</v>
      </c>
      <c r="F420" t="str">
        <f>VLOOKUP(C420,pokemon_status!$B$2:$F$910,4,FALSE())</f>
        <v>みずのベール</v>
      </c>
      <c r="G420" t="str">
        <f>VLOOKUP(F420,xml_table4!$A$1:$B$127,2,FALSE())</f>
        <v>S109</v>
      </c>
      <c r="H420" t="s">
        <v>1059</v>
      </c>
      <c r="I420" t="str">
        <f>IF(H420 = "","",VLOOKUP(H420,xml_table4!$A$1:$B$127,2,FALSE()))</f>
        <v>S71</v>
      </c>
      <c r="J420" s="1" t="s">
        <v>298</v>
      </c>
      <c r="K420" t="str">
        <f>VLOOKUP(J420,xml_table2!$A$2:$B$56,2,FALSE())</f>
        <v>I33</v>
      </c>
      <c r="L420" s="1" t="s">
        <v>378</v>
      </c>
      <c r="M420" t="str">
        <f>VLOOKUP(L420,xml_table3!$A$1:$B$272,2,FALSE())</f>
        <v>S126</v>
      </c>
      <c r="N420" s="1" t="s">
        <v>404</v>
      </c>
      <c r="O420" t="str">
        <f>VLOOKUP(N420,xml_table3!$A$1:$B$272,2,FALSE())</f>
        <v>S257</v>
      </c>
      <c r="P420" s="1" t="s">
        <v>210</v>
      </c>
      <c r="Q420" t="str">
        <f>VLOOKUP(P420,xml_table3!$A$1:$B$272,2,FALSE())</f>
        <v>S95</v>
      </c>
      <c r="R420" s="1" t="s">
        <v>449</v>
      </c>
      <c r="S420" t="str">
        <f>VLOOKUP(R420,xml_table3!$A$1:$B$272,2,FALSE())</f>
        <v>S187</v>
      </c>
      <c r="T420" s="1" t="s">
        <v>224</v>
      </c>
      <c r="U420" s="1" t="s">
        <v>40</v>
      </c>
      <c r="V420" s="1" t="s">
        <v>41</v>
      </c>
      <c r="X420" s="1"/>
      <c r="Y420" t="str">
        <f>"&lt;member ID = """&amp;A420&amp;"""&gt;&lt;K_ID&gt;"&amp;B420&amp;"&lt;/K_ID&gt;&lt;Name&gt;"&amp;C420&amp;"&lt;/Name&gt;&lt;Personality&gt;"&amp;テーブル1[[#This Row],[Personality2]]&amp;"&lt;/Personality&gt;&lt;Special_1&gt;"&amp;G420&amp;"&lt;/Special_1&gt;&lt;Special_2&gt;"&amp;I420&amp;"&lt;/Special_2&gt;&lt;Item&gt;"&amp;K420&amp;"&lt;/Item&gt;&lt;Skill_1&gt;"&amp;M420&amp;"&lt;/Skill_1&gt;&lt;Skill_2&gt;"&amp;O420&amp;"&lt;/Skill_2&gt;&lt;Skill_3&gt;"&amp;Q420&amp;"&lt;/Skill_3&gt;"</f>
        <v>&lt;member ID = "P419"&gt;&lt;K_ID&gt;K105&lt;/K_ID&gt;&lt;Name&gt;ホエルオー&lt;/Name&gt;&lt;Personality&gt;PE1&lt;/Personality&gt;&lt;Special_1&gt;S109&lt;/Special_1&gt;&lt;Special_2&gt;S71&lt;/Special_2&gt;&lt;Item&gt;I33&lt;/Item&gt;&lt;Skill_1&gt;S126&lt;/Skill_1&gt;&lt;Skill_2&gt;S257&lt;/Skill_2&gt;&lt;Skill_3&gt;S95&lt;/Skill_3&gt;</v>
      </c>
      <c r="Z420" t="str">
        <f t="shared" si="13"/>
        <v>&lt;Skill_4&gt;S187&lt;/Skill_4&gt;&lt;Circle&gt;3&lt;/Circle&gt;&lt;Doryokuti_1&gt;HP&lt;/Doryokuti_1&gt;&lt;Doryokuti_2&gt;A&lt;/Doryokuti_2&gt;&lt;Doryokuti_3&gt;&lt;/Doryokuti_3&gt;&lt;/member&gt;</v>
      </c>
      <c r="AA420" t="str">
        <f t="shared" si="12"/>
        <v>&lt;member ID = "P419"&gt;&lt;K_ID&gt;K105&lt;/K_ID&gt;&lt;Name&gt;ホエルオー&lt;/Name&gt;&lt;Personality&gt;PE1&lt;/Personality&gt;&lt;Special_1&gt;S109&lt;/Special_1&gt;&lt;Special_2&gt;S71&lt;/Special_2&gt;&lt;Item&gt;I33&lt;/Item&gt;&lt;Skill_1&gt;S126&lt;/Skill_1&gt;&lt;Skill_2&gt;S257&lt;/Skill_2&gt;&lt;Skill_3&gt;S95&lt;/Skill_3&gt;&lt;Skill_4&gt;S187&lt;/Skill_4&gt;&lt;Circle&gt;3&lt;/Circle&gt;&lt;Doryokuti_1&gt;HP&lt;/Doryokuti_1&gt;&lt;Doryokuti_2&gt;A&lt;/Doryokuti_2&gt;&lt;Doryokuti_3&gt;&lt;/Doryokuti_3&gt;&lt;/member&gt;</v>
      </c>
      <c r="AMK420" s="1"/>
    </row>
    <row r="421" spans="1:27 1025:1025">
      <c r="A421" s="1" t="s">
        <v>1070</v>
      </c>
      <c r="B421" t="str">
        <f>VLOOKUP(C421,xml_table5!$A$1:$B$151,2,FALSE())</f>
        <v>K105</v>
      </c>
      <c r="C421" s="1" t="s">
        <v>1066</v>
      </c>
      <c r="D421" s="1" t="s">
        <v>261</v>
      </c>
      <c r="E421" s="22" t="str">
        <f>VLOOKUP(テーブル1[[#This Row],[Personality]],作業用!$J$2:$K$17,2,FALSE)</f>
        <v>PE3</v>
      </c>
      <c r="F421" t="str">
        <f>VLOOKUP(C421,pokemon_status!$B$2:$F$910,4,FALSE())</f>
        <v>みずのベール</v>
      </c>
      <c r="G421" t="str">
        <f>VLOOKUP(F421,xml_table4!$A$1:$B$127,2,FALSE())</f>
        <v>S109</v>
      </c>
      <c r="H421" t="s">
        <v>1059</v>
      </c>
      <c r="I421" t="str">
        <f>IF(H421 = "","",VLOOKUP(H421,xml_table4!$A$1:$B$127,2,FALSE()))</f>
        <v>S71</v>
      </c>
      <c r="J421" s="1" t="s">
        <v>239</v>
      </c>
      <c r="K421" t="str">
        <f>VLOOKUP(J421,xml_table2!$A$2:$B$56,2,FALSE())</f>
        <v>I30</v>
      </c>
      <c r="L421" s="1" t="s">
        <v>475</v>
      </c>
      <c r="M421" t="str">
        <f>VLOOKUP(L421,xml_table3!$A$1:$B$272,2,FALSE())</f>
        <v>S190</v>
      </c>
      <c r="N421" s="1" t="s">
        <v>385</v>
      </c>
      <c r="O421" t="str">
        <f>VLOOKUP(N421,xml_table3!$A$1:$B$272,2,FALSE())</f>
        <v>S213</v>
      </c>
      <c r="P421" s="1" t="s">
        <v>284</v>
      </c>
      <c r="Q421" t="str">
        <f>VLOOKUP(P421,xml_table3!$A$1:$B$272,2,FALSE())</f>
        <v>S192</v>
      </c>
      <c r="R421" s="1" t="s">
        <v>455</v>
      </c>
      <c r="S421" t="str">
        <f>VLOOKUP(R421,xml_table3!$A$1:$B$272,2,FALSE())</f>
        <v>S106</v>
      </c>
      <c r="T421" s="1" t="s">
        <v>228</v>
      </c>
      <c r="U421" s="1" t="s">
        <v>40</v>
      </c>
      <c r="V421" s="1" t="s">
        <v>43</v>
      </c>
      <c r="X421" s="1"/>
      <c r="Y421" t="str">
        <f>"&lt;member ID = """&amp;A421&amp;"""&gt;&lt;K_ID&gt;"&amp;B421&amp;"&lt;/K_ID&gt;&lt;Name&gt;"&amp;C421&amp;"&lt;/Name&gt;&lt;Personality&gt;"&amp;テーブル1[[#This Row],[Personality2]]&amp;"&lt;/Personality&gt;&lt;Special_1&gt;"&amp;G421&amp;"&lt;/Special_1&gt;&lt;Special_2&gt;"&amp;I421&amp;"&lt;/Special_2&gt;&lt;Item&gt;"&amp;K421&amp;"&lt;/Item&gt;&lt;Skill_1&gt;"&amp;M421&amp;"&lt;/Skill_1&gt;&lt;Skill_2&gt;"&amp;O421&amp;"&lt;/Skill_2&gt;&lt;Skill_3&gt;"&amp;Q421&amp;"&lt;/Skill_3&gt;"</f>
        <v>&lt;member ID = "P420"&gt;&lt;K_ID&gt;K105&lt;/K_ID&gt;&lt;Name&gt;ホエルオー&lt;/Name&gt;&lt;Personality&gt;PE3&lt;/Personality&gt;&lt;Special_1&gt;S109&lt;/Special_1&gt;&lt;Special_2&gt;S71&lt;/Special_2&gt;&lt;Item&gt;I30&lt;/Item&gt;&lt;Skill_1&gt;S190&lt;/Skill_1&gt;&lt;Skill_2&gt;S213&lt;/Skill_2&gt;&lt;Skill_3&gt;S192&lt;/Skill_3&gt;</v>
      </c>
      <c r="Z421" t="str">
        <f t="shared" si="13"/>
        <v>&lt;Skill_4&gt;S106&lt;/Skill_4&gt;&lt;Circle&gt;4&lt;/Circle&gt;&lt;Doryokuti_1&gt;HP&lt;/Doryokuti_1&gt;&lt;Doryokuti_2&gt;C&lt;/Doryokuti_2&gt;&lt;Doryokuti_3&gt;&lt;/Doryokuti_3&gt;&lt;/member&gt;</v>
      </c>
      <c r="AA421" t="str">
        <f t="shared" si="12"/>
        <v>&lt;member ID = "P420"&gt;&lt;K_ID&gt;K105&lt;/K_ID&gt;&lt;Name&gt;ホエルオー&lt;/Name&gt;&lt;Personality&gt;PE3&lt;/Personality&gt;&lt;Special_1&gt;S109&lt;/Special_1&gt;&lt;Special_2&gt;S71&lt;/Special_2&gt;&lt;Item&gt;I30&lt;/Item&gt;&lt;Skill_1&gt;S190&lt;/Skill_1&gt;&lt;Skill_2&gt;S213&lt;/Skill_2&gt;&lt;Skill_3&gt;S192&lt;/Skill_3&gt;&lt;Skill_4&gt;S106&lt;/Skill_4&gt;&lt;Circle&gt;4&lt;/Circle&gt;&lt;Doryokuti_1&gt;HP&lt;/Doryokuti_1&gt;&lt;Doryokuti_2&gt;C&lt;/Doryokuti_2&gt;&lt;Doryokuti_3&gt;&lt;/Doryokuti_3&gt;&lt;/member&gt;</v>
      </c>
      <c r="AMK421" s="1"/>
    </row>
    <row r="422" spans="1:27 1025:1025">
      <c r="A422" s="1" t="s">
        <v>1071</v>
      </c>
      <c r="B422" t="str">
        <f>VLOOKUP(C422,xml_table5!$A$1:$B$151,2,FALSE())</f>
        <v>K106</v>
      </c>
      <c r="C422" s="1" t="s">
        <v>1072</v>
      </c>
      <c r="D422" s="1" t="s">
        <v>206</v>
      </c>
      <c r="E422" s="22" t="str">
        <f>VLOOKUP(テーブル1[[#This Row],[Personality]],作業用!$J$2:$K$17,2,FALSE)</f>
        <v>PE1</v>
      </c>
      <c r="F422" t="str">
        <f>VLOOKUP(C422,pokemon_status!$B$2:$F$910,4,FALSE())</f>
        <v>いかく</v>
      </c>
      <c r="G422" t="str">
        <f>VLOOKUP(F422,xml_table4!$A$1:$B$127,2,FALSE())</f>
        <v>S8</v>
      </c>
      <c r="I422" t="str">
        <f>IF(H422 = "","",VLOOKUP(H422,xml_table4!$A$1:$B$127,2,FALSE()))</f>
        <v/>
      </c>
      <c r="J422" s="1" t="s">
        <v>723</v>
      </c>
      <c r="K422" t="str">
        <f>VLOOKUP(J422,xml_table2!$A$2:$B$56,2,FALSE())</f>
        <v>I16</v>
      </c>
      <c r="L422" s="1" t="s">
        <v>394</v>
      </c>
      <c r="M422" t="str">
        <f>VLOOKUP(L422,xml_table3!$A$1:$B$272,2,FALSE())</f>
        <v>S163</v>
      </c>
      <c r="N422" s="1" t="s">
        <v>217</v>
      </c>
      <c r="O422" t="str">
        <f>VLOOKUP(N422,xml_table3!$A$1:$B$272,2,FALSE())</f>
        <v>S145</v>
      </c>
      <c r="P422" s="1" t="s">
        <v>216</v>
      </c>
      <c r="Q422" t="str">
        <f>VLOOKUP(P422,xml_table3!$A$1:$B$272,2,FALSE())</f>
        <v>S6</v>
      </c>
      <c r="R422" s="1" t="s">
        <v>392</v>
      </c>
      <c r="S422" t="str">
        <f>VLOOKUP(R422,xml_table3!$A$1:$B$272,2,FALSE())</f>
        <v>S86</v>
      </c>
      <c r="T422" s="1" t="s">
        <v>212</v>
      </c>
      <c r="U422" s="1" t="s">
        <v>41</v>
      </c>
      <c r="V422" s="1" t="s">
        <v>45</v>
      </c>
      <c r="X422" s="1"/>
      <c r="Y422" t="str">
        <f>"&lt;member ID = """&amp;A422&amp;"""&gt;&lt;K_ID&gt;"&amp;B422&amp;"&lt;/K_ID&gt;&lt;Name&gt;"&amp;C422&amp;"&lt;/Name&gt;&lt;Personality&gt;"&amp;テーブル1[[#This Row],[Personality2]]&amp;"&lt;/Personality&gt;&lt;Special_1&gt;"&amp;G422&amp;"&lt;/Special_1&gt;&lt;Special_2&gt;"&amp;I422&amp;"&lt;/Special_2&gt;&lt;Item&gt;"&amp;K422&amp;"&lt;/Item&gt;&lt;Skill_1&gt;"&amp;M422&amp;"&lt;/Skill_1&gt;&lt;Skill_2&gt;"&amp;O422&amp;"&lt;/Skill_2&gt;&lt;Skill_3&gt;"&amp;Q422&amp;"&lt;/Skill_3&gt;"</f>
        <v>&lt;member ID = "P421"&gt;&lt;K_ID&gt;K106&lt;/K_ID&gt;&lt;Name&gt;ボーマンダ&lt;/Name&gt;&lt;Personality&gt;PE1&lt;/Personality&gt;&lt;Special_1&gt;S8&lt;/Special_1&gt;&lt;Special_2&gt;&lt;/Special_2&gt;&lt;Item&gt;I16&lt;/Item&gt;&lt;Skill_1&gt;S163&lt;/Skill_1&gt;&lt;Skill_2&gt;S145&lt;/Skill_2&gt;&lt;Skill_3&gt;S6&lt;/Skill_3&gt;</v>
      </c>
      <c r="Z422" t="str">
        <f t="shared" si="13"/>
        <v>&lt;Skill_4&gt;S86&lt;/Skill_4&gt;&lt;Circle&gt;1&lt;/Circle&gt;&lt;Doryokuti_1&gt;A&lt;/Doryokuti_1&gt;&lt;Doryokuti_2&gt;S&lt;/Doryokuti_2&gt;&lt;Doryokuti_3&gt;&lt;/Doryokuti_3&gt;&lt;/member&gt;</v>
      </c>
      <c r="AA422" t="str">
        <f t="shared" si="12"/>
        <v>&lt;member ID = "P421"&gt;&lt;K_ID&gt;K106&lt;/K_ID&gt;&lt;Name&gt;ボーマンダ&lt;/Name&gt;&lt;Personality&gt;PE1&lt;/Personality&gt;&lt;Special_1&gt;S8&lt;/Special_1&gt;&lt;Special_2&gt;&lt;/Special_2&gt;&lt;Item&gt;I16&lt;/Item&gt;&lt;Skill_1&gt;S163&lt;/Skill_1&gt;&lt;Skill_2&gt;S145&lt;/Skill_2&gt;&lt;Skill_3&gt;S6&lt;/Skill_3&gt;&lt;Skill_4&gt;S86&lt;/Skill_4&gt;&lt;Circle&gt;1&lt;/Circle&gt;&lt;Doryokuti_1&gt;A&lt;/Doryokuti_1&gt;&lt;Doryokuti_2&gt;S&lt;/Doryokuti_2&gt;&lt;Doryokuti_3&gt;&lt;/Doryokuti_3&gt;&lt;/member&gt;</v>
      </c>
      <c r="AMK422" s="1"/>
    </row>
    <row r="423" spans="1:27 1025:1025">
      <c r="A423" s="1" t="s">
        <v>1073</v>
      </c>
      <c r="B423" t="str">
        <f>VLOOKUP(C423,xml_table5!$A$1:$B$151,2,FALSE())</f>
        <v>K106</v>
      </c>
      <c r="C423" s="1" t="s">
        <v>1072</v>
      </c>
      <c r="D423" s="1" t="s">
        <v>231</v>
      </c>
      <c r="E423" s="22" t="str">
        <f>VLOOKUP(テーブル1[[#This Row],[Personality]],作業用!$J$2:$K$17,2,FALSE)</f>
        <v>PE2</v>
      </c>
      <c r="F423" t="str">
        <f>VLOOKUP(C423,pokemon_status!$B$2:$F$910,4,FALSE())</f>
        <v>いかく</v>
      </c>
      <c r="G423" t="str">
        <f>VLOOKUP(F423,xml_table4!$A$1:$B$127,2,FALSE())</f>
        <v>S8</v>
      </c>
      <c r="I423" t="str">
        <f>IF(H423 = "","",VLOOKUP(H423,xml_table4!$A$1:$B$127,2,FALSE()))</f>
        <v/>
      </c>
      <c r="J423" s="1" t="s">
        <v>514</v>
      </c>
      <c r="K423" t="str">
        <f>VLOOKUP(J423,xml_table2!$A$2:$B$56,2,FALSE())</f>
        <v>I28</v>
      </c>
      <c r="L423" s="1" t="s">
        <v>394</v>
      </c>
      <c r="M423" t="str">
        <f>VLOOKUP(L423,xml_table3!$A$1:$B$272,2,FALSE())</f>
        <v>S163</v>
      </c>
      <c r="N423" s="1" t="s">
        <v>251</v>
      </c>
      <c r="O423" t="str">
        <f>VLOOKUP(N423,xml_table3!$A$1:$B$272,2,FALSE())</f>
        <v>S225</v>
      </c>
      <c r="P423" s="1" t="s">
        <v>258</v>
      </c>
      <c r="Q423" t="str">
        <f>VLOOKUP(P423,xml_table3!$A$1:$B$272,2,FALSE())</f>
        <v>S55</v>
      </c>
      <c r="R423" s="1" t="s">
        <v>399</v>
      </c>
      <c r="S423" t="str">
        <f>VLOOKUP(R423,xml_table3!$A$1:$B$272,2,FALSE())</f>
        <v>S268</v>
      </c>
      <c r="T423" s="1" t="s">
        <v>219</v>
      </c>
      <c r="U423" s="1" t="s">
        <v>41</v>
      </c>
      <c r="V423" s="1" t="s">
        <v>45</v>
      </c>
      <c r="X423" s="1"/>
      <c r="Y423" t="str">
        <f>"&lt;member ID = """&amp;A423&amp;"""&gt;&lt;K_ID&gt;"&amp;B423&amp;"&lt;/K_ID&gt;&lt;Name&gt;"&amp;C423&amp;"&lt;/Name&gt;&lt;Personality&gt;"&amp;テーブル1[[#This Row],[Personality2]]&amp;"&lt;/Personality&gt;&lt;Special_1&gt;"&amp;G423&amp;"&lt;/Special_1&gt;&lt;Special_2&gt;"&amp;I423&amp;"&lt;/Special_2&gt;&lt;Item&gt;"&amp;K423&amp;"&lt;/Item&gt;&lt;Skill_1&gt;"&amp;M423&amp;"&lt;/Skill_1&gt;&lt;Skill_2&gt;"&amp;O423&amp;"&lt;/Skill_2&gt;&lt;Skill_3&gt;"&amp;Q423&amp;"&lt;/Skill_3&gt;"</f>
        <v>&lt;member ID = "P422"&gt;&lt;K_ID&gt;K106&lt;/K_ID&gt;&lt;Name&gt;ボーマンダ&lt;/Name&gt;&lt;Personality&gt;PE2&lt;/Personality&gt;&lt;Special_1&gt;S8&lt;/Special_1&gt;&lt;Special_2&gt;&lt;/Special_2&gt;&lt;Item&gt;I28&lt;/Item&gt;&lt;Skill_1&gt;S163&lt;/Skill_1&gt;&lt;Skill_2&gt;S225&lt;/Skill_2&gt;&lt;Skill_3&gt;S55&lt;/Skill_3&gt;</v>
      </c>
      <c r="Z423" t="str">
        <f t="shared" si="13"/>
        <v>&lt;Skill_4&gt;S268&lt;/Skill_4&gt;&lt;Circle&gt;2&lt;/Circle&gt;&lt;Doryokuti_1&gt;A&lt;/Doryokuti_1&gt;&lt;Doryokuti_2&gt;S&lt;/Doryokuti_2&gt;&lt;Doryokuti_3&gt;&lt;/Doryokuti_3&gt;&lt;/member&gt;</v>
      </c>
      <c r="AA423" t="str">
        <f t="shared" si="12"/>
        <v>&lt;member ID = "P422"&gt;&lt;K_ID&gt;K106&lt;/K_ID&gt;&lt;Name&gt;ボーマンダ&lt;/Name&gt;&lt;Personality&gt;PE2&lt;/Personality&gt;&lt;Special_1&gt;S8&lt;/Special_1&gt;&lt;Special_2&gt;&lt;/Special_2&gt;&lt;Item&gt;I28&lt;/Item&gt;&lt;Skill_1&gt;S163&lt;/Skill_1&gt;&lt;Skill_2&gt;S225&lt;/Skill_2&gt;&lt;Skill_3&gt;S55&lt;/Skill_3&gt;&lt;Skill_4&gt;S268&lt;/Skill_4&gt;&lt;Circle&gt;2&lt;/Circle&gt;&lt;Doryokuti_1&gt;A&lt;/Doryokuti_1&gt;&lt;Doryokuti_2&gt;S&lt;/Doryokuti_2&gt;&lt;Doryokuti_3&gt;&lt;/Doryokuti_3&gt;&lt;/member&gt;</v>
      </c>
      <c r="AMK423" s="1"/>
    </row>
    <row r="424" spans="1:27 1025:1025">
      <c r="A424" s="1" t="s">
        <v>1074</v>
      </c>
      <c r="B424" t="str">
        <f>VLOOKUP(C424,xml_table5!$A$1:$B$151,2,FALSE())</f>
        <v>K106</v>
      </c>
      <c r="C424" s="1" t="s">
        <v>1072</v>
      </c>
      <c r="D424" s="1" t="s">
        <v>261</v>
      </c>
      <c r="E424" s="22" t="str">
        <f>VLOOKUP(テーブル1[[#This Row],[Personality]],作業用!$J$2:$K$17,2,FALSE)</f>
        <v>PE3</v>
      </c>
      <c r="F424" t="str">
        <f>VLOOKUP(C424,pokemon_status!$B$2:$F$910,4,FALSE())</f>
        <v>いかく</v>
      </c>
      <c r="G424" t="str">
        <f>VLOOKUP(F424,xml_table4!$A$1:$B$127,2,FALSE())</f>
        <v>S8</v>
      </c>
      <c r="I424" t="str">
        <f>IF(H424 = "","",VLOOKUP(H424,xml_table4!$A$1:$B$127,2,FALSE()))</f>
        <v/>
      </c>
      <c r="J424" s="1" t="s">
        <v>140</v>
      </c>
      <c r="K424" t="str">
        <f>VLOOKUP(J424,xml_table2!$A$2:$B$56,2,FALSE())</f>
        <v>I49</v>
      </c>
      <c r="L424" s="1" t="s">
        <v>432</v>
      </c>
      <c r="M424" t="str">
        <f>VLOOKUP(L424,xml_table3!$A$1:$B$272,2,FALSE())</f>
        <v>S266</v>
      </c>
      <c r="N424" s="1" t="s">
        <v>475</v>
      </c>
      <c r="O424" t="str">
        <f>VLOOKUP(N424,xml_table3!$A$1:$B$272,2,FALSE())</f>
        <v>S190</v>
      </c>
      <c r="P424" s="1" t="s">
        <v>433</v>
      </c>
      <c r="Q424" t="str">
        <f>VLOOKUP(P424,xml_table3!$A$1:$B$272,2,FALSE())</f>
        <v>S48</v>
      </c>
      <c r="R424" s="1" t="s">
        <v>534</v>
      </c>
      <c r="S424" t="str">
        <f>VLOOKUP(R424,xml_table3!$A$1:$B$272,2,FALSE())</f>
        <v>S17</v>
      </c>
      <c r="T424" s="1" t="s">
        <v>224</v>
      </c>
      <c r="U424" s="1" t="s">
        <v>43</v>
      </c>
      <c r="V424" s="1" t="s">
        <v>45</v>
      </c>
      <c r="X424" s="1"/>
      <c r="Y424" t="str">
        <f>"&lt;member ID = """&amp;A424&amp;"""&gt;&lt;K_ID&gt;"&amp;B424&amp;"&lt;/K_ID&gt;&lt;Name&gt;"&amp;C424&amp;"&lt;/Name&gt;&lt;Personality&gt;"&amp;テーブル1[[#This Row],[Personality2]]&amp;"&lt;/Personality&gt;&lt;Special_1&gt;"&amp;G424&amp;"&lt;/Special_1&gt;&lt;Special_2&gt;"&amp;I424&amp;"&lt;/Special_2&gt;&lt;Item&gt;"&amp;K424&amp;"&lt;/Item&gt;&lt;Skill_1&gt;"&amp;M424&amp;"&lt;/Skill_1&gt;&lt;Skill_2&gt;"&amp;O424&amp;"&lt;/Skill_2&gt;&lt;Skill_3&gt;"&amp;Q424&amp;"&lt;/Skill_3&gt;"</f>
        <v>&lt;member ID = "P423"&gt;&lt;K_ID&gt;K106&lt;/K_ID&gt;&lt;Name&gt;ボーマンダ&lt;/Name&gt;&lt;Personality&gt;PE3&lt;/Personality&gt;&lt;Special_1&gt;S8&lt;/Special_1&gt;&lt;Special_2&gt;&lt;/Special_2&gt;&lt;Item&gt;I49&lt;/Item&gt;&lt;Skill_1&gt;S266&lt;/Skill_1&gt;&lt;Skill_2&gt;S190&lt;/Skill_2&gt;&lt;Skill_3&gt;S48&lt;/Skill_3&gt;</v>
      </c>
      <c r="Z424" t="str">
        <f t="shared" si="13"/>
        <v>&lt;Skill_4&gt;S17&lt;/Skill_4&gt;&lt;Circle&gt;3&lt;/Circle&gt;&lt;Doryokuti_1&gt;C&lt;/Doryokuti_1&gt;&lt;Doryokuti_2&gt;S&lt;/Doryokuti_2&gt;&lt;Doryokuti_3&gt;&lt;/Doryokuti_3&gt;&lt;/member&gt;</v>
      </c>
      <c r="AA424" t="str">
        <f t="shared" si="12"/>
        <v>&lt;member ID = "P423"&gt;&lt;K_ID&gt;K106&lt;/K_ID&gt;&lt;Name&gt;ボーマンダ&lt;/Name&gt;&lt;Personality&gt;PE3&lt;/Personality&gt;&lt;Special_1&gt;S8&lt;/Special_1&gt;&lt;Special_2&gt;&lt;/Special_2&gt;&lt;Item&gt;I49&lt;/Item&gt;&lt;Skill_1&gt;S266&lt;/Skill_1&gt;&lt;Skill_2&gt;S190&lt;/Skill_2&gt;&lt;Skill_3&gt;S48&lt;/Skill_3&gt;&lt;Skill_4&gt;S17&lt;/Skill_4&gt;&lt;Circle&gt;3&lt;/Circle&gt;&lt;Doryokuti_1&gt;C&lt;/Doryokuti_1&gt;&lt;Doryokuti_2&gt;S&lt;/Doryokuti_2&gt;&lt;Doryokuti_3&gt;&lt;/Doryokuti_3&gt;&lt;/member&gt;</v>
      </c>
      <c r="AMK424" s="1"/>
    </row>
    <row r="425" spans="1:27 1025:1025">
      <c r="A425" s="1" t="s">
        <v>1075</v>
      </c>
      <c r="B425" t="str">
        <f>VLOOKUP(C425,xml_table5!$A$1:$B$151,2,FALSE())</f>
        <v>K106</v>
      </c>
      <c r="C425" s="1" t="s">
        <v>1072</v>
      </c>
      <c r="D425" s="1" t="s">
        <v>206</v>
      </c>
      <c r="E425" s="22" t="str">
        <f>VLOOKUP(テーブル1[[#This Row],[Personality]],作業用!$J$2:$K$17,2,FALSE)</f>
        <v>PE1</v>
      </c>
      <c r="F425" t="str">
        <f>VLOOKUP(C425,pokemon_status!$B$2:$F$910,4,FALSE())</f>
        <v>いかく</v>
      </c>
      <c r="G425" t="str">
        <f>VLOOKUP(F425,xml_table4!$A$1:$B$127,2,FALSE())</f>
        <v>S8</v>
      </c>
      <c r="I425" t="str">
        <f>IF(H425 = "","",VLOOKUP(H425,xml_table4!$A$1:$B$127,2,FALSE()))</f>
        <v/>
      </c>
      <c r="J425" s="1" t="s">
        <v>250</v>
      </c>
      <c r="K425" t="str">
        <f>VLOOKUP(J425,xml_table2!$A$2:$B$56,2,FALSE())</f>
        <v>I54</v>
      </c>
      <c r="L425" s="1" t="s">
        <v>435</v>
      </c>
      <c r="M425" t="str">
        <f>VLOOKUP(L425,xml_table3!$A$1:$B$272,2,FALSE())</f>
        <v>S75</v>
      </c>
      <c r="N425" s="1" t="s">
        <v>253</v>
      </c>
      <c r="O425" t="str">
        <f>VLOOKUP(N425,xml_table3!$A$1:$B$272,2,FALSE())</f>
        <v>S52</v>
      </c>
      <c r="P425" s="1" t="s">
        <v>210</v>
      </c>
      <c r="Q425" t="str">
        <f>VLOOKUP(P425,xml_table3!$A$1:$B$272,2,FALSE())</f>
        <v>S95</v>
      </c>
      <c r="R425" s="1" t="s">
        <v>246</v>
      </c>
      <c r="S425" t="str">
        <f>VLOOKUP(R425,xml_table3!$A$1:$B$272,2,FALSE())</f>
        <v>S98</v>
      </c>
      <c r="T425" s="1" t="s">
        <v>228</v>
      </c>
      <c r="U425" s="1" t="s">
        <v>41</v>
      </c>
      <c r="V425" s="1" t="s">
        <v>45</v>
      </c>
      <c r="X425" s="1"/>
      <c r="Y425" t="str">
        <f>"&lt;member ID = """&amp;A425&amp;"""&gt;&lt;K_ID&gt;"&amp;B425&amp;"&lt;/K_ID&gt;&lt;Name&gt;"&amp;C425&amp;"&lt;/Name&gt;&lt;Personality&gt;"&amp;テーブル1[[#This Row],[Personality2]]&amp;"&lt;/Personality&gt;&lt;Special_1&gt;"&amp;G425&amp;"&lt;/Special_1&gt;&lt;Special_2&gt;"&amp;I425&amp;"&lt;/Special_2&gt;&lt;Item&gt;"&amp;K425&amp;"&lt;/Item&gt;&lt;Skill_1&gt;"&amp;M425&amp;"&lt;/Skill_1&gt;&lt;Skill_2&gt;"&amp;O425&amp;"&lt;/Skill_2&gt;&lt;Skill_3&gt;"&amp;Q425&amp;"&lt;/Skill_3&gt;"</f>
        <v>&lt;member ID = "P424"&gt;&lt;K_ID&gt;K106&lt;/K_ID&gt;&lt;Name&gt;ボーマンダ&lt;/Name&gt;&lt;Personality&gt;PE1&lt;/Personality&gt;&lt;Special_1&gt;S8&lt;/Special_1&gt;&lt;Special_2&gt;&lt;/Special_2&gt;&lt;Item&gt;I54&lt;/Item&gt;&lt;Skill_1&gt;S75&lt;/Skill_1&gt;&lt;Skill_2&gt;S52&lt;/Skill_2&gt;&lt;Skill_3&gt;S95&lt;/Skill_3&gt;</v>
      </c>
      <c r="Z425" t="str">
        <f t="shared" si="13"/>
        <v>&lt;Skill_4&gt;S98&lt;/Skill_4&gt;&lt;Circle&gt;4&lt;/Circle&gt;&lt;Doryokuti_1&gt;A&lt;/Doryokuti_1&gt;&lt;Doryokuti_2&gt;S&lt;/Doryokuti_2&gt;&lt;Doryokuti_3&gt;&lt;/Doryokuti_3&gt;&lt;/member&gt;</v>
      </c>
      <c r="AA425" t="str">
        <f t="shared" si="12"/>
        <v>&lt;member ID = "P424"&gt;&lt;K_ID&gt;K106&lt;/K_ID&gt;&lt;Name&gt;ボーマンダ&lt;/Name&gt;&lt;Personality&gt;PE1&lt;/Personality&gt;&lt;Special_1&gt;S8&lt;/Special_1&gt;&lt;Special_2&gt;&lt;/Special_2&gt;&lt;Item&gt;I54&lt;/Item&gt;&lt;Skill_1&gt;S75&lt;/Skill_1&gt;&lt;Skill_2&gt;S52&lt;/Skill_2&gt;&lt;Skill_3&gt;S95&lt;/Skill_3&gt;&lt;Skill_4&gt;S98&lt;/Skill_4&gt;&lt;Circle&gt;4&lt;/Circle&gt;&lt;Doryokuti_1&gt;A&lt;/Doryokuti_1&gt;&lt;Doryokuti_2&gt;S&lt;/Doryokuti_2&gt;&lt;Doryokuti_3&gt;&lt;/Doryokuti_3&gt;&lt;/member&gt;</v>
      </c>
      <c r="AMK425" s="1"/>
    </row>
    <row r="426" spans="1:27 1025:1025">
      <c r="A426" s="1" t="s">
        <v>1076</v>
      </c>
      <c r="B426" t="str">
        <f>VLOOKUP(C426,xml_table5!$A$1:$B$151,2,FALSE())</f>
        <v>K107</v>
      </c>
      <c r="C426" s="1" t="s">
        <v>1077</v>
      </c>
      <c r="D426" s="1" t="s">
        <v>206</v>
      </c>
      <c r="E426" s="22" t="str">
        <f>VLOOKUP(テーブル1[[#This Row],[Personality]],作業用!$J$2:$K$17,2,FALSE)</f>
        <v>PE1</v>
      </c>
      <c r="F426" t="str">
        <f>VLOOKUP(C426,pokemon_status!$B$2:$F$910,4,FALSE())</f>
        <v>がんじょう</v>
      </c>
      <c r="G426" t="str">
        <f>VLOOKUP(F426,xml_table4!$A$1:$B$127,2,FALSE())</f>
        <v>S22</v>
      </c>
      <c r="H426" t="s">
        <v>633</v>
      </c>
      <c r="I426" t="str">
        <f>IF(H426 = "","",VLOOKUP(H426,xml_table4!$A$1:$B$127,2,FALSE()))</f>
        <v>S10</v>
      </c>
      <c r="J426" s="1" t="s">
        <v>239</v>
      </c>
      <c r="K426" t="str">
        <f>VLOOKUP(J426,xml_table2!$A$2:$B$56,2,FALSE())</f>
        <v>I30</v>
      </c>
      <c r="L426" s="1" t="s">
        <v>371</v>
      </c>
      <c r="M426" t="str">
        <f>VLOOKUP(L426,xml_table3!$A$1:$B$272,2,FALSE())</f>
        <v>S4</v>
      </c>
      <c r="N426" s="1" t="s">
        <v>209</v>
      </c>
      <c r="O426" t="str">
        <f>VLOOKUP(N426,xml_table3!$A$1:$B$272,2,FALSE())</f>
        <v>S26</v>
      </c>
      <c r="P426" s="1" t="s">
        <v>467</v>
      </c>
      <c r="Q426" t="str">
        <f>VLOOKUP(P426,xml_table3!$A$1:$B$272,2,FALSE())</f>
        <v>S115</v>
      </c>
      <c r="R426" s="1" t="s">
        <v>354</v>
      </c>
      <c r="S426" t="str">
        <f>VLOOKUP(R426,xml_table3!$A$1:$B$272,2,FALSE())</f>
        <v>S25</v>
      </c>
      <c r="T426" s="1" t="s">
        <v>212</v>
      </c>
      <c r="U426" s="1" t="s">
        <v>41</v>
      </c>
      <c r="V426" s="1" t="s">
        <v>42</v>
      </c>
      <c r="X426" s="1"/>
      <c r="Y426" t="str">
        <f>"&lt;member ID = """&amp;A426&amp;"""&gt;&lt;K_ID&gt;"&amp;B426&amp;"&lt;/K_ID&gt;&lt;Name&gt;"&amp;C426&amp;"&lt;/Name&gt;&lt;Personality&gt;"&amp;テーブル1[[#This Row],[Personality2]]&amp;"&lt;/Personality&gt;&lt;Special_1&gt;"&amp;G426&amp;"&lt;/Special_1&gt;&lt;Special_2&gt;"&amp;I426&amp;"&lt;/Special_2&gt;&lt;Item&gt;"&amp;K426&amp;"&lt;/Item&gt;&lt;Skill_1&gt;"&amp;M426&amp;"&lt;/Skill_1&gt;&lt;Skill_2&gt;"&amp;O426&amp;"&lt;/Skill_2&gt;&lt;Skill_3&gt;"&amp;Q426&amp;"&lt;/Skill_3&gt;"</f>
        <v>&lt;member ID = "P425"&gt;&lt;K_ID&gt;K107&lt;/K_ID&gt;&lt;Name&gt;ボスゴドラ&lt;/Name&gt;&lt;Personality&gt;PE1&lt;/Personality&gt;&lt;Special_1&gt;S22&lt;/Special_1&gt;&lt;Special_2&gt;S10&lt;/Special_2&gt;&lt;Item&gt;I30&lt;/Item&gt;&lt;Skill_1&gt;S4&lt;/Skill_1&gt;&lt;Skill_2&gt;S26&lt;/Skill_2&gt;&lt;Skill_3&gt;S115&lt;/Skill_3&gt;</v>
      </c>
      <c r="Z426" t="str">
        <f t="shared" si="13"/>
        <v>&lt;Skill_4&gt;S25&lt;/Skill_4&gt;&lt;Circle&gt;1&lt;/Circle&gt;&lt;Doryokuti_1&gt;A&lt;/Doryokuti_1&gt;&lt;Doryokuti_2&gt;B&lt;/Doryokuti_2&gt;&lt;Doryokuti_3&gt;&lt;/Doryokuti_3&gt;&lt;/member&gt;</v>
      </c>
      <c r="AA426" t="str">
        <f t="shared" si="12"/>
        <v>&lt;member ID = "P425"&gt;&lt;K_ID&gt;K107&lt;/K_ID&gt;&lt;Name&gt;ボスゴドラ&lt;/Name&gt;&lt;Personality&gt;PE1&lt;/Personality&gt;&lt;Special_1&gt;S22&lt;/Special_1&gt;&lt;Special_2&gt;S10&lt;/Special_2&gt;&lt;Item&gt;I30&lt;/Item&gt;&lt;Skill_1&gt;S4&lt;/Skill_1&gt;&lt;Skill_2&gt;S26&lt;/Skill_2&gt;&lt;Skill_3&gt;S115&lt;/Skill_3&gt;&lt;Skill_4&gt;S25&lt;/Skill_4&gt;&lt;Circle&gt;1&lt;/Circle&gt;&lt;Doryokuti_1&gt;A&lt;/Doryokuti_1&gt;&lt;Doryokuti_2&gt;B&lt;/Doryokuti_2&gt;&lt;Doryokuti_3&gt;&lt;/Doryokuti_3&gt;&lt;/member&gt;</v>
      </c>
      <c r="AMK426" s="1"/>
    </row>
    <row r="427" spans="1:27 1025:1025">
      <c r="A427" s="1" t="s">
        <v>1078</v>
      </c>
      <c r="B427" t="str">
        <f>VLOOKUP(C427,xml_table5!$A$1:$B$151,2,FALSE())</f>
        <v>K107</v>
      </c>
      <c r="C427" s="1" t="s">
        <v>1077</v>
      </c>
      <c r="D427" s="1" t="s">
        <v>206</v>
      </c>
      <c r="E427" s="22" t="str">
        <f>VLOOKUP(テーブル1[[#This Row],[Personality]],作業用!$J$2:$K$17,2,FALSE)</f>
        <v>PE1</v>
      </c>
      <c r="F427" t="str">
        <f>VLOOKUP(C427,pokemon_status!$B$2:$F$910,4,FALSE())</f>
        <v>がんじょう</v>
      </c>
      <c r="G427" t="str">
        <f>VLOOKUP(F427,xml_table4!$A$1:$B$127,2,FALSE())</f>
        <v>S22</v>
      </c>
      <c r="H427" t="s">
        <v>633</v>
      </c>
      <c r="I427" t="str">
        <f>IF(H427 = "","",VLOOKUP(H427,xml_table4!$A$1:$B$127,2,FALSE()))</f>
        <v>S10</v>
      </c>
      <c r="J427" s="1" t="s">
        <v>239</v>
      </c>
      <c r="K427" t="str">
        <f>VLOOKUP(J427,xml_table2!$A$2:$B$56,2,FALSE())</f>
        <v>I30</v>
      </c>
      <c r="L427" s="1" t="s">
        <v>379</v>
      </c>
      <c r="M427" t="str">
        <f>VLOOKUP(L427,xml_table3!$A$1:$B$272,2,FALSE())</f>
        <v>S250</v>
      </c>
      <c r="N427" s="1" t="s">
        <v>338</v>
      </c>
      <c r="O427" t="str">
        <f>VLOOKUP(N427,xml_table3!$A$1:$B$272,2,FALSE())</f>
        <v>S226</v>
      </c>
      <c r="P427" s="1" t="s">
        <v>339</v>
      </c>
      <c r="Q427" t="str">
        <f>VLOOKUP(P427,xml_table3!$A$1:$B$272,2,FALSE())</f>
        <v>S56</v>
      </c>
      <c r="R427" s="1" t="s">
        <v>340</v>
      </c>
      <c r="S427" t="str">
        <f>VLOOKUP(R427,xml_table3!$A$1:$B$272,2,FALSE())</f>
        <v>S269</v>
      </c>
      <c r="T427" s="1" t="s">
        <v>219</v>
      </c>
      <c r="U427" s="1" t="s">
        <v>41</v>
      </c>
      <c r="V427" s="1" t="s">
        <v>42</v>
      </c>
      <c r="X427" s="1"/>
      <c r="Y427" t="str">
        <f>"&lt;member ID = """&amp;A427&amp;"""&gt;&lt;K_ID&gt;"&amp;B427&amp;"&lt;/K_ID&gt;&lt;Name&gt;"&amp;C427&amp;"&lt;/Name&gt;&lt;Personality&gt;"&amp;テーブル1[[#This Row],[Personality2]]&amp;"&lt;/Personality&gt;&lt;Special_1&gt;"&amp;G427&amp;"&lt;/Special_1&gt;&lt;Special_2&gt;"&amp;I427&amp;"&lt;/Special_2&gt;&lt;Item&gt;"&amp;K427&amp;"&lt;/Item&gt;&lt;Skill_1&gt;"&amp;M427&amp;"&lt;/Skill_1&gt;&lt;Skill_2&gt;"&amp;O427&amp;"&lt;/Skill_2&gt;&lt;Skill_3&gt;"&amp;Q427&amp;"&lt;/Skill_3&gt;"</f>
        <v>&lt;member ID = "P426"&gt;&lt;K_ID&gt;K107&lt;/K_ID&gt;&lt;Name&gt;ボスゴドラ&lt;/Name&gt;&lt;Personality&gt;PE1&lt;/Personality&gt;&lt;Special_1&gt;S22&lt;/Special_1&gt;&lt;Special_2&gt;S10&lt;/Special_2&gt;&lt;Item&gt;I30&lt;/Item&gt;&lt;Skill_1&gt;S250&lt;/Skill_1&gt;&lt;Skill_2&gt;S226&lt;/Skill_2&gt;&lt;Skill_3&gt;S56&lt;/Skill_3&gt;</v>
      </c>
      <c r="Z427" t="str">
        <f t="shared" si="13"/>
        <v>&lt;Skill_4&gt;S269&lt;/Skill_4&gt;&lt;Circle&gt;2&lt;/Circle&gt;&lt;Doryokuti_1&gt;A&lt;/Doryokuti_1&gt;&lt;Doryokuti_2&gt;B&lt;/Doryokuti_2&gt;&lt;Doryokuti_3&gt;&lt;/Doryokuti_3&gt;&lt;/member&gt;</v>
      </c>
      <c r="AA427" t="str">
        <f t="shared" si="12"/>
        <v>&lt;member ID = "P426"&gt;&lt;K_ID&gt;K107&lt;/K_ID&gt;&lt;Name&gt;ボスゴドラ&lt;/Name&gt;&lt;Personality&gt;PE1&lt;/Personality&gt;&lt;Special_1&gt;S22&lt;/Special_1&gt;&lt;Special_2&gt;S10&lt;/Special_2&gt;&lt;Item&gt;I30&lt;/Item&gt;&lt;Skill_1&gt;S250&lt;/Skill_1&gt;&lt;Skill_2&gt;S226&lt;/Skill_2&gt;&lt;Skill_3&gt;S56&lt;/Skill_3&gt;&lt;Skill_4&gt;S269&lt;/Skill_4&gt;&lt;Circle&gt;2&lt;/Circle&gt;&lt;Doryokuti_1&gt;A&lt;/Doryokuti_1&gt;&lt;Doryokuti_2&gt;B&lt;/Doryokuti_2&gt;&lt;Doryokuti_3&gt;&lt;/Doryokuti_3&gt;&lt;/member&gt;</v>
      </c>
      <c r="AMK427" s="1"/>
    </row>
    <row r="428" spans="1:27 1025:1025">
      <c r="A428" s="1" t="s">
        <v>1079</v>
      </c>
      <c r="B428" t="str">
        <f>VLOOKUP(C428,xml_table5!$A$1:$B$151,2,FALSE())</f>
        <v>K107</v>
      </c>
      <c r="C428" s="1" t="s">
        <v>1077</v>
      </c>
      <c r="D428" s="1" t="s">
        <v>206</v>
      </c>
      <c r="E428" s="22" t="str">
        <f>VLOOKUP(テーブル1[[#This Row],[Personality]],作業用!$J$2:$K$17,2,FALSE)</f>
        <v>PE1</v>
      </c>
      <c r="F428" t="str">
        <f>VLOOKUP(C428,pokemon_status!$B$2:$F$910,4,FALSE())</f>
        <v>がんじょう</v>
      </c>
      <c r="G428" t="str">
        <f>VLOOKUP(F428,xml_table4!$A$1:$B$127,2,FALSE())</f>
        <v>S22</v>
      </c>
      <c r="H428" t="s">
        <v>633</v>
      </c>
      <c r="I428" t="str">
        <f>IF(H428 = "","",VLOOKUP(H428,xml_table4!$A$1:$B$127,2,FALSE()))</f>
        <v>S10</v>
      </c>
      <c r="J428" s="1" t="s">
        <v>138</v>
      </c>
      <c r="K428" t="str">
        <f>VLOOKUP(J428,xml_table2!$A$2:$B$56,2,FALSE())</f>
        <v>I35</v>
      </c>
      <c r="L428" s="1" t="s">
        <v>360</v>
      </c>
      <c r="M428" t="str">
        <f>VLOOKUP(L428,xml_table3!$A$1:$B$272,2,FALSE())</f>
        <v>S3</v>
      </c>
      <c r="N428" s="1" t="s">
        <v>429</v>
      </c>
      <c r="O428" t="str">
        <f>VLOOKUP(N428,xml_table3!$A$1:$B$272,2,FALSE())</f>
        <v>S164</v>
      </c>
      <c r="P428" s="1" t="s">
        <v>404</v>
      </c>
      <c r="Q428" t="str">
        <f>VLOOKUP(P428,xml_table3!$A$1:$B$272,2,FALSE())</f>
        <v>S257</v>
      </c>
      <c r="R428" s="1" t="s">
        <v>217</v>
      </c>
      <c r="S428" t="str">
        <f>VLOOKUP(R428,xml_table3!$A$1:$B$272,2,FALSE())</f>
        <v>S145</v>
      </c>
      <c r="T428" s="1" t="s">
        <v>224</v>
      </c>
      <c r="U428" s="1" t="s">
        <v>41</v>
      </c>
      <c r="V428" s="1" t="s">
        <v>42</v>
      </c>
      <c r="X428" s="1"/>
      <c r="Y428" t="str">
        <f>"&lt;member ID = """&amp;A428&amp;"""&gt;&lt;K_ID&gt;"&amp;B428&amp;"&lt;/K_ID&gt;&lt;Name&gt;"&amp;C428&amp;"&lt;/Name&gt;&lt;Personality&gt;"&amp;テーブル1[[#This Row],[Personality2]]&amp;"&lt;/Personality&gt;&lt;Special_1&gt;"&amp;G428&amp;"&lt;/Special_1&gt;&lt;Special_2&gt;"&amp;I428&amp;"&lt;/Special_2&gt;&lt;Item&gt;"&amp;K428&amp;"&lt;/Item&gt;&lt;Skill_1&gt;"&amp;M428&amp;"&lt;/Skill_1&gt;&lt;Skill_2&gt;"&amp;O428&amp;"&lt;/Skill_2&gt;&lt;Skill_3&gt;"&amp;Q428&amp;"&lt;/Skill_3&gt;"</f>
        <v>&lt;member ID = "P427"&gt;&lt;K_ID&gt;K107&lt;/K_ID&gt;&lt;Name&gt;ボスゴドラ&lt;/Name&gt;&lt;Personality&gt;PE1&lt;/Personality&gt;&lt;Special_1&gt;S22&lt;/Special_1&gt;&lt;Special_2&gt;S10&lt;/Special_2&gt;&lt;Item&gt;I35&lt;/Item&gt;&lt;Skill_1&gt;S3&lt;/Skill_1&gt;&lt;Skill_2&gt;S164&lt;/Skill_2&gt;&lt;Skill_3&gt;S257&lt;/Skill_3&gt;</v>
      </c>
      <c r="Z428" t="str">
        <f t="shared" si="13"/>
        <v>&lt;Skill_4&gt;S145&lt;/Skill_4&gt;&lt;Circle&gt;3&lt;/Circle&gt;&lt;Doryokuti_1&gt;A&lt;/Doryokuti_1&gt;&lt;Doryokuti_2&gt;B&lt;/Doryokuti_2&gt;&lt;Doryokuti_3&gt;&lt;/Doryokuti_3&gt;&lt;/member&gt;</v>
      </c>
      <c r="AA428" t="str">
        <f t="shared" si="12"/>
        <v>&lt;member ID = "P427"&gt;&lt;K_ID&gt;K107&lt;/K_ID&gt;&lt;Name&gt;ボスゴドラ&lt;/Name&gt;&lt;Personality&gt;PE1&lt;/Personality&gt;&lt;Special_1&gt;S22&lt;/Special_1&gt;&lt;Special_2&gt;S10&lt;/Special_2&gt;&lt;Item&gt;I35&lt;/Item&gt;&lt;Skill_1&gt;S3&lt;/Skill_1&gt;&lt;Skill_2&gt;S164&lt;/Skill_2&gt;&lt;Skill_3&gt;S257&lt;/Skill_3&gt;&lt;Skill_4&gt;S145&lt;/Skill_4&gt;&lt;Circle&gt;3&lt;/Circle&gt;&lt;Doryokuti_1&gt;A&lt;/Doryokuti_1&gt;&lt;Doryokuti_2&gt;B&lt;/Doryokuti_2&gt;&lt;Doryokuti_3&gt;&lt;/Doryokuti_3&gt;&lt;/member&gt;</v>
      </c>
      <c r="AMK428" s="1"/>
    </row>
    <row r="429" spans="1:27 1025:1025">
      <c r="A429" s="1" t="s">
        <v>1080</v>
      </c>
      <c r="B429" t="str">
        <f>VLOOKUP(C429,xml_table5!$A$1:$B$151,2,FALSE())</f>
        <v>K107</v>
      </c>
      <c r="C429" s="1" t="s">
        <v>1077</v>
      </c>
      <c r="D429" s="1" t="s">
        <v>206</v>
      </c>
      <c r="E429" s="22" t="str">
        <f>VLOOKUP(テーブル1[[#This Row],[Personality]],作業用!$J$2:$K$17,2,FALSE)</f>
        <v>PE1</v>
      </c>
      <c r="F429" t="str">
        <f>VLOOKUP(C429,pokemon_status!$B$2:$F$910,4,FALSE())</f>
        <v>がんじょう</v>
      </c>
      <c r="G429" t="str">
        <f>VLOOKUP(F429,xml_table4!$A$1:$B$127,2,FALSE())</f>
        <v>S22</v>
      </c>
      <c r="H429" t="s">
        <v>633</v>
      </c>
      <c r="I429" t="str">
        <f>IF(H429 = "","",VLOOKUP(H429,xml_table4!$A$1:$B$127,2,FALSE()))</f>
        <v>S10</v>
      </c>
      <c r="J429" s="1" t="s">
        <v>421</v>
      </c>
      <c r="K429" t="str">
        <f>VLOOKUP(J429,xml_table2!$A$2:$B$56,2,FALSE())</f>
        <v>I13</v>
      </c>
      <c r="L429" s="1" t="s">
        <v>827</v>
      </c>
      <c r="M429" t="str">
        <f>VLOOKUP(L429,xml_table3!$A$1:$B$272,2,FALSE())</f>
        <v>S251</v>
      </c>
      <c r="N429" s="1" t="s">
        <v>221</v>
      </c>
      <c r="O429" t="str">
        <f>VLOOKUP(N429,xml_table3!$A$1:$B$272,2,FALSE())</f>
        <v>S114</v>
      </c>
      <c r="P429" s="1" t="s">
        <v>210</v>
      </c>
      <c r="Q429" t="str">
        <f>VLOOKUP(P429,xml_table3!$A$1:$B$272,2,FALSE())</f>
        <v>S95</v>
      </c>
      <c r="R429" s="1" t="s">
        <v>327</v>
      </c>
      <c r="S429" t="str">
        <f>VLOOKUP(R429,xml_table3!$A$1:$B$272,2,FALSE())</f>
        <v>S102</v>
      </c>
      <c r="T429" s="1" t="s">
        <v>228</v>
      </c>
      <c r="U429" s="1" t="s">
        <v>41</v>
      </c>
      <c r="V429" s="1" t="s">
        <v>42</v>
      </c>
      <c r="X429" s="1"/>
      <c r="Y429" t="str">
        <f>"&lt;member ID = """&amp;A429&amp;"""&gt;&lt;K_ID&gt;"&amp;B429&amp;"&lt;/K_ID&gt;&lt;Name&gt;"&amp;C429&amp;"&lt;/Name&gt;&lt;Personality&gt;"&amp;テーブル1[[#This Row],[Personality2]]&amp;"&lt;/Personality&gt;&lt;Special_1&gt;"&amp;G429&amp;"&lt;/Special_1&gt;&lt;Special_2&gt;"&amp;I429&amp;"&lt;/Special_2&gt;&lt;Item&gt;"&amp;K429&amp;"&lt;/Item&gt;&lt;Skill_1&gt;"&amp;M429&amp;"&lt;/Skill_1&gt;&lt;Skill_2&gt;"&amp;O429&amp;"&lt;/Skill_2&gt;&lt;Skill_3&gt;"&amp;Q429&amp;"&lt;/Skill_3&gt;"</f>
        <v>&lt;member ID = "P428"&gt;&lt;K_ID&gt;K107&lt;/K_ID&gt;&lt;Name&gt;ボスゴドラ&lt;/Name&gt;&lt;Personality&gt;PE1&lt;/Personality&gt;&lt;Special_1&gt;S22&lt;/Special_1&gt;&lt;Special_2&gt;S10&lt;/Special_2&gt;&lt;Item&gt;I13&lt;/Item&gt;&lt;Skill_1&gt;S251&lt;/Skill_1&gt;&lt;Skill_2&gt;S114&lt;/Skill_2&gt;&lt;Skill_3&gt;S95&lt;/Skill_3&gt;</v>
      </c>
      <c r="Z429" t="str">
        <f t="shared" si="13"/>
        <v>&lt;Skill_4&gt;S102&lt;/Skill_4&gt;&lt;Circle&gt;4&lt;/Circle&gt;&lt;Doryokuti_1&gt;A&lt;/Doryokuti_1&gt;&lt;Doryokuti_2&gt;B&lt;/Doryokuti_2&gt;&lt;Doryokuti_3&gt;&lt;/Doryokuti_3&gt;&lt;/member&gt;</v>
      </c>
      <c r="AA429" t="str">
        <f t="shared" si="12"/>
        <v>&lt;member ID = "P428"&gt;&lt;K_ID&gt;K107&lt;/K_ID&gt;&lt;Name&gt;ボスゴドラ&lt;/Name&gt;&lt;Personality&gt;PE1&lt;/Personality&gt;&lt;Special_1&gt;S22&lt;/Special_1&gt;&lt;Special_2&gt;S10&lt;/Special_2&gt;&lt;Item&gt;I13&lt;/Item&gt;&lt;Skill_1&gt;S251&lt;/Skill_1&gt;&lt;Skill_2&gt;S114&lt;/Skill_2&gt;&lt;Skill_3&gt;S95&lt;/Skill_3&gt;&lt;Skill_4&gt;S102&lt;/Skill_4&gt;&lt;Circle&gt;4&lt;/Circle&gt;&lt;Doryokuti_1&gt;A&lt;/Doryokuti_1&gt;&lt;Doryokuti_2&gt;B&lt;/Doryokuti_2&gt;&lt;Doryokuti_3&gt;&lt;/Doryokuti_3&gt;&lt;/member&gt;</v>
      </c>
      <c r="AMK429" s="1"/>
    </row>
    <row r="430" spans="1:27 1025:1025">
      <c r="A430" s="1" t="s">
        <v>1081</v>
      </c>
      <c r="B430" t="str">
        <f>VLOOKUP(C430,xml_table5!$A$1:$B$151,2,FALSE())</f>
        <v>K108</v>
      </c>
      <c r="C430" s="1" t="s">
        <v>1082</v>
      </c>
      <c r="D430" s="1" t="s">
        <v>261</v>
      </c>
      <c r="E430" s="22" t="str">
        <f>VLOOKUP(テーブル1[[#This Row],[Personality]],作業用!$J$2:$K$17,2,FALSE)</f>
        <v>PE3</v>
      </c>
      <c r="F430" t="str">
        <f>VLOOKUP(C430,pokemon_status!$B$2:$F$910,4,FALSE())</f>
        <v>トレース</v>
      </c>
      <c r="G430" t="str">
        <f>VLOOKUP(F430,xml_table4!$A$1:$B$127,2,FALSE())</f>
        <v>S70</v>
      </c>
      <c r="H430" t="s">
        <v>1083</v>
      </c>
      <c r="I430" t="str">
        <f>IF(H430 = "","",VLOOKUP(H430,xml_table4!$A$1:$B$127,2,FALSE()))</f>
        <v>S54</v>
      </c>
      <c r="J430" s="1" t="s">
        <v>723</v>
      </c>
      <c r="K430" t="str">
        <f>VLOOKUP(J430,xml_table2!$A$2:$B$56,2,FALSE())</f>
        <v>I16</v>
      </c>
      <c r="L430" s="1" t="s">
        <v>663</v>
      </c>
      <c r="M430" t="str">
        <f>VLOOKUP(L430,xml_table3!$A$1:$B$272,2,FALSE())</f>
        <v>S162</v>
      </c>
      <c r="N430" s="1" t="s">
        <v>575</v>
      </c>
      <c r="O430" t="str">
        <f>VLOOKUP(N430,xml_table3!$A$1:$B$272,2,FALSE())</f>
        <v>S137</v>
      </c>
      <c r="P430" s="1" t="s">
        <v>241</v>
      </c>
      <c r="Q430" t="str">
        <f>VLOOKUP(P430,xml_table3!$A$1:$B$272,2,FALSE())</f>
        <v>S153</v>
      </c>
      <c r="R430" s="1" t="s">
        <v>1084</v>
      </c>
      <c r="S430" t="str">
        <f>VLOOKUP(R430,xml_table3!$A$1:$B$272,2,FALSE())</f>
        <v>S263</v>
      </c>
      <c r="T430" s="1" t="s">
        <v>212</v>
      </c>
      <c r="U430" s="1" t="s">
        <v>40</v>
      </c>
      <c r="V430" s="1" t="s">
        <v>43</v>
      </c>
      <c r="X430" s="1"/>
      <c r="Y430" t="str">
        <f>"&lt;member ID = """&amp;A430&amp;"""&gt;&lt;K_ID&gt;"&amp;B430&amp;"&lt;/K_ID&gt;&lt;Name&gt;"&amp;C430&amp;"&lt;/Name&gt;&lt;Personality&gt;"&amp;テーブル1[[#This Row],[Personality2]]&amp;"&lt;/Personality&gt;&lt;Special_1&gt;"&amp;G430&amp;"&lt;/Special_1&gt;&lt;Special_2&gt;"&amp;I430&amp;"&lt;/Special_2&gt;&lt;Item&gt;"&amp;K430&amp;"&lt;/Item&gt;&lt;Skill_1&gt;"&amp;M430&amp;"&lt;/Skill_1&gt;&lt;Skill_2&gt;"&amp;O430&amp;"&lt;/Skill_2&gt;&lt;Skill_3&gt;"&amp;Q430&amp;"&lt;/Skill_3&gt;"</f>
        <v>&lt;member ID = "P429"&gt;&lt;K_ID&gt;K108&lt;/K_ID&gt;&lt;Name&gt;ポリゴン2&lt;/Name&gt;&lt;Personality&gt;PE3&lt;/Personality&gt;&lt;Special_1&gt;S70&lt;/Special_1&gt;&lt;Special_2&gt;S54&lt;/Special_2&gt;&lt;Item&gt;I16&lt;/Item&gt;&lt;Skill_1&gt;S162&lt;/Skill_1&gt;&lt;Skill_2&gt;S137&lt;/Skill_2&gt;&lt;Skill_3&gt;S153&lt;/Skill_3&gt;</v>
      </c>
      <c r="Z430" t="str">
        <f t="shared" si="13"/>
        <v>&lt;Skill_4&gt;S263&lt;/Skill_4&gt;&lt;Circle&gt;1&lt;/Circle&gt;&lt;Doryokuti_1&gt;HP&lt;/Doryokuti_1&gt;&lt;Doryokuti_2&gt;C&lt;/Doryokuti_2&gt;&lt;Doryokuti_3&gt;&lt;/Doryokuti_3&gt;&lt;/member&gt;</v>
      </c>
      <c r="AA430" t="str">
        <f t="shared" si="12"/>
        <v>&lt;member ID = "P429"&gt;&lt;K_ID&gt;K108&lt;/K_ID&gt;&lt;Name&gt;ポリゴン2&lt;/Name&gt;&lt;Personality&gt;PE3&lt;/Personality&gt;&lt;Special_1&gt;S70&lt;/Special_1&gt;&lt;Special_2&gt;S54&lt;/Special_2&gt;&lt;Item&gt;I16&lt;/Item&gt;&lt;Skill_1&gt;S162&lt;/Skill_1&gt;&lt;Skill_2&gt;S137&lt;/Skill_2&gt;&lt;Skill_3&gt;S153&lt;/Skill_3&gt;&lt;Skill_4&gt;S263&lt;/Skill_4&gt;&lt;Circle&gt;1&lt;/Circle&gt;&lt;Doryokuti_1&gt;HP&lt;/Doryokuti_1&gt;&lt;Doryokuti_2&gt;C&lt;/Doryokuti_2&gt;&lt;Doryokuti_3&gt;&lt;/Doryokuti_3&gt;&lt;/member&gt;</v>
      </c>
      <c r="AMK430" s="1"/>
    </row>
    <row r="431" spans="1:27 1025:1025">
      <c r="A431" s="1" t="s">
        <v>1085</v>
      </c>
      <c r="B431" t="str">
        <f>VLOOKUP(C431,xml_table5!$A$1:$B$151,2,FALSE())</f>
        <v>K108</v>
      </c>
      <c r="C431" s="1" t="s">
        <v>1082</v>
      </c>
      <c r="D431" s="1" t="s">
        <v>767</v>
      </c>
      <c r="E431" s="22" t="str">
        <f>VLOOKUP(テーブル1[[#This Row],[Personality]],作業用!$J$2:$K$17,2,FALSE)</f>
        <v>PE13</v>
      </c>
      <c r="F431" t="str">
        <f>VLOOKUP(C431,pokemon_status!$B$2:$F$910,4,FALSE())</f>
        <v>トレース</v>
      </c>
      <c r="G431" t="str">
        <f>VLOOKUP(F431,xml_table4!$A$1:$B$127,2,FALSE())</f>
        <v>S70</v>
      </c>
      <c r="H431" t="s">
        <v>1083</v>
      </c>
      <c r="I431" t="str">
        <f>IF(H431 = "","",VLOOKUP(H431,xml_table4!$A$1:$B$127,2,FALSE()))</f>
        <v>S54</v>
      </c>
      <c r="J431" s="1" t="s">
        <v>403</v>
      </c>
      <c r="K431" t="str">
        <f>VLOOKUP(J431,xml_table2!$A$2:$B$56,2,FALSE())</f>
        <v>I17</v>
      </c>
      <c r="L431" s="1" t="s">
        <v>663</v>
      </c>
      <c r="M431" t="str">
        <f>VLOOKUP(L431,xml_table3!$A$1:$B$272,2,FALSE())</f>
        <v>S162</v>
      </c>
      <c r="N431" s="1" t="s">
        <v>362</v>
      </c>
      <c r="O431" t="str">
        <f>VLOOKUP(N431,xml_table3!$A$1:$B$272,2,FALSE())</f>
        <v>S1</v>
      </c>
      <c r="P431" s="1" t="s">
        <v>704</v>
      </c>
      <c r="Q431" t="str">
        <f>VLOOKUP(P431,xml_table3!$A$1:$B$272,2,FALSE())</f>
        <v>S93</v>
      </c>
      <c r="R431" s="1" t="s">
        <v>711</v>
      </c>
      <c r="S431" t="str">
        <f>VLOOKUP(R431,xml_table3!$A$1:$B$272,2,FALSE())</f>
        <v>S166</v>
      </c>
      <c r="T431" s="1" t="s">
        <v>219</v>
      </c>
      <c r="U431" s="1" t="s">
        <v>40</v>
      </c>
      <c r="V431" s="1" t="s">
        <v>43</v>
      </c>
      <c r="X431" s="1"/>
      <c r="Y431" t="str">
        <f>"&lt;member ID = """&amp;A431&amp;"""&gt;&lt;K_ID&gt;"&amp;B431&amp;"&lt;/K_ID&gt;&lt;Name&gt;"&amp;C431&amp;"&lt;/Name&gt;&lt;Personality&gt;"&amp;テーブル1[[#This Row],[Personality2]]&amp;"&lt;/Personality&gt;&lt;Special_1&gt;"&amp;G431&amp;"&lt;/Special_1&gt;&lt;Special_2&gt;"&amp;I431&amp;"&lt;/Special_2&gt;&lt;Item&gt;"&amp;K431&amp;"&lt;/Item&gt;&lt;Skill_1&gt;"&amp;M431&amp;"&lt;/Skill_1&gt;&lt;Skill_2&gt;"&amp;O431&amp;"&lt;/Skill_2&gt;&lt;Skill_3&gt;"&amp;Q431&amp;"&lt;/Skill_3&gt;"</f>
        <v>&lt;member ID = "P430"&gt;&lt;K_ID&gt;K108&lt;/K_ID&gt;&lt;Name&gt;ポリゴン2&lt;/Name&gt;&lt;Personality&gt;PE13&lt;/Personality&gt;&lt;Special_1&gt;S70&lt;/Special_1&gt;&lt;Special_2&gt;S54&lt;/Special_2&gt;&lt;Item&gt;I17&lt;/Item&gt;&lt;Skill_1&gt;S162&lt;/Skill_1&gt;&lt;Skill_2&gt;S1&lt;/Skill_2&gt;&lt;Skill_3&gt;S93&lt;/Skill_3&gt;</v>
      </c>
      <c r="Z431" t="str">
        <f t="shared" si="13"/>
        <v>&lt;Skill_4&gt;S166&lt;/Skill_4&gt;&lt;Circle&gt;2&lt;/Circle&gt;&lt;Doryokuti_1&gt;HP&lt;/Doryokuti_1&gt;&lt;Doryokuti_2&gt;C&lt;/Doryokuti_2&gt;&lt;Doryokuti_3&gt;&lt;/Doryokuti_3&gt;&lt;/member&gt;</v>
      </c>
      <c r="AA431" t="str">
        <f t="shared" si="12"/>
        <v>&lt;member ID = "P430"&gt;&lt;K_ID&gt;K108&lt;/K_ID&gt;&lt;Name&gt;ポリゴン2&lt;/Name&gt;&lt;Personality&gt;PE13&lt;/Personality&gt;&lt;Special_1&gt;S70&lt;/Special_1&gt;&lt;Special_2&gt;S54&lt;/Special_2&gt;&lt;Item&gt;I17&lt;/Item&gt;&lt;Skill_1&gt;S162&lt;/Skill_1&gt;&lt;Skill_2&gt;S1&lt;/Skill_2&gt;&lt;Skill_3&gt;S93&lt;/Skill_3&gt;&lt;Skill_4&gt;S166&lt;/Skill_4&gt;&lt;Circle&gt;2&lt;/Circle&gt;&lt;Doryokuti_1&gt;HP&lt;/Doryokuti_1&gt;&lt;Doryokuti_2&gt;C&lt;/Doryokuti_2&gt;&lt;Doryokuti_3&gt;&lt;/Doryokuti_3&gt;&lt;/member&gt;</v>
      </c>
      <c r="AMK431" s="1"/>
    </row>
    <row r="432" spans="1:27 1025:1025">
      <c r="A432" s="1" t="s">
        <v>1086</v>
      </c>
      <c r="B432" t="str">
        <f>VLOOKUP(C432,xml_table5!$A$1:$B$151,2,FALSE())</f>
        <v>K108</v>
      </c>
      <c r="C432" s="1" t="s">
        <v>1082</v>
      </c>
      <c r="D432" s="1" t="s">
        <v>261</v>
      </c>
      <c r="E432" s="22" t="str">
        <f>VLOOKUP(テーブル1[[#This Row],[Personality]],作業用!$J$2:$K$17,2,FALSE)</f>
        <v>PE3</v>
      </c>
      <c r="F432" t="str">
        <f>VLOOKUP(C432,pokemon_status!$B$2:$F$910,4,FALSE())</f>
        <v>トレース</v>
      </c>
      <c r="G432" t="str">
        <f>VLOOKUP(F432,xml_table4!$A$1:$B$127,2,FALSE())</f>
        <v>S70</v>
      </c>
      <c r="H432" t="s">
        <v>1083</v>
      </c>
      <c r="I432" t="str">
        <f>IF(H432 = "","",VLOOKUP(H432,xml_table4!$A$1:$B$127,2,FALSE()))</f>
        <v>S54</v>
      </c>
      <c r="J432" s="1" t="s">
        <v>140</v>
      </c>
      <c r="K432" t="str">
        <f>VLOOKUP(J432,xml_table2!$A$2:$B$56,2,FALSE())</f>
        <v>I49</v>
      </c>
      <c r="L432" s="1" t="s">
        <v>663</v>
      </c>
      <c r="M432" t="str">
        <f>VLOOKUP(L432,xml_table3!$A$1:$B$272,2,FALSE())</f>
        <v>S162</v>
      </c>
      <c r="N432" s="1" t="s">
        <v>362</v>
      </c>
      <c r="O432" t="str">
        <f>VLOOKUP(N432,xml_table3!$A$1:$B$272,2,FALSE())</f>
        <v>S1</v>
      </c>
      <c r="P432" s="1" t="s">
        <v>310</v>
      </c>
      <c r="Q432" t="str">
        <f>VLOOKUP(P432,xml_table3!$A$1:$B$272,2,FALSE())</f>
        <v>S88</v>
      </c>
      <c r="R432" s="1" t="s">
        <v>396</v>
      </c>
      <c r="S432" t="str">
        <f>VLOOKUP(R432,xml_table3!$A$1:$B$272,2,FALSE())</f>
        <v>S270</v>
      </c>
      <c r="T432" s="1" t="s">
        <v>224</v>
      </c>
      <c r="U432" s="1" t="s">
        <v>40</v>
      </c>
      <c r="V432" s="1" t="s">
        <v>43</v>
      </c>
      <c r="X432" s="1"/>
      <c r="Y432" t="str">
        <f>"&lt;member ID = """&amp;A432&amp;"""&gt;&lt;K_ID&gt;"&amp;B432&amp;"&lt;/K_ID&gt;&lt;Name&gt;"&amp;C432&amp;"&lt;/Name&gt;&lt;Personality&gt;"&amp;テーブル1[[#This Row],[Personality2]]&amp;"&lt;/Personality&gt;&lt;Special_1&gt;"&amp;G432&amp;"&lt;/Special_1&gt;&lt;Special_2&gt;"&amp;I432&amp;"&lt;/Special_2&gt;&lt;Item&gt;"&amp;K432&amp;"&lt;/Item&gt;&lt;Skill_1&gt;"&amp;M432&amp;"&lt;/Skill_1&gt;&lt;Skill_2&gt;"&amp;O432&amp;"&lt;/Skill_2&gt;&lt;Skill_3&gt;"&amp;Q432&amp;"&lt;/Skill_3&gt;"</f>
        <v>&lt;member ID = "P431"&gt;&lt;K_ID&gt;K108&lt;/K_ID&gt;&lt;Name&gt;ポリゴン2&lt;/Name&gt;&lt;Personality&gt;PE3&lt;/Personality&gt;&lt;Special_1&gt;S70&lt;/Special_1&gt;&lt;Special_2&gt;S54&lt;/Special_2&gt;&lt;Item&gt;I49&lt;/Item&gt;&lt;Skill_1&gt;S162&lt;/Skill_1&gt;&lt;Skill_2&gt;S1&lt;/Skill_2&gt;&lt;Skill_3&gt;S88&lt;/Skill_3&gt;</v>
      </c>
      <c r="Z432" t="str">
        <f t="shared" si="13"/>
        <v>&lt;Skill_4&gt;S270&lt;/Skill_4&gt;&lt;Circle&gt;3&lt;/Circle&gt;&lt;Doryokuti_1&gt;HP&lt;/Doryokuti_1&gt;&lt;Doryokuti_2&gt;C&lt;/Doryokuti_2&gt;&lt;Doryokuti_3&gt;&lt;/Doryokuti_3&gt;&lt;/member&gt;</v>
      </c>
      <c r="AA432" t="str">
        <f t="shared" si="12"/>
        <v>&lt;member ID = "P431"&gt;&lt;K_ID&gt;K108&lt;/K_ID&gt;&lt;Name&gt;ポリゴン2&lt;/Name&gt;&lt;Personality&gt;PE3&lt;/Personality&gt;&lt;Special_1&gt;S70&lt;/Special_1&gt;&lt;Special_2&gt;S54&lt;/Special_2&gt;&lt;Item&gt;I49&lt;/Item&gt;&lt;Skill_1&gt;S162&lt;/Skill_1&gt;&lt;Skill_2&gt;S1&lt;/Skill_2&gt;&lt;Skill_3&gt;S88&lt;/Skill_3&gt;&lt;Skill_4&gt;S270&lt;/Skill_4&gt;&lt;Circle&gt;3&lt;/Circle&gt;&lt;Doryokuti_1&gt;HP&lt;/Doryokuti_1&gt;&lt;Doryokuti_2&gt;C&lt;/Doryokuti_2&gt;&lt;Doryokuti_3&gt;&lt;/Doryokuti_3&gt;&lt;/member&gt;</v>
      </c>
      <c r="AMK432" s="1"/>
    </row>
    <row r="433" spans="1:27 1025:1025">
      <c r="A433" s="1" t="s">
        <v>1087</v>
      </c>
      <c r="B433" t="str">
        <f>VLOOKUP(C433,xml_table5!$A$1:$B$151,2,FALSE())</f>
        <v>K108</v>
      </c>
      <c r="C433" s="1" t="s">
        <v>1082</v>
      </c>
      <c r="D433" s="1" t="s">
        <v>261</v>
      </c>
      <c r="E433" s="22" t="str">
        <f>VLOOKUP(テーブル1[[#This Row],[Personality]],作業用!$J$2:$K$17,2,FALSE)</f>
        <v>PE3</v>
      </c>
      <c r="F433" t="str">
        <f>VLOOKUP(C433,pokemon_status!$B$2:$F$910,4,FALSE())</f>
        <v>トレース</v>
      </c>
      <c r="G433" t="str">
        <f>VLOOKUP(F433,xml_table4!$A$1:$B$127,2,FALSE())</f>
        <v>S70</v>
      </c>
      <c r="H433" t="s">
        <v>1083</v>
      </c>
      <c r="I433" t="str">
        <f>IF(H433 = "","",VLOOKUP(H433,xml_table4!$A$1:$B$127,2,FALSE()))</f>
        <v>S54</v>
      </c>
      <c r="J433" s="1" t="s">
        <v>250</v>
      </c>
      <c r="K433" t="str">
        <f>VLOOKUP(J433,xml_table2!$A$2:$B$56,2,FALSE())</f>
        <v>I54</v>
      </c>
      <c r="L433" s="1" t="s">
        <v>663</v>
      </c>
      <c r="M433" t="str">
        <f>VLOOKUP(L433,xml_table3!$A$1:$B$272,2,FALSE())</f>
        <v>S162</v>
      </c>
      <c r="N433" s="1" t="s">
        <v>321</v>
      </c>
      <c r="O433" t="str">
        <f>VLOOKUP(N433,xml_table3!$A$1:$B$272,2,FALSE())</f>
        <v>S91</v>
      </c>
      <c r="P433" s="1" t="s">
        <v>319</v>
      </c>
      <c r="Q433" t="str">
        <f>VLOOKUP(P433,xml_table3!$A$1:$B$272,2,FALSE())</f>
        <v>S104</v>
      </c>
      <c r="R433" s="1" t="s">
        <v>396</v>
      </c>
      <c r="S433" t="str">
        <f>VLOOKUP(R433,xml_table3!$A$1:$B$272,2,FALSE())</f>
        <v>S270</v>
      </c>
      <c r="T433" s="1" t="s">
        <v>228</v>
      </c>
      <c r="U433" s="1" t="s">
        <v>40</v>
      </c>
      <c r="V433" s="1" t="s">
        <v>43</v>
      </c>
      <c r="X433" s="1"/>
      <c r="Y433" t="str">
        <f>"&lt;member ID = """&amp;A433&amp;"""&gt;&lt;K_ID&gt;"&amp;B433&amp;"&lt;/K_ID&gt;&lt;Name&gt;"&amp;C433&amp;"&lt;/Name&gt;&lt;Personality&gt;"&amp;テーブル1[[#This Row],[Personality2]]&amp;"&lt;/Personality&gt;&lt;Special_1&gt;"&amp;G433&amp;"&lt;/Special_1&gt;&lt;Special_2&gt;"&amp;I433&amp;"&lt;/Special_2&gt;&lt;Item&gt;"&amp;K433&amp;"&lt;/Item&gt;&lt;Skill_1&gt;"&amp;M433&amp;"&lt;/Skill_1&gt;&lt;Skill_2&gt;"&amp;O433&amp;"&lt;/Skill_2&gt;&lt;Skill_3&gt;"&amp;Q433&amp;"&lt;/Skill_3&gt;"</f>
        <v>&lt;member ID = "P432"&gt;&lt;K_ID&gt;K108&lt;/K_ID&gt;&lt;Name&gt;ポリゴン2&lt;/Name&gt;&lt;Personality&gt;PE3&lt;/Personality&gt;&lt;Special_1&gt;S70&lt;/Special_1&gt;&lt;Special_2&gt;S54&lt;/Special_2&gt;&lt;Item&gt;I54&lt;/Item&gt;&lt;Skill_1&gt;S162&lt;/Skill_1&gt;&lt;Skill_2&gt;S91&lt;/Skill_2&gt;&lt;Skill_3&gt;S104&lt;/Skill_3&gt;</v>
      </c>
      <c r="Z433" t="str">
        <f t="shared" si="13"/>
        <v>&lt;Skill_4&gt;S270&lt;/Skill_4&gt;&lt;Circle&gt;4&lt;/Circle&gt;&lt;Doryokuti_1&gt;HP&lt;/Doryokuti_1&gt;&lt;Doryokuti_2&gt;C&lt;/Doryokuti_2&gt;&lt;Doryokuti_3&gt;&lt;/Doryokuti_3&gt;&lt;/member&gt;</v>
      </c>
      <c r="AA433" t="str">
        <f t="shared" si="12"/>
        <v>&lt;member ID = "P432"&gt;&lt;K_ID&gt;K108&lt;/K_ID&gt;&lt;Name&gt;ポリゴン2&lt;/Name&gt;&lt;Personality&gt;PE3&lt;/Personality&gt;&lt;Special_1&gt;S70&lt;/Special_1&gt;&lt;Special_2&gt;S54&lt;/Special_2&gt;&lt;Item&gt;I54&lt;/Item&gt;&lt;Skill_1&gt;S162&lt;/Skill_1&gt;&lt;Skill_2&gt;S91&lt;/Skill_2&gt;&lt;Skill_3&gt;S104&lt;/Skill_3&gt;&lt;Skill_4&gt;S270&lt;/Skill_4&gt;&lt;Circle&gt;4&lt;/Circle&gt;&lt;Doryokuti_1&gt;HP&lt;/Doryokuti_1&gt;&lt;Doryokuti_2&gt;C&lt;/Doryokuti_2&gt;&lt;Doryokuti_3&gt;&lt;/Doryokuti_3&gt;&lt;/member&gt;</v>
      </c>
      <c r="AMK433" s="1"/>
    </row>
    <row r="434" spans="1:27 1025:1025">
      <c r="A434" s="1" t="s">
        <v>1088</v>
      </c>
      <c r="B434" t="str">
        <f>VLOOKUP(C434,xml_table5!$A$1:$B$151,2,FALSE())</f>
        <v>K109</v>
      </c>
      <c r="C434" s="1" t="s">
        <v>1089</v>
      </c>
      <c r="D434" s="1" t="s">
        <v>261</v>
      </c>
      <c r="E434" s="22" t="str">
        <f>VLOOKUP(テーブル1[[#This Row],[Personality]],作業用!$J$2:$K$17,2,FALSE)</f>
        <v>PE3</v>
      </c>
      <c r="F434" t="str">
        <f>VLOOKUP(C434,pokemon_status!$B$2:$F$910,4,FALSE())</f>
        <v>てきおうりょく</v>
      </c>
      <c r="G434" t="str">
        <f>VLOOKUP(F434,xml_table4!$A$1:$B$127,2,FALSE())</f>
        <v>S61</v>
      </c>
      <c r="H434" t="s">
        <v>1083</v>
      </c>
      <c r="I434" t="str">
        <f>IF(H434 = "","",VLOOKUP(H434,xml_table4!$A$1:$B$127,2,FALSE()))</f>
        <v>S54</v>
      </c>
      <c r="J434" s="1" t="s">
        <v>451</v>
      </c>
      <c r="K434" t="str">
        <f>VLOOKUP(J434,xml_table2!$A$2:$B$56,2,FALSE())</f>
        <v>I8</v>
      </c>
      <c r="L434" s="1" t="s">
        <v>663</v>
      </c>
      <c r="M434" t="str">
        <f>VLOOKUP(L434,xml_table3!$A$1:$B$272,2,FALSE())</f>
        <v>S162</v>
      </c>
      <c r="N434" s="1" t="s">
        <v>319</v>
      </c>
      <c r="O434" t="str">
        <f>VLOOKUP(N434,xml_table3!$A$1:$B$272,2,FALSE())</f>
        <v>S104</v>
      </c>
      <c r="P434" s="1" t="s">
        <v>1084</v>
      </c>
      <c r="Q434" t="str">
        <f>VLOOKUP(P434,xml_table3!$A$1:$B$272,2,FALSE())</f>
        <v>S263</v>
      </c>
      <c r="R434" s="1" t="s">
        <v>1090</v>
      </c>
      <c r="S434" t="str">
        <f>VLOOKUP(R434,xml_table3!$A$1:$B$272,2,FALSE())</f>
        <v>S148</v>
      </c>
      <c r="T434" s="1" t="s">
        <v>212</v>
      </c>
      <c r="U434" s="1" t="s">
        <v>40</v>
      </c>
      <c r="V434" s="1" t="s">
        <v>43</v>
      </c>
      <c r="X434" s="1"/>
      <c r="Y434" t="str">
        <f>"&lt;member ID = """&amp;A434&amp;"""&gt;&lt;K_ID&gt;"&amp;B434&amp;"&lt;/K_ID&gt;&lt;Name&gt;"&amp;C434&amp;"&lt;/Name&gt;&lt;Personality&gt;"&amp;テーブル1[[#This Row],[Personality2]]&amp;"&lt;/Personality&gt;&lt;Special_1&gt;"&amp;G434&amp;"&lt;/Special_1&gt;&lt;Special_2&gt;"&amp;I434&amp;"&lt;/Special_2&gt;&lt;Item&gt;"&amp;K434&amp;"&lt;/Item&gt;&lt;Skill_1&gt;"&amp;M434&amp;"&lt;/Skill_1&gt;&lt;Skill_2&gt;"&amp;O434&amp;"&lt;/Skill_2&gt;&lt;Skill_3&gt;"&amp;Q434&amp;"&lt;/Skill_3&gt;"</f>
        <v>&lt;member ID = "P433"&gt;&lt;K_ID&gt;K109&lt;/K_ID&gt;&lt;Name&gt;ポリゴンZ&lt;/Name&gt;&lt;Personality&gt;PE3&lt;/Personality&gt;&lt;Special_1&gt;S61&lt;/Special_1&gt;&lt;Special_2&gt;S54&lt;/Special_2&gt;&lt;Item&gt;I8&lt;/Item&gt;&lt;Skill_1&gt;S162&lt;/Skill_1&gt;&lt;Skill_2&gt;S104&lt;/Skill_2&gt;&lt;Skill_3&gt;S263&lt;/Skill_3&gt;</v>
      </c>
      <c r="Z434" t="str">
        <f t="shared" si="13"/>
        <v>&lt;Skill_4&gt;S148&lt;/Skill_4&gt;&lt;Circle&gt;1&lt;/Circle&gt;&lt;Doryokuti_1&gt;HP&lt;/Doryokuti_1&gt;&lt;Doryokuti_2&gt;C&lt;/Doryokuti_2&gt;&lt;Doryokuti_3&gt;&lt;/Doryokuti_3&gt;&lt;/member&gt;</v>
      </c>
      <c r="AA434" t="str">
        <f t="shared" si="12"/>
        <v>&lt;member ID = "P433"&gt;&lt;K_ID&gt;K109&lt;/K_ID&gt;&lt;Name&gt;ポリゴンZ&lt;/Name&gt;&lt;Personality&gt;PE3&lt;/Personality&gt;&lt;Special_1&gt;S61&lt;/Special_1&gt;&lt;Special_2&gt;S54&lt;/Special_2&gt;&lt;Item&gt;I8&lt;/Item&gt;&lt;Skill_1&gt;S162&lt;/Skill_1&gt;&lt;Skill_2&gt;S104&lt;/Skill_2&gt;&lt;Skill_3&gt;S263&lt;/Skill_3&gt;&lt;Skill_4&gt;S148&lt;/Skill_4&gt;&lt;Circle&gt;1&lt;/Circle&gt;&lt;Doryokuti_1&gt;HP&lt;/Doryokuti_1&gt;&lt;Doryokuti_2&gt;C&lt;/Doryokuti_2&gt;&lt;Doryokuti_3&gt;&lt;/Doryokuti_3&gt;&lt;/member&gt;</v>
      </c>
      <c r="AMK434" s="1"/>
    </row>
    <row r="435" spans="1:27 1025:1025">
      <c r="A435" s="1" t="s">
        <v>1091</v>
      </c>
      <c r="B435" t="str">
        <f>VLOOKUP(C435,xml_table5!$A$1:$B$151,2,FALSE())</f>
        <v>K109</v>
      </c>
      <c r="C435" s="1" t="s">
        <v>1089</v>
      </c>
      <c r="D435" s="1" t="s">
        <v>309</v>
      </c>
      <c r="E435" s="22" t="str">
        <f>VLOOKUP(テーブル1[[#This Row],[Personality]],作業用!$J$2:$K$17,2,FALSE)</f>
        <v>PE6</v>
      </c>
      <c r="F435" t="str">
        <f>VLOOKUP(C435,pokemon_status!$B$2:$F$910,4,FALSE())</f>
        <v>てきおうりょく</v>
      </c>
      <c r="G435" t="str">
        <f>VLOOKUP(F435,xml_table4!$A$1:$B$127,2,FALSE())</f>
        <v>S61</v>
      </c>
      <c r="H435" t="s">
        <v>1083</v>
      </c>
      <c r="I435" t="str">
        <f>IF(H435 = "","",VLOOKUP(H435,xml_table4!$A$1:$B$127,2,FALSE()))</f>
        <v>S54</v>
      </c>
      <c r="J435" s="1" t="s">
        <v>947</v>
      </c>
      <c r="K435" t="str">
        <f>VLOOKUP(J435,xml_table2!$A$2:$B$56,2,FALSE())</f>
        <v>I20</v>
      </c>
      <c r="L435" s="1" t="s">
        <v>663</v>
      </c>
      <c r="M435" t="str">
        <f>VLOOKUP(L435,xml_table3!$A$1:$B$272,2,FALSE())</f>
        <v>S162</v>
      </c>
      <c r="N435" s="1" t="s">
        <v>241</v>
      </c>
      <c r="O435" t="str">
        <f>VLOOKUP(N435,xml_table3!$A$1:$B$272,2,FALSE())</f>
        <v>S153</v>
      </c>
      <c r="P435" s="1" t="s">
        <v>704</v>
      </c>
      <c r="Q435" t="str">
        <f>VLOOKUP(P435,xml_table3!$A$1:$B$272,2,FALSE())</f>
        <v>S93</v>
      </c>
      <c r="R435" s="1" t="s">
        <v>1036</v>
      </c>
      <c r="S435" t="str">
        <f>VLOOKUP(R435,xml_table3!$A$1:$B$272,2,FALSE())</f>
        <v>S165</v>
      </c>
      <c r="T435" s="1" t="s">
        <v>219</v>
      </c>
      <c r="U435" s="1" t="s">
        <v>43</v>
      </c>
      <c r="V435" s="1" t="s">
        <v>45</v>
      </c>
      <c r="X435" s="1"/>
      <c r="Y435" t="str">
        <f>"&lt;member ID = """&amp;A435&amp;"""&gt;&lt;K_ID&gt;"&amp;B435&amp;"&lt;/K_ID&gt;&lt;Name&gt;"&amp;C435&amp;"&lt;/Name&gt;&lt;Personality&gt;"&amp;テーブル1[[#This Row],[Personality2]]&amp;"&lt;/Personality&gt;&lt;Special_1&gt;"&amp;G435&amp;"&lt;/Special_1&gt;&lt;Special_2&gt;"&amp;I435&amp;"&lt;/Special_2&gt;&lt;Item&gt;"&amp;K435&amp;"&lt;/Item&gt;&lt;Skill_1&gt;"&amp;M435&amp;"&lt;/Skill_1&gt;&lt;Skill_2&gt;"&amp;O435&amp;"&lt;/Skill_2&gt;&lt;Skill_3&gt;"&amp;Q435&amp;"&lt;/Skill_3&gt;"</f>
        <v>&lt;member ID = "P434"&gt;&lt;K_ID&gt;K109&lt;/K_ID&gt;&lt;Name&gt;ポリゴンZ&lt;/Name&gt;&lt;Personality&gt;PE6&lt;/Personality&gt;&lt;Special_1&gt;S61&lt;/Special_1&gt;&lt;Special_2&gt;S54&lt;/Special_2&gt;&lt;Item&gt;I20&lt;/Item&gt;&lt;Skill_1&gt;S162&lt;/Skill_1&gt;&lt;Skill_2&gt;S153&lt;/Skill_2&gt;&lt;Skill_3&gt;S93&lt;/Skill_3&gt;</v>
      </c>
      <c r="Z435" t="str">
        <f t="shared" si="13"/>
        <v>&lt;Skill_4&gt;S165&lt;/Skill_4&gt;&lt;Circle&gt;2&lt;/Circle&gt;&lt;Doryokuti_1&gt;C&lt;/Doryokuti_1&gt;&lt;Doryokuti_2&gt;S&lt;/Doryokuti_2&gt;&lt;Doryokuti_3&gt;&lt;/Doryokuti_3&gt;&lt;/member&gt;</v>
      </c>
      <c r="AA435" t="str">
        <f t="shared" si="12"/>
        <v>&lt;member ID = "P434"&gt;&lt;K_ID&gt;K109&lt;/K_ID&gt;&lt;Name&gt;ポリゴンZ&lt;/Name&gt;&lt;Personality&gt;PE6&lt;/Personality&gt;&lt;Special_1&gt;S61&lt;/Special_1&gt;&lt;Special_2&gt;S54&lt;/Special_2&gt;&lt;Item&gt;I20&lt;/Item&gt;&lt;Skill_1&gt;S162&lt;/Skill_1&gt;&lt;Skill_2&gt;S153&lt;/Skill_2&gt;&lt;Skill_3&gt;S93&lt;/Skill_3&gt;&lt;Skill_4&gt;S165&lt;/Skill_4&gt;&lt;Circle&gt;2&lt;/Circle&gt;&lt;Doryokuti_1&gt;C&lt;/Doryokuti_1&gt;&lt;Doryokuti_2&gt;S&lt;/Doryokuti_2&gt;&lt;Doryokuti_3&gt;&lt;/Doryokuti_3&gt;&lt;/member&gt;</v>
      </c>
      <c r="AMK435" s="1"/>
    </row>
    <row r="436" spans="1:27 1025:1025">
      <c r="A436" s="1" t="s">
        <v>1092</v>
      </c>
      <c r="B436" t="str">
        <f>VLOOKUP(C436,xml_table5!$A$1:$B$151,2,FALSE())</f>
        <v>K109</v>
      </c>
      <c r="C436" s="1" t="s">
        <v>1089</v>
      </c>
      <c r="D436" s="1" t="s">
        <v>261</v>
      </c>
      <c r="E436" s="22" t="str">
        <f>VLOOKUP(テーブル1[[#This Row],[Personality]],作業用!$J$2:$K$17,2,FALSE)</f>
        <v>PE3</v>
      </c>
      <c r="F436" t="str">
        <f>VLOOKUP(C436,pokemon_status!$B$2:$F$910,4,FALSE())</f>
        <v>てきおうりょく</v>
      </c>
      <c r="G436" t="str">
        <f>VLOOKUP(F436,xml_table4!$A$1:$B$127,2,FALSE())</f>
        <v>S61</v>
      </c>
      <c r="H436" t="s">
        <v>1083</v>
      </c>
      <c r="I436" t="str">
        <f>IF(H436 = "","",VLOOKUP(H436,xml_table4!$A$1:$B$127,2,FALSE()))</f>
        <v>S54</v>
      </c>
      <c r="J436" s="1" t="s">
        <v>140</v>
      </c>
      <c r="K436" t="str">
        <f>VLOOKUP(J436,xml_table2!$A$2:$B$56,2,FALSE())</f>
        <v>I49</v>
      </c>
      <c r="L436" s="1" t="s">
        <v>310</v>
      </c>
      <c r="M436" t="str">
        <f>VLOOKUP(L436,xml_table3!$A$1:$B$272,2,FALSE())</f>
        <v>S88</v>
      </c>
      <c r="N436" s="1" t="s">
        <v>396</v>
      </c>
      <c r="O436" t="str">
        <f>VLOOKUP(N436,xml_table3!$A$1:$B$272,2,FALSE())</f>
        <v>S270</v>
      </c>
      <c r="P436" s="1" t="s">
        <v>321</v>
      </c>
      <c r="Q436" t="str">
        <f>VLOOKUP(P436,xml_table3!$A$1:$B$272,2,FALSE())</f>
        <v>S91</v>
      </c>
      <c r="R436" s="1" t="s">
        <v>575</v>
      </c>
      <c r="S436" t="str">
        <f>VLOOKUP(R436,xml_table3!$A$1:$B$272,2,FALSE())</f>
        <v>S137</v>
      </c>
      <c r="T436" s="1" t="s">
        <v>224</v>
      </c>
      <c r="U436" s="1" t="s">
        <v>40</v>
      </c>
      <c r="V436" s="1" t="s">
        <v>43</v>
      </c>
      <c r="X436" s="1"/>
      <c r="Y436" t="str">
        <f>"&lt;member ID = """&amp;A436&amp;"""&gt;&lt;K_ID&gt;"&amp;B436&amp;"&lt;/K_ID&gt;&lt;Name&gt;"&amp;C436&amp;"&lt;/Name&gt;&lt;Personality&gt;"&amp;テーブル1[[#This Row],[Personality2]]&amp;"&lt;/Personality&gt;&lt;Special_1&gt;"&amp;G436&amp;"&lt;/Special_1&gt;&lt;Special_2&gt;"&amp;I436&amp;"&lt;/Special_2&gt;&lt;Item&gt;"&amp;K436&amp;"&lt;/Item&gt;&lt;Skill_1&gt;"&amp;M436&amp;"&lt;/Skill_1&gt;&lt;Skill_2&gt;"&amp;O436&amp;"&lt;/Skill_2&gt;&lt;Skill_3&gt;"&amp;Q436&amp;"&lt;/Skill_3&gt;"</f>
        <v>&lt;member ID = "P435"&gt;&lt;K_ID&gt;K109&lt;/K_ID&gt;&lt;Name&gt;ポリゴンZ&lt;/Name&gt;&lt;Personality&gt;PE3&lt;/Personality&gt;&lt;Special_1&gt;S61&lt;/Special_1&gt;&lt;Special_2&gt;S54&lt;/Special_2&gt;&lt;Item&gt;I49&lt;/Item&gt;&lt;Skill_1&gt;S88&lt;/Skill_1&gt;&lt;Skill_2&gt;S270&lt;/Skill_2&gt;&lt;Skill_3&gt;S91&lt;/Skill_3&gt;</v>
      </c>
      <c r="Z436" t="str">
        <f t="shared" si="13"/>
        <v>&lt;Skill_4&gt;S137&lt;/Skill_4&gt;&lt;Circle&gt;3&lt;/Circle&gt;&lt;Doryokuti_1&gt;HP&lt;/Doryokuti_1&gt;&lt;Doryokuti_2&gt;C&lt;/Doryokuti_2&gt;&lt;Doryokuti_3&gt;&lt;/Doryokuti_3&gt;&lt;/member&gt;</v>
      </c>
      <c r="AA436" t="str">
        <f t="shared" si="12"/>
        <v>&lt;member ID = "P435"&gt;&lt;K_ID&gt;K109&lt;/K_ID&gt;&lt;Name&gt;ポリゴンZ&lt;/Name&gt;&lt;Personality&gt;PE3&lt;/Personality&gt;&lt;Special_1&gt;S61&lt;/Special_1&gt;&lt;Special_2&gt;S54&lt;/Special_2&gt;&lt;Item&gt;I49&lt;/Item&gt;&lt;Skill_1&gt;S88&lt;/Skill_1&gt;&lt;Skill_2&gt;S270&lt;/Skill_2&gt;&lt;Skill_3&gt;S91&lt;/Skill_3&gt;&lt;Skill_4&gt;S137&lt;/Skill_4&gt;&lt;Circle&gt;3&lt;/Circle&gt;&lt;Doryokuti_1&gt;HP&lt;/Doryokuti_1&gt;&lt;Doryokuti_2&gt;C&lt;/Doryokuti_2&gt;&lt;Doryokuti_3&gt;&lt;/Doryokuti_3&gt;&lt;/member&gt;</v>
      </c>
      <c r="AMK436" s="1"/>
    </row>
    <row r="437" spans="1:27 1025:1025">
      <c r="A437" s="1" t="s">
        <v>1093</v>
      </c>
      <c r="B437" t="str">
        <f>VLOOKUP(C437,xml_table5!$A$1:$B$151,2,FALSE())</f>
        <v>K109</v>
      </c>
      <c r="C437" s="1" t="s">
        <v>1089</v>
      </c>
      <c r="D437" s="1" t="s">
        <v>261</v>
      </c>
      <c r="E437" s="22" t="str">
        <f>VLOOKUP(テーブル1[[#This Row],[Personality]],作業用!$J$2:$K$17,2,FALSE)</f>
        <v>PE3</v>
      </c>
      <c r="F437" t="str">
        <f>VLOOKUP(C437,pokemon_status!$B$2:$F$910,4,FALSE())</f>
        <v>てきおうりょく</v>
      </c>
      <c r="G437" t="str">
        <f>VLOOKUP(F437,xml_table4!$A$1:$B$127,2,FALSE())</f>
        <v>S61</v>
      </c>
      <c r="H437" t="s">
        <v>1083</v>
      </c>
      <c r="I437" t="str">
        <f>IF(H437 = "","",VLOOKUP(H437,xml_table4!$A$1:$B$127,2,FALSE()))</f>
        <v>S54</v>
      </c>
      <c r="J437" s="1" t="s">
        <v>431</v>
      </c>
      <c r="K437" t="str">
        <f>VLOOKUP(J437,xml_table2!$A$2:$B$56,2,FALSE())</f>
        <v>I32</v>
      </c>
      <c r="L437" s="1" t="s">
        <v>663</v>
      </c>
      <c r="M437" t="str">
        <f>VLOOKUP(L437,xml_table3!$A$1:$B$272,2,FALSE())</f>
        <v>S162</v>
      </c>
      <c r="N437" s="1" t="s">
        <v>319</v>
      </c>
      <c r="O437" t="str">
        <f>VLOOKUP(N437,xml_table3!$A$1:$B$272,2,FALSE())</f>
        <v>S104</v>
      </c>
      <c r="P437" s="1" t="s">
        <v>362</v>
      </c>
      <c r="Q437" t="str">
        <f>VLOOKUP(P437,xml_table3!$A$1:$B$272,2,FALSE())</f>
        <v>S1</v>
      </c>
      <c r="R437" s="1" t="s">
        <v>704</v>
      </c>
      <c r="S437" t="str">
        <f>VLOOKUP(R437,xml_table3!$A$1:$B$272,2,FALSE())</f>
        <v>S93</v>
      </c>
      <c r="T437" s="1" t="s">
        <v>228</v>
      </c>
      <c r="U437" s="1" t="s">
        <v>43</v>
      </c>
      <c r="V437" s="1" t="s">
        <v>45</v>
      </c>
      <c r="X437" s="1"/>
      <c r="Y437" t="str">
        <f>"&lt;member ID = """&amp;A437&amp;"""&gt;&lt;K_ID&gt;"&amp;B437&amp;"&lt;/K_ID&gt;&lt;Name&gt;"&amp;C437&amp;"&lt;/Name&gt;&lt;Personality&gt;"&amp;テーブル1[[#This Row],[Personality2]]&amp;"&lt;/Personality&gt;&lt;Special_1&gt;"&amp;G437&amp;"&lt;/Special_1&gt;&lt;Special_2&gt;"&amp;I437&amp;"&lt;/Special_2&gt;&lt;Item&gt;"&amp;K437&amp;"&lt;/Item&gt;&lt;Skill_1&gt;"&amp;M437&amp;"&lt;/Skill_1&gt;&lt;Skill_2&gt;"&amp;O437&amp;"&lt;/Skill_2&gt;&lt;Skill_3&gt;"&amp;Q437&amp;"&lt;/Skill_3&gt;"</f>
        <v>&lt;member ID = "P436"&gt;&lt;K_ID&gt;K109&lt;/K_ID&gt;&lt;Name&gt;ポリゴンZ&lt;/Name&gt;&lt;Personality&gt;PE3&lt;/Personality&gt;&lt;Special_1&gt;S61&lt;/Special_1&gt;&lt;Special_2&gt;S54&lt;/Special_2&gt;&lt;Item&gt;I32&lt;/Item&gt;&lt;Skill_1&gt;S162&lt;/Skill_1&gt;&lt;Skill_2&gt;S104&lt;/Skill_2&gt;&lt;Skill_3&gt;S1&lt;/Skill_3&gt;</v>
      </c>
      <c r="Z437" t="str">
        <f t="shared" si="13"/>
        <v>&lt;Skill_4&gt;S93&lt;/Skill_4&gt;&lt;Circle&gt;4&lt;/Circle&gt;&lt;Doryokuti_1&gt;C&lt;/Doryokuti_1&gt;&lt;Doryokuti_2&gt;S&lt;/Doryokuti_2&gt;&lt;Doryokuti_3&gt;&lt;/Doryokuti_3&gt;&lt;/member&gt;</v>
      </c>
      <c r="AA437" t="str">
        <f t="shared" si="12"/>
        <v>&lt;member ID = "P436"&gt;&lt;K_ID&gt;K109&lt;/K_ID&gt;&lt;Name&gt;ポリゴンZ&lt;/Name&gt;&lt;Personality&gt;PE3&lt;/Personality&gt;&lt;Special_1&gt;S61&lt;/Special_1&gt;&lt;Special_2&gt;S54&lt;/Special_2&gt;&lt;Item&gt;I32&lt;/Item&gt;&lt;Skill_1&gt;S162&lt;/Skill_1&gt;&lt;Skill_2&gt;S104&lt;/Skill_2&gt;&lt;Skill_3&gt;S1&lt;/Skill_3&gt;&lt;Skill_4&gt;S93&lt;/Skill_4&gt;&lt;Circle&gt;4&lt;/Circle&gt;&lt;Doryokuti_1&gt;C&lt;/Doryokuti_1&gt;&lt;Doryokuti_2&gt;S&lt;/Doryokuti_2&gt;&lt;Doryokuti_3&gt;&lt;/Doryokuti_3&gt;&lt;/member&gt;</v>
      </c>
      <c r="AMK437" s="1"/>
    </row>
    <row r="438" spans="1:27 1025:1025">
      <c r="A438" s="1" t="s">
        <v>1094</v>
      </c>
      <c r="B438" t="str">
        <f>VLOOKUP(C438,xml_table5!$A$1:$B$151,2,FALSE())</f>
        <v>K110</v>
      </c>
      <c r="C438" s="1" t="s">
        <v>1095</v>
      </c>
      <c r="D438" s="1" t="s">
        <v>570</v>
      </c>
      <c r="E438" s="22" t="str">
        <f>VLOOKUP(テーブル1[[#This Row],[Personality]],作業用!$J$2:$K$17,2,FALSE)</f>
        <v>PE10</v>
      </c>
      <c r="F438" t="str">
        <f>VLOOKUP(C438,pokemon_status!$B$2:$F$910,4,FALSE())</f>
        <v>ふゆう</v>
      </c>
      <c r="G438" t="str">
        <f>VLOOKUP(F438,xml_table4!$A$1:$B$127,2,FALSE())</f>
        <v>S94</v>
      </c>
      <c r="I438" t="str">
        <f>IF(H438 = "","",VLOOKUP(H438,xml_table4!$A$1:$B$127,2,FALSE()))</f>
        <v/>
      </c>
      <c r="J438" s="1" t="s">
        <v>271</v>
      </c>
      <c r="K438" t="str">
        <f>VLOOKUP(J438,xml_table2!$A$2:$B$56,2,FALSE())</f>
        <v>I4</v>
      </c>
      <c r="L438" s="1" t="s">
        <v>273</v>
      </c>
      <c r="M438" t="str">
        <f>VLOOKUP(L438,xml_table3!$A$1:$B$272,2,FALSE())</f>
        <v>S220</v>
      </c>
      <c r="N438" s="1" t="s">
        <v>412</v>
      </c>
      <c r="O438" t="str">
        <f>VLOOKUP(N438,xml_table3!$A$1:$B$272,2,FALSE())</f>
        <v>S8</v>
      </c>
      <c r="P438" s="1" t="s">
        <v>1096</v>
      </c>
      <c r="Q438" t="str">
        <f>VLOOKUP(P438,xml_table3!$A$1:$B$272,2,FALSE())</f>
        <v>S150</v>
      </c>
      <c r="R438" s="1" t="s">
        <v>1097</v>
      </c>
      <c r="S438" t="str">
        <f>VLOOKUP(R438,xml_table3!$A$1:$B$272,2,FALSE())</f>
        <v>S45</v>
      </c>
      <c r="T438" s="1" t="s">
        <v>212</v>
      </c>
      <c r="U438" s="1" t="s">
        <v>42</v>
      </c>
      <c r="V438" s="1" t="s">
        <v>43</v>
      </c>
      <c r="X438" s="1"/>
      <c r="Y438" t="str">
        <f>"&lt;member ID = """&amp;A438&amp;"""&gt;&lt;K_ID&gt;"&amp;B438&amp;"&lt;/K_ID&gt;&lt;Name&gt;"&amp;C438&amp;"&lt;/Name&gt;&lt;Personality&gt;"&amp;テーブル1[[#This Row],[Personality2]]&amp;"&lt;/Personality&gt;&lt;Special_1&gt;"&amp;G438&amp;"&lt;/Special_1&gt;&lt;Special_2&gt;"&amp;I438&amp;"&lt;/Special_2&gt;&lt;Item&gt;"&amp;K438&amp;"&lt;/Item&gt;&lt;Skill_1&gt;"&amp;M438&amp;"&lt;/Skill_1&gt;&lt;Skill_2&gt;"&amp;O438&amp;"&lt;/Skill_2&gt;&lt;Skill_3&gt;"&amp;Q438&amp;"&lt;/Skill_3&gt;"</f>
        <v>&lt;member ID = "P437"&gt;&lt;K_ID&gt;K110&lt;/K_ID&gt;&lt;Name&gt;マタドガス&lt;/Name&gt;&lt;Personality&gt;PE10&lt;/Personality&gt;&lt;Special_1&gt;S94&lt;/Special_1&gt;&lt;Special_2&gt;&lt;/Special_2&gt;&lt;Item&gt;I4&lt;/Item&gt;&lt;Skill_1&gt;S220&lt;/Skill_1&gt;&lt;Skill_2&gt;S8&lt;/Skill_2&gt;&lt;Skill_3&gt;S150&lt;/Skill_3&gt;</v>
      </c>
      <c r="Z438" t="str">
        <f t="shared" si="13"/>
        <v>&lt;Skill_4&gt;S45&lt;/Skill_4&gt;&lt;Circle&gt;1&lt;/Circle&gt;&lt;Doryokuti_1&gt;B&lt;/Doryokuti_1&gt;&lt;Doryokuti_2&gt;C&lt;/Doryokuti_2&gt;&lt;Doryokuti_3&gt;&lt;/Doryokuti_3&gt;&lt;/member&gt;</v>
      </c>
      <c r="AA438" t="str">
        <f t="shared" si="12"/>
        <v>&lt;member ID = "P437"&gt;&lt;K_ID&gt;K110&lt;/K_ID&gt;&lt;Name&gt;マタドガス&lt;/Name&gt;&lt;Personality&gt;PE10&lt;/Personality&gt;&lt;Special_1&gt;S94&lt;/Special_1&gt;&lt;Special_2&gt;&lt;/Special_2&gt;&lt;Item&gt;I4&lt;/Item&gt;&lt;Skill_1&gt;S220&lt;/Skill_1&gt;&lt;Skill_2&gt;S8&lt;/Skill_2&gt;&lt;Skill_3&gt;S150&lt;/Skill_3&gt;&lt;Skill_4&gt;S45&lt;/Skill_4&gt;&lt;Circle&gt;1&lt;/Circle&gt;&lt;Doryokuti_1&gt;B&lt;/Doryokuti_1&gt;&lt;Doryokuti_2&gt;C&lt;/Doryokuti_2&gt;&lt;Doryokuti_3&gt;&lt;/Doryokuti_3&gt;&lt;/member&gt;</v>
      </c>
      <c r="AMK438" s="1"/>
    </row>
    <row r="439" spans="1:27 1025:1025">
      <c r="A439" s="1" t="s">
        <v>1098</v>
      </c>
      <c r="B439" t="str">
        <f>VLOOKUP(C439,xml_table5!$A$1:$B$151,2,FALSE())</f>
        <v>K110</v>
      </c>
      <c r="C439" s="1" t="s">
        <v>1095</v>
      </c>
      <c r="D439" s="1" t="s">
        <v>206</v>
      </c>
      <c r="E439" s="22" t="str">
        <f>VLOOKUP(テーブル1[[#This Row],[Personality]],作業用!$J$2:$K$17,2,FALSE)</f>
        <v>PE1</v>
      </c>
      <c r="F439" t="str">
        <f>VLOOKUP(C439,pokemon_status!$B$2:$F$910,4,FALSE())</f>
        <v>ふゆう</v>
      </c>
      <c r="G439" t="str">
        <f>VLOOKUP(F439,xml_table4!$A$1:$B$127,2,FALSE())</f>
        <v>S94</v>
      </c>
      <c r="I439" t="str">
        <f>IF(H439 = "","",VLOOKUP(H439,xml_table4!$A$1:$B$127,2,FALSE()))</f>
        <v/>
      </c>
      <c r="J439" s="1" t="s">
        <v>451</v>
      </c>
      <c r="K439" t="str">
        <f>VLOOKUP(J439,xml_table2!$A$2:$B$56,2,FALSE())</f>
        <v>I8</v>
      </c>
      <c r="L439" s="1" t="s">
        <v>326</v>
      </c>
      <c r="M439" t="str">
        <f>VLOOKUP(L439,xml_table3!$A$1:$B$272,2,FALSE())</f>
        <v>S133</v>
      </c>
      <c r="N439" s="1" t="s">
        <v>304</v>
      </c>
      <c r="O439" t="str">
        <f>VLOOKUP(N439,xml_table3!$A$1:$B$272,2,FALSE())</f>
        <v>S97</v>
      </c>
      <c r="P439" s="1" t="s">
        <v>300</v>
      </c>
      <c r="Q439" t="str">
        <f>VLOOKUP(P439,xml_table3!$A$1:$B$272,2,FALSE())</f>
        <v>S157</v>
      </c>
      <c r="R439" s="1" t="s">
        <v>218</v>
      </c>
      <c r="S439" t="str">
        <f>VLOOKUP(R439,xml_table3!$A$1:$B$272,2,FALSE())</f>
        <v>S24</v>
      </c>
      <c r="T439" s="1" t="s">
        <v>219</v>
      </c>
      <c r="U439" s="1" t="s">
        <v>41</v>
      </c>
      <c r="V439" s="1" t="s">
        <v>42</v>
      </c>
      <c r="X439" s="1"/>
      <c r="Y439" t="str">
        <f>"&lt;member ID = """&amp;A439&amp;"""&gt;&lt;K_ID&gt;"&amp;B439&amp;"&lt;/K_ID&gt;&lt;Name&gt;"&amp;C439&amp;"&lt;/Name&gt;&lt;Personality&gt;"&amp;テーブル1[[#This Row],[Personality2]]&amp;"&lt;/Personality&gt;&lt;Special_1&gt;"&amp;G439&amp;"&lt;/Special_1&gt;&lt;Special_2&gt;"&amp;I439&amp;"&lt;/Special_2&gt;&lt;Item&gt;"&amp;K439&amp;"&lt;/Item&gt;&lt;Skill_1&gt;"&amp;M439&amp;"&lt;/Skill_1&gt;&lt;Skill_2&gt;"&amp;O439&amp;"&lt;/Skill_2&gt;&lt;Skill_3&gt;"&amp;Q439&amp;"&lt;/Skill_3&gt;"</f>
        <v>&lt;member ID = "P438"&gt;&lt;K_ID&gt;K110&lt;/K_ID&gt;&lt;Name&gt;マタドガス&lt;/Name&gt;&lt;Personality&gt;PE1&lt;/Personality&gt;&lt;Special_1&gt;S94&lt;/Special_1&gt;&lt;Special_2&gt;&lt;/Special_2&gt;&lt;Item&gt;I8&lt;/Item&gt;&lt;Skill_1&gt;S133&lt;/Skill_1&gt;&lt;Skill_2&gt;S97&lt;/Skill_2&gt;&lt;Skill_3&gt;S157&lt;/Skill_3&gt;</v>
      </c>
      <c r="Z439" t="str">
        <f t="shared" si="13"/>
        <v>&lt;Skill_4&gt;S24&lt;/Skill_4&gt;&lt;Circle&gt;2&lt;/Circle&gt;&lt;Doryokuti_1&gt;A&lt;/Doryokuti_1&gt;&lt;Doryokuti_2&gt;B&lt;/Doryokuti_2&gt;&lt;Doryokuti_3&gt;&lt;/Doryokuti_3&gt;&lt;/member&gt;</v>
      </c>
      <c r="AA439" t="str">
        <f t="shared" si="12"/>
        <v>&lt;member ID = "P438"&gt;&lt;K_ID&gt;K110&lt;/K_ID&gt;&lt;Name&gt;マタドガス&lt;/Name&gt;&lt;Personality&gt;PE1&lt;/Personality&gt;&lt;Special_1&gt;S94&lt;/Special_1&gt;&lt;Special_2&gt;&lt;/Special_2&gt;&lt;Item&gt;I8&lt;/Item&gt;&lt;Skill_1&gt;S133&lt;/Skill_1&gt;&lt;Skill_2&gt;S97&lt;/Skill_2&gt;&lt;Skill_3&gt;S157&lt;/Skill_3&gt;&lt;Skill_4&gt;S24&lt;/Skill_4&gt;&lt;Circle&gt;2&lt;/Circle&gt;&lt;Doryokuti_1&gt;A&lt;/Doryokuti_1&gt;&lt;Doryokuti_2&gt;B&lt;/Doryokuti_2&gt;&lt;Doryokuti_3&gt;&lt;/Doryokuti_3&gt;&lt;/member&gt;</v>
      </c>
      <c r="AMK439" s="1"/>
    </row>
    <row r="440" spans="1:27 1025:1025">
      <c r="A440" s="1" t="s">
        <v>1099</v>
      </c>
      <c r="B440" t="str">
        <f>VLOOKUP(C440,xml_table5!$A$1:$B$151,2,FALSE())</f>
        <v>K110</v>
      </c>
      <c r="C440" s="1" t="s">
        <v>1095</v>
      </c>
      <c r="D440" s="1" t="s">
        <v>805</v>
      </c>
      <c r="E440" s="22" t="str">
        <f>VLOOKUP(テーブル1[[#This Row],[Personality]],作業用!$J$2:$K$17,2,FALSE)</f>
        <v>PE14</v>
      </c>
      <c r="F440" t="str">
        <f>VLOOKUP(C440,pokemon_status!$B$2:$F$910,4,FALSE())</f>
        <v>ふゆう</v>
      </c>
      <c r="G440" t="str">
        <f>VLOOKUP(F440,xml_table4!$A$1:$B$127,2,FALSE())</f>
        <v>S94</v>
      </c>
      <c r="I440" t="str">
        <f>IF(H440 = "","",VLOOKUP(H440,xml_table4!$A$1:$B$127,2,FALSE()))</f>
        <v/>
      </c>
      <c r="J440" s="1" t="s">
        <v>411</v>
      </c>
      <c r="K440" t="str">
        <f>VLOOKUP(J440,xml_table2!$A$2:$B$56,2,FALSE())</f>
        <v>I40</v>
      </c>
      <c r="L440" s="1" t="s">
        <v>273</v>
      </c>
      <c r="M440" t="str">
        <f>VLOOKUP(L440,xml_table3!$A$1:$B$272,2,FALSE())</f>
        <v>S220</v>
      </c>
      <c r="N440" s="1" t="s">
        <v>362</v>
      </c>
      <c r="O440" t="str">
        <f>VLOOKUP(N440,xml_table3!$A$1:$B$272,2,FALSE())</f>
        <v>S1</v>
      </c>
      <c r="P440" s="1" t="s">
        <v>412</v>
      </c>
      <c r="Q440" t="str">
        <f>VLOOKUP(P440,xml_table3!$A$1:$B$272,2,FALSE())</f>
        <v>S8</v>
      </c>
      <c r="R440" s="1" t="s">
        <v>407</v>
      </c>
      <c r="S440" t="str">
        <f>VLOOKUP(R440,xml_table3!$A$1:$B$272,2,FALSE())</f>
        <v>S123</v>
      </c>
      <c r="T440" s="1" t="s">
        <v>224</v>
      </c>
      <c r="U440" s="1" t="s">
        <v>43</v>
      </c>
      <c r="V440" s="1" t="s">
        <v>44</v>
      </c>
      <c r="X440" s="1"/>
      <c r="Y440" t="str">
        <f>"&lt;member ID = """&amp;A440&amp;"""&gt;&lt;K_ID&gt;"&amp;B440&amp;"&lt;/K_ID&gt;&lt;Name&gt;"&amp;C440&amp;"&lt;/Name&gt;&lt;Personality&gt;"&amp;テーブル1[[#This Row],[Personality2]]&amp;"&lt;/Personality&gt;&lt;Special_1&gt;"&amp;G440&amp;"&lt;/Special_1&gt;&lt;Special_2&gt;"&amp;I440&amp;"&lt;/Special_2&gt;&lt;Item&gt;"&amp;K440&amp;"&lt;/Item&gt;&lt;Skill_1&gt;"&amp;M440&amp;"&lt;/Skill_1&gt;&lt;Skill_2&gt;"&amp;O440&amp;"&lt;/Skill_2&gt;&lt;Skill_3&gt;"&amp;Q440&amp;"&lt;/Skill_3&gt;"</f>
        <v>&lt;member ID = "P439"&gt;&lt;K_ID&gt;K110&lt;/K_ID&gt;&lt;Name&gt;マタドガス&lt;/Name&gt;&lt;Personality&gt;PE14&lt;/Personality&gt;&lt;Special_1&gt;S94&lt;/Special_1&gt;&lt;Special_2&gt;&lt;/Special_2&gt;&lt;Item&gt;I40&lt;/Item&gt;&lt;Skill_1&gt;S220&lt;/Skill_1&gt;&lt;Skill_2&gt;S1&lt;/Skill_2&gt;&lt;Skill_3&gt;S8&lt;/Skill_3&gt;</v>
      </c>
      <c r="Z440" t="str">
        <f t="shared" si="13"/>
        <v>&lt;Skill_4&gt;S123&lt;/Skill_4&gt;&lt;Circle&gt;3&lt;/Circle&gt;&lt;Doryokuti_1&gt;C&lt;/Doryokuti_1&gt;&lt;Doryokuti_2&gt;D&lt;/Doryokuti_2&gt;&lt;Doryokuti_3&gt;&lt;/Doryokuti_3&gt;&lt;/member&gt;</v>
      </c>
      <c r="AA440" t="str">
        <f t="shared" si="12"/>
        <v>&lt;member ID = "P439"&gt;&lt;K_ID&gt;K110&lt;/K_ID&gt;&lt;Name&gt;マタドガス&lt;/Name&gt;&lt;Personality&gt;PE14&lt;/Personality&gt;&lt;Special_1&gt;S94&lt;/Special_1&gt;&lt;Special_2&gt;&lt;/Special_2&gt;&lt;Item&gt;I40&lt;/Item&gt;&lt;Skill_1&gt;S220&lt;/Skill_1&gt;&lt;Skill_2&gt;S1&lt;/Skill_2&gt;&lt;Skill_3&gt;S8&lt;/Skill_3&gt;&lt;Skill_4&gt;S123&lt;/Skill_4&gt;&lt;Circle&gt;3&lt;/Circle&gt;&lt;Doryokuti_1&gt;C&lt;/Doryokuti_1&gt;&lt;Doryokuti_2&gt;D&lt;/Doryokuti_2&gt;&lt;Doryokuti_3&gt;&lt;/Doryokuti_3&gt;&lt;/member&gt;</v>
      </c>
      <c r="AMK440" s="1"/>
    </row>
    <row r="441" spans="1:27 1025:1025">
      <c r="A441" s="1" t="s">
        <v>1100</v>
      </c>
      <c r="B441" t="str">
        <f>VLOOKUP(C441,xml_table5!$A$1:$B$151,2,FALSE())</f>
        <v>K110</v>
      </c>
      <c r="C441" s="1" t="s">
        <v>1095</v>
      </c>
      <c r="D441" s="1" t="s">
        <v>261</v>
      </c>
      <c r="E441" s="22" t="str">
        <f>VLOOKUP(テーブル1[[#This Row],[Personality]],作業用!$J$2:$K$17,2,FALSE)</f>
        <v>PE3</v>
      </c>
      <c r="F441" t="str">
        <f>VLOOKUP(C441,pokemon_status!$B$2:$F$910,4,FALSE())</f>
        <v>ふゆう</v>
      </c>
      <c r="G441" t="str">
        <f>VLOOKUP(F441,xml_table4!$A$1:$B$127,2,FALSE())</f>
        <v>S94</v>
      </c>
      <c r="I441" t="str">
        <f>IF(H441 = "","",VLOOKUP(H441,xml_table4!$A$1:$B$127,2,FALSE()))</f>
        <v/>
      </c>
      <c r="J441" s="1" t="s">
        <v>239</v>
      </c>
      <c r="K441" t="str">
        <f>VLOOKUP(J441,xml_table2!$A$2:$B$56,2,FALSE())</f>
        <v>I30</v>
      </c>
      <c r="L441" s="1" t="s">
        <v>273</v>
      </c>
      <c r="M441" t="str">
        <f>VLOOKUP(L441,xml_table3!$A$1:$B$272,2,FALSE())</f>
        <v>S220</v>
      </c>
      <c r="N441" s="1" t="s">
        <v>433</v>
      </c>
      <c r="O441" t="str">
        <f>VLOOKUP(N441,xml_table3!$A$1:$B$272,2,FALSE())</f>
        <v>S48</v>
      </c>
      <c r="P441" s="1" t="s">
        <v>319</v>
      </c>
      <c r="Q441" t="str">
        <f>VLOOKUP(P441,xml_table3!$A$1:$B$272,2,FALSE())</f>
        <v>S104</v>
      </c>
      <c r="R441" s="1" t="s">
        <v>596</v>
      </c>
      <c r="S441" t="str">
        <f>VLOOKUP(R441,xml_table3!$A$1:$B$272,2,FALSE())</f>
        <v>S240</v>
      </c>
      <c r="T441" s="1" t="s">
        <v>228</v>
      </c>
      <c r="U441" s="1" t="s">
        <v>42</v>
      </c>
      <c r="V441" s="1" t="s">
        <v>43</v>
      </c>
      <c r="X441" s="1"/>
      <c r="Y441" t="str">
        <f>"&lt;member ID = """&amp;A441&amp;"""&gt;&lt;K_ID&gt;"&amp;B441&amp;"&lt;/K_ID&gt;&lt;Name&gt;"&amp;C441&amp;"&lt;/Name&gt;&lt;Personality&gt;"&amp;テーブル1[[#This Row],[Personality2]]&amp;"&lt;/Personality&gt;&lt;Special_1&gt;"&amp;G441&amp;"&lt;/Special_1&gt;&lt;Special_2&gt;"&amp;I441&amp;"&lt;/Special_2&gt;&lt;Item&gt;"&amp;K441&amp;"&lt;/Item&gt;&lt;Skill_1&gt;"&amp;M441&amp;"&lt;/Skill_1&gt;&lt;Skill_2&gt;"&amp;O441&amp;"&lt;/Skill_2&gt;&lt;Skill_3&gt;"&amp;Q441&amp;"&lt;/Skill_3&gt;"</f>
        <v>&lt;member ID = "P440"&gt;&lt;K_ID&gt;K110&lt;/K_ID&gt;&lt;Name&gt;マタドガス&lt;/Name&gt;&lt;Personality&gt;PE3&lt;/Personality&gt;&lt;Special_1&gt;S94&lt;/Special_1&gt;&lt;Special_2&gt;&lt;/Special_2&gt;&lt;Item&gt;I30&lt;/Item&gt;&lt;Skill_1&gt;S220&lt;/Skill_1&gt;&lt;Skill_2&gt;S48&lt;/Skill_2&gt;&lt;Skill_3&gt;S104&lt;/Skill_3&gt;</v>
      </c>
      <c r="Z441" t="str">
        <f t="shared" si="13"/>
        <v>&lt;Skill_4&gt;S240&lt;/Skill_4&gt;&lt;Circle&gt;4&lt;/Circle&gt;&lt;Doryokuti_1&gt;B&lt;/Doryokuti_1&gt;&lt;Doryokuti_2&gt;C&lt;/Doryokuti_2&gt;&lt;Doryokuti_3&gt;&lt;/Doryokuti_3&gt;&lt;/member&gt;</v>
      </c>
      <c r="AA441" t="str">
        <f t="shared" si="12"/>
        <v>&lt;member ID = "P440"&gt;&lt;K_ID&gt;K110&lt;/K_ID&gt;&lt;Name&gt;マタドガス&lt;/Name&gt;&lt;Personality&gt;PE3&lt;/Personality&gt;&lt;Special_1&gt;S94&lt;/Special_1&gt;&lt;Special_2&gt;&lt;/Special_2&gt;&lt;Item&gt;I30&lt;/Item&gt;&lt;Skill_1&gt;S220&lt;/Skill_1&gt;&lt;Skill_2&gt;S48&lt;/Skill_2&gt;&lt;Skill_3&gt;S104&lt;/Skill_3&gt;&lt;Skill_4&gt;S240&lt;/Skill_4&gt;&lt;Circle&gt;4&lt;/Circle&gt;&lt;Doryokuti_1&gt;B&lt;/Doryokuti_1&gt;&lt;Doryokuti_2&gt;C&lt;/Doryokuti_2&gt;&lt;Doryokuti_3&gt;&lt;/Doryokuti_3&gt;&lt;/member&gt;</v>
      </c>
      <c r="AMK441" s="1"/>
    </row>
    <row r="442" spans="1:27 1025:1025">
      <c r="A442" s="1" t="s">
        <v>1101</v>
      </c>
      <c r="B442" t="str">
        <f>VLOOKUP(C442,xml_table5!$A$1:$B$151,2,FALSE())</f>
        <v>K111</v>
      </c>
      <c r="C442" s="1" t="s">
        <v>1102</v>
      </c>
      <c r="D442" s="1" t="s">
        <v>206</v>
      </c>
      <c r="E442" s="22" t="str">
        <f>VLOOKUP(テーブル1[[#This Row],[Personality]],作業用!$J$2:$K$17,2,FALSE)</f>
        <v>PE1</v>
      </c>
      <c r="F442" t="str">
        <f>VLOOKUP(C442,pokemon_status!$B$2:$F$910,4,FALSE())</f>
        <v>プレッシャー</v>
      </c>
      <c r="G442" t="str">
        <f>VLOOKUP(F442,xml_table4!$A$1:$B$127,2,FALSE())</f>
        <v>S97</v>
      </c>
      <c r="I442" t="str">
        <f>IF(H442 = "","",VLOOKUP(H442,xml_table4!$A$1:$B$127,2,FALSE()))</f>
        <v/>
      </c>
      <c r="J442" s="1" t="s">
        <v>233</v>
      </c>
      <c r="K442" t="str">
        <f>VLOOKUP(J442,xml_table2!$A$2:$B$56,2,FALSE())</f>
        <v>I52</v>
      </c>
      <c r="L442" s="1" t="s">
        <v>243</v>
      </c>
      <c r="M442" t="str">
        <f>VLOOKUP(L442,xml_table3!$A$1:$B$272,2,FALSE())</f>
        <v>S141</v>
      </c>
      <c r="N442" s="1" t="s">
        <v>340</v>
      </c>
      <c r="O442" t="str">
        <f>VLOOKUP(N442,xml_table3!$A$1:$B$272,2,FALSE())</f>
        <v>S269</v>
      </c>
      <c r="P442" s="1" t="s">
        <v>354</v>
      </c>
      <c r="Q442" t="str">
        <f>VLOOKUP(P442,xml_table3!$A$1:$B$272,2,FALSE())</f>
        <v>S25</v>
      </c>
      <c r="R442" s="1" t="s">
        <v>334</v>
      </c>
      <c r="S442" t="str">
        <f>VLOOKUP(R442,xml_table3!$A$1:$B$272,2,FALSE())</f>
        <v>S179</v>
      </c>
      <c r="T442" s="1" t="s">
        <v>212</v>
      </c>
      <c r="U442" s="1" t="s">
        <v>41</v>
      </c>
      <c r="V442" s="1" t="s">
        <v>45</v>
      </c>
      <c r="X442" s="1"/>
      <c r="Y442" t="str">
        <f>"&lt;member ID = """&amp;A442&amp;"""&gt;&lt;K_ID&gt;"&amp;B442&amp;"&lt;/K_ID&gt;&lt;Name&gt;"&amp;C442&amp;"&lt;/Name&gt;&lt;Personality&gt;"&amp;テーブル1[[#This Row],[Personality2]]&amp;"&lt;/Personality&gt;&lt;Special_1&gt;"&amp;G442&amp;"&lt;/Special_1&gt;&lt;Special_2&gt;"&amp;I442&amp;"&lt;/Special_2&gt;&lt;Item&gt;"&amp;K442&amp;"&lt;/Item&gt;&lt;Skill_1&gt;"&amp;M442&amp;"&lt;/Skill_1&gt;&lt;Skill_2&gt;"&amp;O442&amp;"&lt;/Skill_2&gt;&lt;Skill_3&gt;"&amp;Q442&amp;"&lt;/Skill_3&gt;"</f>
        <v>&lt;member ID = "P441"&gt;&lt;K_ID&gt;K111&lt;/K_ID&gt;&lt;Name&gt;マニューラ&lt;/Name&gt;&lt;Personality&gt;PE1&lt;/Personality&gt;&lt;Special_1&gt;S97&lt;/Special_1&gt;&lt;Special_2&gt;&lt;/Special_2&gt;&lt;Item&gt;I52&lt;/Item&gt;&lt;Skill_1&gt;S141&lt;/Skill_1&gt;&lt;Skill_2&gt;S269&lt;/Skill_2&gt;&lt;Skill_3&gt;S25&lt;/Skill_3&gt;</v>
      </c>
      <c r="Z442" t="str">
        <f t="shared" si="13"/>
        <v>&lt;Skill_4&gt;S179&lt;/Skill_4&gt;&lt;Circle&gt;1&lt;/Circle&gt;&lt;Doryokuti_1&gt;A&lt;/Doryokuti_1&gt;&lt;Doryokuti_2&gt;S&lt;/Doryokuti_2&gt;&lt;Doryokuti_3&gt;&lt;/Doryokuti_3&gt;&lt;/member&gt;</v>
      </c>
      <c r="AA442" t="str">
        <f t="shared" si="12"/>
        <v>&lt;member ID = "P441"&gt;&lt;K_ID&gt;K111&lt;/K_ID&gt;&lt;Name&gt;マニューラ&lt;/Name&gt;&lt;Personality&gt;PE1&lt;/Personality&gt;&lt;Special_1&gt;S97&lt;/Special_1&gt;&lt;Special_2&gt;&lt;/Special_2&gt;&lt;Item&gt;I52&lt;/Item&gt;&lt;Skill_1&gt;S141&lt;/Skill_1&gt;&lt;Skill_2&gt;S269&lt;/Skill_2&gt;&lt;Skill_3&gt;S25&lt;/Skill_3&gt;&lt;Skill_4&gt;S179&lt;/Skill_4&gt;&lt;Circle&gt;1&lt;/Circle&gt;&lt;Doryokuti_1&gt;A&lt;/Doryokuti_1&gt;&lt;Doryokuti_2&gt;S&lt;/Doryokuti_2&gt;&lt;Doryokuti_3&gt;&lt;/Doryokuti_3&gt;&lt;/member&gt;</v>
      </c>
      <c r="AMK442" s="1"/>
    </row>
    <row r="443" spans="1:27 1025:1025">
      <c r="A443" s="1" t="s">
        <v>1103</v>
      </c>
      <c r="B443" t="str">
        <f>VLOOKUP(C443,xml_table5!$A$1:$B$151,2,FALSE())</f>
        <v>K111</v>
      </c>
      <c r="C443" s="1" t="s">
        <v>1102</v>
      </c>
      <c r="D443" s="1" t="s">
        <v>231</v>
      </c>
      <c r="E443" s="22" t="str">
        <f>VLOOKUP(テーブル1[[#This Row],[Personality]],作業用!$J$2:$K$17,2,FALSE)</f>
        <v>PE2</v>
      </c>
      <c r="F443" t="str">
        <f>VLOOKUP(C443,pokemon_status!$B$2:$F$910,4,FALSE())</f>
        <v>プレッシャー</v>
      </c>
      <c r="G443" t="str">
        <f>VLOOKUP(F443,xml_table4!$A$1:$B$127,2,FALSE())</f>
        <v>S97</v>
      </c>
      <c r="I443" t="str">
        <f>IF(H443 = "","",VLOOKUP(H443,xml_table4!$A$1:$B$127,2,FALSE()))</f>
        <v/>
      </c>
      <c r="J443" s="1" t="s">
        <v>315</v>
      </c>
      <c r="K443" t="str">
        <f>VLOOKUP(J443,xml_table2!$A$2:$B$56,2,FALSE())</f>
        <v>I43</v>
      </c>
      <c r="L443" s="1" t="s">
        <v>243</v>
      </c>
      <c r="M443" t="str">
        <f>VLOOKUP(L443,xml_table3!$A$1:$B$272,2,FALSE())</f>
        <v>S141</v>
      </c>
      <c r="N443" s="1" t="s">
        <v>240</v>
      </c>
      <c r="O443" t="str">
        <f>VLOOKUP(N443,xml_table3!$A$1:$B$272,2,FALSE())</f>
        <v>S252</v>
      </c>
      <c r="P443" s="1" t="s">
        <v>236</v>
      </c>
      <c r="Q443" t="str">
        <f>VLOOKUP(P443,xml_table3!$A$1:$B$272,2,FALSE())</f>
        <v>S50</v>
      </c>
      <c r="R443" s="1" t="s">
        <v>414</v>
      </c>
      <c r="S443" t="str">
        <f>VLOOKUP(R443,xml_table3!$A$1:$B$272,2,FALSE())</f>
        <v>S19</v>
      </c>
      <c r="T443" s="1" t="s">
        <v>219</v>
      </c>
      <c r="U443" s="1" t="s">
        <v>41</v>
      </c>
      <c r="V443" s="1" t="s">
        <v>45</v>
      </c>
      <c r="X443" s="1"/>
      <c r="Y443" t="str">
        <f>"&lt;member ID = """&amp;A443&amp;"""&gt;&lt;K_ID&gt;"&amp;B443&amp;"&lt;/K_ID&gt;&lt;Name&gt;"&amp;C443&amp;"&lt;/Name&gt;&lt;Personality&gt;"&amp;テーブル1[[#This Row],[Personality2]]&amp;"&lt;/Personality&gt;&lt;Special_1&gt;"&amp;G443&amp;"&lt;/Special_1&gt;&lt;Special_2&gt;"&amp;I443&amp;"&lt;/Special_2&gt;&lt;Item&gt;"&amp;K443&amp;"&lt;/Item&gt;&lt;Skill_1&gt;"&amp;M443&amp;"&lt;/Skill_1&gt;&lt;Skill_2&gt;"&amp;O443&amp;"&lt;/Skill_2&gt;&lt;Skill_3&gt;"&amp;Q443&amp;"&lt;/Skill_3&gt;"</f>
        <v>&lt;member ID = "P442"&gt;&lt;K_ID&gt;K111&lt;/K_ID&gt;&lt;Name&gt;マニューラ&lt;/Name&gt;&lt;Personality&gt;PE2&lt;/Personality&gt;&lt;Special_1&gt;S97&lt;/Special_1&gt;&lt;Special_2&gt;&lt;/Special_2&gt;&lt;Item&gt;I43&lt;/Item&gt;&lt;Skill_1&gt;S141&lt;/Skill_1&gt;&lt;Skill_2&gt;S252&lt;/Skill_2&gt;&lt;Skill_3&gt;S50&lt;/Skill_3&gt;</v>
      </c>
      <c r="Z443" t="str">
        <f t="shared" si="13"/>
        <v>&lt;Skill_4&gt;S19&lt;/Skill_4&gt;&lt;Circle&gt;2&lt;/Circle&gt;&lt;Doryokuti_1&gt;A&lt;/Doryokuti_1&gt;&lt;Doryokuti_2&gt;S&lt;/Doryokuti_2&gt;&lt;Doryokuti_3&gt;&lt;/Doryokuti_3&gt;&lt;/member&gt;</v>
      </c>
      <c r="AA443" t="str">
        <f t="shared" si="12"/>
        <v>&lt;member ID = "P442"&gt;&lt;K_ID&gt;K111&lt;/K_ID&gt;&lt;Name&gt;マニューラ&lt;/Name&gt;&lt;Personality&gt;PE2&lt;/Personality&gt;&lt;Special_1&gt;S97&lt;/Special_1&gt;&lt;Special_2&gt;&lt;/Special_2&gt;&lt;Item&gt;I43&lt;/Item&gt;&lt;Skill_1&gt;S141&lt;/Skill_1&gt;&lt;Skill_2&gt;S252&lt;/Skill_2&gt;&lt;Skill_3&gt;S50&lt;/Skill_3&gt;&lt;Skill_4&gt;S19&lt;/Skill_4&gt;&lt;Circle&gt;2&lt;/Circle&gt;&lt;Doryokuti_1&gt;A&lt;/Doryokuti_1&gt;&lt;Doryokuti_2&gt;S&lt;/Doryokuti_2&gt;&lt;Doryokuti_3&gt;&lt;/Doryokuti_3&gt;&lt;/member&gt;</v>
      </c>
      <c r="AMK443" s="1"/>
    </row>
    <row r="444" spans="1:27 1025:1025">
      <c r="A444" s="1" t="s">
        <v>1104</v>
      </c>
      <c r="B444" t="str">
        <f>VLOOKUP(C444,xml_table5!$A$1:$B$151,2,FALSE())</f>
        <v>K111</v>
      </c>
      <c r="C444" s="1" t="s">
        <v>1102</v>
      </c>
      <c r="D444" s="1" t="s">
        <v>206</v>
      </c>
      <c r="E444" s="22" t="str">
        <f>VLOOKUP(テーブル1[[#This Row],[Personality]],作業用!$J$2:$K$17,2,FALSE)</f>
        <v>PE1</v>
      </c>
      <c r="F444" t="str">
        <f>VLOOKUP(C444,pokemon_status!$B$2:$F$910,4,FALSE())</f>
        <v>プレッシャー</v>
      </c>
      <c r="G444" t="str">
        <f>VLOOKUP(F444,xml_table4!$A$1:$B$127,2,FALSE())</f>
        <v>S97</v>
      </c>
      <c r="I444" t="str">
        <f>IF(H444 = "","",VLOOKUP(H444,xml_table4!$A$1:$B$127,2,FALSE()))</f>
        <v/>
      </c>
      <c r="J444" s="1" t="s">
        <v>421</v>
      </c>
      <c r="K444" t="str">
        <f>VLOOKUP(J444,xml_table2!$A$2:$B$56,2,FALSE())</f>
        <v>I13</v>
      </c>
      <c r="L444" s="1" t="s">
        <v>243</v>
      </c>
      <c r="M444" t="str">
        <f>VLOOKUP(L444,xml_table3!$A$1:$B$272,2,FALSE())</f>
        <v>S141</v>
      </c>
      <c r="N444" s="1" t="s">
        <v>208</v>
      </c>
      <c r="O444" t="str">
        <f>VLOOKUP(N444,xml_table3!$A$1:$B$272,2,FALSE())</f>
        <v>S94</v>
      </c>
      <c r="P444" s="1" t="s">
        <v>379</v>
      </c>
      <c r="Q444" t="str">
        <f>VLOOKUP(P444,xml_table3!$A$1:$B$272,2,FALSE())</f>
        <v>S250</v>
      </c>
      <c r="R444" s="1" t="s">
        <v>423</v>
      </c>
      <c r="S444" t="str">
        <f>VLOOKUP(R444,xml_table3!$A$1:$B$272,2,FALSE())</f>
        <v>S47</v>
      </c>
      <c r="T444" s="1" t="s">
        <v>224</v>
      </c>
      <c r="U444" s="1" t="s">
        <v>41</v>
      </c>
      <c r="V444" s="1" t="s">
        <v>45</v>
      </c>
      <c r="X444" s="1"/>
      <c r="Y444" t="str">
        <f>"&lt;member ID = """&amp;A444&amp;"""&gt;&lt;K_ID&gt;"&amp;B444&amp;"&lt;/K_ID&gt;&lt;Name&gt;"&amp;C444&amp;"&lt;/Name&gt;&lt;Personality&gt;"&amp;テーブル1[[#This Row],[Personality2]]&amp;"&lt;/Personality&gt;&lt;Special_1&gt;"&amp;G444&amp;"&lt;/Special_1&gt;&lt;Special_2&gt;"&amp;I444&amp;"&lt;/Special_2&gt;&lt;Item&gt;"&amp;K444&amp;"&lt;/Item&gt;&lt;Skill_1&gt;"&amp;M444&amp;"&lt;/Skill_1&gt;&lt;Skill_2&gt;"&amp;O444&amp;"&lt;/Skill_2&gt;&lt;Skill_3&gt;"&amp;Q444&amp;"&lt;/Skill_3&gt;"</f>
        <v>&lt;member ID = "P443"&gt;&lt;K_ID&gt;K111&lt;/K_ID&gt;&lt;Name&gt;マニューラ&lt;/Name&gt;&lt;Personality&gt;PE1&lt;/Personality&gt;&lt;Special_1&gt;S97&lt;/Special_1&gt;&lt;Special_2&gt;&lt;/Special_2&gt;&lt;Item&gt;I13&lt;/Item&gt;&lt;Skill_1&gt;S141&lt;/Skill_1&gt;&lt;Skill_2&gt;S94&lt;/Skill_2&gt;&lt;Skill_3&gt;S250&lt;/Skill_3&gt;</v>
      </c>
      <c r="Z444" t="str">
        <f t="shared" si="13"/>
        <v>&lt;Skill_4&gt;S47&lt;/Skill_4&gt;&lt;Circle&gt;3&lt;/Circle&gt;&lt;Doryokuti_1&gt;A&lt;/Doryokuti_1&gt;&lt;Doryokuti_2&gt;S&lt;/Doryokuti_2&gt;&lt;Doryokuti_3&gt;&lt;/Doryokuti_3&gt;&lt;/member&gt;</v>
      </c>
      <c r="AA444" t="str">
        <f t="shared" si="12"/>
        <v>&lt;member ID = "P443"&gt;&lt;K_ID&gt;K111&lt;/K_ID&gt;&lt;Name&gt;マニューラ&lt;/Name&gt;&lt;Personality&gt;PE1&lt;/Personality&gt;&lt;Special_1&gt;S97&lt;/Special_1&gt;&lt;Special_2&gt;&lt;/Special_2&gt;&lt;Item&gt;I13&lt;/Item&gt;&lt;Skill_1&gt;S141&lt;/Skill_1&gt;&lt;Skill_2&gt;S94&lt;/Skill_2&gt;&lt;Skill_3&gt;S250&lt;/Skill_3&gt;&lt;Skill_4&gt;S47&lt;/Skill_4&gt;&lt;Circle&gt;3&lt;/Circle&gt;&lt;Doryokuti_1&gt;A&lt;/Doryokuti_1&gt;&lt;Doryokuti_2&gt;S&lt;/Doryokuti_2&gt;&lt;Doryokuti_3&gt;&lt;/Doryokuti_3&gt;&lt;/member&gt;</v>
      </c>
      <c r="AMK444" s="1"/>
    </row>
    <row r="445" spans="1:27 1025:1025">
      <c r="A445" s="1" t="s">
        <v>1105</v>
      </c>
      <c r="B445" t="str">
        <f>VLOOKUP(C445,xml_table5!$A$1:$B$151,2,FALSE())</f>
        <v>K111</v>
      </c>
      <c r="C445" s="1" t="s">
        <v>1102</v>
      </c>
      <c r="D445" s="1" t="s">
        <v>231</v>
      </c>
      <c r="E445" s="22" t="str">
        <f>VLOOKUP(テーブル1[[#This Row],[Personality]],作業用!$J$2:$K$17,2,FALSE)</f>
        <v>PE2</v>
      </c>
      <c r="F445" t="str">
        <f>VLOOKUP(C445,pokemon_status!$B$2:$F$910,4,FALSE())</f>
        <v>プレッシャー</v>
      </c>
      <c r="G445" t="str">
        <f>VLOOKUP(F445,xml_table4!$A$1:$B$127,2,FALSE())</f>
        <v>S97</v>
      </c>
      <c r="I445" t="str">
        <f>IF(H445 = "","",VLOOKUP(H445,xml_table4!$A$1:$B$127,2,FALSE()))</f>
        <v/>
      </c>
      <c r="J445" s="1" t="s">
        <v>207</v>
      </c>
      <c r="K445" t="str">
        <f>VLOOKUP(J445,xml_table2!$A$2:$B$56,2,FALSE())</f>
        <v>I29</v>
      </c>
      <c r="L445" s="1" t="s">
        <v>243</v>
      </c>
      <c r="M445" t="str">
        <f>VLOOKUP(L445,xml_table3!$A$1:$B$272,2,FALSE())</f>
        <v>S141</v>
      </c>
      <c r="N445" s="1" t="s">
        <v>340</v>
      </c>
      <c r="O445" t="str">
        <f>VLOOKUP(N445,xml_table3!$A$1:$B$272,2,FALSE())</f>
        <v>S269</v>
      </c>
      <c r="P445" s="1" t="s">
        <v>217</v>
      </c>
      <c r="Q445" t="str">
        <f>VLOOKUP(P445,xml_table3!$A$1:$B$272,2,FALSE())</f>
        <v>S145</v>
      </c>
      <c r="R445" s="1" t="s">
        <v>328</v>
      </c>
      <c r="S445" t="str">
        <f>VLOOKUP(R445,xml_table3!$A$1:$B$272,2,FALSE())</f>
        <v>S59</v>
      </c>
      <c r="T445" s="1" t="s">
        <v>228</v>
      </c>
      <c r="U445" s="1" t="s">
        <v>41</v>
      </c>
      <c r="V445" s="1" t="s">
        <v>45</v>
      </c>
      <c r="X445" s="1"/>
      <c r="Y445" t="str">
        <f>"&lt;member ID = """&amp;A445&amp;"""&gt;&lt;K_ID&gt;"&amp;B445&amp;"&lt;/K_ID&gt;&lt;Name&gt;"&amp;C445&amp;"&lt;/Name&gt;&lt;Personality&gt;"&amp;テーブル1[[#This Row],[Personality2]]&amp;"&lt;/Personality&gt;&lt;Special_1&gt;"&amp;G445&amp;"&lt;/Special_1&gt;&lt;Special_2&gt;"&amp;I445&amp;"&lt;/Special_2&gt;&lt;Item&gt;"&amp;K445&amp;"&lt;/Item&gt;&lt;Skill_1&gt;"&amp;M445&amp;"&lt;/Skill_1&gt;&lt;Skill_2&gt;"&amp;O445&amp;"&lt;/Skill_2&gt;&lt;Skill_3&gt;"&amp;Q445&amp;"&lt;/Skill_3&gt;"</f>
        <v>&lt;member ID = "P444"&gt;&lt;K_ID&gt;K111&lt;/K_ID&gt;&lt;Name&gt;マニューラ&lt;/Name&gt;&lt;Personality&gt;PE2&lt;/Personality&gt;&lt;Special_1&gt;S97&lt;/Special_1&gt;&lt;Special_2&gt;&lt;/Special_2&gt;&lt;Item&gt;I29&lt;/Item&gt;&lt;Skill_1&gt;S141&lt;/Skill_1&gt;&lt;Skill_2&gt;S269&lt;/Skill_2&gt;&lt;Skill_3&gt;S145&lt;/Skill_3&gt;</v>
      </c>
      <c r="Z445" t="str">
        <f t="shared" si="13"/>
        <v>&lt;Skill_4&gt;S59&lt;/Skill_4&gt;&lt;Circle&gt;4&lt;/Circle&gt;&lt;Doryokuti_1&gt;A&lt;/Doryokuti_1&gt;&lt;Doryokuti_2&gt;S&lt;/Doryokuti_2&gt;&lt;Doryokuti_3&gt;&lt;/Doryokuti_3&gt;&lt;/member&gt;</v>
      </c>
      <c r="AA445" t="str">
        <f t="shared" si="12"/>
        <v>&lt;member ID = "P444"&gt;&lt;K_ID&gt;K111&lt;/K_ID&gt;&lt;Name&gt;マニューラ&lt;/Name&gt;&lt;Personality&gt;PE2&lt;/Personality&gt;&lt;Special_1&gt;S97&lt;/Special_1&gt;&lt;Special_2&gt;&lt;/Special_2&gt;&lt;Item&gt;I29&lt;/Item&gt;&lt;Skill_1&gt;S141&lt;/Skill_1&gt;&lt;Skill_2&gt;S269&lt;/Skill_2&gt;&lt;Skill_3&gt;S145&lt;/Skill_3&gt;&lt;Skill_4&gt;S59&lt;/Skill_4&gt;&lt;Circle&gt;4&lt;/Circle&gt;&lt;Doryokuti_1&gt;A&lt;/Doryokuti_1&gt;&lt;Doryokuti_2&gt;S&lt;/Doryokuti_2&gt;&lt;Doryokuti_3&gt;&lt;/Doryokuti_3&gt;&lt;/member&gt;</v>
      </c>
      <c r="AMK445" s="1"/>
    </row>
    <row r="446" spans="1:27 1025:1025">
      <c r="A446" s="1" t="s">
        <v>1106</v>
      </c>
      <c r="B446" t="str">
        <f>VLOOKUP(C446,xml_table5!$A$1:$B$151,2,FALSE())</f>
        <v>K112</v>
      </c>
      <c r="C446" s="1" t="s">
        <v>1107</v>
      </c>
      <c r="D446" s="1" t="s">
        <v>261</v>
      </c>
      <c r="E446" s="22" t="str">
        <f>VLOOKUP(テーブル1[[#This Row],[Personality]],作業用!$J$2:$K$17,2,FALSE)</f>
        <v>PE3</v>
      </c>
      <c r="F446" t="str">
        <f>VLOOKUP(C446,pokemon_status!$B$2:$F$910,4,FALSE())</f>
        <v>ぼうおん</v>
      </c>
      <c r="G446" t="str">
        <f>VLOOKUP(F446,xml_table4!$A$1:$B$127,2,FALSE())</f>
        <v>S101</v>
      </c>
      <c r="H446" t="s">
        <v>1108</v>
      </c>
      <c r="I446" t="str">
        <f>IF(H446 = "","",VLOOKUP(H446,xml_table4!$A$1:$B$127,2,FALSE()))</f>
        <v>S52</v>
      </c>
      <c r="J446" s="1" t="s">
        <v>460</v>
      </c>
      <c r="K446" t="str">
        <f>VLOOKUP(J446,xml_table2!$A$2:$B$56,2,FALSE())</f>
        <v>I10</v>
      </c>
      <c r="L446" s="1" t="s">
        <v>362</v>
      </c>
      <c r="M446" t="str">
        <f>VLOOKUP(L446,xml_table3!$A$1:$B$272,2,FALSE())</f>
        <v>S1</v>
      </c>
      <c r="N446" s="1" t="s">
        <v>316</v>
      </c>
      <c r="O446" t="str">
        <f>VLOOKUP(N446,xml_table3!$A$1:$B$272,2,FALSE())</f>
        <v>S118</v>
      </c>
      <c r="P446" s="1" t="s">
        <v>241</v>
      </c>
      <c r="Q446" t="str">
        <f>VLOOKUP(P446,xml_table3!$A$1:$B$272,2,FALSE())</f>
        <v>S153</v>
      </c>
      <c r="R446" s="1" t="s">
        <v>641</v>
      </c>
      <c r="S446" t="str">
        <f>VLOOKUP(R446,xml_table3!$A$1:$B$272,2,FALSE())</f>
        <v>S209</v>
      </c>
      <c r="T446" s="1" t="s">
        <v>212</v>
      </c>
      <c r="U446" s="1" t="s">
        <v>43</v>
      </c>
      <c r="V446" s="1" t="s">
        <v>45</v>
      </c>
      <c r="X446" s="1"/>
      <c r="Y446" t="str">
        <f>"&lt;member ID = """&amp;A446&amp;"""&gt;&lt;K_ID&gt;"&amp;B446&amp;"&lt;/K_ID&gt;&lt;Name&gt;"&amp;C446&amp;"&lt;/Name&gt;&lt;Personality&gt;"&amp;テーブル1[[#This Row],[Personality2]]&amp;"&lt;/Personality&gt;&lt;Special_1&gt;"&amp;G446&amp;"&lt;/Special_1&gt;&lt;Special_2&gt;"&amp;I446&amp;"&lt;/Special_2&gt;&lt;Item&gt;"&amp;K446&amp;"&lt;/Item&gt;&lt;Skill_1&gt;"&amp;M446&amp;"&lt;/Skill_1&gt;&lt;Skill_2&gt;"&amp;O446&amp;"&lt;/Skill_2&gt;&lt;Skill_3&gt;"&amp;Q446&amp;"&lt;/Skill_3&gt;"</f>
        <v>&lt;member ID = "P445"&gt;&lt;K_ID&gt;K112&lt;/K_ID&gt;&lt;Name&gt;マルマイン&lt;/Name&gt;&lt;Personality&gt;PE3&lt;/Personality&gt;&lt;Special_1&gt;S101&lt;/Special_1&gt;&lt;Special_2&gt;S52&lt;/Special_2&gt;&lt;Item&gt;I10&lt;/Item&gt;&lt;Skill_1&gt;S1&lt;/Skill_1&gt;&lt;Skill_2&gt;S118&lt;/Skill_2&gt;&lt;Skill_3&gt;S153&lt;/Skill_3&gt;</v>
      </c>
      <c r="Z446" t="str">
        <f t="shared" si="13"/>
        <v>&lt;Skill_4&gt;S209&lt;/Skill_4&gt;&lt;Circle&gt;1&lt;/Circle&gt;&lt;Doryokuti_1&gt;C&lt;/Doryokuti_1&gt;&lt;Doryokuti_2&gt;S&lt;/Doryokuti_2&gt;&lt;Doryokuti_3&gt;&lt;/Doryokuti_3&gt;&lt;/member&gt;</v>
      </c>
      <c r="AA446" t="str">
        <f t="shared" si="12"/>
        <v>&lt;member ID = "P445"&gt;&lt;K_ID&gt;K112&lt;/K_ID&gt;&lt;Name&gt;マルマイン&lt;/Name&gt;&lt;Personality&gt;PE3&lt;/Personality&gt;&lt;Special_1&gt;S101&lt;/Special_1&gt;&lt;Special_2&gt;S52&lt;/Special_2&gt;&lt;Item&gt;I10&lt;/Item&gt;&lt;Skill_1&gt;S1&lt;/Skill_1&gt;&lt;Skill_2&gt;S118&lt;/Skill_2&gt;&lt;Skill_3&gt;S153&lt;/Skill_3&gt;&lt;Skill_4&gt;S209&lt;/Skill_4&gt;&lt;Circle&gt;1&lt;/Circle&gt;&lt;Doryokuti_1&gt;C&lt;/Doryokuti_1&gt;&lt;Doryokuti_2&gt;S&lt;/Doryokuti_2&gt;&lt;Doryokuti_3&gt;&lt;/Doryokuti_3&gt;&lt;/member&gt;</v>
      </c>
      <c r="AMK446" s="1"/>
    </row>
    <row r="447" spans="1:27 1025:1025">
      <c r="A447" s="1" t="s">
        <v>1109</v>
      </c>
      <c r="B447" t="str">
        <f>VLOOKUP(C447,xml_table5!$A$1:$B$151,2,FALSE())</f>
        <v>K112</v>
      </c>
      <c r="C447" s="1" t="s">
        <v>1107</v>
      </c>
      <c r="D447" s="1" t="s">
        <v>309</v>
      </c>
      <c r="E447" s="22" t="str">
        <f>VLOOKUP(テーブル1[[#This Row],[Personality]],作業用!$J$2:$K$17,2,FALSE)</f>
        <v>PE6</v>
      </c>
      <c r="F447" t="str">
        <f>VLOOKUP(C447,pokemon_status!$B$2:$F$910,4,FALSE())</f>
        <v>ぼうおん</v>
      </c>
      <c r="G447" t="str">
        <f>VLOOKUP(F447,xml_table4!$A$1:$B$127,2,FALSE())</f>
        <v>S101</v>
      </c>
      <c r="H447" t="s">
        <v>1108</v>
      </c>
      <c r="I447" t="str">
        <f>IF(H447 = "","",VLOOKUP(H447,xml_table4!$A$1:$B$127,2,FALSE()))</f>
        <v>S52</v>
      </c>
      <c r="J447" s="1" t="s">
        <v>315</v>
      </c>
      <c r="K447" t="str">
        <f>VLOOKUP(J447,xml_table2!$A$2:$B$56,2,FALSE())</f>
        <v>I43</v>
      </c>
      <c r="L447" s="1" t="s">
        <v>575</v>
      </c>
      <c r="M447" t="str">
        <f>VLOOKUP(L447,xml_table3!$A$1:$B$272,2,FALSE())</f>
        <v>S137</v>
      </c>
      <c r="N447" s="1" t="s">
        <v>241</v>
      </c>
      <c r="O447" t="str">
        <f>VLOOKUP(N447,xml_table3!$A$1:$B$272,2,FALSE())</f>
        <v>S153</v>
      </c>
      <c r="P447" s="1" t="s">
        <v>1110</v>
      </c>
      <c r="Q447" t="str">
        <f>VLOOKUP(P447,xml_table3!$A$1:$B$272,2,FALSE())</f>
        <v>S215</v>
      </c>
      <c r="R447" s="1" t="s">
        <v>218</v>
      </c>
      <c r="S447" t="str">
        <f>VLOOKUP(R447,xml_table3!$A$1:$B$272,2,FALSE())</f>
        <v>S24</v>
      </c>
      <c r="T447" s="1" t="s">
        <v>219</v>
      </c>
      <c r="U447" s="1" t="s">
        <v>43</v>
      </c>
      <c r="V447" s="1" t="s">
        <v>45</v>
      </c>
      <c r="X447" s="1"/>
      <c r="Y447" t="str">
        <f>"&lt;member ID = """&amp;A447&amp;"""&gt;&lt;K_ID&gt;"&amp;B447&amp;"&lt;/K_ID&gt;&lt;Name&gt;"&amp;C447&amp;"&lt;/Name&gt;&lt;Personality&gt;"&amp;テーブル1[[#This Row],[Personality2]]&amp;"&lt;/Personality&gt;&lt;Special_1&gt;"&amp;G447&amp;"&lt;/Special_1&gt;&lt;Special_2&gt;"&amp;I447&amp;"&lt;/Special_2&gt;&lt;Item&gt;"&amp;K447&amp;"&lt;/Item&gt;&lt;Skill_1&gt;"&amp;M447&amp;"&lt;/Skill_1&gt;&lt;Skill_2&gt;"&amp;O447&amp;"&lt;/Skill_2&gt;&lt;Skill_3&gt;"&amp;Q447&amp;"&lt;/Skill_3&gt;"</f>
        <v>&lt;member ID = "P446"&gt;&lt;K_ID&gt;K112&lt;/K_ID&gt;&lt;Name&gt;マルマイン&lt;/Name&gt;&lt;Personality&gt;PE6&lt;/Personality&gt;&lt;Special_1&gt;S101&lt;/Special_1&gt;&lt;Special_2&gt;S52&lt;/Special_2&gt;&lt;Item&gt;I43&lt;/Item&gt;&lt;Skill_1&gt;S137&lt;/Skill_1&gt;&lt;Skill_2&gt;S153&lt;/Skill_2&gt;&lt;Skill_3&gt;S215&lt;/Skill_3&gt;</v>
      </c>
      <c r="Z447" t="str">
        <f t="shared" si="13"/>
        <v>&lt;Skill_4&gt;S24&lt;/Skill_4&gt;&lt;Circle&gt;2&lt;/Circle&gt;&lt;Doryokuti_1&gt;C&lt;/Doryokuti_1&gt;&lt;Doryokuti_2&gt;S&lt;/Doryokuti_2&gt;&lt;Doryokuti_3&gt;&lt;/Doryokuti_3&gt;&lt;/member&gt;</v>
      </c>
      <c r="AA447" t="str">
        <f t="shared" si="12"/>
        <v>&lt;member ID = "P446"&gt;&lt;K_ID&gt;K112&lt;/K_ID&gt;&lt;Name&gt;マルマイン&lt;/Name&gt;&lt;Personality&gt;PE6&lt;/Personality&gt;&lt;Special_1&gt;S101&lt;/Special_1&gt;&lt;Special_2&gt;S52&lt;/Special_2&gt;&lt;Item&gt;I43&lt;/Item&gt;&lt;Skill_1&gt;S137&lt;/Skill_1&gt;&lt;Skill_2&gt;S153&lt;/Skill_2&gt;&lt;Skill_3&gt;S215&lt;/Skill_3&gt;&lt;Skill_4&gt;S24&lt;/Skill_4&gt;&lt;Circle&gt;2&lt;/Circle&gt;&lt;Doryokuti_1&gt;C&lt;/Doryokuti_1&gt;&lt;Doryokuti_2&gt;S&lt;/Doryokuti_2&gt;&lt;Doryokuti_3&gt;&lt;/Doryokuti_3&gt;&lt;/member&gt;</v>
      </c>
      <c r="AMK447" s="1"/>
    </row>
    <row r="448" spans="1:27 1025:1025">
      <c r="A448" s="1" t="s">
        <v>1111</v>
      </c>
      <c r="B448" t="str">
        <f>VLOOKUP(C448,xml_table5!$A$1:$B$151,2,FALSE())</f>
        <v>K112</v>
      </c>
      <c r="C448" s="1" t="s">
        <v>1107</v>
      </c>
      <c r="D448" s="1" t="s">
        <v>309</v>
      </c>
      <c r="E448" s="22" t="str">
        <f>VLOOKUP(テーブル1[[#This Row],[Personality]],作業用!$J$2:$K$17,2,FALSE)</f>
        <v>PE6</v>
      </c>
      <c r="F448" t="str">
        <f>VLOOKUP(C448,pokemon_status!$B$2:$F$910,4,FALSE())</f>
        <v>ぼうおん</v>
      </c>
      <c r="G448" t="str">
        <f>VLOOKUP(F448,xml_table4!$A$1:$B$127,2,FALSE())</f>
        <v>S101</v>
      </c>
      <c r="H448" t="s">
        <v>1108</v>
      </c>
      <c r="I448" t="str">
        <f>IF(H448 = "","",VLOOKUP(H448,xml_table4!$A$1:$B$127,2,FALSE()))</f>
        <v>S52</v>
      </c>
      <c r="J448" s="1" t="s">
        <v>668</v>
      </c>
      <c r="K448" t="str">
        <f>VLOOKUP(J448,xml_table2!$A$2:$B$56,2,FALSE())</f>
        <v>I24</v>
      </c>
      <c r="L448" s="1" t="s">
        <v>358</v>
      </c>
      <c r="M448" t="str">
        <f>VLOOKUP(L448,xml_table3!$A$1:$B$272,2,FALSE())</f>
        <v>S54</v>
      </c>
      <c r="N448" s="1" t="s">
        <v>284</v>
      </c>
      <c r="O448" t="str">
        <f>VLOOKUP(N448,xml_table3!$A$1:$B$272,2,FALSE())</f>
        <v>S192</v>
      </c>
      <c r="P448" s="1" t="s">
        <v>661</v>
      </c>
      <c r="Q448" t="str">
        <f>VLOOKUP(P448,xml_table3!$A$1:$B$272,2,FALSE())</f>
        <v>S154</v>
      </c>
      <c r="R448" s="1" t="s">
        <v>515</v>
      </c>
      <c r="S448" t="str">
        <f>VLOOKUP(R448,xml_table3!$A$1:$B$272,2,FALSE())</f>
        <v>S16</v>
      </c>
      <c r="T448" s="1" t="s">
        <v>224</v>
      </c>
      <c r="U448" s="1" t="s">
        <v>43</v>
      </c>
      <c r="V448" s="1" t="s">
        <v>45</v>
      </c>
      <c r="X448" s="1"/>
      <c r="Y448" t="str">
        <f>"&lt;member ID = """&amp;A448&amp;"""&gt;&lt;K_ID&gt;"&amp;B448&amp;"&lt;/K_ID&gt;&lt;Name&gt;"&amp;C448&amp;"&lt;/Name&gt;&lt;Personality&gt;"&amp;テーブル1[[#This Row],[Personality2]]&amp;"&lt;/Personality&gt;&lt;Special_1&gt;"&amp;G448&amp;"&lt;/Special_1&gt;&lt;Special_2&gt;"&amp;I448&amp;"&lt;/Special_2&gt;&lt;Item&gt;"&amp;K448&amp;"&lt;/Item&gt;&lt;Skill_1&gt;"&amp;M448&amp;"&lt;/Skill_1&gt;&lt;Skill_2&gt;"&amp;O448&amp;"&lt;/Skill_2&gt;&lt;Skill_3&gt;"&amp;Q448&amp;"&lt;/Skill_3&gt;"</f>
        <v>&lt;member ID = "P447"&gt;&lt;K_ID&gt;K112&lt;/K_ID&gt;&lt;Name&gt;マルマイン&lt;/Name&gt;&lt;Personality&gt;PE6&lt;/Personality&gt;&lt;Special_1&gt;S101&lt;/Special_1&gt;&lt;Special_2&gt;S52&lt;/Special_2&gt;&lt;Item&gt;I24&lt;/Item&gt;&lt;Skill_1&gt;S54&lt;/Skill_1&gt;&lt;Skill_2&gt;S192&lt;/Skill_2&gt;&lt;Skill_3&gt;S154&lt;/Skill_3&gt;</v>
      </c>
      <c r="Z448" t="str">
        <f t="shared" si="13"/>
        <v>&lt;Skill_4&gt;S16&lt;/Skill_4&gt;&lt;Circle&gt;3&lt;/Circle&gt;&lt;Doryokuti_1&gt;C&lt;/Doryokuti_1&gt;&lt;Doryokuti_2&gt;S&lt;/Doryokuti_2&gt;&lt;Doryokuti_3&gt;&lt;/Doryokuti_3&gt;&lt;/member&gt;</v>
      </c>
      <c r="AA448" t="str">
        <f t="shared" si="12"/>
        <v>&lt;member ID = "P447"&gt;&lt;K_ID&gt;K112&lt;/K_ID&gt;&lt;Name&gt;マルマイン&lt;/Name&gt;&lt;Personality&gt;PE6&lt;/Personality&gt;&lt;Special_1&gt;S101&lt;/Special_1&gt;&lt;Special_2&gt;S52&lt;/Special_2&gt;&lt;Item&gt;I24&lt;/Item&gt;&lt;Skill_1&gt;S54&lt;/Skill_1&gt;&lt;Skill_2&gt;S192&lt;/Skill_2&gt;&lt;Skill_3&gt;S154&lt;/Skill_3&gt;&lt;Skill_4&gt;S16&lt;/Skill_4&gt;&lt;Circle&gt;3&lt;/Circle&gt;&lt;Doryokuti_1&gt;C&lt;/Doryokuti_1&gt;&lt;Doryokuti_2&gt;S&lt;/Doryokuti_2&gt;&lt;Doryokuti_3&gt;&lt;/Doryokuti_3&gt;&lt;/member&gt;</v>
      </c>
      <c r="AMK448" s="1"/>
    </row>
    <row r="449" spans="1:27 1025:1025">
      <c r="A449" s="1" t="s">
        <v>1112</v>
      </c>
      <c r="B449" t="str">
        <f>VLOOKUP(C449,xml_table5!$A$1:$B$151,2,FALSE())</f>
        <v>K112</v>
      </c>
      <c r="C449" s="1" t="s">
        <v>1107</v>
      </c>
      <c r="D449" s="1" t="s">
        <v>356</v>
      </c>
      <c r="E449" s="22" t="str">
        <f>VLOOKUP(テーブル1[[#This Row],[Personality]],作業用!$J$2:$K$17,2,FALSE)</f>
        <v>PE7</v>
      </c>
      <c r="F449" t="str">
        <f>VLOOKUP(C449,pokemon_status!$B$2:$F$910,4,FALSE())</f>
        <v>ぼうおん</v>
      </c>
      <c r="G449" t="str">
        <f>VLOOKUP(F449,xml_table4!$A$1:$B$127,2,FALSE())</f>
        <v>S101</v>
      </c>
      <c r="H449" t="s">
        <v>1108</v>
      </c>
      <c r="I449" t="str">
        <f>IF(H449 = "","",VLOOKUP(H449,xml_table4!$A$1:$B$127,2,FALSE()))</f>
        <v>S52</v>
      </c>
      <c r="J449" s="1" t="s">
        <v>421</v>
      </c>
      <c r="K449" t="str">
        <f>VLOOKUP(J449,xml_table2!$A$2:$B$56,2,FALSE())</f>
        <v>I13</v>
      </c>
      <c r="L449" s="1" t="s">
        <v>362</v>
      </c>
      <c r="M449" t="str">
        <f>VLOOKUP(L449,xml_table3!$A$1:$B$272,2,FALSE())</f>
        <v>S1</v>
      </c>
      <c r="N449" s="1" t="s">
        <v>321</v>
      </c>
      <c r="O449" t="str">
        <f>VLOOKUP(N449,xml_table3!$A$1:$B$272,2,FALSE())</f>
        <v>S91</v>
      </c>
      <c r="P449" s="1" t="s">
        <v>407</v>
      </c>
      <c r="Q449" t="str">
        <f>VLOOKUP(P449,xml_table3!$A$1:$B$272,2,FALSE())</f>
        <v>S123</v>
      </c>
      <c r="R449" s="1" t="s">
        <v>477</v>
      </c>
      <c r="S449" t="str">
        <f>VLOOKUP(R449,xml_table3!$A$1:$B$272,2,FALSE())</f>
        <v>S242</v>
      </c>
      <c r="T449" s="1" t="s">
        <v>228</v>
      </c>
      <c r="U449" s="1" t="s">
        <v>43</v>
      </c>
      <c r="V449" s="1" t="s">
        <v>45</v>
      </c>
      <c r="X449" s="1"/>
      <c r="Y449" t="str">
        <f>"&lt;member ID = """&amp;A449&amp;"""&gt;&lt;K_ID&gt;"&amp;B449&amp;"&lt;/K_ID&gt;&lt;Name&gt;"&amp;C449&amp;"&lt;/Name&gt;&lt;Personality&gt;"&amp;テーブル1[[#This Row],[Personality2]]&amp;"&lt;/Personality&gt;&lt;Special_1&gt;"&amp;G449&amp;"&lt;/Special_1&gt;&lt;Special_2&gt;"&amp;I449&amp;"&lt;/Special_2&gt;&lt;Item&gt;"&amp;K449&amp;"&lt;/Item&gt;&lt;Skill_1&gt;"&amp;M449&amp;"&lt;/Skill_1&gt;&lt;Skill_2&gt;"&amp;O449&amp;"&lt;/Skill_2&gt;&lt;Skill_3&gt;"&amp;Q449&amp;"&lt;/Skill_3&gt;"</f>
        <v>&lt;member ID = "P448"&gt;&lt;K_ID&gt;K112&lt;/K_ID&gt;&lt;Name&gt;マルマイン&lt;/Name&gt;&lt;Personality&gt;PE7&lt;/Personality&gt;&lt;Special_1&gt;S101&lt;/Special_1&gt;&lt;Special_2&gt;S52&lt;/Special_2&gt;&lt;Item&gt;I13&lt;/Item&gt;&lt;Skill_1&gt;S1&lt;/Skill_1&gt;&lt;Skill_2&gt;S91&lt;/Skill_2&gt;&lt;Skill_3&gt;S123&lt;/Skill_3&gt;</v>
      </c>
      <c r="Z449" t="str">
        <f t="shared" si="13"/>
        <v>&lt;Skill_4&gt;S242&lt;/Skill_4&gt;&lt;Circle&gt;4&lt;/Circle&gt;&lt;Doryokuti_1&gt;C&lt;/Doryokuti_1&gt;&lt;Doryokuti_2&gt;S&lt;/Doryokuti_2&gt;&lt;Doryokuti_3&gt;&lt;/Doryokuti_3&gt;&lt;/member&gt;</v>
      </c>
      <c r="AA449" t="str">
        <f t="shared" si="12"/>
        <v>&lt;member ID = "P448"&gt;&lt;K_ID&gt;K112&lt;/K_ID&gt;&lt;Name&gt;マルマイン&lt;/Name&gt;&lt;Personality&gt;PE7&lt;/Personality&gt;&lt;Special_1&gt;S101&lt;/Special_1&gt;&lt;Special_2&gt;S52&lt;/Special_2&gt;&lt;Item&gt;I13&lt;/Item&gt;&lt;Skill_1&gt;S1&lt;/Skill_1&gt;&lt;Skill_2&gt;S91&lt;/Skill_2&gt;&lt;Skill_3&gt;S123&lt;/Skill_3&gt;&lt;Skill_4&gt;S242&lt;/Skill_4&gt;&lt;Circle&gt;4&lt;/Circle&gt;&lt;Doryokuti_1&gt;C&lt;/Doryokuti_1&gt;&lt;Doryokuti_2&gt;S&lt;/Doryokuti_2&gt;&lt;Doryokuti_3&gt;&lt;/Doryokuti_3&gt;&lt;/member&gt;</v>
      </c>
      <c r="AMK449" s="1"/>
    </row>
    <row r="450" spans="1:27 1025:1025">
      <c r="A450" s="1" t="s">
        <v>1113</v>
      </c>
      <c r="B450" t="str">
        <f>VLOOKUP(C450,xml_table5!$A$1:$B$151,2,FALSE())</f>
        <v>K113</v>
      </c>
      <c r="C450" s="1" t="s">
        <v>1114</v>
      </c>
      <c r="D450" s="1" t="s">
        <v>206</v>
      </c>
      <c r="E450" s="22" t="str">
        <f>VLOOKUP(テーブル1[[#This Row],[Personality]],作業用!$J$2:$K$17,2,FALSE)</f>
        <v>PE1</v>
      </c>
      <c r="F450" t="str">
        <f>VLOOKUP(C450,pokemon_status!$B$2:$F$910,4,FALSE())</f>
        <v>どんかん</v>
      </c>
      <c r="G450" t="str">
        <f>VLOOKUP(F450,xml_table4!$A$1:$B$127,2,FALSE())</f>
        <v>S71</v>
      </c>
      <c r="H450" t="s">
        <v>1115</v>
      </c>
      <c r="I450" t="str">
        <f>IF(H450 = "","",VLOOKUP(H450,xml_table4!$A$1:$B$127,2,FALSE()))</f>
        <v>S119</v>
      </c>
      <c r="J450" s="1" t="s">
        <v>1021</v>
      </c>
      <c r="K450" t="str">
        <f>VLOOKUP(J450,xml_table2!$A$2:$B$56,2,FALSE())</f>
        <v>I36</v>
      </c>
      <c r="L450" s="1" t="s">
        <v>210</v>
      </c>
      <c r="M450" t="str">
        <f>VLOOKUP(L450,xml_table3!$A$1:$B$272,2,FALSE())</f>
        <v>S95</v>
      </c>
      <c r="N450" s="1" t="s">
        <v>391</v>
      </c>
      <c r="O450" t="str">
        <f>VLOOKUP(N450,xml_table3!$A$1:$B$272,2,FALSE())</f>
        <v>S80</v>
      </c>
      <c r="P450" s="1" t="s">
        <v>1116</v>
      </c>
      <c r="Q450" t="str">
        <f>VLOOKUP(P450,xml_table3!$A$1:$B$272,2,FALSE())</f>
        <v>S142</v>
      </c>
      <c r="R450" s="1" t="s">
        <v>414</v>
      </c>
      <c r="S450" t="str">
        <f>VLOOKUP(R450,xml_table3!$A$1:$B$272,2,FALSE())</f>
        <v>S19</v>
      </c>
      <c r="T450" s="1" t="s">
        <v>212</v>
      </c>
      <c r="U450" s="1" t="s">
        <v>40</v>
      </c>
      <c r="V450" s="1" t="s">
        <v>41</v>
      </c>
      <c r="X450" s="1"/>
      <c r="Y450" t="str">
        <f>"&lt;member ID = """&amp;A450&amp;"""&gt;&lt;K_ID&gt;"&amp;B450&amp;"&lt;/K_ID&gt;&lt;Name&gt;"&amp;C450&amp;"&lt;/Name&gt;&lt;Personality&gt;"&amp;テーブル1[[#This Row],[Personality2]]&amp;"&lt;/Personality&gt;&lt;Special_1&gt;"&amp;G450&amp;"&lt;/Special_1&gt;&lt;Special_2&gt;"&amp;I450&amp;"&lt;/Special_2&gt;&lt;Item&gt;"&amp;K450&amp;"&lt;/Item&gt;&lt;Skill_1&gt;"&amp;M450&amp;"&lt;/Skill_1&gt;&lt;Skill_2&gt;"&amp;O450&amp;"&lt;/Skill_2&gt;&lt;Skill_3&gt;"&amp;Q450&amp;"&lt;/Skill_3&gt;"</f>
        <v>&lt;member ID = "P449"&gt;&lt;K_ID&gt;K113&lt;/K_ID&gt;&lt;Name&gt;マンムー&lt;/Name&gt;&lt;Personality&gt;PE1&lt;/Personality&gt;&lt;Special_1&gt;S71&lt;/Special_1&gt;&lt;Special_2&gt;S119&lt;/Special_2&gt;&lt;Item&gt;I36&lt;/Item&gt;&lt;Skill_1&gt;S95&lt;/Skill_1&gt;&lt;Skill_2&gt;S80&lt;/Skill_2&gt;&lt;Skill_3&gt;S142&lt;/Skill_3&gt;</v>
      </c>
      <c r="Z450" t="str">
        <f t="shared" si="13"/>
        <v>&lt;Skill_4&gt;S19&lt;/Skill_4&gt;&lt;Circle&gt;1&lt;/Circle&gt;&lt;Doryokuti_1&gt;HP&lt;/Doryokuti_1&gt;&lt;Doryokuti_2&gt;A&lt;/Doryokuti_2&gt;&lt;Doryokuti_3&gt;&lt;/Doryokuti_3&gt;&lt;/member&gt;</v>
      </c>
      <c r="AA450" t="str">
        <f t="shared" ref="AA450:AA513" si="14">Y450 &amp;Z450</f>
        <v>&lt;member ID = "P449"&gt;&lt;K_ID&gt;K113&lt;/K_ID&gt;&lt;Name&gt;マンムー&lt;/Name&gt;&lt;Personality&gt;PE1&lt;/Personality&gt;&lt;Special_1&gt;S71&lt;/Special_1&gt;&lt;Special_2&gt;S119&lt;/Special_2&gt;&lt;Item&gt;I36&lt;/Item&gt;&lt;Skill_1&gt;S95&lt;/Skill_1&gt;&lt;Skill_2&gt;S80&lt;/Skill_2&gt;&lt;Skill_3&gt;S142&lt;/Skill_3&gt;&lt;Skill_4&gt;S19&lt;/Skill_4&gt;&lt;Circle&gt;1&lt;/Circle&gt;&lt;Doryokuti_1&gt;HP&lt;/Doryokuti_1&gt;&lt;Doryokuti_2&gt;A&lt;/Doryokuti_2&gt;&lt;Doryokuti_3&gt;&lt;/Doryokuti_3&gt;&lt;/member&gt;</v>
      </c>
      <c r="AMK450" s="1"/>
    </row>
    <row r="451" spans="1:27 1025:1025">
      <c r="A451" s="1" t="s">
        <v>1117</v>
      </c>
      <c r="B451" t="str">
        <f>VLOOKUP(C451,xml_table5!$A$1:$B$151,2,FALSE())</f>
        <v>K113</v>
      </c>
      <c r="C451" s="1" t="s">
        <v>1114</v>
      </c>
      <c r="D451" s="1" t="s">
        <v>206</v>
      </c>
      <c r="E451" s="22" t="str">
        <f>VLOOKUP(テーブル1[[#This Row],[Personality]],作業用!$J$2:$K$17,2,FALSE)</f>
        <v>PE1</v>
      </c>
      <c r="F451" t="str">
        <f>VLOOKUP(C451,pokemon_status!$B$2:$F$910,4,FALSE())</f>
        <v>どんかん</v>
      </c>
      <c r="G451" t="str">
        <f>VLOOKUP(F451,xml_table4!$A$1:$B$127,2,FALSE())</f>
        <v>S71</v>
      </c>
      <c r="H451" t="s">
        <v>1115</v>
      </c>
      <c r="I451" t="str">
        <f>IF(H451 = "","",VLOOKUP(H451,xml_table4!$A$1:$B$127,2,FALSE()))</f>
        <v>S119</v>
      </c>
      <c r="J451" s="1" t="s">
        <v>451</v>
      </c>
      <c r="K451" t="str">
        <f>VLOOKUP(J451,xml_table2!$A$2:$B$56,2,FALSE())</f>
        <v>I8</v>
      </c>
      <c r="L451" s="1" t="s">
        <v>404</v>
      </c>
      <c r="M451" t="str">
        <f>VLOOKUP(L451,xml_table3!$A$1:$B$272,2,FALSE())</f>
        <v>S257</v>
      </c>
      <c r="N451" s="1" t="s">
        <v>210</v>
      </c>
      <c r="O451" t="str">
        <f>VLOOKUP(N451,xml_table3!$A$1:$B$272,2,FALSE())</f>
        <v>S95</v>
      </c>
      <c r="P451" s="1" t="s">
        <v>371</v>
      </c>
      <c r="Q451" t="str">
        <f>VLOOKUP(P451,xml_table3!$A$1:$B$272,2,FALSE())</f>
        <v>S4</v>
      </c>
      <c r="R451" s="1" t="s">
        <v>449</v>
      </c>
      <c r="S451" t="str">
        <f>VLOOKUP(R451,xml_table3!$A$1:$B$272,2,FALSE())</f>
        <v>S187</v>
      </c>
      <c r="T451" s="1" t="s">
        <v>219</v>
      </c>
      <c r="U451" s="1" t="s">
        <v>40</v>
      </c>
      <c r="V451" s="1" t="s">
        <v>41</v>
      </c>
      <c r="X451" s="1"/>
      <c r="Y451" t="str">
        <f>"&lt;member ID = """&amp;A451&amp;"""&gt;&lt;K_ID&gt;"&amp;B451&amp;"&lt;/K_ID&gt;&lt;Name&gt;"&amp;C451&amp;"&lt;/Name&gt;&lt;Personality&gt;"&amp;テーブル1[[#This Row],[Personality2]]&amp;"&lt;/Personality&gt;&lt;Special_1&gt;"&amp;G451&amp;"&lt;/Special_1&gt;&lt;Special_2&gt;"&amp;I451&amp;"&lt;/Special_2&gt;&lt;Item&gt;"&amp;K451&amp;"&lt;/Item&gt;&lt;Skill_1&gt;"&amp;M451&amp;"&lt;/Skill_1&gt;&lt;Skill_2&gt;"&amp;O451&amp;"&lt;/Skill_2&gt;&lt;Skill_3&gt;"&amp;Q451&amp;"&lt;/Skill_3&gt;"</f>
        <v>&lt;member ID = "P450"&gt;&lt;K_ID&gt;K113&lt;/K_ID&gt;&lt;Name&gt;マンムー&lt;/Name&gt;&lt;Personality&gt;PE1&lt;/Personality&gt;&lt;Special_1&gt;S71&lt;/Special_1&gt;&lt;Special_2&gt;S119&lt;/Special_2&gt;&lt;Item&gt;I8&lt;/Item&gt;&lt;Skill_1&gt;S257&lt;/Skill_1&gt;&lt;Skill_2&gt;S95&lt;/Skill_2&gt;&lt;Skill_3&gt;S4&lt;/Skill_3&gt;</v>
      </c>
      <c r="Z451" t="str">
        <f t="shared" si="13"/>
        <v>&lt;Skill_4&gt;S187&lt;/Skill_4&gt;&lt;Circle&gt;2&lt;/Circle&gt;&lt;Doryokuti_1&gt;HP&lt;/Doryokuti_1&gt;&lt;Doryokuti_2&gt;A&lt;/Doryokuti_2&gt;&lt;Doryokuti_3&gt;&lt;/Doryokuti_3&gt;&lt;/member&gt;</v>
      </c>
      <c r="AA451" t="str">
        <f t="shared" si="14"/>
        <v>&lt;member ID = "P450"&gt;&lt;K_ID&gt;K113&lt;/K_ID&gt;&lt;Name&gt;マンムー&lt;/Name&gt;&lt;Personality&gt;PE1&lt;/Personality&gt;&lt;Special_1&gt;S71&lt;/Special_1&gt;&lt;Special_2&gt;S119&lt;/Special_2&gt;&lt;Item&gt;I8&lt;/Item&gt;&lt;Skill_1&gt;S257&lt;/Skill_1&gt;&lt;Skill_2&gt;S95&lt;/Skill_2&gt;&lt;Skill_3&gt;S4&lt;/Skill_3&gt;&lt;Skill_4&gt;S187&lt;/Skill_4&gt;&lt;Circle&gt;2&lt;/Circle&gt;&lt;Doryokuti_1&gt;HP&lt;/Doryokuti_1&gt;&lt;Doryokuti_2&gt;A&lt;/Doryokuti_2&gt;&lt;Doryokuti_3&gt;&lt;/Doryokuti_3&gt;&lt;/member&gt;</v>
      </c>
      <c r="AMK451" s="1"/>
    </row>
    <row r="452" spans="1:27 1025:1025">
      <c r="A452" s="1" t="s">
        <v>1118</v>
      </c>
      <c r="B452" t="str">
        <f>VLOOKUP(C452,xml_table5!$A$1:$B$151,2,FALSE())</f>
        <v>K113</v>
      </c>
      <c r="C452" s="1" t="s">
        <v>1114</v>
      </c>
      <c r="D452" s="1" t="s">
        <v>206</v>
      </c>
      <c r="E452" s="22" t="str">
        <f>VLOOKUP(テーブル1[[#This Row],[Personality]],作業用!$J$2:$K$17,2,FALSE)</f>
        <v>PE1</v>
      </c>
      <c r="F452" t="str">
        <f>VLOOKUP(C452,pokemon_status!$B$2:$F$910,4,FALSE())</f>
        <v>どんかん</v>
      </c>
      <c r="G452" t="str">
        <f>VLOOKUP(F452,xml_table4!$A$1:$B$127,2,FALSE())</f>
        <v>S71</v>
      </c>
      <c r="H452" t="s">
        <v>1115</v>
      </c>
      <c r="I452" t="str">
        <f>IF(H452 = "","",VLOOKUP(H452,xml_table4!$A$1:$B$127,2,FALSE()))</f>
        <v>S119</v>
      </c>
      <c r="J452" s="1" t="s">
        <v>411</v>
      </c>
      <c r="K452" t="str">
        <f>VLOOKUP(J452,xml_table2!$A$2:$B$56,2,FALSE())</f>
        <v>I40</v>
      </c>
      <c r="L452" s="1" t="s">
        <v>210</v>
      </c>
      <c r="M452" t="str">
        <f>VLOOKUP(L452,xml_table3!$A$1:$B$272,2,FALSE())</f>
        <v>S95</v>
      </c>
      <c r="N452" s="1" t="s">
        <v>222</v>
      </c>
      <c r="O452" t="str">
        <f>VLOOKUP(N452,xml_table3!$A$1:$B$272,2,FALSE())</f>
        <v>S193</v>
      </c>
      <c r="P452" s="1" t="s">
        <v>455</v>
      </c>
      <c r="Q452" t="str">
        <f>VLOOKUP(P452,xml_table3!$A$1:$B$272,2,FALSE())</f>
        <v>S106</v>
      </c>
      <c r="R452" s="1" t="s">
        <v>414</v>
      </c>
      <c r="S452" t="str">
        <f>VLOOKUP(R452,xml_table3!$A$1:$B$272,2,FALSE())</f>
        <v>S19</v>
      </c>
      <c r="T452" s="1" t="s">
        <v>224</v>
      </c>
      <c r="U452" s="1" t="s">
        <v>40</v>
      </c>
      <c r="V452" s="1" t="s">
        <v>41</v>
      </c>
      <c r="X452" s="1"/>
      <c r="Y452" t="str">
        <f>"&lt;member ID = """&amp;A452&amp;"""&gt;&lt;K_ID&gt;"&amp;B452&amp;"&lt;/K_ID&gt;&lt;Name&gt;"&amp;C452&amp;"&lt;/Name&gt;&lt;Personality&gt;"&amp;テーブル1[[#This Row],[Personality2]]&amp;"&lt;/Personality&gt;&lt;Special_1&gt;"&amp;G452&amp;"&lt;/Special_1&gt;&lt;Special_2&gt;"&amp;I452&amp;"&lt;/Special_2&gt;&lt;Item&gt;"&amp;K452&amp;"&lt;/Item&gt;&lt;Skill_1&gt;"&amp;M452&amp;"&lt;/Skill_1&gt;&lt;Skill_2&gt;"&amp;O452&amp;"&lt;/Skill_2&gt;&lt;Skill_3&gt;"&amp;Q452&amp;"&lt;/Skill_3&gt;"</f>
        <v>&lt;member ID = "P451"&gt;&lt;K_ID&gt;K113&lt;/K_ID&gt;&lt;Name&gt;マンムー&lt;/Name&gt;&lt;Personality&gt;PE1&lt;/Personality&gt;&lt;Special_1&gt;S71&lt;/Special_1&gt;&lt;Special_2&gt;S119&lt;/Special_2&gt;&lt;Item&gt;I40&lt;/Item&gt;&lt;Skill_1&gt;S95&lt;/Skill_1&gt;&lt;Skill_2&gt;S193&lt;/Skill_2&gt;&lt;Skill_3&gt;S106&lt;/Skill_3&gt;</v>
      </c>
      <c r="Z452" t="str">
        <f t="shared" ref="Z452:Z515" si="15">"&lt;Skill_4&gt;"&amp;S452&amp;"&lt;/Skill_4&gt;&lt;Circle&gt;"&amp;T452&amp;"&lt;/Circle&gt;&lt;Doryokuti_1&gt;"&amp;U452&amp;"&lt;/Doryokuti_1&gt;&lt;Doryokuti_2&gt;"&amp;V452&amp;"&lt;/Doryokuti_2&gt;&lt;Doryokuti_3&gt;"&amp;W452&amp;"&lt;/Doryokuti_3&gt;&lt;/member&gt;"</f>
        <v>&lt;Skill_4&gt;S19&lt;/Skill_4&gt;&lt;Circle&gt;3&lt;/Circle&gt;&lt;Doryokuti_1&gt;HP&lt;/Doryokuti_1&gt;&lt;Doryokuti_2&gt;A&lt;/Doryokuti_2&gt;&lt;Doryokuti_3&gt;&lt;/Doryokuti_3&gt;&lt;/member&gt;</v>
      </c>
      <c r="AA452" t="str">
        <f t="shared" si="14"/>
        <v>&lt;member ID = "P451"&gt;&lt;K_ID&gt;K113&lt;/K_ID&gt;&lt;Name&gt;マンムー&lt;/Name&gt;&lt;Personality&gt;PE1&lt;/Personality&gt;&lt;Special_1&gt;S71&lt;/Special_1&gt;&lt;Special_2&gt;S119&lt;/Special_2&gt;&lt;Item&gt;I40&lt;/Item&gt;&lt;Skill_1&gt;S95&lt;/Skill_1&gt;&lt;Skill_2&gt;S193&lt;/Skill_2&gt;&lt;Skill_3&gt;S106&lt;/Skill_3&gt;&lt;Skill_4&gt;S19&lt;/Skill_4&gt;&lt;Circle&gt;3&lt;/Circle&gt;&lt;Doryokuti_1&gt;HP&lt;/Doryokuti_1&gt;&lt;Doryokuti_2&gt;A&lt;/Doryokuti_2&gt;&lt;Doryokuti_3&gt;&lt;/Doryokuti_3&gt;&lt;/member&gt;</v>
      </c>
      <c r="AMK452" s="1"/>
    </row>
    <row r="453" spans="1:27 1025:1025">
      <c r="A453" s="1" t="s">
        <v>1119</v>
      </c>
      <c r="B453" t="str">
        <f>VLOOKUP(C453,xml_table5!$A$1:$B$151,2,FALSE())</f>
        <v>K113</v>
      </c>
      <c r="C453" s="1" t="s">
        <v>1114</v>
      </c>
      <c r="D453" s="1" t="s">
        <v>206</v>
      </c>
      <c r="E453" s="22" t="str">
        <f>VLOOKUP(テーブル1[[#This Row],[Personality]],作業用!$J$2:$K$17,2,FALSE)</f>
        <v>PE1</v>
      </c>
      <c r="F453" t="str">
        <f>VLOOKUP(C453,pokemon_status!$B$2:$F$910,4,FALSE())</f>
        <v>どんかん</v>
      </c>
      <c r="G453" t="str">
        <f>VLOOKUP(F453,xml_table4!$A$1:$B$127,2,FALSE())</f>
        <v>S71</v>
      </c>
      <c r="H453" t="s">
        <v>1115</v>
      </c>
      <c r="I453" t="str">
        <f>IF(H453 = "","",VLOOKUP(H453,xml_table4!$A$1:$B$127,2,FALSE()))</f>
        <v>S119</v>
      </c>
      <c r="J453" s="1" t="s">
        <v>226</v>
      </c>
      <c r="K453" t="str">
        <f>VLOOKUP(J453,xml_table2!$A$2:$B$56,2,FALSE())</f>
        <v>I3</v>
      </c>
      <c r="L453" s="1" t="s">
        <v>210</v>
      </c>
      <c r="M453" t="str">
        <f>VLOOKUP(L453,xml_table3!$A$1:$B$272,2,FALSE())</f>
        <v>S95</v>
      </c>
      <c r="N453" s="1" t="s">
        <v>391</v>
      </c>
      <c r="O453" t="str">
        <f>VLOOKUP(N453,xml_table3!$A$1:$B$272,2,FALSE())</f>
        <v>S80</v>
      </c>
      <c r="P453" s="1" t="s">
        <v>221</v>
      </c>
      <c r="Q453" t="str">
        <f>VLOOKUP(P453,xml_table3!$A$1:$B$272,2,FALSE())</f>
        <v>S114</v>
      </c>
      <c r="R453" s="1" t="s">
        <v>464</v>
      </c>
      <c r="S453" t="str">
        <f>VLOOKUP(R453,xml_table3!$A$1:$B$272,2,FALSE())</f>
        <v>S112</v>
      </c>
      <c r="T453" s="1" t="s">
        <v>228</v>
      </c>
      <c r="U453" s="1" t="s">
        <v>40</v>
      </c>
      <c r="V453" s="1" t="s">
        <v>41</v>
      </c>
      <c r="X453" s="1"/>
      <c r="Y453" t="str">
        <f>"&lt;member ID = """&amp;A453&amp;"""&gt;&lt;K_ID&gt;"&amp;B453&amp;"&lt;/K_ID&gt;&lt;Name&gt;"&amp;C453&amp;"&lt;/Name&gt;&lt;Personality&gt;"&amp;テーブル1[[#This Row],[Personality2]]&amp;"&lt;/Personality&gt;&lt;Special_1&gt;"&amp;G453&amp;"&lt;/Special_1&gt;&lt;Special_2&gt;"&amp;I453&amp;"&lt;/Special_2&gt;&lt;Item&gt;"&amp;K453&amp;"&lt;/Item&gt;&lt;Skill_1&gt;"&amp;M453&amp;"&lt;/Skill_1&gt;&lt;Skill_2&gt;"&amp;O453&amp;"&lt;/Skill_2&gt;&lt;Skill_3&gt;"&amp;Q453&amp;"&lt;/Skill_3&gt;"</f>
        <v>&lt;member ID = "P452"&gt;&lt;K_ID&gt;K113&lt;/K_ID&gt;&lt;Name&gt;マンムー&lt;/Name&gt;&lt;Personality&gt;PE1&lt;/Personality&gt;&lt;Special_1&gt;S71&lt;/Special_1&gt;&lt;Special_2&gt;S119&lt;/Special_2&gt;&lt;Item&gt;I3&lt;/Item&gt;&lt;Skill_1&gt;S95&lt;/Skill_1&gt;&lt;Skill_2&gt;S80&lt;/Skill_2&gt;&lt;Skill_3&gt;S114&lt;/Skill_3&gt;</v>
      </c>
      <c r="Z453" t="str">
        <f t="shared" si="15"/>
        <v>&lt;Skill_4&gt;S112&lt;/Skill_4&gt;&lt;Circle&gt;4&lt;/Circle&gt;&lt;Doryokuti_1&gt;HP&lt;/Doryokuti_1&gt;&lt;Doryokuti_2&gt;A&lt;/Doryokuti_2&gt;&lt;Doryokuti_3&gt;&lt;/Doryokuti_3&gt;&lt;/member&gt;</v>
      </c>
      <c r="AA453" t="str">
        <f t="shared" si="14"/>
        <v>&lt;member ID = "P452"&gt;&lt;K_ID&gt;K113&lt;/K_ID&gt;&lt;Name&gt;マンムー&lt;/Name&gt;&lt;Personality&gt;PE1&lt;/Personality&gt;&lt;Special_1&gt;S71&lt;/Special_1&gt;&lt;Special_2&gt;S119&lt;/Special_2&gt;&lt;Item&gt;I3&lt;/Item&gt;&lt;Skill_1&gt;S95&lt;/Skill_1&gt;&lt;Skill_2&gt;S80&lt;/Skill_2&gt;&lt;Skill_3&gt;S114&lt;/Skill_3&gt;&lt;Skill_4&gt;S112&lt;/Skill_4&gt;&lt;Circle&gt;4&lt;/Circle&gt;&lt;Doryokuti_1&gt;HP&lt;/Doryokuti_1&gt;&lt;Doryokuti_2&gt;A&lt;/Doryokuti_2&gt;&lt;Doryokuti_3&gt;&lt;/Doryokuti_3&gt;&lt;/member&gt;</v>
      </c>
      <c r="AMK453" s="1"/>
    </row>
    <row r="454" spans="1:27 1025:1025">
      <c r="A454" s="1" t="s">
        <v>1120</v>
      </c>
      <c r="B454" t="str">
        <f>VLOOKUP(C454,xml_table5!$A$1:$B$151,2,FALSE())</f>
        <v>K114</v>
      </c>
      <c r="C454" s="1" t="s">
        <v>1121</v>
      </c>
      <c r="D454" s="1" t="s">
        <v>231</v>
      </c>
      <c r="E454" s="22" t="str">
        <f>VLOOKUP(テーブル1[[#This Row],[Personality]],作業用!$J$2:$K$17,2,FALSE)</f>
        <v>PE2</v>
      </c>
      <c r="F454" t="str">
        <f>VLOOKUP(C454,pokemon_status!$B$2:$F$910,4,FALSE())</f>
        <v>メロメロボディ</v>
      </c>
      <c r="G454" t="str">
        <f>VLOOKUP(F454,xml_table4!$A$1:$B$127,2,FALSE())</f>
        <v>S112</v>
      </c>
      <c r="H454" t="s">
        <v>1122</v>
      </c>
      <c r="I454" t="str">
        <f>IF(H454 = "","",VLOOKUP(H454,xml_table4!$A$1:$B$127,2,FALSE()))</f>
        <v>S88</v>
      </c>
      <c r="J454" s="1" t="s">
        <v>268</v>
      </c>
      <c r="K454" t="str">
        <f>VLOOKUP(J454,xml_table2!$A$2:$B$56,2,FALSE())</f>
        <v>I14</v>
      </c>
      <c r="L454" s="1" t="s">
        <v>99</v>
      </c>
      <c r="M454" t="str">
        <f>VLOOKUP(L454,xml_table3!$A$1:$B$272,2,FALSE())</f>
        <v>S44</v>
      </c>
      <c r="N454" s="1" t="s">
        <v>346</v>
      </c>
      <c r="O454" t="str">
        <f>VLOOKUP(N454,xml_table3!$A$1:$B$272,2,FALSE())</f>
        <v>S168</v>
      </c>
      <c r="P454" s="1" t="s">
        <v>317</v>
      </c>
      <c r="Q454" t="str">
        <f>VLOOKUP(P454,xml_table3!$A$1:$B$272,2,FALSE())</f>
        <v>S15</v>
      </c>
      <c r="R454" s="1" t="s">
        <v>477</v>
      </c>
      <c r="S454" t="str">
        <f>VLOOKUP(R454,xml_table3!$A$1:$B$272,2,FALSE())</f>
        <v>S242</v>
      </c>
      <c r="T454" s="1" t="s">
        <v>212</v>
      </c>
      <c r="U454" s="1" t="s">
        <v>41</v>
      </c>
      <c r="V454" s="1" t="s">
        <v>45</v>
      </c>
      <c r="X454" s="1"/>
      <c r="Y454" t="str">
        <f>"&lt;member ID = """&amp;A454&amp;"""&gt;&lt;K_ID&gt;"&amp;B454&amp;"&lt;/K_ID&gt;&lt;Name&gt;"&amp;C454&amp;"&lt;/Name&gt;&lt;Personality&gt;"&amp;テーブル1[[#This Row],[Personality2]]&amp;"&lt;/Personality&gt;&lt;Special_1&gt;"&amp;G454&amp;"&lt;/Special_1&gt;&lt;Special_2&gt;"&amp;I454&amp;"&lt;/Special_2&gt;&lt;Item&gt;"&amp;K454&amp;"&lt;/Item&gt;&lt;Skill_1&gt;"&amp;M454&amp;"&lt;/Skill_1&gt;&lt;Skill_2&gt;"&amp;O454&amp;"&lt;/Skill_2&gt;&lt;Skill_3&gt;"&amp;Q454&amp;"&lt;/Skill_3&gt;"</f>
        <v>&lt;member ID = "P453"&gt;&lt;K_ID&gt;K114&lt;/K_ID&gt;&lt;Name&gt;ミミロップ&lt;/Name&gt;&lt;Personality&gt;PE2&lt;/Personality&gt;&lt;Special_1&gt;S112&lt;/Special_1&gt;&lt;Special_2&gt;S88&lt;/Special_2&gt;&lt;Item&gt;I14&lt;/Item&gt;&lt;Skill_1&gt;S44&lt;/Skill_1&gt;&lt;Skill_2&gt;S168&lt;/Skill_2&gt;&lt;Skill_3&gt;S15&lt;/Skill_3&gt;</v>
      </c>
      <c r="Z454" t="str">
        <f t="shared" si="15"/>
        <v>&lt;Skill_4&gt;S242&lt;/Skill_4&gt;&lt;Circle&gt;1&lt;/Circle&gt;&lt;Doryokuti_1&gt;A&lt;/Doryokuti_1&gt;&lt;Doryokuti_2&gt;S&lt;/Doryokuti_2&gt;&lt;Doryokuti_3&gt;&lt;/Doryokuti_3&gt;&lt;/member&gt;</v>
      </c>
      <c r="AA454" t="str">
        <f t="shared" si="14"/>
        <v>&lt;member ID = "P453"&gt;&lt;K_ID&gt;K114&lt;/K_ID&gt;&lt;Name&gt;ミミロップ&lt;/Name&gt;&lt;Personality&gt;PE2&lt;/Personality&gt;&lt;Special_1&gt;S112&lt;/Special_1&gt;&lt;Special_2&gt;S88&lt;/Special_2&gt;&lt;Item&gt;I14&lt;/Item&gt;&lt;Skill_1&gt;S44&lt;/Skill_1&gt;&lt;Skill_2&gt;S168&lt;/Skill_2&gt;&lt;Skill_3&gt;S15&lt;/Skill_3&gt;&lt;Skill_4&gt;S242&lt;/Skill_4&gt;&lt;Circle&gt;1&lt;/Circle&gt;&lt;Doryokuti_1&gt;A&lt;/Doryokuti_1&gt;&lt;Doryokuti_2&gt;S&lt;/Doryokuti_2&gt;&lt;Doryokuti_3&gt;&lt;/Doryokuti_3&gt;&lt;/member&gt;</v>
      </c>
      <c r="AMK454" s="1"/>
    </row>
    <row r="455" spans="1:27 1025:1025">
      <c r="A455" s="1" t="s">
        <v>1123</v>
      </c>
      <c r="B455" t="str">
        <f>VLOOKUP(C455,xml_table5!$A$1:$B$151,2,FALSE())</f>
        <v>K114</v>
      </c>
      <c r="C455" s="1" t="s">
        <v>1121</v>
      </c>
      <c r="D455" s="1" t="s">
        <v>231</v>
      </c>
      <c r="E455" s="22" t="str">
        <f>VLOOKUP(テーブル1[[#This Row],[Personality]],作業用!$J$2:$K$17,2,FALSE)</f>
        <v>PE2</v>
      </c>
      <c r="F455" t="str">
        <f>VLOOKUP(C455,pokemon_status!$B$2:$F$910,4,FALSE())</f>
        <v>メロメロボディ</v>
      </c>
      <c r="G455" t="str">
        <f>VLOOKUP(F455,xml_table4!$A$1:$B$127,2,FALSE())</f>
        <v>S112</v>
      </c>
      <c r="H455" t="s">
        <v>1122</v>
      </c>
      <c r="I455" t="str">
        <f>IF(H455 = "","",VLOOKUP(H455,xml_table4!$A$1:$B$127,2,FALSE()))</f>
        <v>S88</v>
      </c>
      <c r="J455" s="1" t="s">
        <v>315</v>
      </c>
      <c r="K455" t="str">
        <f>VLOOKUP(J455,xml_table2!$A$2:$B$56,2,FALSE())</f>
        <v>I43</v>
      </c>
      <c r="L455" s="1" t="s">
        <v>480</v>
      </c>
      <c r="M455" t="str">
        <f>VLOOKUP(L455,xml_table3!$A$1:$B$272,2,FALSE())</f>
        <v>S62</v>
      </c>
      <c r="N455" s="1" t="s">
        <v>1124</v>
      </c>
      <c r="O455" t="str">
        <f>VLOOKUP(N455,xml_table3!$A$1:$B$272,2,FALSE())</f>
        <v>S152</v>
      </c>
      <c r="P455" s="1" t="s">
        <v>240</v>
      </c>
      <c r="Q455" t="str">
        <f>VLOOKUP(P455,xml_table3!$A$1:$B$272,2,FALSE())</f>
        <v>S252</v>
      </c>
      <c r="R455" s="1" t="s">
        <v>241</v>
      </c>
      <c r="S455" t="str">
        <f>VLOOKUP(R455,xml_table3!$A$1:$B$272,2,FALSE())</f>
        <v>S153</v>
      </c>
      <c r="T455" s="1" t="s">
        <v>219</v>
      </c>
      <c r="U455" s="1" t="s">
        <v>40</v>
      </c>
      <c r="V455" s="1" t="s">
        <v>45</v>
      </c>
      <c r="X455" s="1"/>
      <c r="Y455" t="str">
        <f>"&lt;member ID = """&amp;A455&amp;"""&gt;&lt;K_ID&gt;"&amp;B455&amp;"&lt;/K_ID&gt;&lt;Name&gt;"&amp;C455&amp;"&lt;/Name&gt;&lt;Personality&gt;"&amp;テーブル1[[#This Row],[Personality2]]&amp;"&lt;/Personality&gt;&lt;Special_1&gt;"&amp;G455&amp;"&lt;/Special_1&gt;&lt;Special_2&gt;"&amp;I455&amp;"&lt;/Special_2&gt;&lt;Item&gt;"&amp;K455&amp;"&lt;/Item&gt;&lt;Skill_1&gt;"&amp;M455&amp;"&lt;/Skill_1&gt;&lt;Skill_2&gt;"&amp;O455&amp;"&lt;/Skill_2&gt;&lt;Skill_3&gt;"&amp;Q455&amp;"&lt;/Skill_3&gt;"</f>
        <v>&lt;member ID = "P454"&gt;&lt;K_ID&gt;K114&lt;/K_ID&gt;&lt;Name&gt;ミミロップ&lt;/Name&gt;&lt;Personality&gt;PE2&lt;/Personality&gt;&lt;Special_1&gt;S112&lt;/Special_1&gt;&lt;Special_2&gt;S88&lt;/Special_2&gt;&lt;Item&gt;I43&lt;/Item&gt;&lt;Skill_1&gt;S62&lt;/Skill_1&gt;&lt;Skill_2&gt;S152&lt;/Skill_2&gt;&lt;Skill_3&gt;S252&lt;/Skill_3&gt;</v>
      </c>
      <c r="Z455" t="str">
        <f t="shared" si="15"/>
        <v>&lt;Skill_4&gt;S153&lt;/Skill_4&gt;&lt;Circle&gt;2&lt;/Circle&gt;&lt;Doryokuti_1&gt;HP&lt;/Doryokuti_1&gt;&lt;Doryokuti_2&gt;S&lt;/Doryokuti_2&gt;&lt;Doryokuti_3&gt;&lt;/Doryokuti_3&gt;&lt;/member&gt;</v>
      </c>
      <c r="AA455" t="str">
        <f t="shared" si="14"/>
        <v>&lt;member ID = "P454"&gt;&lt;K_ID&gt;K114&lt;/K_ID&gt;&lt;Name&gt;ミミロップ&lt;/Name&gt;&lt;Personality&gt;PE2&lt;/Personality&gt;&lt;Special_1&gt;S112&lt;/Special_1&gt;&lt;Special_2&gt;S88&lt;/Special_2&gt;&lt;Item&gt;I43&lt;/Item&gt;&lt;Skill_1&gt;S62&lt;/Skill_1&gt;&lt;Skill_2&gt;S152&lt;/Skill_2&gt;&lt;Skill_3&gt;S252&lt;/Skill_3&gt;&lt;Skill_4&gt;S153&lt;/Skill_4&gt;&lt;Circle&gt;2&lt;/Circle&gt;&lt;Doryokuti_1&gt;HP&lt;/Doryokuti_1&gt;&lt;Doryokuti_2&gt;S&lt;/Doryokuti_2&gt;&lt;Doryokuti_3&gt;&lt;/Doryokuti_3&gt;&lt;/member&gt;</v>
      </c>
      <c r="AMK455" s="1"/>
    </row>
    <row r="456" spans="1:27 1025:1025">
      <c r="A456" s="1" t="s">
        <v>1125</v>
      </c>
      <c r="B456" t="str">
        <f>VLOOKUP(C456,xml_table5!$A$1:$B$151,2,FALSE())</f>
        <v>K114</v>
      </c>
      <c r="C456" s="1" t="s">
        <v>1121</v>
      </c>
      <c r="D456" s="1" t="s">
        <v>261</v>
      </c>
      <c r="E456" s="22" t="str">
        <f>VLOOKUP(テーブル1[[#This Row],[Personality]],作業用!$J$2:$K$17,2,FALSE)</f>
        <v>PE3</v>
      </c>
      <c r="F456" t="str">
        <f>VLOOKUP(C456,pokemon_status!$B$2:$F$910,4,FALSE())</f>
        <v>メロメロボディ</v>
      </c>
      <c r="G456" t="str">
        <f>VLOOKUP(F456,xml_table4!$A$1:$B$127,2,FALSE())</f>
        <v>S112</v>
      </c>
      <c r="H456" t="s">
        <v>1122</v>
      </c>
      <c r="I456" t="str">
        <f>IF(H456 = "","",VLOOKUP(H456,xml_table4!$A$1:$B$127,2,FALSE()))</f>
        <v>S88</v>
      </c>
      <c r="J456" s="1" t="s">
        <v>140</v>
      </c>
      <c r="K456" t="str">
        <f>VLOOKUP(J456,xml_table2!$A$2:$B$56,2,FALSE())</f>
        <v>I49</v>
      </c>
      <c r="L456" s="1" t="s">
        <v>575</v>
      </c>
      <c r="M456" t="str">
        <f>VLOOKUP(L456,xml_table3!$A$1:$B$272,2,FALSE())</f>
        <v>S137</v>
      </c>
      <c r="N456" s="1" t="s">
        <v>396</v>
      </c>
      <c r="O456" t="str">
        <f>VLOOKUP(N456,xml_table3!$A$1:$B$272,2,FALSE())</f>
        <v>S270</v>
      </c>
      <c r="P456" s="1" t="s">
        <v>319</v>
      </c>
      <c r="Q456" t="str">
        <f>VLOOKUP(P456,xml_table3!$A$1:$B$272,2,FALSE())</f>
        <v>S104</v>
      </c>
      <c r="R456" s="1" t="s">
        <v>363</v>
      </c>
      <c r="S456" t="str">
        <f>VLOOKUP(R456,xml_table3!$A$1:$B$272,2,FALSE())</f>
        <v>S61</v>
      </c>
      <c r="T456" s="1" t="s">
        <v>224</v>
      </c>
      <c r="U456" s="1" t="s">
        <v>43</v>
      </c>
      <c r="V456" s="1" t="s">
        <v>45</v>
      </c>
      <c r="X456" s="1"/>
      <c r="Y456" t="str">
        <f>"&lt;member ID = """&amp;A456&amp;"""&gt;&lt;K_ID&gt;"&amp;B456&amp;"&lt;/K_ID&gt;&lt;Name&gt;"&amp;C456&amp;"&lt;/Name&gt;&lt;Personality&gt;"&amp;テーブル1[[#This Row],[Personality2]]&amp;"&lt;/Personality&gt;&lt;Special_1&gt;"&amp;G456&amp;"&lt;/Special_1&gt;&lt;Special_2&gt;"&amp;I456&amp;"&lt;/Special_2&gt;&lt;Item&gt;"&amp;K456&amp;"&lt;/Item&gt;&lt;Skill_1&gt;"&amp;M456&amp;"&lt;/Skill_1&gt;&lt;Skill_2&gt;"&amp;O456&amp;"&lt;/Skill_2&gt;&lt;Skill_3&gt;"&amp;Q456&amp;"&lt;/Skill_3&gt;"</f>
        <v>&lt;member ID = "P455"&gt;&lt;K_ID&gt;K114&lt;/K_ID&gt;&lt;Name&gt;ミミロップ&lt;/Name&gt;&lt;Personality&gt;PE3&lt;/Personality&gt;&lt;Special_1&gt;S112&lt;/Special_1&gt;&lt;Special_2&gt;S88&lt;/Special_2&gt;&lt;Item&gt;I49&lt;/Item&gt;&lt;Skill_1&gt;S137&lt;/Skill_1&gt;&lt;Skill_2&gt;S270&lt;/Skill_2&gt;&lt;Skill_3&gt;S104&lt;/Skill_3&gt;</v>
      </c>
      <c r="Z456" t="str">
        <f t="shared" si="15"/>
        <v>&lt;Skill_4&gt;S61&lt;/Skill_4&gt;&lt;Circle&gt;3&lt;/Circle&gt;&lt;Doryokuti_1&gt;C&lt;/Doryokuti_1&gt;&lt;Doryokuti_2&gt;S&lt;/Doryokuti_2&gt;&lt;Doryokuti_3&gt;&lt;/Doryokuti_3&gt;&lt;/member&gt;</v>
      </c>
      <c r="AA456" t="str">
        <f t="shared" si="14"/>
        <v>&lt;member ID = "P455"&gt;&lt;K_ID&gt;K114&lt;/K_ID&gt;&lt;Name&gt;ミミロップ&lt;/Name&gt;&lt;Personality&gt;PE3&lt;/Personality&gt;&lt;Special_1&gt;S112&lt;/Special_1&gt;&lt;Special_2&gt;S88&lt;/Special_2&gt;&lt;Item&gt;I49&lt;/Item&gt;&lt;Skill_1&gt;S137&lt;/Skill_1&gt;&lt;Skill_2&gt;S270&lt;/Skill_2&gt;&lt;Skill_3&gt;S104&lt;/Skill_3&gt;&lt;Skill_4&gt;S61&lt;/Skill_4&gt;&lt;Circle&gt;3&lt;/Circle&gt;&lt;Doryokuti_1&gt;C&lt;/Doryokuti_1&gt;&lt;Doryokuti_2&gt;S&lt;/Doryokuti_2&gt;&lt;Doryokuti_3&gt;&lt;/Doryokuti_3&gt;&lt;/member&gt;</v>
      </c>
      <c r="AMK456" s="1"/>
    </row>
    <row r="457" spans="1:27 1025:1025">
      <c r="A457" s="1" t="s">
        <v>1126</v>
      </c>
      <c r="B457" t="str">
        <f>VLOOKUP(C457,xml_table5!$A$1:$B$151,2,FALSE())</f>
        <v>K114</v>
      </c>
      <c r="C457" s="1" t="s">
        <v>1121</v>
      </c>
      <c r="D457" s="1" t="s">
        <v>231</v>
      </c>
      <c r="E457" s="22" t="str">
        <f>VLOOKUP(テーブル1[[#This Row],[Personality]],作業用!$J$2:$K$17,2,FALSE)</f>
        <v>PE2</v>
      </c>
      <c r="F457" t="str">
        <f>VLOOKUP(C457,pokemon_status!$B$2:$F$910,4,FALSE())</f>
        <v>メロメロボディ</v>
      </c>
      <c r="G457" t="str">
        <f>VLOOKUP(F457,xml_table4!$A$1:$B$127,2,FALSE())</f>
        <v>S112</v>
      </c>
      <c r="H457" t="s">
        <v>1122</v>
      </c>
      <c r="I457" t="str">
        <f>IF(H457 = "","",VLOOKUP(H457,xml_table4!$A$1:$B$127,2,FALSE()))</f>
        <v>S88</v>
      </c>
      <c r="J457" s="1" t="s">
        <v>138</v>
      </c>
      <c r="K457" t="str">
        <f>VLOOKUP(J457,xml_table2!$A$2:$B$56,2,FALSE())</f>
        <v>I35</v>
      </c>
      <c r="L457" s="1" t="s">
        <v>496</v>
      </c>
      <c r="M457" t="str">
        <f>VLOOKUP(L457,xml_table3!$A$1:$B$272,2,FALSE())</f>
        <v>S210</v>
      </c>
      <c r="N457" s="1" t="s">
        <v>338</v>
      </c>
      <c r="O457" t="str">
        <f>VLOOKUP(N457,xml_table3!$A$1:$B$272,2,FALSE())</f>
        <v>S226</v>
      </c>
      <c r="P457" s="1" t="s">
        <v>339</v>
      </c>
      <c r="Q457" t="str">
        <f>VLOOKUP(P457,xml_table3!$A$1:$B$272,2,FALSE())</f>
        <v>S56</v>
      </c>
      <c r="R457" s="1" t="s">
        <v>340</v>
      </c>
      <c r="S457" t="str">
        <f>VLOOKUP(R457,xml_table3!$A$1:$B$272,2,FALSE())</f>
        <v>S269</v>
      </c>
      <c r="T457" s="1" t="s">
        <v>228</v>
      </c>
      <c r="U457" s="1" t="s">
        <v>41</v>
      </c>
      <c r="V457" s="1" t="s">
        <v>45</v>
      </c>
      <c r="X457" s="1"/>
      <c r="Y457" t="str">
        <f>"&lt;member ID = """&amp;A457&amp;"""&gt;&lt;K_ID&gt;"&amp;B457&amp;"&lt;/K_ID&gt;&lt;Name&gt;"&amp;C457&amp;"&lt;/Name&gt;&lt;Personality&gt;"&amp;テーブル1[[#This Row],[Personality2]]&amp;"&lt;/Personality&gt;&lt;Special_1&gt;"&amp;G457&amp;"&lt;/Special_1&gt;&lt;Special_2&gt;"&amp;I457&amp;"&lt;/Special_2&gt;&lt;Item&gt;"&amp;K457&amp;"&lt;/Item&gt;&lt;Skill_1&gt;"&amp;M457&amp;"&lt;/Skill_1&gt;&lt;Skill_2&gt;"&amp;O457&amp;"&lt;/Skill_2&gt;&lt;Skill_3&gt;"&amp;Q457&amp;"&lt;/Skill_3&gt;"</f>
        <v>&lt;member ID = "P456"&gt;&lt;K_ID&gt;K114&lt;/K_ID&gt;&lt;Name&gt;ミミロップ&lt;/Name&gt;&lt;Personality&gt;PE2&lt;/Personality&gt;&lt;Special_1&gt;S112&lt;/Special_1&gt;&lt;Special_2&gt;S88&lt;/Special_2&gt;&lt;Item&gt;I35&lt;/Item&gt;&lt;Skill_1&gt;S210&lt;/Skill_1&gt;&lt;Skill_2&gt;S226&lt;/Skill_2&gt;&lt;Skill_3&gt;S56&lt;/Skill_3&gt;</v>
      </c>
      <c r="Z457" t="str">
        <f t="shared" si="15"/>
        <v>&lt;Skill_4&gt;S269&lt;/Skill_4&gt;&lt;Circle&gt;4&lt;/Circle&gt;&lt;Doryokuti_1&gt;A&lt;/Doryokuti_1&gt;&lt;Doryokuti_2&gt;S&lt;/Doryokuti_2&gt;&lt;Doryokuti_3&gt;&lt;/Doryokuti_3&gt;&lt;/member&gt;</v>
      </c>
      <c r="AA457" t="str">
        <f t="shared" si="14"/>
        <v>&lt;member ID = "P456"&gt;&lt;K_ID&gt;K114&lt;/K_ID&gt;&lt;Name&gt;ミミロップ&lt;/Name&gt;&lt;Personality&gt;PE2&lt;/Personality&gt;&lt;Special_1&gt;S112&lt;/Special_1&gt;&lt;Special_2&gt;S88&lt;/Special_2&gt;&lt;Item&gt;I35&lt;/Item&gt;&lt;Skill_1&gt;S210&lt;/Skill_1&gt;&lt;Skill_2&gt;S226&lt;/Skill_2&gt;&lt;Skill_3&gt;S56&lt;/Skill_3&gt;&lt;Skill_4&gt;S269&lt;/Skill_4&gt;&lt;Circle&gt;4&lt;/Circle&gt;&lt;Doryokuti_1&gt;A&lt;/Doryokuti_1&gt;&lt;Doryokuti_2&gt;S&lt;/Doryokuti_2&gt;&lt;Doryokuti_3&gt;&lt;/Doryokuti_3&gt;&lt;/member&gt;</v>
      </c>
      <c r="AMK457" s="1"/>
    </row>
    <row r="458" spans="1:27 1025:1025">
      <c r="A458" s="1" t="s">
        <v>1127</v>
      </c>
      <c r="B458" t="str">
        <f>VLOOKUP(C458,xml_table5!$A$1:$B$151,2,FALSE())</f>
        <v>K115</v>
      </c>
      <c r="C458" s="1" t="s">
        <v>1128</v>
      </c>
      <c r="D458" s="1" t="s">
        <v>289</v>
      </c>
      <c r="E458" s="22" t="str">
        <f>VLOOKUP(テーブル1[[#This Row],[Personality]],作業用!$J$2:$K$17,2,FALSE)</f>
        <v>PE4</v>
      </c>
      <c r="F458" t="str">
        <f>VLOOKUP(C458,pokemon_status!$B$2:$F$910,4,FALSE())</f>
        <v>あついしぼう</v>
      </c>
      <c r="G458" t="str">
        <f>VLOOKUP(F458,xml_table4!$A$1:$B$127,2,FALSE())</f>
        <v>S3</v>
      </c>
      <c r="H458" t="s">
        <v>494</v>
      </c>
      <c r="I458" t="str">
        <f>IF(H458 = "","",VLOOKUP(H458,xml_table4!$A$1:$B$127,2,FALSE()))</f>
        <v>S25</v>
      </c>
      <c r="J458" s="1" t="s">
        <v>723</v>
      </c>
      <c r="K458" t="str">
        <f>VLOOKUP(J458,xml_table2!$A$2:$B$56,2,FALSE())</f>
        <v>I16</v>
      </c>
      <c r="L458" s="1" t="s">
        <v>99</v>
      </c>
      <c r="M458" t="str">
        <f>VLOOKUP(L458,xml_table3!$A$1:$B$272,2,FALSE())</f>
        <v>S44</v>
      </c>
      <c r="N458" s="1" t="s">
        <v>371</v>
      </c>
      <c r="O458" t="str">
        <f>VLOOKUP(N458,xml_table3!$A$1:$B$272,2,FALSE())</f>
        <v>S4</v>
      </c>
      <c r="P458" s="1" t="s">
        <v>241</v>
      </c>
      <c r="Q458" t="str">
        <f>VLOOKUP(P458,xml_table3!$A$1:$B$272,2,FALSE())</f>
        <v>S153</v>
      </c>
      <c r="R458" s="1" t="s">
        <v>1129</v>
      </c>
      <c r="S458" t="str">
        <f>VLOOKUP(R458,xml_table3!$A$1:$B$272,2,FALSE())</f>
        <v>S245</v>
      </c>
      <c r="T458" s="1" t="s">
        <v>212</v>
      </c>
      <c r="U458" s="1" t="s">
        <v>41</v>
      </c>
      <c r="V458" s="1" t="s">
        <v>42</v>
      </c>
      <c r="X458" s="1"/>
      <c r="Y458" t="str">
        <f>"&lt;member ID = """&amp;A458&amp;"""&gt;&lt;K_ID&gt;"&amp;B458&amp;"&lt;/K_ID&gt;&lt;Name&gt;"&amp;C458&amp;"&lt;/Name&gt;&lt;Personality&gt;"&amp;テーブル1[[#This Row],[Personality2]]&amp;"&lt;/Personality&gt;&lt;Special_1&gt;"&amp;G458&amp;"&lt;/Special_1&gt;&lt;Special_2&gt;"&amp;I458&amp;"&lt;/Special_2&gt;&lt;Item&gt;"&amp;K458&amp;"&lt;/Item&gt;&lt;Skill_1&gt;"&amp;M458&amp;"&lt;/Skill_1&gt;&lt;Skill_2&gt;"&amp;O458&amp;"&lt;/Skill_2&gt;&lt;Skill_3&gt;"&amp;Q458&amp;"&lt;/Skill_3&gt;"</f>
        <v>&lt;member ID = "P457"&gt;&lt;K_ID&gt;K115&lt;/K_ID&gt;&lt;Name&gt;ミルタンク&lt;/Name&gt;&lt;Personality&gt;PE4&lt;/Personality&gt;&lt;Special_1&gt;S3&lt;/Special_1&gt;&lt;Special_2&gt;S25&lt;/Special_2&gt;&lt;Item&gt;I16&lt;/Item&gt;&lt;Skill_1&gt;S44&lt;/Skill_1&gt;&lt;Skill_2&gt;S4&lt;/Skill_2&gt;&lt;Skill_3&gt;S153&lt;/Skill_3&gt;</v>
      </c>
      <c r="Z458" t="str">
        <f t="shared" si="15"/>
        <v>&lt;Skill_4&gt;S245&lt;/Skill_4&gt;&lt;Circle&gt;1&lt;/Circle&gt;&lt;Doryokuti_1&gt;A&lt;/Doryokuti_1&gt;&lt;Doryokuti_2&gt;B&lt;/Doryokuti_2&gt;&lt;Doryokuti_3&gt;&lt;/Doryokuti_3&gt;&lt;/member&gt;</v>
      </c>
      <c r="AA458" t="str">
        <f t="shared" si="14"/>
        <v>&lt;member ID = "P457"&gt;&lt;K_ID&gt;K115&lt;/K_ID&gt;&lt;Name&gt;ミルタンク&lt;/Name&gt;&lt;Personality&gt;PE4&lt;/Personality&gt;&lt;Special_1&gt;S3&lt;/Special_1&gt;&lt;Special_2&gt;S25&lt;/Special_2&gt;&lt;Item&gt;I16&lt;/Item&gt;&lt;Skill_1&gt;S44&lt;/Skill_1&gt;&lt;Skill_2&gt;S4&lt;/Skill_2&gt;&lt;Skill_3&gt;S153&lt;/Skill_3&gt;&lt;Skill_4&gt;S245&lt;/Skill_4&gt;&lt;Circle&gt;1&lt;/Circle&gt;&lt;Doryokuti_1&gt;A&lt;/Doryokuti_1&gt;&lt;Doryokuti_2&gt;B&lt;/Doryokuti_2&gt;&lt;Doryokuti_3&gt;&lt;/Doryokuti_3&gt;&lt;/member&gt;</v>
      </c>
      <c r="AMK458" s="1"/>
    </row>
    <row r="459" spans="1:27 1025:1025">
      <c r="A459" s="1" t="s">
        <v>1130</v>
      </c>
      <c r="B459" t="str">
        <f>VLOOKUP(C459,xml_table5!$A$1:$B$151,2,FALSE())</f>
        <v>K115</v>
      </c>
      <c r="C459" s="1" t="s">
        <v>1128</v>
      </c>
      <c r="D459" s="1" t="s">
        <v>206</v>
      </c>
      <c r="E459" s="22" t="str">
        <f>VLOOKUP(テーブル1[[#This Row],[Personality]],作業用!$J$2:$K$17,2,FALSE)</f>
        <v>PE1</v>
      </c>
      <c r="F459" t="str">
        <f>VLOOKUP(C459,pokemon_status!$B$2:$F$910,4,FALSE())</f>
        <v>あついしぼう</v>
      </c>
      <c r="G459" t="str">
        <f>VLOOKUP(F459,xml_table4!$A$1:$B$127,2,FALSE())</f>
        <v>S3</v>
      </c>
      <c r="H459" t="s">
        <v>494</v>
      </c>
      <c r="I459" t="str">
        <f>IF(H459 = "","",VLOOKUP(H459,xml_table4!$A$1:$B$127,2,FALSE()))</f>
        <v>S25</v>
      </c>
      <c r="J459" s="1" t="s">
        <v>256</v>
      </c>
      <c r="K459" t="str">
        <f>VLOOKUP(J459,xml_table2!$A$2:$B$56,2,FALSE())</f>
        <v>I12</v>
      </c>
      <c r="L459" s="1" t="s">
        <v>235</v>
      </c>
      <c r="M459" t="str">
        <f>VLOOKUP(L459,xml_table3!$A$1:$B$272,2,FALSE())</f>
        <v>S58</v>
      </c>
      <c r="N459" s="1" t="s">
        <v>246</v>
      </c>
      <c r="O459" t="str">
        <f>VLOOKUP(N459,xml_table3!$A$1:$B$272,2,FALSE())</f>
        <v>S98</v>
      </c>
      <c r="P459" s="1" t="s">
        <v>98</v>
      </c>
      <c r="Q459" t="str">
        <f>VLOOKUP(P459,xml_table3!$A$1:$B$272,2,FALSE())</f>
        <v>S65</v>
      </c>
      <c r="R459" s="1" t="s">
        <v>259</v>
      </c>
      <c r="S459" t="str">
        <f>VLOOKUP(R459,xml_table3!$A$1:$B$272,2,FALSE())</f>
        <v>S85</v>
      </c>
      <c r="T459" s="1" t="s">
        <v>219</v>
      </c>
      <c r="U459" s="1" t="s">
        <v>41</v>
      </c>
      <c r="V459" s="1" t="s">
        <v>45</v>
      </c>
      <c r="X459" s="1"/>
      <c r="Y459" t="str">
        <f>"&lt;member ID = """&amp;A459&amp;"""&gt;&lt;K_ID&gt;"&amp;B459&amp;"&lt;/K_ID&gt;&lt;Name&gt;"&amp;C459&amp;"&lt;/Name&gt;&lt;Personality&gt;"&amp;テーブル1[[#This Row],[Personality2]]&amp;"&lt;/Personality&gt;&lt;Special_1&gt;"&amp;G459&amp;"&lt;/Special_1&gt;&lt;Special_2&gt;"&amp;I459&amp;"&lt;/Special_2&gt;&lt;Item&gt;"&amp;K459&amp;"&lt;/Item&gt;&lt;Skill_1&gt;"&amp;M459&amp;"&lt;/Skill_1&gt;&lt;Skill_2&gt;"&amp;O459&amp;"&lt;/Skill_2&gt;&lt;Skill_3&gt;"&amp;Q459&amp;"&lt;/Skill_3&gt;"</f>
        <v>&lt;member ID = "P458"&gt;&lt;K_ID&gt;K115&lt;/K_ID&gt;&lt;Name&gt;ミルタンク&lt;/Name&gt;&lt;Personality&gt;PE1&lt;/Personality&gt;&lt;Special_1&gt;S3&lt;/Special_1&gt;&lt;Special_2&gt;S25&lt;/Special_2&gt;&lt;Item&gt;I12&lt;/Item&gt;&lt;Skill_1&gt;S58&lt;/Skill_1&gt;&lt;Skill_2&gt;S98&lt;/Skill_2&gt;&lt;Skill_3&gt;S65&lt;/Skill_3&gt;</v>
      </c>
      <c r="Z459" t="str">
        <f t="shared" si="15"/>
        <v>&lt;Skill_4&gt;S85&lt;/Skill_4&gt;&lt;Circle&gt;2&lt;/Circle&gt;&lt;Doryokuti_1&gt;A&lt;/Doryokuti_1&gt;&lt;Doryokuti_2&gt;S&lt;/Doryokuti_2&gt;&lt;Doryokuti_3&gt;&lt;/Doryokuti_3&gt;&lt;/member&gt;</v>
      </c>
      <c r="AA459" t="str">
        <f t="shared" si="14"/>
        <v>&lt;member ID = "P458"&gt;&lt;K_ID&gt;K115&lt;/K_ID&gt;&lt;Name&gt;ミルタンク&lt;/Name&gt;&lt;Personality&gt;PE1&lt;/Personality&gt;&lt;Special_1&gt;S3&lt;/Special_1&gt;&lt;Special_2&gt;S25&lt;/Special_2&gt;&lt;Item&gt;I12&lt;/Item&gt;&lt;Skill_1&gt;S58&lt;/Skill_1&gt;&lt;Skill_2&gt;S98&lt;/Skill_2&gt;&lt;Skill_3&gt;S65&lt;/Skill_3&gt;&lt;Skill_4&gt;S85&lt;/Skill_4&gt;&lt;Circle&gt;2&lt;/Circle&gt;&lt;Doryokuti_1&gt;A&lt;/Doryokuti_1&gt;&lt;Doryokuti_2&gt;S&lt;/Doryokuti_2&gt;&lt;Doryokuti_3&gt;&lt;/Doryokuti_3&gt;&lt;/member&gt;</v>
      </c>
      <c r="AMK459" s="1"/>
    </row>
    <row r="460" spans="1:27 1025:1025">
      <c r="A460" s="1" t="s">
        <v>1131</v>
      </c>
      <c r="B460" t="str">
        <f>VLOOKUP(C460,xml_table5!$A$1:$B$151,2,FALSE())</f>
        <v>K115</v>
      </c>
      <c r="C460" s="1" t="s">
        <v>1128</v>
      </c>
      <c r="D460" s="1" t="s">
        <v>206</v>
      </c>
      <c r="E460" s="22" t="str">
        <f>VLOOKUP(テーブル1[[#This Row],[Personality]],作業用!$J$2:$K$17,2,FALSE)</f>
        <v>PE1</v>
      </c>
      <c r="F460" t="str">
        <f>VLOOKUP(C460,pokemon_status!$B$2:$F$910,4,FALSE())</f>
        <v>あついしぼう</v>
      </c>
      <c r="G460" t="str">
        <f>VLOOKUP(F460,xml_table4!$A$1:$B$127,2,FALSE())</f>
        <v>S3</v>
      </c>
      <c r="H460" t="s">
        <v>494</v>
      </c>
      <c r="I460" t="str">
        <f>IF(H460 = "","",VLOOKUP(H460,xml_table4!$A$1:$B$127,2,FALSE()))</f>
        <v>S25</v>
      </c>
      <c r="J460" s="1" t="s">
        <v>214</v>
      </c>
      <c r="K460" t="str">
        <f>VLOOKUP(J460,xml_table2!$A$2:$B$56,2,FALSE())</f>
        <v>I45</v>
      </c>
      <c r="L460" s="1" t="s">
        <v>496</v>
      </c>
      <c r="M460" t="str">
        <f>VLOOKUP(L460,xml_table3!$A$1:$B$272,2,FALSE())</f>
        <v>S210</v>
      </c>
      <c r="N460" s="1" t="s">
        <v>338</v>
      </c>
      <c r="O460" t="str">
        <f>VLOOKUP(N460,xml_table3!$A$1:$B$272,2,FALSE())</f>
        <v>S226</v>
      </c>
      <c r="P460" s="1" t="s">
        <v>339</v>
      </c>
      <c r="Q460" t="str">
        <f>VLOOKUP(P460,xml_table3!$A$1:$B$272,2,FALSE())</f>
        <v>S56</v>
      </c>
      <c r="R460" s="1" t="s">
        <v>340</v>
      </c>
      <c r="S460" t="str">
        <f>VLOOKUP(R460,xml_table3!$A$1:$B$272,2,FALSE())</f>
        <v>S269</v>
      </c>
      <c r="T460" s="1" t="s">
        <v>224</v>
      </c>
      <c r="U460" s="1" t="s">
        <v>41</v>
      </c>
      <c r="V460" s="1" t="s">
        <v>42</v>
      </c>
      <c r="X460" s="1"/>
      <c r="Y460" t="str">
        <f>"&lt;member ID = """&amp;A460&amp;"""&gt;&lt;K_ID&gt;"&amp;B460&amp;"&lt;/K_ID&gt;&lt;Name&gt;"&amp;C460&amp;"&lt;/Name&gt;&lt;Personality&gt;"&amp;テーブル1[[#This Row],[Personality2]]&amp;"&lt;/Personality&gt;&lt;Special_1&gt;"&amp;G460&amp;"&lt;/Special_1&gt;&lt;Special_2&gt;"&amp;I460&amp;"&lt;/Special_2&gt;&lt;Item&gt;"&amp;K460&amp;"&lt;/Item&gt;&lt;Skill_1&gt;"&amp;M460&amp;"&lt;/Skill_1&gt;&lt;Skill_2&gt;"&amp;O460&amp;"&lt;/Skill_2&gt;&lt;Skill_3&gt;"&amp;Q460&amp;"&lt;/Skill_3&gt;"</f>
        <v>&lt;member ID = "P459"&gt;&lt;K_ID&gt;K115&lt;/K_ID&gt;&lt;Name&gt;ミルタンク&lt;/Name&gt;&lt;Personality&gt;PE1&lt;/Personality&gt;&lt;Special_1&gt;S3&lt;/Special_1&gt;&lt;Special_2&gt;S25&lt;/Special_2&gt;&lt;Item&gt;I45&lt;/Item&gt;&lt;Skill_1&gt;S210&lt;/Skill_1&gt;&lt;Skill_2&gt;S226&lt;/Skill_2&gt;&lt;Skill_3&gt;S56&lt;/Skill_3&gt;</v>
      </c>
      <c r="Z460" t="str">
        <f t="shared" si="15"/>
        <v>&lt;Skill_4&gt;S269&lt;/Skill_4&gt;&lt;Circle&gt;3&lt;/Circle&gt;&lt;Doryokuti_1&gt;A&lt;/Doryokuti_1&gt;&lt;Doryokuti_2&gt;B&lt;/Doryokuti_2&gt;&lt;Doryokuti_3&gt;&lt;/Doryokuti_3&gt;&lt;/member&gt;</v>
      </c>
      <c r="AA460" t="str">
        <f t="shared" si="14"/>
        <v>&lt;member ID = "P459"&gt;&lt;K_ID&gt;K115&lt;/K_ID&gt;&lt;Name&gt;ミルタンク&lt;/Name&gt;&lt;Personality&gt;PE1&lt;/Personality&gt;&lt;Special_1&gt;S3&lt;/Special_1&gt;&lt;Special_2&gt;S25&lt;/Special_2&gt;&lt;Item&gt;I45&lt;/Item&gt;&lt;Skill_1&gt;S210&lt;/Skill_1&gt;&lt;Skill_2&gt;S226&lt;/Skill_2&gt;&lt;Skill_3&gt;S56&lt;/Skill_3&gt;&lt;Skill_4&gt;S269&lt;/Skill_4&gt;&lt;Circle&gt;3&lt;/Circle&gt;&lt;Doryokuti_1&gt;A&lt;/Doryokuti_1&gt;&lt;Doryokuti_2&gt;B&lt;/Doryokuti_2&gt;&lt;Doryokuti_3&gt;&lt;/Doryokuti_3&gt;&lt;/member&gt;</v>
      </c>
      <c r="AMK460" s="1"/>
    </row>
    <row r="461" spans="1:27 1025:1025">
      <c r="A461" s="1" t="s">
        <v>1132</v>
      </c>
      <c r="B461" t="str">
        <f>VLOOKUP(C461,xml_table5!$A$1:$B$151,2,FALSE())</f>
        <v>K115</v>
      </c>
      <c r="C461" s="1" t="s">
        <v>1128</v>
      </c>
      <c r="D461" s="1" t="s">
        <v>206</v>
      </c>
      <c r="E461" s="22" t="str">
        <f>VLOOKUP(テーブル1[[#This Row],[Personality]],作業用!$J$2:$K$17,2,FALSE)</f>
        <v>PE1</v>
      </c>
      <c r="F461" t="str">
        <f>VLOOKUP(C461,pokemon_status!$B$2:$F$910,4,FALSE())</f>
        <v>あついしぼう</v>
      </c>
      <c r="G461" t="str">
        <f>VLOOKUP(F461,xml_table4!$A$1:$B$127,2,FALSE())</f>
        <v>S3</v>
      </c>
      <c r="H461" t="s">
        <v>494</v>
      </c>
      <c r="I461" t="str">
        <f>IF(H461 = "","",VLOOKUP(H461,xml_table4!$A$1:$B$127,2,FALSE()))</f>
        <v>S25</v>
      </c>
      <c r="J461" s="1" t="s">
        <v>138</v>
      </c>
      <c r="K461" t="str">
        <f>VLOOKUP(J461,xml_table2!$A$2:$B$56,2,FALSE())</f>
        <v>I35</v>
      </c>
      <c r="L461" s="1" t="s">
        <v>223</v>
      </c>
      <c r="M461" t="str">
        <f>VLOOKUP(L461,xml_table3!$A$1:$B$272,2,FALSE())</f>
        <v>S63</v>
      </c>
      <c r="N461" s="1" t="s">
        <v>210</v>
      </c>
      <c r="O461" t="str">
        <f>VLOOKUP(N461,xml_table3!$A$1:$B$272,2,FALSE())</f>
        <v>S95</v>
      </c>
      <c r="P461" s="1" t="s">
        <v>209</v>
      </c>
      <c r="Q461" t="str">
        <f>VLOOKUP(P461,xml_table3!$A$1:$B$272,2,FALSE())</f>
        <v>S26</v>
      </c>
      <c r="R461" s="1" t="s">
        <v>246</v>
      </c>
      <c r="S461" t="str">
        <f>VLOOKUP(R461,xml_table3!$A$1:$B$272,2,FALSE())</f>
        <v>S98</v>
      </c>
      <c r="T461" s="1" t="s">
        <v>228</v>
      </c>
      <c r="U461" s="1" t="s">
        <v>41</v>
      </c>
      <c r="V461" s="1" t="s">
        <v>45</v>
      </c>
      <c r="X461" s="1"/>
      <c r="Y461" t="str">
        <f>"&lt;member ID = """&amp;A461&amp;"""&gt;&lt;K_ID&gt;"&amp;B461&amp;"&lt;/K_ID&gt;&lt;Name&gt;"&amp;C461&amp;"&lt;/Name&gt;&lt;Personality&gt;"&amp;テーブル1[[#This Row],[Personality2]]&amp;"&lt;/Personality&gt;&lt;Special_1&gt;"&amp;G461&amp;"&lt;/Special_1&gt;&lt;Special_2&gt;"&amp;I461&amp;"&lt;/Special_2&gt;&lt;Item&gt;"&amp;K461&amp;"&lt;/Item&gt;&lt;Skill_1&gt;"&amp;M461&amp;"&lt;/Skill_1&gt;&lt;Skill_2&gt;"&amp;O461&amp;"&lt;/Skill_2&gt;&lt;Skill_3&gt;"&amp;Q461&amp;"&lt;/Skill_3&gt;"</f>
        <v>&lt;member ID = "P460"&gt;&lt;K_ID&gt;K115&lt;/K_ID&gt;&lt;Name&gt;ミルタンク&lt;/Name&gt;&lt;Personality&gt;PE1&lt;/Personality&gt;&lt;Special_1&gt;S3&lt;/Special_1&gt;&lt;Special_2&gt;S25&lt;/Special_2&gt;&lt;Item&gt;I35&lt;/Item&gt;&lt;Skill_1&gt;S63&lt;/Skill_1&gt;&lt;Skill_2&gt;S95&lt;/Skill_2&gt;&lt;Skill_3&gt;S26&lt;/Skill_3&gt;</v>
      </c>
      <c r="Z461" t="str">
        <f t="shared" si="15"/>
        <v>&lt;Skill_4&gt;S98&lt;/Skill_4&gt;&lt;Circle&gt;4&lt;/Circle&gt;&lt;Doryokuti_1&gt;A&lt;/Doryokuti_1&gt;&lt;Doryokuti_2&gt;S&lt;/Doryokuti_2&gt;&lt;Doryokuti_3&gt;&lt;/Doryokuti_3&gt;&lt;/member&gt;</v>
      </c>
      <c r="AA461" t="str">
        <f t="shared" si="14"/>
        <v>&lt;member ID = "P460"&gt;&lt;K_ID&gt;K115&lt;/K_ID&gt;&lt;Name&gt;ミルタンク&lt;/Name&gt;&lt;Personality&gt;PE1&lt;/Personality&gt;&lt;Special_1&gt;S3&lt;/Special_1&gt;&lt;Special_2&gt;S25&lt;/Special_2&gt;&lt;Item&gt;I35&lt;/Item&gt;&lt;Skill_1&gt;S63&lt;/Skill_1&gt;&lt;Skill_2&gt;S95&lt;/Skill_2&gt;&lt;Skill_3&gt;S26&lt;/Skill_3&gt;&lt;Skill_4&gt;S98&lt;/Skill_4&gt;&lt;Circle&gt;4&lt;/Circle&gt;&lt;Doryokuti_1&gt;A&lt;/Doryokuti_1&gt;&lt;Doryokuti_2&gt;S&lt;/Doryokuti_2&gt;&lt;Doryokuti_3&gt;&lt;/Doryokuti_3&gt;&lt;/member&gt;</v>
      </c>
      <c r="AMK461" s="1"/>
    </row>
    <row r="462" spans="1:27 1025:1025">
      <c r="A462" s="1" t="s">
        <v>1133</v>
      </c>
      <c r="B462" t="str">
        <f>VLOOKUP(C462,xml_table5!$A$1:$B$151,2,FALSE())</f>
        <v>K116</v>
      </c>
      <c r="C462" s="1" t="s">
        <v>3836</v>
      </c>
      <c r="D462" s="1" t="s">
        <v>261</v>
      </c>
      <c r="E462" s="22" t="str">
        <f>VLOOKUP(テーブル1[[#This Row],[Personality]],作業用!$J$2:$K$17,2,FALSE)</f>
        <v>PE3</v>
      </c>
      <c r="F462" t="str">
        <f>VLOOKUP(C462,pokemon_status!$B$2:$F$910,4,FALSE())</f>
        <v>ふしぎなうろこ</v>
      </c>
      <c r="G462" t="str">
        <f>VLOOKUP(F462,xml_table4!$A$1:$B$127,2,FALSE())</f>
        <v>S91</v>
      </c>
      <c r="I462" t="str">
        <f>IF(H462 = "","",VLOOKUP(H462,xml_table4!$A$1:$B$127,2,FALSE()))</f>
        <v/>
      </c>
      <c r="J462" s="1" t="s">
        <v>479</v>
      </c>
      <c r="K462" t="str">
        <f>VLOOKUP(J462,xml_table2!$A$2:$B$56,2,FALSE())</f>
        <v>I9</v>
      </c>
      <c r="L462" s="1" t="s">
        <v>384</v>
      </c>
      <c r="M462" t="str">
        <f>VLOOKUP(L462,xml_table3!$A$1:$B$272,2,FALSE())</f>
        <v>S175</v>
      </c>
      <c r="N462" s="1" t="s">
        <v>396</v>
      </c>
      <c r="O462" t="str">
        <f>VLOOKUP(N462,xml_table3!$A$1:$B$272,2,FALSE())</f>
        <v>S270</v>
      </c>
      <c r="P462" s="1" t="s">
        <v>240</v>
      </c>
      <c r="Q462" t="str">
        <f>VLOOKUP(P462,xml_table3!$A$1:$B$272,2,FALSE())</f>
        <v>S252</v>
      </c>
      <c r="R462" s="1" t="s">
        <v>527</v>
      </c>
      <c r="S462" t="str">
        <f>VLOOKUP(R462,xml_table3!$A$1:$B$272,2,FALSE())</f>
        <v>S89</v>
      </c>
      <c r="T462" s="1" t="s">
        <v>212</v>
      </c>
      <c r="U462" s="1" t="s">
        <v>40</v>
      </c>
      <c r="V462" s="1" t="s">
        <v>43</v>
      </c>
      <c r="X462" s="1"/>
      <c r="Y462" t="str">
        <f>"&lt;member ID = """&amp;A462&amp;"""&gt;&lt;K_ID&gt;"&amp;B462&amp;"&lt;/K_ID&gt;&lt;Name&gt;"&amp;C462&amp;"&lt;/Name&gt;&lt;Personality&gt;"&amp;テーブル1[[#This Row],[Personality2]]&amp;"&lt;/Personality&gt;&lt;Special_1&gt;"&amp;G462&amp;"&lt;/Special_1&gt;&lt;Special_2&gt;"&amp;I462&amp;"&lt;/Special_2&gt;&lt;Item&gt;"&amp;K462&amp;"&lt;/Item&gt;&lt;Skill_1&gt;"&amp;M462&amp;"&lt;/Skill_1&gt;&lt;Skill_2&gt;"&amp;O462&amp;"&lt;/Skill_2&gt;&lt;Skill_3&gt;"&amp;Q462&amp;"&lt;/Skill_3&gt;"</f>
        <v>&lt;member ID = "P461"&gt;&lt;K_ID&gt;K116&lt;/K_ID&gt;&lt;Name&gt;ミロカロス&lt;/Name&gt;&lt;Personality&gt;PE3&lt;/Personality&gt;&lt;Special_1&gt;S91&lt;/Special_1&gt;&lt;Special_2&gt;&lt;/Special_2&gt;&lt;Item&gt;I9&lt;/Item&gt;&lt;Skill_1&gt;S175&lt;/Skill_1&gt;&lt;Skill_2&gt;S270&lt;/Skill_2&gt;&lt;Skill_3&gt;S252&lt;/Skill_3&gt;</v>
      </c>
      <c r="Z462" t="str">
        <f t="shared" si="15"/>
        <v>&lt;Skill_4&gt;S89&lt;/Skill_4&gt;&lt;Circle&gt;1&lt;/Circle&gt;&lt;Doryokuti_1&gt;HP&lt;/Doryokuti_1&gt;&lt;Doryokuti_2&gt;C&lt;/Doryokuti_2&gt;&lt;Doryokuti_3&gt;&lt;/Doryokuti_3&gt;&lt;/member&gt;</v>
      </c>
      <c r="AA462" t="str">
        <f t="shared" si="14"/>
        <v>&lt;member ID = "P461"&gt;&lt;K_ID&gt;K116&lt;/K_ID&gt;&lt;Name&gt;ミロカロス&lt;/Name&gt;&lt;Personality&gt;PE3&lt;/Personality&gt;&lt;Special_1&gt;S91&lt;/Special_1&gt;&lt;Special_2&gt;&lt;/Special_2&gt;&lt;Item&gt;I9&lt;/Item&gt;&lt;Skill_1&gt;S175&lt;/Skill_1&gt;&lt;Skill_2&gt;S270&lt;/Skill_2&gt;&lt;Skill_3&gt;S252&lt;/Skill_3&gt;&lt;Skill_4&gt;S89&lt;/Skill_4&gt;&lt;Circle&gt;1&lt;/Circle&gt;&lt;Doryokuti_1&gt;HP&lt;/Doryokuti_1&gt;&lt;Doryokuti_2&gt;C&lt;/Doryokuti_2&gt;&lt;Doryokuti_3&gt;&lt;/Doryokuti_3&gt;&lt;/member&gt;</v>
      </c>
      <c r="AMK462" s="1"/>
    </row>
    <row r="463" spans="1:27 1025:1025">
      <c r="A463" s="1" t="s">
        <v>1136</v>
      </c>
      <c r="B463" t="str">
        <f>VLOOKUP(C463,xml_table5!$A$1:$B$151,2,FALSE())</f>
        <v>K116</v>
      </c>
      <c r="C463" s="1" t="s">
        <v>1134</v>
      </c>
      <c r="D463" s="1" t="s">
        <v>289</v>
      </c>
      <c r="E463" s="22" t="str">
        <f>VLOOKUP(テーブル1[[#This Row],[Personality]],作業用!$J$2:$K$17,2,FALSE)</f>
        <v>PE4</v>
      </c>
      <c r="F463" t="str">
        <f>VLOOKUP(C463,pokemon_status!$B$2:$F$910,4,FALSE())</f>
        <v>ふしぎなうろこ</v>
      </c>
      <c r="G463" t="str">
        <f>VLOOKUP(F463,xml_table4!$A$1:$B$127,2,FALSE())</f>
        <v>S91</v>
      </c>
      <c r="I463" t="str">
        <f>IF(H463 = "","",VLOOKUP(H463,xml_table4!$A$1:$B$127,2,FALSE()))</f>
        <v/>
      </c>
      <c r="J463" s="1" t="s">
        <v>298</v>
      </c>
      <c r="K463" t="str">
        <f>VLOOKUP(J463,xml_table2!$A$2:$B$56,2,FALSE())</f>
        <v>I33</v>
      </c>
      <c r="L463" s="1" t="s">
        <v>300</v>
      </c>
      <c r="M463" t="str">
        <f>VLOOKUP(L463,xml_table3!$A$1:$B$272,2,FALSE())</f>
        <v>S157</v>
      </c>
      <c r="N463" s="1" t="s">
        <v>344</v>
      </c>
      <c r="O463" t="str">
        <f>VLOOKUP(N463,xml_table3!$A$1:$B$272,2,FALSE())</f>
        <v>S18</v>
      </c>
      <c r="P463" s="1" t="s">
        <v>236</v>
      </c>
      <c r="Q463" t="str">
        <f>VLOOKUP(P463,xml_table3!$A$1:$B$272,2,FALSE())</f>
        <v>S50</v>
      </c>
      <c r="R463" s="1" t="s">
        <v>481</v>
      </c>
      <c r="S463" t="str">
        <f>VLOOKUP(R463,xml_table3!$A$1:$B$272,2,FALSE())</f>
        <v>S7</v>
      </c>
      <c r="T463" s="1" t="s">
        <v>219</v>
      </c>
      <c r="U463" s="1" t="s">
        <v>40</v>
      </c>
      <c r="V463" s="1" t="s">
        <v>42</v>
      </c>
      <c r="X463" s="1"/>
      <c r="Y463" t="str">
        <f>"&lt;member ID = """&amp;A463&amp;"""&gt;&lt;K_ID&gt;"&amp;B463&amp;"&lt;/K_ID&gt;&lt;Name&gt;"&amp;C463&amp;"&lt;/Name&gt;&lt;Personality&gt;"&amp;テーブル1[[#This Row],[Personality2]]&amp;"&lt;/Personality&gt;&lt;Special_1&gt;"&amp;G463&amp;"&lt;/Special_1&gt;&lt;Special_2&gt;"&amp;I463&amp;"&lt;/Special_2&gt;&lt;Item&gt;"&amp;K463&amp;"&lt;/Item&gt;&lt;Skill_1&gt;"&amp;M463&amp;"&lt;/Skill_1&gt;&lt;Skill_2&gt;"&amp;O463&amp;"&lt;/Skill_2&gt;&lt;Skill_3&gt;"&amp;Q463&amp;"&lt;/Skill_3&gt;"</f>
        <v>&lt;member ID = "P462"&gt;&lt;K_ID&gt;K116&lt;/K_ID&gt;&lt;Name&gt;ミロカロス&lt;/Name&gt;&lt;Personality&gt;PE4&lt;/Personality&gt;&lt;Special_1&gt;S91&lt;/Special_1&gt;&lt;Special_2&gt;&lt;/Special_2&gt;&lt;Item&gt;I33&lt;/Item&gt;&lt;Skill_1&gt;S157&lt;/Skill_1&gt;&lt;Skill_2&gt;S18&lt;/Skill_2&gt;&lt;Skill_3&gt;S50&lt;/Skill_3&gt;</v>
      </c>
      <c r="Z463" t="str">
        <f t="shared" si="15"/>
        <v>&lt;Skill_4&gt;S7&lt;/Skill_4&gt;&lt;Circle&gt;2&lt;/Circle&gt;&lt;Doryokuti_1&gt;HP&lt;/Doryokuti_1&gt;&lt;Doryokuti_2&gt;B&lt;/Doryokuti_2&gt;&lt;Doryokuti_3&gt;&lt;/Doryokuti_3&gt;&lt;/member&gt;</v>
      </c>
      <c r="AA463" t="str">
        <f t="shared" si="14"/>
        <v>&lt;member ID = "P462"&gt;&lt;K_ID&gt;K116&lt;/K_ID&gt;&lt;Name&gt;ミロカロス&lt;/Name&gt;&lt;Personality&gt;PE4&lt;/Personality&gt;&lt;Special_1&gt;S91&lt;/Special_1&gt;&lt;Special_2&gt;&lt;/Special_2&gt;&lt;Item&gt;I33&lt;/Item&gt;&lt;Skill_1&gt;S157&lt;/Skill_1&gt;&lt;Skill_2&gt;S18&lt;/Skill_2&gt;&lt;Skill_3&gt;S50&lt;/Skill_3&gt;&lt;Skill_4&gt;S7&lt;/Skill_4&gt;&lt;Circle&gt;2&lt;/Circle&gt;&lt;Doryokuti_1&gt;HP&lt;/Doryokuti_1&gt;&lt;Doryokuti_2&gt;B&lt;/Doryokuti_2&gt;&lt;Doryokuti_3&gt;&lt;/Doryokuti_3&gt;&lt;/member&gt;</v>
      </c>
      <c r="AMK463" s="1"/>
    </row>
    <row r="464" spans="1:27 1025:1025">
      <c r="A464" s="1" t="s">
        <v>1137</v>
      </c>
      <c r="B464" t="str">
        <f>VLOOKUP(C464,xml_table5!$A$1:$B$151,2,FALSE())</f>
        <v>K116</v>
      </c>
      <c r="C464" s="1" t="s">
        <v>1134</v>
      </c>
      <c r="D464" s="1" t="s">
        <v>564</v>
      </c>
      <c r="E464" s="22" t="str">
        <f>VLOOKUP(テーブル1[[#This Row],[Personality]],作業用!$J$2:$K$17,2,FALSE)</f>
        <v>PE9</v>
      </c>
      <c r="F464" t="str">
        <f>VLOOKUP(C464,pokemon_status!$B$2:$F$910,4,FALSE())</f>
        <v>ふしぎなうろこ</v>
      </c>
      <c r="G464" t="str">
        <f>VLOOKUP(F464,xml_table4!$A$1:$B$127,2,FALSE())</f>
        <v>S91</v>
      </c>
      <c r="I464" t="str">
        <f>IF(H464 = "","",VLOOKUP(H464,xml_table4!$A$1:$B$127,2,FALSE()))</f>
        <v/>
      </c>
      <c r="J464" s="1" t="s">
        <v>357</v>
      </c>
      <c r="K464" t="str">
        <f>VLOOKUP(J464,xml_table2!$A$2:$B$56,2,FALSE())</f>
        <v>I19</v>
      </c>
      <c r="L464" s="1" t="s">
        <v>475</v>
      </c>
      <c r="M464" t="str">
        <f>VLOOKUP(L464,xml_table3!$A$1:$B$272,2,FALSE())</f>
        <v>S190</v>
      </c>
      <c r="N464" s="1" t="s">
        <v>385</v>
      </c>
      <c r="O464" t="str">
        <f>VLOOKUP(N464,xml_table3!$A$1:$B$272,2,FALSE())</f>
        <v>S213</v>
      </c>
      <c r="P464" s="1" t="s">
        <v>477</v>
      </c>
      <c r="Q464" t="str">
        <f>VLOOKUP(P464,xml_table3!$A$1:$B$272,2,FALSE())</f>
        <v>S242</v>
      </c>
      <c r="R464" s="1" t="s">
        <v>704</v>
      </c>
      <c r="S464" t="str">
        <f>VLOOKUP(R464,xml_table3!$A$1:$B$272,2,FALSE())</f>
        <v>S93</v>
      </c>
      <c r="T464" s="1" t="s">
        <v>224</v>
      </c>
      <c r="U464" s="1" t="s">
        <v>43</v>
      </c>
      <c r="V464" s="1" t="s">
        <v>44</v>
      </c>
      <c r="X464" s="1"/>
      <c r="Y464" t="str">
        <f>"&lt;member ID = """&amp;A464&amp;"""&gt;&lt;K_ID&gt;"&amp;B464&amp;"&lt;/K_ID&gt;&lt;Name&gt;"&amp;C464&amp;"&lt;/Name&gt;&lt;Personality&gt;"&amp;テーブル1[[#This Row],[Personality2]]&amp;"&lt;/Personality&gt;&lt;Special_1&gt;"&amp;G464&amp;"&lt;/Special_1&gt;&lt;Special_2&gt;"&amp;I464&amp;"&lt;/Special_2&gt;&lt;Item&gt;"&amp;K464&amp;"&lt;/Item&gt;&lt;Skill_1&gt;"&amp;M464&amp;"&lt;/Skill_1&gt;&lt;Skill_2&gt;"&amp;O464&amp;"&lt;/Skill_2&gt;&lt;Skill_3&gt;"&amp;Q464&amp;"&lt;/Skill_3&gt;"</f>
        <v>&lt;member ID = "P463"&gt;&lt;K_ID&gt;K116&lt;/K_ID&gt;&lt;Name&gt;ミロカロス&lt;/Name&gt;&lt;Personality&gt;PE9&lt;/Personality&gt;&lt;Special_1&gt;S91&lt;/Special_1&gt;&lt;Special_2&gt;&lt;/Special_2&gt;&lt;Item&gt;I19&lt;/Item&gt;&lt;Skill_1&gt;S190&lt;/Skill_1&gt;&lt;Skill_2&gt;S213&lt;/Skill_2&gt;&lt;Skill_3&gt;S242&lt;/Skill_3&gt;</v>
      </c>
      <c r="Z464" t="str">
        <f t="shared" si="15"/>
        <v>&lt;Skill_4&gt;S93&lt;/Skill_4&gt;&lt;Circle&gt;3&lt;/Circle&gt;&lt;Doryokuti_1&gt;C&lt;/Doryokuti_1&gt;&lt;Doryokuti_2&gt;D&lt;/Doryokuti_2&gt;&lt;Doryokuti_3&gt;&lt;/Doryokuti_3&gt;&lt;/member&gt;</v>
      </c>
      <c r="AA464" t="str">
        <f t="shared" si="14"/>
        <v>&lt;member ID = "P463"&gt;&lt;K_ID&gt;K116&lt;/K_ID&gt;&lt;Name&gt;ミロカロス&lt;/Name&gt;&lt;Personality&gt;PE9&lt;/Personality&gt;&lt;Special_1&gt;S91&lt;/Special_1&gt;&lt;Special_2&gt;&lt;/Special_2&gt;&lt;Item&gt;I19&lt;/Item&gt;&lt;Skill_1&gt;S190&lt;/Skill_1&gt;&lt;Skill_2&gt;S213&lt;/Skill_2&gt;&lt;Skill_3&gt;S242&lt;/Skill_3&gt;&lt;Skill_4&gt;S93&lt;/Skill_4&gt;&lt;Circle&gt;3&lt;/Circle&gt;&lt;Doryokuti_1&gt;C&lt;/Doryokuti_1&gt;&lt;Doryokuti_2&gt;D&lt;/Doryokuti_2&gt;&lt;Doryokuti_3&gt;&lt;/Doryokuti_3&gt;&lt;/member&gt;</v>
      </c>
      <c r="AMK464" s="1"/>
    </row>
    <row r="465" spans="1:27 1025:1025">
      <c r="A465" s="1" t="s">
        <v>1138</v>
      </c>
      <c r="B465" t="str">
        <f>VLOOKUP(C465,xml_table5!$A$1:$B$151,2,FALSE())</f>
        <v>K116</v>
      </c>
      <c r="C465" s="1" t="s">
        <v>1134</v>
      </c>
      <c r="D465" s="1" t="s">
        <v>261</v>
      </c>
      <c r="E465" s="22" t="str">
        <f>VLOOKUP(テーブル1[[#This Row],[Personality]],作業用!$J$2:$K$17,2,FALSE)</f>
        <v>PE3</v>
      </c>
      <c r="F465" t="str">
        <f>VLOOKUP(C465,pokemon_status!$B$2:$F$910,4,FALSE())</f>
        <v>ふしぎなうろこ</v>
      </c>
      <c r="G465" t="str">
        <f>VLOOKUP(F465,xml_table4!$A$1:$B$127,2,FALSE())</f>
        <v>S91</v>
      </c>
      <c r="I465" t="str">
        <f>IF(H465 = "","",VLOOKUP(H465,xml_table4!$A$1:$B$127,2,FALSE()))</f>
        <v/>
      </c>
      <c r="J465" s="1" t="s">
        <v>250</v>
      </c>
      <c r="K465" t="str">
        <f>VLOOKUP(J465,xml_table2!$A$2:$B$56,2,FALSE())</f>
        <v>I54</v>
      </c>
      <c r="L465" s="1" t="s">
        <v>384</v>
      </c>
      <c r="M465" t="str">
        <f>VLOOKUP(L465,xml_table3!$A$1:$B$272,2,FALSE())</f>
        <v>S175</v>
      </c>
      <c r="N465" s="1" t="s">
        <v>396</v>
      </c>
      <c r="O465" t="str">
        <f>VLOOKUP(N465,xml_table3!$A$1:$B$272,2,FALSE())</f>
        <v>S270</v>
      </c>
      <c r="P465" s="1" t="s">
        <v>265</v>
      </c>
      <c r="Q465" t="str">
        <f>VLOOKUP(P465,xml_table3!$A$1:$B$272,2,FALSE())</f>
        <v>S267</v>
      </c>
      <c r="R465" s="1" t="s">
        <v>704</v>
      </c>
      <c r="S465" t="str">
        <f>VLOOKUP(R465,xml_table3!$A$1:$B$272,2,FALSE())</f>
        <v>S93</v>
      </c>
      <c r="T465" s="1" t="s">
        <v>228</v>
      </c>
      <c r="U465" s="1" t="s">
        <v>40</v>
      </c>
      <c r="V465" s="1" t="s">
        <v>43</v>
      </c>
      <c r="X465" s="1"/>
      <c r="Y465" t="str">
        <f>"&lt;member ID = """&amp;A465&amp;"""&gt;&lt;K_ID&gt;"&amp;B465&amp;"&lt;/K_ID&gt;&lt;Name&gt;"&amp;C465&amp;"&lt;/Name&gt;&lt;Personality&gt;"&amp;テーブル1[[#This Row],[Personality2]]&amp;"&lt;/Personality&gt;&lt;Special_1&gt;"&amp;G465&amp;"&lt;/Special_1&gt;&lt;Special_2&gt;"&amp;I465&amp;"&lt;/Special_2&gt;&lt;Item&gt;"&amp;K465&amp;"&lt;/Item&gt;&lt;Skill_1&gt;"&amp;M465&amp;"&lt;/Skill_1&gt;&lt;Skill_2&gt;"&amp;O465&amp;"&lt;/Skill_2&gt;&lt;Skill_3&gt;"&amp;Q465&amp;"&lt;/Skill_3&gt;"</f>
        <v>&lt;member ID = "P464"&gt;&lt;K_ID&gt;K116&lt;/K_ID&gt;&lt;Name&gt;ミロカロス&lt;/Name&gt;&lt;Personality&gt;PE3&lt;/Personality&gt;&lt;Special_1&gt;S91&lt;/Special_1&gt;&lt;Special_2&gt;&lt;/Special_2&gt;&lt;Item&gt;I54&lt;/Item&gt;&lt;Skill_1&gt;S175&lt;/Skill_1&gt;&lt;Skill_2&gt;S270&lt;/Skill_2&gt;&lt;Skill_3&gt;S267&lt;/Skill_3&gt;</v>
      </c>
      <c r="Z465" t="str">
        <f t="shared" si="15"/>
        <v>&lt;Skill_4&gt;S93&lt;/Skill_4&gt;&lt;Circle&gt;4&lt;/Circle&gt;&lt;Doryokuti_1&gt;HP&lt;/Doryokuti_1&gt;&lt;Doryokuti_2&gt;C&lt;/Doryokuti_2&gt;&lt;Doryokuti_3&gt;&lt;/Doryokuti_3&gt;&lt;/member&gt;</v>
      </c>
      <c r="AA465" t="str">
        <f t="shared" si="14"/>
        <v>&lt;member ID = "P464"&gt;&lt;K_ID&gt;K116&lt;/K_ID&gt;&lt;Name&gt;ミロカロス&lt;/Name&gt;&lt;Personality&gt;PE3&lt;/Personality&gt;&lt;Special_1&gt;S91&lt;/Special_1&gt;&lt;Special_2&gt;&lt;/Special_2&gt;&lt;Item&gt;I54&lt;/Item&gt;&lt;Skill_1&gt;S175&lt;/Skill_1&gt;&lt;Skill_2&gt;S270&lt;/Skill_2&gt;&lt;Skill_3&gt;S267&lt;/Skill_3&gt;&lt;Skill_4&gt;S93&lt;/Skill_4&gt;&lt;Circle&gt;4&lt;/Circle&gt;&lt;Doryokuti_1&gt;HP&lt;/Doryokuti_1&gt;&lt;Doryokuti_2&gt;C&lt;/Doryokuti_2&gt;&lt;Doryokuti_3&gt;&lt;/Doryokuti_3&gt;&lt;/member&gt;</v>
      </c>
      <c r="AMK465" s="1"/>
    </row>
    <row r="466" spans="1:27 1025:1025">
      <c r="A466" s="1" t="s">
        <v>1139</v>
      </c>
      <c r="B466" t="str">
        <f>VLOOKUP(C466,xml_table5!$A$1:$B$151,2,FALSE())</f>
        <v>K117</v>
      </c>
      <c r="C466" s="1" t="s">
        <v>1140</v>
      </c>
      <c r="D466" s="1" t="s">
        <v>261</v>
      </c>
      <c r="E466" s="22" t="str">
        <f>VLOOKUP(テーブル1[[#This Row],[Personality]],作業用!$J$2:$K$17,2,FALSE)</f>
        <v>PE3</v>
      </c>
      <c r="F466" t="str">
        <f>VLOOKUP(C466,pokemon_status!$B$2:$F$910,4,FALSE())</f>
        <v>ふゆう</v>
      </c>
      <c r="G466" t="str">
        <f>VLOOKUP(F466,xml_table4!$A$1:$B$127,2,FALSE())</f>
        <v>S94</v>
      </c>
      <c r="I466" t="str">
        <f>IF(H466 = "","",VLOOKUP(H466,xml_table4!$A$1:$B$127,2,FALSE()))</f>
        <v/>
      </c>
      <c r="J466" s="1" t="s">
        <v>343</v>
      </c>
      <c r="K466" t="str">
        <f>VLOOKUP(J466,xml_table2!$A$2:$B$56,2,FALSE())</f>
        <v>I11</v>
      </c>
      <c r="L466" s="1" t="s">
        <v>319</v>
      </c>
      <c r="M466" t="str">
        <f>VLOOKUP(L466,xml_table3!$A$1:$B$272,2,FALSE())</f>
        <v>S104</v>
      </c>
      <c r="N466" s="1" t="s">
        <v>706</v>
      </c>
      <c r="O466" t="str">
        <f>VLOOKUP(N466,xml_table3!$A$1:$B$272,2,FALSE())</f>
        <v>S207</v>
      </c>
      <c r="P466" s="1" t="s">
        <v>792</v>
      </c>
      <c r="Q466" t="str">
        <f>VLOOKUP(P466,xml_table3!$A$1:$B$272,2,FALSE())</f>
        <v>S233</v>
      </c>
      <c r="R466" s="1" t="s">
        <v>1141</v>
      </c>
      <c r="S466" t="str">
        <f>VLOOKUP(R466,xml_table3!$A$1:$B$272,2,FALSE())</f>
        <v>S40</v>
      </c>
      <c r="T466" s="1" t="s">
        <v>212</v>
      </c>
      <c r="U466" s="1" t="s">
        <v>43</v>
      </c>
      <c r="V466" s="1" t="s">
        <v>45</v>
      </c>
      <c r="X466" s="1"/>
      <c r="Y466" t="str">
        <f>"&lt;member ID = """&amp;A466&amp;"""&gt;&lt;K_ID&gt;"&amp;B466&amp;"&lt;/K_ID&gt;&lt;Name&gt;"&amp;C466&amp;"&lt;/Name&gt;&lt;Personality&gt;"&amp;テーブル1[[#This Row],[Personality2]]&amp;"&lt;/Personality&gt;&lt;Special_1&gt;"&amp;G466&amp;"&lt;/Special_1&gt;&lt;Special_2&gt;"&amp;I466&amp;"&lt;/Special_2&gt;&lt;Item&gt;"&amp;K466&amp;"&lt;/Item&gt;&lt;Skill_1&gt;"&amp;M466&amp;"&lt;/Skill_1&gt;&lt;Skill_2&gt;"&amp;O466&amp;"&lt;/Skill_2&gt;&lt;Skill_3&gt;"&amp;Q466&amp;"&lt;/Skill_3&gt;"</f>
        <v>&lt;member ID = "P465"&gt;&lt;K_ID&gt;K117&lt;/K_ID&gt;&lt;Name&gt;ムウマージ&lt;/Name&gt;&lt;Personality&gt;PE3&lt;/Personality&gt;&lt;Special_1&gt;S94&lt;/Special_1&gt;&lt;Special_2&gt;&lt;/Special_2&gt;&lt;Item&gt;I11&lt;/Item&gt;&lt;Skill_1&gt;S104&lt;/Skill_1&gt;&lt;Skill_2&gt;S207&lt;/Skill_2&gt;&lt;Skill_3&gt;S233&lt;/Skill_3&gt;</v>
      </c>
      <c r="Z466" t="str">
        <f t="shared" si="15"/>
        <v>&lt;Skill_4&gt;S40&lt;/Skill_4&gt;&lt;Circle&gt;1&lt;/Circle&gt;&lt;Doryokuti_1&gt;C&lt;/Doryokuti_1&gt;&lt;Doryokuti_2&gt;S&lt;/Doryokuti_2&gt;&lt;Doryokuti_3&gt;&lt;/Doryokuti_3&gt;&lt;/member&gt;</v>
      </c>
      <c r="AA466" t="str">
        <f t="shared" si="14"/>
        <v>&lt;member ID = "P465"&gt;&lt;K_ID&gt;K117&lt;/K_ID&gt;&lt;Name&gt;ムウマージ&lt;/Name&gt;&lt;Personality&gt;PE3&lt;/Personality&gt;&lt;Special_1&gt;S94&lt;/Special_1&gt;&lt;Special_2&gt;&lt;/Special_2&gt;&lt;Item&gt;I11&lt;/Item&gt;&lt;Skill_1&gt;S104&lt;/Skill_1&gt;&lt;Skill_2&gt;S207&lt;/Skill_2&gt;&lt;Skill_3&gt;S233&lt;/Skill_3&gt;&lt;Skill_4&gt;S40&lt;/Skill_4&gt;&lt;Circle&gt;1&lt;/Circle&gt;&lt;Doryokuti_1&gt;C&lt;/Doryokuti_1&gt;&lt;Doryokuti_2&gt;S&lt;/Doryokuti_2&gt;&lt;Doryokuti_3&gt;&lt;/Doryokuti_3&gt;&lt;/member&gt;</v>
      </c>
      <c r="AMK466" s="1"/>
    </row>
    <row r="467" spans="1:27 1025:1025">
      <c r="A467" s="1" t="s">
        <v>1142</v>
      </c>
      <c r="B467" t="str">
        <f>VLOOKUP(C467,xml_table5!$A$1:$B$151,2,FALSE())</f>
        <v>K117</v>
      </c>
      <c r="C467" s="1" t="s">
        <v>1140</v>
      </c>
      <c r="D467" s="1" t="s">
        <v>261</v>
      </c>
      <c r="E467" s="22" t="str">
        <f>VLOOKUP(テーブル1[[#This Row],[Personality]],作業用!$J$2:$K$17,2,FALSE)</f>
        <v>PE3</v>
      </c>
      <c r="F467" t="str">
        <f>VLOOKUP(C467,pokemon_status!$B$2:$F$910,4,FALSE())</f>
        <v>ふゆう</v>
      </c>
      <c r="G467" t="str">
        <f>VLOOKUP(F467,xml_table4!$A$1:$B$127,2,FALSE())</f>
        <v>S94</v>
      </c>
      <c r="I467" t="str">
        <f>IF(H467 = "","",VLOOKUP(H467,xml_table4!$A$1:$B$127,2,FALSE()))</f>
        <v/>
      </c>
      <c r="J467" s="1" t="s">
        <v>250</v>
      </c>
      <c r="K467" t="str">
        <f>VLOOKUP(J467,xml_table2!$A$2:$B$56,2,FALSE())</f>
        <v>I54</v>
      </c>
      <c r="L467" s="1" t="s">
        <v>319</v>
      </c>
      <c r="M467" t="str">
        <f>VLOOKUP(L467,xml_table3!$A$1:$B$272,2,FALSE())</f>
        <v>S104</v>
      </c>
      <c r="N467" s="1" t="s">
        <v>344</v>
      </c>
      <c r="O467" t="str">
        <f>VLOOKUP(N467,xml_table3!$A$1:$B$272,2,FALSE())</f>
        <v>S18</v>
      </c>
      <c r="P467" s="1" t="s">
        <v>749</v>
      </c>
      <c r="Q467" t="str">
        <f>VLOOKUP(P467,xml_table3!$A$1:$B$272,2,FALSE())</f>
        <v>S228</v>
      </c>
      <c r="R467" s="1" t="s">
        <v>1015</v>
      </c>
      <c r="S467" t="str">
        <f>VLOOKUP(R467,xml_table3!$A$1:$B$272,2,FALSE())</f>
        <v>S72</v>
      </c>
      <c r="T467" s="1" t="s">
        <v>219</v>
      </c>
      <c r="U467" s="1" t="s">
        <v>43</v>
      </c>
      <c r="V467" s="1" t="s">
        <v>44</v>
      </c>
      <c r="X467" s="1"/>
      <c r="Y467" t="str">
        <f>"&lt;member ID = """&amp;A467&amp;"""&gt;&lt;K_ID&gt;"&amp;B467&amp;"&lt;/K_ID&gt;&lt;Name&gt;"&amp;C467&amp;"&lt;/Name&gt;&lt;Personality&gt;"&amp;テーブル1[[#This Row],[Personality2]]&amp;"&lt;/Personality&gt;&lt;Special_1&gt;"&amp;G467&amp;"&lt;/Special_1&gt;&lt;Special_2&gt;"&amp;I467&amp;"&lt;/Special_2&gt;&lt;Item&gt;"&amp;K467&amp;"&lt;/Item&gt;&lt;Skill_1&gt;"&amp;M467&amp;"&lt;/Skill_1&gt;&lt;Skill_2&gt;"&amp;O467&amp;"&lt;/Skill_2&gt;&lt;Skill_3&gt;"&amp;Q467&amp;"&lt;/Skill_3&gt;"</f>
        <v>&lt;member ID = "P466"&gt;&lt;K_ID&gt;K117&lt;/K_ID&gt;&lt;Name&gt;ムウマージ&lt;/Name&gt;&lt;Personality&gt;PE3&lt;/Personality&gt;&lt;Special_1&gt;S94&lt;/Special_1&gt;&lt;Special_2&gt;&lt;/Special_2&gt;&lt;Item&gt;I54&lt;/Item&gt;&lt;Skill_1&gt;S104&lt;/Skill_1&gt;&lt;Skill_2&gt;S18&lt;/Skill_2&gt;&lt;Skill_3&gt;S228&lt;/Skill_3&gt;</v>
      </c>
      <c r="Z467" t="str">
        <f t="shared" si="15"/>
        <v>&lt;Skill_4&gt;S72&lt;/Skill_4&gt;&lt;Circle&gt;2&lt;/Circle&gt;&lt;Doryokuti_1&gt;C&lt;/Doryokuti_1&gt;&lt;Doryokuti_2&gt;D&lt;/Doryokuti_2&gt;&lt;Doryokuti_3&gt;&lt;/Doryokuti_3&gt;&lt;/member&gt;</v>
      </c>
      <c r="AA467" t="str">
        <f t="shared" si="14"/>
        <v>&lt;member ID = "P466"&gt;&lt;K_ID&gt;K117&lt;/K_ID&gt;&lt;Name&gt;ムウマージ&lt;/Name&gt;&lt;Personality&gt;PE3&lt;/Personality&gt;&lt;Special_1&gt;S94&lt;/Special_1&gt;&lt;Special_2&gt;&lt;/Special_2&gt;&lt;Item&gt;I54&lt;/Item&gt;&lt;Skill_1&gt;S104&lt;/Skill_1&gt;&lt;Skill_2&gt;S18&lt;/Skill_2&gt;&lt;Skill_3&gt;S228&lt;/Skill_3&gt;&lt;Skill_4&gt;S72&lt;/Skill_4&gt;&lt;Circle&gt;2&lt;/Circle&gt;&lt;Doryokuti_1&gt;C&lt;/Doryokuti_1&gt;&lt;Doryokuti_2&gt;D&lt;/Doryokuti_2&gt;&lt;Doryokuti_3&gt;&lt;/Doryokuti_3&gt;&lt;/member&gt;</v>
      </c>
      <c r="AMK467" s="1"/>
    </row>
    <row r="468" spans="1:27 1025:1025">
      <c r="A468" s="1" t="s">
        <v>1143</v>
      </c>
      <c r="B468" t="str">
        <f>VLOOKUP(C468,xml_table5!$A$1:$B$151,2,FALSE())</f>
        <v>K117</v>
      </c>
      <c r="C468" s="1" t="s">
        <v>1140</v>
      </c>
      <c r="D468" s="1" t="s">
        <v>309</v>
      </c>
      <c r="E468" s="22" t="str">
        <f>VLOOKUP(テーブル1[[#This Row],[Personality]],作業用!$J$2:$K$17,2,FALSE)</f>
        <v>PE6</v>
      </c>
      <c r="F468" t="str">
        <f>VLOOKUP(C468,pokemon_status!$B$2:$F$910,4,FALSE())</f>
        <v>ふゆう</v>
      </c>
      <c r="G468" t="str">
        <f>VLOOKUP(F468,xml_table4!$A$1:$B$127,2,FALSE())</f>
        <v>S94</v>
      </c>
      <c r="I468" t="str">
        <f>IF(H468 = "","",VLOOKUP(H468,xml_table4!$A$1:$B$127,2,FALSE()))</f>
        <v/>
      </c>
      <c r="J468" s="1" t="s">
        <v>140</v>
      </c>
      <c r="K468" t="str">
        <f>VLOOKUP(J468,xml_table2!$A$2:$B$56,2,FALSE())</f>
        <v>I49</v>
      </c>
      <c r="L468" s="1" t="s">
        <v>319</v>
      </c>
      <c r="M468" t="str">
        <f>VLOOKUP(L468,xml_table3!$A$1:$B$272,2,FALSE())</f>
        <v>S104</v>
      </c>
      <c r="N468" s="1" t="s">
        <v>538</v>
      </c>
      <c r="O468" t="str">
        <f>VLOOKUP(N468,xml_table3!$A$1:$B$272,2,FALSE())</f>
        <v>S36</v>
      </c>
      <c r="P468" s="1" t="s">
        <v>476</v>
      </c>
      <c r="Q468" t="str">
        <f>VLOOKUP(P468,xml_table3!$A$1:$B$272,2,FALSE())</f>
        <v>S82</v>
      </c>
      <c r="R468" s="1" t="s">
        <v>596</v>
      </c>
      <c r="S468" t="str">
        <f>VLOOKUP(R468,xml_table3!$A$1:$B$272,2,FALSE())</f>
        <v>S240</v>
      </c>
      <c r="T468" s="1" t="s">
        <v>224</v>
      </c>
      <c r="U468" s="1" t="s">
        <v>43</v>
      </c>
      <c r="V468" s="1" t="s">
        <v>45</v>
      </c>
      <c r="X468" s="1"/>
      <c r="Y468" t="str">
        <f>"&lt;member ID = """&amp;A468&amp;"""&gt;&lt;K_ID&gt;"&amp;B468&amp;"&lt;/K_ID&gt;&lt;Name&gt;"&amp;C468&amp;"&lt;/Name&gt;&lt;Personality&gt;"&amp;テーブル1[[#This Row],[Personality2]]&amp;"&lt;/Personality&gt;&lt;Special_1&gt;"&amp;G468&amp;"&lt;/Special_1&gt;&lt;Special_2&gt;"&amp;I468&amp;"&lt;/Special_2&gt;&lt;Item&gt;"&amp;K468&amp;"&lt;/Item&gt;&lt;Skill_1&gt;"&amp;M468&amp;"&lt;/Skill_1&gt;&lt;Skill_2&gt;"&amp;O468&amp;"&lt;/Skill_2&gt;&lt;Skill_3&gt;"&amp;Q468&amp;"&lt;/Skill_3&gt;"</f>
        <v>&lt;member ID = "P467"&gt;&lt;K_ID&gt;K117&lt;/K_ID&gt;&lt;Name&gt;ムウマージ&lt;/Name&gt;&lt;Personality&gt;PE6&lt;/Personality&gt;&lt;Special_1&gt;S94&lt;/Special_1&gt;&lt;Special_2&gt;&lt;/Special_2&gt;&lt;Item&gt;I49&lt;/Item&gt;&lt;Skill_1&gt;S104&lt;/Skill_1&gt;&lt;Skill_2&gt;S36&lt;/Skill_2&gt;&lt;Skill_3&gt;S82&lt;/Skill_3&gt;</v>
      </c>
      <c r="Z468" t="str">
        <f t="shared" si="15"/>
        <v>&lt;Skill_4&gt;S240&lt;/Skill_4&gt;&lt;Circle&gt;3&lt;/Circle&gt;&lt;Doryokuti_1&gt;C&lt;/Doryokuti_1&gt;&lt;Doryokuti_2&gt;S&lt;/Doryokuti_2&gt;&lt;Doryokuti_3&gt;&lt;/Doryokuti_3&gt;&lt;/member&gt;</v>
      </c>
      <c r="AA468" t="str">
        <f t="shared" si="14"/>
        <v>&lt;member ID = "P467"&gt;&lt;K_ID&gt;K117&lt;/K_ID&gt;&lt;Name&gt;ムウマージ&lt;/Name&gt;&lt;Personality&gt;PE6&lt;/Personality&gt;&lt;Special_1&gt;S94&lt;/Special_1&gt;&lt;Special_2&gt;&lt;/Special_2&gt;&lt;Item&gt;I49&lt;/Item&gt;&lt;Skill_1&gt;S104&lt;/Skill_1&gt;&lt;Skill_2&gt;S36&lt;/Skill_2&gt;&lt;Skill_3&gt;S82&lt;/Skill_3&gt;&lt;Skill_4&gt;S240&lt;/Skill_4&gt;&lt;Circle&gt;3&lt;/Circle&gt;&lt;Doryokuti_1&gt;C&lt;/Doryokuti_1&gt;&lt;Doryokuti_2&gt;S&lt;/Doryokuti_2&gt;&lt;Doryokuti_3&gt;&lt;/Doryokuti_3&gt;&lt;/member&gt;</v>
      </c>
      <c r="AMK468" s="1"/>
    </row>
    <row r="469" spans="1:27 1025:1025">
      <c r="A469" s="1" t="s">
        <v>1144</v>
      </c>
      <c r="B469" t="str">
        <f>VLOOKUP(C469,xml_table5!$A$1:$B$151,2,FALSE())</f>
        <v>K117</v>
      </c>
      <c r="C469" s="1" t="s">
        <v>1140</v>
      </c>
      <c r="D469" s="1" t="s">
        <v>309</v>
      </c>
      <c r="E469" s="22" t="str">
        <f>VLOOKUP(テーブル1[[#This Row],[Personality]],作業用!$J$2:$K$17,2,FALSE)</f>
        <v>PE6</v>
      </c>
      <c r="F469" t="str">
        <f>VLOOKUP(C469,pokemon_status!$B$2:$F$910,4,FALSE())</f>
        <v>ふゆう</v>
      </c>
      <c r="G469" t="str">
        <f>VLOOKUP(F469,xml_table4!$A$1:$B$127,2,FALSE())</f>
        <v>S94</v>
      </c>
      <c r="I469" t="str">
        <f>IF(H469 = "","",VLOOKUP(H469,xml_table4!$A$1:$B$127,2,FALSE()))</f>
        <v/>
      </c>
      <c r="J469" s="1" t="s">
        <v>421</v>
      </c>
      <c r="K469" t="str">
        <f>VLOOKUP(J469,xml_table2!$A$2:$B$56,2,FALSE())</f>
        <v>I13</v>
      </c>
      <c r="L469" s="1" t="s">
        <v>319</v>
      </c>
      <c r="M469" t="str">
        <f>VLOOKUP(L469,xml_table3!$A$1:$B$272,2,FALSE())</f>
        <v>S104</v>
      </c>
      <c r="N469" s="1" t="s">
        <v>310</v>
      </c>
      <c r="O469" t="str">
        <f>VLOOKUP(N469,xml_table3!$A$1:$B$272,2,FALSE())</f>
        <v>S88</v>
      </c>
      <c r="P469" s="1" t="s">
        <v>362</v>
      </c>
      <c r="Q469" t="str">
        <f>VLOOKUP(P469,xml_table3!$A$1:$B$272,2,FALSE())</f>
        <v>S1</v>
      </c>
      <c r="R469" s="1" t="s">
        <v>596</v>
      </c>
      <c r="S469" t="str">
        <f>VLOOKUP(R469,xml_table3!$A$1:$B$272,2,FALSE())</f>
        <v>S240</v>
      </c>
      <c r="T469" s="1" t="s">
        <v>228</v>
      </c>
      <c r="U469" s="1" t="s">
        <v>43</v>
      </c>
      <c r="V469" s="1" t="s">
        <v>45</v>
      </c>
      <c r="X469" s="1"/>
      <c r="Y469" t="str">
        <f>"&lt;member ID = """&amp;A469&amp;"""&gt;&lt;K_ID&gt;"&amp;B469&amp;"&lt;/K_ID&gt;&lt;Name&gt;"&amp;C469&amp;"&lt;/Name&gt;&lt;Personality&gt;"&amp;テーブル1[[#This Row],[Personality2]]&amp;"&lt;/Personality&gt;&lt;Special_1&gt;"&amp;G469&amp;"&lt;/Special_1&gt;&lt;Special_2&gt;"&amp;I469&amp;"&lt;/Special_2&gt;&lt;Item&gt;"&amp;K469&amp;"&lt;/Item&gt;&lt;Skill_1&gt;"&amp;M469&amp;"&lt;/Skill_1&gt;&lt;Skill_2&gt;"&amp;O469&amp;"&lt;/Skill_2&gt;&lt;Skill_3&gt;"&amp;Q469&amp;"&lt;/Skill_3&gt;"</f>
        <v>&lt;member ID = "P468"&gt;&lt;K_ID&gt;K117&lt;/K_ID&gt;&lt;Name&gt;ムウマージ&lt;/Name&gt;&lt;Personality&gt;PE6&lt;/Personality&gt;&lt;Special_1&gt;S94&lt;/Special_1&gt;&lt;Special_2&gt;&lt;/Special_2&gt;&lt;Item&gt;I13&lt;/Item&gt;&lt;Skill_1&gt;S104&lt;/Skill_1&gt;&lt;Skill_2&gt;S88&lt;/Skill_2&gt;&lt;Skill_3&gt;S1&lt;/Skill_3&gt;</v>
      </c>
      <c r="Z469" t="str">
        <f t="shared" si="15"/>
        <v>&lt;Skill_4&gt;S240&lt;/Skill_4&gt;&lt;Circle&gt;4&lt;/Circle&gt;&lt;Doryokuti_1&gt;C&lt;/Doryokuti_1&gt;&lt;Doryokuti_2&gt;S&lt;/Doryokuti_2&gt;&lt;Doryokuti_3&gt;&lt;/Doryokuti_3&gt;&lt;/member&gt;</v>
      </c>
      <c r="AA469" t="str">
        <f t="shared" si="14"/>
        <v>&lt;member ID = "P468"&gt;&lt;K_ID&gt;K117&lt;/K_ID&gt;&lt;Name&gt;ムウマージ&lt;/Name&gt;&lt;Personality&gt;PE6&lt;/Personality&gt;&lt;Special_1&gt;S94&lt;/Special_1&gt;&lt;Special_2&gt;&lt;/Special_2&gt;&lt;Item&gt;I13&lt;/Item&gt;&lt;Skill_1&gt;S104&lt;/Skill_1&gt;&lt;Skill_2&gt;S88&lt;/Skill_2&gt;&lt;Skill_3&gt;S1&lt;/Skill_3&gt;&lt;Skill_4&gt;S240&lt;/Skill_4&gt;&lt;Circle&gt;4&lt;/Circle&gt;&lt;Doryokuti_1&gt;C&lt;/Doryokuti_1&gt;&lt;Doryokuti_2&gt;S&lt;/Doryokuti_2&gt;&lt;Doryokuti_3&gt;&lt;/Doryokuti_3&gt;&lt;/member&gt;</v>
      </c>
      <c r="AMK469" s="1"/>
    </row>
    <row r="470" spans="1:27 1025:1025">
      <c r="A470" s="1" t="s">
        <v>1145</v>
      </c>
      <c r="B470" t="str">
        <f>VLOOKUP(C470,xml_table5!$A$1:$B$151,2,FALSE())</f>
        <v>K118</v>
      </c>
      <c r="C470" s="1" t="s">
        <v>1146</v>
      </c>
      <c r="D470" s="1" t="s">
        <v>231</v>
      </c>
      <c r="E470" s="22" t="str">
        <f>VLOOKUP(テーブル1[[#This Row],[Personality]],作業用!$J$2:$K$17,2,FALSE)</f>
        <v>PE2</v>
      </c>
      <c r="F470" t="str">
        <f>VLOOKUP(C470,pokemon_status!$B$2:$F$910,4,FALSE())</f>
        <v>いかく</v>
      </c>
      <c r="G470" t="str">
        <f>VLOOKUP(F470,xml_table4!$A$1:$B$127,2,FALSE())</f>
        <v>S8</v>
      </c>
      <c r="I470" t="str">
        <f>IF(H470 = "","",VLOOKUP(H470,xml_table4!$A$1:$B$127,2,FALSE()))</f>
        <v/>
      </c>
      <c r="J470" s="1" t="s">
        <v>369</v>
      </c>
      <c r="K470" t="str">
        <f>VLOOKUP(J470,xml_table2!$A$2:$B$56,2,FALSE())</f>
        <v>I5</v>
      </c>
      <c r="L470" s="1" t="s">
        <v>99</v>
      </c>
      <c r="M470" t="str">
        <f>VLOOKUP(L470,xml_table3!$A$1:$B$272,2,FALSE())</f>
        <v>S44</v>
      </c>
      <c r="N470" s="1" t="s">
        <v>217</v>
      </c>
      <c r="O470" t="str">
        <f>VLOOKUP(N470,xml_table3!$A$1:$B$272,2,FALSE())</f>
        <v>S145</v>
      </c>
      <c r="P470" s="1" t="s">
        <v>236</v>
      </c>
      <c r="Q470" t="str">
        <f>VLOOKUP(P470,xml_table3!$A$1:$B$272,2,FALSE())</f>
        <v>S50</v>
      </c>
      <c r="R470" s="1" t="s">
        <v>301</v>
      </c>
      <c r="S470" t="str">
        <f>VLOOKUP(R470,xml_table3!$A$1:$B$272,2,FALSE())</f>
        <v>S202</v>
      </c>
      <c r="T470" s="1" t="s">
        <v>212</v>
      </c>
      <c r="U470" s="1" t="s">
        <v>41</v>
      </c>
      <c r="V470" s="1" t="s">
        <v>45</v>
      </c>
      <c r="X470" s="1"/>
      <c r="Y470" t="str">
        <f>"&lt;member ID = """&amp;A470&amp;"""&gt;&lt;K_ID&gt;"&amp;B470&amp;"&lt;/K_ID&gt;&lt;Name&gt;"&amp;C470&amp;"&lt;/Name&gt;&lt;Personality&gt;"&amp;テーブル1[[#This Row],[Personality2]]&amp;"&lt;/Personality&gt;&lt;Special_1&gt;"&amp;G470&amp;"&lt;/Special_1&gt;&lt;Special_2&gt;"&amp;I470&amp;"&lt;/Special_2&gt;&lt;Item&gt;"&amp;K470&amp;"&lt;/Item&gt;&lt;Skill_1&gt;"&amp;M470&amp;"&lt;/Skill_1&gt;&lt;Skill_2&gt;"&amp;O470&amp;"&lt;/Skill_2&gt;&lt;Skill_3&gt;"&amp;Q470&amp;"&lt;/Skill_3&gt;"</f>
        <v>&lt;member ID = "P469"&gt;&lt;K_ID&gt;K118&lt;/K_ID&gt;&lt;Name&gt;ムクホーク&lt;/Name&gt;&lt;Personality&gt;PE2&lt;/Personality&gt;&lt;Special_1&gt;S8&lt;/Special_1&gt;&lt;Special_2&gt;&lt;/Special_2&gt;&lt;Item&gt;I5&lt;/Item&gt;&lt;Skill_1&gt;S44&lt;/Skill_1&gt;&lt;Skill_2&gt;S145&lt;/Skill_2&gt;&lt;Skill_3&gt;S50&lt;/Skill_3&gt;</v>
      </c>
      <c r="Z470" t="str">
        <f t="shared" si="15"/>
        <v>&lt;Skill_4&gt;S202&lt;/Skill_4&gt;&lt;Circle&gt;1&lt;/Circle&gt;&lt;Doryokuti_1&gt;A&lt;/Doryokuti_1&gt;&lt;Doryokuti_2&gt;S&lt;/Doryokuti_2&gt;&lt;Doryokuti_3&gt;&lt;/Doryokuti_3&gt;&lt;/member&gt;</v>
      </c>
      <c r="AA470" t="str">
        <f t="shared" si="14"/>
        <v>&lt;member ID = "P469"&gt;&lt;K_ID&gt;K118&lt;/K_ID&gt;&lt;Name&gt;ムクホーク&lt;/Name&gt;&lt;Personality&gt;PE2&lt;/Personality&gt;&lt;Special_1&gt;S8&lt;/Special_1&gt;&lt;Special_2&gt;&lt;/Special_2&gt;&lt;Item&gt;I5&lt;/Item&gt;&lt;Skill_1&gt;S44&lt;/Skill_1&gt;&lt;Skill_2&gt;S145&lt;/Skill_2&gt;&lt;Skill_3&gt;S50&lt;/Skill_3&gt;&lt;Skill_4&gt;S202&lt;/Skill_4&gt;&lt;Circle&gt;1&lt;/Circle&gt;&lt;Doryokuti_1&gt;A&lt;/Doryokuti_1&gt;&lt;Doryokuti_2&gt;S&lt;/Doryokuti_2&gt;&lt;Doryokuti_3&gt;&lt;/Doryokuti_3&gt;&lt;/member&gt;</v>
      </c>
      <c r="AMK470" s="1"/>
    </row>
    <row r="471" spans="1:27 1025:1025">
      <c r="A471" s="1" t="s">
        <v>1147</v>
      </c>
      <c r="B471" t="str">
        <f>VLOOKUP(C471,xml_table5!$A$1:$B$151,2,FALSE())</f>
        <v>K118</v>
      </c>
      <c r="C471" s="1" t="s">
        <v>1146</v>
      </c>
      <c r="D471" s="1" t="s">
        <v>231</v>
      </c>
      <c r="E471" s="22" t="str">
        <f>VLOOKUP(テーブル1[[#This Row],[Personality]],作業用!$J$2:$K$17,2,FALSE)</f>
        <v>PE2</v>
      </c>
      <c r="F471" t="str">
        <f>VLOOKUP(C471,pokemon_status!$B$2:$F$910,4,FALSE())</f>
        <v>いかく</v>
      </c>
      <c r="G471" t="str">
        <f>VLOOKUP(F471,xml_table4!$A$1:$B$127,2,FALSE())</f>
        <v>S8</v>
      </c>
      <c r="I471" t="str">
        <f>IF(H471 = "","",VLOOKUP(H471,xml_table4!$A$1:$B$127,2,FALSE()))</f>
        <v/>
      </c>
      <c r="J471" s="1" t="s">
        <v>369</v>
      </c>
      <c r="K471" t="str">
        <f>VLOOKUP(J471,xml_table2!$A$2:$B$56,2,FALSE())</f>
        <v>I5</v>
      </c>
      <c r="L471" s="1" t="s">
        <v>1148</v>
      </c>
      <c r="M471" t="str">
        <f>VLOOKUP(L471,xml_table3!$A$1:$B$272,2,FALSE())</f>
        <v>S57</v>
      </c>
      <c r="N471" s="1" t="s">
        <v>217</v>
      </c>
      <c r="O471" t="str">
        <f>VLOOKUP(N471,xml_table3!$A$1:$B$272,2,FALSE())</f>
        <v>S145</v>
      </c>
      <c r="P471" s="1" t="s">
        <v>259</v>
      </c>
      <c r="Q471" t="str">
        <f>VLOOKUP(P471,xml_table3!$A$1:$B$272,2,FALSE())</f>
        <v>S85</v>
      </c>
      <c r="R471" s="1" t="s">
        <v>675</v>
      </c>
      <c r="S471" t="str">
        <f>VLOOKUP(R471,xml_table3!$A$1:$B$272,2,FALSE())</f>
        <v>S151</v>
      </c>
      <c r="T471" s="1" t="s">
        <v>219</v>
      </c>
      <c r="U471" s="1" t="s">
        <v>41</v>
      </c>
      <c r="V471" s="1" t="s">
        <v>45</v>
      </c>
      <c r="X471" s="1"/>
      <c r="Y471" t="str">
        <f>"&lt;member ID = """&amp;A471&amp;"""&gt;&lt;K_ID&gt;"&amp;B471&amp;"&lt;/K_ID&gt;&lt;Name&gt;"&amp;C471&amp;"&lt;/Name&gt;&lt;Personality&gt;"&amp;テーブル1[[#This Row],[Personality2]]&amp;"&lt;/Personality&gt;&lt;Special_1&gt;"&amp;G471&amp;"&lt;/Special_1&gt;&lt;Special_2&gt;"&amp;I471&amp;"&lt;/Special_2&gt;&lt;Item&gt;"&amp;K471&amp;"&lt;/Item&gt;&lt;Skill_1&gt;"&amp;M471&amp;"&lt;/Skill_1&gt;&lt;Skill_2&gt;"&amp;O471&amp;"&lt;/Skill_2&gt;&lt;Skill_3&gt;"&amp;Q471&amp;"&lt;/Skill_3&gt;"</f>
        <v>&lt;member ID = "P470"&gt;&lt;K_ID&gt;K118&lt;/K_ID&gt;&lt;Name&gt;ムクホーク&lt;/Name&gt;&lt;Personality&gt;PE2&lt;/Personality&gt;&lt;Special_1&gt;S8&lt;/Special_1&gt;&lt;Special_2&gt;&lt;/Special_2&gt;&lt;Item&gt;I5&lt;/Item&gt;&lt;Skill_1&gt;S57&lt;/Skill_1&gt;&lt;Skill_2&gt;S145&lt;/Skill_2&gt;&lt;Skill_3&gt;S85&lt;/Skill_3&gt;</v>
      </c>
      <c r="Z471" t="str">
        <f t="shared" si="15"/>
        <v>&lt;Skill_4&gt;S151&lt;/Skill_4&gt;&lt;Circle&gt;2&lt;/Circle&gt;&lt;Doryokuti_1&gt;A&lt;/Doryokuti_1&gt;&lt;Doryokuti_2&gt;S&lt;/Doryokuti_2&gt;&lt;Doryokuti_3&gt;&lt;/Doryokuti_3&gt;&lt;/member&gt;</v>
      </c>
      <c r="AA471" t="str">
        <f t="shared" si="14"/>
        <v>&lt;member ID = "P470"&gt;&lt;K_ID&gt;K118&lt;/K_ID&gt;&lt;Name&gt;ムクホーク&lt;/Name&gt;&lt;Personality&gt;PE2&lt;/Personality&gt;&lt;Special_1&gt;S8&lt;/Special_1&gt;&lt;Special_2&gt;&lt;/Special_2&gt;&lt;Item&gt;I5&lt;/Item&gt;&lt;Skill_1&gt;S57&lt;/Skill_1&gt;&lt;Skill_2&gt;S145&lt;/Skill_2&gt;&lt;Skill_3&gt;S85&lt;/Skill_3&gt;&lt;Skill_4&gt;S151&lt;/Skill_4&gt;&lt;Circle&gt;2&lt;/Circle&gt;&lt;Doryokuti_1&gt;A&lt;/Doryokuti_1&gt;&lt;Doryokuti_2&gt;S&lt;/Doryokuti_2&gt;&lt;Doryokuti_3&gt;&lt;/Doryokuti_3&gt;&lt;/member&gt;</v>
      </c>
      <c r="AMK471" s="1"/>
    </row>
    <row r="472" spans="1:27 1025:1025">
      <c r="A472" s="1" t="s">
        <v>1149</v>
      </c>
      <c r="B472" t="str">
        <f>VLOOKUP(C472,xml_table5!$A$1:$B$151,2,FALSE())</f>
        <v>K118</v>
      </c>
      <c r="C472" s="1" t="s">
        <v>1146</v>
      </c>
      <c r="D472" s="1" t="s">
        <v>206</v>
      </c>
      <c r="E472" s="22" t="str">
        <f>VLOOKUP(テーブル1[[#This Row],[Personality]],作業用!$J$2:$K$17,2,FALSE)</f>
        <v>PE1</v>
      </c>
      <c r="F472" t="str">
        <f>VLOOKUP(C472,pokemon_status!$B$2:$F$910,4,FALSE())</f>
        <v>いかく</v>
      </c>
      <c r="G472" t="str">
        <f>VLOOKUP(F472,xml_table4!$A$1:$B$127,2,FALSE())</f>
        <v>S8</v>
      </c>
      <c r="I472" t="str">
        <f>IF(H472 = "","",VLOOKUP(H472,xml_table4!$A$1:$B$127,2,FALSE()))</f>
        <v/>
      </c>
      <c r="J472" s="1" t="s">
        <v>138</v>
      </c>
      <c r="K472" t="str">
        <f>VLOOKUP(J472,xml_table2!$A$2:$B$56,2,FALSE())</f>
        <v>I35</v>
      </c>
      <c r="L472" s="1" t="s">
        <v>306</v>
      </c>
      <c r="M472" t="str">
        <f>VLOOKUP(L472,xml_table3!$A$1:$B$272,2,FALSE())</f>
        <v>S219</v>
      </c>
      <c r="N472" s="1" t="s">
        <v>99</v>
      </c>
      <c r="O472" t="str">
        <f>VLOOKUP(N472,xml_table3!$A$1:$B$272,2,FALSE())</f>
        <v>S44</v>
      </c>
      <c r="P472" s="1" t="s">
        <v>293</v>
      </c>
      <c r="Q472" t="str">
        <f>VLOOKUP(P472,xml_table3!$A$1:$B$272,2,FALSE())</f>
        <v>S194</v>
      </c>
      <c r="R472" s="1" t="s">
        <v>601</v>
      </c>
      <c r="S472" t="str">
        <f>VLOOKUP(R472,xml_table3!$A$1:$B$272,2,FALSE())</f>
        <v>S38</v>
      </c>
      <c r="T472" s="1" t="s">
        <v>224</v>
      </c>
      <c r="U472" s="1" t="s">
        <v>41</v>
      </c>
      <c r="V472" s="1" t="s">
        <v>45</v>
      </c>
      <c r="X472" s="1"/>
      <c r="Y472" t="str">
        <f>"&lt;member ID = """&amp;A472&amp;"""&gt;&lt;K_ID&gt;"&amp;B472&amp;"&lt;/K_ID&gt;&lt;Name&gt;"&amp;C472&amp;"&lt;/Name&gt;&lt;Personality&gt;"&amp;テーブル1[[#This Row],[Personality2]]&amp;"&lt;/Personality&gt;&lt;Special_1&gt;"&amp;G472&amp;"&lt;/Special_1&gt;&lt;Special_2&gt;"&amp;I472&amp;"&lt;/Special_2&gt;&lt;Item&gt;"&amp;K472&amp;"&lt;/Item&gt;&lt;Skill_1&gt;"&amp;M472&amp;"&lt;/Skill_1&gt;&lt;Skill_2&gt;"&amp;O472&amp;"&lt;/Skill_2&gt;&lt;Skill_3&gt;"&amp;Q472&amp;"&lt;/Skill_3&gt;"</f>
        <v>&lt;member ID = "P471"&gt;&lt;K_ID&gt;K118&lt;/K_ID&gt;&lt;Name&gt;ムクホーク&lt;/Name&gt;&lt;Personality&gt;PE1&lt;/Personality&gt;&lt;Special_1&gt;S8&lt;/Special_1&gt;&lt;Special_2&gt;&lt;/Special_2&gt;&lt;Item&gt;I35&lt;/Item&gt;&lt;Skill_1&gt;S219&lt;/Skill_1&gt;&lt;Skill_2&gt;S44&lt;/Skill_2&gt;&lt;Skill_3&gt;S194&lt;/Skill_3&gt;</v>
      </c>
      <c r="Z472" t="str">
        <f t="shared" si="15"/>
        <v>&lt;Skill_4&gt;S38&lt;/Skill_4&gt;&lt;Circle&gt;3&lt;/Circle&gt;&lt;Doryokuti_1&gt;A&lt;/Doryokuti_1&gt;&lt;Doryokuti_2&gt;S&lt;/Doryokuti_2&gt;&lt;Doryokuti_3&gt;&lt;/Doryokuti_3&gt;&lt;/member&gt;</v>
      </c>
      <c r="AA472" t="str">
        <f t="shared" si="14"/>
        <v>&lt;member ID = "P471"&gt;&lt;K_ID&gt;K118&lt;/K_ID&gt;&lt;Name&gt;ムクホーク&lt;/Name&gt;&lt;Personality&gt;PE1&lt;/Personality&gt;&lt;Special_1&gt;S8&lt;/Special_1&gt;&lt;Special_2&gt;&lt;/Special_2&gt;&lt;Item&gt;I35&lt;/Item&gt;&lt;Skill_1&gt;S219&lt;/Skill_1&gt;&lt;Skill_2&gt;S44&lt;/Skill_2&gt;&lt;Skill_3&gt;S194&lt;/Skill_3&gt;&lt;Skill_4&gt;S38&lt;/Skill_4&gt;&lt;Circle&gt;3&lt;/Circle&gt;&lt;Doryokuti_1&gt;A&lt;/Doryokuti_1&gt;&lt;Doryokuti_2&gt;S&lt;/Doryokuti_2&gt;&lt;Doryokuti_3&gt;&lt;/Doryokuti_3&gt;&lt;/member&gt;</v>
      </c>
      <c r="AMK472" s="1"/>
    </row>
    <row r="473" spans="1:27 1025:1025">
      <c r="A473" s="1" t="s">
        <v>1150</v>
      </c>
      <c r="B473" t="str">
        <f>VLOOKUP(C473,xml_table5!$A$1:$B$151,2,FALSE())</f>
        <v>K118</v>
      </c>
      <c r="C473" s="1" t="s">
        <v>1146</v>
      </c>
      <c r="D473" s="1" t="s">
        <v>206</v>
      </c>
      <c r="E473" s="22" t="str">
        <f>VLOOKUP(テーブル1[[#This Row],[Personality]],作業用!$J$2:$K$17,2,FALSE)</f>
        <v>PE1</v>
      </c>
      <c r="F473" t="str">
        <f>VLOOKUP(C473,pokemon_status!$B$2:$F$910,4,FALSE())</f>
        <v>いかく</v>
      </c>
      <c r="G473" t="str">
        <f>VLOOKUP(F473,xml_table4!$A$1:$B$127,2,FALSE())</f>
        <v>S8</v>
      </c>
      <c r="I473" t="str">
        <f>IF(H473 = "","",VLOOKUP(H473,xml_table4!$A$1:$B$127,2,FALSE()))</f>
        <v/>
      </c>
      <c r="J473" s="1" t="s">
        <v>183</v>
      </c>
      <c r="K473" t="str">
        <f>VLOOKUP(J473,xml_table2!$A$2:$B$56,2,FALSE())</f>
        <v>I21</v>
      </c>
      <c r="L473" s="1" t="s">
        <v>306</v>
      </c>
      <c r="M473" t="str">
        <f>VLOOKUP(L473,xml_table3!$A$1:$B$272,2,FALSE())</f>
        <v>S219</v>
      </c>
      <c r="N473" s="1" t="s">
        <v>223</v>
      </c>
      <c r="O473" t="str">
        <f>VLOOKUP(N473,xml_table3!$A$1:$B$272,2,FALSE())</f>
        <v>S63</v>
      </c>
      <c r="P473" s="1" t="s">
        <v>349</v>
      </c>
      <c r="Q473" t="str">
        <f>VLOOKUP(P473,xml_table3!$A$1:$B$272,2,FALSE())</f>
        <v>S27</v>
      </c>
      <c r="R473" s="1" t="s">
        <v>554</v>
      </c>
      <c r="S473" t="str">
        <f>VLOOKUP(R473,xml_table3!$A$1:$B$272,2,FALSE())</f>
        <v>S172</v>
      </c>
      <c r="T473" s="1" t="s">
        <v>228</v>
      </c>
      <c r="U473" s="1" t="s">
        <v>41</v>
      </c>
      <c r="V473" s="1" t="s">
        <v>45</v>
      </c>
      <c r="X473" s="1"/>
      <c r="Y473" t="str">
        <f>"&lt;member ID = """&amp;A473&amp;"""&gt;&lt;K_ID&gt;"&amp;B473&amp;"&lt;/K_ID&gt;&lt;Name&gt;"&amp;C473&amp;"&lt;/Name&gt;&lt;Personality&gt;"&amp;テーブル1[[#This Row],[Personality2]]&amp;"&lt;/Personality&gt;&lt;Special_1&gt;"&amp;G473&amp;"&lt;/Special_1&gt;&lt;Special_2&gt;"&amp;I473&amp;"&lt;/Special_2&gt;&lt;Item&gt;"&amp;K473&amp;"&lt;/Item&gt;&lt;Skill_1&gt;"&amp;M473&amp;"&lt;/Skill_1&gt;&lt;Skill_2&gt;"&amp;O473&amp;"&lt;/Skill_2&gt;&lt;Skill_3&gt;"&amp;Q473&amp;"&lt;/Skill_3&gt;"</f>
        <v>&lt;member ID = "P472"&gt;&lt;K_ID&gt;K118&lt;/K_ID&gt;&lt;Name&gt;ムクホーク&lt;/Name&gt;&lt;Personality&gt;PE1&lt;/Personality&gt;&lt;Special_1&gt;S8&lt;/Special_1&gt;&lt;Special_2&gt;&lt;/Special_2&gt;&lt;Item&gt;I21&lt;/Item&gt;&lt;Skill_1&gt;S219&lt;/Skill_1&gt;&lt;Skill_2&gt;S63&lt;/Skill_2&gt;&lt;Skill_3&gt;S27&lt;/Skill_3&gt;</v>
      </c>
      <c r="Z473" t="str">
        <f t="shared" si="15"/>
        <v>&lt;Skill_4&gt;S172&lt;/Skill_4&gt;&lt;Circle&gt;4&lt;/Circle&gt;&lt;Doryokuti_1&gt;A&lt;/Doryokuti_1&gt;&lt;Doryokuti_2&gt;S&lt;/Doryokuti_2&gt;&lt;Doryokuti_3&gt;&lt;/Doryokuti_3&gt;&lt;/member&gt;</v>
      </c>
      <c r="AA473" t="str">
        <f t="shared" si="14"/>
        <v>&lt;member ID = "P472"&gt;&lt;K_ID&gt;K118&lt;/K_ID&gt;&lt;Name&gt;ムクホーク&lt;/Name&gt;&lt;Personality&gt;PE1&lt;/Personality&gt;&lt;Special_1&gt;S8&lt;/Special_1&gt;&lt;Special_2&gt;&lt;/Special_2&gt;&lt;Item&gt;I21&lt;/Item&gt;&lt;Skill_1&gt;S219&lt;/Skill_1&gt;&lt;Skill_2&gt;S63&lt;/Skill_2&gt;&lt;Skill_3&gt;S27&lt;/Skill_3&gt;&lt;Skill_4&gt;S172&lt;/Skill_4&gt;&lt;Circle&gt;4&lt;/Circle&gt;&lt;Doryokuti_1&gt;A&lt;/Doryokuti_1&gt;&lt;Doryokuti_2&gt;S&lt;/Doryokuti_2&gt;&lt;Doryokuti_3&gt;&lt;/Doryokuti_3&gt;&lt;/member&gt;</v>
      </c>
      <c r="AMK473" s="1"/>
    </row>
    <row r="474" spans="1:27 1025:1025">
      <c r="A474" s="1" t="s">
        <v>1151</v>
      </c>
      <c r="B474" t="str">
        <f>VLOOKUP(C474,xml_table5!$A$1:$B$151,2,FALSE())</f>
        <v>K119</v>
      </c>
      <c r="C474" s="1" t="s">
        <v>1152</v>
      </c>
      <c r="D474" s="1" t="s">
        <v>261</v>
      </c>
      <c r="E474" s="22" t="str">
        <f>VLOOKUP(テーブル1[[#This Row],[Personality]],作業用!$J$2:$K$17,2,FALSE)</f>
        <v>PE3</v>
      </c>
      <c r="F474" t="str">
        <f>VLOOKUP(C474,pokemon_status!$B$2:$F$910,4,FALSE())</f>
        <v>しんりょく</v>
      </c>
      <c r="G474" t="str">
        <f>VLOOKUP(F474,xml_table4!$A$1:$B$127,2,FALSE())</f>
        <v>S42</v>
      </c>
      <c r="I474" t="str">
        <f>IF(H474 = "","",VLOOKUP(H474,xml_table4!$A$1:$B$127,2,FALSE()))</f>
        <v/>
      </c>
      <c r="J474" s="1" t="s">
        <v>571</v>
      </c>
      <c r="K474" t="str">
        <f>VLOOKUP(J474,xml_table2!$A$2:$B$56,2,FALSE())</f>
        <v>I1</v>
      </c>
      <c r="L474" s="1" t="s">
        <v>264</v>
      </c>
      <c r="M474" t="str">
        <f>VLOOKUP(L474,xml_table3!$A$1:$B$272,2,FALSE())</f>
        <v>S120</v>
      </c>
      <c r="N474" s="1" t="s">
        <v>397</v>
      </c>
      <c r="O474" t="str">
        <f>VLOOKUP(N474,xml_table3!$A$1:$B$272,2,FALSE())</f>
        <v>S76</v>
      </c>
      <c r="P474" s="1" t="s">
        <v>285</v>
      </c>
      <c r="Q474" t="str">
        <f>VLOOKUP(P474,xml_table3!$A$1:$B$272,2,FALSE())</f>
        <v>S78</v>
      </c>
      <c r="R474" s="1" t="s">
        <v>266</v>
      </c>
      <c r="S474" t="str">
        <f>VLOOKUP(R474,xml_table3!$A$1:$B$272,2,FALSE())</f>
        <v>S178</v>
      </c>
      <c r="T474" s="1" t="s">
        <v>212</v>
      </c>
      <c r="U474" s="1" t="s">
        <v>42</v>
      </c>
      <c r="V474" s="1" t="s">
        <v>44</v>
      </c>
      <c r="X474" s="1"/>
      <c r="Y474" t="str">
        <f>"&lt;member ID = """&amp;A474&amp;"""&gt;&lt;K_ID&gt;"&amp;B474&amp;"&lt;/K_ID&gt;&lt;Name&gt;"&amp;C474&amp;"&lt;/Name&gt;&lt;Personality&gt;"&amp;テーブル1[[#This Row],[Personality2]]&amp;"&lt;/Personality&gt;&lt;Special_1&gt;"&amp;G474&amp;"&lt;/Special_1&gt;&lt;Special_2&gt;"&amp;I474&amp;"&lt;/Special_2&gt;&lt;Item&gt;"&amp;K474&amp;"&lt;/Item&gt;&lt;Skill_1&gt;"&amp;M474&amp;"&lt;/Skill_1&gt;&lt;Skill_2&gt;"&amp;O474&amp;"&lt;/Skill_2&gt;&lt;Skill_3&gt;"&amp;Q474&amp;"&lt;/Skill_3&gt;"</f>
        <v>&lt;member ID = "P473"&gt;&lt;K_ID&gt;K119&lt;/K_ID&gt;&lt;Name&gt;メガニウム&lt;/Name&gt;&lt;Personality&gt;PE3&lt;/Personality&gt;&lt;Special_1&gt;S42&lt;/Special_1&gt;&lt;Special_2&gt;&lt;/Special_2&gt;&lt;Item&gt;I1&lt;/Item&gt;&lt;Skill_1&gt;S120&lt;/Skill_1&gt;&lt;Skill_2&gt;S76&lt;/Skill_2&gt;&lt;Skill_3&gt;S78&lt;/Skill_3&gt;</v>
      </c>
      <c r="Z474" t="str">
        <f t="shared" si="15"/>
        <v>&lt;Skill_4&gt;S178&lt;/Skill_4&gt;&lt;Circle&gt;1&lt;/Circle&gt;&lt;Doryokuti_1&gt;B&lt;/Doryokuti_1&gt;&lt;Doryokuti_2&gt;D&lt;/Doryokuti_2&gt;&lt;Doryokuti_3&gt;&lt;/Doryokuti_3&gt;&lt;/member&gt;</v>
      </c>
      <c r="AA474" t="str">
        <f t="shared" si="14"/>
        <v>&lt;member ID = "P473"&gt;&lt;K_ID&gt;K119&lt;/K_ID&gt;&lt;Name&gt;メガニウム&lt;/Name&gt;&lt;Personality&gt;PE3&lt;/Personality&gt;&lt;Special_1&gt;S42&lt;/Special_1&gt;&lt;Special_2&gt;&lt;/Special_2&gt;&lt;Item&gt;I1&lt;/Item&gt;&lt;Skill_1&gt;S120&lt;/Skill_1&gt;&lt;Skill_2&gt;S76&lt;/Skill_2&gt;&lt;Skill_3&gt;S78&lt;/Skill_3&gt;&lt;Skill_4&gt;S178&lt;/Skill_4&gt;&lt;Circle&gt;1&lt;/Circle&gt;&lt;Doryokuti_1&gt;B&lt;/Doryokuti_1&gt;&lt;Doryokuti_2&gt;D&lt;/Doryokuti_2&gt;&lt;Doryokuti_3&gt;&lt;/Doryokuti_3&gt;&lt;/member&gt;</v>
      </c>
      <c r="AMK474" s="1"/>
    </row>
    <row r="475" spans="1:27 1025:1025">
      <c r="A475" s="1" t="s">
        <v>1153</v>
      </c>
      <c r="B475" t="str">
        <f>VLOOKUP(C475,xml_table5!$A$1:$B$151,2,FALSE())</f>
        <v>K119</v>
      </c>
      <c r="C475" s="1" t="s">
        <v>1152</v>
      </c>
      <c r="D475" s="1" t="s">
        <v>564</v>
      </c>
      <c r="E475" s="22" t="str">
        <f>VLOOKUP(テーブル1[[#This Row],[Personality]],作業用!$J$2:$K$17,2,FALSE)</f>
        <v>PE9</v>
      </c>
      <c r="F475" t="str">
        <f>VLOOKUP(C475,pokemon_status!$B$2:$F$910,4,FALSE())</f>
        <v>しんりょく</v>
      </c>
      <c r="G475" t="str">
        <f>VLOOKUP(F475,xml_table4!$A$1:$B$127,2,FALSE())</f>
        <v>S42</v>
      </c>
      <c r="I475" t="str">
        <f>IF(H475 = "","",VLOOKUP(H475,xml_table4!$A$1:$B$127,2,FALSE()))</f>
        <v/>
      </c>
      <c r="J475" s="1" t="s">
        <v>505</v>
      </c>
      <c r="K475" t="str">
        <f>VLOOKUP(J475,xml_table2!$A$2:$B$56,2,FALSE())</f>
        <v>I6</v>
      </c>
      <c r="L475" s="1" t="s">
        <v>506</v>
      </c>
      <c r="M475" t="str">
        <f>VLOOKUP(L475,xml_table3!$A$1:$B$272,2,FALSE())</f>
        <v>S64</v>
      </c>
      <c r="N475" s="1" t="s">
        <v>507</v>
      </c>
      <c r="O475" t="str">
        <f>VLOOKUP(N475,xml_table3!$A$1:$B$272,2,FALSE())</f>
        <v>S256</v>
      </c>
      <c r="P475" s="1" t="s">
        <v>300</v>
      </c>
      <c r="Q475" t="str">
        <f>VLOOKUP(P475,xml_table3!$A$1:$B$272,2,FALSE())</f>
        <v>S157</v>
      </c>
      <c r="R475" s="1" t="s">
        <v>593</v>
      </c>
      <c r="S475" t="str">
        <f>VLOOKUP(R475,xml_table3!$A$1:$B$272,2,FALSE())</f>
        <v>S236</v>
      </c>
      <c r="T475" s="1" t="s">
        <v>219</v>
      </c>
      <c r="U475" s="1" t="s">
        <v>40</v>
      </c>
      <c r="V475" s="1" t="s">
        <v>42</v>
      </c>
      <c r="W475" s="1" t="s">
        <v>44</v>
      </c>
      <c r="X475" s="1"/>
      <c r="Y475" t="str">
        <f>"&lt;member ID = """&amp;A475&amp;"""&gt;&lt;K_ID&gt;"&amp;B475&amp;"&lt;/K_ID&gt;&lt;Name&gt;"&amp;C475&amp;"&lt;/Name&gt;&lt;Personality&gt;"&amp;テーブル1[[#This Row],[Personality2]]&amp;"&lt;/Personality&gt;&lt;Special_1&gt;"&amp;G475&amp;"&lt;/Special_1&gt;&lt;Special_2&gt;"&amp;I475&amp;"&lt;/Special_2&gt;&lt;Item&gt;"&amp;K475&amp;"&lt;/Item&gt;&lt;Skill_1&gt;"&amp;M475&amp;"&lt;/Skill_1&gt;&lt;Skill_2&gt;"&amp;O475&amp;"&lt;/Skill_2&gt;&lt;Skill_3&gt;"&amp;Q475&amp;"&lt;/Skill_3&gt;"</f>
        <v>&lt;member ID = "P474"&gt;&lt;K_ID&gt;K119&lt;/K_ID&gt;&lt;Name&gt;メガニウム&lt;/Name&gt;&lt;Personality&gt;PE9&lt;/Personality&gt;&lt;Special_1&gt;S42&lt;/Special_1&gt;&lt;Special_2&gt;&lt;/Special_2&gt;&lt;Item&gt;I6&lt;/Item&gt;&lt;Skill_1&gt;S64&lt;/Skill_1&gt;&lt;Skill_2&gt;S256&lt;/Skill_2&gt;&lt;Skill_3&gt;S157&lt;/Skill_3&gt;</v>
      </c>
      <c r="Z475" t="str">
        <f t="shared" si="15"/>
        <v>&lt;Skill_4&gt;S236&lt;/Skill_4&gt;&lt;Circle&gt;2&lt;/Circle&gt;&lt;Doryokuti_1&gt;HP&lt;/Doryokuti_1&gt;&lt;Doryokuti_2&gt;B&lt;/Doryokuti_2&gt;&lt;Doryokuti_3&gt;D&lt;/Doryokuti_3&gt;&lt;/member&gt;</v>
      </c>
      <c r="AA475" t="str">
        <f t="shared" si="14"/>
        <v>&lt;member ID = "P474"&gt;&lt;K_ID&gt;K119&lt;/K_ID&gt;&lt;Name&gt;メガニウム&lt;/Name&gt;&lt;Personality&gt;PE9&lt;/Personality&gt;&lt;Special_1&gt;S42&lt;/Special_1&gt;&lt;Special_2&gt;&lt;/Special_2&gt;&lt;Item&gt;I6&lt;/Item&gt;&lt;Skill_1&gt;S64&lt;/Skill_1&gt;&lt;Skill_2&gt;S256&lt;/Skill_2&gt;&lt;Skill_3&gt;S157&lt;/Skill_3&gt;&lt;Skill_4&gt;S236&lt;/Skill_4&gt;&lt;Circle&gt;2&lt;/Circle&gt;&lt;Doryokuti_1&gt;HP&lt;/Doryokuti_1&gt;&lt;Doryokuti_2&gt;B&lt;/Doryokuti_2&gt;&lt;Doryokuti_3&gt;D&lt;/Doryokuti_3&gt;&lt;/member&gt;</v>
      </c>
      <c r="AMK475" s="1"/>
    </row>
    <row r="476" spans="1:27 1025:1025">
      <c r="A476" s="1" t="s">
        <v>1154</v>
      </c>
      <c r="B476" t="str">
        <f>VLOOKUP(C476,xml_table5!$A$1:$B$151,2,FALSE())</f>
        <v>K119</v>
      </c>
      <c r="C476" s="1" t="s">
        <v>1152</v>
      </c>
      <c r="D476" s="1" t="s">
        <v>570</v>
      </c>
      <c r="E476" s="22" t="str">
        <f>VLOOKUP(テーブル1[[#This Row],[Personality]],作業用!$J$2:$K$17,2,FALSE)</f>
        <v>PE10</v>
      </c>
      <c r="F476" t="str">
        <f>VLOOKUP(C476,pokemon_status!$B$2:$F$910,4,FALSE())</f>
        <v>しんりょく</v>
      </c>
      <c r="G476" t="str">
        <f>VLOOKUP(F476,xml_table4!$A$1:$B$127,2,FALSE())</f>
        <v>S42</v>
      </c>
      <c r="I476" t="str">
        <f>IF(H476 = "","",VLOOKUP(H476,xml_table4!$A$1:$B$127,2,FALSE()))</f>
        <v/>
      </c>
      <c r="J476" s="1" t="s">
        <v>656</v>
      </c>
      <c r="K476" t="str">
        <f>VLOOKUP(J476,xml_table2!$A$2:$B$56,2,FALSE())</f>
        <v>I44</v>
      </c>
      <c r="L476" s="1" t="s">
        <v>272</v>
      </c>
      <c r="M476" t="str">
        <f>VLOOKUP(L476,xml_table3!$A$1:$B$272,2,FALSE())</f>
        <v>S261</v>
      </c>
      <c r="N476" s="1" t="s">
        <v>120</v>
      </c>
      <c r="O476" t="str">
        <f>VLOOKUP(N476,xml_table3!$A$1:$B$272,2,FALSE())</f>
        <v>S100</v>
      </c>
      <c r="P476" s="1" t="s">
        <v>641</v>
      </c>
      <c r="Q476" t="str">
        <f>VLOOKUP(P476,xml_table3!$A$1:$B$272,2,FALSE())</f>
        <v>S209</v>
      </c>
      <c r="R476" s="1" t="s">
        <v>311</v>
      </c>
      <c r="S476" t="str">
        <f>VLOOKUP(R476,xml_table3!$A$1:$B$272,2,FALSE())</f>
        <v>S264</v>
      </c>
      <c r="T476" s="1" t="s">
        <v>224</v>
      </c>
      <c r="U476" s="1" t="s">
        <v>40</v>
      </c>
      <c r="V476" s="1" t="s">
        <v>43</v>
      </c>
      <c r="X476" s="1"/>
      <c r="Y476" t="str">
        <f>"&lt;member ID = """&amp;A476&amp;"""&gt;&lt;K_ID&gt;"&amp;B476&amp;"&lt;/K_ID&gt;&lt;Name&gt;"&amp;C476&amp;"&lt;/Name&gt;&lt;Personality&gt;"&amp;テーブル1[[#This Row],[Personality2]]&amp;"&lt;/Personality&gt;&lt;Special_1&gt;"&amp;G476&amp;"&lt;/Special_1&gt;&lt;Special_2&gt;"&amp;I476&amp;"&lt;/Special_2&gt;&lt;Item&gt;"&amp;K476&amp;"&lt;/Item&gt;&lt;Skill_1&gt;"&amp;M476&amp;"&lt;/Skill_1&gt;&lt;Skill_2&gt;"&amp;O476&amp;"&lt;/Skill_2&gt;&lt;Skill_3&gt;"&amp;Q476&amp;"&lt;/Skill_3&gt;"</f>
        <v>&lt;member ID = "P475"&gt;&lt;K_ID&gt;K119&lt;/K_ID&gt;&lt;Name&gt;メガニウム&lt;/Name&gt;&lt;Personality&gt;PE10&lt;/Personality&gt;&lt;Special_1&gt;S42&lt;/Special_1&gt;&lt;Special_2&gt;&lt;/Special_2&gt;&lt;Item&gt;I44&lt;/Item&gt;&lt;Skill_1&gt;S261&lt;/Skill_1&gt;&lt;Skill_2&gt;S100&lt;/Skill_2&gt;&lt;Skill_3&gt;S209&lt;/Skill_3&gt;</v>
      </c>
      <c r="Z476" t="str">
        <f t="shared" si="15"/>
        <v>&lt;Skill_4&gt;S264&lt;/Skill_4&gt;&lt;Circle&gt;3&lt;/Circle&gt;&lt;Doryokuti_1&gt;HP&lt;/Doryokuti_1&gt;&lt;Doryokuti_2&gt;C&lt;/Doryokuti_2&gt;&lt;Doryokuti_3&gt;&lt;/Doryokuti_3&gt;&lt;/member&gt;</v>
      </c>
      <c r="AA476" t="str">
        <f t="shared" si="14"/>
        <v>&lt;member ID = "P475"&gt;&lt;K_ID&gt;K119&lt;/K_ID&gt;&lt;Name&gt;メガニウム&lt;/Name&gt;&lt;Personality&gt;PE10&lt;/Personality&gt;&lt;Special_1&gt;S42&lt;/Special_1&gt;&lt;Special_2&gt;&lt;/Special_2&gt;&lt;Item&gt;I44&lt;/Item&gt;&lt;Skill_1&gt;S261&lt;/Skill_1&gt;&lt;Skill_2&gt;S100&lt;/Skill_2&gt;&lt;Skill_3&gt;S209&lt;/Skill_3&gt;&lt;Skill_4&gt;S264&lt;/Skill_4&gt;&lt;Circle&gt;3&lt;/Circle&gt;&lt;Doryokuti_1&gt;HP&lt;/Doryokuti_1&gt;&lt;Doryokuti_2&gt;C&lt;/Doryokuti_2&gt;&lt;Doryokuti_3&gt;&lt;/Doryokuti_3&gt;&lt;/member&gt;</v>
      </c>
      <c r="AMK476" s="1"/>
    </row>
    <row r="477" spans="1:27 1025:1025">
      <c r="A477" s="1" t="s">
        <v>1155</v>
      </c>
      <c r="B477" t="str">
        <f>VLOOKUP(C477,xml_table5!$A$1:$B$151,2,FALSE())</f>
        <v>K119</v>
      </c>
      <c r="C477" s="1" t="s">
        <v>1152</v>
      </c>
      <c r="D477" s="1" t="s">
        <v>261</v>
      </c>
      <c r="E477" s="22" t="str">
        <f>VLOOKUP(テーブル1[[#This Row],[Personality]],作業用!$J$2:$K$17,2,FALSE)</f>
        <v>PE3</v>
      </c>
      <c r="F477" t="str">
        <f>VLOOKUP(C477,pokemon_status!$B$2:$F$910,4,FALSE())</f>
        <v>しんりょく</v>
      </c>
      <c r="G477" t="str">
        <f>VLOOKUP(F477,xml_table4!$A$1:$B$127,2,FALSE())</f>
        <v>S42</v>
      </c>
      <c r="I477" t="str">
        <f>IF(H477 = "","",VLOOKUP(H477,xml_table4!$A$1:$B$127,2,FALSE()))</f>
        <v/>
      </c>
      <c r="J477" s="1" t="s">
        <v>411</v>
      </c>
      <c r="K477" t="str">
        <f>VLOOKUP(J477,xml_table2!$A$2:$B$56,2,FALSE())</f>
        <v>I40</v>
      </c>
      <c r="L477" s="1" t="s">
        <v>808</v>
      </c>
      <c r="M477" t="str">
        <f>VLOOKUP(L477,xml_table3!$A$1:$B$272,2,FALSE())</f>
        <v>S188</v>
      </c>
      <c r="N477" s="1" t="s">
        <v>397</v>
      </c>
      <c r="O477" t="str">
        <f>VLOOKUP(N477,xml_table3!$A$1:$B$272,2,FALSE())</f>
        <v>S76</v>
      </c>
      <c r="P477" s="1" t="s">
        <v>284</v>
      </c>
      <c r="Q477" t="str">
        <f>VLOOKUP(P477,xml_table3!$A$1:$B$272,2,FALSE())</f>
        <v>S192</v>
      </c>
      <c r="R477" s="1" t="s">
        <v>641</v>
      </c>
      <c r="S477" t="str">
        <f>VLOOKUP(R477,xml_table3!$A$1:$B$272,2,FALSE())</f>
        <v>S209</v>
      </c>
      <c r="T477" s="1" t="s">
        <v>228</v>
      </c>
      <c r="U477" s="1" t="s">
        <v>40</v>
      </c>
      <c r="V477" s="1" t="s">
        <v>43</v>
      </c>
      <c r="X477" s="1"/>
      <c r="Y477" t="str">
        <f>"&lt;member ID = """&amp;A477&amp;"""&gt;&lt;K_ID&gt;"&amp;B477&amp;"&lt;/K_ID&gt;&lt;Name&gt;"&amp;C477&amp;"&lt;/Name&gt;&lt;Personality&gt;"&amp;テーブル1[[#This Row],[Personality2]]&amp;"&lt;/Personality&gt;&lt;Special_1&gt;"&amp;G477&amp;"&lt;/Special_1&gt;&lt;Special_2&gt;"&amp;I477&amp;"&lt;/Special_2&gt;&lt;Item&gt;"&amp;K477&amp;"&lt;/Item&gt;&lt;Skill_1&gt;"&amp;M477&amp;"&lt;/Skill_1&gt;&lt;Skill_2&gt;"&amp;O477&amp;"&lt;/Skill_2&gt;&lt;Skill_3&gt;"&amp;Q477&amp;"&lt;/Skill_3&gt;"</f>
        <v>&lt;member ID = "P476"&gt;&lt;K_ID&gt;K119&lt;/K_ID&gt;&lt;Name&gt;メガニウム&lt;/Name&gt;&lt;Personality&gt;PE3&lt;/Personality&gt;&lt;Special_1&gt;S42&lt;/Special_1&gt;&lt;Special_2&gt;&lt;/Special_2&gt;&lt;Item&gt;I40&lt;/Item&gt;&lt;Skill_1&gt;S188&lt;/Skill_1&gt;&lt;Skill_2&gt;S76&lt;/Skill_2&gt;&lt;Skill_3&gt;S192&lt;/Skill_3&gt;</v>
      </c>
      <c r="Z477" t="str">
        <f t="shared" si="15"/>
        <v>&lt;Skill_4&gt;S209&lt;/Skill_4&gt;&lt;Circle&gt;4&lt;/Circle&gt;&lt;Doryokuti_1&gt;HP&lt;/Doryokuti_1&gt;&lt;Doryokuti_2&gt;C&lt;/Doryokuti_2&gt;&lt;Doryokuti_3&gt;&lt;/Doryokuti_3&gt;&lt;/member&gt;</v>
      </c>
      <c r="AA477" t="str">
        <f t="shared" si="14"/>
        <v>&lt;member ID = "P476"&gt;&lt;K_ID&gt;K119&lt;/K_ID&gt;&lt;Name&gt;メガニウム&lt;/Name&gt;&lt;Personality&gt;PE3&lt;/Personality&gt;&lt;Special_1&gt;S42&lt;/Special_1&gt;&lt;Special_2&gt;&lt;/Special_2&gt;&lt;Item&gt;I40&lt;/Item&gt;&lt;Skill_1&gt;S188&lt;/Skill_1&gt;&lt;Skill_2&gt;S76&lt;/Skill_2&gt;&lt;Skill_3&gt;S192&lt;/Skill_3&gt;&lt;Skill_4&gt;S209&lt;/Skill_4&gt;&lt;Circle&gt;4&lt;/Circle&gt;&lt;Doryokuti_1&gt;HP&lt;/Doryokuti_1&gt;&lt;Doryokuti_2&gt;C&lt;/Doryokuti_2&gt;&lt;Doryokuti_3&gt;&lt;/Doryokuti_3&gt;&lt;/member&gt;</v>
      </c>
      <c r="AMK477" s="1"/>
    </row>
    <row r="478" spans="1:27 1025:1025">
      <c r="A478" s="1" t="s">
        <v>1156</v>
      </c>
      <c r="B478" t="str">
        <f>VLOOKUP(C478,xml_table5!$A$1:$B$151,2,FALSE())</f>
        <v>K120</v>
      </c>
      <c r="C478" s="1" t="s">
        <v>1157</v>
      </c>
      <c r="D478" s="1" t="s">
        <v>309</v>
      </c>
      <c r="E478" s="22" t="str">
        <f>VLOOKUP(テーブル1[[#This Row],[Personality]],作業用!$J$2:$K$17,2,FALSE)</f>
        <v>PE6</v>
      </c>
      <c r="F478" t="str">
        <f>VLOOKUP(C478,pokemon_status!$B$2:$F$910,4,FALSE())</f>
        <v>かそく</v>
      </c>
      <c r="G478" t="str">
        <f>VLOOKUP(F478,xml_table4!$A$1:$B$127,2,FALSE())</f>
        <v>S17</v>
      </c>
      <c r="H478" t="s">
        <v>1158</v>
      </c>
      <c r="I478" t="str">
        <f>IF(H478 = "","",VLOOKUP(H478,xml_table4!$A$1:$B$127,2,FALSE()))</f>
        <v>S11</v>
      </c>
      <c r="J478" s="1" t="s">
        <v>439</v>
      </c>
      <c r="K478" t="str">
        <f>VLOOKUP(J478,xml_table2!$A$2:$B$56,2,FALSE())</f>
        <v>I41</v>
      </c>
      <c r="L478" s="1" t="s">
        <v>321</v>
      </c>
      <c r="M478" t="str">
        <f>VLOOKUP(L478,xml_table3!$A$1:$B$272,2,FALSE())</f>
        <v>S91</v>
      </c>
      <c r="N478" s="1" t="s">
        <v>644</v>
      </c>
      <c r="O478" t="str">
        <f>VLOOKUP(N478,xml_table3!$A$1:$B$272,2,FALSE())</f>
        <v>S34</v>
      </c>
      <c r="P478" s="1" t="s">
        <v>742</v>
      </c>
      <c r="Q478" t="str">
        <f>VLOOKUP(P478,xml_table3!$A$1:$B$272,2,FALSE())</f>
        <v>S237</v>
      </c>
      <c r="R478" s="1" t="s">
        <v>236</v>
      </c>
      <c r="S478" t="str">
        <f>VLOOKUP(R478,xml_table3!$A$1:$B$272,2,FALSE())</f>
        <v>S50</v>
      </c>
      <c r="T478" s="1" t="s">
        <v>212</v>
      </c>
      <c r="U478" s="1" t="s">
        <v>43</v>
      </c>
      <c r="V478" s="1" t="s">
        <v>45</v>
      </c>
      <c r="X478" s="1"/>
      <c r="Y478" t="str">
        <f>"&lt;member ID = """&amp;A478&amp;"""&gt;&lt;K_ID&gt;"&amp;B478&amp;"&lt;/K_ID&gt;&lt;Name&gt;"&amp;C478&amp;"&lt;/Name&gt;&lt;Personality&gt;"&amp;テーブル1[[#This Row],[Personality2]]&amp;"&lt;/Personality&gt;&lt;Special_1&gt;"&amp;G478&amp;"&lt;/Special_1&gt;&lt;Special_2&gt;"&amp;I478&amp;"&lt;/Special_2&gt;&lt;Item&gt;"&amp;K478&amp;"&lt;/Item&gt;&lt;Skill_1&gt;"&amp;M478&amp;"&lt;/Skill_1&gt;&lt;Skill_2&gt;"&amp;O478&amp;"&lt;/Skill_2&gt;&lt;Skill_3&gt;"&amp;Q478&amp;"&lt;/Skill_3&gt;"</f>
        <v>&lt;member ID = "P477"&gt;&lt;K_ID&gt;K120&lt;/K_ID&gt;&lt;Name&gt;メガヤンマ&lt;/Name&gt;&lt;Personality&gt;PE6&lt;/Personality&gt;&lt;Special_1&gt;S17&lt;/Special_1&gt;&lt;Special_2&gt;S11&lt;/Special_2&gt;&lt;Item&gt;I41&lt;/Item&gt;&lt;Skill_1&gt;S91&lt;/Skill_1&gt;&lt;Skill_2&gt;S34&lt;/Skill_2&gt;&lt;Skill_3&gt;S237&lt;/Skill_3&gt;</v>
      </c>
      <c r="Z478" t="str">
        <f t="shared" si="15"/>
        <v>&lt;Skill_4&gt;S50&lt;/Skill_4&gt;&lt;Circle&gt;1&lt;/Circle&gt;&lt;Doryokuti_1&gt;C&lt;/Doryokuti_1&gt;&lt;Doryokuti_2&gt;S&lt;/Doryokuti_2&gt;&lt;Doryokuti_3&gt;&lt;/Doryokuti_3&gt;&lt;/member&gt;</v>
      </c>
      <c r="AA478" t="str">
        <f t="shared" si="14"/>
        <v>&lt;member ID = "P477"&gt;&lt;K_ID&gt;K120&lt;/K_ID&gt;&lt;Name&gt;メガヤンマ&lt;/Name&gt;&lt;Personality&gt;PE6&lt;/Personality&gt;&lt;Special_1&gt;S17&lt;/Special_1&gt;&lt;Special_2&gt;S11&lt;/Special_2&gt;&lt;Item&gt;I41&lt;/Item&gt;&lt;Skill_1&gt;S91&lt;/Skill_1&gt;&lt;Skill_2&gt;S34&lt;/Skill_2&gt;&lt;Skill_3&gt;S237&lt;/Skill_3&gt;&lt;Skill_4&gt;S50&lt;/Skill_4&gt;&lt;Circle&gt;1&lt;/Circle&gt;&lt;Doryokuti_1&gt;C&lt;/Doryokuti_1&gt;&lt;Doryokuti_2&gt;S&lt;/Doryokuti_2&gt;&lt;Doryokuti_3&gt;&lt;/Doryokuti_3&gt;&lt;/member&gt;</v>
      </c>
      <c r="AMK478" s="1"/>
    </row>
    <row r="479" spans="1:27 1025:1025">
      <c r="A479" s="1" t="s">
        <v>1159</v>
      </c>
      <c r="B479" t="str">
        <f>VLOOKUP(C479,xml_table5!$A$1:$B$151,2,FALSE())</f>
        <v>K120</v>
      </c>
      <c r="C479" s="1" t="s">
        <v>1157</v>
      </c>
      <c r="D479" s="1" t="s">
        <v>206</v>
      </c>
      <c r="E479" s="22" t="str">
        <f>VLOOKUP(テーブル1[[#This Row],[Personality]],作業用!$J$2:$K$17,2,FALSE)</f>
        <v>PE1</v>
      </c>
      <c r="F479" t="str">
        <f>VLOOKUP(C479,pokemon_status!$B$2:$F$910,4,FALSE())</f>
        <v>かそく</v>
      </c>
      <c r="G479" t="str">
        <f>VLOOKUP(F479,xml_table4!$A$1:$B$127,2,FALSE())</f>
        <v>S17</v>
      </c>
      <c r="H479" t="s">
        <v>1158</v>
      </c>
      <c r="I479" t="str">
        <f>IF(H479 = "","",VLOOKUP(H479,xml_table4!$A$1:$B$127,2,FALSE()))</f>
        <v>S11</v>
      </c>
      <c r="J479" s="1" t="s">
        <v>138</v>
      </c>
      <c r="K479" t="str">
        <f>VLOOKUP(J479,xml_table2!$A$2:$B$56,2,FALSE())</f>
        <v>I35</v>
      </c>
      <c r="L479" s="1" t="s">
        <v>217</v>
      </c>
      <c r="M479" t="str">
        <f>VLOOKUP(L479,xml_table3!$A$1:$B$272,2,FALSE())</f>
        <v>S145</v>
      </c>
      <c r="N479" s="1" t="s">
        <v>554</v>
      </c>
      <c r="O479" t="str">
        <f>VLOOKUP(N479,xml_table3!$A$1:$B$272,2,FALSE())</f>
        <v>S172</v>
      </c>
      <c r="P479" s="1" t="s">
        <v>243</v>
      </c>
      <c r="Q479" t="str">
        <f>VLOOKUP(P479,xml_table3!$A$1:$B$272,2,FALSE())</f>
        <v>S141</v>
      </c>
      <c r="R479" s="1" t="s">
        <v>293</v>
      </c>
      <c r="S479" t="str">
        <f>VLOOKUP(R479,xml_table3!$A$1:$B$272,2,FALSE())</f>
        <v>S194</v>
      </c>
      <c r="T479" s="1" t="s">
        <v>219</v>
      </c>
      <c r="U479" s="1" t="s">
        <v>41</v>
      </c>
      <c r="V479" s="1" t="s">
        <v>45</v>
      </c>
      <c r="X479" s="1"/>
      <c r="Y479" t="str">
        <f>"&lt;member ID = """&amp;A479&amp;"""&gt;&lt;K_ID&gt;"&amp;B479&amp;"&lt;/K_ID&gt;&lt;Name&gt;"&amp;C479&amp;"&lt;/Name&gt;&lt;Personality&gt;"&amp;テーブル1[[#This Row],[Personality2]]&amp;"&lt;/Personality&gt;&lt;Special_1&gt;"&amp;G479&amp;"&lt;/Special_1&gt;&lt;Special_2&gt;"&amp;I479&amp;"&lt;/Special_2&gt;&lt;Item&gt;"&amp;K479&amp;"&lt;/Item&gt;&lt;Skill_1&gt;"&amp;M479&amp;"&lt;/Skill_1&gt;&lt;Skill_2&gt;"&amp;O479&amp;"&lt;/Skill_2&gt;&lt;Skill_3&gt;"&amp;Q479&amp;"&lt;/Skill_3&gt;"</f>
        <v>&lt;member ID = "P478"&gt;&lt;K_ID&gt;K120&lt;/K_ID&gt;&lt;Name&gt;メガヤンマ&lt;/Name&gt;&lt;Personality&gt;PE1&lt;/Personality&gt;&lt;Special_1&gt;S17&lt;/Special_1&gt;&lt;Special_2&gt;S11&lt;/Special_2&gt;&lt;Item&gt;I35&lt;/Item&gt;&lt;Skill_1&gt;S145&lt;/Skill_1&gt;&lt;Skill_2&gt;S172&lt;/Skill_2&gt;&lt;Skill_3&gt;S141&lt;/Skill_3&gt;</v>
      </c>
      <c r="Z479" t="str">
        <f t="shared" si="15"/>
        <v>&lt;Skill_4&gt;S194&lt;/Skill_4&gt;&lt;Circle&gt;2&lt;/Circle&gt;&lt;Doryokuti_1&gt;A&lt;/Doryokuti_1&gt;&lt;Doryokuti_2&gt;S&lt;/Doryokuti_2&gt;&lt;Doryokuti_3&gt;&lt;/Doryokuti_3&gt;&lt;/member&gt;</v>
      </c>
      <c r="AA479" t="str">
        <f t="shared" si="14"/>
        <v>&lt;member ID = "P478"&gt;&lt;K_ID&gt;K120&lt;/K_ID&gt;&lt;Name&gt;メガヤンマ&lt;/Name&gt;&lt;Personality&gt;PE1&lt;/Personality&gt;&lt;Special_1&gt;S17&lt;/Special_1&gt;&lt;Special_2&gt;S11&lt;/Special_2&gt;&lt;Item&gt;I35&lt;/Item&gt;&lt;Skill_1&gt;S145&lt;/Skill_1&gt;&lt;Skill_2&gt;S172&lt;/Skill_2&gt;&lt;Skill_3&gt;S141&lt;/Skill_3&gt;&lt;Skill_4&gt;S194&lt;/Skill_4&gt;&lt;Circle&gt;2&lt;/Circle&gt;&lt;Doryokuti_1&gt;A&lt;/Doryokuti_1&gt;&lt;Doryokuti_2&gt;S&lt;/Doryokuti_2&gt;&lt;Doryokuti_3&gt;&lt;/Doryokuti_3&gt;&lt;/member&gt;</v>
      </c>
      <c r="AMK479" s="1"/>
    </row>
    <row r="480" spans="1:27 1025:1025">
      <c r="A480" s="1" t="s">
        <v>1160</v>
      </c>
      <c r="B480" t="str">
        <f>VLOOKUP(C480,xml_table5!$A$1:$B$151,2,FALSE())</f>
        <v>K120</v>
      </c>
      <c r="C480" s="1" t="s">
        <v>1157</v>
      </c>
      <c r="D480" s="1" t="s">
        <v>261</v>
      </c>
      <c r="E480" s="22" t="str">
        <f>VLOOKUP(テーブル1[[#This Row],[Personality]],作業用!$J$2:$K$17,2,FALSE)</f>
        <v>PE3</v>
      </c>
      <c r="F480" t="str">
        <f>VLOOKUP(C480,pokemon_status!$B$2:$F$910,4,FALSE())</f>
        <v>かそく</v>
      </c>
      <c r="G480" t="str">
        <f>VLOOKUP(F480,xml_table4!$A$1:$B$127,2,FALSE())</f>
        <v>S17</v>
      </c>
      <c r="H480" t="s">
        <v>1158</v>
      </c>
      <c r="I480" t="str">
        <f>IF(H480 = "","",VLOOKUP(H480,xml_table4!$A$1:$B$127,2,FALSE()))</f>
        <v>S11</v>
      </c>
      <c r="J480" s="1" t="s">
        <v>250</v>
      </c>
      <c r="K480" t="str">
        <f>VLOOKUP(J480,xml_table2!$A$2:$B$56,2,FALSE())</f>
        <v>I54</v>
      </c>
      <c r="L480" s="1" t="s">
        <v>790</v>
      </c>
      <c r="M480" t="str">
        <f>VLOOKUP(L480,xml_table3!$A$1:$B$272,2,FALSE())</f>
        <v>S69</v>
      </c>
      <c r="N480" s="1" t="s">
        <v>397</v>
      </c>
      <c r="O480" t="str">
        <f>VLOOKUP(N480,xml_table3!$A$1:$B$272,2,FALSE())</f>
        <v>S76</v>
      </c>
      <c r="P480" s="1" t="s">
        <v>534</v>
      </c>
      <c r="Q480" t="str">
        <f>VLOOKUP(P480,xml_table3!$A$1:$B$272,2,FALSE())</f>
        <v>S17</v>
      </c>
      <c r="R480" s="1" t="s">
        <v>506</v>
      </c>
      <c r="S480" t="str">
        <f>VLOOKUP(R480,xml_table3!$A$1:$B$272,2,FALSE())</f>
        <v>S64</v>
      </c>
      <c r="T480" s="1" t="s">
        <v>224</v>
      </c>
      <c r="U480" s="1" t="s">
        <v>43</v>
      </c>
      <c r="V480" s="1" t="s">
        <v>45</v>
      </c>
      <c r="X480" s="1"/>
      <c r="Y480" t="str">
        <f>"&lt;member ID = """&amp;A480&amp;"""&gt;&lt;K_ID&gt;"&amp;B480&amp;"&lt;/K_ID&gt;&lt;Name&gt;"&amp;C480&amp;"&lt;/Name&gt;&lt;Personality&gt;"&amp;テーブル1[[#This Row],[Personality2]]&amp;"&lt;/Personality&gt;&lt;Special_1&gt;"&amp;G480&amp;"&lt;/Special_1&gt;&lt;Special_2&gt;"&amp;I480&amp;"&lt;/Special_2&gt;&lt;Item&gt;"&amp;K480&amp;"&lt;/Item&gt;&lt;Skill_1&gt;"&amp;M480&amp;"&lt;/Skill_1&gt;&lt;Skill_2&gt;"&amp;O480&amp;"&lt;/Skill_2&gt;&lt;Skill_3&gt;"&amp;Q480&amp;"&lt;/Skill_3&gt;"</f>
        <v>&lt;member ID = "P479"&gt;&lt;K_ID&gt;K120&lt;/K_ID&gt;&lt;Name&gt;メガヤンマ&lt;/Name&gt;&lt;Personality&gt;PE3&lt;/Personality&gt;&lt;Special_1&gt;S17&lt;/Special_1&gt;&lt;Special_2&gt;S11&lt;/Special_2&gt;&lt;Item&gt;I54&lt;/Item&gt;&lt;Skill_1&gt;S69&lt;/Skill_1&gt;&lt;Skill_2&gt;S76&lt;/Skill_2&gt;&lt;Skill_3&gt;S17&lt;/Skill_3&gt;</v>
      </c>
      <c r="Z480" t="str">
        <f t="shared" si="15"/>
        <v>&lt;Skill_4&gt;S64&lt;/Skill_4&gt;&lt;Circle&gt;3&lt;/Circle&gt;&lt;Doryokuti_1&gt;C&lt;/Doryokuti_1&gt;&lt;Doryokuti_2&gt;S&lt;/Doryokuti_2&gt;&lt;Doryokuti_3&gt;&lt;/Doryokuti_3&gt;&lt;/member&gt;</v>
      </c>
      <c r="AA480" t="str">
        <f t="shared" si="14"/>
        <v>&lt;member ID = "P479"&gt;&lt;K_ID&gt;K120&lt;/K_ID&gt;&lt;Name&gt;メガヤンマ&lt;/Name&gt;&lt;Personality&gt;PE3&lt;/Personality&gt;&lt;Special_1&gt;S17&lt;/Special_1&gt;&lt;Special_2&gt;S11&lt;/Special_2&gt;&lt;Item&gt;I54&lt;/Item&gt;&lt;Skill_1&gt;S69&lt;/Skill_1&gt;&lt;Skill_2&gt;S76&lt;/Skill_2&gt;&lt;Skill_3&gt;S17&lt;/Skill_3&gt;&lt;Skill_4&gt;S64&lt;/Skill_4&gt;&lt;Circle&gt;3&lt;/Circle&gt;&lt;Doryokuti_1&gt;C&lt;/Doryokuti_1&gt;&lt;Doryokuti_2&gt;S&lt;/Doryokuti_2&gt;&lt;Doryokuti_3&gt;&lt;/Doryokuti_3&gt;&lt;/member&gt;</v>
      </c>
      <c r="AMK480" s="1"/>
    </row>
    <row r="481" spans="1:27 1025:1025">
      <c r="A481" s="1" t="s">
        <v>1161</v>
      </c>
      <c r="B481" t="str">
        <f>VLOOKUP(C481,xml_table5!$A$1:$B$151,2,FALSE())</f>
        <v>K120</v>
      </c>
      <c r="C481" s="1" t="s">
        <v>1157</v>
      </c>
      <c r="D481" s="1" t="s">
        <v>261</v>
      </c>
      <c r="E481" s="22" t="str">
        <f>VLOOKUP(テーブル1[[#This Row],[Personality]],作業用!$J$2:$K$17,2,FALSE)</f>
        <v>PE3</v>
      </c>
      <c r="F481" t="str">
        <f>VLOOKUP(C481,pokemon_status!$B$2:$F$910,4,FALSE())</f>
        <v>かそく</v>
      </c>
      <c r="G481" t="str">
        <f>VLOOKUP(F481,xml_table4!$A$1:$B$127,2,FALSE())</f>
        <v>S17</v>
      </c>
      <c r="H481" t="s">
        <v>1158</v>
      </c>
      <c r="I481" t="str">
        <f>IF(H481 = "","",VLOOKUP(H481,xml_table4!$A$1:$B$127,2,FALSE()))</f>
        <v>S11</v>
      </c>
      <c r="J481" s="1" t="s">
        <v>140</v>
      </c>
      <c r="K481" t="str">
        <f>VLOOKUP(J481,xml_table2!$A$2:$B$56,2,FALSE())</f>
        <v>I49</v>
      </c>
      <c r="L481" s="1" t="s">
        <v>1162</v>
      </c>
      <c r="M481" t="str">
        <f>VLOOKUP(L481,xml_table3!$A$1:$B$272,2,FALSE())</f>
        <v>S247</v>
      </c>
      <c r="N481" s="1" t="s">
        <v>581</v>
      </c>
      <c r="O481" t="str">
        <f>VLOOKUP(N481,xml_table3!$A$1:$B$272,2,FALSE())</f>
        <v>S35</v>
      </c>
      <c r="P481" s="1" t="s">
        <v>310</v>
      </c>
      <c r="Q481" t="str">
        <f>VLOOKUP(P481,xml_table3!$A$1:$B$272,2,FALSE())</f>
        <v>S88</v>
      </c>
      <c r="R481" s="1" t="s">
        <v>319</v>
      </c>
      <c r="S481" t="str">
        <f>VLOOKUP(R481,xml_table3!$A$1:$B$272,2,FALSE())</f>
        <v>S104</v>
      </c>
      <c r="T481" s="1" t="s">
        <v>228</v>
      </c>
      <c r="U481" s="1" t="s">
        <v>43</v>
      </c>
      <c r="V481" s="1" t="s">
        <v>45</v>
      </c>
      <c r="X481" s="1"/>
      <c r="Y481" t="str">
        <f>"&lt;member ID = """&amp;A481&amp;"""&gt;&lt;K_ID&gt;"&amp;B481&amp;"&lt;/K_ID&gt;&lt;Name&gt;"&amp;C481&amp;"&lt;/Name&gt;&lt;Personality&gt;"&amp;テーブル1[[#This Row],[Personality2]]&amp;"&lt;/Personality&gt;&lt;Special_1&gt;"&amp;G481&amp;"&lt;/Special_1&gt;&lt;Special_2&gt;"&amp;I481&amp;"&lt;/Special_2&gt;&lt;Item&gt;"&amp;K481&amp;"&lt;/Item&gt;&lt;Skill_1&gt;"&amp;M481&amp;"&lt;/Skill_1&gt;&lt;Skill_2&gt;"&amp;O481&amp;"&lt;/Skill_2&gt;&lt;Skill_3&gt;"&amp;Q481&amp;"&lt;/Skill_3&gt;"</f>
        <v>&lt;member ID = "P480"&gt;&lt;K_ID&gt;K120&lt;/K_ID&gt;&lt;Name&gt;メガヤンマ&lt;/Name&gt;&lt;Personality&gt;PE3&lt;/Personality&gt;&lt;Special_1&gt;S17&lt;/Special_1&gt;&lt;Special_2&gt;S11&lt;/Special_2&gt;&lt;Item&gt;I49&lt;/Item&gt;&lt;Skill_1&gt;S247&lt;/Skill_1&gt;&lt;Skill_2&gt;S35&lt;/Skill_2&gt;&lt;Skill_3&gt;S88&lt;/Skill_3&gt;</v>
      </c>
      <c r="Z481" t="str">
        <f t="shared" si="15"/>
        <v>&lt;Skill_4&gt;S104&lt;/Skill_4&gt;&lt;Circle&gt;4&lt;/Circle&gt;&lt;Doryokuti_1&gt;C&lt;/Doryokuti_1&gt;&lt;Doryokuti_2&gt;S&lt;/Doryokuti_2&gt;&lt;Doryokuti_3&gt;&lt;/Doryokuti_3&gt;&lt;/member&gt;</v>
      </c>
      <c r="AA481" t="str">
        <f t="shared" si="14"/>
        <v>&lt;member ID = "P480"&gt;&lt;K_ID&gt;K120&lt;/K_ID&gt;&lt;Name&gt;メガヤンマ&lt;/Name&gt;&lt;Personality&gt;PE3&lt;/Personality&gt;&lt;Special_1&gt;S17&lt;/Special_1&gt;&lt;Special_2&gt;S11&lt;/Special_2&gt;&lt;Item&gt;I49&lt;/Item&gt;&lt;Skill_1&gt;S247&lt;/Skill_1&gt;&lt;Skill_2&gt;S35&lt;/Skill_2&gt;&lt;Skill_3&gt;S88&lt;/Skill_3&gt;&lt;Skill_4&gt;S104&lt;/Skill_4&gt;&lt;Circle&gt;4&lt;/Circle&gt;&lt;Doryokuti_1&gt;C&lt;/Doryokuti_1&gt;&lt;Doryokuti_2&gt;S&lt;/Doryokuti_2&gt;&lt;Doryokuti_3&gt;&lt;/Doryokuti_3&gt;&lt;/member&gt;</v>
      </c>
      <c r="AMK481" s="1"/>
    </row>
    <row r="482" spans="1:27 1025:1025">
      <c r="A482" s="1" t="s">
        <v>1163</v>
      </c>
      <c r="B482" t="str">
        <f>VLOOKUP(C482,xml_table5!$A$1:$B$151,2,FALSE())</f>
        <v>K121</v>
      </c>
      <c r="C482" s="1" t="s">
        <v>1164</v>
      </c>
      <c r="D482" s="1" t="s">
        <v>206</v>
      </c>
      <c r="E482" s="22" t="str">
        <f>VLOOKUP(テーブル1[[#This Row],[Personality]],作業用!$J$2:$K$17,2,FALSE)</f>
        <v>PE1</v>
      </c>
      <c r="F482" t="str">
        <f>VLOOKUP(C482,pokemon_status!$B$2:$F$910,4,FALSE())</f>
        <v>クリアボディ</v>
      </c>
      <c r="G482" t="str">
        <f>VLOOKUP(F482,xml_table4!$A$1:$B$127,2,FALSE())</f>
        <v>S29</v>
      </c>
      <c r="I482" t="str">
        <f>IF(H482 = "","",VLOOKUP(H482,xml_table4!$A$1:$B$127,2,FALSE()))</f>
        <v/>
      </c>
      <c r="J482" s="1" t="s">
        <v>315</v>
      </c>
      <c r="K482" t="str">
        <f>VLOOKUP(J482,xml_table2!$A$2:$B$56,2,FALSE())</f>
        <v>I43</v>
      </c>
      <c r="L482" s="1" t="s">
        <v>246</v>
      </c>
      <c r="M482" t="str">
        <f>VLOOKUP(L482,xml_table3!$A$1:$B$272,2,FALSE())</f>
        <v>S98</v>
      </c>
      <c r="N482" s="1" t="s">
        <v>418</v>
      </c>
      <c r="O482" t="str">
        <f>VLOOKUP(N482,xml_table3!$A$1:$B$272,2,FALSE())</f>
        <v>S205</v>
      </c>
      <c r="P482" s="1" t="s">
        <v>235</v>
      </c>
      <c r="Q482" t="str">
        <f>VLOOKUP(P482,xml_table3!$A$1:$B$272,2,FALSE())</f>
        <v>S58</v>
      </c>
      <c r="R482" s="1" t="s">
        <v>641</v>
      </c>
      <c r="S482" t="str">
        <f>VLOOKUP(R482,xml_table3!$A$1:$B$272,2,FALSE())</f>
        <v>S209</v>
      </c>
      <c r="T482" s="1" t="s">
        <v>212</v>
      </c>
      <c r="U482" s="1" t="s">
        <v>41</v>
      </c>
      <c r="V482" s="1" t="s">
        <v>42</v>
      </c>
      <c r="X482" s="1"/>
      <c r="Y482" t="str">
        <f>"&lt;member ID = """&amp;A482&amp;"""&gt;&lt;K_ID&gt;"&amp;B482&amp;"&lt;/K_ID&gt;&lt;Name&gt;"&amp;C482&amp;"&lt;/Name&gt;&lt;Personality&gt;"&amp;テーブル1[[#This Row],[Personality2]]&amp;"&lt;/Personality&gt;&lt;Special_1&gt;"&amp;G482&amp;"&lt;/Special_1&gt;&lt;Special_2&gt;"&amp;I482&amp;"&lt;/Special_2&gt;&lt;Item&gt;"&amp;K482&amp;"&lt;/Item&gt;&lt;Skill_1&gt;"&amp;M482&amp;"&lt;/Skill_1&gt;&lt;Skill_2&gt;"&amp;O482&amp;"&lt;/Skill_2&gt;&lt;Skill_3&gt;"&amp;Q482&amp;"&lt;/Skill_3&gt;"</f>
        <v>&lt;member ID = "P481"&gt;&lt;K_ID&gt;K121&lt;/K_ID&gt;&lt;Name&gt;メタグロス&lt;/Name&gt;&lt;Personality&gt;PE1&lt;/Personality&gt;&lt;Special_1&gt;S29&lt;/Special_1&gt;&lt;Special_2&gt;&lt;/Special_2&gt;&lt;Item&gt;I43&lt;/Item&gt;&lt;Skill_1&gt;S98&lt;/Skill_1&gt;&lt;Skill_2&gt;S205&lt;/Skill_2&gt;&lt;Skill_3&gt;S58&lt;/Skill_3&gt;</v>
      </c>
      <c r="Z482" t="str">
        <f t="shared" si="15"/>
        <v>&lt;Skill_4&gt;S209&lt;/Skill_4&gt;&lt;Circle&gt;1&lt;/Circle&gt;&lt;Doryokuti_1&gt;A&lt;/Doryokuti_1&gt;&lt;Doryokuti_2&gt;B&lt;/Doryokuti_2&gt;&lt;Doryokuti_3&gt;&lt;/Doryokuti_3&gt;&lt;/member&gt;</v>
      </c>
      <c r="AA482" t="str">
        <f t="shared" si="14"/>
        <v>&lt;member ID = "P481"&gt;&lt;K_ID&gt;K121&lt;/K_ID&gt;&lt;Name&gt;メタグロス&lt;/Name&gt;&lt;Personality&gt;PE1&lt;/Personality&gt;&lt;Special_1&gt;S29&lt;/Special_1&gt;&lt;Special_2&gt;&lt;/Special_2&gt;&lt;Item&gt;I43&lt;/Item&gt;&lt;Skill_1&gt;S98&lt;/Skill_1&gt;&lt;Skill_2&gt;S205&lt;/Skill_2&gt;&lt;Skill_3&gt;S58&lt;/Skill_3&gt;&lt;Skill_4&gt;S209&lt;/Skill_4&gt;&lt;Circle&gt;1&lt;/Circle&gt;&lt;Doryokuti_1&gt;A&lt;/Doryokuti_1&gt;&lt;Doryokuti_2&gt;B&lt;/Doryokuti_2&gt;&lt;Doryokuti_3&gt;&lt;/Doryokuti_3&gt;&lt;/member&gt;</v>
      </c>
      <c r="AMK482" s="1"/>
    </row>
    <row r="483" spans="1:27 1025:1025">
      <c r="A483" s="1" t="s">
        <v>1165</v>
      </c>
      <c r="B483" t="str">
        <f>VLOOKUP(C483,xml_table5!$A$1:$B$151,2,FALSE())</f>
        <v>K121</v>
      </c>
      <c r="C483" s="1" t="s">
        <v>1164</v>
      </c>
      <c r="D483" s="1" t="s">
        <v>261</v>
      </c>
      <c r="E483" s="22" t="str">
        <f>VLOOKUP(テーブル1[[#This Row],[Personality]],作業用!$J$2:$K$17,2,FALSE)</f>
        <v>PE3</v>
      </c>
      <c r="F483" t="str">
        <f>VLOOKUP(C483,pokemon_status!$B$2:$F$910,4,FALSE())</f>
        <v>クリアボディ</v>
      </c>
      <c r="G483" t="str">
        <f>VLOOKUP(F483,xml_table4!$A$1:$B$127,2,FALSE())</f>
        <v>S29</v>
      </c>
      <c r="I483" t="str">
        <f>IF(H483 = "","",VLOOKUP(H483,xml_table4!$A$1:$B$127,2,FALSE()))</f>
        <v/>
      </c>
      <c r="J483" s="1" t="s">
        <v>140</v>
      </c>
      <c r="K483" t="str">
        <f>VLOOKUP(J483,xml_table2!$A$2:$B$56,2,FALSE())</f>
        <v>I49</v>
      </c>
      <c r="L483" s="1" t="s">
        <v>310</v>
      </c>
      <c r="M483" t="str">
        <f>VLOOKUP(L483,xml_table3!$A$1:$B$272,2,FALSE())</f>
        <v>S88</v>
      </c>
      <c r="N483" s="1" t="s">
        <v>388</v>
      </c>
      <c r="O483" t="str">
        <f>VLOOKUP(N483,xml_table3!$A$1:$B$272,2,FALSE())</f>
        <v>S259</v>
      </c>
      <c r="P483" s="1" t="s">
        <v>319</v>
      </c>
      <c r="Q483" t="str">
        <f>VLOOKUP(P483,xml_table3!$A$1:$B$272,2,FALSE())</f>
        <v>S104</v>
      </c>
      <c r="R483" s="1" t="s">
        <v>273</v>
      </c>
      <c r="S483" t="str">
        <f>VLOOKUP(R483,xml_table3!$A$1:$B$272,2,FALSE())</f>
        <v>S220</v>
      </c>
      <c r="T483" s="1" t="s">
        <v>219</v>
      </c>
      <c r="U483" s="1" t="s">
        <v>42</v>
      </c>
      <c r="V483" s="1" t="s">
        <v>43</v>
      </c>
      <c r="X483" s="1"/>
      <c r="Y483" t="str">
        <f>"&lt;member ID = """&amp;A483&amp;"""&gt;&lt;K_ID&gt;"&amp;B483&amp;"&lt;/K_ID&gt;&lt;Name&gt;"&amp;C483&amp;"&lt;/Name&gt;&lt;Personality&gt;"&amp;テーブル1[[#This Row],[Personality2]]&amp;"&lt;/Personality&gt;&lt;Special_1&gt;"&amp;G483&amp;"&lt;/Special_1&gt;&lt;Special_2&gt;"&amp;I483&amp;"&lt;/Special_2&gt;&lt;Item&gt;"&amp;K483&amp;"&lt;/Item&gt;&lt;Skill_1&gt;"&amp;M483&amp;"&lt;/Skill_1&gt;&lt;Skill_2&gt;"&amp;O483&amp;"&lt;/Skill_2&gt;&lt;Skill_3&gt;"&amp;Q483&amp;"&lt;/Skill_3&gt;"</f>
        <v>&lt;member ID = "P482"&gt;&lt;K_ID&gt;K121&lt;/K_ID&gt;&lt;Name&gt;メタグロス&lt;/Name&gt;&lt;Personality&gt;PE3&lt;/Personality&gt;&lt;Special_1&gt;S29&lt;/Special_1&gt;&lt;Special_2&gt;&lt;/Special_2&gt;&lt;Item&gt;I49&lt;/Item&gt;&lt;Skill_1&gt;S88&lt;/Skill_1&gt;&lt;Skill_2&gt;S259&lt;/Skill_2&gt;&lt;Skill_3&gt;S104&lt;/Skill_3&gt;</v>
      </c>
      <c r="Z483" t="str">
        <f t="shared" si="15"/>
        <v>&lt;Skill_4&gt;S220&lt;/Skill_4&gt;&lt;Circle&gt;2&lt;/Circle&gt;&lt;Doryokuti_1&gt;B&lt;/Doryokuti_1&gt;&lt;Doryokuti_2&gt;C&lt;/Doryokuti_2&gt;&lt;Doryokuti_3&gt;&lt;/Doryokuti_3&gt;&lt;/member&gt;</v>
      </c>
      <c r="AA483" t="str">
        <f t="shared" si="14"/>
        <v>&lt;member ID = "P482"&gt;&lt;K_ID&gt;K121&lt;/K_ID&gt;&lt;Name&gt;メタグロス&lt;/Name&gt;&lt;Personality&gt;PE3&lt;/Personality&gt;&lt;Special_1&gt;S29&lt;/Special_1&gt;&lt;Special_2&gt;&lt;/Special_2&gt;&lt;Item&gt;I49&lt;/Item&gt;&lt;Skill_1&gt;S88&lt;/Skill_1&gt;&lt;Skill_2&gt;S259&lt;/Skill_2&gt;&lt;Skill_3&gt;S104&lt;/Skill_3&gt;&lt;Skill_4&gt;S220&lt;/Skill_4&gt;&lt;Circle&gt;2&lt;/Circle&gt;&lt;Doryokuti_1&gt;B&lt;/Doryokuti_1&gt;&lt;Doryokuti_2&gt;C&lt;/Doryokuti_2&gt;&lt;Doryokuti_3&gt;&lt;/Doryokuti_3&gt;&lt;/member&gt;</v>
      </c>
      <c r="AMK483" s="1"/>
    </row>
    <row r="484" spans="1:27 1025:1025">
      <c r="A484" s="1" t="s">
        <v>1166</v>
      </c>
      <c r="B484" t="str">
        <f>VLOOKUP(C484,xml_table5!$A$1:$B$151,2,FALSE())</f>
        <v>K121</v>
      </c>
      <c r="C484" s="1" t="s">
        <v>1164</v>
      </c>
      <c r="D484" s="1" t="s">
        <v>206</v>
      </c>
      <c r="E484" s="22" t="str">
        <f>VLOOKUP(テーブル1[[#This Row],[Personality]],作業用!$J$2:$K$17,2,FALSE)</f>
        <v>PE1</v>
      </c>
      <c r="F484" t="str">
        <f>VLOOKUP(C484,pokemon_status!$B$2:$F$910,4,FALSE())</f>
        <v>クリアボディ</v>
      </c>
      <c r="G484" t="str">
        <f>VLOOKUP(F484,xml_table4!$A$1:$B$127,2,FALSE())</f>
        <v>S29</v>
      </c>
      <c r="I484" t="str">
        <f>IF(H484 = "","",VLOOKUP(H484,xml_table4!$A$1:$B$127,2,FALSE()))</f>
        <v/>
      </c>
      <c r="J484" s="1" t="s">
        <v>291</v>
      </c>
      <c r="K484" t="str">
        <f>VLOOKUP(J484,xml_table2!$A$2:$B$56,2,FALSE())</f>
        <v>I7</v>
      </c>
      <c r="L484" s="1" t="s">
        <v>498</v>
      </c>
      <c r="M484" t="str">
        <f>VLOOKUP(L484,xml_table3!$A$1:$B$272,2,FALSE())</f>
        <v>S2</v>
      </c>
      <c r="N484" s="1" t="s">
        <v>339</v>
      </c>
      <c r="O484" t="str">
        <f>VLOOKUP(N484,xml_table3!$A$1:$B$272,2,FALSE())</f>
        <v>S56</v>
      </c>
      <c r="P484" s="1" t="s">
        <v>340</v>
      </c>
      <c r="Q484" t="str">
        <f>VLOOKUP(P484,xml_table3!$A$1:$B$272,2,FALSE())</f>
        <v>S269</v>
      </c>
      <c r="R484" s="1" t="s">
        <v>217</v>
      </c>
      <c r="S484" t="str">
        <f>VLOOKUP(R484,xml_table3!$A$1:$B$272,2,FALSE())</f>
        <v>S145</v>
      </c>
      <c r="T484" s="1" t="s">
        <v>224</v>
      </c>
      <c r="U484" s="1" t="s">
        <v>41</v>
      </c>
      <c r="V484" s="1" t="s">
        <v>42</v>
      </c>
      <c r="X484" s="1"/>
      <c r="Y484" t="str">
        <f>"&lt;member ID = """&amp;A484&amp;"""&gt;&lt;K_ID&gt;"&amp;B484&amp;"&lt;/K_ID&gt;&lt;Name&gt;"&amp;C484&amp;"&lt;/Name&gt;&lt;Personality&gt;"&amp;テーブル1[[#This Row],[Personality2]]&amp;"&lt;/Personality&gt;&lt;Special_1&gt;"&amp;G484&amp;"&lt;/Special_1&gt;&lt;Special_2&gt;"&amp;I484&amp;"&lt;/Special_2&gt;&lt;Item&gt;"&amp;K484&amp;"&lt;/Item&gt;&lt;Skill_1&gt;"&amp;M484&amp;"&lt;/Skill_1&gt;&lt;Skill_2&gt;"&amp;O484&amp;"&lt;/Skill_2&gt;&lt;Skill_3&gt;"&amp;Q484&amp;"&lt;/Skill_3&gt;"</f>
        <v>&lt;member ID = "P483"&gt;&lt;K_ID&gt;K121&lt;/K_ID&gt;&lt;Name&gt;メタグロス&lt;/Name&gt;&lt;Personality&gt;PE1&lt;/Personality&gt;&lt;Special_1&gt;S29&lt;/Special_1&gt;&lt;Special_2&gt;&lt;/Special_2&gt;&lt;Item&gt;I7&lt;/Item&gt;&lt;Skill_1&gt;S2&lt;/Skill_1&gt;&lt;Skill_2&gt;S56&lt;/Skill_2&gt;&lt;Skill_3&gt;S269&lt;/Skill_3&gt;</v>
      </c>
      <c r="Z484" t="str">
        <f t="shared" si="15"/>
        <v>&lt;Skill_4&gt;S145&lt;/Skill_4&gt;&lt;Circle&gt;3&lt;/Circle&gt;&lt;Doryokuti_1&gt;A&lt;/Doryokuti_1&gt;&lt;Doryokuti_2&gt;B&lt;/Doryokuti_2&gt;&lt;Doryokuti_3&gt;&lt;/Doryokuti_3&gt;&lt;/member&gt;</v>
      </c>
      <c r="AA484" t="str">
        <f t="shared" si="14"/>
        <v>&lt;member ID = "P483"&gt;&lt;K_ID&gt;K121&lt;/K_ID&gt;&lt;Name&gt;メタグロス&lt;/Name&gt;&lt;Personality&gt;PE1&lt;/Personality&gt;&lt;Special_1&gt;S29&lt;/Special_1&gt;&lt;Special_2&gt;&lt;/Special_2&gt;&lt;Item&gt;I7&lt;/Item&gt;&lt;Skill_1&gt;S2&lt;/Skill_1&gt;&lt;Skill_2&gt;S56&lt;/Skill_2&gt;&lt;Skill_3&gt;S269&lt;/Skill_3&gt;&lt;Skill_4&gt;S145&lt;/Skill_4&gt;&lt;Circle&gt;3&lt;/Circle&gt;&lt;Doryokuti_1&gt;A&lt;/Doryokuti_1&gt;&lt;Doryokuti_2&gt;B&lt;/Doryokuti_2&gt;&lt;Doryokuti_3&gt;&lt;/Doryokuti_3&gt;&lt;/member&gt;</v>
      </c>
      <c r="AMK484" s="1"/>
    </row>
    <row r="485" spans="1:27 1025:1025">
      <c r="A485" s="1" t="s">
        <v>1167</v>
      </c>
      <c r="B485" t="str">
        <f>VLOOKUP(C485,xml_table5!$A$1:$B$151,2,FALSE())</f>
        <v>K121</v>
      </c>
      <c r="C485" s="1" t="s">
        <v>1164</v>
      </c>
      <c r="D485" s="1" t="s">
        <v>206</v>
      </c>
      <c r="E485" s="22" t="str">
        <f>VLOOKUP(テーブル1[[#This Row],[Personality]],作業用!$J$2:$K$17,2,FALSE)</f>
        <v>PE1</v>
      </c>
      <c r="F485" t="str">
        <f>VLOOKUP(C485,pokemon_status!$B$2:$F$910,4,FALSE())</f>
        <v>クリアボディ</v>
      </c>
      <c r="G485" t="str">
        <f>VLOOKUP(F485,xml_table4!$A$1:$B$127,2,FALSE())</f>
        <v>S29</v>
      </c>
      <c r="I485" t="str">
        <f>IF(H485 = "","",VLOOKUP(H485,xml_table4!$A$1:$B$127,2,FALSE()))</f>
        <v/>
      </c>
      <c r="J485" s="1" t="s">
        <v>239</v>
      </c>
      <c r="K485" t="str">
        <f>VLOOKUP(J485,xml_table2!$A$2:$B$56,2,FALSE())</f>
        <v>I30</v>
      </c>
      <c r="L485" s="1" t="s">
        <v>1168</v>
      </c>
      <c r="M485" t="str">
        <f>VLOOKUP(L485,xml_table3!$A$1:$B$272,2,FALSE())</f>
        <v>S84</v>
      </c>
      <c r="N485" s="1" t="s">
        <v>246</v>
      </c>
      <c r="O485" t="str">
        <f>VLOOKUP(N485,xml_table3!$A$1:$B$272,2,FALSE())</f>
        <v>S98</v>
      </c>
      <c r="P485" s="1" t="s">
        <v>210</v>
      </c>
      <c r="Q485" t="str">
        <f>VLOOKUP(P485,xml_table3!$A$1:$B$272,2,FALSE())</f>
        <v>S95</v>
      </c>
      <c r="R485" s="1" t="s">
        <v>407</v>
      </c>
      <c r="S485" t="str">
        <f>VLOOKUP(R485,xml_table3!$A$1:$B$272,2,FALSE())</f>
        <v>S123</v>
      </c>
      <c r="T485" s="1" t="s">
        <v>228</v>
      </c>
      <c r="U485" s="1" t="s">
        <v>40</v>
      </c>
      <c r="V485" s="1" t="s">
        <v>41</v>
      </c>
      <c r="X485" s="1"/>
      <c r="Y485" t="str">
        <f>"&lt;member ID = """&amp;A485&amp;"""&gt;&lt;K_ID&gt;"&amp;B485&amp;"&lt;/K_ID&gt;&lt;Name&gt;"&amp;C485&amp;"&lt;/Name&gt;&lt;Personality&gt;"&amp;テーブル1[[#This Row],[Personality2]]&amp;"&lt;/Personality&gt;&lt;Special_1&gt;"&amp;G485&amp;"&lt;/Special_1&gt;&lt;Special_2&gt;"&amp;I485&amp;"&lt;/Special_2&gt;&lt;Item&gt;"&amp;K485&amp;"&lt;/Item&gt;&lt;Skill_1&gt;"&amp;M485&amp;"&lt;/Skill_1&gt;&lt;Skill_2&gt;"&amp;O485&amp;"&lt;/Skill_2&gt;&lt;Skill_3&gt;"&amp;Q485&amp;"&lt;/Skill_3&gt;"</f>
        <v>&lt;member ID = "P484"&gt;&lt;K_ID&gt;K121&lt;/K_ID&gt;&lt;Name&gt;メタグロス&lt;/Name&gt;&lt;Personality&gt;PE1&lt;/Personality&gt;&lt;Special_1&gt;S29&lt;/Special_1&gt;&lt;Special_2&gt;&lt;/Special_2&gt;&lt;Item&gt;I30&lt;/Item&gt;&lt;Skill_1&gt;S84&lt;/Skill_1&gt;&lt;Skill_2&gt;S98&lt;/Skill_2&gt;&lt;Skill_3&gt;S95&lt;/Skill_3&gt;</v>
      </c>
      <c r="Z485" t="str">
        <f t="shared" si="15"/>
        <v>&lt;Skill_4&gt;S123&lt;/Skill_4&gt;&lt;Circle&gt;4&lt;/Circle&gt;&lt;Doryokuti_1&gt;HP&lt;/Doryokuti_1&gt;&lt;Doryokuti_2&gt;A&lt;/Doryokuti_2&gt;&lt;Doryokuti_3&gt;&lt;/Doryokuti_3&gt;&lt;/member&gt;</v>
      </c>
      <c r="AA485" t="str">
        <f t="shared" si="14"/>
        <v>&lt;member ID = "P484"&gt;&lt;K_ID&gt;K121&lt;/K_ID&gt;&lt;Name&gt;メタグロス&lt;/Name&gt;&lt;Personality&gt;PE1&lt;/Personality&gt;&lt;Special_1&gt;S29&lt;/Special_1&gt;&lt;Special_2&gt;&lt;/Special_2&gt;&lt;Item&gt;I30&lt;/Item&gt;&lt;Skill_1&gt;S84&lt;/Skill_1&gt;&lt;Skill_2&gt;S98&lt;/Skill_2&gt;&lt;Skill_3&gt;S95&lt;/Skill_3&gt;&lt;Skill_4&gt;S123&lt;/Skill_4&gt;&lt;Circle&gt;4&lt;/Circle&gt;&lt;Doryokuti_1&gt;HP&lt;/Doryokuti_1&gt;&lt;Doryokuti_2&gt;A&lt;/Doryokuti_2&gt;&lt;Doryokuti_3&gt;&lt;/Doryokuti_3&gt;&lt;/member&gt;</v>
      </c>
      <c r="AMK485" s="1"/>
    </row>
    <row r="486" spans="1:27 1025:1025">
      <c r="A486" s="1" t="s">
        <v>1169</v>
      </c>
      <c r="B486" t="str">
        <f>VLOOKUP(C486,xml_table5!$A$1:$B$151,2,FALSE())</f>
        <v>K122</v>
      </c>
      <c r="C486" s="1" t="s">
        <v>1170</v>
      </c>
      <c r="D486" s="1" t="s">
        <v>261</v>
      </c>
      <c r="E486" s="22" t="str">
        <f>VLOOKUP(テーブル1[[#This Row],[Personality]],作業用!$J$2:$K$17,2,FALSE)</f>
        <v>PE3</v>
      </c>
      <c r="F486" t="str">
        <f>VLOOKUP(C486,pokemon_status!$B$2:$F$910,4,FALSE())</f>
        <v>ようりょくそ</v>
      </c>
      <c r="G486" t="str">
        <f>VLOOKUP(F486,xml_table4!$A$1:$B$127,2,FALSE())</f>
        <v>S121</v>
      </c>
      <c r="H486" t="s">
        <v>1171</v>
      </c>
      <c r="I486" t="str">
        <f>IF(H486 = "","",VLOOKUP(H486,xml_table4!$A$1:$B$127,2,FALSE()))</f>
        <v>S125</v>
      </c>
      <c r="J486" s="1" t="s">
        <v>439</v>
      </c>
      <c r="K486" t="str">
        <f>VLOOKUP(J486,xml_table2!$A$2:$B$56,2,FALSE())</f>
        <v>I41</v>
      </c>
      <c r="L486" s="1" t="s">
        <v>538</v>
      </c>
      <c r="M486" t="str">
        <f>VLOOKUP(L486,xml_table3!$A$1:$B$272,2,FALSE())</f>
        <v>S36</v>
      </c>
      <c r="N486" s="1" t="s">
        <v>273</v>
      </c>
      <c r="O486" t="str">
        <f>VLOOKUP(N486,xml_table3!$A$1:$B$272,2,FALSE())</f>
        <v>S220</v>
      </c>
      <c r="P486" s="1" t="s">
        <v>363</v>
      </c>
      <c r="Q486" t="str">
        <f>VLOOKUP(P486,xml_table3!$A$1:$B$272,2,FALSE())</f>
        <v>S61</v>
      </c>
      <c r="R486" s="1" t="s">
        <v>274</v>
      </c>
      <c r="S486" t="str">
        <f>VLOOKUP(R486,xml_table3!$A$1:$B$272,2,FALSE())</f>
        <v>S182</v>
      </c>
      <c r="T486" s="1" t="s">
        <v>212</v>
      </c>
      <c r="U486" s="1" t="s">
        <v>42</v>
      </c>
      <c r="V486" s="1" t="s">
        <v>43</v>
      </c>
      <c r="X486" s="1"/>
      <c r="Y486" t="str">
        <f>"&lt;member ID = """&amp;A486&amp;"""&gt;&lt;K_ID&gt;"&amp;B486&amp;"&lt;/K_ID&gt;&lt;Name&gt;"&amp;C486&amp;"&lt;/Name&gt;&lt;Personality&gt;"&amp;テーブル1[[#This Row],[Personality2]]&amp;"&lt;/Personality&gt;&lt;Special_1&gt;"&amp;G486&amp;"&lt;/Special_1&gt;&lt;Special_2&gt;"&amp;I486&amp;"&lt;/Special_2&gt;&lt;Item&gt;"&amp;K486&amp;"&lt;/Item&gt;&lt;Skill_1&gt;"&amp;M486&amp;"&lt;/Skill_1&gt;&lt;Skill_2&gt;"&amp;O486&amp;"&lt;/Skill_2&gt;&lt;Skill_3&gt;"&amp;Q486&amp;"&lt;/Skill_3&gt;"</f>
        <v>&lt;member ID = "P485"&gt;&lt;K_ID&gt;K122&lt;/K_ID&gt;&lt;Name&gt;モジャンボ&lt;/Name&gt;&lt;Personality&gt;PE3&lt;/Personality&gt;&lt;Special_1&gt;S121&lt;/Special_1&gt;&lt;Special_2&gt;S125&lt;/Special_2&gt;&lt;Item&gt;I41&lt;/Item&gt;&lt;Skill_1&gt;S36&lt;/Skill_1&gt;&lt;Skill_2&gt;S220&lt;/Skill_2&gt;&lt;Skill_3&gt;S61&lt;/Skill_3&gt;</v>
      </c>
      <c r="Z486" t="str">
        <f t="shared" si="15"/>
        <v>&lt;Skill_4&gt;S182&lt;/Skill_4&gt;&lt;Circle&gt;1&lt;/Circle&gt;&lt;Doryokuti_1&gt;B&lt;/Doryokuti_1&gt;&lt;Doryokuti_2&gt;C&lt;/Doryokuti_2&gt;&lt;Doryokuti_3&gt;&lt;/Doryokuti_3&gt;&lt;/member&gt;</v>
      </c>
      <c r="AA486" t="str">
        <f t="shared" si="14"/>
        <v>&lt;member ID = "P485"&gt;&lt;K_ID&gt;K122&lt;/K_ID&gt;&lt;Name&gt;モジャンボ&lt;/Name&gt;&lt;Personality&gt;PE3&lt;/Personality&gt;&lt;Special_1&gt;S121&lt;/Special_1&gt;&lt;Special_2&gt;S125&lt;/Special_2&gt;&lt;Item&gt;I41&lt;/Item&gt;&lt;Skill_1&gt;S36&lt;/Skill_1&gt;&lt;Skill_2&gt;S220&lt;/Skill_2&gt;&lt;Skill_3&gt;S61&lt;/Skill_3&gt;&lt;Skill_4&gt;S182&lt;/Skill_4&gt;&lt;Circle&gt;1&lt;/Circle&gt;&lt;Doryokuti_1&gt;B&lt;/Doryokuti_1&gt;&lt;Doryokuti_2&gt;C&lt;/Doryokuti_2&gt;&lt;Doryokuti_3&gt;&lt;/Doryokuti_3&gt;&lt;/member&gt;</v>
      </c>
      <c r="AMK486" s="1"/>
    </row>
    <row r="487" spans="1:27 1025:1025">
      <c r="A487" s="1" t="s">
        <v>1172</v>
      </c>
      <c r="B487" t="str">
        <f>VLOOKUP(C487,xml_table5!$A$1:$B$151,2,FALSE())</f>
        <v>K122</v>
      </c>
      <c r="C487" s="1" t="s">
        <v>1170</v>
      </c>
      <c r="D487" s="1" t="s">
        <v>570</v>
      </c>
      <c r="E487" s="22" t="str">
        <f>VLOOKUP(テーブル1[[#This Row],[Personality]],作業用!$J$2:$K$17,2,FALSE)</f>
        <v>PE10</v>
      </c>
      <c r="F487" t="str">
        <f>VLOOKUP(C487,pokemon_status!$B$2:$F$910,4,FALSE())</f>
        <v>ようりょくそ</v>
      </c>
      <c r="G487" t="str">
        <f>VLOOKUP(F487,xml_table4!$A$1:$B$127,2,FALSE())</f>
        <v>S121</v>
      </c>
      <c r="H487" t="s">
        <v>1171</v>
      </c>
      <c r="I487" t="str">
        <f>IF(H487 = "","",VLOOKUP(H487,xml_table4!$A$1:$B$127,2,FALSE()))</f>
        <v>S125</v>
      </c>
      <c r="J487" s="1" t="s">
        <v>505</v>
      </c>
      <c r="K487" t="str">
        <f>VLOOKUP(J487,xml_table2!$A$2:$B$56,2,FALSE())</f>
        <v>I6</v>
      </c>
      <c r="L487" s="1" t="s">
        <v>506</v>
      </c>
      <c r="M487" t="str">
        <f>VLOOKUP(L487,xml_table3!$A$1:$B$272,2,FALSE())</f>
        <v>S64</v>
      </c>
      <c r="N487" s="1" t="s">
        <v>507</v>
      </c>
      <c r="O487" t="str">
        <f>VLOOKUP(N487,xml_table3!$A$1:$B$272,2,FALSE())</f>
        <v>S256</v>
      </c>
      <c r="P487" s="1" t="s">
        <v>300</v>
      </c>
      <c r="Q487" t="str">
        <f>VLOOKUP(P487,xml_table3!$A$1:$B$272,2,FALSE())</f>
        <v>S157</v>
      </c>
      <c r="R487" s="1" t="s">
        <v>236</v>
      </c>
      <c r="S487" t="str">
        <f>VLOOKUP(R487,xml_table3!$A$1:$B$272,2,FALSE())</f>
        <v>S50</v>
      </c>
      <c r="T487" s="1" t="s">
        <v>219</v>
      </c>
      <c r="U487" s="1" t="s">
        <v>40</v>
      </c>
      <c r="V487" s="1" t="s">
        <v>42</v>
      </c>
      <c r="W487" s="1" t="s">
        <v>43</v>
      </c>
      <c r="X487" s="1"/>
      <c r="Y487" t="str">
        <f>"&lt;member ID = """&amp;A487&amp;"""&gt;&lt;K_ID&gt;"&amp;B487&amp;"&lt;/K_ID&gt;&lt;Name&gt;"&amp;C487&amp;"&lt;/Name&gt;&lt;Personality&gt;"&amp;テーブル1[[#This Row],[Personality2]]&amp;"&lt;/Personality&gt;&lt;Special_1&gt;"&amp;G487&amp;"&lt;/Special_1&gt;&lt;Special_2&gt;"&amp;I487&amp;"&lt;/Special_2&gt;&lt;Item&gt;"&amp;K487&amp;"&lt;/Item&gt;&lt;Skill_1&gt;"&amp;M487&amp;"&lt;/Skill_1&gt;&lt;Skill_2&gt;"&amp;O487&amp;"&lt;/Skill_2&gt;&lt;Skill_3&gt;"&amp;Q487&amp;"&lt;/Skill_3&gt;"</f>
        <v>&lt;member ID = "P486"&gt;&lt;K_ID&gt;K122&lt;/K_ID&gt;&lt;Name&gt;モジャンボ&lt;/Name&gt;&lt;Personality&gt;PE10&lt;/Personality&gt;&lt;Special_1&gt;S121&lt;/Special_1&gt;&lt;Special_2&gt;S125&lt;/Special_2&gt;&lt;Item&gt;I6&lt;/Item&gt;&lt;Skill_1&gt;S64&lt;/Skill_1&gt;&lt;Skill_2&gt;S256&lt;/Skill_2&gt;&lt;Skill_3&gt;S157&lt;/Skill_3&gt;</v>
      </c>
      <c r="Z487" t="str">
        <f t="shared" si="15"/>
        <v>&lt;Skill_4&gt;S50&lt;/Skill_4&gt;&lt;Circle&gt;2&lt;/Circle&gt;&lt;Doryokuti_1&gt;HP&lt;/Doryokuti_1&gt;&lt;Doryokuti_2&gt;B&lt;/Doryokuti_2&gt;&lt;Doryokuti_3&gt;C&lt;/Doryokuti_3&gt;&lt;/member&gt;</v>
      </c>
      <c r="AA487" t="str">
        <f t="shared" si="14"/>
        <v>&lt;member ID = "P486"&gt;&lt;K_ID&gt;K122&lt;/K_ID&gt;&lt;Name&gt;モジャンボ&lt;/Name&gt;&lt;Personality&gt;PE10&lt;/Personality&gt;&lt;Special_1&gt;S121&lt;/Special_1&gt;&lt;Special_2&gt;S125&lt;/Special_2&gt;&lt;Item&gt;I6&lt;/Item&gt;&lt;Skill_1&gt;S64&lt;/Skill_1&gt;&lt;Skill_2&gt;S256&lt;/Skill_2&gt;&lt;Skill_3&gt;S157&lt;/Skill_3&gt;&lt;Skill_4&gt;S50&lt;/Skill_4&gt;&lt;Circle&gt;2&lt;/Circle&gt;&lt;Doryokuti_1&gt;HP&lt;/Doryokuti_1&gt;&lt;Doryokuti_2&gt;B&lt;/Doryokuti_2&gt;&lt;Doryokuti_3&gt;C&lt;/Doryokuti_3&gt;&lt;/member&gt;</v>
      </c>
      <c r="AMK487" s="1"/>
    </row>
    <row r="488" spans="1:27 1025:1025">
      <c r="A488" s="1" t="s">
        <v>1173</v>
      </c>
      <c r="B488" t="str">
        <f>VLOOKUP(C488,xml_table5!$A$1:$B$151,2,FALSE())</f>
        <v>K122</v>
      </c>
      <c r="C488" s="1" t="s">
        <v>1170</v>
      </c>
      <c r="D488" s="1" t="s">
        <v>261</v>
      </c>
      <c r="E488" s="22" t="str">
        <f>VLOOKUP(テーブル1[[#This Row],[Personality]],作業用!$J$2:$K$17,2,FALSE)</f>
        <v>PE3</v>
      </c>
      <c r="F488" t="str">
        <f>VLOOKUP(C488,pokemon_status!$B$2:$F$910,4,FALSE())</f>
        <v>ようりょくそ</v>
      </c>
      <c r="G488" t="str">
        <f>VLOOKUP(F488,xml_table4!$A$1:$B$127,2,FALSE())</f>
        <v>S121</v>
      </c>
      <c r="H488" t="s">
        <v>1171</v>
      </c>
      <c r="I488" t="str">
        <f>IF(H488 = "","",VLOOKUP(H488,xml_table4!$A$1:$B$127,2,FALSE()))</f>
        <v>S125</v>
      </c>
      <c r="J488" s="1" t="s">
        <v>571</v>
      </c>
      <c r="K488" t="str">
        <f>VLOOKUP(J488,xml_table2!$A$2:$B$56,2,FALSE())</f>
        <v>I1</v>
      </c>
      <c r="L488" s="1" t="s">
        <v>264</v>
      </c>
      <c r="M488" t="str">
        <f>VLOOKUP(L488,xml_table3!$A$1:$B$272,2,FALSE())</f>
        <v>S120</v>
      </c>
      <c r="N488" s="1" t="s">
        <v>120</v>
      </c>
      <c r="O488" t="str">
        <f>VLOOKUP(N488,xml_table3!$A$1:$B$272,2,FALSE())</f>
        <v>S100</v>
      </c>
      <c r="P488" s="1" t="s">
        <v>285</v>
      </c>
      <c r="Q488" t="str">
        <f>VLOOKUP(P488,xml_table3!$A$1:$B$272,2,FALSE())</f>
        <v>S78</v>
      </c>
      <c r="R488" s="1" t="s">
        <v>266</v>
      </c>
      <c r="S488" t="str">
        <f>VLOOKUP(R488,xml_table3!$A$1:$B$272,2,FALSE())</f>
        <v>S178</v>
      </c>
      <c r="T488" s="1" t="s">
        <v>224</v>
      </c>
      <c r="U488" s="1" t="s">
        <v>42</v>
      </c>
      <c r="V488" s="1" t="s">
        <v>43</v>
      </c>
      <c r="X488" s="1"/>
      <c r="Y488" t="str">
        <f>"&lt;member ID = """&amp;A488&amp;"""&gt;&lt;K_ID&gt;"&amp;B488&amp;"&lt;/K_ID&gt;&lt;Name&gt;"&amp;C488&amp;"&lt;/Name&gt;&lt;Personality&gt;"&amp;テーブル1[[#This Row],[Personality2]]&amp;"&lt;/Personality&gt;&lt;Special_1&gt;"&amp;G488&amp;"&lt;/Special_1&gt;&lt;Special_2&gt;"&amp;I488&amp;"&lt;/Special_2&gt;&lt;Item&gt;"&amp;K488&amp;"&lt;/Item&gt;&lt;Skill_1&gt;"&amp;M488&amp;"&lt;/Skill_1&gt;&lt;Skill_2&gt;"&amp;O488&amp;"&lt;/Skill_2&gt;&lt;Skill_3&gt;"&amp;Q488&amp;"&lt;/Skill_3&gt;"</f>
        <v>&lt;member ID = "P487"&gt;&lt;K_ID&gt;K122&lt;/K_ID&gt;&lt;Name&gt;モジャンボ&lt;/Name&gt;&lt;Personality&gt;PE3&lt;/Personality&gt;&lt;Special_1&gt;S121&lt;/Special_1&gt;&lt;Special_2&gt;S125&lt;/Special_2&gt;&lt;Item&gt;I1&lt;/Item&gt;&lt;Skill_1&gt;S120&lt;/Skill_1&gt;&lt;Skill_2&gt;S100&lt;/Skill_2&gt;&lt;Skill_3&gt;S78&lt;/Skill_3&gt;</v>
      </c>
      <c r="Z488" t="str">
        <f t="shared" si="15"/>
        <v>&lt;Skill_4&gt;S178&lt;/Skill_4&gt;&lt;Circle&gt;3&lt;/Circle&gt;&lt;Doryokuti_1&gt;B&lt;/Doryokuti_1&gt;&lt;Doryokuti_2&gt;C&lt;/Doryokuti_2&gt;&lt;Doryokuti_3&gt;&lt;/Doryokuti_3&gt;&lt;/member&gt;</v>
      </c>
      <c r="AA488" t="str">
        <f t="shared" si="14"/>
        <v>&lt;member ID = "P487"&gt;&lt;K_ID&gt;K122&lt;/K_ID&gt;&lt;Name&gt;モジャンボ&lt;/Name&gt;&lt;Personality&gt;PE3&lt;/Personality&gt;&lt;Special_1&gt;S121&lt;/Special_1&gt;&lt;Special_2&gt;S125&lt;/Special_2&gt;&lt;Item&gt;I1&lt;/Item&gt;&lt;Skill_1&gt;S120&lt;/Skill_1&gt;&lt;Skill_2&gt;S100&lt;/Skill_2&gt;&lt;Skill_3&gt;S78&lt;/Skill_3&gt;&lt;Skill_4&gt;S178&lt;/Skill_4&gt;&lt;Circle&gt;3&lt;/Circle&gt;&lt;Doryokuti_1&gt;B&lt;/Doryokuti_1&gt;&lt;Doryokuti_2&gt;C&lt;/Doryokuti_2&gt;&lt;Doryokuti_3&gt;&lt;/Doryokuti_3&gt;&lt;/member&gt;</v>
      </c>
      <c r="AMK488" s="1"/>
    </row>
    <row r="489" spans="1:27 1025:1025">
      <c r="A489" s="1" t="s">
        <v>1174</v>
      </c>
      <c r="B489" t="str">
        <f>VLOOKUP(C489,xml_table5!$A$1:$B$151,2,FALSE())</f>
        <v>K122</v>
      </c>
      <c r="C489" s="1" t="s">
        <v>1170</v>
      </c>
      <c r="D489" s="1" t="s">
        <v>206</v>
      </c>
      <c r="E489" s="22" t="str">
        <f>VLOOKUP(テーブル1[[#This Row],[Personality]],作業用!$J$2:$K$17,2,FALSE)</f>
        <v>PE1</v>
      </c>
      <c r="F489" t="str">
        <f>VLOOKUP(C489,pokemon_status!$B$2:$F$910,4,FALSE())</f>
        <v>ようりょくそ</v>
      </c>
      <c r="G489" t="str">
        <f>VLOOKUP(F489,xml_table4!$A$1:$B$127,2,FALSE())</f>
        <v>S121</v>
      </c>
      <c r="H489" t="s">
        <v>1171</v>
      </c>
      <c r="I489" t="str">
        <f>IF(H489 = "","",VLOOKUP(H489,xml_table4!$A$1:$B$127,2,FALSE()))</f>
        <v>S125</v>
      </c>
      <c r="J489" s="1" t="s">
        <v>411</v>
      </c>
      <c r="K489" t="str">
        <f>VLOOKUP(J489,xml_table2!$A$2:$B$56,2,FALSE())</f>
        <v>I40</v>
      </c>
      <c r="L489" s="1" t="s">
        <v>1064</v>
      </c>
      <c r="M489" t="str">
        <f>VLOOKUP(L489,xml_table3!$A$1:$B$272,2,FALSE())</f>
        <v>S206</v>
      </c>
      <c r="N489" s="1" t="s">
        <v>210</v>
      </c>
      <c r="O489" t="str">
        <f>VLOOKUP(N489,xml_table3!$A$1:$B$272,2,FALSE())</f>
        <v>S95</v>
      </c>
      <c r="P489" s="1" t="s">
        <v>217</v>
      </c>
      <c r="Q489" t="str">
        <f>VLOOKUP(P489,xml_table3!$A$1:$B$272,2,FALSE())</f>
        <v>S145</v>
      </c>
      <c r="R489" s="1" t="s">
        <v>328</v>
      </c>
      <c r="S489" t="str">
        <f>VLOOKUP(R489,xml_table3!$A$1:$B$272,2,FALSE())</f>
        <v>S59</v>
      </c>
      <c r="T489" s="1" t="s">
        <v>228</v>
      </c>
      <c r="U489" s="1" t="s">
        <v>41</v>
      </c>
      <c r="V489" s="1" t="s">
        <v>42</v>
      </c>
      <c r="X489" s="1"/>
      <c r="Y489" t="str">
        <f>"&lt;member ID = """&amp;A489&amp;"""&gt;&lt;K_ID&gt;"&amp;B489&amp;"&lt;/K_ID&gt;&lt;Name&gt;"&amp;C489&amp;"&lt;/Name&gt;&lt;Personality&gt;"&amp;テーブル1[[#This Row],[Personality2]]&amp;"&lt;/Personality&gt;&lt;Special_1&gt;"&amp;G489&amp;"&lt;/Special_1&gt;&lt;Special_2&gt;"&amp;I489&amp;"&lt;/Special_2&gt;&lt;Item&gt;"&amp;K489&amp;"&lt;/Item&gt;&lt;Skill_1&gt;"&amp;M489&amp;"&lt;/Skill_1&gt;&lt;Skill_2&gt;"&amp;O489&amp;"&lt;/Skill_2&gt;&lt;Skill_3&gt;"&amp;Q489&amp;"&lt;/Skill_3&gt;"</f>
        <v>&lt;member ID = "P488"&gt;&lt;K_ID&gt;K122&lt;/K_ID&gt;&lt;Name&gt;モジャンボ&lt;/Name&gt;&lt;Personality&gt;PE1&lt;/Personality&gt;&lt;Special_1&gt;S121&lt;/Special_1&gt;&lt;Special_2&gt;S125&lt;/Special_2&gt;&lt;Item&gt;I40&lt;/Item&gt;&lt;Skill_1&gt;S206&lt;/Skill_1&gt;&lt;Skill_2&gt;S95&lt;/Skill_2&gt;&lt;Skill_3&gt;S145&lt;/Skill_3&gt;</v>
      </c>
      <c r="Z489" t="str">
        <f t="shared" si="15"/>
        <v>&lt;Skill_4&gt;S59&lt;/Skill_4&gt;&lt;Circle&gt;4&lt;/Circle&gt;&lt;Doryokuti_1&gt;A&lt;/Doryokuti_1&gt;&lt;Doryokuti_2&gt;B&lt;/Doryokuti_2&gt;&lt;Doryokuti_3&gt;&lt;/Doryokuti_3&gt;&lt;/member&gt;</v>
      </c>
      <c r="AA489" t="str">
        <f t="shared" si="14"/>
        <v>&lt;member ID = "P488"&gt;&lt;K_ID&gt;K122&lt;/K_ID&gt;&lt;Name&gt;モジャンボ&lt;/Name&gt;&lt;Personality&gt;PE1&lt;/Personality&gt;&lt;Special_1&gt;S121&lt;/Special_1&gt;&lt;Special_2&gt;S125&lt;/Special_2&gt;&lt;Item&gt;I40&lt;/Item&gt;&lt;Skill_1&gt;S206&lt;/Skill_1&gt;&lt;Skill_2&gt;S95&lt;/Skill_2&gt;&lt;Skill_3&gt;S145&lt;/Skill_3&gt;&lt;Skill_4&gt;S59&lt;/Skill_4&gt;&lt;Circle&gt;4&lt;/Circle&gt;&lt;Doryokuti_1&gt;A&lt;/Doryokuti_1&gt;&lt;Doryokuti_2&gt;B&lt;/Doryokuti_2&gt;&lt;Doryokuti_3&gt;&lt;/Doryokuti_3&gt;&lt;/member&gt;</v>
      </c>
      <c r="AMK489" s="1"/>
    </row>
    <row r="490" spans="1:27 1025:1025">
      <c r="A490" s="1" t="s">
        <v>1175</v>
      </c>
      <c r="B490" t="str">
        <f>VLOOKUP(C490,xml_table5!$A$1:$B$151,2,FALSE())</f>
        <v>K123</v>
      </c>
      <c r="C490" s="1" t="s">
        <v>1176</v>
      </c>
      <c r="D490" s="1" t="s">
        <v>767</v>
      </c>
      <c r="E490" s="22" t="str">
        <f>VLOOKUP(テーブル1[[#This Row],[Personality]],作業用!$J$2:$K$17,2,FALSE)</f>
        <v>PE13</v>
      </c>
      <c r="F490" t="str">
        <f>VLOOKUP(C490,pokemon_status!$B$2:$F$910,4,FALSE())</f>
        <v>どんかん</v>
      </c>
      <c r="G490" t="str">
        <f>VLOOKUP(F490,xml_table4!$A$1:$B$127,2,FALSE())</f>
        <v>S71</v>
      </c>
      <c r="H490" t="s">
        <v>1177</v>
      </c>
      <c r="I490" t="str">
        <f>IF(H490 = "","",VLOOKUP(H490,xml_table4!$A$1:$B$127,2,FALSE()))</f>
        <v>S105</v>
      </c>
      <c r="J490" s="1" t="s">
        <v>479</v>
      </c>
      <c r="K490" t="str">
        <f>VLOOKUP(J490,xml_table2!$A$2:$B$56,2,FALSE())</f>
        <v>I9</v>
      </c>
      <c r="L490" s="1" t="s">
        <v>310</v>
      </c>
      <c r="M490" t="str">
        <f>VLOOKUP(L490,xml_table3!$A$1:$B$272,2,FALSE())</f>
        <v>S88</v>
      </c>
      <c r="N490" s="1" t="s">
        <v>544</v>
      </c>
      <c r="O490" t="str">
        <f>VLOOKUP(N490,xml_table3!$A$1:$B$272,2,FALSE())</f>
        <v>S90</v>
      </c>
      <c r="P490" s="1" t="s">
        <v>453</v>
      </c>
      <c r="Q490" t="str">
        <f>VLOOKUP(P490,xml_table3!$A$1:$B$272,2,FALSE())</f>
        <v>S9</v>
      </c>
      <c r="R490" s="1" t="s">
        <v>711</v>
      </c>
      <c r="S490" t="str">
        <f>VLOOKUP(R490,xml_table3!$A$1:$B$272,2,FALSE())</f>
        <v>S166</v>
      </c>
      <c r="T490" s="1" t="s">
        <v>212</v>
      </c>
      <c r="U490" s="1" t="s">
        <v>40</v>
      </c>
      <c r="V490" s="1" t="s">
        <v>42</v>
      </c>
      <c r="W490" s="1" t="s">
        <v>44</v>
      </c>
      <c r="X490" s="1"/>
      <c r="Y490" t="str">
        <f>"&lt;member ID = """&amp;A490&amp;"""&gt;&lt;K_ID&gt;"&amp;B490&amp;"&lt;/K_ID&gt;&lt;Name&gt;"&amp;C490&amp;"&lt;/Name&gt;&lt;Personality&gt;"&amp;テーブル1[[#This Row],[Personality2]]&amp;"&lt;/Personality&gt;&lt;Special_1&gt;"&amp;G490&amp;"&lt;/Special_1&gt;&lt;Special_2&gt;"&amp;I490&amp;"&lt;/Special_2&gt;&lt;Item&gt;"&amp;K490&amp;"&lt;/Item&gt;&lt;Skill_1&gt;"&amp;M490&amp;"&lt;/Skill_1&gt;&lt;Skill_2&gt;"&amp;O490&amp;"&lt;/Skill_2&gt;&lt;Skill_3&gt;"&amp;Q490&amp;"&lt;/Skill_3&gt;"</f>
        <v>&lt;member ID = "P489"&gt;&lt;K_ID&gt;K123&lt;/K_ID&gt;&lt;Name&gt;ヤドキング&lt;/Name&gt;&lt;Personality&gt;PE13&lt;/Personality&gt;&lt;Special_1&gt;S71&lt;/Special_1&gt;&lt;Special_2&gt;S105&lt;/Special_2&gt;&lt;Item&gt;I9&lt;/Item&gt;&lt;Skill_1&gt;S88&lt;/Skill_1&gt;&lt;Skill_2&gt;S90&lt;/Skill_2&gt;&lt;Skill_3&gt;S9&lt;/Skill_3&gt;</v>
      </c>
      <c r="Z490" t="str">
        <f t="shared" si="15"/>
        <v>&lt;Skill_4&gt;S166&lt;/Skill_4&gt;&lt;Circle&gt;1&lt;/Circle&gt;&lt;Doryokuti_1&gt;HP&lt;/Doryokuti_1&gt;&lt;Doryokuti_2&gt;B&lt;/Doryokuti_2&gt;&lt;Doryokuti_3&gt;D&lt;/Doryokuti_3&gt;&lt;/member&gt;</v>
      </c>
      <c r="AA490" t="str">
        <f t="shared" si="14"/>
        <v>&lt;member ID = "P489"&gt;&lt;K_ID&gt;K123&lt;/K_ID&gt;&lt;Name&gt;ヤドキング&lt;/Name&gt;&lt;Personality&gt;PE13&lt;/Personality&gt;&lt;Special_1&gt;S71&lt;/Special_1&gt;&lt;Special_2&gt;S105&lt;/Special_2&gt;&lt;Item&gt;I9&lt;/Item&gt;&lt;Skill_1&gt;S88&lt;/Skill_1&gt;&lt;Skill_2&gt;S90&lt;/Skill_2&gt;&lt;Skill_3&gt;S9&lt;/Skill_3&gt;&lt;Skill_4&gt;S166&lt;/Skill_4&gt;&lt;Circle&gt;1&lt;/Circle&gt;&lt;Doryokuti_1&gt;HP&lt;/Doryokuti_1&gt;&lt;Doryokuti_2&gt;B&lt;/Doryokuti_2&gt;&lt;Doryokuti_3&gt;D&lt;/Doryokuti_3&gt;&lt;/member&gt;</v>
      </c>
      <c r="AMK490" s="1"/>
    </row>
    <row r="491" spans="1:27 1025:1025">
      <c r="A491" s="1" t="s">
        <v>1178</v>
      </c>
      <c r="B491" t="str">
        <f>VLOOKUP(C491,xml_table5!$A$1:$B$151,2,FALSE())</f>
        <v>K123</v>
      </c>
      <c r="C491" s="1" t="s">
        <v>1176</v>
      </c>
      <c r="D491" s="1" t="s">
        <v>206</v>
      </c>
      <c r="E491" s="22" t="str">
        <f>VLOOKUP(テーブル1[[#This Row],[Personality]],作業用!$J$2:$K$17,2,FALSE)</f>
        <v>PE1</v>
      </c>
      <c r="F491" t="str">
        <f>VLOOKUP(C491,pokemon_status!$B$2:$F$910,4,FALSE())</f>
        <v>どんかん</v>
      </c>
      <c r="G491" t="str">
        <f>VLOOKUP(F491,xml_table4!$A$1:$B$127,2,FALSE())</f>
        <v>S71</v>
      </c>
      <c r="H491" t="s">
        <v>1177</v>
      </c>
      <c r="I491" t="str">
        <f>IF(H491 = "","",VLOOKUP(H491,xml_table4!$A$1:$B$127,2,FALSE()))</f>
        <v>S105</v>
      </c>
      <c r="J491" s="1" t="s">
        <v>239</v>
      </c>
      <c r="K491" t="str">
        <f>VLOOKUP(J491,xml_table2!$A$2:$B$56,2,FALSE())</f>
        <v>I30</v>
      </c>
      <c r="L491" s="1" t="s">
        <v>246</v>
      </c>
      <c r="M491" t="str">
        <f>VLOOKUP(L491,xml_table3!$A$1:$B$272,2,FALSE())</f>
        <v>S98</v>
      </c>
      <c r="N491" s="1" t="s">
        <v>216</v>
      </c>
      <c r="O491" t="str">
        <f>VLOOKUP(N491,xml_table3!$A$1:$B$272,2,FALSE())</f>
        <v>S6</v>
      </c>
      <c r="P491" s="1" t="s">
        <v>210</v>
      </c>
      <c r="Q491" t="str">
        <f>VLOOKUP(P491,xml_table3!$A$1:$B$272,2,FALSE())</f>
        <v>S95</v>
      </c>
      <c r="R491" s="1" t="s">
        <v>449</v>
      </c>
      <c r="S491" t="str">
        <f>VLOOKUP(R491,xml_table3!$A$1:$B$272,2,FALSE())</f>
        <v>S187</v>
      </c>
      <c r="T491" s="1" t="s">
        <v>219</v>
      </c>
      <c r="U491" s="1" t="s">
        <v>40</v>
      </c>
      <c r="V491" s="1" t="s">
        <v>41</v>
      </c>
      <c r="X491" s="1"/>
      <c r="Y491" t="str">
        <f>"&lt;member ID = """&amp;A491&amp;"""&gt;&lt;K_ID&gt;"&amp;B491&amp;"&lt;/K_ID&gt;&lt;Name&gt;"&amp;C491&amp;"&lt;/Name&gt;&lt;Personality&gt;"&amp;テーブル1[[#This Row],[Personality2]]&amp;"&lt;/Personality&gt;&lt;Special_1&gt;"&amp;G491&amp;"&lt;/Special_1&gt;&lt;Special_2&gt;"&amp;I491&amp;"&lt;/Special_2&gt;&lt;Item&gt;"&amp;K491&amp;"&lt;/Item&gt;&lt;Skill_1&gt;"&amp;M491&amp;"&lt;/Skill_1&gt;&lt;Skill_2&gt;"&amp;O491&amp;"&lt;/Skill_2&gt;&lt;Skill_3&gt;"&amp;Q491&amp;"&lt;/Skill_3&gt;"</f>
        <v>&lt;member ID = "P490"&gt;&lt;K_ID&gt;K123&lt;/K_ID&gt;&lt;Name&gt;ヤドキング&lt;/Name&gt;&lt;Personality&gt;PE1&lt;/Personality&gt;&lt;Special_1&gt;S71&lt;/Special_1&gt;&lt;Special_2&gt;S105&lt;/Special_2&gt;&lt;Item&gt;I30&lt;/Item&gt;&lt;Skill_1&gt;S98&lt;/Skill_1&gt;&lt;Skill_2&gt;S6&lt;/Skill_2&gt;&lt;Skill_3&gt;S95&lt;/Skill_3&gt;</v>
      </c>
      <c r="Z491" t="str">
        <f t="shared" si="15"/>
        <v>&lt;Skill_4&gt;S187&lt;/Skill_4&gt;&lt;Circle&gt;2&lt;/Circle&gt;&lt;Doryokuti_1&gt;HP&lt;/Doryokuti_1&gt;&lt;Doryokuti_2&gt;A&lt;/Doryokuti_2&gt;&lt;Doryokuti_3&gt;&lt;/Doryokuti_3&gt;&lt;/member&gt;</v>
      </c>
      <c r="AA491" t="str">
        <f t="shared" si="14"/>
        <v>&lt;member ID = "P490"&gt;&lt;K_ID&gt;K123&lt;/K_ID&gt;&lt;Name&gt;ヤドキング&lt;/Name&gt;&lt;Personality&gt;PE1&lt;/Personality&gt;&lt;Special_1&gt;S71&lt;/Special_1&gt;&lt;Special_2&gt;S105&lt;/Special_2&gt;&lt;Item&gt;I30&lt;/Item&gt;&lt;Skill_1&gt;S98&lt;/Skill_1&gt;&lt;Skill_2&gt;S6&lt;/Skill_2&gt;&lt;Skill_3&gt;S95&lt;/Skill_3&gt;&lt;Skill_4&gt;S187&lt;/Skill_4&gt;&lt;Circle&gt;2&lt;/Circle&gt;&lt;Doryokuti_1&gt;HP&lt;/Doryokuti_1&gt;&lt;Doryokuti_2&gt;A&lt;/Doryokuti_2&gt;&lt;Doryokuti_3&gt;&lt;/Doryokuti_3&gt;&lt;/member&gt;</v>
      </c>
      <c r="AMK491" s="1"/>
    </row>
    <row r="492" spans="1:27 1025:1025">
      <c r="A492" s="1" t="s">
        <v>1179</v>
      </c>
      <c r="B492" t="str">
        <f>VLOOKUP(C492,xml_table5!$A$1:$B$151,2,FALSE())</f>
        <v>K123</v>
      </c>
      <c r="C492" s="1" t="s">
        <v>1176</v>
      </c>
      <c r="D492" s="1" t="s">
        <v>261</v>
      </c>
      <c r="E492" s="22" t="str">
        <f>VLOOKUP(テーブル1[[#This Row],[Personality]],作業用!$J$2:$K$17,2,FALSE)</f>
        <v>PE3</v>
      </c>
      <c r="F492" t="str">
        <f>VLOOKUP(C492,pokemon_status!$B$2:$F$910,4,FALSE())</f>
        <v>どんかん</v>
      </c>
      <c r="G492" t="str">
        <f>VLOOKUP(F492,xml_table4!$A$1:$B$127,2,FALSE())</f>
        <v>S71</v>
      </c>
      <c r="H492" t="s">
        <v>1177</v>
      </c>
      <c r="I492" t="str">
        <f>IF(H492 = "","",VLOOKUP(H492,xml_table4!$A$1:$B$127,2,FALSE()))</f>
        <v>S105</v>
      </c>
      <c r="J492" s="1" t="s">
        <v>250</v>
      </c>
      <c r="K492" t="str">
        <f>VLOOKUP(J492,xml_table2!$A$2:$B$56,2,FALSE())</f>
        <v>I54</v>
      </c>
      <c r="L492" s="1" t="s">
        <v>310</v>
      </c>
      <c r="M492" t="str">
        <f>VLOOKUP(L492,xml_table3!$A$1:$B$272,2,FALSE())</f>
        <v>S88</v>
      </c>
      <c r="N492" s="1" t="s">
        <v>319</v>
      </c>
      <c r="O492" t="str">
        <f>VLOOKUP(N492,xml_table3!$A$1:$B$272,2,FALSE())</f>
        <v>S104</v>
      </c>
      <c r="P492" s="1" t="s">
        <v>321</v>
      </c>
      <c r="Q492" t="str">
        <f>VLOOKUP(P492,xml_table3!$A$1:$B$272,2,FALSE())</f>
        <v>S91</v>
      </c>
      <c r="R492" s="1" t="s">
        <v>363</v>
      </c>
      <c r="S492" t="str">
        <f>VLOOKUP(R492,xml_table3!$A$1:$B$272,2,FALSE())</f>
        <v>S61</v>
      </c>
      <c r="T492" s="1" t="s">
        <v>224</v>
      </c>
      <c r="U492" s="1" t="s">
        <v>43</v>
      </c>
      <c r="V492" s="1" t="s">
        <v>44</v>
      </c>
      <c r="X492" s="1"/>
      <c r="Y492" t="str">
        <f>"&lt;member ID = """&amp;A492&amp;"""&gt;&lt;K_ID&gt;"&amp;B492&amp;"&lt;/K_ID&gt;&lt;Name&gt;"&amp;C492&amp;"&lt;/Name&gt;&lt;Personality&gt;"&amp;テーブル1[[#This Row],[Personality2]]&amp;"&lt;/Personality&gt;&lt;Special_1&gt;"&amp;G492&amp;"&lt;/Special_1&gt;&lt;Special_2&gt;"&amp;I492&amp;"&lt;/Special_2&gt;&lt;Item&gt;"&amp;K492&amp;"&lt;/Item&gt;&lt;Skill_1&gt;"&amp;M492&amp;"&lt;/Skill_1&gt;&lt;Skill_2&gt;"&amp;O492&amp;"&lt;/Skill_2&gt;&lt;Skill_3&gt;"&amp;Q492&amp;"&lt;/Skill_3&gt;"</f>
        <v>&lt;member ID = "P491"&gt;&lt;K_ID&gt;K123&lt;/K_ID&gt;&lt;Name&gt;ヤドキング&lt;/Name&gt;&lt;Personality&gt;PE3&lt;/Personality&gt;&lt;Special_1&gt;S71&lt;/Special_1&gt;&lt;Special_2&gt;S105&lt;/Special_2&gt;&lt;Item&gt;I54&lt;/Item&gt;&lt;Skill_1&gt;S88&lt;/Skill_1&gt;&lt;Skill_2&gt;S104&lt;/Skill_2&gt;&lt;Skill_3&gt;S91&lt;/Skill_3&gt;</v>
      </c>
      <c r="Z492" t="str">
        <f t="shared" si="15"/>
        <v>&lt;Skill_4&gt;S61&lt;/Skill_4&gt;&lt;Circle&gt;3&lt;/Circle&gt;&lt;Doryokuti_1&gt;C&lt;/Doryokuti_1&gt;&lt;Doryokuti_2&gt;D&lt;/Doryokuti_2&gt;&lt;Doryokuti_3&gt;&lt;/Doryokuti_3&gt;&lt;/member&gt;</v>
      </c>
      <c r="AA492" t="str">
        <f t="shared" si="14"/>
        <v>&lt;member ID = "P491"&gt;&lt;K_ID&gt;K123&lt;/K_ID&gt;&lt;Name&gt;ヤドキング&lt;/Name&gt;&lt;Personality&gt;PE3&lt;/Personality&gt;&lt;Special_1&gt;S71&lt;/Special_1&gt;&lt;Special_2&gt;S105&lt;/Special_2&gt;&lt;Item&gt;I54&lt;/Item&gt;&lt;Skill_1&gt;S88&lt;/Skill_1&gt;&lt;Skill_2&gt;S104&lt;/Skill_2&gt;&lt;Skill_3&gt;S91&lt;/Skill_3&gt;&lt;Skill_4&gt;S61&lt;/Skill_4&gt;&lt;Circle&gt;3&lt;/Circle&gt;&lt;Doryokuti_1&gt;C&lt;/Doryokuti_1&gt;&lt;Doryokuti_2&gt;D&lt;/Doryokuti_2&gt;&lt;Doryokuti_3&gt;&lt;/Doryokuti_3&gt;&lt;/member&gt;</v>
      </c>
      <c r="AMK492" s="1"/>
    </row>
    <row r="493" spans="1:27 1025:1025">
      <c r="A493" s="1" t="s">
        <v>1180</v>
      </c>
      <c r="B493" t="str">
        <f>VLOOKUP(C493,xml_table5!$A$1:$B$151,2,FALSE())</f>
        <v>K123</v>
      </c>
      <c r="C493" s="1" t="s">
        <v>1176</v>
      </c>
      <c r="D493" s="1" t="s">
        <v>261</v>
      </c>
      <c r="E493" s="22" t="str">
        <f>VLOOKUP(テーブル1[[#This Row],[Personality]],作業用!$J$2:$K$17,2,FALSE)</f>
        <v>PE3</v>
      </c>
      <c r="F493" t="str">
        <f>VLOOKUP(C493,pokemon_status!$B$2:$F$910,4,FALSE())</f>
        <v>どんかん</v>
      </c>
      <c r="G493" t="str">
        <f>VLOOKUP(F493,xml_table4!$A$1:$B$127,2,FALSE())</f>
        <v>S71</v>
      </c>
      <c r="H493" t="s">
        <v>1177</v>
      </c>
      <c r="I493" t="str">
        <f>IF(H493 = "","",VLOOKUP(H493,xml_table4!$A$1:$B$127,2,FALSE()))</f>
        <v>S105</v>
      </c>
      <c r="J493" s="1" t="s">
        <v>140</v>
      </c>
      <c r="K493" t="str">
        <f>VLOOKUP(J493,xml_table2!$A$2:$B$56,2,FALSE())</f>
        <v>I49</v>
      </c>
      <c r="L493" s="1" t="s">
        <v>310</v>
      </c>
      <c r="M493" t="str">
        <f>VLOOKUP(L493,xml_table3!$A$1:$B$272,2,FALSE())</f>
        <v>S88</v>
      </c>
      <c r="N493" s="1" t="s">
        <v>384</v>
      </c>
      <c r="O493" t="str">
        <f>VLOOKUP(N493,xml_table3!$A$1:$B$272,2,FALSE())</f>
        <v>S175</v>
      </c>
      <c r="P493" s="1" t="s">
        <v>396</v>
      </c>
      <c r="Q493" t="str">
        <f>VLOOKUP(P493,xml_table3!$A$1:$B$272,2,FALSE())</f>
        <v>S270</v>
      </c>
      <c r="R493" s="1" t="s">
        <v>433</v>
      </c>
      <c r="S493" t="str">
        <f>VLOOKUP(R493,xml_table3!$A$1:$B$272,2,FALSE())</f>
        <v>S48</v>
      </c>
      <c r="T493" s="1" t="s">
        <v>228</v>
      </c>
      <c r="U493" s="1" t="s">
        <v>40</v>
      </c>
      <c r="V493" s="1" t="s">
        <v>43</v>
      </c>
      <c r="X493" s="1"/>
      <c r="Y493" t="str">
        <f>"&lt;member ID = """&amp;A493&amp;"""&gt;&lt;K_ID&gt;"&amp;B493&amp;"&lt;/K_ID&gt;&lt;Name&gt;"&amp;C493&amp;"&lt;/Name&gt;&lt;Personality&gt;"&amp;テーブル1[[#This Row],[Personality2]]&amp;"&lt;/Personality&gt;&lt;Special_1&gt;"&amp;G493&amp;"&lt;/Special_1&gt;&lt;Special_2&gt;"&amp;I493&amp;"&lt;/Special_2&gt;&lt;Item&gt;"&amp;K493&amp;"&lt;/Item&gt;&lt;Skill_1&gt;"&amp;M493&amp;"&lt;/Skill_1&gt;&lt;Skill_2&gt;"&amp;O493&amp;"&lt;/Skill_2&gt;&lt;Skill_3&gt;"&amp;Q493&amp;"&lt;/Skill_3&gt;"</f>
        <v>&lt;member ID = "P492"&gt;&lt;K_ID&gt;K123&lt;/K_ID&gt;&lt;Name&gt;ヤドキング&lt;/Name&gt;&lt;Personality&gt;PE3&lt;/Personality&gt;&lt;Special_1&gt;S71&lt;/Special_1&gt;&lt;Special_2&gt;S105&lt;/Special_2&gt;&lt;Item&gt;I49&lt;/Item&gt;&lt;Skill_1&gt;S88&lt;/Skill_1&gt;&lt;Skill_2&gt;S175&lt;/Skill_2&gt;&lt;Skill_3&gt;S270&lt;/Skill_3&gt;</v>
      </c>
      <c r="Z493" t="str">
        <f t="shared" si="15"/>
        <v>&lt;Skill_4&gt;S48&lt;/Skill_4&gt;&lt;Circle&gt;4&lt;/Circle&gt;&lt;Doryokuti_1&gt;HP&lt;/Doryokuti_1&gt;&lt;Doryokuti_2&gt;C&lt;/Doryokuti_2&gt;&lt;Doryokuti_3&gt;&lt;/Doryokuti_3&gt;&lt;/member&gt;</v>
      </c>
      <c r="AA493" t="str">
        <f t="shared" si="14"/>
        <v>&lt;member ID = "P492"&gt;&lt;K_ID&gt;K123&lt;/K_ID&gt;&lt;Name&gt;ヤドキング&lt;/Name&gt;&lt;Personality&gt;PE3&lt;/Personality&gt;&lt;Special_1&gt;S71&lt;/Special_1&gt;&lt;Special_2&gt;S105&lt;/Special_2&gt;&lt;Item&gt;I49&lt;/Item&gt;&lt;Skill_1&gt;S88&lt;/Skill_1&gt;&lt;Skill_2&gt;S175&lt;/Skill_2&gt;&lt;Skill_3&gt;S270&lt;/Skill_3&gt;&lt;Skill_4&gt;S48&lt;/Skill_4&gt;&lt;Circle&gt;4&lt;/Circle&gt;&lt;Doryokuti_1&gt;HP&lt;/Doryokuti_1&gt;&lt;Doryokuti_2&gt;C&lt;/Doryokuti_2&gt;&lt;Doryokuti_3&gt;&lt;/Doryokuti_3&gt;&lt;/member&gt;</v>
      </c>
      <c r="AMK493" s="1"/>
    </row>
    <row r="494" spans="1:27 1025:1025">
      <c r="A494" s="1" t="s">
        <v>1181</v>
      </c>
      <c r="B494" t="str">
        <f>VLOOKUP(C494,xml_table5!$A$1:$B$151,2,FALSE())</f>
        <v>K124</v>
      </c>
      <c r="C494" s="1" t="s">
        <v>1182</v>
      </c>
      <c r="D494" s="1" t="s">
        <v>570</v>
      </c>
      <c r="E494" s="22" t="str">
        <f>VLOOKUP(テーブル1[[#This Row],[Personality]],作業用!$J$2:$K$17,2,FALSE)</f>
        <v>PE10</v>
      </c>
      <c r="F494" t="str">
        <f>VLOOKUP(C494,pokemon_status!$B$2:$F$910,4,FALSE())</f>
        <v>どんかん</v>
      </c>
      <c r="G494" t="str">
        <f>VLOOKUP(F494,xml_table4!$A$1:$B$127,2,FALSE())</f>
        <v>S71</v>
      </c>
      <c r="H494" t="s">
        <v>1177</v>
      </c>
      <c r="I494" t="str">
        <f>IF(H494 = "","",VLOOKUP(H494,xml_table4!$A$1:$B$127,2,FALSE()))</f>
        <v>S105</v>
      </c>
      <c r="J494" s="1" t="s">
        <v>460</v>
      </c>
      <c r="K494" t="str">
        <f>VLOOKUP(J494,xml_table2!$A$2:$B$56,2,FALSE())</f>
        <v>I10</v>
      </c>
      <c r="L494" s="1" t="s">
        <v>310</v>
      </c>
      <c r="M494" t="str">
        <f>VLOOKUP(L494,xml_table3!$A$1:$B$272,2,FALSE())</f>
        <v>S88</v>
      </c>
      <c r="N494" s="1" t="s">
        <v>384</v>
      </c>
      <c r="O494" t="str">
        <f>VLOOKUP(N494,xml_table3!$A$1:$B$272,2,FALSE())</f>
        <v>S175</v>
      </c>
      <c r="P494" s="1" t="s">
        <v>312</v>
      </c>
      <c r="Q494" t="str">
        <f>VLOOKUP(P494,xml_table3!$A$1:$B$272,2,FALSE())</f>
        <v>S248</v>
      </c>
      <c r="R494" s="1" t="s">
        <v>453</v>
      </c>
      <c r="S494" t="str">
        <f>VLOOKUP(R494,xml_table3!$A$1:$B$272,2,FALSE())</f>
        <v>S9</v>
      </c>
      <c r="T494" s="1" t="s">
        <v>212</v>
      </c>
      <c r="U494" s="1" t="s">
        <v>42</v>
      </c>
      <c r="V494" s="1" t="s">
        <v>43</v>
      </c>
      <c r="X494" s="1"/>
      <c r="Y494" t="str">
        <f>"&lt;member ID = """&amp;A494&amp;"""&gt;&lt;K_ID&gt;"&amp;B494&amp;"&lt;/K_ID&gt;&lt;Name&gt;"&amp;C494&amp;"&lt;/Name&gt;&lt;Personality&gt;"&amp;テーブル1[[#This Row],[Personality2]]&amp;"&lt;/Personality&gt;&lt;Special_1&gt;"&amp;G494&amp;"&lt;/Special_1&gt;&lt;Special_2&gt;"&amp;I494&amp;"&lt;/Special_2&gt;&lt;Item&gt;"&amp;K494&amp;"&lt;/Item&gt;&lt;Skill_1&gt;"&amp;M494&amp;"&lt;/Skill_1&gt;&lt;Skill_2&gt;"&amp;O494&amp;"&lt;/Skill_2&gt;&lt;Skill_3&gt;"&amp;Q494&amp;"&lt;/Skill_3&gt;"</f>
        <v>&lt;member ID = "P493"&gt;&lt;K_ID&gt;K124&lt;/K_ID&gt;&lt;Name&gt;ヤドラン&lt;/Name&gt;&lt;Personality&gt;PE10&lt;/Personality&gt;&lt;Special_1&gt;S71&lt;/Special_1&gt;&lt;Special_2&gt;S105&lt;/Special_2&gt;&lt;Item&gt;I10&lt;/Item&gt;&lt;Skill_1&gt;S88&lt;/Skill_1&gt;&lt;Skill_2&gt;S175&lt;/Skill_2&gt;&lt;Skill_3&gt;S248&lt;/Skill_3&gt;</v>
      </c>
      <c r="Z494" t="str">
        <f t="shared" si="15"/>
        <v>&lt;Skill_4&gt;S9&lt;/Skill_4&gt;&lt;Circle&gt;1&lt;/Circle&gt;&lt;Doryokuti_1&gt;B&lt;/Doryokuti_1&gt;&lt;Doryokuti_2&gt;C&lt;/Doryokuti_2&gt;&lt;Doryokuti_3&gt;&lt;/Doryokuti_3&gt;&lt;/member&gt;</v>
      </c>
      <c r="AA494" t="str">
        <f t="shared" si="14"/>
        <v>&lt;member ID = "P493"&gt;&lt;K_ID&gt;K124&lt;/K_ID&gt;&lt;Name&gt;ヤドラン&lt;/Name&gt;&lt;Personality&gt;PE10&lt;/Personality&gt;&lt;Special_1&gt;S71&lt;/Special_1&gt;&lt;Special_2&gt;S105&lt;/Special_2&gt;&lt;Item&gt;I10&lt;/Item&gt;&lt;Skill_1&gt;S88&lt;/Skill_1&gt;&lt;Skill_2&gt;S175&lt;/Skill_2&gt;&lt;Skill_3&gt;S248&lt;/Skill_3&gt;&lt;Skill_4&gt;S9&lt;/Skill_4&gt;&lt;Circle&gt;1&lt;/Circle&gt;&lt;Doryokuti_1&gt;B&lt;/Doryokuti_1&gt;&lt;Doryokuti_2&gt;C&lt;/Doryokuti_2&gt;&lt;Doryokuti_3&gt;&lt;/Doryokuti_3&gt;&lt;/member&gt;</v>
      </c>
      <c r="AMK494" s="1"/>
    </row>
    <row r="495" spans="1:27 1025:1025">
      <c r="A495" s="1" t="s">
        <v>1183</v>
      </c>
      <c r="B495" t="str">
        <f>VLOOKUP(C495,xml_table5!$A$1:$B$151,2,FALSE())</f>
        <v>K124</v>
      </c>
      <c r="C495" s="1" t="s">
        <v>1182</v>
      </c>
      <c r="D495" s="1" t="s">
        <v>206</v>
      </c>
      <c r="E495" s="22" t="str">
        <f>VLOOKUP(テーブル1[[#This Row],[Personality]],作業用!$J$2:$K$17,2,FALSE)</f>
        <v>PE1</v>
      </c>
      <c r="F495" t="str">
        <f>VLOOKUP(C495,pokemon_status!$B$2:$F$910,4,FALSE())</f>
        <v>どんかん</v>
      </c>
      <c r="G495" t="str">
        <f>VLOOKUP(F495,xml_table4!$A$1:$B$127,2,FALSE())</f>
        <v>S71</v>
      </c>
      <c r="H495" t="s">
        <v>1177</v>
      </c>
      <c r="I495" t="str">
        <f>IF(H495 = "","",VLOOKUP(H495,xml_table4!$A$1:$B$127,2,FALSE()))</f>
        <v>S105</v>
      </c>
      <c r="J495" s="1" t="s">
        <v>431</v>
      </c>
      <c r="K495" t="str">
        <f>VLOOKUP(J495,xml_table2!$A$2:$B$56,2,FALSE())</f>
        <v>I32</v>
      </c>
      <c r="L495" s="1" t="s">
        <v>246</v>
      </c>
      <c r="M495" t="str">
        <f>VLOOKUP(L495,xml_table3!$A$1:$B$272,2,FALSE())</f>
        <v>S98</v>
      </c>
      <c r="N495" s="1" t="s">
        <v>216</v>
      </c>
      <c r="O495" t="str">
        <f>VLOOKUP(N495,xml_table3!$A$1:$B$272,2,FALSE())</f>
        <v>S6</v>
      </c>
      <c r="P495" s="1" t="s">
        <v>210</v>
      </c>
      <c r="Q495" t="str">
        <f>VLOOKUP(P495,xml_table3!$A$1:$B$272,2,FALSE())</f>
        <v>S95</v>
      </c>
      <c r="R495" s="1" t="s">
        <v>404</v>
      </c>
      <c r="S495" t="str">
        <f>VLOOKUP(R495,xml_table3!$A$1:$B$272,2,FALSE())</f>
        <v>S257</v>
      </c>
      <c r="T495" s="1" t="s">
        <v>219</v>
      </c>
      <c r="U495" s="1" t="s">
        <v>40</v>
      </c>
      <c r="V495" s="1" t="s">
        <v>41</v>
      </c>
      <c r="X495" s="1"/>
      <c r="Y495" t="str">
        <f>"&lt;member ID = """&amp;A495&amp;"""&gt;&lt;K_ID&gt;"&amp;B495&amp;"&lt;/K_ID&gt;&lt;Name&gt;"&amp;C495&amp;"&lt;/Name&gt;&lt;Personality&gt;"&amp;テーブル1[[#This Row],[Personality2]]&amp;"&lt;/Personality&gt;&lt;Special_1&gt;"&amp;G495&amp;"&lt;/Special_1&gt;&lt;Special_2&gt;"&amp;I495&amp;"&lt;/Special_2&gt;&lt;Item&gt;"&amp;K495&amp;"&lt;/Item&gt;&lt;Skill_1&gt;"&amp;M495&amp;"&lt;/Skill_1&gt;&lt;Skill_2&gt;"&amp;O495&amp;"&lt;/Skill_2&gt;&lt;Skill_3&gt;"&amp;Q495&amp;"&lt;/Skill_3&gt;"</f>
        <v>&lt;member ID = "P494"&gt;&lt;K_ID&gt;K124&lt;/K_ID&gt;&lt;Name&gt;ヤドラン&lt;/Name&gt;&lt;Personality&gt;PE1&lt;/Personality&gt;&lt;Special_1&gt;S71&lt;/Special_1&gt;&lt;Special_2&gt;S105&lt;/Special_2&gt;&lt;Item&gt;I32&lt;/Item&gt;&lt;Skill_1&gt;S98&lt;/Skill_1&gt;&lt;Skill_2&gt;S6&lt;/Skill_2&gt;&lt;Skill_3&gt;S95&lt;/Skill_3&gt;</v>
      </c>
      <c r="Z495" t="str">
        <f t="shared" si="15"/>
        <v>&lt;Skill_4&gt;S257&lt;/Skill_4&gt;&lt;Circle&gt;2&lt;/Circle&gt;&lt;Doryokuti_1&gt;HP&lt;/Doryokuti_1&gt;&lt;Doryokuti_2&gt;A&lt;/Doryokuti_2&gt;&lt;Doryokuti_3&gt;&lt;/Doryokuti_3&gt;&lt;/member&gt;</v>
      </c>
      <c r="AA495" t="str">
        <f t="shared" si="14"/>
        <v>&lt;member ID = "P494"&gt;&lt;K_ID&gt;K124&lt;/K_ID&gt;&lt;Name&gt;ヤドラン&lt;/Name&gt;&lt;Personality&gt;PE1&lt;/Personality&gt;&lt;Special_1&gt;S71&lt;/Special_1&gt;&lt;Special_2&gt;S105&lt;/Special_2&gt;&lt;Item&gt;I32&lt;/Item&gt;&lt;Skill_1&gt;S98&lt;/Skill_1&gt;&lt;Skill_2&gt;S6&lt;/Skill_2&gt;&lt;Skill_3&gt;S95&lt;/Skill_3&gt;&lt;Skill_4&gt;S257&lt;/Skill_4&gt;&lt;Circle&gt;2&lt;/Circle&gt;&lt;Doryokuti_1&gt;HP&lt;/Doryokuti_1&gt;&lt;Doryokuti_2&gt;A&lt;/Doryokuti_2&gt;&lt;Doryokuti_3&gt;&lt;/Doryokuti_3&gt;&lt;/member&gt;</v>
      </c>
      <c r="AMK495" s="1"/>
    </row>
    <row r="496" spans="1:27 1025:1025">
      <c r="A496" s="1" t="s">
        <v>1184</v>
      </c>
      <c r="B496" t="str">
        <f>VLOOKUP(C496,xml_table5!$A$1:$B$151,2,FALSE())</f>
        <v>K124</v>
      </c>
      <c r="C496" s="1" t="s">
        <v>1182</v>
      </c>
      <c r="D496" s="1" t="s">
        <v>261</v>
      </c>
      <c r="E496" s="22" t="str">
        <f>VLOOKUP(テーブル1[[#This Row],[Personality]],作業用!$J$2:$K$17,2,FALSE)</f>
        <v>PE3</v>
      </c>
      <c r="F496" t="str">
        <f>VLOOKUP(C496,pokemon_status!$B$2:$F$910,4,FALSE())</f>
        <v>どんかん</v>
      </c>
      <c r="G496" t="str">
        <f>VLOOKUP(F496,xml_table4!$A$1:$B$127,2,FALSE())</f>
        <v>S71</v>
      </c>
      <c r="H496" t="s">
        <v>1177</v>
      </c>
      <c r="I496" t="str">
        <f>IF(H496 = "","",VLOOKUP(H496,xml_table4!$A$1:$B$127,2,FALSE()))</f>
        <v>S105</v>
      </c>
      <c r="J496" s="1" t="s">
        <v>190</v>
      </c>
      <c r="K496" t="str">
        <f>VLOOKUP(J496,xml_table2!$A$2:$B$56,2,FALSE())</f>
        <v>I22</v>
      </c>
      <c r="L496" s="1" t="s">
        <v>310</v>
      </c>
      <c r="M496" t="str">
        <f>VLOOKUP(L496,xml_table3!$A$1:$B$272,2,FALSE())</f>
        <v>S88</v>
      </c>
      <c r="N496" s="1" t="s">
        <v>433</v>
      </c>
      <c r="O496" t="str">
        <f>VLOOKUP(N496,xml_table3!$A$1:$B$272,2,FALSE())</f>
        <v>S48</v>
      </c>
      <c r="P496" s="1" t="s">
        <v>319</v>
      </c>
      <c r="Q496" t="str">
        <f>VLOOKUP(P496,xml_table3!$A$1:$B$272,2,FALSE())</f>
        <v>S104</v>
      </c>
      <c r="R496" s="1" t="s">
        <v>321</v>
      </c>
      <c r="S496" t="str">
        <f>VLOOKUP(R496,xml_table3!$A$1:$B$272,2,FALSE())</f>
        <v>S91</v>
      </c>
      <c r="T496" s="1" t="s">
        <v>224</v>
      </c>
      <c r="U496" s="1" t="s">
        <v>40</v>
      </c>
      <c r="V496" s="1" t="s">
        <v>43</v>
      </c>
      <c r="X496" s="1"/>
      <c r="Y496" t="str">
        <f>"&lt;member ID = """&amp;A496&amp;"""&gt;&lt;K_ID&gt;"&amp;B496&amp;"&lt;/K_ID&gt;&lt;Name&gt;"&amp;C496&amp;"&lt;/Name&gt;&lt;Personality&gt;"&amp;テーブル1[[#This Row],[Personality2]]&amp;"&lt;/Personality&gt;&lt;Special_1&gt;"&amp;G496&amp;"&lt;/Special_1&gt;&lt;Special_2&gt;"&amp;I496&amp;"&lt;/Special_2&gt;&lt;Item&gt;"&amp;K496&amp;"&lt;/Item&gt;&lt;Skill_1&gt;"&amp;M496&amp;"&lt;/Skill_1&gt;&lt;Skill_2&gt;"&amp;O496&amp;"&lt;/Skill_2&gt;&lt;Skill_3&gt;"&amp;Q496&amp;"&lt;/Skill_3&gt;"</f>
        <v>&lt;member ID = "P495"&gt;&lt;K_ID&gt;K124&lt;/K_ID&gt;&lt;Name&gt;ヤドラン&lt;/Name&gt;&lt;Personality&gt;PE3&lt;/Personality&gt;&lt;Special_1&gt;S71&lt;/Special_1&gt;&lt;Special_2&gt;S105&lt;/Special_2&gt;&lt;Item&gt;I22&lt;/Item&gt;&lt;Skill_1&gt;S88&lt;/Skill_1&gt;&lt;Skill_2&gt;S48&lt;/Skill_2&gt;&lt;Skill_3&gt;S104&lt;/Skill_3&gt;</v>
      </c>
      <c r="Z496" t="str">
        <f t="shared" si="15"/>
        <v>&lt;Skill_4&gt;S91&lt;/Skill_4&gt;&lt;Circle&gt;3&lt;/Circle&gt;&lt;Doryokuti_1&gt;HP&lt;/Doryokuti_1&gt;&lt;Doryokuti_2&gt;C&lt;/Doryokuti_2&gt;&lt;Doryokuti_3&gt;&lt;/Doryokuti_3&gt;&lt;/member&gt;</v>
      </c>
      <c r="AA496" t="str">
        <f t="shared" si="14"/>
        <v>&lt;member ID = "P495"&gt;&lt;K_ID&gt;K124&lt;/K_ID&gt;&lt;Name&gt;ヤドラン&lt;/Name&gt;&lt;Personality&gt;PE3&lt;/Personality&gt;&lt;Special_1&gt;S71&lt;/Special_1&gt;&lt;Special_2&gt;S105&lt;/Special_2&gt;&lt;Item&gt;I22&lt;/Item&gt;&lt;Skill_1&gt;S88&lt;/Skill_1&gt;&lt;Skill_2&gt;S48&lt;/Skill_2&gt;&lt;Skill_3&gt;S104&lt;/Skill_3&gt;&lt;Skill_4&gt;S91&lt;/Skill_4&gt;&lt;Circle&gt;3&lt;/Circle&gt;&lt;Doryokuti_1&gt;HP&lt;/Doryokuti_1&gt;&lt;Doryokuti_2&gt;C&lt;/Doryokuti_2&gt;&lt;Doryokuti_3&gt;&lt;/Doryokuti_3&gt;&lt;/member&gt;</v>
      </c>
      <c r="AMK496" s="1"/>
    </row>
    <row r="497" spans="1:27 1025:1025">
      <c r="A497" s="1" t="s">
        <v>1185</v>
      </c>
      <c r="B497" t="str">
        <f>VLOOKUP(C497,xml_table5!$A$1:$B$151,2,FALSE())</f>
        <v>K124</v>
      </c>
      <c r="C497" s="1" t="s">
        <v>1182</v>
      </c>
      <c r="D497" s="1" t="s">
        <v>767</v>
      </c>
      <c r="E497" s="22" t="str">
        <f>VLOOKUP(テーブル1[[#This Row],[Personality]],作業用!$J$2:$K$17,2,FALSE)</f>
        <v>PE13</v>
      </c>
      <c r="F497" t="str">
        <f>VLOOKUP(C497,pokemon_status!$B$2:$F$910,4,FALSE())</f>
        <v>どんかん</v>
      </c>
      <c r="G497" t="str">
        <f>VLOOKUP(F497,xml_table4!$A$1:$B$127,2,FALSE())</f>
        <v>S71</v>
      </c>
      <c r="H497" t="s">
        <v>1177</v>
      </c>
      <c r="I497" t="str">
        <f>IF(H497 = "","",VLOOKUP(H497,xml_table4!$A$1:$B$127,2,FALSE()))</f>
        <v>S105</v>
      </c>
      <c r="J497" s="1" t="s">
        <v>298</v>
      </c>
      <c r="K497" t="str">
        <f>VLOOKUP(J497,xml_table2!$A$2:$B$56,2,FALSE())</f>
        <v>I33</v>
      </c>
      <c r="L497" s="1" t="s">
        <v>310</v>
      </c>
      <c r="M497" t="str">
        <f>VLOOKUP(L497,xml_table3!$A$1:$B$272,2,FALSE())</f>
        <v>S88</v>
      </c>
      <c r="N497" s="1" t="s">
        <v>384</v>
      </c>
      <c r="O497" t="str">
        <f>VLOOKUP(N497,xml_table3!$A$1:$B$272,2,FALSE())</f>
        <v>S175</v>
      </c>
      <c r="P497" s="1" t="s">
        <v>396</v>
      </c>
      <c r="Q497" t="str">
        <f>VLOOKUP(P497,xml_table3!$A$1:$B$272,2,FALSE())</f>
        <v>S270</v>
      </c>
      <c r="R497" s="1" t="s">
        <v>711</v>
      </c>
      <c r="S497" t="str">
        <f>VLOOKUP(R497,xml_table3!$A$1:$B$272,2,FALSE())</f>
        <v>S166</v>
      </c>
      <c r="T497" s="1" t="s">
        <v>228</v>
      </c>
      <c r="U497" s="1" t="s">
        <v>40</v>
      </c>
      <c r="V497" s="1" t="s">
        <v>43</v>
      </c>
      <c r="X497" s="1"/>
      <c r="Y497" t="str">
        <f>"&lt;member ID = """&amp;A497&amp;"""&gt;&lt;K_ID&gt;"&amp;B497&amp;"&lt;/K_ID&gt;&lt;Name&gt;"&amp;C497&amp;"&lt;/Name&gt;&lt;Personality&gt;"&amp;テーブル1[[#This Row],[Personality2]]&amp;"&lt;/Personality&gt;&lt;Special_1&gt;"&amp;G497&amp;"&lt;/Special_1&gt;&lt;Special_2&gt;"&amp;I497&amp;"&lt;/Special_2&gt;&lt;Item&gt;"&amp;K497&amp;"&lt;/Item&gt;&lt;Skill_1&gt;"&amp;M497&amp;"&lt;/Skill_1&gt;&lt;Skill_2&gt;"&amp;O497&amp;"&lt;/Skill_2&gt;&lt;Skill_3&gt;"&amp;Q497&amp;"&lt;/Skill_3&gt;"</f>
        <v>&lt;member ID = "P496"&gt;&lt;K_ID&gt;K124&lt;/K_ID&gt;&lt;Name&gt;ヤドラン&lt;/Name&gt;&lt;Personality&gt;PE13&lt;/Personality&gt;&lt;Special_1&gt;S71&lt;/Special_1&gt;&lt;Special_2&gt;S105&lt;/Special_2&gt;&lt;Item&gt;I33&lt;/Item&gt;&lt;Skill_1&gt;S88&lt;/Skill_1&gt;&lt;Skill_2&gt;S175&lt;/Skill_2&gt;&lt;Skill_3&gt;S270&lt;/Skill_3&gt;</v>
      </c>
      <c r="Z497" t="str">
        <f t="shared" si="15"/>
        <v>&lt;Skill_4&gt;S166&lt;/Skill_4&gt;&lt;Circle&gt;4&lt;/Circle&gt;&lt;Doryokuti_1&gt;HP&lt;/Doryokuti_1&gt;&lt;Doryokuti_2&gt;C&lt;/Doryokuti_2&gt;&lt;Doryokuti_3&gt;&lt;/Doryokuti_3&gt;&lt;/member&gt;</v>
      </c>
      <c r="AA497" t="str">
        <f t="shared" si="14"/>
        <v>&lt;member ID = "P496"&gt;&lt;K_ID&gt;K124&lt;/K_ID&gt;&lt;Name&gt;ヤドラン&lt;/Name&gt;&lt;Personality&gt;PE13&lt;/Personality&gt;&lt;Special_1&gt;S71&lt;/Special_1&gt;&lt;Special_2&gt;S105&lt;/Special_2&gt;&lt;Item&gt;I33&lt;/Item&gt;&lt;Skill_1&gt;S88&lt;/Skill_1&gt;&lt;Skill_2&gt;S175&lt;/Skill_2&gt;&lt;Skill_3&gt;S270&lt;/Skill_3&gt;&lt;Skill_4&gt;S166&lt;/Skill_4&gt;&lt;Circle&gt;4&lt;/Circle&gt;&lt;Doryokuti_1&gt;HP&lt;/Doryokuti_1&gt;&lt;Doryokuti_2&gt;C&lt;/Doryokuti_2&gt;&lt;Doryokuti_3&gt;&lt;/Doryokuti_3&gt;&lt;/member&gt;</v>
      </c>
      <c r="AMK497" s="1"/>
    </row>
    <row r="498" spans="1:27 1025:1025">
      <c r="A498" s="1" t="s">
        <v>1186</v>
      </c>
      <c r="B498" t="str">
        <f>VLOOKUP(C498,xml_table5!$A$1:$B$151,2,FALSE())</f>
        <v>K125</v>
      </c>
      <c r="C498" s="1" t="s">
        <v>1187</v>
      </c>
      <c r="D498" s="1" t="s">
        <v>564</v>
      </c>
      <c r="E498" s="22" t="str">
        <f>VLOOKUP(テーブル1[[#This Row],[Personality]],作業用!$J$2:$K$17,2,FALSE)</f>
        <v>PE9</v>
      </c>
      <c r="F498" t="str">
        <f>VLOOKUP(C498,pokemon_status!$B$2:$F$910,4,FALSE())</f>
        <v>ゆきふらし</v>
      </c>
      <c r="G498" t="str">
        <f>VLOOKUP(F498,xml_table4!$A$1:$B$127,2,FALSE())</f>
        <v>S120</v>
      </c>
      <c r="I498" t="str">
        <f>IF(H498 = "","",VLOOKUP(H498,xml_table4!$A$1:$B$127,2,FALSE()))</f>
        <v/>
      </c>
      <c r="J498" s="1" t="s">
        <v>250</v>
      </c>
      <c r="K498" t="str">
        <f>VLOOKUP(J498,xml_table2!$A$2:$B$56,2,FALSE())</f>
        <v>I54</v>
      </c>
      <c r="L498" s="1" t="s">
        <v>506</v>
      </c>
      <c r="M498" t="str">
        <f>VLOOKUP(L498,xml_table3!$A$1:$B$272,2,FALSE())</f>
        <v>S64</v>
      </c>
      <c r="N498" s="1" t="s">
        <v>396</v>
      </c>
      <c r="O498" t="str">
        <f>VLOOKUP(N498,xml_table3!$A$1:$B$272,2,FALSE())</f>
        <v>S270</v>
      </c>
      <c r="P498" s="1" t="s">
        <v>409</v>
      </c>
      <c r="Q498" t="str">
        <f>VLOOKUP(P498,xml_table3!$A$1:$B$272,2,FALSE())</f>
        <v>S239</v>
      </c>
      <c r="R498" s="1" t="s">
        <v>1188</v>
      </c>
      <c r="S498" t="str">
        <f>VLOOKUP(R498,xml_table3!$A$1:$B$272,2,FALSE())</f>
        <v>S70</v>
      </c>
      <c r="T498" s="1" t="s">
        <v>212</v>
      </c>
      <c r="U498" s="1" t="s">
        <v>40</v>
      </c>
      <c r="V498" s="1" t="s">
        <v>43</v>
      </c>
      <c r="X498" s="1"/>
      <c r="Y498" t="str">
        <f>"&lt;member ID = """&amp;A498&amp;"""&gt;&lt;K_ID&gt;"&amp;B498&amp;"&lt;/K_ID&gt;&lt;Name&gt;"&amp;C498&amp;"&lt;/Name&gt;&lt;Personality&gt;"&amp;テーブル1[[#This Row],[Personality2]]&amp;"&lt;/Personality&gt;&lt;Special_1&gt;"&amp;G498&amp;"&lt;/Special_1&gt;&lt;Special_2&gt;"&amp;I498&amp;"&lt;/Special_2&gt;&lt;Item&gt;"&amp;K498&amp;"&lt;/Item&gt;&lt;Skill_1&gt;"&amp;M498&amp;"&lt;/Skill_1&gt;&lt;Skill_2&gt;"&amp;O498&amp;"&lt;/Skill_2&gt;&lt;Skill_3&gt;"&amp;Q498&amp;"&lt;/Skill_3&gt;"</f>
        <v>&lt;member ID = "P497"&gt;&lt;K_ID&gt;K125&lt;/K_ID&gt;&lt;Name&gt;ユキノオー&lt;/Name&gt;&lt;Personality&gt;PE9&lt;/Personality&gt;&lt;Special_1&gt;S120&lt;/Special_1&gt;&lt;Special_2&gt;&lt;/Special_2&gt;&lt;Item&gt;I54&lt;/Item&gt;&lt;Skill_1&gt;S64&lt;/Skill_1&gt;&lt;Skill_2&gt;S270&lt;/Skill_2&gt;&lt;Skill_3&gt;S239&lt;/Skill_3&gt;</v>
      </c>
      <c r="Z498" t="str">
        <f t="shared" si="15"/>
        <v>&lt;Skill_4&gt;S70&lt;/Skill_4&gt;&lt;Circle&gt;1&lt;/Circle&gt;&lt;Doryokuti_1&gt;HP&lt;/Doryokuti_1&gt;&lt;Doryokuti_2&gt;C&lt;/Doryokuti_2&gt;&lt;Doryokuti_3&gt;&lt;/Doryokuti_3&gt;&lt;/member&gt;</v>
      </c>
      <c r="AA498" t="str">
        <f t="shared" si="14"/>
        <v>&lt;member ID = "P497"&gt;&lt;K_ID&gt;K125&lt;/K_ID&gt;&lt;Name&gt;ユキノオー&lt;/Name&gt;&lt;Personality&gt;PE9&lt;/Personality&gt;&lt;Special_1&gt;S120&lt;/Special_1&gt;&lt;Special_2&gt;&lt;/Special_2&gt;&lt;Item&gt;I54&lt;/Item&gt;&lt;Skill_1&gt;S64&lt;/Skill_1&gt;&lt;Skill_2&gt;S270&lt;/Skill_2&gt;&lt;Skill_3&gt;S239&lt;/Skill_3&gt;&lt;Skill_4&gt;S70&lt;/Skill_4&gt;&lt;Circle&gt;1&lt;/Circle&gt;&lt;Doryokuti_1&gt;HP&lt;/Doryokuti_1&gt;&lt;Doryokuti_2&gt;C&lt;/Doryokuti_2&gt;&lt;Doryokuti_3&gt;&lt;/Doryokuti_3&gt;&lt;/member&gt;</v>
      </c>
      <c r="AMK498" s="1"/>
    </row>
    <row r="499" spans="1:27 1025:1025">
      <c r="A499" s="1" t="s">
        <v>1189</v>
      </c>
      <c r="B499" t="str">
        <f>VLOOKUP(C499,xml_table5!$A$1:$B$151,2,FALSE())</f>
        <v>K125</v>
      </c>
      <c r="C499" s="1" t="s">
        <v>1187</v>
      </c>
      <c r="D499" s="1" t="s">
        <v>570</v>
      </c>
      <c r="E499" s="22" t="str">
        <f>VLOOKUP(テーブル1[[#This Row],[Personality]],作業用!$J$2:$K$17,2,FALSE)</f>
        <v>PE10</v>
      </c>
      <c r="F499" t="str">
        <f>VLOOKUP(C499,pokemon_status!$B$2:$F$910,4,FALSE())</f>
        <v>ゆきふらし</v>
      </c>
      <c r="G499" t="str">
        <f>VLOOKUP(F499,xml_table4!$A$1:$B$127,2,FALSE())</f>
        <v>S120</v>
      </c>
      <c r="I499" t="str">
        <f>IF(H499 = "","",VLOOKUP(H499,xml_table4!$A$1:$B$127,2,FALSE()))</f>
        <v/>
      </c>
      <c r="J499" s="1" t="s">
        <v>505</v>
      </c>
      <c r="K499" t="str">
        <f>VLOOKUP(J499,xml_table2!$A$2:$B$56,2,FALSE())</f>
        <v>I6</v>
      </c>
      <c r="L499" s="1" t="s">
        <v>506</v>
      </c>
      <c r="M499" t="str">
        <f>VLOOKUP(L499,xml_table3!$A$1:$B$272,2,FALSE())</f>
        <v>S64</v>
      </c>
      <c r="N499" s="1" t="s">
        <v>413</v>
      </c>
      <c r="O499" t="str">
        <f>VLOOKUP(N499,xml_table3!$A$1:$B$272,2,FALSE())</f>
        <v>S119</v>
      </c>
      <c r="P499" s="1" t="s">
        <v>849</v>
      </c>
      <c r="Q499" t="str">
        <f>VLOOKUP(P499,xml_table3!$A$1:$B$272,2,FALSE())</f>
        <v>S184</v>
      </c>
      <c r="R499" s="1" t="s">
        <v>507</v>
      </c>
      <c r="S499" t="str">
        <f>VLOOKUP(R499,xml_table3!$A$1:$B$272,2,FALSE())</f>
        <v>S256</v>
      </c>
      <c r="T499" s="1" t="s">
        <v>219</v>
      </c>
      <c r="U499" s="1" t="s">
        <v>40</v>
      </c>
      <c r="V499" s="1" t="s">
        <v>42</v>
      </c>
      <c r="W499" s="1" t="s">
        <v>44</v>
      </c>
      <c r="X499" s="1"/>
      <c r="Y499" t="str">
        <f>"&lt;member ID = """&amp;A499&amp;"""&gt;&lt;K_ID&gt;"&amp;B499&amp;"&lt;/K_ID&gt;&lt;Name&gt;"&amp;C499&amp;"&lt;/Name&gt;&lt;Personality&gt;"&amp;テーブル1[[#This Row],[Personality2]]&amp;"&lt;/Personality&gt;&lt;Special_1&gt;"&amp;G499&amp;"&lt;/Special_1&gt;&lt;Special_2&gt;"&amp;I499&amp;"&lt;/Special_2&gt;&lt;Item&gt;"&amp;K499&amp;"&lt;/Item&gt;&lt;Skill_1&gt;"&amp;M499&amp;"&lt;/Skill_1&gt;&lt;Skill_2&gt;"&amp;O499&amp;"&lt;/Skill_2&gt;&lt;Skill_3&gt;"&amp;Q499&amp;"&lt;/Skill_3&gt;"</f>
        <v>&lt;member ID = "P498"&gt;&lt;K_ID&gt;K125&lt;/K_ID&gt;&lt;Name&gt;ユキノオー&lt;/Name&gt;&lt;Personality&gt;PE10&lt;/Personality&gt;&lt;Special_1&gt;S120&lt;/Special_1&gt;&lt;Special_2&gt;&lt;/Special_2&gt;&lt;Item&gt;I6&lt;/Item&gt;&lt;Skill_1&gt;S64&lt;/Skill_1&gt;&lt;Skill_2&gt;S119&lt;/Skill_2&gt;&lt;Skill_3&gt;S184&lt;/Skill_3&gt;</v>
      </c>
      <c r="Z499" t="str">
        <f t="shared" si="15"/>
        <v>&lt;Skill_4&gt;S256&lt;/Skill_4&gt;&lt;Circle&gt;2&lt;/Circle&gt;&lt;Doryokuti_1&gt;HP&lt;/Doryokuti_1&gt;&lt;Doryokuti_2&gt;B&lt;/Doryokuti_2&gt;&lt;Doryokuti_3&gt;D&lt;/Doryokuti_3&gt;&lt;/member&gt;</v>
      </c>
      <c r="AA499" t="str">
        <f t="shared" si="14"/>
        <v>&lt;member ID = "P498"&gt;&lt;K_ID&gt;K125&lt;/K_ID&gt;&lt;Name&gt;ユキノオー&lt;/Name&gt;&lt;Personality&gt;PE10&lt;/Personality&gt;&lt;Special_1&gt;S120&lt;/Special_1&gt;&lt;Special_2&gt;&lt;/Special_2&gt;&lt;Item&gt;I6&lt;/Item&gt;&lt;Skill_1&gt;S64&lt;/Skill_1&gt;&lt;Skill_2&gt;S119&lt;/Skill_2&gt;&lt;Skill_3&gt;S184&lt;/Skill_3&gt;&lt;Skill_4&gt;S256&lt;/Skill_4&gt;&lt;Circle&gt;2&lt;/Circle&gt;&lt;Doryokuti_1&gt;HP&lt;/Doryokuti_1&gt;&lt;Doryokuti_2&gt;B&lt;/Doryokuti_2&gt;&lt;Doryokuti_3&gt;D&lt;/Doryokuti_3&gt;&lt;/member&gt;</v>
      </c>
      <c r="AMK499" s="1"/>
    </row>
    <row r="500" spans="1:27 1025:1025">
      <c r="A500" s="1" t="s">
        <v>1190</v>
      </c>
      <c r="B500" t="str">
        <f>VLOOKUP(C500,xml_table5!$A$1:$B$151,2,FALSE())</f>
        <v>K125</v>
      </c>
      <c r="C500" s="1" t="s">
        <v>1187</v>
      </c>
      <c r="D500" s="1" t="s">
        <v>767</v>
      </c>
      <c r="E500" s="22" t="str">
        <f>VLOOKUP(テーブル1[[#This Row],[Personality]],作業用!$J$2:$K$17,2,FALSE)</f>
        <v>PE13</v>
      </c>
      <c r="F500" t="str">
        <f>VLOOKUP(C500,pokemon_status!$B$2:$F$910,4,FALSE())</f>
        <v>ゆきふらし</v>
      </c>
      <c r="G500" t="str">
        <f>VLOOKUP(F500,xml_table4!$A$1:$B$127,2,FALSE())</f>
        <v>S120</v>
      </c>
      <c r="I500" t="str">
        <f>IF(H500 = "","",VLOOKUP(H500,xml_table4!$A$1:$B$127,2,FALSE()))</f>
        <v/>
      </c>
      <c r="J500" s="1" t="s">
        <v>291</v>
      </c>
      <c r="K500" t="str">
        <f>VLOOKUP(J500,xml_table2!$A$2:$B$56,2,FALSE())</f>
        <v>I7</v>
      </c>
      <c r="L500" s="1" t="s">
        <v>538</v>
      </c>
      <c r="M500" t="str">
        <f>VLOOKUP(L500,xml_table3!$A$1:$B$272,2,FALSE())</f>
        <v>S36</v>
      </c>
      <c r="N500" s="1" t="s">
        <v>385</v>
      </c>
      <c r="O500" t="str">
        <f>VLOOKUP(N500,xml_table3!$A$1:$B$272,2,FALSE())</f>
        <v>S213</v>
      </c>
      <c r="P500" s="1" t="s">
        <v>319</v>
      </c>
      <c r="Q500" t="str">
        <f>VLOOKUP(P500,xml_table3!$A$1:$B$272,2,FALSE())</f>
        <v>S104</v>
      </c>
      <c r="R500" s="1" t="s">
        <v>363</v>
      </c>
      <c r="S500" t="str">
        <f>VLOOKUP(R500,xml_table3!$A$1:$B$272,2,FALSE())</f>
        <v>S61</v>
      </c>
      <c r="T500" s="1" t="s">
        <v>224</v>
      </c>
      <c r="U500" s="1" t="s">
        <v>40</v>
      </c>
      <c r="V500" s="1" t="s">
        <v>43</v>
      </c>
      <c r="X500" s="1"/>
      <c r="Y500" t="str">
        <f>"&lt;member ID = """&amp;A500&amp;"""&gt;&lt;K_ID&gt;"&amp;B500&amp;"&lt;/K_ID&gt;&lt;Name&gt;"&amp;C500&amp;"&lt;/Name&gt;&lt;Personality&gt;"&amp;テーブル1[[#This Row],[Personality2]]&amp;"&lt;/Personality&gt;&lt;Special_1&gt;"&amp;G500&amp;"&lt;/Special_1&gt;&lt;Special_2&gt;"&amp;I500&amp;"&lt;/Special_2&gt;&lt;Item&gt;"&amp;K500&amp;"&lt;/Item&gt;&lt;Skill_1&gt;"&amp;M500&amp;"&lt;/Skill_1&gt;&lt;Skill_2&gt;"&amp;O500&amp;"&lt;/Skill_2&gt;&lt;Skill_3&gt;"&amp;Q500&amp;"&lt;/Skill_3&gt;"</f>
        <v>&lt;member ID = "P499"&gt;&lt;K_ID&gt;K125&lt;/K_ID&gt;&lt;Name&gt;ユキノオー&lt;/Name&gt;&lt;Personality&gt;PE13&lt;/Personality&gt;&lt;Special_1&gt;S120&lt;/Special_1&gt;&lt;Special_2&gt;&lt;/Special_2&gt;&lt;Item&gt;I7&lt;/Item&gt;&lt;Skill_1&gt;S36&lt;/Skill_1&gt;&lt;Skill_2&gt;S213&lt;/Skill_2&gt;&lt;Skill_3&gt;S104&lt;/Skill_3&gt;</v>
      </c>
      <c r="Z500" t="str">
        <f t="shared" si="15"/>
        <v>&lt;Skill_4&gt;S61&lt;/Skill_4&gt;&lt;Circle&gt;3&lt;/Circle&gt;&lt;Doryokuti_1&gt;HP&lt;/Doryokuti_1&gt;&lt;Doryokuti_2&gt;C&lt;/Doryokuti_2&gt;&lt;Doryokuti_3&gt;&lt;/Doryokuti_3&gt;&lt;/member&gt;</v>
      </c>
      <c r="AA500" t="str">
        <f t="shared" si="14"/>
        <v>&lt;member ID = "P499"&gt;&lt;K_ID&gt;K125&lt;/K_ID&gt;&lt;Name&gt;ユキノオー&lt;/Name&gt;&lt;Personality&gt;PE13&lt;/Personality&gt;&lt;Special_1&gt;S120&lt;/Special_1&gt;&lt;Special_2&gt;&lt;/Special_2&gt;&lt;Item&gt;I7&lt;/Item&gt;&lt;Skill_1&gt;S36&lt;/Skill_1&gt;&lt;Skill_2&gt;S213&lt;/Skill_2&gt;&lt;Skill_3&gt;S104&lt;/Skill_3&gt;&lt;Skill_4&gt;S61&lt;/Skill_4&gt;&lt;Circle&gt;3&lt;/Circle&gt;&lt;Doryokuti_1&gt;HP&lt;/Doryokuti_1&gt;&lt;Doryokuti_2&gt;C&lt;/Doryokuti_2&gt;&lt;Doryokuti_3&gt;&lt;/Doryokuti_3&gt;&lt;/member&gt;</v>
      </c>
      <c r="AMK500" s="1"/>
    </row>
    <row r="501" spans="1:27 1025:1025">
      <c r="A501" s="1" t="s">
        <v>1191</v>
      </c>
      <c r="B501" t="str">
        <f>VLOOKUP(C501,xml_table5!$A$1:$B$151,2,FALSE())</f>
        <v>K125</v>
      </c>
      <c r="C501" s="1" t="s">
        <v>1187</v>
      </c>
      <c r="D501" s="1" t="s">
        <v>383</v>
      </c>
      <c r="E501" s="22" t="str">
        <f>VLOOKUP(テーブル1[[#This Row],[Personality]],作業用!$J$2:$K$17,2,FALSE)</f>
        <v>PE8</v>
      </c>
      <c r="F501" t="str">
        <f>VLOOKUP(C501,pokemon_status!$B$2:$F$910,4,FALSE())</f>
        <v>ゆきふらし</v>
      </c>
      <c r="G501" t="str">
        <f>VLOOKUP(F501,xml_table4!$A$1:$B$127,2,FALSE())</f>
        <v>S120</v>
      </c>
      <c r="I501" t="str">
        <f>IF(H501 = "","",VLOOKUP(H501,xml_table4!$A$1:$B$127,2,FALSE()))</f>
        <v/>
      </c>
      <c r="J501" s="1" t="s">
        <v>479</v>
      </c>
      <c r="K501" t="str">
        <f>VLOOKUP(J501,xml_table2!$A$2:$B$56,2,FALSE())</f>
        <v>I9</v>
      </c>
      <c r="L501" s="1" t="s">
        <v>810</v>
      </c>
      <c r="M501" t="str">
        <f>VLOOKUP(L501,xml_table3!$A$1:$B$272,2,FALSE())</f>
        <v>S32</v>
      </c>
      <c r="N501" s="1" t="s">
        <v>404</v>
      </c>
      <c r="O501" t="str">
        <f>VLOOKUP(N501,xml_table3!$A$1:$B$272,2,FALSE())</f>
        <v>S257</v>
      </c>
      <c r="P501" s="1" t="s">
        <v>210</v>
      </c>
      <c r="Q501" t="str">
        <f>VLOOKUP(P501,xml_table3!$A$1:$B$272,2,FALSE())</f>
        <v>S95</v>
      </c>
      <c r="R501" s="1" t="s">
        <v>209</v>
      </c>
      <c r="S501" t="str">
        <f>VLOOKUP(R501,xml_table3!$A$1:$B$272,2,FALSE())</f>
        <v>S26</v>
      </c>
      <c r="T501" s="1" t="s">
        <v>228</v>
      </c>
      <c r="U501" s="1" t="s">
        <v>40</v>
      </c>
      <c r="V501" s="1" t="s">
        <v>41</v>
      </c>
      <c r="X501" s="1"/>
      <c r="Y501" t="str">
        <f>"&lt;member ID = """&amp;A501&amp;"""&gt;&lt;K_ID&gt;"&amp;B501&amp;"&lt;/K_ID&gt;&lt;Name&gt;"&amp;C501&amp;"&lt;/Name&gt;&lt;Personality&gt;"&amp;テーブル1[[#This Row],[Personality2]]&amp;"&lt;/Personality&gt;&lt;Special_1&gt;"&amp;G501&amp;"&lt;/Special_1&gt;&lt;Special_2&gt;"&amp;I501&amp;"&lt;/Special_2&gt;&lt;Item&gt;"&amp;K501&amp;"&lt;/Item&gt;&lt;Skill_1&gt;"&amp;M501&amp;"&lt;/Skill_1&gt;&lt;Skill_2&gt;"&amp;O501&amp;"&lt;/Skill_2&gt;&lt;Skill_3&gt;"&amp;Q501&amp;"&lt;/Skill_3&gt;"</f>
        <v>&lt;member ID = "P500"&gt;&lt;K_ID&gt;K125&lt;/K_ID&gt;&lt;Name&gt;ユキノオー&lt;/Name&gt;&lt;Personality&gt;PE8&lt;/Personality&gt;&lt;Special_1&gt;S120&lt;/Special_1&gt;&lt;Special_2&gt;&lt;/Special_2&gt;&lt;Item&gt;I9&lt;/Item&gt;&lt;Skill_1&gt;S32&lt;/Skill_1&gt;&lt;Skill_2&gt;S257&lt;/Skill_2&gt;&lt;Skill_3&gt;S95&lt;/Skill_3&gt;</v>
      </c>
      <c r="Z501" t="str">
        <f t="shared" si="15"/>
        <v>&lt;Skill_4&gt;S26&lt;/Skill_4&gt;&lt;Circle&gt;4&lt;/Circle&gt;&lt;Doryokuti_1&gt;HP&lt;/Doryokuti_1&gt;&lt;Doryokuti_2&gt;A&lt;/Doryokuti_2&gt;&lt;Doryokuti_3&gt;&lt;/Doryokuti_3&gt;&lt;/member&gt;</v>
      </c>
      <c r="AA501" t="str">
        <f t="shared" si="14"/>
        <v>&lt;member ID = "P500"&gt;&lt;K_ID&gt;K125&lt;/K_ID&gt;&lt;Name&gt;ユキノオー&lt;/Name&gt;&lt;Personality&gt;PE8&lt;/Personality&gt;&lt;Special_1&gt;S120&lt;/Special_1&gt;&lt;Special_2&gt;&lt;/Special_2&gt;&lt;Item&gt;I9&lt;/Item&gt;&lt;Skill_1&gt;S32&lt;/Skill_1&gt;&lt;Skill_2&gt;S257&lt;/Skill_2&gt;&lt;Skill_3&gt;S95&lt;/Skill_3&gt;&lt;Skill_4&gt;S26&lt;/Skill_4&gt;&lt;Circle&gt;4&lt;/Circle&gt;&lt;Doryokuti_1&gt;HP&lt;/Doryokuti_1&gt;&lt;Doryokuti_2&gt;A&lt;/Doryokuti_2&gt;&lt;Doryokuti_3&gt;&lt;/Doryokuti_3&gt;&lt;/member&gt;</v>
      </c>
      <c r="AMK501" s="1"/>
    </row>
    <row r="502" spans="1:27 1025:1025">
      <c r="A502" s="1" t="s">
        <v>1192</v>
      </c>
      <c r="B502" t="str">
        <f>VLOOKUP(C502,xml_table5!$A$1:$B$151,2,FALSE())</f>
        <v>K126</v>
      </c>
      <c r="C502" s="1" t="s">
        <v>1193</v>
      </c>
      <c r="D502" s="1" t="s">
        <v>309</v>
      </c>
      <c r="E502" s="22" t="str">
        <f>VLOOKUP(テーブル1[[#This Row],[Personality]],作業用!$J$2:$K$17,2,FALSE)</f>
        <v>PE6</v>
      </c>
      <c r="F502" t="str">
        <f>VLOOKUP(C502,pokemon_status!$B$2:$F$910,4,FALSE())</f>
        <v>ゆきがくれ</v>
      </c>
      <c r="G502" t="str">
        <f>VLOOKUP(F502,xml_table4!$A$1:$B$127,2,FALSE())</f>
        <v>S119</v>
      </c>
      <c r="I502" t="str">
        <f>IF(H502 = "","",VLOOKUP(H502,xml_table4!$A$1:$B$127,2,FALSE()))</f>
        <v/>
      </c>
      <c r="J502" s="1" t="s">
        <v>723</v>
      </c>
      <c r="K502" t="str">
        <f>VLOOKUP(J502,xml_table2!$A$2:$B$56,2,FALSE())</f>
        <v>I16</v>
      </c>
      <c r="L502" s="1" t="s">
        <v>396</v>
      </c>
      <c r="M502" t="str">
        <f>VLOOKUP(L502,xml_table3!$A$1:$B$272,2,FALSE())</f>
        <v>S270</v>
      </c>
      <c r="N502" s="1" t="s">
        <v>534</v>
      </c>
      <c r="O502" t="str">
        <f>VLOOKUP(N502,xml_table3!$A$1:$B$272,2,FALSE())</f>
        <v>S17</v>
      </c>
      <c r="P502" s="1" t="s">
        <v>344</v>
      </c>
      <c r="Q502" t="str">
        <f>VLOOKUP(P502,xml_table3!$A$1:$B$272,2,FALSE())</f>
        <v>S18</v>
      </c>
      <c r="R502" s="1" t="s">
        <v>240</v>
      </c>
      <c r="S502" t="str">
        <f>VLOOKUP(R502,xml_table3!$A$1:$B$272,2,FALSE())</f>
        <v>S252</v>
      </c>
      <c r="T502" s="1" t="s">
        <v>212</v>
      </c>
      <c r="U502" s="1" t="s">
        <v>43</v>
      </c>
      <c r="V502" s="1" t="s">
        <v>45</v>
      </c>
      <c r="X502" s="1"/>
      <c r="Y502" t="str">
        <f>"&lt;member ID = """&amp;A502&amp;"""&gt;&lt;K_ID&gt;"&amp;B502&amp;"&lt;/K_ID&gt;&lt;Name&gt;"&amp;C502&amp;"&lt;/Name&gt;&lt;Personality&gt;"&amp;テーブル1[[#This Row],[Personality2]]&amp;"&lt;/Personality&gt;&lt;Special_1&gt;"&amp;G502&amp;"&lt;/Special_1&gt;&lt;Special_2&gt;"&amp;I502&amp;"&lt;/Special_2&gt;&lt;Item&gt;"&amp;K502&amp;"&lt;/Item&gt;&lt;Skill_1&gt;"&amp;M502&amp;"&lt;/Skill_1&gt;&lt;Skill_2&gt;"&amp;O502&amp;"&lt;/Skill_2&gt;&lt;Skill_3&gt;"&amp;Q502&amp;"&lt;/Skill_3&gt;"</f>
        <v>&lt;member ID = "P501"&gt;&lt;K_ID&gt;K126&lt;/K_ID&gt;&lt;Name&gt;ユキメノコ&lt;/Name&gt;&lt;Personality&gt;PE6&lt;/Personality&gt;&lt;Special_1&gt;S119&lt;/Special_1&gt;&lt;Special_2&gt;&lt;/Special_2&gt;&lt;Item&gt;I16&lt;/Item&gt;&lt;Skill_1&gt;S270&lt;/Skill_1&gt;&lt;Skill_2&gt;S17&lt;/Skill_2&gt;&lt;Skill_3&gt;S18&lt;/Skill_3&gt;</v>
      </c>
      <c r="Z502" t="str">
        <f t="shared" si="15"/>
        <v>&lt;Skill_4&gt;S252&lt;/Skill_4&gt;&lt;Circle&gt;1&lt;/Circle&gt;&lt;Doryokuti_1&gt;C&lt;/Doryokuti_1&gt;&lt;Doryokuti_2&gt;S&lt;/Doryokuti_2&gt;&lt;Doryokuti_3&gt;&lt;/Doryokuti_3&gt;&lt;/member&gt;</v>
      </c>
      <c r="AA502" t="str">
        <f t="shared" si="14"/>
        <v>&lt;member ID = "P501"&gt;&lt;K_ID&gt;K126&lt;/K_ID&gt;&lt;Name&gt;ユキメノコ&lt;/Name&gt;&lt;Personality&gt;PE6&lt;/Personality&gt;&lt;Special_1&gt;S119&lt;/Special_1&gt;&lt;Special_2&gt;&lt;/Special_2&gt;&lt;Item&gt;I16&lt;/Item&gt;&lt;Skill_1&gt;S270&lt;/Skill_1&gt;&lt;Skill_2&gt;S17&lt;/Skill_2&gt;&lt;Skill_3&gt;S18&lt;/Skill_3&gt;&lt;Skill_4&gt;S252&lt;/Skill_4&gt;&lt;Circle&gt;1&lt;/Circle&gt;&lt;Doryokuti_1&gt;C&lt;/Doryokuti_1&gt;&lt;Doryokuti_2&gt;S&lt;/Doryokuti_2&gt;&lt;Doryokuti_3&gt;&lt;/Doryokuti_3&gt;&lt;/member&gt;</v>
      </c>
      <c r="AMK502" s="1"/>
    </row>
    <row r="503" spans="1:27 1025:1025">
      <c r="A503" s="1" t="s">
        <v>1194</v>
      </c>
      <c r="B503" t="str">
        <f>VLOOKUP(C503,xml_table5!$A$1:$B$151,2,FALSE())</f>
        <v>K126</v>
      </c>
      <c r="C503" s="1" t="s">
        <v>1193</v>
      </c>
      <c r="D503" s="1" t="s">
        <v>206</v>
      </c>
      <c r="E503" s="22" t="str">
        <f>VLOOKUP(テーブル1[[#This Row],[Personality]],作業用!$J$2:$K$17,2,FALSE)</f>
        <v>PE1</v>
      </c>
      <c r="F503" t="str">
        <f>VLOOKUP(C503,pokemon_status!$B$2:$F$910,4,FALSE())</f>
        <v>ゆきがくれ</v>
      </c>
      <c r="G503" t="str">
        <f>VLOOKUP(F503,xml_table4!$A$1:$B$127,2,FALSE())</f>
        <v>S119</v>
      </c>
      <c r="I503" t="str">
        <f>IF(H503 = "","",VLOOKUP(H503,xml_table4!$A$1:$B$127,2,FALSE()))</f>
        <v/>
      </c>
      <c r="J503" s="1" t="s">
        <v>268</v>
      </c>
      <c r="K503" t="str">
        <f>VLOOKUP(J503,xml_table2!$A$2:$B$56,2,FALSE())</f>
        <v>I14</v>
      </c>
      <c r="L503" s="1" t="s">
        <v>340</v>
      </c>
      <c r="M503" t="str">
        <f>VLOOKUP(L503,xml_table3!$A$1:$B$272,2,FALSE())</f>
        <v>S269</v>
      </c>
      <c r="N503" s="1" t="s">
        <v>234</v>
      </c>
      <c r="O503" t="str">
        <f>VLOOKUP(N503,xml_table3!$A$1:$B$272,2,FALSE())</f>
        <v>S212</v>
      </c>
      <c r="P503" s="1" t="s">
        <v>218</v>
      </c>
      <c r="Q503" t="str">
        <f>VLOOKUP(P503,xml_table3!$A$1:$B$272,2,FALSE())</f>
        <v>S24</v>
      </c>
      <c r="R503" s="1" t="s">
        <v>659</v>
      </c>
      <c r="S503" t="str">
        <f>VLOOKUP(R503,xml_table3!$A$1:$B$272,2,FALSE())</f>
        <v>S92</v>
      </c>
      <c r="T503" s="1" t="s">
        <v>219</v>
      </c>
      <c r="U503" s="1" t="s">
        <v>41</v>
      </c>
      <c r="V503" s="1" t="s">
        <v>45</v>
      </c>
      <c r="X503" s="1"/>
      <c r="Y503" t="str">
        <f>"&lt;member ID = """&amp;A503&amp;"""&gt;&lt;K_ID&gt;"&amp;B503&amp;"&lt;/K_ID&gt;&lt;Name&gt;"&amp;C503&amp;"&lt;/Name&gt;&lt;Personality&gt;"&amp;テーブル1[[#This Row],[Personality2]]&amp;"&lt;/Personality&gt;&lt;Special_1&gt;"&amp;G503&amp;"&lt;/Special_1&gt;&lt;Special_2&gt;"&amp;I503&amp;"&lt;/Special_2&gt;&lt;Item&gt;"&amp;K503&amp;"&lt;/Item&gt;&lt;Skill_1&gt;"&amp;M503&amp;"&lt;/Skill_1&gt;&lt;Skill_2&gt;"&amp;O503&amp;"&lt;/Skill_2&gt;&lt;Skill_3&gt;"&amp;Q503&amp;"&lt;/Skill_3&gt;"</f>
        <v>&lt;member ID = "P502"&gt;&lt;K_ID&gt;K126&lt;/K_ID&gt;&lt;Name&gt;ユキメノコ&lt;/Name&gt;&lt;Personality&gt;PE1&lt;/Personality&gt;&lt;Special_1&gt;S119&lt;/Special_1&gt;&lt;Special_2&gt;&lt;/Special_2&gt;&lt;Item&gt;I14&lt;/Item&gt;&lt;Skill_1&gt;S269&lt;/Skill_1&gt;&lt;Skill_2&gt;S212&lt;/Skill_2&gt;&lt;Skill_3&gt;S24&lt;/Skill_3&gt;</v>
      </c>
      <c r="Z503" t="str">
        <f t="shared" si="15"/>
        <v>&lt;Skill_4&gt;S92&lt;/Skill_4&gt;&lt;Circle&gt;2&lt;/Circle&gt;&lt;Doryokuti_1&gt;A&lt;/Doryokuti_1&gt;&lt;Doryokuti_2&gt;S&lt;/Doryokuti_2&gt;&lt;Doryokuti_3&gt;&lt;/Doryokuti_3&gt;&lt;/member&gt;</v>
      </c>
      <c r="AA503" t="str">
        <f t="shared" si="14"/>
        <v>&lt;member ID = "P502"&gt;&lt;K_ID&gt;K126&lt;/K_ID&gt;&lt;Name&gt;ユキメノコ&lt;/Name&gt;&lt;Personality&gt;PE1&lt;/Personality&gt;&lt;Special_1&gt;S119&lt;/Special_1&gt;&lt;Special_2&gt;&lt;/Special_2&gt;&lt;Item&gt;I14&lt;/Item&gt;&lt;Skill_1&gt;S269&lt;/Skill_1&gt;&lt;Skill_2&gt;S212&lt;/Skill_2&gt;&lt;Skill_3&gt;S24&lt;/Skill_3&gt;&lt;Skill_4&gt;S92&lt;/Skill_4&gt;&lt;Circle&gt;2&lt;/Circle&gt;&lt;Doryokuti_1&gt;A&lt;/Doryokuti_1&gt;&lt;Doryokuti_2&gt;S&lt;/Doryokuti_2&gt;&lt;Doryokuti_3&gt;&lt;/Doryokuti_3&gt;&lt;/member&gt;</v>
      </c>
      <c r="AMK503" s="1"/>
    </row>
    <row r="504" spans="1:27 1025:1025">
      <c r="A504" s="1" t="s">
        <v>1195</v>
      </c>
      <c r="B504" t="str">
        <f>VLOOKUP(C504,xml_table5!$A$1:$B$151,2,FALSE())</f>
        <v>K126</v>
      </c>
      <c r="C504" s="1" t="s">
        <v>1193</v>
      </c>
      <c r="D504" s="1" t="s">
        <v>261</v>
      </c>
      <c r="E504" s="22" t="str">
        <f>VLOOKUP(テーブル1[[#This Row],[Personality]],作業用!$J$2:$K$17,2,FALSE)</f>
        <v>PE3</v>
      </c>
      <c r="F504" t="str">
        <f>VLOOKUP(C504,pokemon_status!$B$2:$F$910,4,FALSE())</f>
        <v>ゆきがくれ</v>
      </c>
      <c r="G504" t="str">
        <f>VLOOKUP(F504,xml_table4!$A$1:$B$127,2,FALSE())</f>
        <v>S119</v>
      </c>
      <c r="I504" t="str">
        <f>IF(H504 = "","",VLOOKUP(H504,xml_table4!$A$1:$B$127,2,FALSE()))</f>
        <v/>
      </c>
      <c r="J504" s="1" t="s">
        <v>431</v>
      </c>
      <c r="K504" t="str">
        <f>VLOOKUP(J504,xml_table2!$A$2:$B$56,2,FALSE())</f>
        <v>I32</v>
      </c>
      <c r="L504" s="1" t="s">
        <v>396</v>
      </c>
      <c r="M504" t="str">
        <f>VLOOKUP(L504,xml_table3!$A$1:$B$272,2,FALSE())</f>
        <v>S270</v>
      </c>
      <c r="N504" s="1" t="s">
        <v>362</v>
      </c>
      <c r="O504" t="str">
        <f>VLOOKUP(N504,xml_table3!$A$1:$B$272,2,FALSE())</f>
        <v>S1</v>
      </c>
      <c r="P504" s="1" t="s">
        <v>321</v>
      </c>
      <c r="Q504" t="str">
        <f>VLOOKUP(P504,xml_table3!$A$1:$B$272,2,FALSE())</f>
        <v>S91</v>
      </c>
      <c r="R504" s="1" t="s">
        <v>596</v>
      </c>
      <c r="S504" t="str">
        <f>VLOOKUP(R504,xml_table3!$A$1:$B$272,2,FALSE())</f>
        <v>S240</v>
      </c>
      <c r="T504" s="1" t="s">
        <v>224</v>
      </c>
      <c r="U504" s="1" t="s">
        <v>43</v>
      </c>
      <c r="V504" s="1" t="s">
        <v>45</v>
      </c>
      <c r="X504" s="1"/>
      <c r="Y504" t="str">
        <f>"&lt;member ID = """&amp;A504&amp;"""&gt;&lt;K_ID&gt;"&amp;B504&amp;"&lt;/K_ID&gt;&lt;Name&gt;"&amp;C504&amp;"&lt;/Name&gt;&lt;Personality&gt;"&amp;テーブル1[[#This Row],[Personality2]]&amp;"&lt;/Personality&gt;&lt;Special_1&gt;"&amp;G504&amp;"&lt;/Special_1&gt;&lt;Special_2&gt;"&amp;I504&amp;"&lt;/Special_2&gt;&lt;Item&gt;"&amp;K504&amp;"&lt;/Item&gt;&lt;Skill_1&gt;"&amp;M504&amp;"&lt;/Skill_1&gt;&lt;Skill_2&gt;"&amp;O504&amp;"&lt;/Skill_2&gt;&lt;Skill_3&gt;"&amp;Q504&amp;"&lt;/Skill_3&gt;"</f>
        <v>&lt;member ID = "P503"&gt;&lt;K_ID&gt;K126&lt;/K_ID&gt;&lt;Name&gt;ユキメノコ&lt;/Name&gt;&lt;Personality&gt;PE3&lt;/Personality&gt;&lt;Special_1&gt;S119&lt;/Special_1&gt;&lt;Special_2&gt;&lt;/Special_2&gt;&lt;Item&gt;I32&lt;/Item&gt;&lt;Skill_1&gt;S270&lt;/Skill_1&gt;&lt;Skill_2&gt;S1&lt;/Skill_2&gt;&lt;Skill_3&gt;S91&lt;/Skill_3&gt;</v>
      </c>
      <c r="Z504" t="str">
        <f t="shared" si="15"/>
        <v>&lt;Skill_4&gt;S240&lt;/Skill_4&gt;&lt;Circle&gt;3&lt;/Circle&gt;&lt;Doryokuti_1&gt;C&lt;/Doryokuti_1&gt;&lt;Doryokuti_2&gt;S&lt;/Doryokuti_2&gt;&lt;Doryokuti_3&gt;&lt;/Doryokuti_3&gt;&lt;/member&gt;</v>
      </c>
      <c r="AA504" t="str">
        <f t="shared" si="14"/>
        <v>&lt;member ID = "P503"&gt;&lt;K_ID&gt;K126&lt;/K_ID&gt;&lt;Name&gt;ユキメノコ&lt;/Name&gt;&lt;Personality&gt;PE3&lt;/Personality&gt;&lt;Special_1&gt;S119&lt;/Special_1&gt;&lt;Special_2&gt;&lt;/Special_2&gt;&lt;Item&gt;I32&lt;/Item&gt;&lt;Skill_1&gt;S270&lt;/Skill_1&gt;&lt;Skill_2&gt;S1&lt;/Skill_2&gt;&lt;Skill_3&gt;S91&lt;/Skill_3&gt;&lt;Skill_4&gt;S240&lt;/Skill_4&gt;&lt;Circle&gt;3&lt;/Circle&gt;&lt;Doryokuti_1&gt;C&lt;/Doryokuti_1&gt;&lt;Doryokuti_2&gt;S&lt;/Doryokuti_2&gt;&lt;Doryokuti_3&gt;&lt;/Doryokuti_3&gt;&lt;/member&gt;</v>
      </c>
      <c r="AMK504" s="1"/>
    </row>
    <row r="505" spans="1:27 1025:1025">
      <c r="A505" s="1" t="s">
        <v>1196</v>
      </c>
      <c r="B505" t="str">
        <f>VLOOKUP(C505,xml_table5!$A$1:$B$151,2,FALSE())</f>
        <v>K126</v>
      </c>
      <c r="C505" s="1" t="s">
        <v>1193</v>
      </c>
      <c r="D505" s="1" t="s">
        <v>261</v>
      </c>
      <c r="E505" s="22" t="str">
        <f>VLOOKUP(テーブル1[[#This Row],[Personality]],作業用!$J$2:$K$17,2,FALSE)</f>
        <v>PE3</v>
      </c>
      <c r="F505" t="str">
        <f>VLOOKUP(C505,pokemon_status!$B$2:$F$910,4,FALSE())</f>
        <v>ゆきがくれ</v>
      </c>
      <c r="G505" t="str">
        <f>VLOOKUP(F505,xml_table4!$A$1:$B$127,2,FALSE())</f>
        <v>S119</v>
      </c>
      <c r="I505" t="str">
        <f>IF(H505 = "","",VLOOKUP(H505,xml_table4!$A$1:$B$127,2,FALSE()))</f>
        <v/>
      </c>
      <c r="J505" s="1" t="s">
        <v>411</v>
      </c>
      <c r="K505" t="str">
        <f>VLOOKUP(J505,xml_table2!$A$2:$B$56,2,FALSE())</f>
        <v>I40</v>
      </c>
      <c r="L505" s="1" t="s">
        <v>385</v>
      </c>
      <c r="M505" t="str">
        <f>VLOOKUP(L505,xml_table3!$A$1:$B$272,2,FALSE())</f>
        <v>S213</v>
      </c>
      <c r="N505" s="1" t="s">
        <v>319</v>
      </c>
      <c r="O505" t="str">
        <f>VLOOKUP(N505,xml_table3!$A$1:$B$272,2,FALSE())</f>
        <v>S104</v>
      </c>
      <c r="P505" s="1" t="s">
        <v>310</v>
      </c>
      <c r="Q505" t="str">
        <f>VLOOKUP(P505,xml_table3!$A$1:$B$272,2,FALSE())</f>
        <v>S88</v>
      </c>
      <c r="R505" s="1" t="s">
        <v>414</v>
      </c>
      <c r="S505" t="str">
        <f>VLOOKUP(R505,xml_table3!$A$1:$B$272,2,FALSE())</f>
        <v>S19</v>
      </c>
      <c r="T505" s="1" t="s">
        <v>228</v>
      </c>
      <c r="U505" s="1" t="s">
        <v>43</v>
      </c>
      <c r="V505" s="1" t="s">
        <v>45</v>
      </c>
      <c r="X505" s="1"/>
      <c r="Y505" t="str">
        <f>"&lt;member ID = """&amp;A505&amp;"""&gt;&lt;K_ID&gt;"&amp;B505&amp;"&lt;/K_ID&gt;&lt;Name&gt;"&amp;C505&amp;"&lt;/Name&gt;&lt;Personality&gt;"&amp;テーブル1[[#This Row],[Personality2]]&amp;"&lt;/Personality&gt;&lt;Special_1&gt;"&amp;G505&amp;"&lt;/Special_1&gt;&lt;Special_2&gt;"&amp;I505&amp;"&lt;/Special_2&gt;&lt;Item&gt;"&amp;K505&amp;"&lt;/Item&gt;&lt;Skill_1&gt;"&amp;M505&amp;"&lt;/Skill_1&gt;&lt;Skill_2&gt;"&amp;O505&amp;"&lt;/Skill_2&gt;&lt;Skill_3&gt;"&amp;Q505&amp;"&lt;/Skill_3&gt;"</f>
        <v>&lt;member ID = "P504"&gt;&lt;K_ID&gt;K126&lt;/K_ID&gt;&lt;Name&gt;ユキメノコ&lt;/Name&gt;&lt;Personality&gt;PE3&lt;/Personality&gt;&lt;Special_1&gt;S119&lt;/Special_1&gt;&lt;Special_2&gt;&lt;/Special_2&gt;&lt;Item&gt;I40&lt;/Item&gt;&lt;Skill_1&gt;S213&lt;/Skill_1&gt;&lt;Skill_2&gt;S104&lt;/Skill_2&gt;&lt;Skill_3&gt;S88&lt;/Skill_3&gt;</v>
      </c>
      <c r="Z505" t="str">
        <f t="shared" si="15"/>
        <v>&lt;Skill_4&gt;S19&lt;/Skill_4&gt;&lt;Circle&gt;4&lt;/Circle&gt;&lt;Doryokuti_1&gt;C&lt;/Doryokuti_1&gt;&lt;Doryokuti_2&gt;S&lt;/Doryokuti_2&gt;&lt;Doryokuti_3&gt;&lt;/Doryokuti_3&gt;&lt;/member&gt;</v>
      </c>
      <c r="AA505" t="str">
        <f t="shared" si="14"/>
        <v>&lt;member ID = "P504"&gt;&lt;K_ID&gt;K126&lt;/K_ID&gt;&lt;Name&gt;ユキメノコ&lt;/Name&gt;&lt;Personality&gt;PE3&lt;/Personality&gt;&lt;Special_1&gt;S119&lt;/Special_1&gt;&lt;Special_2&gt;&lt;/Special_2&gt;&lt;Item&gt;I40&lt;/Item&gt;&lt;Skill_1&gt;S213&lt;/Skill_1&gt;&lt;Skill_2&gt;S104&lt;/Skill_2&gt;&lt;Skill_3&gt;S88&lt;/Skill_3&gt;&lt;Skill_4&gt;S19&lt;/Skill_4&gt;&lt;Circle&gt;4&lt;/Circle&gt;&lt;Doryokuti_1&gt;C&lt;/Doryokuti_1&gt;&lt;Doryokuti_2&gt;S&lt;/Doryokuti_2&gt;&lt;Doryokuti_3&gt;&lt;/Doryokuti_3&gt;&lt;/member&gt;</v>
      </c>
      <c r="AMK505" s="1"/>
    </row>
    <row r="506" spans="1:27 1025:1025">
      <c r="A506" s="1" t="s">
        <v>1197</v>
      </c>
      <c r="B506" t="str">
        <f>VLOOKUP(C506,xml_table5!$A$1:$B$151,2,FALSE())</f>
        <v>K127</v>
      </c>
      <c r="C506" s="1" t="s">
        <v>1198</v>
      </c>
      <c r="D506" s="1" t="s">
        <v>289</v>
      </c>
      <c r="E506" s="22" t="str">
        <f>VLOOKUP(テーブル1[[#This Row],[Personality]],作業用!$J$2:$K$17,2,FALSE)</f>
        <v>PE4</v>
      </c>
      <c r="F506" t="str">
        <f>VLOOKUP(C506,pokemon_status!$B$2:$F$910,4,FALSE())</f>
        <v>きゅうばん</v>
      </c>
      <c r="G506" t="str">
        <f>VLOOKUP(F506,xml_table4!$A$1:$B$127,2,FALSE())</f>
        <v>S26</v>
      </c>
      <c r="I506" t="str">
        <f>IF(H506 = "","",VLOOKUP(H506,xml_table4!$A$1:$B$127,2,FALSE()))</f>
        <v/>
      </c>
      <c r="J506" s="1" t="s">
        <v>207</v>
      </c>
      <c r="K506" t="str">
        <f>VLOOKUP(J506,xml_table2!$A$2:$B$56,2,FALSE())</f>
        <v>I29</v>
      </c>
      <c r="L506" s="1" t="s">
        <v>397</v>
      </c>
      <c r="M506" t="str">
        <f>VLOOKUP(L506,xml_table3!$A$1:$B$272,2,FALSE())</f>
        <v>S76</v>
      </c>
      <c r="N506" s="1" t="s">
        <v>538</v>
      </c>
      <c r="O506" t="str">
        <f>VLOOKUP(N506,xml_table3!$A$1:$B$272,2,FALSE())</f>
        <v>S36</v>
      </c>
      <c r="P506" s="1" t="s">
        <v>344</v>
      </c>
      <c r="Q506" t="str">
        <f>VLOOKUP(P506,xml_table3!$A$1:$B$272,2,FALSE())</f>
        <v>S18</v>
      </c>
      <c r="R506" s="1" t="s">
        <v>467</v>
      </c>
      <c r="S506" t="str">
        <f>VLOOKUP(R506,xml_table3!$A$1:$B$272,2,FALSE())</f>
        <v>S115</v>
      </c>
      <c r="T506" s="1" t="s">
        <v>212</v>
      </c>
      <c r="U506" s="1" t="s">
        <v>40</v>
      </c>
      <c r="V506" s="1" t="s">
        <v>42</v>
      </c>
      <c r="W506" s="1" t="s">
        <v>44</v>
      </c>
      <c r="X506" s="1"/>
      <c r="Y506" t="str">
        <f>"&lt;member ID = """&amp;A506&amp;"""&gt;&lt;K_ID&gt;"&amp;B506&amp;"&lt;/K_ID&gt;&lt;Name&gt;"&amp;C506&amp;"&lt;/Name&gt;&lt;Personality&gt;"&amp;テーブル1[[#This Row],[Personality2]]&amp;"&lt;/Personality&gt;&lt;Special_1&gt;"&amp;G506&amp;"&lt;/Special_1&gt;&lt;Special_2&gt;"&amp;I506&amp;"&lt;/Special_2&gt;&lt;Item&gt;"&amp;K506&amp;"&lt;/Item&gt;&lt;Skill_1&gt;"&amp;M506&amp;"&lt;/Skill_1&gt;&lt;Skill_2&gt;"&amp;O506&amp;"&lt;/Skill_2&gt;&lt;Skill_3&gt;"&amp;Q506&amp;"&lt;/Skill_3&gt;"</f>
        <v>&lt;member ID = "P505"&gt;&lt;K_ID&gt;K127&lt;/K_ID&gt;&lt;Name&gt;ユレイドル&lt;/Name&gt;&lt;Personality&gt;PE4&lt;/Personality&gt;&lt;Special_1&gt;S26&lt;/Special_1&gt;&lt;Special_2&gt;&lt;/Special_2&gt;&lt;Item&gt;I29&lt;/Item&gt;&lt;Skill_1&gt;S76&lt;/Skill_1&gt;&lt;Skill_2&gt;S36&lt;/Skill_2&gt;&lt;Skill_3&gt;S18&lt;/Skill_3&gt;</v>
      </c>
      <c r="Z506" t="str">
        <f t="shared" si="15"/>
        <v>&lt;Skill_4&gt;S115&lt;/Skill_4&gt;&lt;Circle&gt;1&lt;/Circle&gt;&lt;Doryokuti_1&gt;HP&lt;/Doryokuti_1&gt;&lt;Doryokuti_2&gt;B&lt;/Doryokuti_2&gt;&lt;Doryokuti_3&gt;D&lt;/Doryokuti_3&gt;&lt;/member&gt;</v>
      </c>
      <c r="AA506" t="str">
        <f t="shared" si="14"/>
        <v>&lt;member ID = "P505"&gt;&lt;K_ID&gt;K127&lt;/K_ID&gt;&lt;Name&gt;ユレイドル&lt;/Name&gt;&lt;Personality&gt;PE4&lt;/Personality&gt;&lt;Special_1&gt;S26&lt;/Special_1&gt;&lt;Special_2&gt;&lt;/Special_2&gt;&lt;Item&gt;I29&lt;/Item&gt;&lt;Skill_1&gt;S76&lt;/Skill_1&gt;&lt;Skill_2&gt;S36&lt;/Skill_2&gt;&lt;Skill_3&gt;S18&lt;/Skill_3&gt;&lt;Skill_4&gt;S115&lt;/Skill_4&gt;&lt;Circle&gt;1&lt;/Circle&gt;&lt;Doryokuti_1&gt;HP&lt;/Doryokuti_1&gt;&lt;Doryokuti_2&gt;B&lt;/Doryokuti_2&gt;&lt;Doryokuti_3&gt;D&lt;/Doryokuti_3&gt;&lt;/member&gt;</v>
      </c>
      <c r="AMK506" s="1"/>
    </row>
    <row r="507" spans="1:27 1025:1025">
      <c r="A507" s="1" t="s">
        <v>1199</v>
      </c>
      <c r="B507" t="str">
        <f>VLOOKUP(C507,xml_table5!$A$1:$B$151,2,FALSE())</f>
        <v>K127</v>
      </c>
      <c r="C507" s="1" t="s">
        <v>1198</v>
      </c>
      <c r="D507" s="1" t="s">
        <v>289</v>
      </c>
      <c r="E507" s="22" t="str">
        <f>VLOOKUP(テーブル1[[#This Row],[Personality]],作業用!$J$2:$K$17,2,FALSE)</f>
        <v>PE4</v>
      </c>
      <c r="F507" t="str">
        <f>VLOOKUP(C507,pokemon_status!$B$2:$F$910,4,FALSE())</f>
        <v>きゅうばん</v>
      </c>
      <c r="G507" t="str">
        <f>VLOOKUP(F507,xml_table4!$A$1:$B$127,2,FALSE())</f>
        <v>S26</v>
      </c>
      <c r="I507" t="str">
        <f>IF(H507 = "","",VLOOKUP(H507,xml_table4!$A$1:$B$127,2,FALSE()))</f>
        <v/>
      </c>
      <c r="J507" s="1" t="s">
        <v>298</v>
      </c>
      <c r="K507" t="str">
        <f>VLOOKUP(J507,xml_table2!$A$2:$B$56,2,FALSE())</f>
        <v>I33</v>
      </c>
      <c r="L507" s="1" t="s">
        <v>300</v>
      </c>
      <c r="M507" t="str">
        <f>VLOOKUP(L507,xml_table3!$A$1:$B$272,2,FALSE())</f>
        <v>S157</v>
      </c>
      <c r="N507" s="1" t="s">
        <v>281</v>
      </c>
      <c r="O507" t="str">
        <f>VLOOKUP(N507,xml_table3!$A$1:$B$272,2,FALSE())</f>
        <v>S128</v>
      </c>
      <c r="P507" s="1" t="s">
        <v>236</v>
      </c>
      <c r="Q507" t="str">
        <f>VLOOKUP(P507,xml_table3!$A$1:$B$272,2,FALSE())</f>
        <v>S50</v>
      </c>
      <c r="R507" s="1" t="s">
        <v>849</v>
      </c>
      <c r="S507" t="str">
        <f>VLOOKUP(R507,xml_table3!$A$1:$B$272,2,FALSE())</f>
        <v>S184</v>
      </c>
      <c r="T507" s="1" t="s">
        <v>219</v>
      </c>
      <c r="U507" s="1" t="s">
        <v>40</v>
      </c>
      <c r="V507" s="1" t="s">
        <v>42</v>
      </c>
      <c r="W507" s="1" t="s">
        <v>44</v>
      </c>
      <c r="X507" s="1"/>
      <c r="Y507" t="str">
        <f>"&lt;member ID = """&amp;A507&amp;"""&gt;&lt;K_ID&gt;"&amp;B507&amp;"&lt;/K_ID&gt;&lt;Name&gt;"&amp;C507&amp;"&lt;/Name&gt;&lt;Personality&gt;"&amp;テーブル1[[#This Row],[Personality2]]&amp;"&lt;/Personality&gt;&lt;Special_1&gt;"&amp;G507&amp;"&lt;/Special_1&gt;&lt;Special_2&gt;"&amp;I507&amp;"&lt;/Special_2&gt;&lt;Item&gt;"&amp;K507&amp;"&lt;/Item&gt;&lt;Skill_1&gt;"&amp;M507&amp;"&lt;/Skill_1&gt;&lt;Skill_2&gt;"&amp;O507&amp;"&lt;/Skill_2&gt;&lt;Skill_3&gt;"&amp;Q507&amp;"&lt;/Skill_3&gt;"</f>
        <v>&lt;member ID = "P506"&gt;&lt;K_ID&gt;K127&lt;/K_ID&gt;&lt;Name&gt;ユレイドル&lt;/Name&gt;&lt;Personality&gt;PE4&lt;/Personality&gt;&lt;Special_1&gt;S26&lt;/Special_1&gt;&lt;Special_2&gt;&lt;/Special_2&gt;&lt;Item&gt;I33&lt;/Item&gt;&lt;Skill_1&gt;S157&lt;/Skill_1&gt;&lt;Skill_2&gt;S128&lt;/Skill_2&gt;&lt;Skill_3&gt;S50&lt;/Skill_3&gt;</v>
      </c>
      <c r="Z507" t="str">
        <f t="shared" si="15"/>
        <v>&lt;Skill_4&gt;S184&lt;/Skill_4&gt;&lt;Circle&gt;2&lt;/Circle&gt;&lt;Doryokuti_1&gt;HP&lt;/Doryokuti_1&gt;&lt;Doryokuti_2&gt;B&lt;/Doryokuti_2&gt;&lt;Doryokuti_3&gt;D&lt;/Doryokuti_3&gt;&lt;/member&gt;</v>
      </c>
      <c r="AA507" t="str">
        <f t="shared" si="14"/>
        <v>&lt;member ID = "P506"&gt;&lt;K_ID&gt;K127&lt;/K_ID&gt;&lt;Name&gt;ユレイドル&lt;/Name&gt;&lt;Personality&gt;PE4&lt;/Personality&gt;&lt;Special_1&gt;S26&lt;/Special_1&gt;&lt;Special_2&gt;&lt;/Special_2&gt;&lt;Item&gt;I33&lt;/Item&gt;&lt;Skill_1&gt;S157&lt;/Skill_1&gt;&lt;Skill_2&gt;S128&lt;/Skill_2&gt;&lt;Skill_3&gt;S50&lt;/Skill_3&gt;&lt;Skill_4&gt;S184&lt;/Skill_4&gt;&lt;Circle&gt;2&lt;/Circle&gt;&lt;Doryokuti_1&gt;HP&lt;/Doryokuti_1&gt;&lt;Doryokuti_2&gt;B&lt;/Doryokuti_2&gt;&lt;Doryokuti_3&gt;D&lt;/Doryokuti_3&gt;&lt;/member&gt;</v>
      </c>
      <c r="AMK507" s="1"/>
    </row>
    <row r="508" spans="1:27 1025:1025">
      <c r="A508" s="1" t="s">
        <v>1200</v>
      </c>
      <c r="B508" t="str">
        <f>VLOOKUP(C508,xml_table5!$A$1:$B$151,2,FALSE())</f>
        <v>K127</v>
      </c>
      <c r="C508" s="1" t="s">
        <v>1198</v>
      </c>
      <c r="D508" s="1" t="s">
        <v>564</v>
      </c>
      <c r="E508" s="22" t="str">
        <f>VLOOKUP(テーブル1[[#This Row],[Personality]],作業用!$J$2:$K$17,2,FALSE)</f>
        <v>PE9</v>
      </c>
      <c r="F508" t="str">
        <f>VLOOKUP(C508,pokemon_status!$B$2:$F$910,4,FALSE())</f>
        <v>きゅうばん</v>
      </c>
      <c r="G508" t="str">
        <f>VLOOKUP(F508,xml_table4!$A$1:$B$127,2,FALSE())</f>
        <v>S26</v>
      </c>
      <c r="I508" t="str">
        <f>IF(H508 = "","",VLOOKUP(H508,xml_table4!$A$1:$B$127,2,FALSE()))</f>
        <v/>
      </c>
      <c r="J508" s="1" t="s">
        <v>505</v>
      </c>
      <c r="K508" t="str">
        <f>VLOOKUP(J508,xml_table2!$A$2:$B$56,2,FALSE())</f>
        <v>I6</v>
      </c>
      <c r="L508" s="1" t="s">
        <v>506</v>
      </c>
      <c r="M508" t="str">
        <f>VLOOKUP(L508,xml_table3!$A$1:$B$272,2,FALSE())</f>
        <v>S64</v>
      </c>
      <c r="N508" s="1" t="s">
        <v>273</v>
      </c>
      <c r="O508" t="str">
        <f>VLOOKUP(N508,xml_table3!$A$1:$B$272,2,FALSE())</f>
        <v>S220</v>
      </c>
      <c r="P508" s="1" t="s">
        <v>704</v>
      </c>
      <c r="Q508" t="str">
        <f>VLOOKUP(P508,xml_table3!$A$1:$B$272,2,FALSE())</f>
        <v>S93</v>
      </c>
      <c r="R508" s="1" t="s">
        <v>849</v>
      </c>
      <c r="S508" t="str">
        <f>VLOOKUP(R508,xml_table3!$A$1:$B$272,2,FALSE())</f>
        <v>S184</v>
      </c>
      <c r="T508" s="1" t="s">
        <v>224</v>
      </c>
      <c r="U508" s="1" t="s">
        <v>40</v>
      </c>
      <c r="V508" s="1" t="s">
        <v>42</v>
      </c>
      <c r="W508" s="1" t="s">
        <v>44</v>
      </c>
      <c r="X508" s="1"/>
      <c r="Y508" t="str">
        <f>"&lt;member ID = """&amp;A508&amp;"""&gt;&lt;K_ID&gt;"&amp;B508&amp;"&lt;/K_ID&gt;&lt;Name&gt;"&amp;C508&amp;"&lt;/Name&gt;&lt;Personality&gt;"&amp;テーブル1[[#This Row],[Personality2]]&amp;"&lt;/Personality&gt;&lt;Special_1&gt;"&amp;G508&amp;"&lt;/Special_1&gt;&lt;Special_2&gt;"&amp;I508&amp;"&lt;/Special_2&gt;&lt;Item&gt;"&amp;K508&amp;"&lt;/Item&gt;&lt;Skill_1&gt;"&amp;M508&amp;"&lt;/Skill_1&gt;&lt;Skill_2&gt;"&amp;O508&amp;"&lt;/Skill_2&gt;&lt;Skill_3&gt;"&amp;Q508&amp;"&lt;/Skill_3&gt;"</f>
        <v>&lt;member ID = "P507"&gt;&lt;K_ID&gt;K127&lt;/K_ID&gt;&lt;Name&gt;ユレイドル&lt;/Name&gt;&lt;Personality&gt;PE9&lt;/Personality&gt;&lt;Special_1&gt;S26&lt;/Special_1&gt;&lt;Special_2&gt;&lt;/Special_2&gt;&lt;Item&gt;I6&lt;/Item&gt;&lt;Skill_1&gt;S64&lt;/Skill_1&gt;&lt;Skill_2&gt;S220&lt;/Skill_2&gt;&lt;Skill_3&gt;S93&lt;/Skill_3&gt;</v>
      </c>
      <c r="Z508" t="str">
        <f t="shared" si="15"/>
        <v>&lt;Skill_4&gt;S184&lt;/Skill_4&gt;&lt;Circle&gt;3&lt;/Circle&gt;&lt;Doryokuti_1&gt;HP&lt;/Doryokuti_1&gt;&lt;Doryokuti_2&gt;B&lt;/Doryokuti_2&gt;&lt;Doryokuti_3&gt;D&lt;/Doryokuti_3&gt;&lt;/member&gt;</v>
      </c>
      <c r="AA508" t="str">
        <f t="shared" si="14"/>
        <v>&lt;member ID = "P507"&gt;&lt;K_ID&gt;K127&lt;/K_ID&gt;&lt;Name&gt;ユレイドル&lt;/Name&gt;&lt;Personality&gt;PE9&lt;/Personality&gt;&lt;Special_1&gt;S26&lt;/Special_1&gt;&lt;Special_2&gt;&lt;/Special_2&gt;&lt;Item&gt;I6&lt;/Item&gt;&lt;Skill_1&gt;S64&lt;/Skill_1&gt;&lt;Skill_2&gt;S220&lt;/Skill_2&gt;&lt;Skill_3&gt;S93&lt;/Skill_3&gt;&lt;Skill_4&gt;S184&lt;/Skill_4&gt;&lt;Circle&gt;3&lt;/Circle&gt;&lt;Doryokuti_1&gt;HP&lt;/Doryokuti_1&gt;&lt;Doryokuti_2&gt;B&lt;/Doryokuti_2&gt;&lt;Doryokuti_3&gt;D&lt;/Doryokuti_3&gt;&lt;/member&gt;</v>
      </c>
      <c r="AMK508" s="1"/>
    </row>
    <row r="509" spans="1:27 1025:1025">
      <c r="A509" s="1" t="s">
        <v>1201</v>
      </c>
      <c r="B509" t="str">
        <f>VLOOKUP(C509,xml_table5!$A$1:$B$151,2,FALSE())</f>
        <v>K127</v>
      </c>
      <c r="C509" s="1" t="s">
        <v>1198</v>
      </c>
      <c r="D509" s="1" t="s">
        <v>564</v>
      </c>
      <c r="E509" s="22" t="str">
        <f>VLOOKUP(テーブル1[[#This Row],[Personality]],作業用!$J$2:$K$17,2,FALSE)</f>
        <v>PE9</v>
      </c>
      <c r="F509" t="str">
        <f>VLOOKUP(C509,pokemon_status!$B$2:$F$910,4,FALSE())</f>
        <v>きゅうばん</v>
      </c>
      <c r="G509" t="str">
        <f>VLOOKUP(F509,xml_table4!$A$1:$B$127,2,FALSE())</f>
        <v>S26</v>
      </c>
      <c r="I509" t="str">
        <f>IF(H509 = "","",VLOOKUP(H509,xml_table4!$A$1:$B$127,2,FALSE()))</f>
        <v/>
      </c>
      <c r="J509" s="1" t="s">
        <v>298</v>
      </c>
      <c r="K509" t="str">
        <f>VLOOKUP(J509,xml_table2!$A$2:$B$56,2,FALSE())</f>
        <v>I33</v>
      </c>
      <c r="L509" s="1" t="s">
        <v>221</v>
      </c>
      <c r="M509" t="str">
        <f>VLOOKUP(L509,xml_table3!$A$1:$B$272,2,FALSE())</f>
        <v>S114</v>
      </c>
      <c r="N509" s="1" t="s">
        <v>278</v>
      </c>
      <c r="O509" t="str">
        <f>VLOOKUP(N509,xml_table3!$A$1:$B$272,2,FALSE())</f>
        <v>S132</v>
      </c>
      <c r="P509" s="1" t="s">
        <v>210</v>
      </c>
      <c r="Q509" t="str">
        <f>VLOOKUP(P509,xml_table3!$A$1:$B$272,2,FALSE())</f>
        <v>S95</v>
      </c>
      <c r="R509" s="1" t="s">
        <v>477</v>
      </c>
      <c r="S509" t="str">
        <f>VLOOKUP(R509,xml_table3!$A$1:$B$272,2,FALSE())</f>
        <v>S242</v>
      </c>
      <c r="T509" s="1" t="s">
        <v>228</v>
      </c>
      <c r="U509" s="1" t="s">
        <v>40</v>
      </c>
      <c r="V509" s="1" t="s">
        <v>42</v>
      </c>
      <c r="W509" s="1" t="s">
        <v>44</v>
      </c>
      <c r="X509" s="1"/>
      <c r="Y509" t="str">
        <f>"&lt;member ID = """&amp;A509&amp;"""&gt;&lt;K_ID&gt;"&amp;B509&amp;"&lt;/K_ID&gt;&lt;Name&gt;"&amp;C509&amp;"&lt;/Name&gt;&lt;Personality&gt;"&amp;テーブル1[[#This Row],[Personality2]]&amp;"&lt;/Personality&gt;&lt;Special_1&gt;"&amp;G509&amp;"&lt;/Special_1&gt;&lt;Special_2&gt;"&amp;I509&amp;"&lt;/Special_2&gt;&lt;Item&gt;"&amp;K509&amp;"&lt;/Item&gt;&lt;Skill_1&gt;"&amp;M509&amp;"&lt;/Skill_1&gt;&lt;Skill_2&gt;"&amp;O509&amp;"&lt;/Skill_2&gt;&lt;Skill_3&gt;"&amp;Q509&amp;"&lt;/Skill_3&gt;"</f>
        <v>&lt;member ID = "P508"&gt;&lt;K_ID&gt;K127&lt;/K_ID&gt;&lt;Name&gt;ユレイドル&lt;/Name&gt;&lt;Personality&gt;PE9&lt;/Personality&gt;&lt;Special_1&gt;S26&lt;/Special_1&gt;&lt;Special_2&gt;&lt;/Special_2&gt;&lt;Item&gt;I33&lt;/Item&gt;&lt;Skill_1&gt;S114&lt;/Skill_1&gt;&lt;Skill_2&gt;S132&lt;/Skill_2&gt;&lt;Skill_3&gt;S95&lt;/Skill_3&gt;</v>
      </c>
      <c r="Z509" t="str">
        <f t="shared" si="15"/>
        <v>&lt;Skill_4&gt;S242&lt;/Skill_4&gt;&lt;Circle&gt;4&lt;/Circle&gt;&lt;Doryokuti_1&gt;HP&lt;/Doryokuti_1&gt;&lt;Doryokuti_2&gt;B&lt;/Doryokuti_2&gt;&lt;Doryokuti_3&gt;D&lt;/Doryokuti_3&gt;&lt;/member&gt;</v>
      </c>
      <c r="AA509" t="str">
        <f t="shared" si="14"/>
        <v>&lt;member ID = "P508"&gt;&lt;K_ID&gt;K127&lt;/K_ID&gt;&lt;Name&gt;ユレイドル&lt;/Name&gt;&lt;Personality&gt;PE9&lt;/Personality&gt;&lt;Special_1&gt;S26&lt;/Special_1&gt;&lt;Special_2&gt;&lt;/Special_2&gt;&lt;Item&gt;I33&lt;/Item&gt;&lt;Skill_1&gt;S114&lt;/Skill_1&gt;&lt;Skill_2&gt;S132&lt;/Skill_2&gt;&lt;Skill_3&gt;S95&lt;/Skill_3&gt;&lt;Skill_4&gt;S242&lt;/Skill_4&gt;&lt;Circle&gt;4&lt;/Circle&gt;&lt;Doryokuti_1&gt;HP&lt;/Doryokuti_1&gt;&lt;Doryokuti_2&gt;B&lt;/Doryokuti_2&gt;&lt;Doryokuti_3&gt;D&lt;/Doryokuti_3&gt;&lt;/member&gt;</v>
      </c>
      <c r="AMK509" s="1"/>
    </row>
    <row r="510" spans="1:27 1025:1025">
      <c r="A510" s="1" t="s">
        <v>1202</v>
      </c>
      <c r="B510" t="str">
        <f>VLOOKUP(C510,xml_table5!$A$1:$B$151,2,FALSE())</f>
        <v>K128</v>
      </c>
      <c r="C510" s="1" t="s">
        <v>1203</v>
      </c>
      <c r="D510" s="1" t="s">
        <v>383</v>
      </c>
      <c r="E510" s="22" t="str">
        <f>VLOOKUP(テーブル1[[#This Row],[Personality]],作業用!$J$2:$K$17,2,FALSE)</f>
        <v>PE8</v>
      </c>
      <c r="F510" t="str">
        <f>VLOOKUP(C510,pokemon_status!$B$2:$F$910,4,FALSE())</f>
        <v>プレッシャー</v>
      </c>
      <c r="G510" t="str">
        <f>VLOOKUP(F510,xml_table4!$A$1:$B$127,2,FALSE())</f>
        <v>S97</v>
      </c>
      <c r="I510" t="str">
        <f>IF(H510 = "","",VLOOKUP(H510,xml_table4!$A$1:$B$127,2,FALSE()))</f>
        <v/>
      </c>
      <c r="J510" s="1" t="s">
        <v>403</v>
      </c>
      <c r="K510" t="str">
        <f>VLOOKUP(J510,xml_table2!$A$2:$B$56,2,FALSE())</f>
        <v>I17</v>
      </c>
      <c r="L510" s="1" t="s">
        <v>1204</v>
      </c>
      <c r="M510" t="str">
        <f>VLOOKUP(L510,xml_table3!$A$1:$B$272,2,FALSE())</f>
        <v>S103</v>
      </c>
      <c r="N510" s="1" t="s">
        <v>116</v>
      </c>
      <c r="O510" t="str">
        <f>VLOOKUP(N510,xml_table3!$A$1:$B$272,2,FALSE())</f>
        <v>S173</v>
      </c>
      <c r="P510" s="1" t="s">
        <v>254</v>
      </c>
      <c r="Q510" t="str">
        <f>VLOOKUP(P510,xml_table3!$A$1:$B$272,2,FALSE())</f>
        <v>S43</v>
      </c>
      <c r="R510" s="1" t="s">
        <v>711</v>
      </c>
      <c r="S510" t="str">
        <f>VLOOKUP(R510,xml_table3!$A$1:$B$272,2,FALSE())</f>
        <v>S166</v>
      </c>
      <c r="T510" s="1" t="s">
        <v>212</v>
      </c>
      <c r="U510" s="1" t="s">
        <v>41</v>
      </c>
      <c r="V510" s="1" t="s">
        <v>42</v>
      </c>
      <c r="X510" s="1"/>
      <c r="Y510" t="str">
        <f>"&lt;member ID = """&amp;A510&amp;"""&gt;&lt;K_ID&gt;"&amp;B510&amp;"&lt;/K_ID&gt;&lt;Name&gt;"&amp;C510&amp;"&lt;/Name&gt;&lt;Personality&gt;"&amp;テーブル1[[#This Row],[Personality2]]&amp;"&lt;/Personality&gt;&lt;Special_1&gt;"&amp;G510&amp;"&lt;/Special_1&gt;&lt;Special_2&gt;"&amp;I510&amp;"&lt;/Special_2&gt;&lt;Item&gt;"&amp;K510&amp;"&lt;/Item&gt;&lt;Skill_1&gt;"&amp;M510&amp;"&lt;/Skill_1&gt;&lt;Skill_2&gt;"&amp;O510&amp;"&lt;/Skill_2&gt;&lt;Skill_3&gt;"&amp;Q510&amp;"&lt;/Skill_3&gt;"</f>
        <v>&lt;member ID = "P509"&gt;&lt;K_ID&gt;K128&lt;/K_ID&gt;&lt;Name&gt;ヨノワール&lt;/Name&gt;&lt;Personality&gt;PE8&lt;/Personality&gt;&lt;Special_1&gt;S97&lt;/Special_1&gt;&lt;Special_2&gt;&lt;/Special_2&gt;&lt;Item&gt;I17&lt;/Item&gt;&lt;Skill_1&gt;S103&lt;/Skill_1&gt;&lt;Skill_2&gt;S173&lt;/Skill_2&gt;&lt;Skill_3&gt;S43&lt;/Skill_3&gt;</v>
      </c>
      <c r="Z510" t="str">
        <f t="shared" si="15"/>
        <v>&lt;Skill_4&gt;S166&lt;/Skill_4&gt;&lt;Circle&gt;1&lt;/Circle&gt;&lt;Doryokuti_1&gt;A&lt;/Doryokuti_1&gt;&lt;Doryokuti_2&gt;B&lt;/Doryokuti_2&gt;&lt;Doryokuti_3&gt;&lt;/Doryokuti_3&gt;&lt;/member&gt;</v>
      </c>
      <c r="AA510" t="str">
        <f t="shared" si="14"/>
        <v>&lt;member ID = "P509"&gt;&lt;K_ID&gt;K128&lt;/K_ID&gt;&lt;Name&gt;ヨノワール&lt;/Name&gt;&lt;Personality&gt;PE8&lt;/Personality&gt;&lt;Special_1&gt;S97&lt;/Special_1&gt;&lt;Special_2&gt;&lt;/Special_2&gt;&lt;Item&gt;I17&lt;/Item&gt;&lt;Skill_1&gt;S103&lt;/Skill_1&gt;&lt;Skill_2&gt;S173&lt;/Skill_2&gt;&lt;Skill_3&gt;S43&lt;/Skill_3&gt;&lt;Skill_4&gt;S166&lt;/Skill_4&gt;&lt;Circle&gt;1&lt;/Circle&gt;&lt;Doryokuti_1&gt;A&lt;/Doryokuti_1&gt;&lt;Doryokuti_2&gt;B&lt;/Doryokuti_2&gt;&lt;Doryokuti_3&gt;&lt;/Doryokuti_3&gt;&lt;/member&gt;</v>
      </c>
      <c r="AMK510" s="1"/>
    </row>
    <row r="511" spans="1:27 1025:1025">
      <c r="A511" s="1" t="s">
        <v>1205</v>
      </c>
      <c r="B511" t="str">
        <f>VLOOKUP(C511,xml_table5!$A$1:$B$151,2,FALSE())</f>
        <v>K128</v>
      </c>
      <c r="C511" s="1" t="s">
        <v>1203</v>
      </c>
      <c r="D511" s="1" t="s">
        <v>297</v>
      </c>
      <c r="E511" s="22" t="str">
        <f>VLOOKUP(テーブル1[[#This Row],[Personality]],作業用!$J$2:$K$17,2,FALSE)</f>
        <v>PE5</v>
      </c>
      <c r="F511" t="str">
        <f>VLOOKUP(C511,pokemon_status!$B$2:$F$910,4,FALSE())</f>
        <v>プレッシャー</v>
      </c>
      <c r="G511" t="str">
        <f>VLOOKUP(F511,xml_table4!$A$1:$B$127,2,FALSE())</f>
        <v>S97</v>
      </c>
      <c r="I511" t="str">
        <f>IF(H511 = "","",VLOOKUP(H511,xml_table4!$A$1:$B$127,2,FALSE()))</f>
        <v/>
      </c>
      <c r="J511" s="1" t="s">
        <v>298</v>
      </c>
      <c r="K511" t="str">
        <f>VLOOKUP(J511,xml_table2!$A$2:$B$56,2,FALSE())</f>
        <v>I33</v>
      </c>
      <c r="L511" s="1" t="s">
        <v>449</v>
      </c>
      <c r="M511" t="str">
        <f>VLOOKUP(L511,xml_table3!$A$1:$B$272,2,FALSE())</f>
        <v>S187</v>
      </c>
      <c r="N511" s="1" t="s">
        <v>1206</v>
      </c>
      <c r="O511" t="str">
        <f>VLOOKUP(N511,xml_table3!$A$1:$B$272,2,FALSE())</f>
        <v>S22</v>
      </c>
      <c r="P511" s="1" t="s">
        <v>344</v>
      </c>
      <c r="Q511" t="str">
        <f>VLOOKUP(P511,xml_table3!$A$1:$B$272,2,FALSE())</f>
        <v>S18</v>
      </c>
      <c r="R511" s="1" t="s">
        <v>240</v>
      </c>
      <c r="S511" t="str">
        <f>VLOOKUP(R511,xml_table3!$A$1:$B$272,2,FALSE())</f>
        <v>S252</v>
      </c>
      <c r="T511" s="1" t="s">
        <v>219</v>
      </c>
      <c r="U511" s="1" t="s">
        <v>42</v>
      </c>
      <c r="V511" s="1" t="s">
        <v>44</v>
      </c>
      <c r="X511" s="1"/>
      <c r="Y511" t="str">
        <f>"&lt;member ID = """&amp;A511&amp;"""&gt;&lt;K_ID&gt;"&amp;B511&amp;"&lt;/K_ID&gt;&lt;Name&gt;"&amp;C511&amp;"&lt;/Name&gt;&lt;Personality&gt;"&amp;テーブル1[[#This Row],[Personality2]]&amp;"&lt;/Personality&gt;&lt;Special_1&gt;"&amp;G511&amp;"&lt;/Special_1&gt;&lt;Special_2&gt;"&amp;I511&amp;"&lt;/Special_2&gt;&lt;Item&gt;"&amp;K511&amp;"&lt;/Item&gt;&lt;Skill_1&gt;"&amp;M511&amp;"&lt;/Skill_1&gt;&lt;Skill_2&gt;"&amp;O511&amp;"&lt;/Skill_2&gt;&lt;Skill_3&gt;"&amp;Q511&amp;"&lt;/Skill_3&gt;"</f>
        <v>&lt;member ID = "P510"&gt;&lt;K_ID&gt;K128&lt;/K_ID&gt;&lt;Name&gt;ヨノワール&lt;/Name&gt;&lt;Personality&gt;PE5&lt;/Personality&gt;&lt;Special_1&gt;S97&lt;/Special_1&gt;&lt;Special_2&gt;&lt;/Special_2&gt;&lt;Item&gt;I33&lt;/Item&gt;&lt;Skill_1&gt;S187&lt;/Skill_1&gt;&lt;Skill_2&gt;S22&lt;/Skill_2&gt;&lt;Skill_3&gt;S18&lt;/Skill_3&gt;</v>
      </c>
      <c r="Z511" t="str">
        <f t="shared" si="15"/>
        <v>&lt;Skill_4&gt;S252&lt;/Skill_4&gt;&lt;Circle&gt;2&lt;/Circle&gt;&lt;Doryokuti_1&gt;B&lt;/Doryokuti_1&gt;&lt;Doryokuti_2&gt;D&lt;/Doryokuti_2&gt;&lt;Doryokuti_3&gt;&lt;/Doryokuti_3&gt;&lt;/member&gt;</v>
      </c>
      <c r="AA511" t="str">
        <f t="shared" si="14"/>
        <v>&lt;member ID = "P510"&gt;&lt;K_ID&gt;K128&lt;/K_ID&gt;&lt;Name&gt;ヨノワール&lt;/Name&gt;&lt;Personality&gt;PE5&lt;/Personality&gt;&lt;Special_1&gt;S97&lt;/Special_1&gt;&lt;Special_2&gt;&lt;/Special_2&gt;&lt;Item&gt;I33&lt;/Item&gt;&lt;Skill_1&gt;S187&lt;/Skill_1&gt;&lt;Skill_2&gt;S22&lt;/Skill_2&gt;&lt;Skill_3&gt;S18&lt;/Skill_3&gt;&lt;Skill_4&gt;S252&lt;/Skill_4&gt;&lt;Circle&gt;2&lt;/Circle&gt;&lt;Doryokuti_1&gt;B&lt;/Doryokuti_1&gt;&lt;Doryokuti_2&gt;D&lt;/Doryokuti_2&gt;&lt;Doryokuti_3&gt;&lt;/Doryokuti_3&gt;&lt;/member&gt;</v>
      </c>
      <c r="AMK511" s="1"/>
    </row>
    <row r="512" spans="1:27 1025:1025">
      <c r="A512" s="1" t="s">
        <v>1207</v>
      </c>
      <c r="B512" t="str">
        <f>VLOOKUP(C512,xml_table5!$A$1:$B$151,2,FALSE())</f>
        <v>K128</v>
      </c>
      <c r="C512" s="1" t="s">
        <v>1203</v>
      </c>
      <c r="D512" s="1" t="s">
        <v>206</v>
      </c>
      <c r="E512" s="22" t="str">
        <f>VLOOKUP(テーブル1[[#This Row],[Personality]],作業用!$J$2:$K$17,2,FALSE)</f>
        <v>PE1</v>
      </c>
      <c r="F512" t="str">
        <f>VLOOKUP(C512,pokemon_status!$B$2:$F$910,4,FALSE())</f>
        <v>プレッシャー</v>
      </c>
      <c r="G512" t="str">
        <f>VLOOKUP(F512,xml_table4!$A$1:$B$127,2,FALSE())</f>
        <v>S97</v>
      </c>
      <c r="I512" t="str">
        <f>IF(H512 = "","",VLOOKUP(H512,xml_table4!$A$1:$B$127,2,FALSE()))</f>
        <v/>
      </c>
      <c r="J512" s="1" t="s">
        <v>214</v>
      </c>
      <c r="K512" t="str">
        <f>VLOOKUP(J512,xml_table2!$A$2:$B$56,2,FALSE())</f>
        <v>I45</v>
      </c>
      <c r="L512" s="1" t="s">
        <v>1204</v>
      </c>
      <c r="M512" t="str">
        <f>VLOOKUP(L512,xml_table3!$A$1:$B$272,2,FALSE())</f>
        <v>S103</v>
      </c>
      <c r="N512" s="1" t="s">
        <v>338</v>
      </c>
      <c r="O512" t="str">
        <f>VLOOKUP(N512,xml_table3!$A$1:$B$272,2,FALSE())</f>
        <v>S226</v>
      </c>
      <c r="P512" s="1" t="s">
        <v>339</v>
      </c>
      <c r="Q512" t="str">
        <f>VLOOKUP(P512,xml_table3!$A$1:$B$272,2,FALSE())</f>
        <v>S56</v>
      </c>
      <c r="R512" s="1" t="s">
        <v>340</v>
      </c>
      <c r="S512" t="str">
        <f>VLOOKUP(R512,xml_table3!$A$1:$B$272,2,FALSE())</f>
        <v>S269</v>
      </c>
      <c r="T512" s="1" t="s">
        <v>224</v>
      </c>
      <c r="U512" s="1" t="s">
        <v>41</v>
      </c>
      <c r="V512" s="1" t="s">
        <v>44</v>
      </c>
      <c r="X512" s="1"/>
      <c r="Y512" t="str">
        <f>"&lt;member ID = """&amp;A512&amp;"""&gt;&lt;K_ID&gt;"&amp;B512&amp;"&lt;/K_ID&gt;&lt;Name&gt;"&amp;C512&amp;"&lt;/Name&gt;&lt;Personality&gt;"&amp;テーブル1[[#This Row],[Personality2]]&amp;"&lt;/Personality&gt;&lt;Special_1&gt;"&amp;G512&amp;"&lt;/Special_1&gt;&lt;Special_2&gt;"&amp;I512&amp;"&lt;/Special_2&gt;&lt;Item&gt;"&amp;K512&amp;"&lt;/Item&gt;&lt;Skill_1&gt;"&amp;M512&amp;"&lt;/Skill_1&gt;&lt;Skill_2&gt;"&amp;O512&amp;"&lt;/Skill_2&gt;&lt;Skill_3&gt;"&amp;Q512&amp;"&lt;/Skill_3&gt;"</f>
        <v>&lt;member ID = "P511"&gt;&lt;K_ID&gt;K128&lt;/K_ID&gt;&lt;Name&gt;ヨノワール&lt;/Name&gt;&lt;Personality&gt;PE1&lt;/Personality&gt;&lt;Special_1&gt;S97&lt;/Special_1&gt;&lt;Special_2&gt;&lt;/Special_2&gt;&lt;Item&gt;I45&lt;/Item&gt;&lt;Skill_1&gt;S103&lt;/Skill_1&gt;&lt;Skill_2&gt;S226&lt;/Skill_2&gt;&lt;Skill_3&gt;S56&lt;/Skill_3&gt;</v>
      </c>
      <c r="Z512" t="str">
        <f t="shared" si="15"/>
        <v>&lt;Skill_4&gt;S269&lt;/Skill_4&gt;&lt;Circle&gt;3&lt;/Circle&gt;&lt;Doryokuti_1&gt;A&lt;/Doryokuti_1&gt;&lt;Doryokuti_2&gt;D&lt;/Doryokuti_2&gt;&lt;Doryokuti_3&gt;&lt;/Doryokuti_3&gt;&lt;/member&gt;</v>
      </c>
      <c r="AA512" t="str">
        <f t="shared" si="14"/>
        <v>&lt;member ID = "P511"&gt;&lt;K_ID&gt;K128&lt;/K_ID&gt;&lt;Name&gt;ヨノワール&lt;/Name&gt;&lt;Personality&gt;PE1&lt;/Personality&gt;&lt;Special_1&gt;S97&lt;/Special_1&gt;&lt;Special_2&gt;&lt;/Special_2&gt;&lt;Item&gt;I45&lt;/Item&gt;&lt;Skill_1&gt;S103&lt;/Skill_1&gt;&lt;Skill_2&gt;S226&lt;/Skill_2&gt;&lt;Skill_3&gt;S56&lt;/Skill_3&gt;&lt;Skill_4&gt;S269&lt;/Skill_4&gt;&lt;Circle&gt;3&lt;/Circle&gt;&lt;Doryokuti_1&gt;A&lt;/Doryokuti_1&gt;&lt;Doryokuti_2&gt;D&lt;/Doryokuti_2&gt;&lt;Doryokuti_3&gt;&lt;/Doryokuti_3&gt;&lt;/member&gt;</v>
      </c>
      <c r="AMK512" s="1"/>
    </row>
    <row r="513" spans="1:27 1025:1025">
      <c r="A513" s="1" t="s">
        <v>1208</v>
      </c>
      <c r="B513" t="str">
        <f>VLOOKUP(C513,xml_table5!$A$1:$B$151,2,FALSE())</f>
        <v>K128</v>
      </c>
      <c r="C513" s="1" t="s">
        <v>1203</v>
      </c>
      <c r="D513" s="1" t="s">
        <v>206</v>
      </c>
      <c r="E513" s="22" t="str">
        <f>VLOOKUP(テーブル1[[#This Row],[Personality]],作業用!$J$2:$K$17,2,FALSE)</f>
        <v>PE1</v>
      </c>
      <c r="F513" t="str">
        <f>VLOOKUP(C513,pokemon_status!$B$2:$F$910,4,FALSE())</f>
        <v>プレッシャー</v>
      </c>
      <c r="G513" t="str">
        <f>VLOOKUP(F513,xml_table4!$A$1:$B$127,2,FALSE())</f>
        <v>S97</v>
      </c>
      <c r="I513" t="str">
        <f>IF(H513 = "","",VLOOKUP(H513,xml_table4!$A$1:$B$127,2,FALSE()))</f>
        <v/>
      </c>
      <c r="J513" s="1" t="s">
        <v>138</v>
      </c>
      <c r="K513" t="str">
        <f>VLOOKUP(J513,xml_table2!$A$2:$B$56,2,FALSE())</f>
        <v>I35</v>
      </c>
      <c r="L513" s="1" t="s">
        <v>1204</v>
      </c>
      <c r="M513" t="str">
        <f>VLOOKUP(L513,xml_table3!$A$1:$B$272,2,FALSE())</f>
        <v>S103</v>
      </c>
      <c r="N513" s="1" t="s">
        <v>210</v>
      </c>
      <c r="O513" t="str">
        <f>VLOOKUP(N513,xml_table3!$A$1:$B$272,2,FALSE())</f>
        <v>S95</v>
      </c>
      <c r="P513" s="1" t="s">
        <v>328</v>
      </c>
      <c r="Q513" t="str">
        <f>VLOOKUP(P513,xml_table3!$A$1:$B$272,2,FALSE())</f>
        <v>S59</v>
      </c>
      <c r="R513" s="1" t="s">
        <v>209</v>
      </c>
      <c r="S513" t="str">
        <f>VLOOKUP(R513,xml_table3!$A$1:$B$272,2,FALSE())</f>
        <v>S26</v>
      </c>
      <c r="T513" s="1" t="s">
        <v>228</v>
      </c>
      <c r="U513" s="1" t="s">
        <v>42</v>
      </c>
      <c r="V513" s="1" t="s">
        <v>44</v>
      </c>
      <c r="X513" s="1"/>
      <c r="Y513" t="str">
        <f>"&lt;member ID = """&amp;A513&amp;"""&gt;&lt;K_ID&gt;"&amp;B513&amp;"&lt;/K_ID&gt;&lt;Name&gt;"&amp;C513&amp;"&lt;/Name&gt;&lt;Personality&gt;"&amp;テーブル1[[#This Row],[Personality2]]&amp;"&lt;/Personality&gt;&lt;Special_1&gt;"&amp;G513&amp;"&lt;/Special_1&gt;&lt;Special_2&gt;"&amp;I513&amp;"&lt;/Special_2&gt;&lt;Item&gt;"&amp;K513&amp;"&lt;/Item&gt;&lt;Skill_1&gt;"&amp;M513&amp;"&lt;/Skill_1&gt;&lt;Skill_2&gt;"&amp;O513&amp;"&lt;/Skill_2&gt;&lt;Skill_3&gt;"&amp;Q513&amp;"&lt;/Skill_3&gt;"</f>
        <v>&lt;member ID = "P512"&gt;&lt;K_ID&gt;K128&lt;/K_ID&gt;&lt;Name&gt;ヨノワール&lt;/Name&gt;&lt;Personality&gt;PE1&lt;/Personality&gt;&lt;Special_1&gt;S97&lt;/Special_1&gt;&lt;Special_2&gt;&lt;/Special_2&gt;&lt;Item&gt;I35&lt;/Item&gt;&lt;Skill_1&gt;S103&lt;/Skill_1&gt;&lt;Skill_2&gt;S95&lt;/Skill_2&gt;&lt;Skill_3&gt;S59&lt;/Skill_3&gt;</v>
      </c>
      <c r="Z513" t="str">
        <f t="shared" si="15"/>
        <v>&lt;Skill_4&gt;S26&lt;/Skill_4&gt;&lt;Circle&gt;4&lt;/Circle&gt;&lt;Doryokuti_1&gt;B&lt;/Doryokuti_1&gt;&lt;Doryokuti_2&gt;D&lt;/Doryokuti_2&gt;&lt;Doryokuti_3&gt;&lt;/Doryokuti_3&gt;&lt;/member&gt;</v>
      </c>
      <c r="AA513" t="str">
        <f t="shared" si="14"/>
        <v>&lt;member ID = "P512"&gt;&lt;K_ID&gt;K128&lt;/K_ID&gt;&lt;Name&gt;ヨノワール&lt;/Name&gt;&lt;Personality&gt;PE1&lt;/Personality&gt;&lt;Special_1&gt;S97&lt;/Special_1&gt;&lt;Special_2&gt;&lt;/Special_2&gt;&lt;Item&gt;I35&lt;/Item&gt;&lt;Skill_1&gt;S103&lt;/Skill_1&gt;&lt;Skill_2&gt;S95&lt;/Skill_2&gt;&lt;Skill_3&gt;S59&lt;/Skill_3&gt;&lt;Skill_4&gt;S26&lt;/Skill_4&gt;&lt;Circle&gt;4&lt;/Circle&gt;&lt;Doryokuti_1&gt;B&lt;/Doryokuti_1&gt;&lt;Doryokuti_2&gt;D&lt;/Doryokuti_2&gt;&lt;Doryokuti_3&gt;&lt;/Doryokuti_3&gt;&lt;/member&gt;</v>
      </c>
      <c r="AMK513" s="1"/>
    </row>
    <row r="514" spans="1:27 1025:1025">
      <c r="A514" s="1" t="s">
        <v>1209</v>
      </c>
      <c r="B514" t="str">
        <f>VLOOKUP(C514,xml_table5!$A$1:$B$151,2,FALSE())</f>
        <v>K129</v>
      </c>
      <c r="C514" s="1" t="s">
        <v>1210</v>
      </c>
      <c r="D514" s="1" t="s">
        <v>309</v>
      </c>
      <c r="E514" s="22" t="str">
        <f>VLOOKUP(テーブル1[[#This Row],[Personality]],作業用!$J$2:$K$17,2,FALSE)</f>
        <v>PE6</v>
      </c>
      <c r="F514" t="str">
        <f>VLOOKUP(C514,pokemon_status!$B$2:$F$910,4,FALSE())</f>
        <v>プレッシャー</v>
      </c>
      <c r="G514" t="str">
        <f>VLOOKUP(F514,xml_table4!$A$1:$B$127,2,FALSE())</f>
        <v>S97</v>
      </c>
      <c r="I514" t="str">
        <f>IF(H514 = "","",VLOOKUP(H514,xml_table4!$A$1:$B$127,2,FALSE()))</f>
        <v/>
      </c>
      <c r="J514" s="1" t="s">
        <v>250</v>
      </c>
      <c r="K514" t="str">
        <f>VLOOKUP(J514,xml_table2!$A$2:$B$56,2,FALSE())</f>
        <v>I54</v>
      </c>
      <c r="L514" s="1" t="s">
        <v>362</v>
      </c>
      <c r="M514" t="str">
        <f>VLOOKUP(L514,xml_table3!$A$1:$B$272,2,FALSE())</f>
        <v>S1</v>
      </c>
      <c r="N514" s="1" t="s">
        <v>319</v>
      </c>
      <c r="O514" t="str">
        <f>VLOOKUP(N514,xml_table3!$A$1:$B$272,2,FALSE())</f>
        <v>S104</v>
      </c>
      <c r="P514" s="1" t="s">
        <v>241</v>
      </c>
      <c r="Q514" t="str">
        <f>VLOOKUP(P514,xml_table3!$A$1:$B$272,2,FALSE())</f>
        <v>S153</v>
      </c>
      <c r="R514" s="1" t="s">
        <v>641</v>
      </c>
      <c r="S514" t="str">
        <f>VLOOKUP(R514,xml_table3!$A$1:$B$272,2,FALSE())</f>
        <v>S209</v>
      </c>
      <c r="T514" s="1" t="s">
        <v>228</v>
      </c>
      <c r="U514" s="1" t="s">
        <v>43</v>
      </c>
      <c r="V514" s="1" t="s">
        <v>45</v>
      </c>
      <c r="X514" s="1"/>
      <c r="Y514" t="str">
        <f>"&lt;member ID = """&amp;A514&amp;"""&gt;&lt;K_ID&gt;"&amp;B514&amp;"&lt;/K_ID&gt;&lt;Name&gt;"&amp;C514&amp;"&lt;/Name&gt;&lt;Personality&gt;"&amp;テーブル1[[#This Row],[Personality2]]&amp;"&lt;/Personality&gt;&lt;Special_1&gt;"&amp;G514&amp;"&lt;/Special_1&gt;&lt;Special_2&gt;"&amp;I514&amp;"&lt;/Special_2&gt;&lt;Item&gt;"&amp;K514&amp;"&lt;/Item&gt;&lt;Skill_1&gt;"&amp;M514&amp;"&lt;/Skill_1&gt;&lt;Skill_2&gt;"&amp;O514&amp;"&lt;/Skill_2&gt;&lt;Skill_3&gt;"&amp;Q514&amp;"&lt;/Skill_3&gt;"</f>
        <v>&lt;member ID = "P513"&gt;&lt;K_ID&gt;K129&lt;/K_ID&gt;&lt;Name&gt;ライコウ&lt;/Name&gt;&lt;Personality&gt;PE6&lt;/Personality&gt;&lt;Special_1&gt;S97&lt;/Special_1&gt;&lt;Special_2&gt;&lt;/Special_2&gt;&lt;Item&gt;I54&lt;/Item&gt;&lt;Skill_1&gt;S1&lt;/Skill_1&gt;&lt;Skill_2&gt;S104&lt;/Skill_2&gt;&lt;Skill_3&gt;S153&lt;/Skill_3&gt;</v>
      </c>
      <c r="Z514" t="str">
        <f t="shared" si="15"/>
        <v>&lt;Skill_4&gt;S209&lt;/Skill_4&gt;&lt;Circle&gt;4&lt;/Circle&gt;&lt;Doryokuti_1&gt;C&lt;/Doryokuti_1&gt;&lt;Doryokuti_2&gt;S&lt;/Doryokuti_2&gt;&lt;Doryokuti_3&gt;&lt;/Doryokuti_3&gt;&lt;/member&gt;</v>
      </c>
      <c r="AA514" t="str">
        <f t="shared" ref="AA514:AA577" si="16">Y514 &amp;Z514</f>
        <v>&lt;member ID = "P513"&gt;&lt;K_ID&gt;K129&lt;/K_ID&gt;&lt;Name&gt;ライコウ&lt;/Name&gt;&lt;Personality&gt;PE6&lt;/Personality&gt;&lt;Special_1&gt;S97&lt;/Special_1&gt;&lt;Special_2&gt;&lt;/Special_2&gt;&lt;Item&gt;I54&lt;/Item&gt;&lt;Skill_1&gt;S1&lt;/Skill_1&gt;&lt;Skill_2&gt;S104&lt;/Skill_2&gt;&lt;Skill_3&gt;S153&lt;/Skill_3&gt;&lt;Skill_4&gt;S209&lt;/Skill_4&gt;&lt;Circle&gt;4&lt;/Circle&gt;&lt;Doryokuti_1&gt;C&lt;/Doryokuti_1&gt;&lt;Doryokuti_2&gt;S&lt;/Doryokuti_2&gt;&lt;Doryokuti_3&gt;&lt;/Doryokuti_3&gt;&lt;/member&gt;</v>
      </c>
      <c r="AMK514" s="1"/>
    </row>
    <row r="515" spans="1:27 1025:1025">
      <c r="A515" s="1" t="s">
        <v>1211</v>
      </c>
      <c r="B515" t="str">
        <f>VLOOKUP(C515,xml_table5!$A$1:$B$151,2,FALSE())</f>
        <v>K129</v>
      </c>
      <c r="C515" s="1" t="s">
        <v>1210</v>
      </c>
      <c r="D515" s="1" t="s">
        <v>231</v>
      </c>
      <c r="E515" s="22" t="str">
        <f>VLOOKUP(テーブル1[[#This Row],[Personality]],作業用!$J$2:$K$17,2,FALSE)</f>
        <v>PE2</v>
      </c>
      <c r="F515" t="str">
        <f>VLOOKUP(C515,pokemon_status!$B$2:$F$910,4,FALSE())</f>
        <v>プレッシャー</v>
      </c>
      <c r="G515" t="str">
        <f>VLOOKUP(F515,xml_table4!$A$1:$B$127,2,FALSE())</f>
        <v>S97</v>
      </c>
      <c r="I515" t="str">
        <f>IF(H515 = "","",VLOOKUP(H515,xml_table4!$A$1:$B$127,2,FALSE()))</f>
        <v/>
      </c>
      <c r="J515" s="1" t="s">
        <v>369</v>
      </c>
      <c r="K515" t="str">
        <f>VLOOKUP(J515,xml_table2!$A$2:$B$56,2,FALSE())</f>
        <v>I5</v>
      </c>
      <c r="L515" s="1" t="s">
        <v>258</v>
      </c>
      <c r="M515" t="str">
        <f>VLOOKUP(L515,xml_table3!$A$1:$B$272,2,FALSE())</f>
        <v>S55</v>
      </c>
      <c r="N515" s="1" t="s">
        <v>253</v>
      </c>
      <c r="O515" t="str">
        <f>VLOOKUP(N515,xml_table3!$A$1:$B$272,2,FALSE())</f>
        <v>S52</v>
      </c>
      <c r="P515" s="1" t="s">
        <v>371</v>
      </c>
      <c r="Q515" t="str">
        <f>VLOOKUP(P515,xml_table3!$A$1:$B$272,2,FALSE())</f>
        <v>S4</v>
      </c>
      <c r="R515" s="1" t="s">
        <v>99</v>
      </c>
      <c r="S515" t="str">
        <f>VLOOKUP(R515,xml_table3!$A$1:$B$272,2,FALSE())</f>
        <v>S44</v>
      </c>
      <c r="T515" s="1" t="s">
        <v>228</v>
      </c>
      <c r="U515" s="1" t="s">
        <v>41</v>
      </c>
      <c r="V515" s="1" t="s">
        <v>45</v>
      </c>
      <c r="X515" s="1"/>
      <c r="Y515" t="str">
        <f>"&lt;member ID = """&amp;A515&amp;"""&gt;&lt;K_ID&gt;"&amp;B515&amp;"&lt;/K_ID&gt;&lt;Name&gt;"&amp;C515&amp;"&lt;/Name&gt;&lt;Personality&gt;"&amp;テーブル1[[#This Row],[Personality2]]&amp;"&lt;/Personality&gt;&lt;Special_1&gt;"&amp;G515&amp;"&lt;/Special_1&gt;&lt;Special_2&gt;"&amp;I515&amp;"&lt;/Special_2&gt;&lt;Item&gt;"&amp;K515&amp;"&lt;/Item&gt;&lt;Skill_1&gt;"&amp;M515&amp;"&lt;/Skill_1&gt;&lt;Skill_2&gt;"&amp;O515&amp;"&lt;/Skill_2&gt;&lt;Skill_3&gt;"&amp;Q515&amp;"&lt;/Skill_3&gt;"</f>
        <v>&lt;member ID = "P514"&gt;&lt;K_ID&gt;K129&lt;/K_ID&gt;&lt;Name&gt;ライコウ&lt;/Name&gt;&lt;Personality&gt;PE2&lt;/Personality&gt;&lt;Special_1&gt;S97&lt;/Special_1&gt;&lt;Special_2&gt;&lt;/Special_2&gt;&lt;Item&gt;I5&lt;/Item&gt;&lt;Skill_1&gt;S55&lt;/Skill_1&gt;&lt;Skill_2&gt;S52&lt;/Skill_2&gt;&lt;Skill_3&gt;S4&lt;/Skill_3&gt;</v>
      </c>
      <c r="Z515" t="str">
        <f t="shared" si="15"/>
        <v>&lt;Skill_4&gt;S44&lt;/Skill_4&gt;&lt;Circle&gt;4&lt;/Circle&gt;&lt;Doryokuti_1&gt;A&lt;/Doryokuti_1&gt;&lt;Doryokuti_2&gt;S&lt;/Doryokuti_2&gt;&lt;Doryokuti_3&gt;&lt;/Doryokuti_3&gt;&lt;/member&gt;</v>
      </c>
      <c r="AA515" t="str">
        <f t="shared" si="16"/>
        <v>&lt;member ID = "P514"&gt;&lt;K_ID&gt;K129&lt;/K_ID&gt;&lt;Name&gt;ライコウ&lt;/Name&gt;&lt;Personality&gt;PE2&lt;/Personality&gt;&lt;Special_1&gt;S97&lt;/Special_1&gt;&lt;Special_2&gt;&lt;/Special_2&gt;&lt;Item&gt;I5&lt;/Item&gt;&lt;Skill_1&gt;S55&lt;/Skill_1&gt;&lt;Skill_2&gt;S52&lt;/Skill_2&gt;&lt;Skill_3&gt;S4&lt;/Skill_3&gt;&lt;Skill_4&gt;S44&lt;/Skill_4&gt;&lt;Circle&gt;4&lt;/Circle&gt;&lt;Doryokuti_1&gt;A&lt;/Doryokuti_1&gt;&lt;Doryokuti_2&gt;S&lt;/Doryokuti_2&gt;&lt;Doryokuti_3&gt;&lt;/Doryokuti_3&gt;&lt;/member&gt;</v>
      </c>
      <c r="AMK515" s="1"/>
    </row>
    <row r="516" spans="1:27 1025:1025">
      <c r="A516" s="1" t="s">
        <v>1212</v>
      </c>
      <c r="B516" t="str">
        <f>VLOOKUP(C516,xml_table5!$A$1:$B$151,2,FALSE())</f>
        <v>K129</v>
      </c>
      <c r="C516" s="1" t="s">
        <v>1210</v>
      </c>
      <c r="D516" s="1" t="s">
        <v>261</v>
      </c>
      <c r="E516" s="22" t="str">
        <f>VLOOKUP(テーブル1[[#This Row],[Personality]],作業用!$J$2:$K$17,2,FALSE)</f>
        <v>PE3</v>
      </c>
      <c r="F516" t="str">
        <f>VLOOKUP(C516,pokemon_status!$B$2:$F$910,4,FALSE())</f>
        <v>プレッシャー</v>
      </c>
      <c r="G516" t="str">
        <f>VLOOKUP(F516,xml_table4!$A$1:$B$127,2,FALSE())</f>
        <v>S97</v>
      </c>
      <c r="I516" t="str">
        <f>IF(H516 = "","",VLOOKUP(H516,xml_table4!$A$1:$B$127,2,FALSE()))</f>
        <v/>
      </c>
      <c r="J516" s="1" t="s">
        <v>140</v>
      </c>
      <c r="K516" t="str">
        <f>VLOOKUP(J516,xml_table2!$A$2:$B$56,2,FALSE())</f>
        <v>I49</v>
      </c>
      <c r="L516" s="1" t="s">
        <v>358</v>
      </c>
      <c r="M516" t="str">
        <f>VLOOKUP(L516,xml_table3!$A$1:$B$272,2,FALSE())</f>
        <v>S54</v>
      </c>
      <c r="N516" s="1" t="s">
        <v>375</v>
      </c>
      <c r="O516" t="str">
        <f>VLOOKUP(N516,xml_table3!$A$1:$B$272,2,FALSE())</f>
        <v>S109</v>
      </c>
      <c r="P516" s="1" t="s">
        <v>321</v>
      </c>
      <c r="Q516" t="str">
        <f>VLOOKUP(P516,xml_table3!$A$1:$B$272,2,FALSE())</f>
        <v>S91</v>
      </c>
      <c r="R516" s="1" t="s">
        <v>515</v>
      </c>
      <c r="S516" t="str">
        <f>VLOOKUP(R516,xml_table3!$A$1:$B$272,2,FALSE())</f>
        <v>S16</v>
      </c>
      <c r="T516" s="1" t="s">
        <v>228</v>
      </c>
      <c r="U516" s="1" t="s">
        <v>43</v>
      </c>
      <c r="V516" s="1" t="s">
        <v>45</v>
      </c>
      <c r="X516" s="1"/>
      <c r="Y516" t="str">
        <f>"&lt;member ID = """&amp;A516&amp;"""&gt;&lt;K_ID&gt;"&amp;B516&amp;"&lt;/K_ID&gt;&lt;Name&gt;"&amp;C516&amp;"&lt;/Name&gt;&lt;Personality&gt;"&amp;テーブル1[[#This Row],[Personality2]]&amp;"&lt;/Personality&gt;&lt;Special_1&gt;"&amp;G516&amp;"&lt;/Special_1&gt;&lt;Special_2&gt;"&amp;I516&amp;"&lt;/Special_2&gt;&lt;Item&gt;"&amp;K516&amp;"&lt;/Item&gt;&lt;Skill_1&gt;"&amp;M516&amp;"&lt;/Skill_1&gt;&lt;Skill_2&gt;"&amp;O516&amp;"&lt;/Skill_2&gt;&lt;Skill_3&gt;"&amp;Q516&amp;"&lt;/Skill_3&gt;"</f>
        <v>&lt;member ID = "P515"&gt;&lt;K_ID&gt;K129&lt;/K_ID&gt;&lt;Name&gt;ライコウ&lt;/Name&gt;&lt;Personality&gt;PE3&lt;/Personality&gt;&lt;Special_1&gt;S97&lt;/Special_1&gt;&lt;Special_2&gt;&lt;/Special_2&gt;&lt;Item&gt;I49&lt;/Item&gt;&lt;Skill_1&gt;S54&lt;/Skill_1&gt;&lt;Skill_2&gt;S109&lt;/Skill_2&gt;&lt;Skill_3&gt;S91&lt;/Skill_3&gt;</v>
      </c>
      <c r="Z516" t="str">
        <f t="shared" ref="Z516:Z579" si="17">"&lt;Skill_4&gt;"&amp;S516&amp;"&lt;/Skill_4&gt;&lt;Circle&gt;"&amp;T516&amp;"&lt;/Circle&gt;&lt;Doryokuti_1&gt;"&amp;U516&amp;"&lt;/Doryokuti_1&gt;&lt;Doryokuti_2&gt;"&amp;V516&amp;"&lt;/Doryokuti_2&gt;&lt;Doryokuti_3&gt;"&amp;W516&amp;"&lt;/Doryokuti_3&gt;&lt;/member&gt;"</f>
        <v>&lt;Skill_4&gt;S16&lt;/Skill_4&gt;&lt;Circle&gt;4&lt;/Circle&gt;&lt;Doryokuti_1&gt;C&lt;/Doryokuti_1&gt;&lt;Doryokuti_2&gt;S&lt;/Doryokuti_2&gt;&lt;Doryokuti_3&gt;&lt;/Doryokuti_3&gt;&lt;/member&gt;</v>
      </c>
      <c r="AA516" t="str">
        <f t="shared" si="16"/>
        <v>&lt;member ID = "P515"&gt;&lt;K_ID&gt;K129&lt;/K_ID&gt;&lt;Name&gt;ライコウ&lt;/Name&gt;&lt;Personality&gt;PE3&lt;/Personality&gt;&lt;Special_1&gt;S97&lt;/Special_1&gt;&lt;Special_2&gt;&lt;/Special_2&gt;&lt;Item&gt;I49&lt;/Item&gt;&lt;Skill_1&gt;S54&lt;/Skill_1&gt;&lt;Skill_2&gt;S109&lt;/Skill_2&gt;&lt;Skill_3&gt;S91&lt;/Skill_3&gt;&lt;Skill_4&gt;S16&lt;/Skill_4&gt;&lt;Circle&gt;4&lt;/Circle&gt;&lt;Doryokuti_1&gt;C&lt;/Doryokuti_1&gt;&lt;Doryokuti_2&gt;S&lt;/Doryokuti_2&gt;&lt;Doryokuti_3&gt;&lt;/Doryokuti_3&gt;&lt;/member&gt;</v>
      </c>
      <c r="AMK516" s="1"/>
    </row>
    <row r="517" spans="1:27 1025:1025">
      <c r="A517" s="1" t="s">
        <v>1213</v>
      </c>
      <c r="B517" t="str">
        <f>VLOOKUP(C517,xml_table5!$A$1:$B$151,2,FALSE())</f>
        <v>K129</v>
      </c>
      <c r="C517" s="1" t="s">
        <v>1210</v>
      </c>
      <c r="D517" s="1" t="s">
        <v>261</v>
      </c>
      <c r="E517" s="22" t="str">
        <f>VLOOKUP(テーブル1[[#This Row],[Personality]],作業用!$J$2:$K$17,2,FALSE)</f>
        <v>PE3</v>
      </c>
      <c r="F517" t="str">
        <f>VLOOKUP(C517,pokemon_status!$B$2:$F$910,4,FALSE())</f>
        <v>プレッシャー</v>
      </c>
      <c r="G517" t="str">
        <f>VLOOKUP(F517,xml_table4!$A$1:$B$127,2,FALSE())</f>
        <v>S97</v>
      </c>
      <c r="I517" t="str">
        <f>IF(H517 = "","",VLOOKUP(H517,xml_table4!$A$1:$B$127,2,FALSE()))</f>
        <v/>
      </c>
      <c r="J517" s="1" t="s">
        <v>365</v>
      </c>
      <c r="K517" t="str">
        <f>VLOOKUP(J517,xml_table2!$A$2:$B$56,2,FALSE())</f>
        <v>I25</v>
      </c>
      <c r="L517" s="1" t="s">
        <v>362</v>
      </c>
      <c r="M517" t="str">
        <f>VLOOKUP(L517,xml_table3!$A$1:$B$272,2,FALSE())</f>
        <v>S1</v>
      </c>
      <c r="N517" s="1" t="s">
        <v>375</v>
      </c>
      <c r="O517" t="str">
        <f>VLOOKUP(N517,xml_table3!$A$1:$B$272,2,FALSE())</f>
        <v>S109</v>
      </c>
      <c r="P517" s="1" t="s">
        <v>319</v>
      </c>
      <c r="Q517" t="str">
        <f>VLOOKUP(P517,xml_table3!$A$1:$B$272,2,FALSE())</f>
        <v>S104</v>
      </c>
      <c r="R517" s="1" t="s">
        <v>312</v>
      </c>
      <c r="S517" t="str">
        <f>VLOOKUP(R517,xml_table3!$A$1:$B$272,2,FALSE())</f>
        <v>S248</v>
      </c>
      <c r="T517" s="1" t="s">
        <v>228</v>
      </c>
      <c r="U517" s="1" t="s">
        <v>43</v>
      </c>
      <c r="V517" s="1" t="s">
        <v>45</v>
      </c>
      <c r="X517" s="1"/>
      <c r="Y517" t="str">
        <f>"&lt;member ID = """&amp;A517&amp;"""&gt;&lt;K_ID&gt;"&amp;B517&amp;"&lt;/K_ID&gt;&lt;Name&gt;"&amp;C517&amp;"&lt;/Name&gt;&lt;Personality&gt;"&amp;テーブル1[[#This Row],[Personality2]]&amp;"&lt;/Personality&gt;&lt;Special_1&gt;"&amp;G517&amp;"&lt;/Special_1&gt;&lt;Special_2&gt;"&amp;I517&amp;"&lt;/Special_2&gt;&lt;Item&gt;"&amp;K517&amp;"&lt;/Item&gt;&lt;Skill_1&gt;"&amp;M517&amp;"&lt;/Skill_1&gt;&lt;Skill_2&gt;"&amp;O517&amp;"&lt;/Skill_2&gt;&lt;Skill_3&gt;"&amp;Q517&amp;"&lt;/Skill_3&gt;"</f>
        <v>&lt;member ID = "P516"&gt;&lt;K_ID&gt;K129&lt;/K_ID&gt;&lt;Name&gt;ライコウ&lt;/Name&gt;&lt;Personality&gt;PE3&lt;/Personality&gt;&lt;Special_1&gt;S97&lt;/Special_1&gt;&lt;Special_2&gt;&lt;/Special_2&gt;&lt;Item&gt;I25&lt;/Item&gt;&lt;Skill_1&gt;S1&lt;/Skill_1&gt;&lt;Skill_2&gt;S109&lt;/Skill_2&gt;&lt;Skill_3&gt;S104&lt;/Skill_3&gt;</v>
      </c>
      <c r="Z517" t="str">
        <f t="shared" si="17"/>
        <v>&lt;Skill_4&gt;S248&lt;/Skill_4&gt;&lt;Circle&gt;4&lt;/Circle&gt;&lt;Doryokuti_1&gt;C&lt;/Doryokuti_1&gt;&lt;Doryokuti_2&gt;S&lt;/Doryokuti_2&gt;&lt;Doryokuti_3&gt;&lt;/Doryokuti_3&gt;&lt;/member&gt;</v>
      </c>
      <c r="AA517" t="str">
        <f t="shared" si="16"/>
        <v>&lt;member ID = "P516"&gt;&lt;K_ID&gt;K129&lt;/K_ID&gt;&lt;Name&gt;ライコウ&lt;/Name&gt;&lt;Personality&gt;PE3&lt;/Personality&gt;&lt;Special_1&gt;S97&lt;/Special_1&gt;&lt;Special_2&gt;&lt;/Special_2&gt;&lt;Item&gt;I25&lt;/Item&gt;&lt;Skill_1&gt;S1&lt;/Skill_1&gt;&lt;Skill_2&gt;S109&lt;/Skill_2&gt;&lt;Skill_3&gt;S104&lt;/Skill_3&gt;&lt;Skill_4&gt;S248&lt;/Skill_4&gt;&lt;Circle&gt;4&lt;/Circle&gt;&lt;Doryokuti_1&gt;C&lt;/Doryokuti_1&gt;&lt;Doryokuti_2&gt;S&lt;/Doryokuti_2&gt;&lt;Doryokuti_3&gt;&lt;/Doryokuti_3&gt;&lt;/member&gt;</v>
      </c>
      <c r="AMK517" s="1"/>
    </row>
    <row r="518" spans="1:27 1025:1025">
      <c r="A518" s="1" t="s">
        <v>1214</v>
      </c>
      <c r="B518" t="str">
        <f>VLOOKUP(C518,xml_table5!$A$1:$B$151,2,FALSE())</f>
        <v>K130</v>
      </c>
      <c r="C518" s="1" t="s">
        <v>1215</v>
      </c>
      <c r="D518" s="1" t="s">
        <v>206</v>
      </c>
      <c r="E518" s="22" t="str">
        <f>VLOOKUP(テーブル1[[#This Row],[Personality]],作業用!$J$2:$K$17,2,FALSE)</f>
        <v>PE1</v>
      </c>
      <c r="F518" t="str">
        <f>VLOOKUP(C518,pokemon_status!$B$2:$F$910,4,FALSE())</f>
        <v>せいでんき</v>
      </c>
      <c r="G518" t="str">
        <f>VLOOKUP(F518,xml_table4!$A$1:$B$127,2,FALSE())</f>
        <v>S52</v>
      </c>
      <c r="I518" t="str">
        <f>IF(H518 = "","",VLOOKUP(H518,xml_table4!$A$1:$B$127,2,FALSE()))</f>
        <v/>
      </c>
      <c r="J518" s="1" t="s">
        <v>357</v>
      </c>
      <c r="K518" t="str">
        <f>VLOOKUP(J518,xml_table2!$A$2:$B$56,2,FALSE())</f>
        <v>I19</v>
      </c>
      <c r="L518" s="1" t="s">
        <v>339</v>
      </c>
      <c r="M518" t="str">
        <f>VLOOKUP(L518,xml_table3!$A$1:$B$272,2,FALSE())</f>
        <v>S56</v>
      </c>
      <c r="N518" s="1" t="s">
        <v>360</v>
      </c>
      <c r="O518" t="str">
        <f>VLOOKUP(N518,xml_table3!$A$1:$B$272,2,FALSE())</f>
        <v>S3</v>
      </c>
      <c r="P518" s="1" t="s">
        <v>1216</v>
      </c>
      <c r="Q518" t="str">
        <f>VLOOKUP(P518,xml_table3!$A$1:$B$272,2,FALSE())</f>
        <v>S130</v>
      </c>
      <c r="R518" s="1" t="s">
        <v>675</v>
      </c>
      <c r="S518" t="str">
        <f>VLOOKUP(R518,xml_table3!$A$1:$B$272,2,FALSE())</f>
        <v>S151</v>
      </c>
      <c r="T518" s="1" t="s">
        <v>212</v>
      </c>
      <c r="U518" s="1" t="s">
        <v>41</v>
      </c>
      <c r="V518" s="1" t="s">
        <v>45</v>
      </c>
      <c r="X518" s="1"/>
      <c r="Y518" t="str">
        <f>"&lt;member ID = """&amp;A518&amp;"""&gt;&lt;K_ID&gt;"&amp;B518&amp;"&lt;/K_ID&gt;&lt;Name&gt;"&amp;C518&amp;"&lt;/Name&gt;&lt;Personality&gt;"&amp;テーブル1[[#This Row],[Personality2]]&amp;"&lt;/Personality&gt;&lt;Special_1&gt;"&amp;G518&amp;"&lt;/Special_1&gt;&lt;Special_2&gt;"&amp;I518&amp;"&lt;/Special_2&gt;&lt;Item&gt;"&amp;K518&amp;"&lt;/Item&gt;&lt;Skill_1&gt;"&amp;M518&amp;"&lt;/Skill_1&gt;&lt;Skill_2&gt;"&amp;O518&amp;"&lt;/Skill_2&gt;&lt;Skill_3&gt;"&amp;Q518&amp;"&lt;/Skill_3&gt;"</f>
        <v>&lt;member ID = "P517"&gt;&lt;K_ID&gt;K130&lt;/K_ID&gt;&lt;Name&gt;ライチュウ&lt;/Name&gt;&lt;Personality&gt;PE1&lt;/Personality&gt;&lt;Special_1&gt;S52&lt;/Special_1&gt;&lt;Special_2&gt;&lt;/Special_2&gt;&lt;Item&gt;I19&lt;/Item&gt;&lt;Skill_1&gt;S56&lt;/Skill_1&gt;&lt;Skill_2&gt;S3&lt;/Skill_2&gt;&lt;Skill_3&gt;S130&lt;/Skill_3&gt;</v>
      </c>
      <c r="Z518" t="str">
        <f t="shared" si="17"/>
        <v>&lt;Skill_4&gt;S151&lt;/Skill_4&gt;&lt;Circle&gt;1&lt;/Circle&gt;&lt;Doryokuti_1&gt;A&lt;/Doryokuti_1&gt;&lt;Doryokuti_2&gt;S&lt;/Doryokuti_2&gt;&lt;Doryokuti_3&gt;&lt;/Doryokuti_3&gt;&lt;/member&gt;</v>
      </c>
      <c r="AA518" t="str">
        <f t="shared" si="16"/>
        <v>&lt;member ID = "P517"&gt;&lt;K_ID&gt;K130&lt;/K_ID&gt;&lt;Name&gt;ライチュウ&lt;/Name&gt;&lt;Personality&gt;PE1&lt;/Personality&gt;&lt;Special_1&gt;S52&lt;/Special_1&gt;&lt;Special_2&gt;&lt;/Special_2&gt;&lt;Item&gt;I19&lt;/Item&gt;&lt;Skill_1&gt;S56&lt;/Skill_1&gt;&lt;Skill_2&gt;S3&lt;/Skill_2&gt;&lt;Skill_3&gt;S130&lt;/Skill_3&gt;&lt;Skill_4&gt;S151&lt;/Skill_4&gt;&lt;Circle&gt;1&lt;/Circle&gt;&lt;Doryokuti_1&gt;A&lt;/Doryokuti_1&gt;&lt;Doryokuti_2&gt;S&lt;/Doryokuti_2&gt;&lt;Doryokuti_3&gt;&lt;/Doryokuti_3&gt;&lt;/member&gt;</v>
      </c>
      <c r="AMK518" s="1"/>
    </row>
    <row r="519" spans="1:27 1025:1025">
      <c r="A519" s="1" t="s">
        <v>1217</v>
      </c>
      <c r="B519" t="str">
        <f>VLOOKUP(C519,xml_table5!$A$1:$B$151,2,FALSE())</f>
        <v>K130</v>
      </c>
      <c r="C519" s="1" t="s">
        <v>1215</v>
      </c>
      <c r="D519" s="1" t="s">
        <v>231</v>
      </c>
      <c r="E519" s="22" t="str">
        <f>VLOOKUP(テーブル1[[#This Row],[Personality]],作業用!$J$2:$K$17,2,FALSE)</f>
        <v>PE2</v>
      </c>
      <c r="F519" t="str">
        <f>VLOOKUP(C519,pokemon_status!$B$2:$F$910,4,FALSE())</f>
        <v>せいでんき</v>
      </c>
      <c r="G519" t="str">
        <f>VLOOKUP(F519,xml_table4!$A$1:$B$127,2,FALSE())</f>
        <v>S52</v>
      </c>
      <c r="I519" t="str">
        <f>IF(H519 = "","",VLOOKUP(H519,xml_table4!$A$1:$B$127,2,FALSE()))</f>
        <v/>
      </c>
      <c r="J519" s="1" t="s">
        <v>268</v>
      </c>
      <c r="K519" t="str">
        <f>VLOOKUP(J519,xml_table2!$A$2:$B$56,2,FALSE())</f>
        <v>I14</v>
      </c>
      <c r="L519" s="1" t="s">
        <v>339</v>
      </c>
      <c r="M519" t="str">
        <f>VLOOKUP(L519,xml_table3!$A$1:$B$272,2,FALSE())</f>
        <v>S56</v>
      </c>
      <c r="N519" s="1" t="s">
        <v>480</v>
      </c>
      <c r="O519" t="str">
        <f>VLOOKUP(N519,xml_table3!$A$1:$B$272,2,FALSE())</f>
        <v>S62</v>
      </c>
      <c r="P519" s="1" t="s">
        <v>1124</v>
      </c>
      <c r="Q519" t="str">
        <f>VLOOKUP(P519,xml_table3!$A$1:$B$272,2,FALSE())</f>
        <v>S152</v>
      </c>
      <c r="R519" s="1" t="s">
        <v>241</v>
      </c>
      <c r="S519" t="str">
        <f>VLOOKUP(R519,xml_table3!$A$1:$B$272,2,FALSE())</f>
        <v>S153</v>
      </c>
      <c r="T519" s="1" t="s">
        <v>219</v>
      </c>
      <c r="U519" s="1" t="s">
        <v>41</v>
      </c>
      <c r="V519" s="1" t="s">
        <v>45</v>
      </c>
      <c r="X519" s="1"/>
      <c r="Y519" t="str">
        <f>"&lt;member ID = """&amp;A519&amp;"""&gt;&lt;K_ID&gt;"&amp;B519&amp;"&lt;/K_ID&gt;&lt;Name&gt;"&amp;C519&amp;"&lt;/Name&gt;&lt;Personality&gt;"&amp;テーブル1[[#This Row],[Personality2]]&amp;"&lt;/Personality&gt;&lt;Special_1&gt;"&amp;G519&amp;"&lt;/Special_1&gt;&lt;Special_2&gt;"&amp;I519&amp;"&lt;/Special_2&gt;&lt;Item&gt;"&amp;K519&amp;"&lt;/Item&gt;&lt;Skill_1&gt;"&amp;M519&amp;"&lt;/Skill_1&gt;&lt;Skill_2&gt;"&amp;O519&amp;"&lt;/Skill_2&gt;&lt;Skill_3&gt;"&amp;Q519&amp;"&lt;/Skill_3&gt;"</f>
        <v>&lt;member ID = "P518"&gt;&lt;K_ID&gt;K130&lt;/K_ID&gt;&lt;Name&gt;ライチュウ&lt;/Name&gt;&lt;Personality&gt;PE2&lt;/Personality&gt;&lt;Special_1&gt;S52&lt;/Special_1&gt;&lt;Special_2&gt;&lt;/Special_2&gt;&lt;Item&gt;I14&lt;/Item&gt;&lt;Skill_1&gt;S56&lt;/Skill_1&gt;&lt;Skill_2&gt;S62&lt;/Skill_2&gt;&lt;Skill_3&gt;S152&lt;/Skill_3&gt;</v>
      </c>
      <c r="Z519" t="str">
        <f t="shared" si="17"/>
        <v>&lt;Skill_4&gt;S153&lt;/Skill_4&gt;&lt;Circle&gt;2&lt;/Circle&gt;&lt;Doryokuti_1&gt;A&lt;/Doryokuti_1&gt;&lt;Doryokuti_2&gt;S&lt;/Doryokuti_2&gt;&lt;Doryokuti_3&gt;&lt;/Doryokuti_3&gt;&lt;/member&gt;</v>
      </c>
      <c r="AA519" t="str">
        <f t="shared" si="16"/>
        <v>&lt;member ID = "P518"&gt;&lt;K_ID&gt;K130&lt;/K_ID&gt;&lt;Name&gt;ライチュウ&lt;/Name&gt;&lt;Personality&gt;PE2&lt;/Personality&gt;&lt;Special_1&gt;S52&lt;/Special_1&gt;&lt;Special_2&gt;&lt;/Special_2&gt;&lt;Item&gt;I14&lt;/Item&gt;&lt;Skill_1&gt;S56&lt;/Skill_1&gt;&lt;Skill_2&gt;S62&lt;/Skill_2&gt;&lt;Skill_3&gt;S152&lt;/Skill_3&gt;&lt;Skill_4&gt;S153&lt;/Skill_4&gt;&lt;Circle&gt;2&lt;/Circle&gt;&lt;Doryokuti_1&gt;A&lt;/Doryokuti_1&gt;&lt;Doryokuti_2&gt;S&lt;/Doryokuti_2&gt;&lt;Doryokuti_3&gt;&lt;/Doryokuti_3&gt;&lt;/member&gt;</v>
      </c>
      <c r="AMK519" s="1"/>
    </row>
    <row r="520" spans="1:27 1025:1025">
      <c r="A520" s="1" t="s">
        <v>1218</v>
      </c>
      <c r="B520" t="str">
        <f>VLOOKUP(C520,xml_table5!$A$1:$B$151,2,FALSE())</f>
        <v>K130</v>
      </c>
      <c r="C520" s="1" t="s">
        <v>1215</v>
      </c>
      <c r="D520" s="1" t="s">
        <v>309</v>
      </c>
      <c r="E520" s="22" t="str">
        <f>VLOOKUP(テーブル1[[#This Row],[Personality]],作業用!$J$2:$K$17,2,FALSE)</f>
        <v>PE6</v>
      </c>
      <c r="F520" t="str">
        <f>VLOOKUP(C520,pokemon_status!$B$2:$F$910,4,FALSE())</f>
        <v>せいでんき</v>
      </c>
      <c r="G520" t="str">
        <f>VLOOKUP(F520,xml_table4!$A$1:$B$127,2,FALSE())</f>
        <v>S52</v>
      </c>
      <c r="I520" t="str">
        <f>IF(H520 = "","",VLOOKUP(H520,xml_table4!$A$1:$B$127,2,FALSE()))</f>
        <v/>
      </c>
      <c r="J520" s="1" t="s">
        <v>1219</v>
      </c>
      <c r="K520" t="str">
        <f>VLOOKUP(J520,xml_table2!$A$2:$B$56,2,FALSE())</f>
        <v>I50</v>
      </c>
      <c r="L520" s="1" t="s">
        <v>362</v>
      </c>
      <c r="M520" t="str">
        <f>VLOOKUP(L520,xml_table3!$A$1:$B$272,2,FALSE())</f>
        <v>S1</v>
      </c>
      <c r="N520" s="1" t="s">
        <v>363</v>
      </c>
      <c r="O520" t="str">
        <f>VLOOKUP(N520,xml_table3!$A$1:$B$272,2,FALSE())</f>
        <v>S61</v>
      </c>
      <c r="P520" s="1" t="s">
        <v>321</v>
      </c>
      <c r="Q520" t="str">
        <f>VLOOKUP(P520,xml_table3!$A$1:$B$272,2,FALSE())</f>
        <v>S91</v>
      </c>
      <c r="R520" s="1" t="s">
        <v>531</v>
      </c>
      <c r="S520" t="str">
        <f>VLOOKUP(R520,xml_table3!$A$1:$B$272,2,FALSE())</f>
        <v>S271</v>
      </c>
      <c r="T520" s="1" t="s">
        <v>224</v>
      </c>
      <c r="U520" s="1" t="s">
        <v>43</v>
      </c>
      <c r="V520" s="1" t="s">
        <v>45</v>
      </c>
      <c r="X520" s="1"/>
      <c r="Y520" t="str">
        <f>"&lt;member ID = """&amp;A520&amp;"""&gt;&lt;K_ID&gt;"&amp;B520&amp;"&lt;/K_ID&gt;&lt;Name&gt;"&amp;C520&amp;"&lt;/Name&gt;&lt;Personality&gt;"&amp;テーブル1[[#This Row],[Personality2]]&amp;"&lt;/Personality&gt;&lt;Special_1&gt;"&amp;G520&amp;"&lt;/Special_1&gt;&lt;Special_2&gt;"&amp;I520&amp;"&lt;/Special_2&gt;&lt;Item&gt;"&amp;K520&amp;"&lt;/Item&gt;&lt;Skill_1&gt;"&amp;M520&amp;"&lt;/Skill_1&gt;&lt;Skill_2&gt;"&amp;O520&amp;"&lt;/Skill_2&gt;&lt;Skill_3&gt;"&amp;Q520&amp;"&lt;/Skill_3&gt;"</f>
        <v>&lt;member ID = "P519"&gt;&lt;K_ID&gt;K130&lt;/K_ID&gt;&lt;Name&gt;ライチュウ&lt;/Name&gt;&lt;Personality&gt;PE6&lt;/Personality&gt;&lt;Special_1&gt;S52&lt;/Special_1&gt;&lt;Special_2&gt;&lt;/Special_2&gt;&lt;Item&gt;I50&lt;/Item&gt;&lt;Skill_1&gt;S1&lt;/Skill_1&gt;&lt;Skill_2&gt;S61&lt;/Skill_2&gt;&lt;Skill_3&gt;S91&lt;/Skill_3&gt;</v>
      </c>
      <c r="Z520" t="str">
        <f t="shared" si="17"/>
        <v>&lt;Skill_4&gt;S271&lt;/Skill_4&gt;&lt;Circle&gt;3&lt;/Circle&gt;&lt;Doryokuti_1&gt;C&lt;/Doryokuti_1&gt;&lt;Doryokuti_2&gt;S&lt;/Doryokuti_2&gt;&lt;Doryokuti_3&gt;&lt;/Doryokuti_3&gt;&lt;/member&gt;</v>
      </c>
      <c r="AA520" t="str">
        <f t="shared" si="16"/>
        <v>&lt;member ID = "P519"&gt;&lt;K_ID&gt;K130&lt;/K_ID&gt;&lt;Name&gt;ライチュウ&lt;/Name&gt;&lt;Personality&gt;PE6&lt;/Personality&gt;&lt;Special_1&gt;S52&lt;/Special_1&gt;&lt;Special_2&gt;&lt;/Special_2&gt;&lt;Item&gt;I50&lt;/Item&gt;&lt;Skill_1&gt;S1&lt;/Skill_1&gt;&lt;Skill_2&gt;S61&lt;/Skill_2&gt;&lt;Skill_3&gt;S91&lt;/Skill_3&gt;&lt;Skill_4&gt;S271&lt;/Skill_4&gt;&lt;Circle&gt;3&lt;/Circle&gt;&lt;Doryokuti_1&gt;C&lt;/Doryokuti_1&gt;&lt;Doryokuti_2&gt;S&lt;/Doryokuti_2&gt;&lt;Doryokuti_3&gt;&lt;/Doryokuti_3&gt;&lt;/member&gt;</v>
      </c>
      <c r="AMK520" s="1"/>
    </row>
    <row r="521" spans="1:27 1025:1025">
      <c r="A521" s="1" t="s">
        <v>1220</v>
      </c>
      <c r="B521" t="str">
        <f>VLOOKUP(C521,xml_table5!$A$1:$B$151,2,FALSE())</f>
        <v>K130</v>
      </c>
      <c r="C521" s="1" t="s">
        <v>1215</v>
      </c>
      <c r="D521" s="1" t="s">
        <v>206</v>
      </c>
      <c r="E521" s="22" t="str">
        <f>VLOOKUP(テーブル1[[#This Row],[Personality]],作業用!$J$2:$K$17,2,FALSE)</f>
        <v>PE1</v>
      </c>
      <c r="F521" t="str">
        <f>VLOOKUP(C521,pokemon_status!$B$2:$F$910,4,FALSE())</f>
        <v>せいでんき</v>
      </c>
      <c r="G521" t="str">
        <f>VLOOKUP(F521,xml_table4!$A$1:$B$127,2,FALSE())</f>
        <v>S52</v>
      </c>
      <c r="I521" t="str">
        <f>IF(H521 = "","",VLOOKUP(H521,xml_table4!$A$1:$B$127,2,FALSE()))</f>
        <v/>
      </c>
      <c r="J521" s="1" t="s">
        <v>315</v>
      </c>
      <c r="K521" t="str">
        <f>VLOOKUP(J521,xml_table2!$A$2:$B$56,2,FALSE())</f>
        <v>I43</v>
      </c>
      <c r="L521" s="1" t="s">
        <v>1221</v>
      </c>
      <c r="M521" t="str">
        <f>VLOOKUP(L521,xml_table3!$A$1:$B$272,2,FALSE())</f>
        <v>S227</v>
      </c>
      <c r="N521" s="1" t="s">
        <v>99</v>
      </c>
      <c r="O521" t="str">
        <f>VLOOKUP(N521,xml_table3!$A$1:$B$272,2,FALSE())</f>
        <v>S44</v>
      </c>
      <c r="P521" s="1" t="s">
        <v>328</v>
      </c>
      <c r="Q521" t="str">
        <f>VLOOKUP(P521,xml_table3!$A$1:$B$272,2,FALSE())</f>
        <v>S59</v>
      </c>
      <c r="R521" s="1" t="s">
        <v>241</v>
      </c>
      <c r="S521" t="str">
        <f>VLOOKUP(R521,xml_table3!$A$1:$B$272,2,FALSE())</f>
        <v>S153</v>
      </c>
      <c r="T521" s="1" t="s">
        <v>228</v>
      </c>
      <c r="U521" s="1" t="s">
        <v>41</v>
      </c>
      <c r="V521" s="1" t="s">
        <v>45</v>
      </c>
      <c r="X521" s="1"/>
      <c r="Y521" t="str">
        <f>"&lt;member ID = """&amp;A521&amp;"""&gt;&lt;K_ID&gt;"&amp;B521&amp;"&lt;/K_ID&gt;&lt;Name&gt;"&amp;C521&amp;"&lt;/Name&gt;&lt;Personality&gt;"&amp;テーブル1[[#This Row],[Personality2]]&amp;"&lt;/Personality&gt;&lt;Special_1&gt;"&amp;G521&amp;"&lt;/Special_1&gt;&lt;Special_2&gt;"&amp;I521&amp;"&lt;/Special_2&gt;&lt;Item&gt;"&amp;K521&amp;"&lt;/Item&gt;&lt;Skill_1&gt;"&amp;M521&amp;"&lt;/Skill_1&gt;&lt;Skill_2&gt;"&amp;O521&amp;"&lt;/Skill_2&gt;&lt;Skill_3&gt;"&amp;Q521&amp;"&lt;/Skill_3&gt;"</f>
        <v>&lt;member ID = "P520"&gt;&lt;K_ID&gt;K130&lt;/K_ID&gt;&lt;Name&gt;ライチュウ&lt;/Name&gt;&lt;Personality&gt;PE1&lt;/Personality&gt;&lt;Special_1&gt;S52&lt;/Special_1&gt;&lt;Special_2&gt;&lt;/Special_2&gt;&lt;Item&gt;I43&lt;/Item&gt;&lt;Skill_1&gt;S227&lt;/Skill_1&gt;&lt;Skill_2&gt;S44&lt;/Skill_2&gt;&lt;Skill_3&gt;S59&lt;/Skill_3&gt;</v>
      </c>
      <c r="Z521" t="str">
        <f t="shared" si="17"/>
        <v>&lt;Skill_4&gt;S153&lt;/Skill_4&gt;&lt;Circle&gt;4&lt;/Circle&gt;&lt;Doryokuti_1&gt;A&lt;/Doryokuti_1&gt;&lt;Doryokuti_2&gt;S&lt;/Doryokuti_2&gt;&lt;Doryokuti_3&gt;&lt;/Doryokuti_3&gt;&lt;/member&gt;</v>
      </c>
      <c r="AA521" t="str">
        <f t="shared" si="16"/>
        <v>&lt;member ID = "P520"&gt;&lt;K_ID&gt;K130&lt;/K_ID&gt;&lt;Name&gt;ライチュウ&lt;/Name&gt;&lt;Personality&gt;PE1&lt;/Personality&gt;&lt;Special_1&gt;S52&lt;/Special_1&gt;&lt;Special_2&gt;&lt;/Special_2&gt;&lt;Item&gt;I43&lt;/Item&gt;&lt;Skill_1&gt;S227&lt;/Skill_1&gt;&lt;Skill_2&gt;S44&lt;/Skill_2&gt;&lt;Skill_3&gt;S59&lt;/Skill_3&gt;&lt;Skill_4&gt;S153&lt;/Skill_4&gt;&lt;Circle&gt;4&lt;/Circle&gt;&lt;Doryokuti_1&gt;A&lt;/Doryokuti_1&gt;&lt;Doryokuti_2&gt;S&lt;/Doryokuti_2&gt;&lt;Doryokuti_3&gt;&lt;/Doryokuti_3&gt;&lt;/member&gt;</v>
      </c>
      <c r="AMK521" s="1"/>
    </row>
    <row r="522" spans="1:27 1025:1025">
      <c r="A522" s="1" t="s">
        <v>1222</v>
      </c>
      <c r="B522" t="str">
        <f>VLOOKUP(C522,xml_table5!$A$1:$B$151,2,FALSE())</f>
        <v>K131</v>
      </c>
      <c r="C522" s="1" t="s">
        <v>1223</v>
      </c>
      <c r="D522" s="1" t="s">
        <v>206</v>
      </c>
      <c r="E522" s="22" t="str">
        <f>VLOOKUP(テーブル1[[#This Row],[Personality]],作業用!$J$2:$K$17,2,FALSE)</f>
        <v>PE1</v>
      </c>
      <c r="F522" t="str">
        <f>VLOOKUP(C522,pokemon_status!$B$2:$F$910,4,FALSE())</f>
        <v>せいでんき</v>
      </c>
      <c r="G522" t="str">
        <f>VLOOKUP(F522,xml_table4!$A$1:$B$127,2,FALSE())</f>
        <v>S52</v>
      </c>
      <c r="H522" t="s">
        <v>486</v>
      </c>
      <c r="I522" t="str">
        <f>IF(H522 = "","",VLOOKUP(H522,xml_table4!$A$1:$B$127,2,FALSE()))</f>
        <v>S86</v>
      </c>
      <c r="J522" s="1" t="s">
        <v>365</v>
      </c>
      <c r="K522" t="str">
        <f>VLOOKUP(J522,xml_table2!$A$2:$B$56,2,FALSE())</f>
        <v>I25</v>
      </c>
      <c r="L522" s="1" t="s">
        <v>258</v>
      </c>
      <c r="M522" t="str">
        <f>VLOOKUP(L522,xml_table3!$A$1:$B$272,2,FALSE())</f>
        <v>S55</v>
      </c>
      <c r="N522" s="1" t="s">
        <v>253</v>
      </c>
      <c r="O522" t="str">
        <f>VLOOKUP(N522,xml_table3!$A$1:$B$272,2,FALSE())</f>
        <v>S52</v>
      </c>
      <c r="P522" s="1" t="s">
        <v>295</v>
      </c>
      <c r="Q522" t="str">
        <f>VLOOKUP(P522,xml_table3!$A$1:$B$272,2,FALSE())</f>
        <v>S223</v>
      </c>
      <c r="R522" s="1" t="s">
        <v>241</v>
      </c>
      <c r="S522" t="str">
        <f>VLOOKUP(R522,xml_table3!$A$1:$B$272,2,FALSE())</f>
        <v>S153</v>
      </c>
      <c r="T522" s="1" t="s">
        <v>212</v>
      </c>
      <c r="U522" s="1" t="s">
        <v>41</v>
      </c>
      <c r="V522" s="1" t="s">
        <v>45</v>
      </c>
      <c r="X522" s="1"/>
      <c r="Y522" t="str">
        <f>"&lt;member ID = """&amp;A522&amp;"""&gt;&lt;K_ID&gt;"&amp;B522&amp;"&lt;/K_ID&gt;&lt;Name&gt;"&amp;C522&amp;"&lt;/Name&gt;&lt;Personality&gt;"&amp;テーブル1[[#This Row],[Personality2]]&amp;"&lt;/Personality&gt;&lt;Special_1&gt;"&amp;G522&amp;"&lt;/Special_1&gt;&lt;Special_2&gt;"&amp;I522&amp;"&lt;/Special_2&gt;&lt;Item&gt;"&amp;K522&amp;"&lt;/Item&gt;&lt;Skill_1&gt;"&amp;M522&amp;"&lt;/Skill_1&gt;&lt;Skill_2&gt;"&amp;O522&amp;"&lt;/Skill_2&gt;&lt;Skill_3&gt;"&amp;Q522&amp;"&lt;/Skill_3&gt;"</f>
        <v>&lt;member ID = "P521"&gt;&lt;K_ID&gt;K131&lt;/K_ID&gt;&lt;Name&gt;ライボルト&lt;/Name&gt;&lt;Personality&gt;PE1&lt;/Personality&gt;&lt;Special_1&gt;S52&lt;/Special_1&gt;&lt;Special_2&gt;S86&lt;/Special_2&gt;&lt;Item&gt;I25&lt;/Item&gt;&lt;Skill_1&gt;S55&lt;/Skill_1&gt;&lt;Skill_2&gt;S52&lt;/Skill_2&gt;&lt;Skill_3&gt;S223&lt;/Skill_3&gt;</v>
      </c>
      <c r="Z522" t="str">
        <f t="shared" si="17"/>
        <v>&lt;Skill_4&gt;S153&lt;/Skill_4&gt;&lt;Circle&gt;1&lt;/Circle&gt;&lt;Doryokuti_1&gt;A&lt;/Doryokuti_1&gt;&lt;Doryokuti_2&gt;S&lt;/Doryokuti_2&gt;&lt;Doryokuti_3&gt;&lt;/Doryokuti_3&gt;&lt;/member&gt;</v>
      </c>
      <c r="AA522" t="str">
        <f t="shared" si="16"/>
        <v>&lt;member ID = "P521"&gt;&lt;K_ID&gt;K131&lt;/K_ID&gt;&lt;Name&gt;ライボルト&lt;/Name&gt;&lt;Personality&gt;PE1&lt;/Personality&gt;&lt;Special_1&gt;S52&lt;/Special_1&gt;&lt;Special_2&gt;S86&lt;/Special_2&gt;&lt;Item&gt;I25&lt;/Item&gt;&lt;Skill_1&gt;S55&lt;/Skill_1&gt;&lt;Skill_2&gt;S52&lt;/Skill_2&gt;&lt;Skill_3&gt;S223&lt;/Skill_3&gt;&lt;Skill_4&gt;S153&lt;/Skill_4&gt;&lt;Circle&gt;1&lt;/Circle&gt;&lt;Doryokuti_1&gt;A&lt;/Doryokuti_1&gt;&lt;Doryokuti_2&gt;S&lt;/Doryokuti_2&gt;&lt;Doryokuti_3&gt;&lt;/Doryokuti_3&gt;&lt;/member&gt;</v>
      </c>
      <c r="AMK522" s="1"/>
    </row>
    <row r="523" spans="1:27 1025:1025">
      <c r="A523" s="1" t="s">
        <v>1224</v>
      </c>
      <c r="B523" t="str">
        <f>VLOOKUP(C523,xml_table5!$A$1:$B$151,2,FALSE())</f>
        <v>K131</v>
      </c>
      <c r="C523" s="1" t="s">
        <v>1223</v>
      </c>
      <c r="D523" s="1" t="s">
        <v>261</v>
      </c>
      <c r="E523" s="22" t="str">
        <f>VLOOKUP(テーブル1[[#This Row],[Personality]],作業用!$J$2:$K$17,2,FALSE)</f>
        <v>PE3</v>
      </c>
      <c r="F523" t="str">
        <f>VLOOKUP(C523,pokemon_status!$B$2:$F$910,4,FALSE())</f>
        <v>せいでんき</v>
      </c>
      <c r="G523" t="str">
        <f>VLOOKUP(F523,xml_table4!$A$1:$B$127,2,FALSE())</f>
        <v>S52</v>
      </c>
      <c r="H523" t="s">
        <v>486</v>
      </c>
      <c r="I523" t="str">
        <f>IF(H523 = "","",VLOOKUP(H523,xml_table4!$A$1:$B$127,2,FALSE()))</f>
        <v>S86</v>
      </c>
      <c r="J523" s="1" t="s">
        <v>668</v>
      </c>
      <c r="K523" t="str">
        <f>VLOOKUP(J523,xml_table2!$A$2:$B$56,2,FALSE())</f>
        <v>I24</v>
      </c>
      <c r="L523" s="1" t="s">
        <v>358</v>
      </c>
      <c r="M523" t="str">
        <f>VLOOKUP(L523,xml_table3!$A$1:$B$272,2,FALSE())</f>
        <v>S54</v>
      </c>
      <c r="N523" s="1" t="s">
        <v>284</v>
      </c>
      <c r="O523" t="str">
        <f>VLOOKUP(N523,xml_table3!$A$1:$B$272,2,FALSE())</f>
        <v>S192</v>
      </c>
      <c r="P523" s="1" t="s">
        <v>241</v>
      </c>
      <c r="Q523" t="str">
        <f>VLOOKUP(P523,xml_table3!$A$1:$B$272,2,FALSE())</f>
        <v>S153</v>
      </c>
      <c r="R523" s="1" t="s">
        <v>515</v>
      </c>
      <c r="S523" t="str">
        <f>VLOOKUP(R523,xml_table3!$A$1:$B$272,2,FALSE())</f>
        <v>S16</v>
      </c>
      <c r="T523" s="1" t="s">
        <v>219</v>
      </c>
      <c r="U523" s="1" t="s">
        <v>43</v>
      </c>
      <c r="V523" s="1" t="s">
        <v>45</v>
      </c>
      <c r="X523" s="1"/>
      <c r="Y523" t="str">
        <f>"&lt;member ID = """&amp;A523&amp;"""&gt;&lt;K_ID&gt;"&amp;B523&amp;"&lt;/K_ID&gt;&lt;Name&gt;"&amp;C523&amp;"&lt;/Name&gt;&lt;Personality&gt;"&amp;テーブル1[[#This Row],[Personality2]]&amp;"&lt;/Personality&gt;&lt;Special_1&gt;"&amp;G523&amp;"&lt;/Special_1&gt;&lt;Special_2&gt;"&amp;I523&amp;"&lt;/Special_2&gt;&lt;Item&gt;"&amp;K523&amp;"&lt;/Item&gt;&lt;Skill_1&gt;"&amp;M523&amp;"&lt;/Skill_1&gt;&lt;Skill_2&gt;"&amp;O523&amp;"&lt;/Skill_2&gt;&lt;Skill_3&gt;"&amp;Q523&amp;"&lt;/Skill_3&gt;"</f>
        <v>&lt;member ID = "P522"&gt;&lt;K_ID&gt;K131&lt;/K_ID&gt;&lt;Name&gt;ライボルト&lt;/Name&gt;&lt;Personality&gt;PE3&lt;/Personality&gt;&lt;Special_1&gt;S52&lt;/Special_1&gt;&lt;Special_2&gt;S86&lt;/Special_2&gt;&lt;Item&gt;I24&lt;/Item&gt;&lt;Skill_1&gt;S54&lt;/Skill_1&gt;&lt;Skill_2&gt;S192&lt;/Skill_2&gt;&lt;Skill_3&gt;S153&lt;/Skill_3&gt;</v>
      </c>
      <c r="Z523" t="str">
        <f t="shared" si="17"/>
        <v>&lt;Skill_4&gt;S16&lt;/Skill_4&gt;&lt;Circle&gt;2&lt;/Circle&gt;&lt;Doryokuti_1&gt;C&lt;/Doryokuti_1&gt;&lt;Doryokuti_2&gt;S&lt;/Doryokuti_2&gt;&lt;Doryokuti_3&gt;&lt;/Doryokuti_3&gt;&lt;/member&gt;</v>
      </c>
      <c r="AA523" t="str">
        <f t="shared" si="16"/>
        <v>&lt;member ID = "P522"&gt;&lt;K_ID&gt;K131&lt;/K_ID&gt;&lt;Name&gt;ライボルト&lt;/Name&gt;&lt;Personality&gt;PE3&lt;/Personality&gt;&lt;Special_1&gt;S52&lt;/Special_1&gt;&lt;Special_2&gt;S86&lt;/Special_2&gt;&lt;Item&gt;I24&lt;/Item&gt;&lt;Skill_1&gt;S54&lt;/Skill_1&gt;&lt;Skill_2&gt;S192&lt;/Skill_2&gt;&lt;Skill_3&gt;S153&lt;/Skill_3&gt;&lt;Skill_4&gt;S16&lt;/Skill_4&gt;&lt;Circle&gt;2&lt;/Circle&gt;&lt;Doryokuti_1&gt;C&lt;/Doryokuti_1&gt;&lt;Doryokuti_2&gt;S&lt;/Doryokuti_2&gt;&lt;Doryokuti_3&gt;&lt;/Doryokuti_3&gt;&lt;/member&gt;</v>
      </c>
      <c r="AMK523" s="1"/>
    </row>
    <row r="524" spans="1:27 1025:1025">
      <c r="A524" s="1" t="s">
        <v>1225</v>
      </c>
      <c r="B524" t="str">
        <f>VLOOKUP(C524,xml_table5!$A$1:$B$151,2,FALSE())</f>
        <v>K131</v>
      </c>
      <c r="C524" s="1" t="s">
        <v>1223</v>
      </c>
      <c r="D524" s="1" t="s">
        <v>206</v>
      </c>
      <c r="E524" s="22" t="str">
        <f>VLOOKUP(テーブル1[[#This Row],[Personality]],作業用!$J$2:$K$17,2,FALSE)</f>
        <v>PE1</v>
      </c>
      <c r="F524" t="str">
        <f>VLOOKUP(C524,pokemon_status!$B$2:$F$910,4,FALSE())</f>
        <v>せいでんき</v>
      </c>
      <c r="G524" t="str">
        <f>VLOOKUP(F524,xml_table4!$A$1:$B$127,2,FALSE())</f>
        <v>S52</v>
      </c>
      <c r="H524" t="s">
        <v>486</v>
      </c>
      <c r="I524" t="str">
        <f>IF(H524 = "","",VLOOKUP(H524,xml_table4!$A$1:$B$127,2,FALSE()))</f>
        <v>S86</v>
      </c>
      <c r="J524" s="1" t="s">
        <v>239</v>
      </c>
      <c r="K524" t="str">
        <f>VLOOKUP(J524,xml_table2!$A$2:$B$56,2,FALSE())</f>
        <v>I30</v>
      </c>
      <c r="L524" s="1" t="s">
        <v>258</v>
      </c>
      <c r="M524" t="str">
        <f>VLOOKUP(L524,xml_table3!$A$1:$B$272,2,FALSE())</f>
        <v>S55</v>
      </c>
      <c r="N524" s="1" t="s">
        <v>251</v>
      </c>
      <c r="O524" t="str">
        <f>VLOOKUP(N524,xml_table3!$A$1:$B$272,2,FALSE())</f>
        <v>S225</v>
      </c>
      <c r="P524" s="1" t="s">
        <v>391</v>
      </c>
      <c r="Q524" t="str">
        <f>VLOOKUP(P524,xml_table3!$A$1:$B$272,2,FALSE())</f>
        <v>S80</v>
      </c>
      <c r="R524" s="1" t="s">
        <v>370</v>
      </c>
      <c r="S524" t="str">
        <f>VLOOKUP(R524,xml_table3!$A$1:$B$272,2,FALSE())</f>
        <v>S53</v>
      </c>
      <c r="T524" s="1" t="s">
        <v>224</v>
      </c>
      <c r="U524" s="1" t="s">
        <v>41</v>
      </c>
      <c r="V524" s="1" t="s">
        <v>45</v>
      </c>
      <c r="X524" s="1"/>
      <c r="Y524" t="str">
        <f>"&lt;member ID = """&amp;A524&amp;"""&gt;&lt;K_ID&gt;"&amp;B524&amp;"&lt;/K_ID&gt;&lt;Name&gt;"&amp;C524&amp;"&lt;/Name&gt;&lt;Personality&gt;"&amp;テーブル1[[#This Row],[Personality2]]&amp;"&lt;/Personality&gt;&lt;Special_1&gt;"&amp;G524&amp;"&lt;/Special_1&gt;&lt;Special_2&gt;"&amp;I524&amp;"&lt;/Special_2&gt;&lt;Item&gt;"&amp;K524&amp;"&lt;/Item&gt;&lt;Skill_1&gt;"&amp;M524&amp;"&lt;/Skill_1&gt;&lt;Skill_2&gt;"&amp;O524&amp;"&lt;/Skill_2&gt;&lt;Skill_3&gt;"&amp;Q524&amp;"&lt;/Skill_3&gt;"</f>
        <v>&lt;member ID = "P523"&gt;&lt;K_ID&gt;K131&lt;/K_ID&gt;&lt;Name&gt;ライボルト&lt;/Name&gt;&lt;Personality&gt;PE1&lt;/Personality&gt;&lt;Special_1&gt;S52&lt;/Special_1&gt;&lt;Special_2&gt;S86&lt;/Special_2&gt;&lt;Item&gt;I30&lt;/Item&gt;&lt;Skill_1&gt;S55&lt;/Skill_1&gt;&lt;Skill_2&gt;S225&lt;/Skill_2&gt;&lt;Skill_3&gt;S80&lt;/Skill_3&gt;</v>
      </c>
      <c r="Z524" t="str">
        <f t="shared" si="17"/>
        <v>&lt;Skill_4&gt;S53&lt;/Skill_4&gt;&lt;Circle&gt;3&lt;/Circle&gt;&lt;Doryokuti_1&gt;A&lt;/Doryokuti_1&gt;&lt;Doryokuti_2&gt;S&lt;/Doryokuti_2&gt;&lt;Doryokuti_3&gt;&lt;/Doryokuti_3&gt;&lt;/member&gt;</v>
      </c>
      <c r="AA524" t="str">
        <f t="shared" si="16"/>
        <v>&lt;member ID = "P523"&gt;&lt;K_ID&gt;K131&lt;/K_ID&gt;&lt;Name&gt;ライボルト&lt;/Name&gt;&lt;Personality&gt;PE1&lt;/Personality&gt;&lt;Special_1&gt;S52&lt;/Special_1&gt;&lt;Special_2&gt;S86&lt;/Special_2&gt;&lt;Item&gt;I30&lt;/Item&gt;&lt;Skill_1&gt;S55&lt;/Skill_1&gt;&lt;Skill_2&gt;S225&lt;/Skill_2&gt;&lt;Skill_3&gt;S80&lt;/Skill_3&gt;&lt;Skill_4&gt;S53&lt;/Skill_4&gt;&lt;Circle&gt;3&lt;/Circle&gt;&lt;Doryokuti_1&gt;A&lt;/Doryokuti_1&gt;&lt;Doryokuti_2&gt;S&lt;/Doryokuti_2&gt;&lt;Doryokuti_3&gt;&lt;/Doryokuti_3&gt;&lt;/member&gt;</v>
      </c>
      <c r="AMK524" s="1"/>
    </row>
    <row r="525" spans="1:27 1025:1025">
      <c r="A525" s="1" t="s">
        <v>1226</v>
      </c>
      <c r="B525" t="str">
        <f>VLOOKUP(C525,xml_table5!$A$1:$B$151,2,FALSE())</f>
        <v>K131</v>
      </c>
      <c r="C525" s="1" t="s">
        <v>1223</v>
      </c>
      <c r="D525" s="1" t="s">
        <v>309</v>
      </c>
      <c r="E525" s="22" t="str">
        <f>VLOOKUP(テーブル1[[#This Row],[Personality]],作業用!$J$2:$K$17,2,FALSE)</f>
        <v>PE6</v>
      </c>
      <c r="F525" t="str">
        <f>VLOOKUP(C525,pokemon_status!$B$2:$F$910,4,FALSE())</f>
        <v>せいでんき</v>
      </c>
      <c r="G525" t="str">
        <f>VLOOKUP(F525,xml_table4!$A$1:$B$127,2,FALSE())</f>
        <v>S52</v>
      </c>
      <c r="H525" t="s">
        <v>486</v>
      </c>
      <c r="I525" t="str">
        <f>IF(H525 = "","",VLOOKUP(H525,xml_table4!$A$1:$B$127,2,FALSE()))</f>
        <v>S86</v>
      </c>
      <c r="J525" s="1" t="s">
        <v>315</v>
      </c>
      <c r="K525" t="str">
        <f>VLOOKUP(J525,xml_table2!$A$2:$B$56,2,FALSE())</f>
        <v>I43</v>
      </c>
      <c r="L525" s="1" t="s">
        <v>362</v>
      </c>
      <c r="M525" t="str">
        <f>VLOOKUP(L525,xml_table3!$A$1:$B$272,2,FALSE())</f>
        <v>S1</v>
      </c>
      <c r="N525" s="1" t="s">
        <v>433</v>
      </c>
      <c r="O525" t="str">
        <f>VLOOKUP(N525,xml_table3!$A$1:$B$272,2,FALSE())</f>
        <v>S48</v>
      </c>
      <c r="P525" s="1" t="s">
        <v>321</v>
      </c>
      <c r="Q525" t="str">
        <f>VLOOKUP(P525,xml_table3!$A$1:$B$272,2,FALSE())</f>
        <v>S91</v>
      </c>
      <c r="R525" s="1" t="s">
        <v>316</v>
      </c>
      <c r="S525" t="str">
        <f>VLOOKUP(R525,xml_table3!$A$1:$B$272,2,FALSE())</f>
        <v>S118</v>
      </c>
      <c r="T525" s="1" t="s">
        <v>228</v>
      </c>
      <c r="U525" s="1" t="s">
        <v>43</v>
      </c>
      <c r="V525" s="1" t="s">
        <v>45</v>
      </c>
      <c r="X525" s="1"/>
      <c r="Y525" t="str">
        <f>"&lt;member ID = """&amp;A525&amp;"""&gt;&lt;K_ID&gt;"&amp;B525&amp;"&lt;/K_ID&gt;&lt;Name&gt;"&amp;C525&amp;"&lt;/Name&gt;&lt;Personality&gt;"&amp;テーブル1[[#This Row],[Personality2]]&amp;"&lt;/Personality&gt;&lt;Special_1&gt;"&amp;G525&amp;"&lt;/Special_1&gt;&lt;Special_2&gt;"&amp;I525&amp;"&lt;/Special_2&gt;&lt;Item&gt;"&amp;K525&amp;"&lt;/Item&gt;&lt;Skill_1&gt;"&amp;M525&amp;"&lt;/Skill_1&gt;&lt;Skill_2&gt;"&amp;O525&amp;"&lt;/Skill_2&gt;&lt;Skill_3&gt;"&amp;Q525&amp;"&lt;/Skill_3&gt;"</f>
        <v>&lt;member ID = "P524"&gt;&lt;K_ID&gt;K131&lt;/K_ID&gt;&lt;Name&gt;ライボルト&lt;/Name&gt;&lt;Personality&gt;PE6&lt;/Personality&gt;&lt;Special_1&gt;S52&lt;/Special_1&gt;&lt;Special_2&gt;S86&lt;/Special_2&gt;&lt;Item&gt;I43&lt;/Item&gt;&lt;Skill_1&gt;S1&lt;/Skill_1&gt;&lt;Skill_2&gt;S48&lt;/Skill_2&gt;&lt;Skill_3&gt;S91&lt;/Skill_3&gt;</v>
      </c>
      <c r="Z525" t="str">
        <f t="shared" si="17"/>
        <v>&lt;Skill_4&gt;S118&lt;/Skill_4&gt;&lt;Circle&gt;4&lt;/Circle&gt;&lt;Doryokuti_1&gt;C&lt;/Doryokuti_1&gt;&lt;Doryokuti_2&gt;S&lt;/Doryokuti_2&gt;&lt;Doryokuti_3&gt;&lt;/Doryokuti_3&gt;&lt;/member&gt;</v>
      </c>
      <c r="AA525" t="str">
        <f t="shared" si="16"/>
        <v>&lt;member ID = "P524"&gt;&lt;K_ID&gt;K131&lt;/K_ID&gt;&lt;Name&gt;ライボルト&lt;/Name&gt;&lt;Personality&gt;PE6&lt;/Personality&gt;&lt;Special_1&gt;S52&lt;/Special_1&gt;&lt;Special_2&gt;S86&lt;/Special_2&gt;&lt;Item&gt;I43&lt;/Item&gt;&lt;Skill_1&gt;S1&lt;/Skill_1&gt;&lt;Skill_2&gt;S48&lt;/Skill_2&gt;&lt;Skill_3&gt;S91&lt;/Skill_3&gt;&lt;Skill_4&gt;S118&lt;/Skill_4&gt;&lt;Circle&gt;4&lt;/Circle&gt;&lt;Doryokuti_1&gt;C&lt;/Doryokuti_1&gt;&lt;Doryokuti_2&gt;S&lt;/Doryokuti_2&gt;&lt;Doryokuti_3&gt;&lt;/Doryokuti_3&gt;&lt;/member&gt;</v>
      </c>
      <c r="AMK525" s="1"/>
    </row>
    <row r="526" spans="1:27 1025:1025">
      <c r="A526" s="1" t="s">
        <v>1227</v>
      </c>
      <c r="B526" t="str">
        <f>VLOOKUP(C526,xml_table5!$A$1:$B$151,2,FALSE())</f>
        <v>K132</v>
      </c>
      <c r="C526" s="1" t="s">
        <v>1228</v>
      </c>
      <c r="D526" s="1" t="s">
        <v>206</v>
      </c>
      <c r="E526" s="22" t="str">
        <f>VLOOKUP(テーブル1[[#This Row],[Personality]],作業用!$J$2:$K$17,2,FALSE)</f>
        <v>PE1</v>
      </c>
      <c r="F526" t="str">
        <f>VLOOKUP(C526,pokemon_status!$B$2:$F$910,4,FALSE())</f>
        <v>げきりゅう</v>
      </c>
      <c r="G526" t="str">
        <f>VLOOKUP(F526,xml_table4!$A$1:$B$127,2,FALSE())</f>
        <v>S30</v>
      </c>
      <c r="I526" t="str">
        <f>IF(H526 = "","",VLOOKUP(H526,xml_table4!$A$1:$B$127,2,FALSE()))</f>
        <v/>
      </c>
      <c r="J526" s="1" t="s">
        <v>479</v>
      </c>
      <c r="K526" t="str">
        <f>VLOOKUP(J526,xml_table2!$A$2:$B$56,2,FALSE())</f>
        <v>I9</v>
      </c>
      <c r="L526" s="1" t="s">
        <v>378</v>
      </c>
      <c r="M526" t="str">
        <f>VLOOKUP(L526,xml_table3!$A$1:$B$272,2,FALSE())</f>
        <v>S126</v>
      </c>
      <c r="N526" s="1" t="s">
        <v>210</v>
      </c>
      <c r="O526" t="str">
        <f>VLOOKUP(N526,xml_table3!$A$1:$B$272,2,FALSE())</f>
        <v>S95</v>
      </c>
      <c r="P526" s="1" t="s">
        <v>340</v>
      </c>
      <c r="Q526" t="str">
        <f>VLOOKUP(P526,xml_table3!$A$1:$B$272,2,FALSE())</f>
        <v>S269</v>
      </c>
      <c r="R526" s="1" t="s">
        <v>333</v>
      </c>
      <c r="S526" t="str">
        <f>VLOOKUP(R526,xml_table3!$A$1:$B$272,2,FALSE())</f>
        <v>S235</v>
      </c>
      <c r="T526" s="1" t="s">
        <v>212</v>
      </c>
      <c r="U526" s="1" t="s">
        <v>40</v>
      </c>
      <c r="V526" s="1" t="s">
        <v>41</v>
      </c>
      <c r="X526" s="1"/>
      <c r="Y526" t="str">
        <f>"&lt;member ID = """&amp;A526&amp;"""&gt;&lt;K_ID&gt;"&amp;B526&amp;"&lt;/K_ID&gt;&lt;Name&gt;"&amp;C526&amp;"&lt;/Name&gt;&lt;Personality&gt;"&amp;テーブル1[[#This Row],[Personality2]]&amp;"&lt;/Personality&gt;&lt;Special_1&gt;"&amp;G526&amp;"&lt;/Special_1&gt;&lt;Special_2&gt;"&amp;I526&amp;"&lt;/Special_2&gt;&lt;Item&gt;"&amp;K526&amp;"&lt;/Item&gt;&lt;Skill_1&gt;"&amp;M526&amp;"&lt;/Skill_1&gt;&lt;Skill_2&gt;"&amp;O526&amp;"&lt;/Skill_2&gt;&lt;Skill_3&gt;"&amp;Q526&amp;"&lt;/Skill_3&gt;"</f>
        <v>&lt;member ID = "P525"&gt;&lt;K_ID&gt;K132&lt;/K_ID&gt;&lt;Name&gt;ラグラージ&lt;/Name&gt;&lt;Personality&gt;PE1&lt;/Personality&gt;&lt;Special_1&gt;S30&lt;/Special_1&gt;&lt;Special_2&gt;&lt;/Special_2&gt;&lt;Item&gt;I9&lt;/Item&gt;&lt;Skill_1&gt;S126&lt;/Skill_1&gt;&lt;Skill_2&gt;S95&lt;/Skill_2&gt;&lt;Skill_3&gt;S269&lt;/Skill_3&gt;</v>
      </c>
      <c r="Z526" t="str">
        <f t="shared" si="17"/>
        <v>&lt;Skill_4&gt;S235&lt;/Skill_4&gt;&lt;Circle&gt;1&lt;/Circle&gt;&lt;Doryokuti_1&gt;HP&lt;/Doryokuti_1&gt;&lt;Doryokuti_2&gt;A&lt;/Doryokuti_2&gt;&lt;Doryokuti_3&gt;&lt;/Doryokuti_3&gt;&lt;/member&gt;</v>
      </c>
      <c r="AA526" t="str">
        <f t="shared" si="16"/>
        <v>&lt;member ID = "P525"&gt;&lt;K_ID&gt;K132&lt;/K_ID&gt;&lt;Name&gt;ラグラージ&lt;/Name&gt;&lt;Personality&gt;PE1&lt;/Personality&gt;&lt;Special_1&gt;S30&lt;/Special_1&gt;&lt;Special_2&gt;&lt;/Special_2&gt;&lt;Item&gt;I9&lt;/Item&gt;&lt;Skill_1&gt;S126&lt;/Skill_1&gt;&lt;Skill_2&gt;S95&lt;/Skill_2&gt;&lt;Skill_3&gt;S269&lt;/Skill_3&gt;&lt;Skill_4&gt;S235&lt;/Skill_4&gt;&lt;Circle&gt;1&lt;/Circle&gt;&lt;Doryokuti_1&gt;HP&lt;/Doryokuti_1&gt;&lt;Doryokuti_2&gt;A&lt;/Doryokuti_2&gt;&lt;Doryokuti_3&gt;&lt;/Doryokuti_3&gt;&lt;/member&gt;</v>
      </c>
      <c r="AMK526" s="1"/>
    </row>
    <row r="527" spans="1:27 1025:1025">
      <c r="A527" s="1" t="s">
        <v>1229</v>
      </c>
      <c r="B527" t="str">
        <f>VLOOKUP(C527,xml_table5!$A$1:$B$151,2,FALSE())</f>
        <v>K132</v>
      </c>
      <c r="C527" s="1" t="s">
        <v>1228</v>
      </c>
      <c r="D527" s="1" t="s">
        <v>206</v>
      </c>
      <c r="E527" s="22" t="str">
        <f>VLOOKUP(テーブル1[[#This Row],[Personality]],作業用!$J$2:$K$17,2,FALSE)</f>
        <v>PE1</v>
      </c>
      <c r="F527" t="str">
        <f>VLOOKUP(C527,pokemon_status!$B$2:$F$910,4,FALSE())</f>
        <v>げきりゅう</v>
      </c>
      <c r="G527" t="str">
        <f>VLOOKUP(F527,xml_table4!$A$1:$B$127,2,FALSE())</f>
        <v>S30</v>
      </c>
      <c r="I527" t="str">
        <f>IF(H527 = "","",VLOOKUP(H527,xml_table4!$A$1:$B$127,2,FALSE()))</f>
        <v/>
      </c>
      <c r="J527" s="1" t="s">
        <v>250</v>
      </c>
      <c r="K527" t="str">
        <f>VLOOKUP(J527,xml_table2!$A$2:$B$56,2,FALSE())</f>
        <v>I54</v>
      </c>
      <c r="L527" s="1" t="s">
        <v>216</v>
      </c>
      <c r="M527" t="str">
        <f>VLOOKUP(L527,xml_table3!$A$1:$B$272,2,FALSE())</f>
        <v>S6</v>
      </c>
      <c r="N527" s="1" t="s">
        <v>210</v>
      </c>
      <c r="O527" t="str">
        <f>VLOOKUP(N527,xml_table3!$A$1:$B$272,2,FALSE())</f>
        <v>S95</v>
      </c>
      <c r="P527" s="1" t="s">
        <v>498</v>
      </c>
      <c r="Q527" t="str">
        <f>VLOOKUP(P527,xml_table3!$A$1:$B$272,2,FALSE())</f>
        <v>S2</v>
      </c>
      <c r="R527" s="1" t="s">
        <v>449</v>
      </c>
      <c r="S527" t="str">
        <f>VLOOKUP(R527,xml_table3!$A$1:$B$272,2,FALSE())</f>
        <v>S187</v>
      </c>
      <c r="T527" s="1" t="s">
        <v>219</v>
      </c>
      <c r="U527" s="1" t="s">
        <v>40</v>
      </c>
      <c r="V527" s="1" t="s">
        <v>41</v>
      </c>
      <c r="X527" s="1"/>
      <c r="Y527" t="str">
        <f>"&lt;member ID = """&amp;A527&amp;"""&gt;&lt;K_ID&gt;"&amp;B527&amp;"&lt;/K_ID&gt;&lt;Name&gt;"&amp;C527&amp;"&lt;/Name&gt;&lt;Personality&gt;"&amp;テーブル1[[#This Row],[Personality2]]&amp;"&lt;/Personality&gt;&lt;Special_1&gt;"&amp;G527&amp;"&lt;/Special_1&gt;&lt;Special_2&gt;"&amp;I527&amp;"&lt;/Special_2&gt;&lt;Item&gt;"&amp;K527&amp;"&lt;/Item&gt;&lt;Skill_1&gt;"&amp;M527&amp;"&lt;/Skill_1&gt;&lt;Skill_2&gt;"&amp;O527&amp;"&lt;/Skill_2&gt;&lt;Skill_3&gt;"&amp;Q527&amp;"&lt;/Skill_3&gt;"</f>
        <v>&lt;member ID = "P526"&gt;&lt;K_ID&gt;K132&lt;/K_ID&gt;&lt;Name&gt;ラグラージ&lt;/Name&gt;&lt;Personality&gt;PE1&lt;/Personality&gt;&lt;Special_1&gt;S30&lt;/Special_1&gt;&lt;Special_2&gt;&lt;/Special_2&gt;&lt;Item&gt;I54&lt;/Item&gt;&lt;Skill_1&gt;S6&lt;/Skill_1&gt;&lt;Skill_2&gt;S95&lt;/Skill_2&gt;&lt;Skill_3&gt;S2&lt;/Skill_3&gt;</v>
      </c>
      <c r="Z527" t="str">
        <f t="shared" si="17"/>
        <v>&lt;Skill_4&gt;S187&lt;/Skill_4&gt;&lt;Circle&gt;2&lt;/Circle&gt;&lt;Doryokuti_1&gt;HP&lt;/Doryokuti_1&gt;&lt;Doryokuti_2&gt;A&lt;/Doryokuti_2&gt;&lt;Doryokuti_3&gt;&lt;/Doryokuti_3&gt;&lt;/member&gt;</v>
      </c>
      <c r="AA527" t="str">
        <f t="shared" si="16"/>
        <v>&lt;member ID = "P526"&gt;&lt;K_ID&gt;K132&lt;/K_ID&gt;&lt;Name&gt;ラグラージ&lt;/Name&gt;&lt;Personality&gt;PE1&lt;/Personality&gt;&lt;Special_1&gt;S30&lt;/Special_1&gt;&lt;Special_2&gt;&lt;/Special_2&gt;&lt;Item&gt;I54&lt;/Item&gt;&lt;Skill_1&gt;S6&lt;/Skill_1&gt;&lt;Skill_2&gt;S95&lt;/Skill_2&gt;&lt;Skill_3&gt;S2&lt;/Skill_3&gt;&lt;Skill_4&gt;S187&lt;/Skill_4&gt;&lt;Circle&gt;2&lt;/Circle&gt;&lt;Doryokuti_1&gt;HP&lt;/Doryokuti_1&gt;&lt;Doryokuti_2&gt;A&lt;/Doryokuti_2&gt;&lt;Doryokuti_3&gt;&lt;/Doryokuti_3&gt;&lt;/member&gt;</v>
      </c>
      <c r="AMK527" s="1"/>
    </row>
    <row r="528" spans="1:27 1025:1025">
      <c r="A528" s="1" t="s">
        <v>1230</v>
      </c>
      <c r="B528" t="str">
        <f>VLOOKUP(C528,xml_table5!$A$1:$B$151,2,FALSE())</f>
        <v>K132</v>
      </c>
      <c r="C528" s="1" t="s">
        <v>1228</v>
      </c>
      <c r="D528" s="1" t="s">
        <v>261</v>
      </c>
      <c r="E528" s="22" t="str">
        <f>VLOOKUP(テーブル1[[#This Row],[Personality]],作業用!$J$2:$K$17,2,FALSE)</f>
        <v>PE3</v>
      </c>
      <c r="F528" t="str">
        <f>VLOOKUP(C528,pokemon_status!$B$2:$F$910,4,FALSE())</f>
        <v>げきりゅう</v>
      </c>
      <c r="G528" t="str">
        <f>VLOOKUP(F528,xml_table4!$A$1:$B$127,2,FALSE())</f>
        <v>S30</v>
      </c>
      <c r="I528" t="str">
        <f>IF(H528 = "","",VLOOKUP(H528,xml_table4!$A$1:$B$127,2,FALSE()))</f>
        <v/>
      </c>
      <c r="J528" s="1" t="s">
        <v>431</v>
      </c>
      <c r="K528" t="str">
        <f>VLOOKUP(J528,xml_table2!$A$2:$B$56,2,FALSE())</f>
        <v>I32</v>
      </c>
      <c r="L528" s="1" t="s">
        <v>670</v>
      </c>
      <c r="M528" t="str">
        <f>VLOOKUP(L528,xml_table3!$A$1:$B$272,2,FALSE())</f>
        <v>S127</v>
      </c>
      <c r="N528" s="1" t="s">
        <v>469</v>
      </c>
      <c r="O528" t="str">
        <f>VLOOKUP(N528,xml_table3!$A$1:$B$272,2,FALSE())</f>
        <v>S122</v>
      </c>
      <c r="P528" s="1" t="s">
        <v>396</v>
      </c>
      <c r="Q528" t="str">
        <f>VLOOKUP(P528,xml_table3!$A$1:$B$272,2,FALSE())</f>
        <v>S270</v>
      </c>
      <c r="R528" s="1" t="s">
        <v>423</v>
      </c>
      <c r="S528" t="str">
        <f>VLOOKUP(R528,xml_table3!$A$1:$B$272,2,FALSE())</f>
        <v>S47</v>
      </c>
      <c r="T528" s="1" t="s">
        <v>224</v>
      </c>
      <c r="U528" s="1" t="s">
        <v>40</v>
      </c>
      <c r="V528" s="1" t="s">
        <v>43</v>
      </c>
      <c r="X528" s="1"/>
      <c r="Y528" t="str">
        <f>"&lt;member ID = """&amp;A528&amp;"""&gt;&lt;K_ID&gt;"&amp;B528&amp;"&lt;/K_ID&gt;&lt;Name&gt;"&amp;C528&amp;"&lt;/Name&gt;&lt;Personality&gt;"&amp;テーブル1[[#This Row],[Personality2]]&amp;"&lt;/Personality&gt;&lt;Special_1&gt;"&amp;G528&amp;"&lt;/Special_1&gt;&lt;Special_2&gt;"&amp;I528&amp;"&lt;/Special_2&gt;&lt;Item&gt;"&amp;K528&amp;"&lt;/Item&gt;&lt;Skill_1&gt;"&amp;M528&amp;"&lt;/Skill_1&gt;&lt;Skill_2&gt;"&amp;O528&amp;"&lt;/Skill_2&gt;&lt;Skill_3&gt;"&amp;Q528&amp;"&lt;/Skill_3&gt;"</f>
        <v>&lt;member ID = "P527"&gt;&lt;K_ID&gt;K132&lt;/K_ID&gt;&lt;Name&gt;ラグラージ&lt;/Name&gt;&lt;Personality&gt;PE3&lt;/Personality&gt;&lt;Special_1&gt;S30&lt;/Special_1&gt;&lt;Special_2&gt;&lt;/Special_2&gt;&lt;Item&gt;I32&lt;/Item&gt;&lt;Skill_1&gt;S127&lt;/Skill_1&gt;&lt;Skill_2&gt;S122&lt;/Skill_2&gt;&lt;Skill_3&gt;S270&lt;/Skill_3&gt;</v>
      </c>
      <c r="Z528" t="str">
        <f t="shared" si="17"/>
        <v>&lt;Skill_4&gt;S47&lt;/Skill_4&gt;&lt;Circle&gt;3&lt;/Circle&gt;&lt;Doryokuti_1&gt;HP&lt;/Doryokuti_1&gt;&lt;Doryokuti_2&gt;C&lt;/Doryokuti_2&gt;&lt;Doryokuti_3&gt;&lt;/Doryokuti_3&gt;&lt;/member&gt;</v>
      </c>
      <c r="AA528" t="str">
        <f t="shared" si="16"/>
        <v>&lt;member ID = "P527"&gt;&lt;K_ID&gt;K132&lt;/K_ID&gt;&lt;Name&gt;ラグラージ&lt;/Name&gt;&lt;Personality&gt;PE3&lt;/Personality&gt;&lt;Special_1&gt;S30&lt;/Special_1&gt;&lt;Special_2&gt;&lt;/Special_2&gt;&lt;Item&gt;I32&lt;/Item&gt;&lt;Skill_1&gt;S127&lt;/Skill_1&gt;&lt;Skill_2&gt;S122&lt;/Skill_2&gt;&lt;Skill_3&gt;S270&lt;/Skill_3&gt;&lt;Skill_4&gt;S47&lt;/Skill_4&gt;&lt;Circle&gt;3&lt;/Circle&gt;&lt;Doryokuti_1&gt;HP&lt;/Doryokuti_1&gt;&lt;Doryokuti_2&gt;C&lt;/Doryokuti_2&gt;&lt;Doryokuti_3&gt;&lt;/Doryokuti_3&gt;&lt;/member&gt;</v>
      </c>
      <c r="AMK528" s="1"/>
    </row>
    <row r="529" spans="1:27 1025:1025">
      <c r="A529" s="1" t="s">
        <v>1231</v>
      </c>
      <c r="B529" t="str">
        <f>VLOOKUP(C529,xml_table5!$A$1:$B$151,2,FALSE())</f>
        <v>K132</v>
      </c>
      <c r="C529" s="1" t="s">
        <v>1228</v>
      </c>
      <c r="D529" s="1" t="s">
        <v>206</v>
      </c>
      <c r="E529" s="22" t="str">
        <f>VLOOKUP(テーブル1[[#This Row],[Personality]],作業用!$J$2:$K$17,2,FALSE)</f>
        <v>PE1</v>
      </c>
      <c r="F529" t="str">
        <f>VLOOKUP(C529,pokemon_status!$B$2:$F$910,4,FALSE())</f>
        <v>げきりゅう</v>
      </c>
      <c r="G529" t="str">
        <f>VLOOKUP(F529,xml_table4!$A$1:$B$127,2,FALSE())</f>
        <v>S30</v>
      </c>
      <c r="I529" t="str">
        <f>IF(H529 = "","",VLOOKUP(H529,xml_table4!$A$1:$B$127,2,FALSE()))</f>
        <v/>
      </c>
      <c r="J529" s="1" t="s">
        <v>614</v>
      </c>
      <c r="K529" t="str">
        <f>VLOOKUP(J529,xml_table2!$A$2:$B$56,2,FALSE())</f>
        <v>I55</v>
      </c>
      <c r="L529" s="1" t="s">
        <v>210</v>
      </c>
      <c r="M529" t="str">
        <f>VLOOKUP(L529,xml_table3!$A$1:$B$272,2,FALSE())</f>
        <v>S95</v>
      </c>
      <c r="N529" s="1" t="s">
        <v>216</v>
      </c>
      <c r="O529" t="str">
        <f>VLOOKUP(N529,xml_table3!$A$1:$B$272,2,FALSE())</f>
        <v>S6</v>
      </c>
      <c r="P529" s="1" t="s">
        <v>404</v>
      </c>
      <c r="Q529" t="str">
        <f>VLOOKUP(P529,xml_table3!$A$1:$B$272,2,FALSE())</f>
        <v>S257</v>
      </c>
      <c r="R529" s="1" t="s">
        <v>477</v>
      </c>
      <c r="S529" t="str">
        <f>VLOOKUP(R529,xml_table3!$A$1:$B$272,2,FALSE())</f>
        <v>S242</v>
      </c>
      <c r="T529" s="1" t="s">
        <v>228</v>
      </c>
      <c r="U529" s="1" t="s">
        <v>40</v>
      </c>
      <c r="V529" s="1" t="s">
        <v>41</v>
      </c>
      <c r="X529" s="1"/>
      <c r="Y529" t="str">
        <f>"&lt;member ID = """&amp;A529&amp;"""&gt;&lt;K_ID&gt;"&amp;B529&amp;"&lt;/K_ID&gt;&lt;Name&gt;"&amp;C529&amp;"&lt;/Name&gt;&lt;Personality&gt;"&amp;テーブル1[[#This Row],[Personality2]]&amp;"&lt;/Personality&gt;&lt;Special_1&gt;"&amp;G529&amp;"&lt;/Special_1&gt;&lt;Special_2&gt;"&amp;I529&amp;"&lt;/Special_2&gt;&lt;Item&gt;"&amp;K529&amp;"&lt;/Item&gt;&lt;Skill_1&gt;"&amp;M529&amp;"&lt;/Skill_1&gt;&lt;Skill_2&gt;"&amp;O529&amp;"&lt;/Skill_2&gt;&lt;Skill_3&gt;"&amp;Q529&amp;"&lt;/Skill_3&gt;"</f>
        <v>&lt;member ID = "P528"&gt;&lt;K_ID&gt;K132&lt;/K_ID&gt;&lt;Name&gt;ラグラージ&lt;/Name&gt;&lt;Personality&gt;PE1&lt;/Personality&gt;&lt;Special_1&gt;S30&lt;/Special_1&gt;&lt;Special_2&gt;&lt;/Special_2&gt;&lt;Item&gt;I55&lt;/Item&gt;&lt;Skill_1&gt;S95&lt;/Skill_1&gt;&lt;Skill_2&gt;S6&lt;/Skill_2&gt;&lt;Skill_3&gt;S257&lt;/Skill_3&gt;</v>
      </c>
      <c r="Z529" t="str">
        <f t="shared" si="17"/>
        <v>&lt;Skill_4&gt;S242&lt;/Skill_4&gt;&lt;Circle&gt;4&lt;/Circle&gt;&lt;Doryokuti_1&gt;HP&lt;/Doryokuti_1&gt;&lt;Doryokuti_2&gt;A&lt;/Doryokuti_2&gt;&lt;Doryokuti_3&gt;&lt;/Doryokuti_3&gt;&lt;/member&gt;</v>
      </c>
      <c r="AA529" t="str">
        <f t="shared" si="16"/>
        <v>&lt;member ID = "P528"&gt;&lt;K_ID&gt;K132&lt;/K_ID&gt;&lt;Name&gt;ラグラージ&lt;/Name&gt;&lt;Personality&gt;PE1&lt;/Personality&gt;&lt;Special_1&gt;S30&lt;/Special_1&gt;&lt;Special_2&gt;&lt;/Special_2&gt;&lt;Item&gt;I55&lt;/Item&gt;&lt;Skill_1&gt;S95&lt;/Skill_1&gt;&lt;Skill_2&gt;S6&lt;/Skill_2&gt;&lt;Skill_3&gt;S257&lt;/Skill_3&gt;&lt;Skill_4&gt;S242&lt;/Skill_4&gt;&lt;Circle&gt;4&lt;/Circle&gt;&lt;Doryokuti_1&gt;HP&lt;/Doryokuti_1&gt;&lt;Doryokuti_2&gt;A&lt;/Doryokuti_2&gt;&lt;Doryokuti_3&gt;&lt;/Doryokuti_3&gt;&lt;/member&gt;</v>
      </c>
      <c r="AMK529" s="1"/>
    </row>
    <row r="530" spans="1:27 1025:1025">
      <c r="A530" s="1" t="s">
        <v>1232</v>
      </c>
      <c r="B530" t="str">
        <f>VLOOKUP(C530,xml_table5!$A$1:$B$151,2,FALSE())</f>
        <v>K133</v>
      </c>
      <c r="C530" s="1" t="s">
        <v>1233</v>
      </c>
      <c r="D530" s="1" t="s">
        <v>564</v>
      </c>
      <c r="E530" s="22" t="str">
        <f>VLOOKUP(テーブル1[[#This Row],[Personality]],作業用!$J$2:$K$17,2,FALSE)</f>
        <v>PE9</v>
      </c>
      <c r="F530" t="str">
        <f>VLOOKUP(C530,pokemon_status!$B$2:$F$910,4,FALSE())</f>
        <v>ふゆう</v>
      </c>
      <c r="G530" t="str">
        <f>VLOOKUP(F530,xml_table4!$A$1:$B$127,2,FALSE())</f>
        <v>S94</v>
      </c>
      <c r="I530" t="str">
        <f>IF(H530 = "","",VLOOKUP(H530,xml_table4!$A$1:$B$127,2,FALSE()))</f>
        <v/>
      </c>
      <c r="J530" s="1" t="s">
        <v>250</v>
      </c>
      <c r="K530" t="str">
        <f>VLOOKUP(J530,xml_table2!$A$2:$B$56,2,FALSE())</f>
        <v>I54</v>
      </c>
      <c r="L530" s="1" t="s">
        <v>310</v>
      </c>
      <c r="M530" t="str">
        <f>VLOOKUP(L530,xml_table3!$A$1:$B$272,2,FALSE())</f>
        <v>S88</v>
      </c>
      <c r="N530" s="1" t="s">
        <v>265</v>
      </c>
      <c r="O530" t="str">
        <f>VLOOKUP(N530,xml_table3!$A$1:$B$272,2,FALSE())</f>
        <v>S267</v>
      </c>
      <c r="P530" s="1" t="s">
        <v>240</v>
      </c>
      <c r="Q530" t="str">
        <f>VLOOKUP(P530,xml_table3!$A$1:$B$272,2,FALSE())</f>
        <v>S252</v>
      </c>
      <c r="R530" s="1" t="s">
        <v>312</v>
      </c>
      <c r="S530" t="str">
        <f>VLOOKUP(R530,xml_table3!$A$1:$B$272,2,FALSE())</f>
        <v>S248</v>
      </c>
      <c r="T530" s="1" t="s">
        <v>228</v>
      </c>
      <c r="U530" s="1" t="s">
        <v>43</v>
      </c>
      <c r="V530" s="1" t="s">
        <v>44</v>
      </c>
      <c r="X530" s="1"/>
      <c r="Y530" t="str">
        <f>"&lt;member ID = """&amp;A530&amp;"""&gt;&lt;K_ID&gt;"&amp;B530&amp;"&lt;/K_ID&gt;&lt;Name&gt;"&amp;C530&amp;"&lt;/Name&gt;&lt;Personality&gt;"&amp;テーブル1[[#This Row],[Personality2]]&amp;"&lt;/Personality&gt;&lt;Special_1&gt;"&amp;G530&amp;"&lt;/Special_1&gt;&lt;Special_2&gt;"&amp;I530&amp;"&lt;/Special_2&gt;&lt;Item&gt;"&amp;K530&amp;"&lt;/Item&gt;&lt;Skill_1&gt;"&amp;M530&amp;"&lt;/Skill_1&gt;&lt;Skill_2&gt;"&amp;O530&amp;"&lt;/Skill_2&gt;&lt;Skill_3&gt;"&amp;Q530&amp;"&lt;/Skill_3&gt;"</f>
        <v>&lt;member ID = "P529"&gt;&lt;K_ID&gt;K133&lt;/K_ID&gt;&lt;Name&gt;ラティアス&lt;/Name&gt;&lt;Personality&gt;PE9&lt;/Personality&gt;&lt;Special_1&gt;S94&lt;/Special_1&gt;&lt;Special_2&gt;&lt;/Special_2&gt;&lt;Item&gt;I54&lt;/Item&gt;&lt;Skill_1&gt;S88&lt;/Skill_1&gt;&lt;Skill_2&gt;S267&lt;/Skill_2&gt;&lt;Skill_3&gt;S252&lt;/Skill_3&gt;</v>
      </c>
      <c r="Z530" t="str">
        <f t="shared" si="17"/>
        <v>&lt;Skill_4&gt;S248&lt;/Skill_4&gt;&lt;Circle&gt;4&lt;/Circle&gt;&lt;Doryokuti_1&gt;C&lt;/Doryokuti_1&gt;&lt;Doryokuti_2&gt;D&lt;/Doryokuti_2&gt;&lt;Doryokuti_3&gt;&lt;/Doryokuti_3&gt;&lt;/member&gt;</v>
      </c>
      <c r="AA530" t="str">
        <f t="shared" si="16"/>
        <v>&lt;member ID = "P529"&gt;&lt;K_ID&gt;K133&lt;/K_ID&gt;&lt;Name&gt;ラティアス&lt;/Name&gt;&lt;Personality&gt;PE9&lt;/Personality&gt;&lt;Special_1&gt;S94&lt;/Special_1&gt;&lt;Special_2&gt;&lt;/Special_2&gt;&lt;Item&gt;I54&lt;/Item&gt;&lt;Skill_1&gt;S88&lt;/Skill_1&gt;&lt;Skill_2&gt;S267&lt;/Skill_2&gt;&lt;Skill_3&gt;S252&lt;/Skill_3&gt;&lt;Skill_4&gt;S248&lt;/Skill_4&gt;&lt;Circle&gt;4&lt;/Circle&gt;&lt;Doryokuti_1&gt;C&lt;/Doryokuti_1&gt;&lt;Doryokuti_2&gt;D&lt;/Doryokuti_2&gt;&lt;Doryokuti_3&gt;&lt;/Doryokuti_3&gt;&lt;/member&gt;</v>
      </c>
      <c r="AMK530" s="1"/>
    </row>
    <row r="531" spans="1:27 1025:1025">
      <c r="A531" s="1" t="s">
        <v>1234</v>
      </c>
      <c r="B531" t="str">
        <f>VLOOKUP(C531,xml_table5!$A$1:$B$151,2,FALSE())</f>
        <v>K133</v>
      </c>
      <c r="C531" s="1" t="s">
        <v>1233</v>
      </c>
      <c r="D531" s="1" t="s">
        <v>206</v>
      </c>
      <c r="E531" s="22" t="str">
        <f>VLOOKUP(テーブル1[[#This Row],[Personality]],作業用!$J$2:$K$17,2,FALSE)</f>
        <v>PE1</v>
      </c>
      <c r="F531" t="str">
        <f>VLOOKUP(C531,pokemon_status!$B$2:$F$910,4,FALSE())</f>
        <v>ふゆう</v>
      </c>
      <c r="G531" t="str">
        <f>VLOOKUP(F531,xml_table4!$A$1:$B$127,2,FALSE())</f>
        <v>S94</v>
      </c>
      <c r="I531" t="str">
        <f>IF(H531 = "","",VLOOKUP(H531,xml_table4!$A$1:$B$127,2,FALSE()))</f>
        <v/>
      </c>
      <c r="J531" s="1" t="s">
        <v>431</v>
      </c>
      <c r="K531" t="str">
        <f>VLOOKUP(J531,xml_table2!$A$2:$B$56,2,FALSE())</f>
        <v>I32</v>
      </c>
      <c r="L531" s="1" t="s">
        <v>394</v>
      </c>
      <c r="M531" t="str">
        <f>VLOOKUP(L531,xml_table3!$A$1:$B$272,2,FALSE())</f>
        <v>S163</v>
      </c>
      <c r="N531" s="1" t="s">
        <v>246</v>
      </c>
      <c r="O531" t="str">
        <f>VLOOKUP(N531,xml_table3!$A$1:$B$272,2,FALSE())</f>
        <v>S98</v>
      </c>
      <c r="P531" s="1" t="s">
        <v>210</v>
      </c>
      <c r="Q531" t="str">
        <f>VLOOKUP(P531,xml_table3!$A$1:$B$272,2,FALSE())</f>
        <v>S95</v>
      </c>
      <c r="R531" s="1" t="s">
        <v>217</v>
      </c>
      <c r="S531" t="str">
        <f>VLOOKUP(R531,xml_table3!$A$1:$B$272,2,FALSE())</f>
        <v>S145</v>
      </c>
      <c r="T531" s="1" t="s">
        <v>228</v>
      </c>
      <c r="U531" s="1" t="s">
        <v>41</v>
      </c>
      <c r="V531" s="1" t="s">
        <v>45</v>
      </c>
      <c r="X531" s="1"/>
      <c r="Y531" t="str">
        <f>"&lt;member ID = """&amp;A531&amp;"""&gt;&lt;K_ID&gt;"&amp;B531&amp;"&lt;/K_ID&gt;&lt;Name&gt;"&amp;C531&amp;"&lt;/Name&gt;&lt;Personality&gt;"&amp;テーブル1[[#This Row],[Personality2]]&amp;"&lt;/Personality&gt;&lt;Special_1&gt;"&amp;G531&amp;"&lt;/Special_1&gt;&lt;Special_2&gt;"&amp;I531&amp;"&lt;/Special_2&gt;&lt;Item&gt;"&amp;K531&amp;"&lt;/Item&gt;&lt;Skill_1&gt;"&amp;M531&amp;"&lt;/Skill_1&gt;&lt;Skill_2&gt;"&amp;O531&amp;"&lt;/Skill_2&gt;&lt;Skill_3&gt;"&amp;Q531&amp;"&lt;/Skill_3&gt;"</f>
        <v>&lt;member ID = "P530"&gt;&lt;K_ID&gt;K133&lt;/K_ID&gt;&lt;Name&gt;ラティアス&lt;/Name&gt;&lt;Personality&gt;PE1&lt;/Personality&gt;&lt;Special_1&gt;S94&lt;/Special_1&gt;&lt;Special_2&gt;&lt;/Special_2&gt;&lt;Item&gt;I32&lt;/Item&gt;&lt;Skill_1&gt;S163&lt;/Skill_1&gt;&lt;Skill_2&gt;S98&lt;/Skill_2&gt;&lt;Skill_3&gt;S95&lt;/Skill_3&gt;</v>
      </c>
      <c r="Z531" t="str">
        <f t="shared" si="17"/>
        <v>&lt;Skill_4&gt;S145&lt;/Skill_4&gt;&lt;Circle&gt;4&lt;/Circle&gt;&lt;Doryokuti_1&gt;A&lt;/Doryokuti_1&gt;&lt;Doryokuti_2&gt;S&lt;/Doryokuti_2&gt;&lt;Doryokuti_3&gt;&lt;/Doryokuti_3&gt;&lt;/member&gt;</v>
      </c>
      <c r="AA531" t="str">
        <f t="shared" si="16"/>
        <v>&lt;member ID = "P530"&gt;&lt;K_ID&gt;K133&lt;/K_ID&gt;&lt;Name&gt;ラティアス&lt;/Name&gt;&lt;Personality&gt;PE1&lt;/Personality&gt;&lt;Special_1&gt;S94&lt;/Special_1&gt;&lt;Special_2&gt;&lt;/Special_2&gt;&lt;Item&gt;I32&lt;/Item&gt;&lt;Skill_1&gt;S163&lt;/Skill_1&gt;&lt;Skill_2&gt;S98&lt;/Skill_2&gt;&lt;Skill_3&gt;S95&lt;/Skill_3&gt;&lt;Skill_4&gt;S145&lt;/Skill_4&gt;&lt;Circle&gt;4&lt;/Circle&gt;&lt;Doryokuti_1&gt;A&lt;/Doryokuti_1&gt;&lt;Doryokuti_2&gt;S&lt;/Doryokuti_2&gt;&lt;Doryokuti_3&gt;&lt;/Doryokuti_3&gt;&lt;/member&gt;</v>
      </c>
      <c r="AMK531" s="1"/>
    </row>
    <row r="532" spans="1:27 1025:1025">
      <c r="A532" s="1" t="s">
        <v>1235</v>
      </c>
      <c r="B532" t="str">
        <f>VLOOKUP(C532,xml_table5!$A$1:$B$151,2,FALSE())</f>
        <v>K133</v>
      </c>
      <c r="C532" s="1" t="s">
        <v>1233</v>
      </c>
      <c r="D532" s="1" t="s">
        <v>309</v>
      </c>
      <c r="E532" s="22" t="str">
        <f>VLOOKUP(テーブル1[[#This Row],[Personality]],作業用!$J$2:$K$17,2,FALSE)</f>
        <v>PE6</v>
      </c>
      <c r="F532" t="str">
        <f>VLOOKUP(C532,pokemon_status!$B$2:$F$910,4,FALSE())</f>
        <v>ふゆう</v>
      </c>
      <c r="G532" t="str">
        <f>VLOOKUP(F532,xml_table4!$A$1:$B$127,2,FALSE())</f>
        <v>S94</v>
      </c>
      <c r="I532" t="str">
        <f>IF(H532 = "","",VLOOKUP(H532,xml_table4!$A$1:$B$127,2,FALSE()))</f>
        <v/>
      </c>
      <c r="J532" s="1" t="s">
        <v>315</v>
      </c>
      <c r="K532" t="str">
        <f>VLOOKUP(J532,xml_table2!$A$2:$B$56,2,FALSE())</f>
        <v>I43</v>
      </c>
      <c r="L532" s="1" t="s">
        <v>310</v>
      </c>
      <c r="M532" t="str">
        <f>VLOOKUP(L532,xml_table3!$A$1:$B$272,2,FALSE())</f>
        <v>S88</v>
      </c>
      <c r="N532" s="1" t="s">
        <v>396</v>
      </c>
      <c r="O532" t="str">
        <f>VLOOKUP(N532,xml_table3!$A$1:$B$272,2,FALSE())</f>
        <v>S270</v>
      </c>
      <c r="P532" s="1" t="s">
        <v>538</v>
      </c>
      <c r="Q532" t="str">
        <f>VLOOKUP(P532,xml_table3!$A$1:$B$272,2,FALSE())</f>
        <v>S36</v>
      </c>
      <c r="R532" s="1" t="s">
        <v>319</v>
      </c>
      <c r="S532" t="str">
        <f>VLOOKUP(R532,xml_table3!$A$1:$B$272,2,FALSE())</f>
        <v>S104</v>
      </c>
      <c r="T532" s="1" t="s">
        <v>228</v>
      </c>
      <c r="U532" s="1" t="s">
        <v>43</v>
      </c>
      <c r="V532" s="1" t="s">
        <v>45</v>
      </c>
      <c r="X532" s="1"/>
      <c r="Y532" t="str">
        <f>"&lt;member ID = """&amp;A532&amp;"""&gt;&lt;K_ID&gt;"&amp;B532&amp;"&lt;/K_ID&gt;&lt;Name&gt;"&amp;C532&amp;"&lt;/Name&gt;&lt;Personality&gt;"&amp;テーブル1[[#This Row],[Personality2]]&amp;"&lt;/Personality&gt;&lt;Special_1&gt;"&amp;G532&amp;"&lt;/Special_1&gt;&lt;Special_2&gt;"&amp;I532&amp;"&lt;/Special_2&gt;&lt;Item&gt;"&amp;K532&amp;"&lt;/Item&gt;&lt;Skill_1&gt;"&amp;M532&amp;"&lt;/Skill_1&gt;&lt;Skill_2&gt;"&amp;O532&amp;"&lt;/Skill_2&gt;&lt;Skill_3&gt;"&amp;Q532&amp;"&lt;/Skill_3&gt;"</f>
        <v>&lt;member ID = "P531"&gt;&lt;K_ID&gt;K133&lt;/K_ID&gt;&lt;Name&gt;ラティアス&lt;/Name&gt;&lt;Personality&gt;PE6&lt;/Personality&gt;&lt;Special_1&gt;S94&lt;/Special_1&gt;&lt;Special_2&gt;&lt;/Special_2&gt;&lt;Item&gt;I43&lt;/Item&gt;&lt;Skill_1&gt;S88&lt;/Skill_1&gt;&lt;Skill_2&gt;S270&lt;/Skill_2&gt;&lt;Skill_3&gt;S36&lt;/Skill_3&gt;</v>
      </c>
      <c r="Z532" t="str">
        <f t="shared" si="17"/>
        <v>&lt;Skill_4&gt;S104&lt;/Skill_4&gt;&lt;Circle&gt;4&lt;/Circle&gt;&lt;Doryokuti_1&gt;C&lt;/Doryokuti_1&gt;&lt;Doryokuti_2&gt;S&lt;/Doryokuti_2&gt;&lt;Doryokuti_3&gt;&lt;/Doryokuti_3&gt;&lt;/member&gt;</v>
      </c>
      <c r="AA532" t="str">
        <f t="shared" si="16"/>
        <v>&lt;member ID = "P531"&gt;&lt;K_ID&gt;K133&lt;/K_ID&gt;&lt;Name&gt;ラティアス&lt;/Name&gt;&lt;Personality&gt;PE6&lt;/Personality&gt;&lt;Special_1&gt;S94&lt;/Special_1&gt;&lt;Special_2&gt;&lt;/Special_2&gt;&lt;Item&gt;I43&lt;/Item&gt;&lt;Skill_1&gt;S88&lt;/Skill_1&gt;&lt;Skill_2&gt;S270&lt;/Skill_2&gt;&lt;Skill_3&gt;S36&lt;/Skill_3&gt;&lt;Skill_4&gt;S104&lt;/Skill_4&gt;&lt;Circle&gt;4&lt;/Circle&gt;&lt;Doryokuti_1&gt;C&lt;/Doryokuti_1&gt;&lt;Doryokuti_2&gt;S&lt;/Doryokuti_2&gt;&lt;Doryokuti_3&gt;&lt;/Doryokuti_3&gt;&lt;/member&gt;</v>
      </c>
      <c r="AMK532" s="1"/>
    </row>
    <row r="533" spans="1:27 1025:1025">
      <c r="A533" s="1" t="s">
        <v>1236</v>
      </c>
      <c r="B533" t="str">
        <f>VLOOKUP(C533,xml_table5!$A$1:$B$151,2,FALSE())</f>
        <v>K133</v>
      </c>
      <c r="C533" s="1" t="s">
        <v>1233</v>
      </c>
      <c r="D533" s="1" t="s">
        <v>261</v>
      </c>
      <c r="E533" s="22" t="str">
        <f>VLOOKUP(テーブル1[[#This Row],[Personality]],作業用!$J$2:$K$17,2,FALSE)</f>
        <v>PE3</v>
      </c>
      <c r="F533" t="str">
        <f>VLOOKUP(C533,pokemon_status!$B$2:$F$910,4,FALSE())</f>
        <v>ふゆう</v>
      </c>
      <c r="G533" t="str">
        <f>VLOOKUP(F533,xml_table4!$A$1:$B$127,2,FALSE())</f>
        <v>S94</v>
      </c>
      <c r="I533" t="str">
        <f>IF(H533 = "","",VLOOKUP(H533,xml_table4!$A$1:$B$127,2,FALSE()))</f>
        <v/>
      </c>
      <c r="J533" s="1" t="s">
        <v>262</v>
      </c>
      <c r="K533" t="str">
        <f>VLOOKUP(J533,xml_table2!$A$2:$B$56,2,FALSE())</f>
        <v>I26</v>
      </c>
      <c r="L533" s="1" t="s">
        <v>1237</v>
      </c>
      <c r="M533" t="str">
        <f>VLOOKUP(L533,xml_table3!$A$1:$B$272,2,FALSE())</f>
        <v>S238</v>
      </c>
      <c r="N533" s="1" t="s">
        <v>432</v>
      </c>
      <c r="O533" t="str">
        <f>VLOOKUP(N533,xml_table3!$A$1:$B$272,2,FALSE())</f>
        <v>S266</v>
      </c>
      <c r="P533" s="1" t="s">
        <v>362</v>
      </c>
      <c r="Q533" t="str">
        <f>VLOOKUP(P533,xml_table3!$A$1:$B$272,2,FALSE())</f>
        <v>S1</v>
      </c>
      <c r="R533" s="1" t="s">
        <v>384</v>
      </c>
      <c r="S533" t="str">
        <f>VLOOKUP(R533,xml_table3!$A$1:$B$272,2,FALSE())</f>
        <v>S175</v>
      </c>
      <c r="T533" s="1" t="s">
        <v>228</v>
      </c>
      <c r="U533" s="1" t="s">
        <v>43</v>
      </c>
      <c r="V533" s="1" t="s">
        <v>45</v>
      </c>
      <c r="X533" s="1"/>
      <c r="Y533" t="str">
        <f>"&lt;member ID = """&amp;A533&amp;"""&gt;&lt;K_ID&gt;"&amp;B533&amp;"&lt;/K_ID&gt;&lt;Name&gt;"&amp;C533&amp;"&lt;/Name&gt;&lt;Personality&gt;"&amp;テーブル1[[#This Row],[Personality2]]&amp;"&lt;/Personality&gt;&lt;Special_1&gt;"&amp;G533&amp;"&lt;/Special_1&gt;&lt;Special_2&gt;"&amp;I533&amp;"&lt;/Special_2&gt;&lt;Item&gt;"&amp;K533&amp;"&lt;/Item&gt;&lt;Skill_1&gt;"&amp;M533&amp;"&lt;/Skill_1&gt;&lt;Skill_2&gt;"&amp;O533&amp;"&lt;/Skill_2&gt;&lt;Skill_3&gt;"&amp;Q533&amp;"&lt;/Skill_3&gt;"</f>
        <v>&lt;member ID = "P532"&gt;&lt;K_ID&gt;K133&lt;/K_ID&gt;&lt;Name&gt;ラティアス&lt;/Name&gt;&lt;Personality&gt;PE3&lt;/Personality&gt;&lt;Special_1&gt;S94&lt;/Special_1&gt;&lt;Special_2&gt;&lt;/Special_2&gt;&lt;Item&gt;I26&lt;/Item&gt;&lt;Skill_1&gt;S238&lt;/Skill_1&gt;&lt;Skill_2&gt;S266&lt;/Skill_2&gt;&lt;Skill_3&gt;S1&lt;/Skill_3&gt;</v>
      </c>
      <c r="Z533" t="str">
        <f t="shared" si="17"/>
        <v>&lt;Skill_4&gt;S175&lt;/Skill_4&gt;&lt;Circle&gt;4&lt;/Circle&gt;&lt;Doryokuti_1&gt;C&lt;/Doryokuti_1&gt;&lt;Doryokuti_2&gt;S&lt;/Doryokuti_2&gt;&lt;Doryokuti_3&gt;&lt;/Doryokuti_3&gt;&lt;/member&gt;</v>
      </c>
      <c r="AA533" t="str">
        <f t="shared" si="16"/>
        <v>&lt;member ID = "P532"&gt;&lt;K_ID&gt;K133&lt;/K_ID&gt;&lt;Name&gt;ラティアス&lt;/Name&gt;&lt;Personality&gt;PE3&lt;/Personality&gt;&lt;Special_1&gt;S94&lt;/Special_1&gt;&lt;Special_2&gt;&lt;/Special_2&gt;&lt;Item&gt;I26&lt;/Item&gt;&lt;Skill_1&gt;S238&lt;/Skill_1&gt;&lt;Skill_2&gt;S266&lt;/Skill_2&gt;&lt;Skill_3&gt;S1&lt;/Skill_3&gt;&lt;Skill_4&gt;S175&lt;/Skill_4&gt;&lt;Circle&gt;4&lt;/Circle&gt;&lt;Doryokuti_1&gt;C&lt;/Doryokuti_1&gt;&lt;Doryokuti_2&gt;S&lt;/Doryokuti_2&gt;&lt;Doryokuti_3&gt;&lt;/Doryokuti_3&gt;&lt;/member&gt;</v>
      </c>
      <c r="AMK533" s="1"/>
    </row>
    <row r="534" spans="1:27 1025:1025">
      <c r="A534" s="1" t="s">
        <v>1238</v>
      </c>
      <c r="B534" t="str">
        <f>VLOOKUP(C534,xml_table5!$A$1:$B$151,2,FALSE())</f>
        <v>K134</v>
      </c>
      <c r="C534" s="1" t="s">
        <v>1239</v>
      </c>
      <c r="D534" s="1" t="s">
        <v>564</v>
      </c>
      <c r="E534" s="22" t="str">
        <f>VLOOKUP(テーブル1[[#This Row],[Personality]],作業用!$J$2:$K$17,2,FALSE)</f>
        <v>PE9</v>
      </c>
      <c r="F534" t="str">
        <f>VLOOKUP(C534,pokemon_status!$B$2:$F$910,4,FALSE())</f>
        <v>ふゆう</v>
      </c>
      <c r="G534" t="str">
        <f>VLOOKUP(F534,xml_table4!$A$1:$B$127,2,FALSE())</f>
        <v>S94</v>
      </c>
      <c r="I534" t="str">
        <f>IF(H534 = "","",VLOOKUP(H534,xml_table4!$A$1:$B$127,2,FALSE()))</f>
        <v/>
      </c>
      <c r="J534" s="1" t="s">
        <v>268</v>
      </c>
      <c r="K534" t="str">
        <f>VLOOKUP(J534,xml_table2!$A$2:$B$56,2,FALSE())</f>
        <v>I14</v>
      </c>
      <c r="L534" s="1" t="s">
        <v>310</v>
      </c>
      <c r="M534" t="str">
        <f>VLOOKUP(L534,xml_table3!$A$1:$B$272,2,FALSE())</f>
        <v>S88</v>
      </c>
      <c r="N534" s="1" t="s">
        <v>265</v>
      </c>
      <c r="O534" t="str">
        <f>VLOOKUP(N534,xml_table3!$A$1:$B$272,2,FALSE())</f>
        <v>S267</v>
      </c>
      <c r="P534" s="1" t="s">
        <v>241</v>
      </c>
      <c r="Q534" t="str">
        <f>VLOOKUP(P534,xml_table3!$A$1:$B$272,2,FALSE())</f>
        <v>S153</v>
      </c>
      <c r="R534" s="1" t="s">
        <v>312</v>
      </c>
      <c r="S534" t="str">
        <f>VLOOKUP(R534,xml_table3!$A$1:$B$272,2,FALSE())</f>
        <v>S248</v>
      </c>
      <c r="T534" s="1" t="s">
        <v>228</v>
      </c>
      <c r="U534" s="1" t="s">
        <v>43</v>
      </c>
      <c r="V534" s="1" t="s">
        <v>44</v>
      </c>
      <c r="X534" s="1"/>
      <c r="Y534" t="str">
        <f>"&lt;member ID = """&amp;A534&amp;"""&gt;&lt;K_ID&gt;"&amp;B534&amp;"&lt;/K_ID&gt;&lt;Name&gt;"&amp;C534&amp;"&lt;/Name&gt;&lt;Personality&gt;"&amp;テーブル1[[#This Row],[Personality2]]&amp;"&lt;/Personality&gt;&lt;Special_1&gt;"&amp;G534&amp;"&lt;/Special_1&gt;&lt;Special_2&gt;"&amp;I534&amp;"&lt;/Special_2&gt;&lt;Item&gt;"&amp;K534&amp;"&lt;/Item&gt;&lt;Skill_1&gt;"&amp;M534&amp;"&lt;/Skill_1&gt;&lt;Skill_2&gt;"&amp;O534&amp;"&lt;/Skill_2&gt;&lt;Skill_3&gt;"&amp;Q534&amp;"&lt;/Skill_3&gt;"</f>
        <v>&lt;member ID = "P533"&gt;&lt;K_ID&gt;K134&lt;/K_ID&gt;&lt;Name&gt;ラティオス&lt;/Name&gt;&lt;Personality&gt;PE9&lt;/Personality&gt;&lt;Special_1&gt;S94&lt;/Special_1&gt;&lt;Special_2&gt;&lt;/Special_2&gt;&lt;Item&gt;I14&lt;/Item&gt;&lt;Skill_1&gt;S88&lt;/Skill_1&gt;&lt;Skill_2&gt;S267&lt;/Skill_2&gt;&lt;Skill_3&gt;S153&lt;/Skill_3&gt;</v>
      </c>
      <c r="Z534" t="str">
        <f t="shared" si="17"/>
        <v>&lt;Skill_4&gt;S248&lt;/Skill_4&gt;&lt;Circle&gt;4&lt;/Circle&gt;&lt;Doryokuti_1&gt;C&lt;/Doryokuti_1&gt;&lt;Doryokuti_2&gt;D&lt;/Doryokuti_2&gt;&lt;Doryokuti_3&gt;&lt;/Doryokuti_3&gt;&lt;/member&gt;</v>
      </c>
      <c r="AA534" t="str">
        <f t="shared" si="16"/>
        <v>&lt;member ID = "P533"&gt;&lt;K_ID&gt;K134&lt;/K_ID&gt;&lt;Name&gt;ラティオス&lt;/Name&gt;&lt;Personality&gt;PE9&lt;/Personality&gt;&lt;Special_1&gt;S94&lt;/Special_1&gt;&lt;Special_2&gt;&lt;/Special_2&gt;&lt;Item&gt;I14&lt;/Item&gt;&lt;Skill_1&gt;S88&lt;/Skill_1&gt;&lt;Skill_2&gt;S267&lt;/Skill_2&gt;&lt;Skill_3&gt;S153&lt;/Skill_3&gt;&lt;Skill_4&gt;S248&lt;/Skill_4&gt;&lt;Circle&gt;4&lt;/Circle&gt;&lt;Doryokuti_1&gt;C&lt;/Doryokuti_1&gt;&lt;Doryokuti_2&gt;D&lt;/Doryokuti_2&gt;&lt;Doryokuti_3&gt;&lt;/Doryokuti_3&gt;&lt;/member&gt;</v>
      </c>
      <c r="AMK534" s="1"/>
    </row>
    <row r="535" spans="1:27 1025:1025">
      <c r="A535" s="1" t="s">
        <v>1240</v>
      </c>
      <c r="B535" t="str">
        <f>VLOOKUP(C535,xml_table5!$A$1:$B$151,2,FALSE())</f>
        <v>K134</v>
      </c>
      <c r="C535" s="1" t="s">
        <v>1239</v>
      </c>
      <c r="D535" s="1" t="s">
        <v>206</v>
      </c>
      <c r="E535" s="22" t="str">
        <f>VLOOKUP(テーブル1[[#This Row],[Personality]],作業用!$J$2:$K$17,2,FALSE)</f>
        <v>PE1</v>
      </c>
      <c r="F535" t="str">
        <f>VLOOKUP(C535,pokemon_status!$B$2:$F$910,4,FALSE())</f>
        <v>ふゆう</v>
      </c>
      <c r="G535" t="str">
        <f>VLOOKUP(F535,xml_table4!$A$1:$B$127,2,FALSE())</f>
        <v>S94</v>
      </c>
      <c r="I535" t="str">
        <f>IF(H535 = "","",VLOOKUP(H535,xml_table4!$A$1:$B$127,2,FALSE()))</f>
        <v/>
      </c>
      <c r="J535" s="1" t="s">
        <v>250</v>
      </c>
      <c r="K535" t="str">
        <f>VLOOKUP(J535,xml_table2!$A$2:$B$56,2,FALSE())</f>
        <v>I54</v>
      </c>
      <c r="L535" s="1" t="s">
        <v>394</v>
      </c>
      <c r="M535" t="str">
        <f>VLOOKUP(L535,xml_table3!$A$1:$B$272,2,FALSE())</f>
        <v>S163</v>
      </c>
      <c r="N535" s="1" t="s">
        <v>327</v>
      </c>
      <c r="O535" t="str">
        <f>VLOOKUP(N535,xml_table3!$A$1:$B$272,2,FALSE())</f>
        <v>S102</v>
      </c>
      <c r="P535" s="1" t="s">
        <v>210</v>
      </c>
      <c r="Q535" t="str">
        <f>VLOOKUP(P535,xml_table3!$A$1:$B$272,2,FALSE())</f>
        <v>S95</v>
      </c>
      <c r="R535" s="1" t="s">
        <v>399</v>
      </c>
      <c r="S535" t="str">
        <f>VLOOKUP(R535,xml_table3!$A$1:$B$272,2,FALSE())</f>
        <v>S268</v>
      </c>
      <c r="T535" s="1" t="s">
        <v>228</v>
      </c>
      <c r="U535" s="1" t="s">
        <v>41</v>
      </c>
      <c r="V535" s="1" t="s">
        <v>45</v>
      </c>
      <c r="X535" s="1"/>
      <c r="Y535" t="str">
        <f>"&lt;member ID = """&amp;A535&amp;"""&gt;&lt;K_ID&gt;"&amp;B535&amp;"&lt;/K_ID&gt;&lt;Name&gt;"&amp;C535&amp;"&lt;/Name&gt;&lt;Personality&gt;"&amp;テーブル1[[#This Row],[Personality2]]&amp;"&lt;/Personality&gt;&lt;Special_1&gt;"&amp;G535&amp;"&lt;/Special_1&gt;&lt;Special_2&gt;"&amp;I535&amp;"&lt;/Special_2&gt;&lt;Item&gt;"&amp;K535&amp;"&lt;/Item&gt;&lt;Skill_1&gt;"&amp;M535&amp;"&lt;/Skill_1&gt;&lt;Skill_2&gt;"&amp;O535&amp;"&lt;/Skill_2&gt;&lt;Skill_3&gt;"&amp;Q535&amp;"&lt;/Skill_3&gt;"</f>
        <v>&lt;member ID = "P534"&gt;&lt;K_ID&gt;K134&lt;/K_ID&gt;&lt;Name&gt;ラティオス&lt;/Name&gt;&lt;Personality&gt;PE1&lt;/Personality&gt;&lt;Special_1&gt;S94&lt;/Special_1&gt;&lt;Special_2&gt;&lt;/Special_2&gt;&lt;Item&gt;I54&lt;/Item&gt;&lt;Skill_1&gt;S163&lt;/Skill_1&gt;&lt;Skill_2&gt;S102&lt;/Skill_2&gt;&lt;Skill_3&gt;S95&lt;/Skill_3&gt;</v>
      </c>
      <c r="Z535" t="str">
        <f t="shared" si="17"/>
        <v>&lt;Skill_4&gt;S268&lt;/Skill_4&gt;&lt;Circle&gt;4&lt;/Circle&gt;&lt;Doryokuti_1&gt;A&lt;/Doryokuti_1&gt;&lt;Doryokuti_2&gt;S&lt;/Doryokuti_2&gt;&lt;Doryokuti_3&gt;&lt;/Doryokuti_3&gt;&lt;/member&gt;</v>
      </c>
      <c r="AA535" t="str">
        <f t="shared" si="16"/>
        <v>&lt;member ID = "P534"&gt;&lt;K_ID&gt;K134&lt;/K_ID&gt;&lt;Name&gt;ラティオス&lt;/Name&gt;&lt;Personality&gt;PE1&lt;/Personality&gt;&lt;Special_1&gt;S94&lt;/Special_1&gt;&lt;Special_2&gt;&lt;/Special_2&gt;&lt;Item&gt;I54&lt;/Item&gt;&lt;Skill_1&gt;S163&lt;/Skill_1&gt;&lt;Skill_2&gt;S102&lt;/Skill_2&gt;&lt;Skill_3&gt;S95&lt;/Skill_3&gt;&lt;Skill_4&gt;S268&lt;/Skill_4&gt;&lt;Circle&gt;4&lt;/Circle&gt;&lt;Doryokuti_1&gt;A&lt;/Doryokuti_1&gt;&lt;Doryokuti_2&gt;S&lt;/Doryokuti_2&gt;&lt;Doryokuti_3&gt;&lt;/Doryokuti_3&gt;&lt;/member&gt;</v>
      </c>
      <c r="AMK535" s="1"/>
    </row>
    <row r="536" spans="1:27 1025:1025">
      <c r="A536" s="1" t="s">
        <v>1241</v>
      </c>
      <c r="B536" t="str">
        <f>VLOOKUP(C536,xml_table5!$A$1:$B$151,2,FALSE())</f>
        <v>K134</v>
      </c>
      <c r="C536" s="1" t="s">
        <v>1239</v>
      </c>
      <c r="D536" s="1" t="s">
        <v>309</v>
      </c>
      <c r="E536" s="22" t="str">
        <f>VLOOKUP(テーブル1[[#This Row],[Personality]],作業用!$J$2:$K$17,2,FALSE)</f>
        <v>PE6</v>
      </c>
      <c r="F536" t="str">
        <f>VLOOKUP(C536,pokemon_status!$B$2:$F$910,4,FALSE())</f>
        <v>ふゆう</v>
      </c>
      <c r="G536" t="str">
        <f>VLOOKUP(F536,xml_table4!$A$1:$B$127,2,FALSE())</f>
        <v>S94</v>
      </c>
      <c r="I536" t="str">
        <f>IF(H536 = "","",VLOOKUP(H536,xml_table4!$A$1:$B$127,2,FALSE()))</f>
        <v/>
      </c>
      <c r="J536" s="1" t="s">
        <v>315</v>
      </c>
      <c r="K536" t="str">
        <f>VLOOKUP(J536,xml_table2!$A$2:$B$56,2,FALSE())</f>
        <v>I43</v>
      </c>
      <c r="L536" s="1" t="s">
        <v>310</v>
      </c>
      <c r="M536" t="str">
        <f>VLOOKUP(L536,xml_table3!$A$1:$B$272,2,FALSE())</f>
        <v>S88</v>
      </c>
      <c r="N536" s="1" t="s">
        <v>362</v>
      </c>
      <c r="O536" t="str">
        <f>VLOOKUP(N536,xml_table3!$A$1:$B$272,2,FALSE())</f>
        <v>S1</v>
      </c>
      <c r="P536" s="1" t="s">
        <v>396</v>
      </c>
      <c r="Q536" t="str">
        <f>VLOOKUP(P536,xml_table3!$A$1:$B$272,2,FALSE())</f>
        <v>S270</v>
      </c>
      <c r="R536" s="1" t="s">
        <v>538</v>
      </c>
      <c r="S536" t="str">
        <f>VLOOKUP(R536,xml_table3!$A$1:$B$272,2,FALSE())</f>
        <v>S36</v>
      </c>
      <c r="T536" s="1" t="s">
        <v>228</v>
      </c>
      <c r="U536" s="1" t="s">
        <v>43</v>
      </c>
      <c r="V536" s="1" t="s">
        <v>45</v>
      </c>
      <c r="X536" s="1"/>
      <c r="Y536" t="str">
        <f>"&lt;member ID = """&amp;A536&amp;"""&gt;&lt;K_ID&gt;"&amp;B536&amp;"&lt;/K_ID&gt;&lt;Name&gt;"&amp;C536&amp;"&lt;/Name&gt;&lt;Personality&gt;"&amp;テーブル1[[#This Row],[Personality2]]&amp;"&lt;/Personality&gt;&lt;Special_1&gt;"&amp;G536&amp;"&lt;/Special_1&gt;&lt;Special_2&gt;"&amp;I536&amp;"&lt;/Special_2&gt;&lt;Item&gt;"&amp;K536&amp;"&lt;/Item&gt;&lt;Skill_1&gt;"&amp;M536&amp;"&lt;/Skill_1&gt;&lt;Skill_2&gt;"&amp;O536&amp;"&lt;/Skill_2&gt;&lt;Skill_3&gt;"&amp;Q536&amp;"&lt;/Skill_3&gt;"</f>
        <v>&lt;member ID = "P535"&gt;&lt;K_ID&gt;K134&lt;/K_ID&gt;&lt;Name&gt;ラティオス&lt;/Name&gt;&lt;Personality&gt;PE6&lt;/Personality&gt;&lt;Special_1&gt;S94&lt;/Special_1&gt;&lt;Special_2&gt;&lt;/Special_2&gt;&lt;Item&gt;I43&lt;/Item&gt;&lt;Skill_1&gt;S88&lt;/Skill_1&gt;&lt;Skill_2&gt;S1&lt;/Skill_2&gt;&lt;Skill_3&gt;S270&lt;/Skill_3&gt;</v>
      </c>
      <c r="Z536" t="str">
        <f t="shared" si="17"/>
        <v>&lt;Skill_4&gt;S36&lt;/Skill_4&gt;&lt;Circle&gt;4&lt;/Circle&gt;&lt;Doryokuti_1&gt;C&lt;/Doryokuti_1&gt;&lt;Doryokuti_2&gt;S&lt;/Doryokuti_2&gt;&lt;Doryokuti_3&gt;&lt;/Doryokuti_3&gt;&lt;/member&gt;</v>
      </c>
      <c r="AA536" t="str">
        <f t="shared" si="16"/>
        <v>&lt;member ID = "P535"&gt;&lt;K_ID&gt;K134&lt;/K_ID&gt;&lt;Name&gt;ラティオス&lt;/Name&gt;&lt;Personality&gt;PE6&lt;/Personality&gt;&lt;Special_1&gt;S94&lt;/Special_1&gt;&lt;Special_2&gt;&lt;/Special_2&gt;&lt;Item&gt;I43&lt;/Item&gt;&lt;Skill_1&gt;S88&lt;/Skill_1&gt;&lt;Skill_2&gt;S1&lt;/Skill_2&gt;&lt;Skill_3&gt;S270&lt;/Skill_3&gt;&lt;Skill_4&gt;S36&lt;/Skill_4&gt;&lt;Circle&gt;4&lt;/Circle&gt;&lt;Doryokuti_1&gt;C&lt;/Doryokuti_1&gt;&lt;Doryokuti_2&gt;S&lt;/Doryokuti_2&gt;&lt;Doryokuti_3&gt;&lt;/Doryokuti_3&gt;&lt;/member&gt;</v>
      </c>
      <c r="AMK536" s="1"/>
    </row>
    <row r="537" spans="1:27 1025:1025">
      <c r="A537" s="1" t="s">
        <v>1242</v>
      </c>
      <c r="B537" t="str">
        <f>VLOOKUP(C537,xml_table5!$A$1:$B$151,2,FALSE())</f>
        <v>K134</v>
      </c>
      <c r="C537" s="1" t="s">
        <v>1239</v>
      </c>
      <c r="D537" s="1" t="s">
        <v>261</v>
      </c>
      <c r="E537" s="22" t="str">
        <f>VLOOKUP(テーブル1[[#This Row],[Personality]],作業用!$J$2:$K$17,2,FALSE)</f>
        <v>PE3</v>
      </c>
      <c r="F537" t="str">
        <f>VLOOKUP(C537,pokemon_status!$B$2:$F$910,4,FALSE())</f>
        <v>ふゆう</v>
      </c>
      <c r="G537" t="str">
        <f>VLOOKUP(F537,xml_table4!$A$1:$B$127,2,FALSE())</f>
        <v>S94</v>
      </c>
      <c r="I537" t="str">
        <f>IF(H537 = "","",VLOOKUP(H537,xml_table4!$A$1:$B$127,2,FALSE()))</f>
        <v/>
      </c>
      <c r="J537" s="1" t="s">
        <v>262</v>
      </c>
      <c r="K537" t="str">
        <f>VLOOKUP(J537,xml_table2!$A$2:$B$56,2,FALSE())</f>
        <v>I26</v>
      </c>
      <c r="L537" s="1" t="s">
        <v>1243</v>
      </c>
      <c r="M537" t="str">
        <f>VLOOKUP(L537,xml_table3!$A$1:$B$272,2,FALSE())</f>
        <v>S260</v>
      </c>
      <c r="N537" s="1" t="s">
        <v>432</v>
      </c>
      <c r="O537" t="str">
        <f>VLOOKUP(N537,xml_table3!$A$1:$B$272,2,FALSE())</f>
        <v>S266</v>
      </c>
      <c r="P537" s="1" t="s">
        <v>284</v>
      </c>
      <c r="Q537" t="str">
        <f>VLOOKUP(P537,xml_table3!$A$1:$B$272,2,FALSE())</f>
        <v>S192</v>
      </c>
      <c r="R537" s="1" t="s">
        <v>384</v>
      </c>
      <c r="S537" t="str">
        <f>VLOOKUP(R537,xml_table3!$A$1:$B$272,2,FALSE())</f>
        <v>S175</v>
      </c>
      <c r="T537" s="1" t="s">
        <v>228</v>
      </c>
      <c r="U537" s="1" t="s">
        <v>43</v>
      </c>
      <c r="V537" s="1" t="s">
        <v>45</v>
      </c>
      <c r="X537" s="1"/>
      <c r="Y537" t="str">
        <f>"&lt;member ID = """&amp;A537&amp;"""&gt;&lt;K_ID&gt;"&amp;B537&amp;"&lt;/K_ID&gt;&lt;Name&gt;"&amp;C537&amp;"&lt;/Name&gt;&lt;Personality&gt;"&amp;テーブル1[[#This Row],[Personality2]]&amp;"&lt;/Personality&gt;&lt;Special_1&gt;"&amp;G537&amp;"&lt;/Special_1&gt;&lt;Special_2&gt;"&amp;I537&amp;"&lt;/Special_2&gt;&lt;Item&gt;"&amp;K537&amp;"&lt;/Item&gt;&lt;Skill_1&gt;"&amp;M537&amp;"&lt;/Skill_1&gt;&lt;Skill_2&gt;"&amp;O537&amp;"&lt;/Skill_2&gt;&lt;Skill_3&gt;"&amp;Q537&amp;"&lt;/Skill_3&gt;"</f>
        <v>&lt;member ID = "P536"&gt;&lt;K_ID&gt;K134&lt;/K_ID&gt;&lt;Name&gt;ラティオス&lt;/Name&gt;&lt;Personality&gt;PE3&lt;/Personality&gt;&lt;Special_1&gt;S94&lt;/Special_1&gt;&lt;Special_2&gt;&lt;/Special_2&gt;&lt;Item&gt;I26&lt;/Item&gt;&lt;Skill_1&gt;S260&lt;/Skill_1&gt;&lt;Skill_2&gt;S266&lt;/Skill_2&gt;&lt;Skill_3&gt;S192&lt;/Skill_3&gt;</v>
      </c>
      <c r="Z537" t="str">
        <f t="shared" si="17"/>
        <v>&lt;Skill_4&gt;S175&lt;/Skill_4&gt;&lt;Circle&gt;4&lt;/Circle&gt;&lt;Doryokuti_1&gt;C&lt;/Doryokuti_1&gt;&lt;Doryokuti_2&gt;S&lt;/Doryokuti_2&gt;&lt;Doryokuti_3&gt;&lt;/Doryokuti_3&gt;&lt;/member&gt;</v>
      </c>
      <c r="AA537" t="str">
        <f t="shared" si="16"/>
        <v>&lt;member ID = "P536"&gt;&lt;K_ID&gt;K134&lt;/K_ID&gt;&lt;Name&gt;ラティオス&lt;/Name&gt;&lt;Personality&gt;PE3&lt;/Personality&gt;&lt;Special_1&gt;S94&lt;/Special_1&gt;&lt;Special_2&gt;&lt;/Special_2&gt;&lt;Item&gt;I26&lt;/Item&gt;&lt;Skill_1&gt;S260&lt;/Skill_1&gt;&lt;Skill_2&gt;S266&lt;/Skill_2&gt;&lt;Skill_3&gt;S192&lt;/Skill_3&gt;&lt;Skill_4&gt;S175&lt;/Skill_4&gt;&lt;Circle&gt;4&lt;/Circle&gt;&lt;Doryokuti_1&gt;C&lt;/Doryokuti_1&gt;&lt;Doryokuti_2&gt;S&lt;/Doryokuti_2&gt;&lt;Doryokuti_3&gt;&lt;/Doryokuti_3&gt;&lt;/member&gt;</v>
      </c>
      <c r="AMK537" s="1"/>
    </row>
    <row r="538" spans="1:27 1025:1025">
      <c r="A538" s="1" t="s">
        <v>1244</v>
      </c>
      <c r="B538" t="str">
        <f>VLOOKUP(C538,xml_table5!$A$1:$B$151,2,FALSE())</f>
        <v>K135</v>
      </c>
      <c r="C538" s="1" t="s">
        <v>1245</v>
      </c>
      <c r="D538" s="1" t="s">
        <v>206</v>
      </c>
      <c r="E538" s="22" t="str">
        <f>VLOOKUP(テーブル1[[#This Row],[Personality]],作業用!$J$2:$K$17,2,FALSE)</f>
        <v>PE1</v>
      </c>
      <c r="F538" t="str">
        <f>VLOOKUP(C538,pokemon_status!$B$2:$F$910,4,FALSE())</f>
        <v>ちょすい</v>
      </c>
      <c r="G538" t="str">
        <f>VLOOKUP(F538,xml_table4!$A$1:$B$127,2,FALSE())</f>
        <v>S60</v>
      </c>
      <c r="H538" t="s">
        <v>1246</v>
      </c>
      <c r="I538" t="str">
        <f>IF(H538 = "","",VLOOKUP(H538,xml_table4!$A$1:$B$127,2,FALSE()))</f>
        <v>S34</v>
      </c>
      <c r="J538" s="1" t="s">
        <v>298</v>
      </c>
      <c r="K538" t="str">
        <f>VLOOKUP(J538,xml_table2!$A$2:$B$56,2,FALSE())</f>
        <v>I33</v>
      </c>
      <c r="L538" s="1" t="s">
        <v>216</v>
      </c>
      <c r="M538" t="str">
        <f>VLOOKUP(L538,xml_table3!$A$1:$B$272,2,FALSE())</f>
        <v>S6</v>
      </c>
      <c r="N538" s="1" t="s">
        <v>404</v>
      </c>
      <c r="O538" t="str">
        <f>VLOOKUP(N538,xml_table3!$A$1:$B$272,2,FALSE())</f>
        <v>S257</v>
      </c>
      <c r="P538" s="1" t="s">
        <v>405</v>
      </c>
      <c r="Q538" t="str">
        <f>VLOOKUP(P538,xml_table3!$A$1:$B$272,2,FALSE())</f>
        <v>S81</v>
      </c>
      <c r="R538" s="1" t="s">
        <v>449</v>
      </c>
      <c r="S538" t="str">
        <f>VLOOKUP(R538,xml_table3!$A$1:$B$272,2,FALSE())</f>
        <v>S187</v>
      </c>
      <c r="T538" s="1" t="s">
        <v>212</v>
      </c>
      <c r="U538" s="1" t="s">
        <v>40</v>
      </c>
      <c r="V538" s="1" t="s">
        <v>41</v>
      </c>
      <c r="X538" s="1"/>
      <c r="Y538" t="str">
        <f>"&lt;member ID = """&amp;A538&amp;"""&gt;&lt;K_ID&gt;"&amp;B538&amp;"&lt;/K_ID&gt;&lt;Name&gt;"&amp;C538&amp;"&lt;/Name&gt;&lt;Personality&gt;"&amp;テーブル1[[#This Row],[Personality2]]&amp;"&lt;/Personality&gt;&lt;Special_1&gt;"&amp;G538&amp;"&lt;/Special_1&gt;&lt;Special_2&gt;"&amp;I538&amp;"&lt;/Special_2&gt;&lt;Item&gt;"&amp;K538&amp;"&lt;/Item&gt;&lt;Skill_1&gt;"&amp;M538&amp;"&lt;/Skill_1&gt;&lt;Skill_2&gt;"&amp;O538&amp;"&lt;/Skill_2&gt;&lt;Skill_3&gt;"&amp;Q538&amp;"&lt;/Skill_3&gt;"</f>
        <v>&lt;member ID = "P537"&gt;&lt;K_ID&gt;K135&lt;/K_ID&gt;&lt;Name&gt;ラプラス&lt;/Name&gt;&lt;Personality&gt;PE1&lt;/Personality&gt;&lt;Special_1&gt;S60&lt;/Special_1&gt;&lt;Special_2&gt;S34&lt;/Special_2&gt;&lt;Item&gt;I33&lt;/Item&gt;&lt;Skill_1&gt;S6&lt;/Skill_1&gt;&lt;Skill_2&gt;S257&lt;/Skill_2&gt;&lt;Skill_3&gt;S81&lt;/Skill_3&gt;</v>
      </c>
      <c r="Z538" t="str">
        <f t="shared" si="17"/>
        <v>&lt;Skill_4&gt;S187&lt;/Skill_4&gt;&lt;Circle&gt;1&lt;/Circle&gt;&lt;Doryokuti_1&gt;HP&lt;/Doryokuti_1&gt;&lt;Doryokuti_2&gt;A&lt;/Doryokuti_2&gt;&lt;Doryokuti_3&gt;&lt;/Doryokuti_3&gt;&lt;/member&gt;</v>
      </c>
      <c r="AA538" t="str">
        <f t="shared" si="16"/>
        <v>&lt;member ID = "P537"&gt;&lt;K_ID&gt;K135&lt;/K_ID&gt;&lt;Name&gt;ラプラス&lt;/Name&gt;&lt;Personality&gt;PE1&lt;/Personality&gt;&lt;Special_1&gt;S60&lt;/Special_1&gt;&lt;Special_2&gt;S34&lt;/Special_2&gt;&lt;Item&gt;I33&lt;/Item&gt;&lt;Skill_1&gt;S6&lt;/Skill_1&gt;&lt;Skill_2&gt;S257&lt;/Skill_2&gt;&lt;Skill_3&gt;S81&lt;/Skill_3&gt;&lt;Skill_4&gt;S187&lt;/Skill_4&gt;&lt;Circle&gt;1&lt;/Circle&gt;&lt;Doryokuti_1&gt;HP&lt;/Doryokuti_1&gt;&lt;Doryokuti_2&gt;A&lt;/Doryokuti_2&gt;&lt;Doryokuti_3&gt;&lt;/Doryokuti_3&gt;&lt;/member&gt;</v>
      </c>
      <c r="AMK538" s="1"/>
    </row>
    <row r="539" spans="1:27 1025:1025">
      <c r="A539" s="1" t="s">
        <v>1247</v>
      </c>
      <c r="B539" t="str">
        <f>VLOOKUP(C539,xml_table5!$A$1:$B$151,2,FALSE())</f>
        <v>K135</v>
      </c>
      <c r="C539" s="1" t="s">
        <v>1245</v>
      </c>
      <c r="D539" s="1" t="s">
        <v>289</v>
      </c>
      <c r="E539" s="22" t="str">
        <f>VLOOKUP(テーブル1[[#This Row],[Personality]],作業用!$J$2:$K$17,2,FALSE)</f>
        <v>PE4</v>
      </c>
      <c r="F539" t="str">
        <f>VLOOKUP(C539,pokemon_status!$B$2:$F$910,4,FALSE())</f>
        <v>ちょすい</v>
      </c>
      <c r="G539" t="str">
        <f>VLOOKUP(F539,xml_table4!$A$1:$B$127,2,FALSE())</f>
        <v>S60</v>
      </c>
      <c r="H539" t="s">
        <v>1246</v>
      </c>
      <c r="I539" t="str">
        <f>IF(H539 = "","",VLOOKUP(H539,xml_table4!$A$1:$B$127,2,FALSE()))</f>
        <v>S34</v>
      </c>
      <c r="J539" s="1" t="s">
        <v>239</v>
      </c>
      <c r="K539" t="str">
        <f>VLOOKUP(J539,xml_table2!$A$2:$B$56,2,FALSE())</f>
        <v>I30</v>
      </c>
      <c r="L539" s="1" t="s">
        <v>413</v>
      </c>
      <c r="M539" t="str">
        <f>VLOOKUP(L539,xml_table3!$A$1:$B$272,2,FALSE())</f>
        <v>S119</v>
      </c>
      <c r="N539" s="1" t="s">
        <v>749</v>
      </c>
      <c r="O539" t="str">
        <f>VLOOKUP(N539,xml_table3!$A$1:$B$272,2,FALSE())</f>
        <v>S228</v>
      </c>
      <c r="P539" s="1" t="s">
        <v>748</v>
      </c>
      <c r="Q539" t="str">
        <f>VLOOKUP(P539,xml_table3!$A$1:$B$272,2,FALSE())</f>
        <v>S31</v>
      </c>
      <c r="R539" s="1" t="s">
        <v>344</v>
      </c>
      <c r="S539" t="str">
        <f>VLOOKUP(R539,xml_table3!$A$1:$B$272,2,FALSE())</f>
        <v>S18</v>
      </c>
      <c r="T539" s="1" t="s">
        <v>219</v>
      </c>
      <c r="U539" s="1" t="s">
        <v>42</v>
      </c>
      <c r="V539" s="1" t="s">
        <v>44</v>
      </c>
      <c r="X539" s="1"/>
      <c r="Y539" t="str">
        <f>"&lt;member ID = """&amp;A539&amp;"""&gt;&lt;K_ID&gt;"&amp;B539&amp;"&lt;/K_ID&gt;&lt;Name&gt;"&amp;C539&amp;"&lt;/Name&gt;&lt;Personality&gt;"&amp;テーブル1[[#This Row],[Personality2]]&amp;"&lt;/Personality&gt;&lt;Special_1&gt;"&amp;G539&amp;"&lt;/Special_1&gt;&lt;Special_2&gt;"&amp;I539&amp;"&lt;/Special_2&gt;&lt;Item&gt;"&amp;K539&amp;"&lt;/Item&gt;&lt;Skill_1&gt;"&amp;M539&amp;"&lt;/Skill_1&gt;&lt;Skill_2&gt;"&amp;O539&amp;"&lt;/Skill_2&gt;&lt;Skill_3&gt;"&amp;Q539&amp;"&lt;/Skill_3&gt;"</f>
        <v>&lt;member ID = "P538"&gt;&lt;K_ID&gt;K135&lt;/K_ID&gt;&lt;Name&gt;ラプラス&lt;/Name&gt;&lt;Personality&gt;PE4&lt;/Personality&gt;&lt;Special_1&gt;S60&lt;/Special_1&gt;&lt;Special_2&gt;S34&lt;/Special_2&gt;&lt;Item&gt;I30&lt;/Item&gt;&lt;Skill_1&gt;S119&lt;/Skill_1&gt;&lt;Skill_2&gt;S228&lt;/Skill_2&gt;&lt;Skill_3&gt;S31&lt;/Skill_3&gt;</v>
      </c>
      <c r="Z539" t="str">
        <f t="shared" si="17"/>
        <v>&lt;Skill_4&gt;S18&lt;/Skill_4&gt;&lt;Circle&gt;2&lt;/Circle&gt;&lt;Doryokuti_1&gt;B&lt;/Doryokuti_1&gt;&lt;Doryokuti_2&gt;D&lt;/Doryokuti_2&gt;&lt;Doryokuti_3&gt;&lt;/Doryokuti_3&gt;&lt;/member&gt;</v>
      </c>
      <c r="AA539" t="str">
        <f t="shared" si="16"/>
        <v>&lt;member ID = "P538"&gt;&lt;K_ID&gt;K135&lt;/K_ID&gt;&lt;Name&gt;ラプラス&lt;/Name&gt;&lt;Personality&gt;PE4&lt;/Personality&gt;&lt;Special_1&gt;S60&lt;/Special_1&gt;&lt;Special_2&gt;S34&lt;/Special_2&gt;&lt;Item&gt;I30&lt;/Item&gt;&lt;Skill_1&gt;S119&lt;/Skill_1&gt;&lt;Skill_2&gt;S228&lt;/Skill_2&gt;&lt;Skill_3&gt;S31&lt;/Skill_3&gt;&lt;Skill_4&gt;S18&lt;/Skill_4&gt;&lt;Circle&gt;2&lt;/Circle&gt;&lt;Doryokuti_1&gt;B&lt;/Doryokuti_1&gt;&lt;Doryokuti_2&gt;D&lt;/Doryokuti_2&gt;&lt;Doryokuti_3&gt;&lt;/Doryokuti_3&gt;&lt;/member&gt;</v>
      </c>
      <c r="AMK539" s="1"/>
    </row>
    <row r="540" spans="1:27 1025:1025">
      <c r="A540" s="1" t="s">
        <v>1248</v>
      </c>
      <c r="B540" t="str">
        <f>VLOOKUP(C540,xml_table5!$A$1:$B$151,2,FALSE())</f>
        <v>K135</v>
      </c>
      <c r="C540" s="1" t="s">
        <v>1245</v>
      </c>
      <c r="D540" s="1" t="s">
        <v>206</v>
      </c>
      <c r="E540" s="22" t="str">
        <f>VLOOKUP(テーブル1[[#This Row],[Personality]],作業用!$J$2:$K$17,2,FALSE)</f>
        <v>PE1</v>
      </c>
      <c r="F540" t="str">
        <f>VLOOKUP(C540,pokemon_status!$B$2:$F$910,4,FALSE())</f>
        <v>ちょすい</v>
      </c>
      <c r="G540" t="str">
        <f>VLOOKUP(F540,xml_table4!$A$1:$B$127,2,FALSE())</f>
        <v>S60</v>
      </c>
      <c r="H540" t="s">
        <v>1246</v>
      </c>
      <c r="I540" t="str">
        <f>IF(H540 = "","",VLOOKUP(H540,xml_table4!$A$1:$B$127,2,FALSE()))</f>
        <v>S34</v>
      </c>
      <c r="J540" s="1" t="s">
        <v>250</v>
      </c>
      <c r="K540" t="str">
        <f>VLOOKUP(J540,xml_table2!$A$2:$B$56,2,FALSE())</f>
        <v>I54</v>
      </c>
      <c r="L540" s="1" t="s">
        <v>378</v>
      </c>
      <c r="M540" t="str">
        <f>VLOOKUP(L540,xml_table3!$A$1:$B$272,2,FALSE())</f>
        <v>S126</v>
      </c>
      <c r="N540" s="1" t="s">
        <v>435</v>
      </c>
      <c r="O540" t="str">
        <f>VLOOKUP(N540,xml_table3!$A$1:$B$272,2,FALSE())</f>
        <v>S75</v>
      </c>
      <c r="P540" s="1" t="s">
        <v>246</v>
      </c>
      <c r="Q540" t="str">
        <f>VLOOKUP(P540,xml_table3!$A$1:$B$272,2,FALSE())</f>
        <v>S98</v>
      </c>
      <c r="R540" s="1" t="s">
        <v>399</v>
      </c>
      <c r="S540" t="str">
        <f>VLOOKUP(R540,xml_table3!$A$1:$B$272,2,FALSE())</f>
        <v>S268</v>
      </c>
      <c r="T540" s="1" t="s">
        <v>224</v>
      </c>
      <c r="U540" s="1" t="s">
        <v>40</v>
      </c>
      <c r="V540" s="1" t="s">
        <v>41</v>
      </c>
      <c r="X540" s="1"/>
      <c r="Y540" t="str">
        <f>"&lt;member ID = """&amp;A540&amp;"""&gt;&lt;K_ID&gt;"&amp;B540&amp;"&lt;/K_ID&gt;&lt;Name&gt;"&amp;C540&amp;"&lt;/Name&gt;&lt;Personality&gt;"&amp;テーブル1[[#This Row],[Personality2]]&amp;"&lt;/Personality&gt;&lt;Special_1&gt;"&amp;G540&amp;"&lt;/Special_1&gt;&lt;Special_2&gt;"&amp;I540&amp;"&lt;/Special_2&gt;&lt;Item&gt;"&amp;K540&amp;"&lt;/Item&gt;&lt;Skill_1&gt;"&amp;M540&amp;"&lt;/Skill_1&gt;&lt;Skill_2&gt;"&amp;O540&amp;"&lt;/Skill_2&gt;&lt;Skill_3&gt;"&amp;Q540&amp;"&lt;/Skill_3&gt;"</f>
        <v>&lt;member ID = "P539"&gt;&lt;K_ID&gt;K135&lt;/K_ID&gt;&lt;Name&gt;ラプラス&lt;/Name&gt;&lt;Personality&gt;PE1&lt;/Personality&gt;&lt;Special_1&gt;S60&lt;/Special_1&gt;&lt;Special_2&gt;S34&lt;/Special_2&gt;&lt;Item&gt;I54&lt;/Item&gt;&lt;Skill_1&gt;S126&lt;/Skill_1&gt;&lt;Skill_2&gt;S75&lt;/Skill_2&gt;&lt;Skill_3&gt;S98&lt;/Skill_3&gt;</v>
      </c>
      <c r="Z540" t="str">
        <f t="shared" si="17"/>
        <v>&lt;Skill_4&gt;S268&lt;/Skill_4&gt;&lt;Circle&gt;3&lt;/Circle&gt;&lt;Doryokuti_1&gt;HP&lt;/Doryokuti_1&gt;&lt;Doryokuti_2&gt;A&lt;/Doryokuti_2&gt;&lt;Doryokuti_3&gt;&lt;/Doryokuti_3&gt;&lt;/member&gt;</v>
      </c>
      <c r="AA540" t="str">
        <f t="shared" si="16"/>
        <v>&lt;member ID = "P539"&gt;&lt;K_ID&gt;K135&lt;/K_ID&gt;&lt;Name&gt;ラプラス&lt;/Name&gt;&lt;Personality&gt;PE1&lt;/Personality&gt;&lt;Special_1&gt;S60&lt;/Special_1&gt;&lt;Special_2&gt;S34&lt;/Special_2&gt;&lt;Item&gt;I54&lt;/Item&gt;&lt;Skill_1&gt;S126&lt;/Skill_1&gt;&lt;Skill_2&gt;S75&lt;/Skill_2&gt;&lt;Skill_3&gt;S98&lt;/Skill_3&gt;&lt;Skill_4&gt;S268&lt;/Skill_4&gt;&lt;Circle&gt;3&lt;/Circle&gt;&lt;Doryokuti_1&gt;HP&lt;/Doryokuti_1&gt;&lt;Doryokuti_2&gt;A&lt;/Doryokuti_2&gt;&lt;Doryokuti_3&gt;&lt;/Doryokuti_3&gt;&lt;/member&gt;</v>
      </c>
      <c r="AMK540" s="1"/>
    </row>
    <row r="541" spans="1:27 1025:1025">
      <c r="A541" s="1" t="s">
        <v>1249</v>
      </c>
      <c r="B541" t="str">
        <f>VLOOKUP(C541,xml_table5!$A$1:$B$151,2,FALSE())</f>
        <v>K135</v>
      </c>
      <c r="C541" s="1" t="s">
        <v>1245</v>
      </c>
      <c r="D541" s="1" t="s">
        <v>261</v>
      </c>
      <c r="E541" s="22" t="str">
        <f>VLOOKUP(テーブル1[[#This Row],[Personality]],作業用!$J$2:$K$17,2,FALSE)</f>
        <v>PE3</v>
      </c>
      <c r="F541" t="str">
        <f>VLOOKUP(C541,pokemon_status!$B$2:$F$910,4,FALSE())</f>
        <v>ちょすい</v>
      </c>
      <c r="G541" t="str">
        <f>VLOOKUP(F541,xml_table4!$A$1:$B$127,2,FALSE())</f>
        <v>S60</v>
      </c>
      <c r="H541" t="s">
        <v>1246</v>
      </c>
      <c r="I541" t="str">
        <f>IF(H541 = "","",VLOOKUP(H541,xml_table4!$A$1:$B$127,2,FALSE()))</f>
        <v>S34</v>
      </c>
      <c r="J541" s="1" t="s">
        <v>315</v>
      </c>
      <c r="K541" t="str">
        <f>VLOOKUP(J541,xml_table2!$A$2:$B$56,2,FALSE())</f>
        <v>I43</v>
      </c>
      <c r="L541" s="1" t="s">
        <v>384</v>
      </c>
      <c r="M541" t="str">
        <f>VLOOKUP(L541,xml_table3!$A$1:$B$272,2,FALSE())</f>
        <v>S175</v>
      </c>
      <c r="N541" s="1" t="s">
        <v>396</v>
      </c>
      <c r="O541" t="str">
        <f>VLOOKUP(N541,xml_table3!$A$1:$B$272,2,FALSE())</f>
        <v>S270</v>
      </c>
      <c r="P541" s="1" t="s">
        <v>310</v>
      </c>
      <c r="Q541" t="str">
        <f>VLOOKUP(P541,xml_table3!$A$1:$B$272,2,FALSE())</f>
        <v>S88</v>
      </c>
      <c r="R541" s="1" t="s">
        <v>362</v>
      </c>
      <c r="S541" t="str">
        <f>VLOOKUP(R541,xml_table3!$A$1:$B$272,2,FALSE())</f>
        <v>S1</v>
      </c>
      <c r="T541" s="1" t="s">
        <v>228</v>
      </c>
      <c r="U541" s="1" t="s">
        <v>40</v>
      </c>
      <c r="V541" s="1" t="s">
        <v>43</v>
      </c>
      <c r="X541" s="1"/>
      <c r="Y541" t="str">
        <f>"&lt;member ID = """&amp;A541&amp;"""&gt;&lt;K_ID&gt;"&amp;B541&amp;"&lt;/K_ID&gt;&lt;Name&gt;"&amp;C541&amp;"&lt;/Name&gt;&lt;Personality&gt;"&amp;テーブル1[[#This Row],[Personality2]]&amp;"&lt;/Personality&gt;&lt;Special_1&gt;"&amp;G541&amp;"&lt;/Special_1&gt;&lt;Special_2&gt;"&amp;I541&amp;"&lt;/Special_2&gt;&lt;Item&gt;"&amp;K541&amp;"&lt;/Item&gt;&lt;Skill_1&gt;"&amp;M541&amp;"&lt;/Skill_1&gt;&lt;Skill_2&gt;"&amp;O541&amp;"&lt;/Skill_2&gt;&lt;Skill_3&gt;"&amp;Q541&amp;"&lt;/Skill_3&gt;"</f>
        <v>&lt;member ID = "P540"&gt;&lt;K_ID&gt;K135&lt;/K_ID&gt;&lt;Name&gt;ラプラス&lt;/Name&gt;&lt;Personality&gt;PE3&lt;/Personality&gt;&lt;Special_1&gt;S60&lt;/Special_1&gt;&lt;Special_2&gt;S34&lt;/Special_2&gt;&lt;Item&gt;I43&lt;/Item&gt;&lt;Skill_1&gt;S175&lt;/Skill_1&gt;&lt;Skill_2&gt;S270&lt;/Skill_2&gt;&lt;Skill_3&gt;S88&lt;/Skill_3&gt;</v>
      </c>
      <c r="Z541" t="str">
        <f t="shared" si="17"/>
        <v>&lt;Skill_4&gt;S1&lt;/Skill_4&gt;&lt;Circle&gt;4&lt;/Circle&gt;&lt;Doryokuti_1&gt;HP&lt;/Doryokuti_1&gt;&lt;Doryokuti_2&gt;C&lt;/Doryokuti_2&gt;&lt;Doryokuti_3&gt;&lt;/Doryokuti_3&gt;&lt;/member&gt;</v>
      </c>
      <c r="AA541" t="str">
        <f t="shared" si="16"/>
        <v>&lt;member ID = "P540"&gt;&lt;K_ID&gt;K135&lt;/K_ID&gt;&lt;Name&gt;ラプラス&lt;/Name&gt;&lt;Personality&gt;PE3&lt;/Personality&gt;&lt;Special_1&gt;S60&lt;/Special_1&gt;&lt;Special_2&gt;S34&lt;/Special_2&gt;&lt;Item&gt;I43&lt;/Item&gt;&lt;Skill_1&gt;S175&lt;/Skill_1&gt;&lt;Skill_2&gt;S270&lt;/Skill_2&gt;&lt;Skill_3&gt;S88&lt;/Skill_3&gt;&lt;Skill_4&gt;S1&lt;/Skill_4&gt;&lt;Circle&gt;4&lt;/Circle&gt;&lt;Doryokuti_1&gt;HP&lt;/Doryokuti_1&gt;&lt;Doryokuti_2&gt;C&lt;/Doryokuti_2&gt;&lt;Doryokuti_3&gt;&lt;/Doryokuti_3&gt;&lt;/member&gt;</v>
      </c>
      <c r="AMK541" s="1"/>
    </row>
    <row r="542" spans="1:27 1025:1025">
      <c r="A542" s="1" t="s">
        <v>1250</v>
      </c>
      <c r="B542" t="str">
        <f>VLOOKUP(C542,xml_table5!$A$1:$B$151,2,FALSE())</f>
        <v>K136</v>
      </c>
      <c r="C542" s="1" t="s">
        <v>1251</v>
      </c>
      <c r="D542" s="1" t="s">
        <v>261</v>
      </c>
      <c r="E542" s="22" t="str">
        <f>VLOOKUP(テーブル1[[#This Row],[Personality]],作業用!$J$2:$K$17,2,FALSE)</f>
        <v>PE3</v>
      </c>
      <c r="F542" t="str">
        <f>VLOOKUP(C542,pokemon_status!$B$2:$F$910,4,FALSE())</f>
        <v>ようりょくそ</v>
      </c>
      <c r="G542" t="str">
        <f>VLOOKUP(F542,xml_table4!$A$1:$B$127,2,FALSE())</f>
        <v>S121</v>
      </c>
      <c r="I542" t="str">
        <f>IF(H542 = "","",VLOOKUP(H542,xml_table4!$A$1:$B$127,2,FALSE()))</f>
        <v/>
      </c>
      <c r="J542" s="1" t="s">
        <v>505</v>
      </c>
      <c r="K542" t="str">
        <f>VLOOKUP(J542,xml_table2!$A$2:$B$56,2,FALSE())</f>
        <v>I6</v>
      </c>
      <c r="L542" s="1" t="s">
        <v>506</v>
      </c>
      <c r="M542" t="str">
        <f>VLOOKUP(L542,xml_table3!$A$1:$B$272,2,FALSE())</f>
        <v>S64</v>
      </c>
      <c r="N542" s="1" t="s">
        <v>273</v>
      </c>
      <c r="O542" t="str">
        <f>VLOOKUP(N542,xml_table3!$A$1:$B$272,2,FALSE())</f>
        <v>S220</v>
      </c>
      <c r="P542" s="1" t="s">
        <v>274</v>
      </c>
      <c r="Q542" t="str">
        <f>VLOOKUP(P542,xml_table3!$A$1:$B$272,2,FALSE())</f>
        <v>S182</v>
      </c>
      <c r="R542" s="1" t="s">
        <v>849</v>
      </c>
      <c r="S542" t="str">
        <f>VLOOKUP(R542,xml_table3!$A$1:$B$272,2,FALSE())</f>
        <v>S184</v>
      </c>
      <c r="T542" s="1" t="s">
        <v>212</v>
      </c>
      <c r="U542" s="1" t="s">
        <v>42</v>
      </c>
      <c r="V542" s="1" t="s">
        <v>43</v>
      </c>
      <c r="X542" s="1"/>
      <c r="Y542" t="str">
        <f>"&lt;member ID = """&amp;A542&amp;"""&gt;&lt;K_ID&gt;"&amp;B542&amp;"&lt;/K_ID&gt;&lt;Name&gt;"&amp;C542&amp;"&lt;/Name&gt;&lt;Personality&gt;"&amp;テーブル1[[#This Row],[Personality2]]&amp;"&lt;/Personality&gt;&lt;Special_1&gt;"&amp;G542&amp;"&lt;/Special_1&gt;&lt;Special_2&gt;"&amp;I542&amp;"&lt;/Special_2&gt;&lt;Item&gt;"&amp;K542&amp;"&lt;/Item&gt;&lt;Skill_1&gt;"&amp;M542&amp;"&lt;/Skill_1&gt;&lt;Skill_2&gt;"&amp;O542&amp;"&lt;/Skill_2&gt;&lt;Skill_3&gt;"&amp;Q542&amp;"&lt;/Skill_3&gt;"</f>
        <v>&lt;member ID = "P541"&gt;&lt;K_ID&gt;K136&lt;/K_ID&gt;&lt;Name&gt;ラフレシア&lt;/Name&gt;&lt;Personality&gt;PE3&lt;/Personality&gt;&lt;Special_1&gt;S121&lt;/Special_1&gt;&lt;Special_2&gt;&lt;/Special_2&gt;&lt;Item&gt;I6&lt;/Item&gt;&lt;Skill_1&gt;S64&lt;/Skill_1&gt;&lt;Skill_2&gt;S220&lt;/Skill_2&gt;&lt;Skill_3&gt;S182&lt;/Skill_3&gt;</v>
      </c>
      <c r="Z542" t="str">
        <f t="shared" si="17"/>
        <v>&lt;Skill_4&gt;S184&lt;/Skill_4&gt;&lt;Circle&gt;1&lt;/Circle&gt;&lt;Doryokuti_1&gt;B&lt;/Doryokuti_1&gt;&lt;Doryokuti_2&gt;C&lt;/Doryokuti_2&gt;&lt;Doryokuti_3&gt;&lt;/Doryokuti_3&gt;&lt;/member&gt;</v>
      </c>
      <c r="AA542" t="str">
        <f t="shared" si="16"/>
        <v>&lt;member ID = "P541"&gt;&lt;K_ID&gt;K136&lt;/K_ID&gt;&lt;Name&gt;ラフレシア&lt;/Name&gt;&lt;Personality&gt;PE3&lt;/Personality&gt;&lt;Special_1&gt;S121&lt;/Special_1&gt;&lt;Special_2&gt;&lt;/Special_2&gt;&lt;Item&gt;I6&lt;/Item&gt;&lt;Skill_1&gt;S64&lt;/Skill_1&gt;&lt;Skill_2&gt;S220&lt;/Skill_2&gt;&lt;Skill_3&gt;S182&lt;/Skill_3&gt;&lt;Skill_4&gt;S184&lt;/Skill_4&gt;&lt;Circle&gt;1&lt;/Circle&gt;&lt;Doryokuti_1&gt;B&lt;/Doryokuti_1&gt;&lt;Doryokuti_2&gt;C&lt;/Doryokuti_2&gt;&lt;Doryokuti_3&gt;&lt;/Doryokuti_3&gt;&lt;/member&gt;</v>
      </c>
      <c r="AMK542" s="1"/>
    </row>
    <row r="543" spans="1:27 1025:1025">
      <c r="A543" s="1" t="s">
        <v>1252</v>
      </c>
      <c r="B543" t="str">
        <f>VLOOKUP(C543,xml_table5!$A$1:$B$151,2,FALSE())</f>
        <v>K136</v>
      </c>
      <c r="C543" s="1" t="s">
        <v>1251</v>
      </c>
      <c r="D543" s="1" t="s">
        <v>570</v>
      </c>
      <c r="E543" s="22" t="str">
        <f>VLOOKUP(テーブル1[[#This Row],[Personality]],作業用!$J$2:$K$17,2,FALSE)</f>
        <v>PE10</v>
      </c>
      <c r="F543" t="str">
        <f>VLOOKUP(C543,pokemon_status!$B$2:$F$910,4,FALSE())</f>
        <v>ようりょくそ</v>
      </c>
      <c r="G543" t="str">
        <f>VLOOKUP(F543,xml_table4!$A$1:$B$127,2,FALSE())</f>
        <v>S121</v>
      </c>
      <c r="I543" t="str">
        <f>IF(H543 = "","",VLOOKUP(H543,xml_table4!$A$1:$B$127,2,FALSE()))</f>
        <v/>
      </c>
      <c r="J543" s="1" t="s">
        <v>277</v>
      </c>
      <c r="K543" t="str">
        <f>VLOOKUP(J543,xml_table2!$A$2:$B$56,2,FALSE())</f>
        <v>I18</v>
      </c>
      <c r="L543" s="1" t="s">
        <v>300</v>
      </c>
      <c r="M543" t="str">
        <f>VLOOKUP(L543,xml_table3!$A$1:$B$272,2,FALSE())</f>
        <v>S157</v>
      </c>
      <c r="N543" s="1" t="s">
        <v>111</v>
      </c>
      <c r="O543" t="str">
        <f>VLOOKUP(N543,xml_table3!$A$1:$B$272,2,FALSE())</f>
        <v>S71</v>
      </c>
      <c r="P543" s="1" t="s">
        <v>236</v>
      </c>
      <c r="Q543" t="str">
        <f>VLOOKUP(P543,xml_table3!$A$1:$B$272,2,FALSE())</f>
        <v>S50</v>
      </c>
      <c r="R543" s="1" t="s">
        <v>240</v>
      </c>
      <c r="S543" t="str">
        <f>VLOOKUP(R543,xml_table3!$A$1:$B$272,2,FALSE())</f>
        <v>S252</v>
      </c>
      <c r="T543" s="1" t="s">
        <v>219</v>
      </c>
      <c r="U543" s="1" t="s">
        <v>40</v>
      </c>
      <c r="V543" s="1" t="s">
        <v>42</v>
      </c>
      <c r="W543" s="1" t="s">
        <v>44</v>
      </c>
      <c r="X543" s="1"/>
      <c r="Y543" t="str">
        <f>"&lt;member ID = """&amp;A543&amp;"""&gt;&lt;K_ID&gt;"&amp;B543&amp;"&lt;/K_ID&gt;&lt;Name&gt;"&amp;C543&amp;"&lt;/Name&gt;&lt;Personality&gt;"&amp;テーブル1[[#This Row],[Personality2]]&amp;"&lt;/Personality&gt;&lt;Special_1&gt;"&amp;G543&amp;"&lt;/Special_1&gt;&lt;Special_2&gt;"&amp;I543&amp;"&lt;/Special_2&gt;&lt;Item&gt;"&amp;K543&amp;"&lt;/Item&gt;&lt;Skill_1&gt;"&amp;M543&amp;"&lt;/Skill_1&gt;&lt;Skill_2&gt;"&amp;O543&amp;"&lt;/Skill_2&gt;&lt;Skill_3&gt;"&amp;Q543&amp;"&lt;/Skill_3&gt;"</f>
        <v>&lt;member ID = "P542"&gt;&lt;K_ID&gt;K136&lt;/K_ID&gt;&lt;Name&gt;ラフレシア&lt;/Name&gt;&lt;Personality&gt;PE10&lt;/Personality&gt;&lt;Special_1&gt;S121&lt;/Special_1&gt;&lt;Special_2&gt;&lt;/Special_2&gt;&lt;Item&gt;I18&lt;/Item&gt;&lt;Skill_1&gt;S157&lt;/Skill_1&gt;&lt;Skill_2&gt;S71&lt;/Skill_2&gt;&lt;Skill_3&gt;S50&lt;/Skill_3&gt;</v>
      </c>
      <c r="Z543" t="str">
        <f t="shared" si="17"/>
        <v>&lt;Skill_4&gt;S252&lt;/Skill_4&gt;&lt;Circle&gt;2&lt;/Circle&gt;&lt;Doryokuti_1&gt;HP&lt;/Doryokuti_1&gt;&lt;Doryokuti_2&gt;B&lt;/Doryokuti_2&gt;&lt;Doryokuti_3&gt;D&lt;/Doryokuti_3&gt;&lt;/member&gt;</v>
      </c>
      <c r="AA543" t="str">
        <f t="shared" si="16"/>
        <v>&lt;member ID = "P542"&gt;&lt;K_ID&gt;K136&lt;/K_ID&gt;&lt;Name&gt;ラフレシア&lt;/Name&gt;&lt;Personality&gt;PE10&lt;/Personality&gt;&lt;Special_1&gt;S121&lt;/Special_1&gt;&lt;Special_2&gt;&lt;/Special_2&gt;&lt;Item&gt;I18&lt;/Item&gt;&lt;Skill_1&gt;S157&lt;/Skill_1&gt;&lt;Skill_2&gt;S71&lt;/Skill_2&gt;&lt;Skill_3&gt;S50&lt;/Skill_3&gt;&lt;Skill_4&gt;S252&lt;/Skill_4&gt;&lt;Circle&gt;2&lt;/Circle&gt;&lt;Doryokuti_1&gt;HP&lt;/Doryokuti_1&gt;&lt;Doryokuti_2&gt;B&lt;/Doryokuti_2&gt;&lt;Doryokuti_3&gt;D&lt;/Doryokuti_3&gt;&lt;/member&gt;</v>
      </c>
      <c r="AMK543" s="1"/>
    </row>
    <row r="544" spans="1:27 1025:1025">
      <c r="A544" s="1" t="s">
        <v>1253</v>
      </c>
      <c r="B544" t="str">
        <f>VLOOKUP(C544,xml_table5!$A$1:$B$151,2,FALSE())</f>
        <v>K136</v>
      </c>
      <c r="C544" s="1" t="s">
        <v>1251</v>
      </c>
      <c r="D544" s="1" t="s">
        <v>206</v>
      </c>
      <c r="E544" s="22" t="str">
        <f>VLOOKUP(テーブル1[[#This Row],[Personality]],作業用!$J$2:$K$17,2,FALSE)</f>
        <v>PE1</v>
      </c>
      <c r="F544" t="str">
        <f>VLOOKUP(C544,pokemon_status!$B$2:$F$910,4,FALSE())</f>
        <v>ようりょくそ</v>
      </c>
      <c r="G544" t="str">
        <f>VLOOKUP(F544,xml_table4!$A$1:$B$127,2,FALSE())</f>
        <v>S121</v>
      </c>
      <c r="I544" t="str">
        <f>IF(H544 = "","",VLOOKUP(H544,xml_table4!$A$1:$B$127,2,FALSE()))</f>
        <v/>
      </c>
      <c r="J544" s="1" t="s">
        <v>250</v>
      </c>
      <c r="K544" t="str">
        <f>VLOOKUP(J544,xml_table2!$A$2:$B$56,2,FALSE())</f>
        <v>I54</v>
      </c>
      <c r="L544" s="1" t="s">
        <v>278</v>
      </c>
      <c r="M544" t="str">
        <f>VLOOKUP(L544,xml_table3!$A$1:$B$272,2,FALSE())</f>
        <v>S132</v>
      </c>
      <c r="N544" s="1" t="s">
        <v>346</v>
      </c>
      <c r="O544" t="str">
        <f>VLOOKUP(N544,xml_table3!$A$1:$B$272,2,FALSE())</f>
        <v>S168</v>
      </c>
      <c r="P544" s="1" t="s">
        <v>101</v>
      </c>
      <c r="Q544" t="str">
        <f>VLOOKUP(P544,xml_table3!$A$1:$B$272,2,FALSE())</f>
        <v>S255</v>
      </c>
      <c r="R544" s="1" t="s">
        <v>440</v>
      </c>
      <c r="S544" t="str">
        <f>VLOOKUP(R544,xml_table3!$A$1:$B$272,2,FALSE())</f>
        <v>S147</v>
      </c>
      <c r="T544" s="1" t="s">
        <v>224</v>
      </c>
      <c r="U544" s="1" t="s">
        <v>41</v>
      </c>
      <c r="V544" s="1" t="s">
        <v>44</v>
      </c>
      <c r="X544" s="1"/>
      <c r="Y544" t="str">
        <f>"&lt;member ID = """&amp;A544&amp;"""&gt;&lt;K_ID&gt;"&amp;B544&amp;"&lt;/K_ID&gt;&lt;Name&gt;"&amp;C544&amp;"&lt;/Name&gt;&lt;Personality&gt;"&amp;テーブル1[[#This Row],[Personality2]]&amp;"&lt;/Personality&gt;&lt;Special_1&gt;"&amp;G544&amp;"&lt;/Special_1&gt;&lt;Special_2&gt;"&amp;I544&amp;"&lt;/Special_2&gt;&lt;Item&gt;"&amp;K544&amp;"&lt;/Item&gt;&lt;Skill_1&gt;"&amp;M544&amp;"&lt;/Skill_1&gt;&lt;Skill_2&gt;"&amp;O544&amp;"&lt;/Skill_2&gt;&lt;Skill_3&gt;"&amp;Q544&amp;"&lt;/Skill_3&gt;"</f>
        <v>&lt;member ID = "P543"&gt;&lt;K_ID&gt;K136&lt;/K_ID&gt;&lt;Name&gt;ラフレシア&lt;/Name&gt;&lt;Personality&gt;PE1&lt;/Personality&gt;&lt;Special_1&gt;S121&lt;/Special_1&gt;&lt;Special_2&gt;&lt;/Special_2&gt;&lt;Item&gt;I54&lt;/Item&gt;&lt;Skill_1&gt;S132&lt;/Skill_1&gt;&lt;Skill_2&gt;S168&lt;/Skill_2&gt;&lt;Skill_3&gt;S255&lt;/Skill_3&gt;</v>
      </c>
      <c r="Z544" t="str">
        <f t="shared" si="17"/>
        <v>&lt;Skill_4&gt;S147&lt;/Skill_4&gt;&lt;Circle&gt;3&lt;/Circle&gt;&lt;Doryokuti_1&gt;A&lt;/Doryokuti_1&gt;&lt;Doryokuti_2&gt;D&lt;/Doryokuti_2&gt;&lt;Doryokuti_3&gt;&lt;/Doryokuti_3&gt;&lt;/member&gt;</v>
      </c>
      <c r="AA544" t="str">
        <f t="shared" si="16"/>
        <v>&lt;member ID = "P543"&gt;&lt;K_ID&gt;K136&lt;/K_ID&gt;&lt;Name&gt;ラフレシア&lt;/Name&gt;&lt;Personality&gt;PE1&lt;/Personality&gt;&lt;Special_1&gt;S121&lt;/Special_1&gt;&lt;Special_2&gt;&lt;/Special_2&gt;&lt;Item&gt;I54&lt;/Item&gt;&lt;Skill_1&gt;S132&lt;/Skill_1&gt;&lt;Skill_2&gt;S168&lt;/Skill_2&gt;&lt;Skill_3&gt;S255&lt;/Skill_3&gt;&lt;Skill_4&gt;S147&lt;/Skill_4&gt;&lt;Circle&gt;3&lt;/Circle&gt;&lt;Doryokuti_1&gt;A&lt;/Doryokuti_1&gt;&lt;Doryokuti_2&gt;D&lt;/Doryokuti_2&gt;&lt;Doryokuti_3&gt;&lt;/Doryokuti_3&gt;&lt;/member&gt;</v>
      </c>
      <c r="AMK544" s="1"/>
    </row>
    <row r="545" spans="1:27 1025:1025">
      <c r="A545" s="1" t="s">
        <v>1254</v>
      </c>
      <c r="B545" t="str">
        <f>VLOOKUP(C545,xml_table5!$A$1:$B$151,2,FALSE())</f>
        <v>K136</v>
      </c>
      <c r="C545" s="1" t="s">
        <v>1251</v>
      </c>
      <c r="D545" s="1" t="s">
        <v>261</v>
      </c>
      <c r="E545" s="22" t="str">
        <f>VLOOKUP(テーブル1[[#This Row],[Personality]],作業用!$J$2:$K$17,2,FALSE)</f>
        <v>PE3</v>
      </c>
      <c r="F545" t="str">
        <f>VLOOKUP(C545,pokemon_status!$B$2:$F$910,4,FALSE())</f>
        <v>ようりょくそ</v>
      </c>
      <c r="G545" t="str">
        <f>VLOOKUP(F545,xml_table4!$A$1:$B$127,2,FALSE())</f>
        <v>S121</v>
      </c>
      <c r="I545" t="str">
        <f>IF(H545 = "","",VLOOKUP(H545,xml_table4!$A$1:$B$127,2,FALSE()))</f>
        <v/>
      </c>
      <c r="J545" s="1" t="s">
        <v>140</v>
      </c>
      <c r="K545" t="str">
        <f>VLOOKUP(J545,xml_table2!$A$2:$B$56,2,FALSE())</f>
        <v>I49</v>
      </c>
      <c r="L545" s="1" t="s">
        <v>273</v>
      </c>
      <c r="M545" t="str">
        <f>VLOOKUP(L545,xml_table3!$A$1:$B$272,2,FALSE())</f>
        <v>S220</v>
      </c>
      <c r="N545" s="1" t="s">
        <v>538</v>
      </c>
      <c r="O545" t="str">
        <f>VLOOKUP(N545,xml_table3!$A$1:$B$272,2,FALSE())</f>
        <v>S36</v>
      </c>
      <c r="P545" s="1" t="s">
        <v>284</v>
      </c>
      <c r="Q545" t="str">
        <f>VLOOKUP(P545,xml_table3!$A$1:$B$272,2,FALSE())</f>
        <v>S192</v>
      </c>
      <c r="R545" s="1" t="s">
        <v>285</v>
      </c>
      <c r="S545" t="str">
        <f>VLOOKUP(R545,xml_table3!$A$1:$B$272,2,FALSE())</f>
        <v>S78</v>
      </c>
      <c r="T545" s="1" t="s">
        <v>228</v>
      </c>
      <c r="U545" s="1" t="s">
        <v>40</v>
      </c>
      <c r="V545" s="1" t="s">
        <v>43</v>
      </c>
      <c r="X545" s="1"/>
      <c r="Y545" t="str">
        <f>"&lt;member ID = """&amp;A545&amp;"""&gt;&lt;K_ID&gt;"&amp;B545&amp;"&lt;/K_ID&gt;&lt;Name&gt;"&amp;C545&amp;"&lt;/Name&gt;&lt;Personality&gt;"&amp;テーブル1[[#This Row],[Personality2]]&amp;"&lt;/Personality&gt;&lt;Special_1&gt;"&amp;G545&amp;"&lt;/Special_1&gt;&lt;Special_2&gt;"&amp;I545&amp;"&lt;/Special_2&gt;&lt;Item&gt;"&amp;K545&amp;"&lt;/Item&gt;&lt;Skill_1&gt;"&amp;M545&amp;"&lt;/Skill_1&gt;&lt;Skill_2&gt;"&amp;O545&amp;"&lt;/Skill_2&gt;&lt;Skill_3&gt;"&amp;Q545&amp;"&lt;/Skill_3&gt;"</f>
        <v>&lt;member ID = "P544"&gt;&lt;K_ID&gt;K136&lt;/K_ID&gt;&lt;Name&gt;ラフレシア&lt;/Name&gt;&lt;Personality&gt;PE3&lt;/Personality&gt;&lt;Special_1&gt;S121&lt;/Special_1&gt;&lt;Special_2&gt;&lt;/Special_2&gt;&lt;Item&gt;I49&lt;/Item&gt;&lt;Skill_1&gt;S220&lt;/Skill_1&gt;&lt;Skill_2&gt;S36&lt;/Skill_2&gt;&lt;Skill_3&gt;S192&lt;/Skill_3&gt;</v>
      </c>
      <c r="Z545" t="str">
        <f t="shared" si="17"/>
        <v>&lt;Skill_4&gt;S78&lt;/Skill_4&gt;&lt;Circle&gt;4&lt;/Circle&gt;&lt;Doryokuti_1&gt;HP&lt;/Doryokuti_1&gt;&lt;Doryokuti_2&gt;C&lt;/Doryokuti_2&gt;&lt;Doryokuti_3&gt;&lt;/Doryokuti_3&gt;&lt;/member&gt;</v>
      </c>
      <c r="AA545" t="str">
        <f t="shared" si="16"/>
        <v>&lt;member ID = "P544"&gt;&lt;K_ID&gt;K136&lt;/K_ID&gt;&lt;Name&gt;ラフレシア&lt;/Name&gt;&lt;Personality&gt;PE3&lt;/Personality&gt;&lt;Special_1&gt;S121&lt;/Special_1&gt;&lt;Special_2&gt;&lt;/Special_2&gt;&lt;Item&gt;I49&lt;/Item&gt;&lt;Skill_1&gt;S220&lt;/Skill_1&gt;&lt;Skill_2&gt;S36&lt;/Skill_2&gt;&lt;Skill_3&gt;S192&lt;/Skill_3&gt;&lt;Skill_4&gt;S78&lt;/Skill_4&gt;&lt;Circle&gt;4&lt;/Circle&gt;&lt;Doryokuti_1&gt;HP&lt;/Doryokuti_1&gt;&lt;Doryokuti_2&gt;C&lt;/Doryokuti_2&gt;&lt;Doryokuti_3&gt;&lt;/Doryokuti_3&gt;&lt;/member&gt;</v>
      </c>
      <c r="AMK545" s="1"/>
    </row>
    <row r="546" spans="1:27 1025:1025">
      <c r="A546" s="1" t="s">
        <v>1255</v>
      </c>
      <c r="B546" t="str">
        <f>VLOOKUP(C546,xml_table5!$A$1:$B$151,2,FALSE())</f>
        <v>K137</v>
      </c>
      <c r="C546" s="1" t="s">
        <v>1256</v>
      </c>
      <c r="D546" s="1" t="s">
        <v>206</v>
      </c>
      <c r="E546" s="22" t="str">
        <f>VLOOKUP(テーブル1[[#This Row],[Personality]],作業用!$J$2:$K$17,2,FALSE)</f>
        <v>PE1</v>
      </c>
      <c r="F546" t="str">
        <f>VLOOKUP(C546,pokemon_status!$B$2:$F$910,4,FALSE())</f>
        <v>かたやぶり</v>
      </c>
      <c r="G546" t="str">
        <f>VLOOKUP(F546,xml_table4!$A$1:$B$127,2,FALSE())</f>
        <v>S18</v>
      </c>
      <c r="I546" t="str">
        <f>IF(H546 = "","",VLOOKUP(H546,xml_table4!$A$1:$B$127,2,FALSE()))</f>
        <v/>
      </c>
      <c r="J546" s="1" t="s">
        <v>509</v>
      </c>
      <c r="K546" t="str">
        <f>VLOOKUP(J546,xml_table2!$A$2:$B$56,2,FALSE())</f>
        <v>I37</v>
      </c>
      <c r="L546" s="1" t="s">
        <v>209</v>
      </c>
      <c r="M546" t="str">
        <f>VLOOKUP(L546,xml_table3!$A$1:$B$272,2,FALSE())</f>
        <v>S26</v>
      </c>
      <c r="N546" s="1" t="s">
        <v>235</v>
      </c>
      <c r="O546" t="str">
        <f>VLOOKUP(N546,xml_table3!$A$1:$B$272,2,FALSE())</f>
        <v>S58</v>
      </c>
      <c r="P546" s="1" t="s">
        <v>253</v>
      </c>
      <c r="Q546" t="str">
        <f>VLOOKUP(P546,xml_table3!$A$1:$B$272,2,FALSE())</f>
        <v>S52</v>
      </c>
      <c r="R546" s="1" t="s">
        <v>354</v>
      </c>
      <c r="S546" t="str">
        <f>VLOOKUP(R546,xml_table3!$A$1:$B$272,2,FALSE())</f>
        <v>S25</v>
      </c>
      <c r="T546" s="1" t="s">
        <v>212</v>
      </c>
      <c r="U546" s="1" t="s">
        <v>40</v>
      </c>
      <c r="V546" s="1" t="s">
        <v>41</v>
      </c>
      <c r="X546" s="1"/>
      <c r="Y546" t="str">
        <f>"&lt;member ID = """&amp;A546&amp;"""&gt;&lt;K_ID&gt;"&amp;B546&amp;"&lt;/K_ID&gt;&lt;Name&gt;"&amp;C546&amp;"&lt;/Name&gt;&lt;Personality&gt;"&amp;テーブル1[[#This Row],[Personality2]]&amp;"&lt;/Personality&gt;&lt;Special_1&gt;"&amp;G546&amp;"&lt;/Special_1&gt;&lt;Special_2&gt;"&amp;I546&amp;"&lt;/Special_2&gt;&lt;Item&gt;"&amp;K546&amp;"&lt;/Item&gt;&lt;Skill_1&gt;"&amp;M546&amp;"&lt;/Skill_1&gt;&lt;Skill_2&gt;"&amp;O546&amp;"&lt;/Skill_2&gt;&lt;Skill_3&gt;"&amp;Q546&amp;"&lt;/Skill_3&gt;"</f>
        <v>&lt;member ID = "P545"&gt;&lt;K_ID&gt;K137&lt;/K_ID&gt;&lt;Name&gt;ラムパルド&lt;/Name&gt;&lt;Personality&gt;PE1&lt;/Personality&gt;&lt;Special_1&gt;S18&lt;/Special_1&gt;&lt;Special_2&gt;&lt;/Special_2&gt;&lt;Item&gt;I37&lt;/Item&gt;&lt;Skill_1&gt;S26&lt;/Skill_1&gt;&lt;Skill_2&gt;S58&lt;/Skill_2&gt;&lt;Skill_3&gt;S52&lt;/Skill_3&gt;</v>
      </c>
      <c r="Z546" t="str">
        <f t="shared" si="17"/>
        <v>&lt;Skill_4&gt;S25&lt;/Skill_4&gt;&lt;Circle&gt;1&lt;/Circle&gt;&lt;Doryokuti_1&gt;HP&lt;/Doryokuti_1&gt;&lt;Doryokuti_2&gt;A&lt;/Doryokuti_2&gt;&lt;Doryokuti_3&gt;&lt;/Doryokuti_3&gt;&lt;/member&gt;</v>
      </c>
      <c r="AA546" t="str">
        <f t="shared" si="16"/>
        <v>&lt;member ID = "P545"&gt;&lt;K_ID&gt;K137&lt;/K_ID&gt;&lt;Name&gt;ラムパルド&lt;/Name&gt;&lt;Personality&gt;PE1&lt;/Personality&gt;&lt;Special_1&gt;S18&lt;/Special_1&gt;&lt;Special_2&gt;&lt;/Special_2&gt;&lt;Item&gt;I37&lt;/Item&gt;&lt;Skill_1&gt;S26&lt;/Skill_1&gt;&lt;Skill_2&gt;S58&lt;/Skill_2&gt;&lt;Skill_3&gt;S52&lt;/Skill_3&gt;&lt;Skill_4&gt;S25&lt;/Skill_4&gt;&lt;Circle&gt;1&lt;/Circle&gt;&lt;Doryokuti_1&gt;HP&lt;/Doryokuti_1&gt;&lt;Doryokuti_2&gt;A&lt;/Doryokuti_2&gt;&lt;Doryokuti_3&gt;&lt;/Doryokuti_3&gt;&lt;/member&gt;</v>
      </c>
      <c r="AMK546" s="1"/>
    </row>
    <row r="547" spans="1:27 1025:1025">
      <c r="A547" s="1" t="s">
        <v>1257</v>
      </c>
      <c r="B547" t="str">
        <f>VLOOKUP(C547,xml_table5!$A$1:$B$151,2,FALSE())</f>
        <v>K137</v>
      </c>
      <c r="C547" s="1" t="s">
        <v>1256</v>
      </c>
      <c r="D547" s="1" t="s">
        <v>383</v>
      </c>
      <c r="E547" s="22" t="str">
        <f>VLOOKUP(テーブル1[[#This Row],[Personality]],作業用!$J$2:$K$17,2,FALSE)</f>
        <v>PE8</v>
      </c>
      <c r="F547" t="str">
        <f>VLOOKUP(C547,pokemon_status!$B$2:$F$910,4,FALSE())</f>
        <v>かたやぶり</v>
      </c>
      <c r="G547" t="str">
        <f>VLOOKUP(F547,xml_table4!$A$1:$B$127,2,FALSE())</f>
        <v>S18</v>
      </c>
      <c r="I547" t="str">
        <f>IF(H547 = "","",VLOOKUP(H547,xml_table4!$A$1:$B$127,2,FALSE()))</f>
        <v/>
      </c>
      <c r="J547" s="1" t="s">
        <v>403</v>
      </c>
      <c r="K547" t="str">
        <f>VLOOKUP(J547,xml_table2!$A$2:$B$56,2,FALSE())</f>
        <v>I17</v>
      </c>
      <c r="L547" s="1" t="s">
        <v>221</v>
      </c>
      <c r="M547" t="str">
        <f>VLOOKUP(L547,xml_table3!$A$1:$B$272,2,FALSE())</f>
        <v>S114</v>
      </c>
      <c r="N547" s="1" t="s">
        <v>304</v>
      </c>
      <c r="O547" t="str">
        <f>VLOOKUP(N547,xml_table3!$A$1:$B$272,2,FALSE())</f>
        <v>S97</v>
      </c>
      <c r="P547" s="1" t="s">
        <v>404</v>
      </c>
      <c r="Q547" t="str">
        <f>VLOOKUP(P547,xml_table3!$A$1:$B$272,2,FALSE())</f>
        <v>S257</v>
      </c>
      <c r="R547" s="1" t="s">
        <v>116</v>
      </c>
      <c r="S547" t="str">
        <f>VLOOKUP(R547,xml_table3!$A$1:$B$272,2,FALSE())</f>
        <v>S173</v>
      </c>
      <c r="T547" s="1" t="s">
        <v>219</v>
      </c>
      <c r="U547" s="1" t="s">
        <v>40</v>
      </c>
      <c r="V547" s="1" t="s">
        <v>41</v>
      </c>
      <c r="X547" s="1"/>
      <c r="Y547" t="str">
        <f>"&lt;member ID = """&amp;A547&amp;"""&gt;&lt;K_ID&gt;"&amp;B547&amp;"&lt;/K_ID&gt;&lt;Name&gt;"&amp;C547&amp;"&lt;/Name&gt;&lt;Personality&gt;"&amp;テーブル1[[#This Row],[Personality2]]&amp;"&lt;/Personality&gt;&lt;Special_1&gt;"&amp;G547&amp;"&lt;/Special_1&gt;&lt;Special_2&gt;"&amp;I547&amp;"&lt;/Special_2&gt;&lt;Item&gt;"&amp;K547&amp;"&lt;/Item&gt;&lt;Skill_1&gt;"&amp;M547&amp;"&lt;/Skill_1&gt;&lt;Skill_2&gt;"&amp;O547&amp;"&lt;/Skill_2&gt;&lt;Skill_3&gt;"&amp;Q547&amp;"&lt;/Skill_3&gt;"</f>
        <v>&lt;member ID = "P546"&gt;&lt;K_ID&gt;K137&lt;/K_ID&gt;&lt;Name&gt;ラムパルド&lt;/Name&gt;&lt;Personality&gt;PE8&lt;/Personality&gt;&lt;Special_1&gt;S18&lt;/Special_1&gt;&lt;Special_2&gt;&lt;/Special_2&gt;&lt;Item&gt;I17&lt;/Item&gt;&lt;Skill_1&gt;S114&lt;/Skill_1&gt;&lt;Skill_2&gt;S97&lt;/Skill_2&gt;&lt;Skill_3&gt;S257&lt;/Skill_3&gt;</v>
      </c>
      <c r="Z547" t="str">
        <f t="shared" si="17"/>
        <v>&lt;Skill_4&gt;S173&lt;/Skill_4&gt;&lt;Circle&gt;2&lt;/Circle&gt;&lt;Doryokuti_1&gt;HP&lt;/Doryokuti_1&gt;&lt;Doryokuti_2&gt;A&lt;/Doryokuti_2&gt;&lt;Doryokuti_3&gt;&lt;/Doryokuti_3&gt;&lt;/member&gt;</v>
      </c>
      <c r="AA547" t="str">
        <f t="shared" si="16"/>
        <v>&lt;member ID = "P546"&gt;&lt;K_ID&gt;K137&lt;/K_ID&gt;&lt;Name&gt;ラムパルド&lt;/Name&gt;&lt;Personality&gt;PE8&lt;/Personality&gt;&lt;Special_1&gt;S18&lt;/Special_1&gt;&lt;Special_2&gt;&lt;/Special_2&gt;&lt;Item&gt;I17&lt;/Item&gt;&lt;Skill_1&gt;S114&lt;/Skill_1&gt;&lt;Skill_2&gt;S97&lt;/Skill_2&gt;&lt;Skill_3&gt;S257&lt;/Skill_3&gt;&lt;Skill_4&gt;S173&lt;/Skill_4&gt;&lt;Circle&gt;2&lt;/Circle&gt;&lt;Doryokuti_1&gt;HP&lt;/Doryokuti_1&gt;&lt;Doryokuti_2&gt;A&lt;/Doryokuti_2&gt;&lt;Doryokuti_3&gt;&lt;/Doryokuti_3&gt;&lt;/member&gt;</v>
      </c>
      <c r="AMK547" s="1"/>
    </row>
    <row r="548" spans="1:27 1025:1025">
      <c r="A548" s="1" t="s">
        <v>1258</v>
      </c>
      <c r="B548" t="str">
        <f>VLOOKUP(C548,xml_table5!$A$1:$B$151,2,FALSE())</f>
        <v>K137</v>
      </c>
      <c r="C548" s="1" t="s">
        <v>1256</v>
      </c>
      <c r="D548" s="1" t="s">
        <v>206</v>
      </c>
      <c r="E548" s="22" t="str">
        <f>VLOOKUP(テーブル1[[#This Row],[Personality]],作業用!$J$2:$K$17,2,FALSE)</f>
        <v>PE1</v>
      </c>
      <c r="F548" t="str">
        <f>VLOOKUP(C548,pokemon_status!$B$2:$F$910,4,FALSE())</f>
        <v>かたやぶり</v>
      </c>
      <c r="G548" t="str">
        <f>VLOOKUP(F548,xml_table4!$A$1:$B$127,2,FALSE())</f>
        <v>S18</v>
      </c>
      <c r="I548" t="str">
        <f>IF(H548 = "","",VLOOKUP(H548,xml_table4!$A$1:$B$127,2,FALSE()))</f>
        <v/>
      </c>
      <c r="J548" s="1" t="s">
        <v>226</v>
      </c>
      <c r="K548" t="str">
        <f>VLOOKUP(J548,xml_table2!$A$2:$B$56,2,FALSE())</f>
        <v>I3</v>
      </c>
      <c r="L548" s="1" t="s">
        <v>1259</v>
      </c>
      <c r="M548" t="str">
        <f>VLOOKUP(L548,xml_table3!$A$1:$B$272,2,FALSE())</f>
        <v>S254</v>
      </c>
      <c r="N548" s="1" t="s">
        <v>246</v>
      </c>
      <c r="O548" t="str">
        <f>VLOOKUP(N548,xml_table3!$A$1:$B$272,2,FALSE())</f>
        <v>S98</v>
      </c>
      <c r="P548" s="1" t="s">
        <v>338</v>
      </c>
      <c r="Q548" t="str">
        <f>VLOOKUP(P548,xml_table3!$A$1:$B$272,2,FALSE())</f>
        <v>S226</v>
      </c>
      <c r="R548" s="1" t="s">
        <v>339</v>
      </c>
      <c r="S548" t="str">
        <f>VLOOKUP(R548,xml_table3!$A$1:$B$272,2,FALSE())</f>
        <v>S56</v>
      </c>
      <c r="T548" s="1" t="s">
        <v>224</v>
      </c>
      <c r="U548" s="1" t="s">
        <v>40</v>
      </c>
      <c r="V548" s="1" t="s">
        <v>41</v>
      </c>
      <c r="X548" s="1"/>
      <c r="Y548" t="str">
        <f>"&lt;member ID = """&amp;A548&amp;"""&gt;&lt;K_ID&gt;"&amp;B548&amp;"&lt;/K_ID&gt;&lt;Name&gt;"&amp;C548&amp;"&lt;/Name&gt;&lt;Personality&gt;"&amp;テーブル1[[#This Row],[Personality2]]&amp;"&lt;/Personality&gt;&lt;Special_1&gt;"&amp;G548&amp;"&lt;/Special_1&gt;&lt;Special_2&gt;"&amp;I548&amp;"&lt;/Special_2&gt;&lt;Item&gt;"&amp;K548&amp;"&lt;/Item&gt;&lt;Skill_1&gt;"&amp;M548&amp;"&lt;/Skill_1&gt;&lt;Skill_2&gt;"&amp;O548&amp;"&lt;/Skill_2&gt;&lt;Skill_3&gt;"&amp;Q548&amp;"&lt;/Skill_3&gt;"</f>
        <v>&lt;member ID = "P547"&gt;&lt;K_ID&gt;K137&lt;/K_ID&gt;&lt;Name&gt;ラムパルド&lt;/Name&gt;&lt;Personality&gt;PE1&lt;/Personality&gt;&lt;Special_1&gt;S18&lt;/Special_1&gt;&lt;Special_2&gt;&lt;/Special_2&gt;&lt;Item&gt;I3&lt;/Item&gt;&lt;Skill_1&gt;S254&lt;/Skill_1&gt;&lt;Skill_2&gt;S98&lt;/Skill_2&gt;&lt;Skill_3&gt;S226&lt;/Skill_3&gt;</v>
      </c>
      <c r="Z548" t="str">
        <f t="shared" si="17"/>
        <v>&lt;Skill_4&gt;S56&lt;/Skill_4&gt;&lt;Circle&gt;3&lt;/Circle&gt;&lt;Doryokuti_1&gt;HP&lt;/Doryokuti_1&gt;&lt;Doryokuti_2&gt;A&lt;/Doryokuti_2&gt;&lt;Doryokuti_3&gt;&lt;/Doryokuti_3&gt;&lt;/member&gt;</v>
      </c>
      <c r="AA548" t="str">
        <f t="shared" si="16"/>
        <v>&lt;member ID = "P547"&gt;&lt;K_ID&gt;K137&lt;/K_ID&gt;&lt;Name&gt;ラムパルド&lt;/Name&gt;&lt;Personality&gt;PE1&lt;/Personality&gt;&lt;Special_1&gt;S18&lt;/Special_1&gt;&lt;Special_2&gt;&lt;/Special_2&gt;&lt;Item&gt;I3&lt;/Item&gt;&lt;Skill_1&gt;S254&lt;/Skill_1&gt;&lt;Skill_2&gt;S98&lt;/Skill_2&gt;&lt;Skill_3&gt;S226&lt;/Skill_3&gt;&lt;Skill_4&gt;S56&lt;/Skill_4&gt;&lt;Circle&gt;3&lt;/Circle&gt;&lt;Doryokuti_1&gt;HP&lt;/Doryokuti_1&gt;&lt;Doryokuti_2&gt;A&lt;/Doryokuti_2&gt;&lt;Doryokuti_3&gt;&lt;/Doryokuti_3&gt;&lt;/member&gt;</v>
      </c>
      <c r="AMK548" s="1"/>
    </row>
    <row r="549" spans="1:27 1025:1025">
      <c r="A549" s="1" t="s">
        <v>1260</v>
      </c>
      <c r="B549" t="str">
        <f>VLOOKUP(C549,xml_table5!$A$1:$B$151,2,FALSE())</f>
        <v>K137</v>
      </c>
      <c r="C549" s="1" t="s">
        <v>1256</v>
      </c>
      <c r="D549" s="1" t="s">
        <v>231</v>
      </c>
      <c r="E549" s="22" t="str">
        <f>VLOOKUP(テーブル1[[#This Row],[Personality]],作業用!$J$2:$K$17,2,FALSE)</f>
        <v>PE2</v>
      </c>
      <c r="F549" t="str">
        <f>VLOOKUP(C549,pokemon_status!$B$2:$F$910,4,FALSE())</f>
        <v>かたやぶり</v>
      </c>
      <c r="G549" t="str">
        <f>VLOOKUP(F549,xml_table4!$A$1:$B$127,2,FALSE())</f>
        <v>S18</v>
      </c>
      <c r="I549" t="str">
        <f>IF(H549 = "","",VLOOKUP(H549,xml_table4!$A$1:$B$127,2,FALSE()))</f>
        <v/>
      </c>
      <c r="J549" s="1" t="s">
        <v>947</v>
      </c>
      <c r="K549" t="str">
        <f>VLOOKUP(J549,xml_table2!$A$2:$B$56,2,FALSE())</f>
        <v>I20</v>
      </c>
      <c r="L549" s="1" t="s">
        <v>1259</v>
      </c>
      <c r="M549" t="str">
        <f>VLOOKUP(L549,xml_table3!$A$1:$B$272,2,FALSE())</f>
        <v>S254</v>
      </c>
      <c r="N549" s="1" t="s">
        <v>210</v>
      </c>
      <c r="O549" t="str">
        <f>VLOOKUP(N549,xml_table3!$A$1:$B$272,2,FALSE())</f>
        <v>S95</v>
      </c>
      <c r="P549" s="1" t="s">
        <v>223</v>
      </c>
      <c r="Q549" t="str">
        <f>VLOOKUP(P549,xml_table3!$A$1:$B$272,2,FALSE())</f>
        <v>S63</v>
      </c>
      <c r="R549" s="1" t="s">
        <v>222</v>
      </c>
      <c r="S549" t="str">
        <f>VLOOKUP(R549,xml_table3!$A$1:$B$272,2,FALSE())</f>
        <v>S193</v>
      </c>
      <c r="T549" s="1" t="s">
        <v>228</v>
      </c>
      <c r="U549" s="1" t="s">
        <v>41</v>
      </c>
      <c r="V549" s="1" t="s">
        <v>45</v>
      </c>
      <c r="X549" s="1"/>
      <c r="Y549" t="str">
        <f>"&lt;member ID = """&amp;A549&amp;"""&gt;&lt;K_ID&gt;"&amp;B549&amp;"&lt;/K_ID&gt;&lt;Name&gt;"&amp;C549&amp;"&lt;/Name&gt;&lt;Personality&gt;"&amp;テーブル1[[#This Row],[Personality2]]&amp;"&lt;/Personality&gt;&lt;Special_1&gt;"&amp;G549&amp;"&lt;/Special_1&gt;&lt;Special_2&gt;"&amp;I549&amp;"&lt;/Special_2&gt;&lt;Item&gt;"&amp;K549&amp;"&lt;/Item&gt;&lt;Skill_1&gt;"&amp;M549&amp;"&lt;/Skill_1&gt;&lt;Skill_2&gt;"&amp;O549&amp;"&lt;/Skill_2&gt;&lt;Skill_3&gt;"&amp;Q549&amp;"&lt;/Skill_3&gt;"</f>
        <v>&lt;member ID = "P548"&gt;&lt;K_ID&gt;K137&lt;/K_ID&gt;&lt;Name&gt;ラムパルド&lt;/Name&gt;&lt;Personality&gt;PE2&lt;/Personality&gt;&lt;Special_1&gt;S18&lt;/Special_1&gt;&lt;Special_2&gt;&lt;/Special_2&gt;&lt;Item&gt;I20&lt;/Item&gt;&lt;Skill_1&gt;S254&lt;/Skill_1&gt;&lt;Skill_2&gt;S95&lt;/Skill_2&gt;&lt;Skill_3&gt;S63&lt;/Skill_3&gt;</v>
      </c>
      <c r="Z549" t="str">
        <f t="shared" si="17"/>
        <v>&lt;Skill_4&gt;S193&lt;/Skill_4&gt;&lt;Circle&gt;4&lt;/Circle&gt;&lt;Doryokuti_1&gt;A&lt;/Doryokuti_1&gt;&lt;Doryokuti_2&gt;S&lt;/Doryokuti_2&gt;&lt;Doryokuti_3&gt;&lt;/Doryokuti_3&gt;&lt;/member&gt;</v>
      </c>
      <c r="AA549" t="str">
        <f t="shared" si="16"/>
        <v>&lt;member ID = "P548"&gt;&lt;K_ID&gt;K137&lt;/K_ID&gt;&lt;Name&gt;ラムパルド&lt;/Name&gt;&lt;Personality&gt;PE2&lt;/Personality&gt;&lt;Special_1&gt;S18&lt;/Special_1&gt;&lt;Special_2&gt;&lt;/Special_2&gt;&lt;Item&gt;I20&lt;/Item&gt;&lt;Skill_1&gt;S254&lt;/Skill_1&gt;&lt;Skill_2&gt;S95&lt;/Skill_2&gt;&lt;Skill_3&gt;S63&lt;/Skill_3&gt;&lt;Skill_4&gt;S193&lt;/Skill_4&gt;&lt;Circle&gt;4&lt;/Circle&gt;&lt;Doryokuti_1&gt;A&lt;/Doryokuti_1&gt;&lt;Doryokuti_2&gt;S&lt;/Doryokuti_2&gt;&lt;Doryokuti_3&gt;&lt;/Doryokuti_3&gt;&lt;/member&gt;</v>
      </c>
      <c r="AMK549" s="1"/>
    </row>
    <row r="550" spans="1:27 1025:1025">
      <c r="A550" s="1" t="s">
        <v>1261</v>
      </c>
      <c r="B550" t="str">
        <f>VLOOKUP(C550,xml_table5!$A$1:$B$151,2,FALSE())</f>
        <v>K138</v>
      </c>
      <c r="C550" s="1" t="s">
        <v>1262</v>
      </c>
      <c r="D550" s="1" t="s">
        <v>261</v>
      </c>
      <c r="E550" s="22" t="str">
        <f>VLOOKUP(テーブル1[[#This Row],[Personality]],作業用!$J$2:$K$17,2,FALSE)</f>
        <v>PE3</v>
      </c>
      <c r="F550" t="str">
        <f>VLOOKUP(C550,pokemon_status!$B$2:$F$910,4,FALSE())</f>
        <v>ちくでん</v>
      </c>
      <c r="G550" t="str">
        <f>VLOOKUP(F550,xml_table4!$A$1:$B$127,2,FALSE())</f>
        <v>S58</v>
      </c>
      <c r="H550" t="s">
        <v>1263</v>
      </c>
      <c r="I550" t="str">
        <f>IF(H550 = "","",VLOOKUP(H550,xml_table4!$A$1:$B$127,2,FALSE()))</f>
        <v>S81</v>
      </c>
      <c r="J550" s="1" t="s">
        <v>614</v>
      </c>
      <c r="K550" t="str">
        <f>VLOOKUP(J550,xml_table2!$A$2:$B$56,2,FALSE())</f>
        <v>I55</v>
      </c>
      <c r="L550" s="1" t="s">
        <v>384</v>
      </c>
      <c r="M550" t="str">
        <f>VLOOKUP(L550,xml_table3!$A$1:$B$272,2,FALSE())</f>
        <v>S175</v>
      </c>
      <c r="N550" s="1" t="s">
        <v>649</v>
      </c>
      <c r="O550" t="str">
        <f>VLOOKUP(N550,xml_table3!$A$1:$B$272,2,FALSE())</f>
        <v>S222</v>
      </c>
      <c r="P550" s="1" t="s">
        <v>241</v>
      </c>
      <c r="Q550" t="str">
        <f>VLOOKUP(P550,xml_table3!$A$1:$B$272,2,FALSE())</f>
        <v>S153</v>
      </c>
      <c r="R550" s="1" t="s">
        <v>481</v>
      </c>
      <c r="S550" t="str">
        <f>VLOOKUP(R550,xml_table3!$A$1:$B$272,2,FALSE())</f>
        <v>S7</v>
      </c>
      <c r="T550" s="1" t="s">
        <v>212</v>
      </c>
      <c r="U550" s="1" t="s">
        <v>40</v>
      </c>
      <c r="V550" s="1" t="s">
        <v>43</v>
      </c>
      <c r="X550" s="1"/>
      <c r="Y550" t="str">
        <f>"&lt;member ID = """&amp;A550&amp;"""&gt;&lt;K_ID&gt;"&amp;B550&amp;"&lt;/K_ID&gt;&lt;Name&gt;"&amp;C550&amp;"&lt;/Name&gt;&lt;Personality&gt;"&amp;テーブル1[[#This Row],[Personality2]]&amp;"&lt;/Personality&gt;&lt;Special_1&gt;"&amp;G550&amp;"&lt;/Special_1&gt;&lt;Special_2&gt;"&amp;I550&amp;"&lt;/Special_2&gt;&lt;Item&gt;"&amp;K550&amp;"&lt;/Item&gt;&lt;Skill_1&gt;"&amp;M550&amp;"&lt;/Skill_1&gt;&lt;Skill_2&gt;"&amp;O550&amp;"&lt;/Skill_2&gt;&lt;Skill_3&gt;"&amp;Q550&amp;"&lt;/Skill_3&gt;"</f>
        <v>&lt;member ID = "P549"&gt;&lt;K_ID&gt;K138&lt;/K_ID&gt;&lt;Name&gt;ランターン&lt;/Name&gt;&lt;Personality&gt;PE3&lt;/Personality&gt;&lt;Special_1&gt;S58&lt;/Special_1&gt;&lt;Special_2&gt;S81&lt;/Special_2&gt;&lt;Item&gt;I55&lt;/Item&gt;&lt;Skill_1&gt;S175&lt;/Skill_1&gt;&lt;Skill_2&gt;S222&lt;/Skill_2&gt;&lt;Skill_3&gt;S153&lt;/Skill_3&gt;</v>
      </c>
      <c r="Z550" t="str">
        <f t="shared" si="17"/>
        <v>&lt;Skill_4&gt;S7&lt;/Skill_4&gt;&lt;Circle&gt;1&lt;/Circle&gt;&lt;Doryokuti_1&gt;HP&lt;/Doryokuti_1&gt;&lt;Doryokuti_2&gt;C&lt;/Doryokuti_2&gt;&lt;Doryokuti_3&gt;&lt;/Doryokuti_3&gt;&lt;/member&gt;</v>
      </c>
      <c r="AA550" t="str">
        <f t="shared" si="16"/>
        <v>&lt;member ID = "P549"&gt;&lt;K_ID&gt;K138&lt;/K_ID&gt;&lt;Name&gt;ランターン&lt;/Name&gt;&lt;Personality&gt;PE3&lt;/Personality&gt;&lt;Special_1&gt;S58&lt;/Special_1&gt;&lt;Special_2&gt;S81&lt;/Special_2&gt;&lt;Item&gt;I55&lt;/Item&gt;&lt;Skill_1&gt;S175&lt;/Skill_1&gt;&lt;Skill_2&gt;S222&lt;/Skill_2&gt;&lt;Skill_3&gt;S153&lt;/Skill_3&gt;&lt;Skill_4&gt;S7&lt;/Skill_4&gt;&lt;Circle&gt;1&lt;/Circle&gt;&lt;Doryokuti_1&gt;HP&lt;/Doryokuti_1&gt;&lt;Doryokuti_2&gt;C&lt;/Doryokuti_2&gt;&lt;Doryokuti_3&gt;&lt;/Doryokuti_3&gt;&lt;/member&gt;</v>
      </c>
      <c r="AMK550" s="1"/>
    </row>
    <row r="551" spans="1:27 1025:1025">
      <c r="A551" s="1" t="s">
        <v>1264</v>
      </c>
      <c r="B551" t="str">
        <f>VLOOKUP(C551,xml_table5!$A$1:$B$151,2,FALSE())</f>
        <v>K138</v>
      </c>
      <c r="C551" s="1" t="s">
        <v>1262</v>
      </c>
      <c r="D551" s="1" t="s">
        <v>564</v>
      </c>
      <c r="E551" s="22" t="str">
        <f>VLOOKUP(テーブル1[[#This Row],[Personality]],作業用!$J$2:$K$17,2,FALSE)</f>
        <v>PE9</v>
      </c>
      <c r="F551" t="str">
        <f>VLOOKUP(C551,pokemon_status!$B$2:$F$910,4,FALSE())</f>
        <v>ちくでん</v>
      </c>
      <c r="G551" t="str">
        <f>VLOOKUP(F551,xml_table4!$A$1:$B$127,2,FALSE())</f>
        <v>S58</v>
      </c>
      <c r="H551" t="s">
        <v>1263</v>
      </c>
      <c r="I551" t="str">
        <f>IF(H551 = "","",VLOOKUP(H551,xml_table4!$A$1:$B$127,2,FALSE()))</f>
        <v>S81</v>
      </c>
      <c r="J551" s="1" t="s">
        <v>250</v>
      </c>
      <c r="K551" t="str">
        <f>VLOOKUP(J551,xml_table2!$A$2:$B$56,2,FALSE())</f>
        <v>I54</v>
      </c>
      <c r="L551" s="1" t="s">
        <v>874</v>
      </c>
      <c r="M551" t="str">
        <f>VLOOKUP(L551,xml_table3!$A$1:$B$272,2,FALSE())</f>
        <v>S124</v>
      </c>
      <c r="N551" s="1" t="s">
        <v>344</v>
      </c>
      <c r="O551" t="str">
        <f>VLOOKUP(N551,xml_table3!$A$1:$B$272,2,FALSE())</f>
        <v>S18</v>
      </c>
      <c r="P551" s="1" t="s">
        <v>241</v>
      </c>
      <c r="Q551" t="str">
        <f>VLOOKUP(P551,xml_table3!$A$1:$B$272,2,FALSE())</f>
        <v>S153</v>
      </c>
      <c r="R551" s="1" t="s">
        <v>240</v>
      </c>
      <c r="S551" t="str">
        <f>VLOOKUP(R551,xml_table3!$A$1:$B$272,2,FALSE())</f>
        <v>S252</v>
      </c>
      <c r="T551" s="1" t="s">
        <v>219</v>
      </c>
      <c r="U551" s="1" t="s">
        <v>40</v>
      </c>
      <c r="V551" s="1" t="s">
        <v>44</v>
      </c>
      <c r="X551" s="1"/>
      <c r="Y551" t="str">
        <f>"&lt;member ID = """&amp;A551&amp;"""&gt;&lt;K_ID&gt;"&amp;B551&amp;"&lt;/K_ID&gt;&lt;Name&gt;"&amp;C551&amp;"&lt;/Name&gt;&lt;Personality&gt;"&amp;テーブル1[[#This Row],[Personality2]]&amp;"&lt;/Personality&gt;&lt;Special_1&gt;"&amp;G551&amp;"&lt;/Special_1&gt;&lt;Special_2&gt;"&amp;I551&amp;"&lt;/Special_2&gt;&lt;Item&gt;"&amp;K551&amp;"&lt;/Item&gt;&lt;Skill_1&gt;"&amp;M551&amp;"&lt;/Skill_1&gt;&lt;Skill_2&gt;"&amp;O551&amp;"&lt;/Skill_2&gt;&lt;Skill_3&gt;"&amp;Q551&amp;"&lt;/Skill_3&gt;"</f>
        <v>&lt;member ID = "P550"&gt;&lt;K_ID&gt;K138&lt;/K_ID&gt;&lt;Name&gt;ランターン&lt;/Name&gt;&lt;Personality&gt;PE9&lt;/Personality&gt;&lt;Special_1&gt;S58&lt;/Special_1&gt;&lt;Special_2&gt;S81&lt;/Special_2&gt;&lt;Item&gt;I54&lt;/Item&gt;&lt;Skill_1&gt;S124&lt;/Skill_1&gt;&lt;Skill_2&gt;S18&lt;/Skill_2&gt;&lt;Skill_3&gt;S153&lt;/Skill_3&gt;</v>
      </c>
      <c r="Z551" t="str">
        <f t="shared" si="17"/>
        <v>&lt;Skill_4&gt;S252&lt;/Skill_4&gt;&lt;Circle&gt;2&lt;/Circle&gt;&lt;Doryokuti_1&gt;HP&lt;/Doryokuti_1&gt;&lt;Doryokuti_2&gt;D&lt;/Doryokuti_2&gt;&lt;Doryokuti_3&gt;&lt;/Doryokuti_3&gt;&lt;/member&gt;</v>
      </c>
      <c r="AA551" t="str">
        <f t="shared" si="16"/>
        <v>&lt;member ID = "P550"&gt;&lt;K_ID&gt;K138&lt;/K_ID&gt;&lt;Name&gt;ランターン&lt;/Name&gt;&lt;Personality&gt;PE9&lt;/Personality&gt;&lt;Special_1&gt;S58&lt;/Special_1&gt;&lt;Special_2&gt;S81&lt;/Special_2&gt;&lt;Item&gt;I54&lt;/Item&gt;&lt;Skill_1&gt;S124&lt;/Skill_1&gt;&lt;Skill_2&gt;S18&lt;/Skill_2&gt;&lt;Skill_3&gt;S153&lt;/Skill_3&gt;&lt;Skill_4&gt;S252&lt;/Skill_4&gt;&lt;Circle&gt;2&lt;/Circle&gt;&lt;Doryokuti_1&gt;HP&lt;/Doryokuti_1&gt;&lt;Doryokuti_2&gt;D&lt;/Doryokuti_2&gt;&lt;Doryokuti_3&gt;&lt;/Doryokuti_3&gt;&lt;/member&gt;</v>
      </c>
      <c r="AMK551" s="1"/>
    </row>
    <row r="552" spans="1:27 1025:1025">
      <c r="A552" s="1" t="s">
        <v>1265</v>
      </c>
      <c r="B552" t="str">
        <f>VLOOKUP(C552,xml_table5!$A$1:$B$151,2,FALSE())</f>
        <v>K138</v>
      </c>
      <c r="C552" s="1" t="s">
        <v>1262</v>
      </c>
      <c r="D552" s="1" t="s">
        <v>261</v>
      </c>
      <c r="E552" s="22" t="str">
        <f>VLOOKUP(テーブル1[[#This Row],[Personality]],作業用!$J$2:$K$17,2,FALSE)</f>
        <v>PE3</v>
      </c>
      <c r="F552" t="str">
        <f>VLOOKUP(C552,pokemon_status!$B$2:$F$910,4,FALSE())</f>
        <v>ちくでん</v>
      </c>
      <c r="G552" t="str">
        <f>VLOOKUP(F552,xml_table4!$A$1:$B$127,2,FALSE())</f>
        <v>S58</v>
      </c>
      <c r="H552" t="s">
        <v>1263</v>
      </c>
      <c r="I552" t="str">
        <f>IF(H552 = "","",VLOOKUP(H552,xml_table4!$A$1:$B$127,2,FALSE()))</f>
        <v>S81</v>
      </c>
      <c r="J552" s="1" t="s">
        <v>451</v>
      </c>
      <c r="K552" t="str">
        <f>VLOOKUP(J552,xml_table2!$A$2:$B$56,2,FALSE())</f>
        <v>I8</v>
      </c>
      <c r="L552" s="1" t="s">
        <v>475</v>
      </c>
      <c r="M552" t="str">
        <f>VLOOKUP(L552,xml_table3!$A$1:$B$272,2,FALSE())</f>
        <v>S190</v>
      </c>
      <c r="N552" s="1" t="s">
        <v>358</v>
      </c>
      <c r="O552" t="str">
        <f>VLOOKUP(N552,xml_table3!$A$1:$B$272,2,FALSE())</f>
        <v>S54</v>
      </c>
      <c r="P552" s="1" t="s">
        <v>385</v>
      </c>
      <c r="Q552" t="str">
        <f>VLOOKUP(P552,xml_table3!$A$1:$B$272,2,FALSE())</f>
        <v>S213</v>
      </c>
      <c r="R552" s="1" t="s">
        <v>515</v>
      </c>
      <c r="S552" t="str">
        <f>VLOOKUP(R552,xml_table3!$A$1:$B$272,2,FALSE())</f>
        <v>S16</v>
      </c>
      <c r="T552" s="1" t="s">
        <v>224</v>
      </c>
      <c r="U552" s="1" t="s">
        <v>40</v>
      </c>
      <c r="V552" s="1" t="s">
        <v>43</v>
      </c>
      <c r="X552" s="1"/>
      <c r="Y552" t="str">
        <f>"&lt;member ID = """&amp;A552&amp;"""&gt;&lt;K_ID&gt;"&amp;B552&amp;"&lt;/K_ID&gt;&lt;Name&gt;"&amp;C552&amp;"&lt;/Name&gt;&lt;Personality&gt;"&amp;テーブル1[[#This Row],[Personality2]]&amp;"&lt;/Personality&gt;&lt;Special_1&gt;"&amp;G552&amp;"&lt;/Special_1&gt;&lt;Special_2&gt;"&amp;I552&amp;"&lt;/Special_2&gt;&lt;Item&gt;"&amp;K552&amp;"&lt;/Item&gt;&lt;Skill_1&gt;"&amp;M552&amp;"&lt;/Skill_1&gt;&lt;Skill_2&gt;"&amp;O552&amp;"&lt;/Skill_2&gt;&lt;Skill_3&gt;"&amp;Q552&amp;"&lt;/Skill_3&gt;"</f>
        <v>&lt;member ID = "P551"&gt;&lt;K_ID&gt;K138&lt;/K_ID&gt;&lt;Name&gt;ランターン&lt;/Name&gt;&lt;Personality&gt;PE3&lt;/Personality&gt;&lt;Special_1&gt;S58&lt;/Special_1&gt;&lt;Special_2&gt;S81&lt;/Special_2&gt;&lt;Item&gt;I8&lt;/Item&gt;&lt;Skill_1&gt;S190&lt;/Skill_1&gt;&lt;Skill_2&gt;S54&lt;/Skill_2&gt;&lt;Skill_3&gt;S213&lt;/Skill_3&gt;</v>
      </c>
      <c r="Z552" t="str">
        <f t="shared" si="17"/>
        <v>&lt;Skill_4&gt;S16&lt;/Skill_4&gt;&lt;Circle&gt;3&lt;/Circle&gt;&lt;Doryokuti_1&gt;HP&lt;/Doryokuti_1&gt;&lt;Doryokuti_2&gt;C&lt;/Doryokuti_2&gt;&lt;Doryokuti_3&gt;&lt;/Doryokuti_3&gt;&lt;/member&gt;</v>
      </c>
      <c r="AA552" t="str">
        <f t="shared" si="16"/>
        <v>&lt;member ID = "P551"&gt;&lt;K_ID&gt;K138&lt;/K_ID&gt;&lt;Name&gt;ランターン&lt;/Name&gt;&lt;Personality&gt;PE3&lt;/Personality&gt;&lt;Special_1&gt;S58&lt;/Special_1&gt;&lt;Special_2&gt;S81&lt;/Special_2&gt;&lt;Item&gt;I8&lt;/Item&gt;&lt;Skill_1&gt;S190&lt;/Skill_1&gt;&lt;Skill_2&gt;S54&lt;/Skill_2&gt;&lt;Skill_3&gt;S213&lt;/Skill_3&gt;&lt;Skill_4&gt;S16&lt;/Skill_4&gt;&lt;Circle&gt;3&lt;/Circle&gt;&lt;Doryokuti_1&gt;HP&lt;/Doryokuti_1&gt;&lt;Doryokuti_2&gt;C&lt;/Doryokuti_2&gt;&lt;Doryokuti_3&gt;&lt;/Doryokuti_3&gt;&lt;/member&gt;</v>
      </c>
      <c r="AMK552" s="1"/>
    </row>
    <row r="553" spans="1:27 1025:1025">
      <c r="A553" s="1" t="s">
        <v>1266</v>
      </c>
      <c r="B553" t="str">
        <f>VLOOKUP(C553,xml_table5!$A$1:$B$151,2,FALSE())</f>
        <v>K138</v>
      </c>
      <c r="C553" s="1" t="s">
        <v>1262</v>
      </c>
      <c r="D553" s="1" t="s">
        <v>261</v>
      </c>
      <c r="E553" s="22" t="str">
        <f>VLOOKUP(テーブル1[[#This Row],[Personality]],作業用!$J$2:$K$17,2,FALSE)</f>
        <v>PE3</v>
      </c>
      <c r="F553" t="str">
        <f>VLOOKUP(C553,pokemon_status!$B$2:$F$910,4,FALSE())</f>
        <v>ちくでん</v>
      </c>
      <c r="G553" t="str">
        <f>VLOOKUP(F553,xml_table4!$A$1:$B$127,2,FALSE())</f>
        <v>S58</v>
      </c>
      <c r="H553" t="s">
        <v>1263</v>
      </c>
      <c r="I553" t="str">
        <f>IF(H553 = "","",VLOOKUP(H553,xml_table4!$A$1:$B$127,2,FALSE()))</f>
        <v>S81</v>
      </c>
      <c r="J553" s="1" t="s">
        <v>431</v>
      </c>
      <c r="K553" t="str">
        <f>VLOOKUP(J553,xml_table2!$A$2:$B$56,2,FALSE())</f>
        <v>I32</v>
      </c>
      <c r="L553" s="1" t="s">
        <v>384</v>
      </c>
      <c r="M553" t="str">
        <f>VLOOKUP(L553,xml_table3!$A$1:$B$272,2,FALSE())</f>
        <v>S175</v>
      </c>
      <c r="N553" s="1" t="s">
        <v>362</v>
      </c>
      <c r="O553" t="str">
        <f>VLOOKUP(N553,xml_table3!$A$1:$B$272,2,FALSE())</f>
        <v>S1</v>
      </c>
      <c r="P553" s="1" t="s">
        <v>396</v>
      </c>
      <c r="Q553" t="str">
        <f>VLOOKUP(P553,xml_table3!$A$1:$B$272,2,FALSE())</f>
        <v>S270</v>
      </c>
      <c r="R553" s="1" t="s">
        <v>321</v>
      </c>
      <c r="S553" t="str">
        <f>VLOOKUP(R553,xml_table3!$A$1:$B$272,2,FALSE())</f>
        <v>S91</v>
      </c>
      <c r="T553" s="1" t="s">
        <v>228</v>
      </c>
      <c r="U553" s="1" t="s">
        <v>40</v>
      </c>
      <c r="V553" s="1" t="s">
        <v>43</v>
      </c>
      <c r="X553" s="1"/>
      <c r="Y553" t="str">
        <f>"&lt;member ID = """&amp;A553&amp;"""&gt;&lt;K_ID&gt;"&amp;B553&amp;"&lt;/K_ID&gt;&lt;Name&gt;"&amp;C553&amp;"&lt;/Name&gt;&lt;Personality&gt;"&amp;テーブル1[[#This Row],[Personality2]]&amp;"&lt;/Personality&gt;&lt;Special_1&gt;"&amp;G553&amp;"&lt;/Special_1&gt;&lt;Special_2&gt;"&amp;I553&amp;"&lt;/Special_2&gt;&lt;Item&gt;"&amp;K553&amp;"&lt;/Item&gt;&lt;Skill_1&gt;"&amp;M553&amp;"&lt;/Skill_1&gt;&lt;Skill_2&gt;"&amp;O553&amp;"&lt;/Skill_2&gt;&lt;Skill_3&gt;"&amp;Q553&amp;"&lt;/Skill_3&gt;"</f>
        <v>&lt;member ID = "P552"&gt;&lt;K_ID&gt;K138&lt;/K_ID&gt;&lt;Name&gt;ランターン&lt;/Name&gt;&lt;Personality&gt;PE3&lt;/Personality&gt;&lt;Special_1&gt;S58&lt;/Special_1&gt;&lt;Special_2&gt;S81&lt;/Special_2&gt;&lt;Item&gt;I32&lt;/Item&gt;&lt;Skill_1&gt;S175&lt;/Skill_1&gt;&lt;Skill_2&gt;S1&lt;/Skill_2&gt;&lt;Skill_3&gt;S270&lt;/Skill_3&gt;</v>
      </c>
      <c r="Z553" t="str">
        <f t="shared" si="17"/>
        <v>&lt;Skill_4&gt;S91&lt;/Skill_4&gt;&lt;Circle&gt;4&lt;/Circle&gt;&lt;Doryokuti_1&gt;HP&lt;/Doryokuti_1&gt;&lt;Doryokuti_2&gt;C&lt;/Doryokuti_2&gt;&lt;Doryokuti_3&gt;&lt;/Doryokuti_3&gt;&lt;/member&gt;</v>
      </c>
      <c r="AA553" t="str">
        <f t="shared" si="16"/>
        <v>&lt;member ID = "P552"&gt;&lt;K_ID&gt;K138&lt;/K_ID&gt;&lt;Name&gt;ランターン&lt;/Name&gt;&lt;Personality&gt;PE3&lt;/Personality&gt;&lt;Special_1&gt;S58&lt;/Special_1&gt;&lt;Special_2&gt;S81&lt;/Special_2&gt;&lt;Item&gt;I32&lt;/Item&gt;&lt;Skill_1&gt;S175&lt;/Skill_1&gt;&lt;Skill_2&gt;S1&lt;/Skill_2&gt;&lt;Skill_3&gt;S270&lt;/Skill_3&gt;&lt;Skill_4&gt;S91&lt;/Skill_4&gt;&lt;Circle&gt;4&lt;/Circle&gt;&lt;Doryokuti_1&gt;HP&lt;/Doryokuti_1&gt;&lt;Doryokuti_2&gt;C&lt;/Doryokuti_2&gt;&lt;Doryokuti_3&gt;&lt;/Doryokuti_3&gt;&lt;/member&gt;</v>
      </c>
      <c r="AMK553" s="1"/>
    </row>
    <row r="554" spans="1:27 1025:1025">
      <c r="A554" s="1" t="s">
        <v>1267</v>
      </c>
      <c r="B554" t="str">
        <f>VLOOKUP(C554,xml_table5!$A$1:$B$151,2,FALSE())</f>
        <v>K139</v>
      </c>
      <c r="C554" s="1" t="s">
        <v>1268</v>
      </c>
      <c r="D554" s="1" t="s">
        <v>231</v>
      </c>
      <c r="E554" s="22" t="str">
        <f>VLOOKUP(テーブル1[[#This Row],[Personality]],作業用!$J$2:$K$17,2,FALSE)</f>
        <v>PE2</v>
      </c>
      <c r="F554" t="str">
        <f>VLOOKUP(C554,pokemon_status!$B$2:$F$910,4,FALSE())</f>
        <v>リーフガード</v>
      </c>
      <c r="G554" t="str">
        <f>VLOOKUP(F554,xml_table4!$A$1:$B$127,2,FALSE())</f>
        <v>S125</v>
      </c>
      <c r="I554" t="str">
        <f>IF(H554 = "","",VLOOKUP(H554,xml_table4!$A$1:$B$127,2,FALSE()))</f>
        <v/>
      </c>
      <c r="J554" s="1" t="s">
        <v>214</v>
      </c>
      <c r="K554" t="str">
        <f>VLOOKUP(J554,xml_table2!$A$2:$B$56,2,FALSE())</f>
        <v>I45</v>
      </c>
      <c r="L554" s="1" t="s">
        <v>350</v>
      </c>
      <c r="M554" t="str">
        <f>VLOOKUP(L554,xml_table3!$A$1:$B$272,2,FALSE())</f>
        <v>S262</v>
      </c>
      <c r="N554" s="1" t="s">
        <v>217</v>
      </c>
      <c r="O554" t="str">
        <f>VLOOKUP(N554,xml_table3!$A$1:$B$272,2,FALSE())</f>
        <v>S145</v>
      </c>
      <c r="P554" s="1" t="s">
        <v>236</v>
      </c>
      <c r="Q554" t="str">
        <f>VLOOKUP(P554,xml_table3!$A$1:$B$272,2,FALSE())</f>
        <v>S50</v>
      </c>
      <c r="R554" s="1" t="s">
        <v>313</v>
      </c>
      <c r="S554" t="str">
        <f>VLOOKUP(R554,xml_table3!$A$1:$B$272,2,FALSE())</f>
        <v>S201</v>
      </c>
      <c r="T554" s="1" t="s">
        <v>212</v>
      </c>
      <c r="U554" s="1" t="s">
        <v>41</v>
      </c>
      <c r="V554" s="1" t="s">
        <v>45</v>
      </c>
      <c r="X554" s="1"/>
      <c r="Y554" t="str">
        <f>"&lt;member ID = """&amp;A554&amp;"""&gt;&lt;K_ID&gt;"&amp;B554&amp;"&lt;/K_ID&gt;&lt;Name&gt;"&amp;C554&amp;"&lt;/Name&gt;&lt;Personality&gt;"&amp;テーブル1[[#This Row],[Personality2]]&amp;"&lt;/Personality&gt;&lt;Special_1&gt;"&amp;G554&amp;"&lt;/Special_1&gt;&lt;Special_2&gt;"&amp;I554&amp;"&lt;/Special_2&gt;&lt;Item&gt;"&amp;K554&amp;"&lt;/Item&gt;&lt;Skill_1&gt;"&amp;M554&amp;"&lt;/Skill_1&gt;&lt;Skill_2&gt;"&amp;O554&amp;"&lt;/Skill_2&gt;&lt;Skill_3&gt;"&amp;Q554&amp;"&lt;/Skill_3&gt;"</f>
        <v>&lt;member ID = "P553"&gt;&lt;K_ID&gt;K139&lt;/K_ID&gt;&lt;Name&gt;リーフィア&lt;/Name&gt;&lt;Personality&gt;PE2&lt;/Personality&gt;&lt;Special_1&gt;S125&lt;/Special_1&gt;&lt;Special_2&gt;&lt;/Special_2&gt;&lt;Item&gt;I45&lt;/Item&gt;&lt;Skill_1&gt;S262&lt;/Skill_1&gt;&lt;Skill_2&gt;S145&lt;/Skill_2&gt;&lt;Skill_3&gt;S50&lt;/Skill_3&gt;</v>
      </c>
      <c r="Z554" t="str">
        <f t="shared" si="17"/>
        <v>&lt;Skill_4&gt;S201&lt;/Skill_4&gt;&lt;Circle&gt;1&lt;/Circle&gt;&lt;Doryokuti_1&gt;A&lt;/Doryokuti_1&gt;&lt;Doryokuti_2&gt;S&lt;/Doryokuti_2&gt;&lt;Doryokuti_3&gt;&lt;/Doryokuti_3&gt;&lt;/member&gt;</v>
      </c>
      <c r="AA554" t="str">
        <f t="shared" si="16"/>
        <v>&lt;member ID = "P553"&gt;&lt;K_ID&gt;K139&lt;/K_ID&gt;&lt;Name&gt;リーフィア&lt;/Name&gt;&lt;Personality&gt;PE2&lt;/Personality&gt;&lt;Special_1&gt;S125&lt;/Special_1&gt;&lt;Special_2&gt;&lt;/Special_2&gt;&lt;Item&gt;I45&lt;/Item&gt;&lt;Skill_1&gt;S262&lt;/Skill_1&gt;&lt;Skill_2&gt;S145&lt;/Skill_2&gt;&lt;Skill_3&gt;S50&lt;/Skill_3&gt;&lt;Skill_4&gt;S201&lt;/Skill_4&gt;&lt;Circle&gt;1&lt;/Circle&gt;&lt;Doryokuti_1&gt;A&lt;/Doryokuti_1&gt;&lt;Doryokuti_2&gt;S&lt;/Doryokuti_2&gt;&lt;Doryokuti_3&gt;&lt;/Doryokuti_3&gt;&lt;/member&gt;</v>
      </c>
      <c r="AMK554" s="1"/>
    </row>
    <row r="555" spans="1:27 1025:1025">
      <c r="A555" s="1" t="s">
        <v>1269</v>
      </c>
      <c r="B555" t="str">
        <f>VLOOKUP(C555,xml_table5!$A$1:$B$151,2,FALSE())</f>
        <v>K139</v>
      </c>
      <c r="C555" s="1" t="s">
        <v>1268</v>
      </c>
      <c r="D555" s="1" t="s">
        <v>231</v>
      </c>
      <c r="E555" s="22" t="str">
        <f>VLOOKUP(テーブル1[[#This Row],[Personality]],作業用!$J$2:$K$17,2,FALSE)</f>
        <v>PE2</v>
      </c>
      <c r="F555" t="str">
        <f>VLOOKUP(C555,pokemon_status!$B$2:$F$910,4,FALSE())</f>
        <v>リーフガード</v>
      </c>
      <c r="G555" t="str">
        <f>VLOOKUP(F555,xml_table4!$A$1:$B$127,2,FALSE())</f>
        <v>S125</v>
      </c>
      <c r="I555" t="str">
        <f>IF(H555 = "","",VLOOKUP(H555,xml_table4!$A$1:$B$127,2,FALSE()))</f>
        <v/>
      </c>
      <c r="J555" s="1" t="s">
        <v>315</v>
      </c>
      <c r="K555" t="str">
        <f>VLOOKUP(J555,xml_table2!$A$2:$B$56,2,FALSE())</f>
        <v>I43</v>
      </c>
      <c r="L555" s="1" t="s">
        <v>350</v>
      </c>
      <c r="M555" t="str">
        <f>VLOOKUP(L555,xml_table3!$A$1:$B$272,2,FALSE())</f>
        <v>S262</v>
      </c>
      <c r="N555" s="1" t="s">
        <v>332</v>
      </c>
      <c r="O555" t="str">
        <f>VLOOKUP(N555,xml_table3!$A$1:$B$272,2,FALSE())</f>
        <v>S161</v>
      </c>
      <c r="P555" s="1" t="s">
        <v>449</v>
      </c>
      <c r="Q555" t="str">
        <f>VLOOKUP(P555,xml_table3!$A$1:$B$272,2,FALSE())</f>
        <v>S187</v>
      </c>
      <c r="R555" s="1" t="s">
        <v>1188</v>
      </c>
      <c r="S555" t="str">
        <f>VLOOKUP(R555,xml_table3!$A$1:$B$272,2,FALSE())</f>
        <v>S70</v>
      </c>
      <c r="T555" s="1" t="s">
        <v>219</v>
      </c>
      <c r="U555" s="1" t="s">
        <v>41</v>
      </c>
      <c r="V555" s="1" t="s">
        <v>45</v>
      </c>
      <c r="X555" s="1"/>
      <c r="Y555" t="str">
        <f>"&lt;member ID = """&amp;A555&amp;"""&gt;&lt;K_ID&gt;"&amp;B555&amp;"&lt;/K_ID&gt;&lt;Name&gt;"&amp;C555&amp;"&lt;/Name&gt;&lt;Personality&gt;"&amp;テーブル1[[#This Row],[Personality2]]&amp;"&lt;/Personality&gt;&lt;Special_1&gt;"&amp;G555&amp;"&lt;/Special_1&gt;&lt;Special_2&gt;"&amp;I555&amp;"&lt;/Special_2&gt;&lt;Item&gt;"&amp;K555&amp;"&lt;/Item&gt;&lt;Skill_1&gt;"&amp;M555&amp;"&lt;/Skill_1&gt;&lt;Skill_2&gt;"&amp;O555&amp;"&lt;/Skill_2&gt;&lt;Skill_3&gt;"&amp;Q555&amp;"&lt;/Skill_3&gt;"</f>
        <v>&lt;member ID = "P554"&gt;&lt;K_ID&gt;K139&lt;/K_ID&gt;&lt;Name&gt;リーフィア&lt;/Name&gt;&lt;Personality&gt;PE2&lt;/Personality&gt;&lt;Special_1&gt;S125&lt;/Special_1&gt;&lt;Special_2&gt;&lt;/Special_2&gt;&lt;Item&gt;I43&lt;/Item&gt;&lt;Skill_1&gt;S262&lt;/Skill_1&gt;&lt;Skill_2&gt;S161&lt;/Skill_2&gt;&lt;Skill_3&gt;S187&lt;/Skill_3&gt;</v>
      </c>
      <c r="Z555" t="str">
        <f t="shared" si="17"/>
        <v>&lt;Skill_4&gt;S70&lt;/Skill_4&gt;&lt;Circle&gt;2&lt;/Circle&gt;&lt;Doryokuti_1&gt;A&lt;/Doryokuti_1&gt;&lt;Doryokuti_2&gt;S&lt;/Doryokuti_2&gt;&lt;Doryokuti_3&gt;&lt;/Doryokuti_3&gt;&lt;/member&gt;</v>
      </c>
      <c r="AA555" t="str">
        <f t="shared" si="16"/>
        <v>&lt;member ID = "P554"&gt;&lt;K_ID&gt;K139&lt;/K_ID&gt;&lt;Name&gt;リーフィア&lt;/Name&gt;&lt;Personality&gt;PE2&lt;/Personality&gt;&lt;Special_1&gt;S125&lt;/Special_1&gt;&lt;Special_2&gt;&lt;/Special_2&gt;&lt;Item&gt;I43&lt;/Item&gt;&lt;Skill_1&gt;S262&lt;/Skill_1&gt;&lt;Skill_2&gt;S161&lt;/Skill_2&gt;&lt;Skill_3&gt;S187&lt;/Skill_3&gt;&lt;Skill_4&gt;S70&lt;/Skill_4&gt;&lt;Circle&gt;2&lt;/Circle&gt;&lt;Doryokuti_1&gt;A&lt;/Doryokuti_1&gt;&lt;Doryokuti_2&gt;S&lt;/Doryokuti_2&gt;&lt;Doryokuti_3&gt;&lt;/Doryokuti_3&gt;&lt;/member&gt;</v>
      </c>
      <c r="AMK555" s="1"/>
    </row>
    <row r="556" spans="1:27 1025:1025">
      <c r="A556" s="1" t="s">
        <v>1270</v>
      </c>
      <c r="B556" t="str">
        <f>VLOOKUP(C556,xml_table5!$A$1:$B$151,2,FALSE())</f>
        <v>K139</v>
      </c>
      <c r="C556" s="1" t="s">
        <v>1268</v>
      </c>
      <c r="D556" s="1" t="s">
        <v>206</v>
      </c>
      <c r="E556" s="22" t="str">
        <f>VLOOKUP(テーブル1[[#This Row],[Personality]],作業用!$J$2:$K$17,2,FALSE)</f>
        <v>PE1</v>
      </c>
      <c r="F556" t="str">
        <f>VLOOKUP(C556,pokemon_status!$B$2:$F$910,4,FALSE())</f>
        <v>リーフガード</v>
      </c>
      <c r="G556" t="str">
        <f>VLOOKUP(F556,xml_table4!$A$1:$B$127,2,FALSE())</f>
        <v>S125</v>
      </c>
      <c r="I556" t="str">
        <f>IF(H556 = "","",VLOOKUP(H556,xml_table4!$A$1:$B$127,2,FALSE()))</f>
        <v/>
      </c>
      <c r="J556" s="1" t="s">
        <v>571</v>
      </c>
      <c r="K556" t="str">
        <f>VLOOKUP(J556,xml_table2!$A$2:$B$56,2,FALSE())</f>
        <v>I1</v>
      </c>
      <c r="L556" s="1" t="s">
        <v>350</v>
      </c>
      <c r="M556" t="str">
        <f>VLOOKUP(L556,xml_table3!$A$1:$B$272,2,FALSE())</f>
        <v>S262</v>
      </c>
      <c r="N556" s="1" t="s">
        <v>208</v>
      </c>
      <c r="O556" t="str">
        <f>VLOOKUP(N556,xml_table3!$A$1:$B$272,2,FALSE())</f>
        <v>S94</v>
      </c>
      <c r="P556" s="1" t="s">
        <v>285</v>
      </c>
      <c r="Q556" t="str">
        <f>VLOOKUP(P556,xml_table3!$A$1:$B$272,2,FALSE())</f>
        <v>S78</v>
      </c>
      <c r="R556" s="1" t="s">
        <v>266</v>
      </c>
      <c r="S556" t="str">
        <f>VLOOKUP(R556,xml_table3!$A$1:$B$272,2,FALSE())</f>
        <v>S178</v>
      </c>
      <c r="T556" s="1" t="s">
        <v>224</v>
      </c>
      <c r="U556" s="1" t="s">
        <v>41</v>
      </c>
      <c r="V556" s="1" t="s">
        <v>42</v>
      </c>
      <c r="X556" s="1"/>
      <c r="Y556" t="str">
        <f>"&lt;member ID = """&amp;A556&amp;"""&gt;&lt;K_ID&gt;"&amp;B556&amp;"&lt;/K_ID&gt;&lt;Name&gt;"&amp;C556&amp;"&lt;/Name&gt;&lt;Personality&gt;"&amp;テーブル1[[#This Row],[Personality2]]&amp;"&lt;/Personality&gt;&lt;Special_1&gt;"&amp;G556&amp;"&lt;/Special_1&gt;&lt;Special_2&gt;"&amp;I556&amp;"&lt;/Special_2&gt;&lt;Item&gt;"&amp;K556&amp;"&lt;/Item&gt;&lt;Skill_1&gt;"&amp;M556&amp;"&lt;/Skill_1&gt;&lt;Skill_2&gt;"&amp;O556&amp;"&lt;/Skill_2&gt;&lt;Skill_3&gt;"&amp;Q556&amp;"&lt;/Skill_3&gt;"</f>
        <v>&lt;member ID = "P555"&gt;&lt;K_ID&gt;K139&lt;/K_ID&gt;&lt;Name&gt;リーフィア&lt;/Name&gt;&lt;Personality&gt;PE1&lt;/Personality&gt;&lt;Special_1&gt;S125&lt;/Special_1&gt;&lt;Special_2&gt;&lt;/Special_2&gt;&lt;Item&gt;I1&lt;/Item&gt;&lt;Skill_1&gt;S262&lt;/Skill_1&gt;&lt;Skill_2&gt;S94&lt;/Skill_2&gt;&lt;Skill_3&gt;S78&lt;/Skill_3&gt;</v>
      </c>
      <c r="Z556" t="str">
        <f t="shared" si="17"/>
        <v>&lt;Skill_4&gt;S178&lt;/Skill_4&gt;&lt;Circle&gt;3&lt;/Circle&gt;&lt;Doryokuti_1&gt;A&lt;/Doryokuti_1&gt;&lt;Doryokuti_2&gt;B&lt;/Doryokuti_2&gt;&lt;Doryokuti_3&gt;&lt;/Doryokuti_3&gt;&lt;/member&gt;</v>
      </c>
      <c r="AA556" t="str">
        <f t="shared" si="16"/>
        <v>&lt;member ID = "P555"&gt;&lt;K_ID&gt;K139&lt;/K_ID&gt;&lt;Name&gt;リーフィア&lt;/Name&gt;&lt;Personality&gt;PE1&lt;/Personality&gt;&lt;Special_1&gt;S125&lt;/Special_1&gt;&lt;Special_2&gt;&lt;/Special_2&gt;&lt;Item&gt;I1&lt;/Item&gt;&lt;Skill_1&gt;S262&lt;/Skill_1&gt;&lt;Skill_2&gt;S94&lt;/Skill_2&gt;&lt;Skill_3&gt;S78&lt;/Skill_3&gt;&lt;Skill_4&gt;S178&lt;/Skill_4&gt;&lt;Circle&gt;3&lt;/Circle&gt;&lt;Doryokuti_1&gt;A&lt;/Doryokuti_1&gt;&lt;Doryokuti_2&gt;B&lt;/Doryokuti_2&gt;&lt;Doryokuti_3&gt;&lt;/Doryokuti_3&gt;&lt;/member&gt;</v>
      </c>
      <c r="AMK556" s="1"/>
    </row>
    <row r="557" spans="1:27 1025:1025">
      <c r="A557" s="1" t="s">
        <v>1271</v>
      </c>
      <c r="B557" t="str">
        <f>VLOOKUP(C557,xml_table5!$A$1:$B$151,2,FALSE())</f>
        <v>K139</v>
      </c>
      <c r="C557" s="1" t="s">
        <v>1268</v>
      </c>
      <c r="D557" s="1" t="s">
        <v>206</v>
      </c>
      <c r="E557" s="22" t="str">
        <f>VLOOKUP(テーブル1[[#This Row],[Personality]],作業用!$J$2:$K$17,2,FALSE)</f>
        <v>PE1</v>
      </c>
      <c r="F557" t="str">
        <f>VLOOKUP(C557,pokemon_status!$B$2:$F$910,4,FALSE())</f>
        <v>リーフガード</v>
      </c>
      <c r="G557" t="str">
        <f>VLOOKUP(F557,xml_table4!$A$1:$B$127,2,FALSE())</f>
        <v>S125</v>
      </c>
      <c r="I557" t="str">
        <f>IF(H557 = "","",VLOOKUP(H557,xml_table4!$A$1:$B$127,2,FALSE()))</f>
        <v/>
      </c>
      <c r="J557" s="1" t="s">
        <v>239</v>
      </c>
      <c r="K557" t="str">
        <f>VLOOKUP(J557,xml_table2!$A$2:$B$56,2,FALSE())</f>
        <v>I30</v>
      </c>
      <c r="L557" s="1" t="s">
        <v>350</v>
      </c>
      <c r="M557" t="str">
        <f>VLOOKUP(L557,xml_table3!$A$1:$B$272,2,FALSE())</f>
        <v>S262</v>
      </c>
      <c r="N557" s="1" t="s">
        <v>208</v>
      </c>
      <c r="O557" t="str">
        <f>VLOOKUP(N557,xml_table3!$A$1:$B$272,2,FALSE())</f>
        <v>S94</v>
      </c>
      <c r="P557" s="1" t="s">
        <v>217</v>
      </c>
      <c r="Q557" t="str">
        <f>VLOOKUP(P557,xml_table3!$A$1:$B$272,2,FALSE())</f>
        <v>S145</v>
      </c>
      <c r="R557" s="1" t="s">
        <v>370</v>
      </c>
      <c r="S557" t="str">
        <f>VLOOKUP(R557,xml_table3!$A$1:$B$272,2,FALSE())</f>
        <v>S53</v>
      </c>
      <c r="T557" s="1" t="s">
        <v>228</v>
      </c>
      <c r="U557" s="1" t="s">
        <v>41</v>
      </c>
      <c r="V557" s="1" t="s">
        <v>42</v>
      </c>
      <c r="X557" s="1"/>
      <c r="Y557" t="str">
        <f>"&lt;member ID = """&amp;A557&amp;"""&gt;&lt;K_ID&gt;"&amp;B557&amp;"&lt;/K_ID&gt;&lt;Name&gt;"&amp;C557&amp;"&lt;/Name&gt;&lt;Personality&gt;"&amp;テーブル1[[#This Row],[Personality2]]&amp;"&lt;/Personality&gt;&lt;Special_1&gt;"&amp;G557&amp;"&lt;/Special_1&gt;&lt;Special_2&gt;"&amp;I557&amp;"&lt;/Special_2&gt;&lt;Item&gt;"&amp;K557&amp;"&lt;/Item&gt;&lt;Skill_1&gt;"&amp;M557&amp;"&lt;/Skill_1&gt;&lt;Skill_2&gt;"&amp;O557&amp;"&lt;/Skill_2&gt;&lt;Skill_3&gt;"&amp;Q557&amp;"&lt;/Skill_3&gt;"</f>
        <v>&lt;member ID = "P556"&gt;&lt;K_ID&gt;K139&lt;/K_ID&gt;&lt;Name&gt;リーフィア&lt;/Name&gt;&lt;Personality&gt;PE1&lt;/Personality&gt;&lt;Special_1&gt;S125&lt;/Special_1&gt;&lt;Special_2&gt;&lt;/Special_2&gt;&lt;Item&gt;I30&lt;/Item&gt;&lt;Skill_1&gt;S262&lt;/Skill_1&gt;&lt;Skill_2&gt;S94&lt;/Skill_2&gt;&lt;Skill_3&gt;S145&lt;/Skill_3&gt;</v>
      </c>
      <c r="Z557" t="str">
        <f t="shared" si="17"/>
        <v>&lt;Skill_4&gt;S53&lt;/Skill_4&gt;&lt;Circle&gt;4&lt;/Circle&gt;&lt;Doryokuti_1&gt;A&lt;/Doryokuti_1&gt;&lt;Doryokuti_2&gt;B&lt;/Doryokuti_2&gt;&lt;Doryokuti_3&gt;&lt;/Doryokuti_3&gt;&lt;/member&gt;</v>
      </c>
      <c r="AA557" t="str">
        <f t="shared" si="16"/>
        <v>&lt;member ID = "P556"&gt;&lt;K_ID&gt;K139&lt;/K_ID&gt;&lt;Name&gt;リーフィア&lt;/Name&gt;&lt;Personality&gt;PE1&lt;/Personality&gt;&lt;Special_1&gt;S125&lt;/Special_1&gt;&lt;Special_2&gt;&lt;/Special_2&gt;&lt;Item&gt;I30&lt;/Item&gt;&lt;Skill_1&gt;S262&lt;/Skill_1&gt;&lt;Skill_2&gt;S94&lt;/Skill_2&gt;&lt;Skill_3&gt;S145&lt;/Skill_3&gt;&lt;Skill_4&gt;S53&lt;/Skill_4&gt;&lt;Circle&gt;4&lt;/Circle&gt;&lt;Doryokuti_1&gt;A&lt;/Doryokuti_1&gt;&lt;Doryokuti_2&gt;B&lt;/Doryokuti_2&gt;&lt;Doryokuti_3&gt;&lt;/Doryokuti_3&gt;&lt;/member&gt;</v>
      </c>
      <c r="AMK557" s="1"/>
    </row>
    <row r="558" spans="1:27 1025:1025">
      <c r="A558" s="1" t="s">
        <v>1272</v>
      </c>
      <c r="B558" t="str">
        <f>VLOOKUP(C558,xml_table5!$A$1:$B$151,2,FALSE())</f>
        <v>K140</v>
      </c>
      <c r="C558" s="1" t="s">
        <v>1273</v>
      </c>
      <c r="D558" s="1" t="s">
        <v>261</v>
      </c>
      <c r="E558" s="22" t="str">
        <f>VLOOKUP(テーブル1[[#This Row],[Personality]],作業用!$J$2:$K$17,2,FALSE)</f>
        <v>PE3</v>
      </c>
      <c r="F558" t="str">
        <f>VLOOKUP(C558,pokemon_status!$B$2:$F$910,4,FALSE())</f>
        <v>もうか</v>
      </c>
      <c r="G558" t="str">
        <f>VLOOKUP(F558,xml_table4!$A$1:$B$127,2,FALSE())</f>
        <v>S114</v>
      </c>
      <c r="I558" t="str">
        <f>IF(H558 = "","",VLOOKUP(H558,xml_table4!$A$1:$B$127,2,FALSE()))</f>
        <v/>
      </c>
      <c r="J558" s="1" t="s">
        <v>1219</v>
      </c>
      <c r="K558" t="str">
        <f>VLOOKUP(J558,xml_table2!$A$2:$B$56,2,FALSE())</f>
        <v>I50</v>
      </c>
      <c r="L558" s="1" t="s">
        <v>433</v>
      </c>
      <c r="M558" t="str">
        <f>VLOOKUP(L558,xml_table3!$A$1:$B$272,2,FALSE())</f>
        <v>S48</v>
      </c>
      <c r="N558" s="1" t="s">
        <v>581</v>
      </c>
      <c r="O558" t="str">
        <f>VLOOKUP(N558,xml_table3!$A$1:$B$272,2,FALSE())</f>
        <v>S35</v>
      </c>
      <c r="P558" s="1" t="s">
        <v>542</v>
      </c>
      <c r="Q558" t="str">
        <f>VLOOKUP(P558,xml_table3!$A$1:$B$272,2,FALSE())</f>
        <v>S37</v>
      </c>
      <c r="R558" s="1" t="s">
        <v>392</v>
      </c>
      <c r="S558" t="str">
        <f>VLOOKUP(R558,xml_table3!$A$1:$B$272,2,FALSE())</f>
        <v>S86</v>
      </c>
      <c r="T558" s="1" t="s">
        <v>212</v>
      </c>
      <c r="U558" s="1" t="s">
        <v>43</v>
      </c>
      <c r="V558" s="1" t="s">
        <v>45</v>
      </c>
      <c r="X558" s="1"/>
      <c r="Y558" t="str">
        <f>"&lt;member ID = """&amp;A558&amp;"""&gt;&lt;K_ID&gt;"&amp;B558&amp;"&lt;/K_ID&gt;&lt;Name&gt;"&amp;C558&amp;"&lt;/Name&gt;&lt;Personality&gt;"&amp;テーブル1[[#This Row],[Personality2]]&amp;"&lt;/Personality&gt;&lt;Special_1&gt;"&amp;G558&amp;"&lt;/Special_1&gt;&lt;Special_2&gt;"&amp;I558&amp;"&lt;/Special_2&gt;&lt;Item&gt;"&amp;K558&amp;"&lt;/Item&gt;&lt;Skill_1&gt;"&amp;M558&amp;"&lt;/Skill_1&gt;&lt;Skill_2&gt;"&amp;O558&amp;"&lt;/Skill_2&gt;&lt;Skill_3&gt;"&amp;Q558&amp;"&lt;/Skill_3&gt;"</f>
        <v>&lt;member ID = "P557"&gt;&lt;K_ID&gt;K140&lt;/K_ID&gt;&lt;Name&gt;リザードン&lt;/Name&gt;&lt;Personality&gt;PE3&lt;/Personality&gt;&lt;Special_1&gt;S114&lt;/Special_1&gt;&lt;Special_2&gt;&lt;/Special_2&gt;&lt;Item&gt;I50&lt;/Item&gt;&lt;Skill_1&gt;S48&lt;/Skill_1&gt;&lt;Skill_2&gt;S35&lt;/Skill_2&gt;&lt;Skill_3&gt;S37&lt;/Skill_3&gt;</v>
      </c>
      <c r="Z558" t="str">
        <f t="shared" si="17"/>
        <v>&lt;Skill_4&gt;S86&lt;/Skill_4&gt;&lt;Circle&gt;1&lt;/Circle&gt;&lt;Doryokuti_1&gt;C&lt;/Doryokuti_1&gt;&lt;Doryokuti_2&gt;S&lt;/Doryokuti_2&gt;&lt;Doryokuti_3&gt;&lt;/Doryokuti_3&gt;&lt;/member&gt;</v>
      </c>
      <c r="AA558" t="str">
        <f t="shared" si="16"/>
        <v>&lt;member ID = "P557"&gt;&lt;K_ID&gt;K140&lt;/K_ID&gt;&lt;Name&gt;リザードン&lt;/Name&gt;&lt;Personality&gt;PE3&lt;/Personality&gt;&lt;Special_1&gt;S114&lt;/Special_1&gt;&lt;Special_2&gt;&lt;/Special_2&gt;&lt;Item&gt;I50&lt;/Item&gt;&lt;Skill_1&gt;S48&lt;/Skill_1&gt;&lt;Skill_2&gt;S35&lt;/Skill_2&gt;&lt;Skill_3&gt;S37&lt;/Skill_3&gt;&lt;Skill_4&gt;S86&lt;/Skill_4&gt;&lt;Circle&gt;1&lt;/Circle&gt;&lt;Doryokuti_1&gt;C&lt;/Doryokuti_1&gt;&lt;Doryokuti_2&gt;S&lt;/Doryokuti_2&gt;&lt;Doryokuti_3&gt;&lt;/Doryokuti_3&gt;&lt;/member&gt;</v>
      </c>
      <c r="AMK558" s="1"/>
    </row>
    <row r="559" spans="1:27 1025:1025">
      <c r="A559" s="1" t="s">
        <v>1274</v>
      </c>
      <c r="B559" t="str">
        <f>VLOOKUP(C559,xml_table5!$A$1:$B$151,2,FALSE())</f>
        <v>K140</v>
      </c>
      <c r="C559" s="1" t="s">
        <v>1273</v>
      </c>
      <c r="D559" s="1" t="s">
        <v>261</v>
      </c>
      <c r="E559" s="22" t="str">
        <f>VLOOKUP(テーブル1[[#This Row],[Personality]],作業用!$J$2:$K$17,2,FALSE)</f>
        <v>PE3</v>
      </c>
      <c r="F559" t="str">
        <f>VLOOKUP(C559,pokemon_status!$B$2:$F$910,4,FALSE())</f>
        <v>もうか</v>
      </c>
      <c r="G559" t="str">
        <f>VLOOKUP(F559,xml_table4!$A$1:$B$127,2,FALSE())</f>
        <v>S114</v>
      </c>
      <c r="I559" t="str">
        <f>IF(H559 = "","",VLOOKUP(H559,xml_table4!$A$1:$B$127,2,FALSE()))</f>
        <v/>
      </c>
      <c r="J559" s="1" t="s">
        <v>262</v>
      </c>
      <c r="K559" t="str">
        <f>VLOOKUP(J559,xml_table2!$A$2:$B$56,2,FALSE())</f>
        <v>I26</v>
      </c>
      <c r="L559" s="1" t="s">
        <v>263</v>
      </c>
      <c r="M559" t="str">
        <f>VLOOKUP(L559,xml_table3!$A$1:$B$272,2,FALSE())</f>
        <v>S39</v>
      </c>
      <c r="N559" s="1" t="s">
        <v>264</v>
      </c>
      <c r="O559" t="str">
        <f>VLOOKUP(N559,xml_table3!$A$1:$B$272,2,FALSE())</f>
        <v>S120</v>
      </c>
      <c r="P559" s="1" t="s">
        <v>254</v>
      </c>
      <c r="Q559" t="str">
        <f>VLOOKUP(P559,xml_table3!$A$1:$B$272,2,FALSE())</f>
        <v>S43</v>
      </c>
      <c r="R559" s="1" t="s">
        <v>266</v>
      </c>
      <c r="S559" t="str">
        <f>VLOOKUP(R559,xml_table3!$A$1:$B$272,2,FALSE())</f>
        <v>S178</v>
      </c>
      <c r="T559" s="1" t="s">
        <v>219</v>
      </c>
      <c r="U559" s="1" t="s">
        <v>43</v>
      </c>
      <c r="V559" s="1" t="s">
        <v>45</v>
      </c>
      <c r="X559" s="1"/>
      <c r="Y559" t="str">
        <f>"&lt;member ID = """&amp;A559&amp;"""&gt;&lt;K_ID&gt;"&amp;B559&amp;"&lt;/K_ID&gt;&lt;Name&gt;"&amp;C559&amp;"&lt;/Name&gt;&lt;Personality&gt;"&amp;テーブル1[[#This Row],[Personality2]]&amp;"&lt;/Personality&gt;&lt;Special_1&gt;"&amp;G559&amp;"&lt;/Special_1&gt;&lt;Special_2&gt;"&amp;I559&amp;"&lt;/Special_2&gt;&lt;Item&gt;"&amp;K559&amp;"&lt;/Item&gt;&lt;Skill_1&gt;"&amp;M559&amp;"&lt;/Skill_1&gt;&lt;Skill_2&gt;"&amp;O559&amp;"&lt;/Skill_2&gt;&lt;Skill_3&gt;"&amp;Q559&amp;"&lt;/Skill_3&gt;"</f>
        <v>&lt;member ID = "P558"&gt;&lt;K_ID&gt;K140&lt;/K_ID&gt;&lt;Name&gt;リザードン&lt;/Name&gt;&lt;Personality&gt;PE3&lt;/Personality&gt;&lt;Special_1&gt;S114&lt;/Special_1&gt;&lt;Special_2&gt;&lt;/Special_2&gt;&lt;Item&gt;I26&lt;/Item&gt;&lt;Skill_1&gt;S39&lt;/Skill_1&gt;&lt;Skill_2&gt;S120&lt;/Skill_2&gt;&lt;Skill_3&gt;S43&lt;/Skill_3&gt;</v>
      </c>
      <c r="Z559" t="str">
        <f t="shared" si="17"/>
        <v>&lt;Skill_4&gt;S178&lt;/Skill_4&gt;&lt;Circle&gt;2&lt;/Circle&gt;&lt;Doryokuti_1&gt;C&lt;/Doryokuti_1&gt;&lt;Doryokuti_2&gt;S&lt;/Doryokuti_2&gt;&lt;Doryokuti_3&gt;&lt;/Doryokuti_3&gt;&lt;/member&gt;</v>
      </c>
      <c r="AA559" t="str">
        <f t="shared" si="16"/>
        <v>&lt;member ID = "P558"&gt;&lt;K_ID&gt;K140&lt;/K_ID&gt;&lt;Name&gt;リザードン&lt;/Name&gt;&lt;Personality&gt;PE3&lt;/Personality&gt;&lt;Special_1&gt;S114&lt;/Special_1&gt;&lt;Special_2&gt;&lt;/Special_2&gt;&lt;Item&gt;I26&lt;/Item&gt;&lt;Skill_1&gt;S39&lt;/Skill_1&gt;&lt;Skill_2&gt;S120&lt;/Skill_2&gt;&lt;Skill_3&gt;S43&lt;/Skill_3&gt;&lt;Skill_4&gt;S178&lt;/Skill_4&gt;&lt;Circle&gt;2&lt;/Circle&gt;&lt;Doryokuti_1&gt;C&lt;/Doryokuti_1&gt;&lt;Doryokuti_2&gt;S&lt;/Doryokuti_2&gt;&lt;Doryokuti_3&gt;&lt;/Doryokuti_3&gt;&lt;/member&gt;</v>
      </c>
      <c r="AMK559" s="1"/>
    </row>
    <row r="560" spans="1:27 1025:1025">
      <c r="A560" s="1" t="s">
        <v>1275</v>
      </c>
      <c r="B560" t="str">
        <f>VLOOKUP(C560,xml_table5!$A$1:$B$151,2,FALSE())</f>
        <v>K140</v>
      </c>
      <c r="C560" s="1" t="s">
        <v>1273</v>
      </c>
      <c r="D560" s="1" t="s">
        <v>206</v>
      </c>
      <c r="E560" s="22" t="str">
        <f>VLOOKUP(テーブル1[[#This Row],[Personality]],作業用!$J$2:$K$17,2,FALSE)</f>
        <v>PE1</v>
      </c>
      <c r="F560" t="str">
        <f>VLOOKUP(C560,pokemon_status!$B$2:$F$910,4,FALSE())</f>
        <v>もうか</v>
      </c>
      <c r="G560" t="str">
        <f>VLOOKUP(F560,xml_table4!$A$1:$B$127,2,FALSE())</f>
        <v>S114</v>
      </c>
      <c r="I560" t="str">
        <f>IF(H560 = "","",VLOOKUP(H560,xml_table4!$A$1:$B$127,2,FALSE()))</f>
        <v/>
      </c>
      <c r="J560" s="1" t="s">
        <v>214</v>
      </c>
      <c r="K560" t="str">
        <f>VLOOKUP(J560,xml_table2!$A$2:$B$56,2,FALSE())</f>
        <v>I45</v>
      </c>
      <c r="L560" s="1" t="s">
        <v>257</v>
      </c>
      <c r="M560" t="str">
        <f>VLOOKUP(L560,xml_table3!$A$1:$B$272,2,FALSE())</f>
        <v>S216</v>
      </c>
      <c r="N560" s="1" t="s">
        <v>210</v>
      </c>
      <c r="O560" t="str">
        <f>VLOOKUP(N560,xml_table3!$A$1:$B$272,2,FALSE())</f>
        <v>S95</v>
      </c>
      <c r="P560" s="1" t="s">
        <v>253</v>
      </c>
      <c r="Q560" t="str">
        <f>VLOOKUP(P560,xml_table3!$A$1:$B$272,2,FALSE())</f>
        <v>S52</v>
      </c>
      <c r="R560" s="1" t="s">
        <v>394</v>
      </c>
      <c r="S560" t="str">
        <f>VLOOKUP(R560,xml_table3!$A$1:$B$272,2,FALSE())</f>
        <v>S163</v>
      </c>
      <c r="T560" s="1" t="s">
        <v>224</v>
      </c>
      <c r="U560" s="1" t="s">
        <v>41</v>
      </c>
      <c r="V560" s="1" t="s">
        <v>45</v>
      </c>
      <c r="X560" s="1"/>
      <c r="Y560" t="str">
        <f>"&lt;member ID = """&amp;A560&amp;"""&gt;&lt;K_ID&gt;"&amp;B560&amp;"&lt;/K_ID&gt;&lt;Name&gt;"&amp;C560&amp;"&lt;/Name&gt;&lt;Personality&gt;"&amp;テーブル1[[#This Row],[Personality2]]&amp;"&lt;/Personality&gt;&lt;Special_1&gt;"&amp;G560&amp;"&lt;/Special_1&gt;&lt;Special_2&gt;"&amp;I560&amp;"&lt;/Special_2&gt;&lt;Item&gt;"&amp;K560&amp;"&lt;/Item&gt;&lt;Skill_1&gt;"&amp;M560&amp;"&lt;/Skill_1&gt;&lt;Skill_2&gt;"&amp;O560&amp;"&lt;/Skill_2&gt;&lt;Skill_3&gt;"&amp;Q560&amp;"&lt;/Skill_3&gt;"</f>
        <v>&lt;member ID = "P559"&gt;&lt;K_ID&gt;K140&lt;/K_ID&gt;&lt;Name&gt;リザードン&lt;/Name&gt;&lt;Personality&gt;PE1&lt;/Personality&gt;&lt;Special_1&gt;S114&lt;/Special_1&gt;&lt;Special_2&gt;&lt;/Special_2&gt;&lt;Item&gt;I45&lt;/Item&gt;&lt;Skill_1&gt;S216&lt;/Skill_1&gt;&lt;Skill_2&gt;S95&lt;/Skill_2&gt;&lt;Skill_3&gt;S52&lt;/Skill_3&gt;</v>
      </c>
      <c r="Z560" t="str">
        <f t="shared" si="17"/>
        <v>&lt;Skill_4&gt;S163&lt;/Skill_4&gt;&lt;Circle&gt;3&lt;/Circle&gt;&lt;Doryokuti_1&gt;A&lt;/Doryokuti_1&gt;&lt;Doryokuti_2&gt;S&lt;/Doryokuti_2&gt;&lt;Doryokuti_3&gt;&lt;/Doryokuti_3&gt;&lt;/member&gt;</v>
      </c>
      <c r="AA560" t="str">
        <f t="shared" si="16"/>
        <v>&lt;member ID = "P559"&gt;&lt;K_ID&gt;K140&lt;/K_ID&gt;&lt;Name&gt;リザードン&lt;/Name&gt;&lt;Personality&gt;PE1&lt;/Personality&gt;&lt;Special_1&gt;S114&lt;/Special_1&gt;&lt;Special_2&gt;&lt;/Special_2&gt;&lt;Item&gt;I45&lt;/Item&gt;&lt;Skill_1&gt;S216&lt;/Skill_1&gt;&lt;Skill_2&gt;S95&lt;/Skill_2&gt;&lt;Skill_3&gt;S52&lt;/Skill_3&gt;&lt;Skill_4&gt;S163&lt;/Skill_4&gt;&lt;Circle&gt;3&lt;/Circle&gt;&lt;Doryokuti_1&gt;A&lt;/Doryokuti_1&gt;&lt;Doryokuti_2&gt;S&lt;/Doryokuti_2&gt;&lt;Doryokuti_3&gt;&lt;/Doryokuti_3&gt;&lt;/member&gt;</v>
      </c>
      <c r="AMK560" s="1"/>
    </row>
    <row r="561" spans="1:27 1025:1025">
      <c r="A561" s="1" t="s">
        <v>1276</v>
      </c>
      <c r="B561" t="str">
        <f>VLOOKUP(C561,xml_table5!$A$1:$B$151,2,FALSE())</f>
        <v>K140</v>
      </c>
      <c r="C561" s="1" t="s">
        <v>1273</v>
      </c>
      <c r="D561" s="1" t="s">
        <v>309</v>
      </c>
      <c r="E561" s="22" t="str">
        <f>VLOOKUP(テーブル1[[#This Row],[Personality]],作業用!$J$2:$K$17,2,FALSE)</f>
        <v>PE6</v>
      </c>
      <c r="F561" t="str">
        <f>VLOOKUP(C561,pokemon_status!$B$2:$F$910,4,FALSE())</f>
        <v>もうか</v>
      </c>
      <c r="G561" t="str">
        <f>VLOOKUP(F561,xml_table4!$A$1:$B$127,2,FALSE())</f>
        <v>S114</v>
      </c>
      <c r="I561" t="str">
        <f>IF(H561 = "","",VLOOKUP(H561,xml_table4!$A$1:$B$127,2,FALSE()))</f>
        <v/>
      </c>
      <c r="J561" s="1" t="s">
        <v>315</v>
      </c>
      <c r="K561" t="str">
        <f>VLOOKUP(J561,xml_table2!$A$2:$B$56,2,FALSE())</f>
        <v>I43</v>
      </c>
      <c r="L561" s="1" t="s">
        <v>910</v>
      </c>
      <c r="M561" t="str">
        <f>VLOOKUP(L561,xml_table3!$A$1:$B$272,2,FALSE())</f>
        <v>S214</v>
      </c>
      <c r="N561" s="1" t="s">
        <v>581</v>
      </c>
      <c r="O561" t="str">
        <f>VLOOKUP(N561,xml_table3!$A$1:$B$272,2,FALSE())</f>
        <v>S35</v>
      </c>
      <c r="P561" s="1" t="s">
        <v>363</v>
      </c>
      <c r="Q561" t="str">
        <f>VLOOKUP(P561,xml_table3!$A$1:$B$272,2,FALSE())</f>
        <v>S61</v>
      </c>
      <c r="R561" s="1" t="s">
        <v>397</v>
      </c>
      <c r="S561" t="str">
        <f>VLOOKUP(R561,xml_table3!$A$1:$B$272,2,FALSE())</f>
        <v>S76</v>
      </c>
      <c r="T561" s="1" t="s">
        <v>228</v>
      </c>
      <c r="U561" s="1" t="s">
        <v>43</v>
      </c>
      <c r="V561" s="1" t="s">
        <v>45</v>
      </c>
      <c r="X561" s="1"/>
      <c r="Y561" t="str">
        <f>"&lt;member ID = """&amp;A561&amp;"""&gt;&lt;K_ID&gt;"&amp;B561&amp;"&lt;/K_ID&gt;&lt;Name&gt;"&amp;C561&amp;"&lt;/Name&gt;&lt;Personality&gt;"&amp;テーブル1[[#This Row],[Personality2]]&amp;"&lt;/Personality&gt;&lt;Special_1&gt;"&amp;G561&amp;"&lt;/Special_1&gt;&lt;Special_2&gt;"&amp;I561&amp;"&lt;/Special_2&gt;&lt;Item&gt;"&amp;K561&amp;"&lt;/Item&gt;&lt;Skill_1&gt;"&amp;M561&amp;"&lt;/Skill_1&gt;&lt;Skill_2&gt;"&amp;O561&amp;"&lt;/Skill_2&gt;&lt;Skill_3&gt;"&amp;Q561&amp;"&lt;/Skill_3&gt;"</f>
        <v>&lt;member ID = "P560"&gt;&lt;K_ID&gt;K140&lt;/K_ID&gt;&lt;Name&gt;リザードン&lt;/Name&gt;&lt;Personality&gt;PE6&lt;/Personality&gt;&lt;Special_1&gt;S114&lt;/Special_1&gt;&lt;Special_2&gt;&lt;/Special_2&gt;&lt;Item&gt;I43&lt;/Item&gt;&lt;Skill_1&gt;S214&lt;/Skill_1&gt;&lt;Skill_2&gt;S35&lt;/Skill_2&gt;&lt;Skill_3&gt;S61&lt;/Skill_3&gt;</v>
      </c>
      <c r="Z561" t="str">
        <f t="shared" si="17"/>
        <v>&lt;Skill_4&gt;S76&lt;/Skill_4&gt;&lt;Circle&gt;4&lt;/Circle&gt;&lt;Doryokuti_1&gt;C&lt;/Doryokuti_1&gt;&lt;Doryokuti_2&gt;S&lt;/Doryokuti_2&gt;&lt;Doryokuti_3&gt;&lt;/Doryokuti_3&gt;&lt;/member&gt;</v>
      </c>
      <c r="AA561" t="str">
        <f t="shared" si="16"/>
        <v>&lt;member ID = "P560"&gt;&lt;K_ID&gt;K140&lt;/K_ID&gt;&lt;Name&gt;リザードン&lt;/Name&gt;&lt;Personality&gt;PE6&lt;/Personality&gt;&lt;Special_1&gt;S114&lt;/Special_1&gt;&lt;Special_2&gt;&lt;/Special_2&gt;&lt;Item&gt;I43&lt;/Item&gt;&lt;Skill_1&gt;S214&lt;/Skill_1&gt;&lt;Skill_2&gt;S35&lt;/Skill_2&gt;&lt;Skill_3&gt;S61&lt;/Skill_3&gt;&lt;Skill_4&gt;S76&lt;/Skill_4&gt;&lt;Circle&gt;4&lt;/Circle&gt;&lt;Doryokuti_1&gt;C&lt;/Doryokuti_1&gt;&lt;Doryokuti_2&gt;S&lt;/Doryokuti_2&gt;&lt;Doryokuti_3&gt;&lt;/Doryokuti_3&gt;&lt;/member&gt;</v>
      </c>
      <c r="AMK561" s="1"/>
    </row>
    <row r="562" spans="1:27 1025:1025">
      <c r="A562" s="1" t="s">
        <v>1277</v>
      </c>
      <c r="B562" t="str">
        <f>VLOOKUP(C562,xml_table5!$A$1:$B$151,2,FALSE())</f>
        <v>K141</v>
      </c>
      <c r="C562" s="1" t="s">
        <v>1278</v>
      </c>
      <c r="D562" s="1" t="s">
        <v>383</v>
      </c>
      <c r="E562" s="22" t="str">
        <f>VLOOKUP(テーブル1[[#This Row],[Personality]],作業用!$J$2:$K$17,2,FALSE)</f>
        <v>PE8</v>
      </c>
      <c r="F562" t="str">
        <f>VLOOKUP(C562,pokemon_status!$B$2:$F$910,4,FALSE())</f>
        <v>こんじょう</v>
      </c>
      <c r="G562" t="str">
        <f>VLOOKUP(F562,xml_table4!$A$1:$B$127,2,FALSE())</f>
        <v>S31</v>
      </c>
      <c r="H562" t="s">
        <v>558</v>
      </c>
      <c r="I562" t="str">
        <f>IF(H562 = "","",VLOOKUP(H562,xml_table4!$A$1:$B$127,2,FALSE()))</f>
        <v>S82</v>
      </c>
      <c r="J562" s="1" t="s">
        <v>421</v>
      </c>
      <c r="K562" t="str">
        <f>VLOOKUP(J562,xml_table2!$A$2:$B$56,2,FALSE())</f>
        <v>I13</v>
      </c>
      <c r="L562" s="1" t="s">
        <v>303</v>
      </c>
      <c r="M562" t="str">
        <f>VLOOKUP(L562,xml_table3!$A$1:$B$272,2,FALSE())</f>
        <v>S67</v>
      </c>
      <c r="N562" s="1" t="s">
        <v>304</v>
      </c>
      <c r="O562" t="str">
        <f>VLOOKUP(N562,xml_table3!$A$1:$B$272,2,FALSE())</f>
        <v>S97</v>
      </c>
      <c r="P562" s="1" t="s">
        <v>404</v>
      </c>
      <c r="Q562" t="str">
        <f>VLOOKUP(P562,xml_table3!$A$1:$B$272,2,FALSE())</f>
        <v>S257</v>
      </c>
      <c r="R562" s="1" t="s">
        <v>423</v>
      </c>
      <c r="S562" t="str">
        <f>VLOOKUP(R562,xml_table3!$A$1:$B$272,2,FALSE())</f>
        <v>S47</v>
      </c>
      <c r="T562" s="1" t="s">
        <v>212</v>
      </c>
      <c r="U562" s="1" t="s">
        <v>40</v>
      </c>
      <c r="V562" s="1" t="s">
        <v>41</v>
      </c>
      <c r="X562" s="1"/>
      <c r="Y562" t="str">
        <f>"&lt;member ID = """&amp;A562&amp;"""&gt;&lt;K_ID&gt;"&amp;B562&amp;"&lt;/K_ID&gt;&lt;Name&gt;"&amp;C562&amp;"&lt;/Name&gt;&lt;Personality&gt;"&amp;テーブル1[[#This Row],[Personality2]]&amp;"&lt;/Personality&gt;&lt;Special_1&gt;"&amp;G562&amp;"&lt;/Special_1&gt;&lt;Special_2&gt;"&amp;I562&amp;"&lt;/Special_2&gt;&lt;Item&gt;"&amp;K562&amp;"&lt;/Item&gt;&lt;Skill_1&gt;"&amp;M562&amp;"&lt;/Skill_1&gt;&lt;Skill_2&gt;"&amp;O562&amp;"&lt;/Skill_2&gt;&lt;Skill_3&gt;"&amp;Q562&amp;"&lt;/Skill_3&gt;"</f>
        <v>&lt;member ID = "P561"&gt;&lt;K_ID&gt;K141&lt;/K_ID&gt;&lt;Name&gt;リングマ&lt;/Name&gt;&lt;Personality&gt;PE8&lt;/Personality&gt;&lt;Special_1&gt;S31&lt;/Special_1&gt;&lt;Special_2&gt;S82&lt;/Special_2&gt;&lt;Item&gt;I13&lt;/Item&gt;&lt;Skill_1&gt;S67&lt;/Skill_1&gt;&lt;Skill_2&gt;S97&lt;/Skill_2&gt;&lt;Skill_3&gt;S257&lt;/Skill_3&gt;</v>
      </c>
      <c r="Z562" t="str">
        <f t="shared" si="17"/>
        <v>&lt;Skill_4&gt;S47&lt;/Skill_4&gt;&lt;Circle&gt;1&lt;/Circle&gt;&lt;Doryokuti_1&gt;HP&lt;/Doryokuti_1&gt;&lt;Doryokuti_2&gt;A&lt;/Doryokuti_2&gt;&lt;Doryokuti_3&gt;&lt;/Doryokuti_3&gt;&lt;/member&gt;</v>
      </c>
      <c r="AA562" t="str">
        <f t="shared" si="16"/>
        <v>&lt;member ID = "P561"&gt;&lt;K_ID&gt;K141&lt;/K_ID&gt;&lt;Name&gt;リングマ&lt;/Name&gt;&lt;Personality&gt;PE8&lt;/Personality&gt;&lt;Special_1&gt;S31&lt;/Special_1&gt;&lt;Special_2&gt;S82&lt;/Special_2&gt;&lt;Item&gt;I13&lt;/Item&gt;&lt;Skill_1&gt;S67&lt;/Skill_1&gt;&lt;Skill_2&gt;S97&lt;/Skill_2&gt;&lt;Skill_3&gt;S257&lt;/Skill_3&gt;&lt;Skill_4&gt;S47&lt;/Skill_4&gt;&lt;Circle&gt;1&lt;/Circle&gt;&lt;Doryokuti_1&gt;HP&lt;/Doryokuti_1&gt;&lt;Doryokuti_2&gt;A&lt;/Doryokuti_2&gt;&lt;Doryokuti_3&gt;&lt;/Doryokuti_3&gt;&lt;/member&gt;</v>
      </c>
      <c r="AMK562" s="1"/>
    </row>
    <row r="563" spans="1:27 1025:1025">
      <c r="A563" s="1" t="s">
        <v>1279</v>
      </c>
      <c r="B563" t="str">
        <f>VLOOKUP(C563,xml_table5!$A$1:$B$151,2,FALSE())</f>
        <v>K141</v>
      </c>
      <c r="C563" s="1" t="s">
        <v>1278</v>
      </c>
      <c r="D563" s="1" t="s">
        <v>206</v>
      </c>
      <c r="E563" s="22" t="str">
        <f>VLOOKUP(テーブル1[[#This Row],[Personality]],作業用!$J$2:$K$17,2,FALSE)</f>
        <v>PE1</v>
      </c>
      <c r="F563" t="str">
        <f>VLOOKUP(C563,pokemon_status!$B$2:$F$910,4,FALSE())</f>
        <v>こんじょう</v>
      </c>
      <c r="G563" t="str">
        <f>VLOOKUP(F563,xml_table4!$A$1:$B$127,2,FALSE())</f>
        <v>S31</v>
      </c>
      <c r="H563" t="s">
        <v>558</v>
      </c>
      <c r="I563" t="str">
        <f>IF(H563 = "","",VLOOKUP(H563,xml_table4!$A$1:$B$127,2,FALSE()))</f>
        <v>S82</v>
      </c>
      <c r="J563" s="1" t="s">
        <v>226</v>
      </c>
      <c r="K563" t="str">
        <f>VLOOKUP(J563,xml_table2!$A$2:$B$56,2,FALSE())</f>
        <v>I3</v>
      </c>
      <c r="L563" s="1" t="s">
        <v>498</v>
      </c>
      <c r="M563" t="str">
        <f>VLOOKUP(L563,xml_table3!$A$1:$B$272,2,FALSE())</f>
        <v>S2</v>
      </c>
      <c r="N563" s="1" t="s">
        <v>338</v>
      </c>
      <c r="O563" t="str">
        <f>VLOOKUP(N563,xml_table3!$A$1:$B$272,2,FALSE())</f>
        <v>S226</v>
      </c>
      <c r="P563" s="1" t="s">
        <v>339</v>
      </c>
      <c r="Q563" t="str">
        <f>VLOOKUP(P563,xml_table3!$A$1:$B$272,2,FALSE())</f>
        <v>S56</v>
      </c>
      <c r="R563" s="1" t="s">
        <v>340</v>
      </c>
      <c r="S563" t="str">
        <f>VLOOKUP(R563,xml_table3!$A$1:$B$272,2,FALSE())</f>
        <v>S269</v>
      </c>
      <c r="T563" s="1" t="s">
        <v>219</v>
      </c>
      <c r="U563" s="1" t="s">
        <v>40</v>
      </c>
      <c r="V563" s="1" t="s">
        <v>41</v>
      </c>
      <c r="X563" s="1"/>
      <c r="Y563" t="str">
        <f>"&lt;member ID = """&amp;A563&amp;"""&gt;&lt;K_ID&gt;"&amp;B563&amp;"&lt;/K_ID&gt;&lt;Name&gt;"&amp;C563&amp;"&lt;/Name&gt;&lt;Personality&gt;"&amp;テーブル1[[#This Row],[Personality2]]&amp;"&lt;/Personality&gt;&lt;Special_1&gt;"&amp;G563&amp;"&lt;/Special_1&gt;&lt;Special_2&gt;"&amp;I563&amp;"&lt;/Special_2&gt;&lt;Item&gt;"&amp;K563&amp;"&lt;/Item&gt;&lt;Skill_1&gt;"&amp;M563&amp;"&lt;/Skill_1&gt;&lt;Skill_2&gt;"&amp;O563&amp;"&lt;/Skill_2&gt;&lt;Skill_3&gt;"&amp;Q563&amp;"&lt;/Skill_3&gt;"</f>
        <v>&lt;member ID = "P562"&gt;&lt;K_ID&gt;K141&lt;/K_ID&gt;&lt;Name&gt;リングマ&lt;/Name&gt;&lt;Personality&gt;PE1&lt;/Personality&gt;&lt;Special_1&gt;S31&lt;/Special_1&gt;&lt;Special_2&gt;S82&lt;/Special_2&gt;&lt;Item&gt;I3&lt;/Item&gt;&lt;Skill_1&gt;S2&lt;/Skill_1&gt;&lt;Skill_2&gt;S226&lt;/Skill_2&gt;&lt;Skill_3&gt;S56&lt;/Skill_3&gt;</v>
      </c>
      <c r="Z563" t="str">
        <f t="shared" si="17"/>
        <v>&lt;Skill_4&gt;S269&lt;/Skill_4&gt;&lt;Circle&gt;2&lt;/Circle&gt;&lt;Doryokuti_1&gt;HP&lt;/Doryokuti_1&gt;&lt;Doryokuti_2&gt;A&lt;/Doryokuti_2&gt;&lt;Doryokuti_3&gt;&lt;/Doryokuti_3&gt;&lt;/member&gt;</v>
      </c>
      <c r="AA563" t="str">
        <f t="shared" si="16"/>
        <v>&lt;member ID = "P562"&gt;&lt;K_ID&gt;K141&lt;/K_ID&gt;&lt;Name&gt;リングマ&lt;/Name&gt;&lt;Personality&gt;PE1&lt;/Personality&gt;&lt;Special_1&gt;S31&lt;/Special_1&gt;&lt;Special_2&gt;S82&lt;/Special_2&gt;&lt;Item&gt;I3&lt;/Item&gt;&lt;Skill_1&gt;S2&lt;/Skill_1&gt;&lt;Skill_2&gt;S226&lt;/Skill_2&gt;&lt;Skill_3&gt;S56&lt;/Skill_3&gt;&lt;Skill_4&gt;S269&lt;/Skill_4&gt;&lt;Circle&gt;2&lt;/Circle&gt;&lt;Doryokuti_1&gt;HP&lt;/Doryokuti_1&gt;&lt;Doryokuti_2&gt;A&lt;/Doryokuti_2&gt;&lt;Doryokuti_3&gt;&lt;/Doryokuti_3&gt;&lt;/member&gt;</v>
      </c>
      <c r="AMK563" s="1"/>
    </row>
    <row r="564" spans="1:27 1025:1025">
      <c r="A564" s="1" t="s">
        <v>1280</v>
      </c>
      <c r="B564" t="str">
        <f>VLOOKUP(C564,xml_table5!$A$1:$B$151,2,FALSE())</f>
        <v>K141</v>
      </c>
      <c r="C564" s="1" t="s">
        <v>1278</v>
      </c>
      <c r="D564" s="1" t="s">
        <v>206</v>
      </c>
      <c r="E564" s="22" t="str">
        <f>VLOOKUP(テーブル1[[#This Row],[Personality]],作業用!$J$2:$K$17,2,FALSE)</f>
        <v>PE1</v>
      </c>
      <c r="F564" t="str">
        <f>VLOOKUP(C564,pokemon_status!$B$2:$F$910,4,FALSE())</f>
        <v>こんじょう</v>
      </c>
      <c r="G564" t="str">
        <f>VLOOKUP(F564,xml_table4!$A$1:$B$127,2,FALSE())</f>
        <v>S31</v>
      </c>
      <c r="H564" t="s">
        <v>558</v>
      </c>
      <c r="I564" t="str">
        <f>IF(H564 = "","",VLOOKUP(H564,xml_table4!$A$1:$B$127,2,FALSE()))</f>
        <v>S82</v>
      </c>
      <c r="J564" s="1" t="s">
        <v>509</v>
      </c>
      <c r="K564" t="str">
        <f>VLOOKUP(J564,xml_table2!$A$2:$B$56,2,FALSE())</f>
        <v>I37</v>
      </c>
      <c r="L564" s="1" t="s">
        <v>235</v>
      </c>
      <c r="M564" t="str">
        <f>VLOOKUP(L564,xml_table3!$A$1:$B$272,2,FALSE())</f>
        <v>S58</v>
      </c>
      <c r="N564" s="1" t="s">
        <v>222</v>
      </c>
      <c r="O564" t="str">
        <f>VLOOKUP(N564,xml_table3!$A$1:$B$272,2,FALSE())</f>
        <v>S193</v>
      </c>
      <c r="P564" s="1" t="s">
        <v>253</v>
      </c>
      <c r="Q564" t="str">
        <f>VLOOKUP(P564,xml_table3!$A$1:$B$272,2,FALSE())</f>
        <v>S52</v>
      </c>
      <c r="R564" s="1" t="s">
        <v>333</v>
      </c>
      <c r="S564" t="str">
        <f>VLOOKUP(R564,xml_table3!$A$1:$B$272,2,FALSE())</f>
        <v>S235</v>
      </c>
      <c r="T564" s="1" t="s">
        <v>224</v>
      </c>
      <c r="U564" s="1" t="s">
        <v>40</v>
      </c>
      <c r="V564" s="1" t="s">
        <v>41</v>
      </c>
      <c r="X564" s="1"/>
      <c r="Y564" t="str">
        <f>"&lt;member ID = """&amp;A564&amp;"""&gt;&lt;K_ID&gt;"&amp;B564&amp;"&lt;/K_ID&gt;&lt;Name&gt;"&amp;C564&amp;"&lt;/Name&gt;&lt;Personality&gt;"&amp;テーブル1[[#This Row],[Personality2]]&amp;"&lt;/Personality&gt;&lt;Special_1&gt;"&amp;G564&amp;"&lt;/Special_1&gt;&lt;Special_2&gt;"&amp;I564&amp;"&lt;/Special_2&gt;&lt;Item&gt;"&amp;K564&amp;"&lt;/Item&gt;&lt;Skill_1&gt;"&amp;M564&amp;"&lt;/Skill_1&gt;&lt;Skill_2&gt;"&amp;O564&amp;"&lt;/Skill_2&gt;&lt;Skill_3&gt;"&amp;Q564&amp;"&lt;/Skill_3&gt;"</f>
        <v>&lt;member ID = "P563"&gt;&lt;K_ID&gt;K141&lt;/K_ID&gt;&lt;Name&gt;リングマ&lt;/Name&gt;&lt;Personality&gt;PE1&lt;/Personality&gt;&lt;Special_1&gt;S31&lt;/Special_1&gt;&lt;Special_2&gt;S82&lt;/Special_2&gt;&lt;Item&gt;I37&lt;/Item&gt;&lt;Skill_1&gt;S58&lt;/Skill_1&gt;&lt;Skill_2&gt;S193&lt;/Skill_2&gt;&lt;Skill_3&gt;S52&lt;/Skill_3&gt;</v>
      </c>
      <c r="Z564" t="str">
        <f t="shared" si="17"/>
        <v>&lt;Skill_4&gt;S235&lt;/Skill_4&gt;&lt;Circle&gt;3&lt;/Circle&gt;&lt;Doryokuti_1&gt;HP&lt;/Doryokuti_1&gt;&lt;Doryokuti_2&gt;A&lt;/Doryokuti_2&gt;&lt;Doryokuti_3&gt;&lt;/Doryokuti_3&gt;&lt;/member&gt;</v>
      </c>
      <c r="AA564" t="str">
        <f t="shared" si="16"/>
        <v>&lt;member ID = "P563"&gt;&lt;K_ID&gt;K141&lt;/K_ID&gt;&lt;Name&gt;リングマ&lt;/Name&gt;&lt;Personality&gt;PE1&lt;/Personality&gt;&lt;Special_1&gt;S31&lt;/Special_1&gt;&lt;Special_2&gt;S82&lt;/Special_2&gt;&lt;Item&gt;I37&lt;/Item&gt;&lt;Skill_1&gt;S58&lt;/Skill_1&gt;&lt;Skill_2&gt;S193&lt;/Skill_2&gt;&lt;Skill_3&gt;S52&lt;/Skill_3&gt;&lt;Skill_4&gt;S235&lt;/Skill_4&gt;&lt;Circle&gt;3&lt;/Circle&gt;&lt;Doryokuti_1&gt;HP&lt;/Doryokuti_1&gt;&lt;Doryokuti_2&gt;A&lt;/Doryokuti_2&gt;&lt;Doryokuti_3&gt;&lt;/Doryokuti_3&gt;&lt;/member&gt;</v>
      </c>
      <c r="AMK564" s="1"/>
    </row>
    <row r="565" spans="1:27 1025:1025">
      <c r="A565" s="1" t="s">
        <v>1281</v>
      </c>
      <c r="B565" t="str">
        <f>VLOOKUP(C565,xml_table5!$A$1:$B$151,2,FALSE())</f>
        <v>K141</v>
      </c>
      <c r="C565" s="1" t="s">
        <v>1278</v>
      </c>
      <c r="D565" s="1" t="s">
        <v>206</v>
      </c>
      <c r="E565" s="22" t="str">
        <f>VLOOKUP(テーブル1[[#This Row],[Personality]],作業用!$J$2:$K$17,2,FALSE)</f>
        <v>PE1</v>
      </c>
      <c r="F565" t="str">
        <f>VLOOKUP(C565,pokemon_status!$B$2:$F$910,4,FALSE())</f>
        <v>こんじょう</v>
      </c>
      <c r="G565" t="str">
        <f>VLOOKUP(F565,xml_table4!$A$1:$B$127,2,FALSE())</f>
        <v>S31</v>
      </c>
      <c r="H565" t="s">
        <v>558</v>
      </c>
      <c r="I565" t="str">
        <f>IF(H565 = "","",VLOOKUP(H565,xml_table4!$A$1:$B$127,2,FALSE()))</f>
        <v>S82</v>
      </c>
      <c r="J565" s="1" t="s">
        <v>239</v>
      </c>
      <c r="K565" t="str">
        <f>VLOOKUP(J565,xml_table2!$A$2:$B$56,2,FALSE())</f>
        <v>I30</v>
      </c>
      <c r="L565" s="1" t="s">
        <v>99</v>
      </c>
      <c r="M565" t="str">
        <f>VLOOKUP(L565,xml_table3!$A$1:$B$272,2,FALSE())</f>
        <v>S44</v>
      </c>
      <c r="N565" s="1" t="s">
        <v>353</v>
      </c>
      <c r="O565" t="str">
        <f>VLOOKUP(N565,xml_table3!$A$1:$B$272,2,FALSE())</f>
        <v>S73</v>
      </c>
      <c r="P565" s="1" t="s">
        <v>210</v>
      </c>
      <c r="Q565" t="str">
        <f>VLOOKUP(P565,xml_table3!$A$1:$B$272,2,FALSE())</f>
        <v>S95</v>
      </c>
      <c r="R565" s="1" t="s">
        <v>217</v>
      </c>
      <c r="S565" t="str">
        <f>VLOOKUP(R565,xml_table3!$A$1:$B$272,2,FALSE())</f>
        <v>S145</v>
      </c>
      <c r="T565" s="1" t="s">
        <v>228</v>
      </c>
      <c r="U565" s="1" t="s">
        <v>40</v>
      </c>
      <c r="V565" s="1" t="s">
        <v>41</v>
      </c>
      <c r="X565" s="1"/>
      <c r="Y565" t="str">
        <f>"&lt;member ID = """&amp;A565&amp;"""&gt;&lt;K_ID&gt;"&amp;B565&amp;"&lt;/K_ID&gt;&lt;Name&gt;"&amp;C565&amp;"&lt;/Name&gt;&lt;Personality&gt;"&amp;テーブル1[[#This Row],[Personality2]]&amp;"&lt;/Personality&gt;&lt;Special_1&gt;"&amp;G565&amp;"&lt;/Special_1&gt;&lt;Special_2&gt;"&amp;I565&amp;"&lt;/Special_2&gt;&lt;Item&gt;"&amp;K565&amp;"&lt;/Item&gt;&lt;Skill_1&gt;"&amp;M565&amp;"&lt;/Skill_1&gt;&lt;Skill_2&gt;"&amp;O565&amp;"&lt;/Skill_2&gt;&lt;Skill_3&gt;"&amp;Q565&amp;"&lt;/Skill_3&gt;"</f>
        <v>&lt;member ID = "P564"&gt;&lt;K_ID&gt;K141&lt;/K_ID&gt;&lt;Name&gt;リングマ&lt;/Name&gt;&lt;Personality&gt;PE1&lt;/Personality&gt;&lt;Special_1&gt;S31&lt;/Special_1&gt;&lt;Special_2&gt;S82&lt;/Special_2&gt;&lt;Item&gt;I30&lt;/Item&gt;&lt;Skill_1&gt;S44&lt;/Skill_1&gt;&lt;Skill_2&gt;S73&lt;/Skill_2&gt;&lt;Skill_3&gt;S95&lt;/Skill_3&gt;</v>
      </c>
      <c r="Z565" t="str">
        <f t="shared" si="17"/>
        <v>&lt;Skill_4&gt;S145&lt;/Skill_4&gt;&lt;Circle&gt;4&lt;/Circle&gt;&lt;Doryokuti_1&gt;HP&lt;/Doryokuti_1&gt;&lt;Doryokuti_2&gt;A&lt;/Doryokuti_2&gt;&lt;Doryokuti_3&gt;&lt;/Doryokuti_3&gt;&lt;/member&gt;</v>
      </c>
      <c r="AA565" t="str">
        <f t="shared" si="16"/>
        <v>&lt;member ID = "P564"&gt;&lt;K_ID&gt;K141&lt;/K_ID&gt;&lt;Name&gt;リングマ&lt;/Name&gt;&lt;Personality&gt;PE1&lt;/Personality&gt;&lt;Special_1&gt;S31&lt;/Special_1&gt;&lt;Special_2&gt;S82&lt;/Special_2&gt;&lt;Item&gt;I30&lt;/Item&gt;&lt;Skill_1&gt;S44&lt;/Skill_1&gt;&lt;Skill_2&gt;S73&lt;/Skill_2&gt;&lt;Skill_3&gt;S95&lt;/Skill_3&gt;&lt;Skill_4&gt;S145&lt;/Skill_4&gt;&lt;Circle&gt;4&lt;/Circle&gt;&lt;Doryokuti_1&gt;HP&lt;/Doryokuti_1&gt;&lt;Doryokuti_2&gt;A&lt;/Doryokuti_2&gt;&lt;Doryokuti_3&gt;&lt;/Doryokuti_3&gt;&lt;/member&gt;</v>
      </c>
      <c r="AMK565" s="1"/>
    </row>
    <row r="566" spans="1:27 1025:1025">
      <c r="A566" s="1" t="s">
        <v>1282</v>
      </c>
      <c r="B566" t="str">
        <f>VLOOKUP(C566,xml_table5!$A$1:$B$151,2,FALSE())</f>
        <v>K142</v>
      </c>
      <c r="C566" s="1" t="s">
        <v>1283</v>
      </c>
      <c r="D566" s="1" t="s">
        <v>564</v>
      </c>
      <c r="E566" s="22" t="str">
        <f>VLOOKUP(テーブル1[[#This Row],[Personality]],作業用!$J$2:$K$17,2,FALSE)</f>
        <v>PE9</v>
      </c>
      <c r="F566" t="str">
        <f>VLOOKUP(C566,pokemon_status!$B$2:$F$910,4,FALSE())</f>
        <v>どんかん</v>
      </c>
      <c r="G566" t="str">
        <f>VLOOKUP(F566,xml_table4!$A$1:$B$127,2,FALSE())</f>
        <v>S71</v>
      </c>
      <c r="H566" t="s">
        <v>710</v>
      </c>
      <c r="I566" t="str">
        <f>IF(H566 = "","",VLOOKUP(H566,xml_table4!$A$1:$B$127,2,FALSE()))</f>
        <v>S123</v>
      </c>
      <c r="J566" s="1" t="s">
        <v>460</v>
      </c>
      <c r="K566" t="str">
        <f>VLOOKUP(J566,xml_table2!$A$2:$B$56,2,FALSE())</f>
        <v>I10</v>
      </c>
      <c r="L566" s="1" t="s">
        <v>310</v>
      </c>
      <c r="M566" t="str">
        <f>VLOOKUP(L566,xml_table3!$A$1:$B$272,2,FALSE())</f>
        <v>S88</v>
      </c>
      <c r="N566" s="1" t="s">
        <v>396</v>
      </c>
      <c r="O566" t="str">
        <f>VLOOKUP(N566,xml_table3!$A$1:$B$272,2,FALSE())</f>
        <v>S270</v>
      </c>
      <c r="P566" s="1" t="s">
        <v>1284</v>
      </c>
      <c r="Q566" t="str">
        <f>VLOOKUP(P566,xml_table3!$A$1:$B$272,2,FALSE())</f>
        <v>S10</v>
      </c>
      <c r="R566" s="1" t="s">
        <v>1285</v>
      </c>
      <c r="S566" t="str">
        <f>VLOOKUP(R566,xml_table3!$A$1:$B$272,2,FALSE())</f>
        <v>S30</v>
      </c>
      <c r="T566" s="1" t="s">
        <v>212</v>
      </c>
      <c r="U566" s="1" t="s">
        <v>43</v>
      </c>
      <c r="V566" s="1" t="s">
        <v>44</v>
      </c>
      <c r="X566" s="1"/>
      <c r="Y566" t="str">
        <f>"&lt;member ID = """&amp;A566&amp;"""&gt;&lt;K_ID&gt;"&amp;B566&amp;"&lt;/K_ID&gt;&lt;Name&gt;"&amp;C566&amp;"&lt;/Name&gt;&lt;Personality&gt;"&amp;テーブル1[[#This Row],[Personality2]]&amp;"&lt;/Personality&gt;&lt;Special_1&gt;"&amp;G566&amp;"&lt;/Special_1&gt;&lt;Special_2&gt;"&amp;I566&amp;"&lt;/Special_2&gt;&lt;Item&gt;"&amp;K566&amp;"&lt;/Item&gt;&lt;Skill_1&gt;"&amp;M566&amp;"&lt;/Skill_1&gt;&lt;Skill_2&gt;"&amp;O566&amp;"&lt;/Skill_2&gt;&lt;Skill_3&gt;"&amp;Q566&amp;"&lt;/Skill_3&gt;"</f>
        <v>&lt;member ID = "P565"&gt;&lt;K_ID&gt;K142&lt;/K_ID&gt;&lt;Name&gt;ルージュラ&lt;/Name&gt;&lt;Personality&gt;PE9&lt;/Personality&gt;&lt;Special_1&gt;S71&lt;/Special_1&gt;&lt;Special_2&gt;S123&lt;/Special_2&gt;&lt;Item&gt;I10&lt;/Item&gt;&lt;Skill_1&gt;S88&lt;/Skill_1&gt;&lt;Skill_2&gt;S270&lt;/Skill_2&gt;&lt;Skill_3&gt;S10&lt;/Skill_3&gt;</v>
      </c>
      <c r="Z566" t="str">
        <f t="shared" si="17"/>
        <v>&lt;Skill_4&gt;S30&lt;/Skill_4&gt;&lt;Circle&gt;1&lt;/Circle&gt;&lt;Doryokuti_1&gt;C&lt;/Doryokuti_1&gt;&lt;Doryokuti_2&gt;D&lt;/Doryokuti_2&gt;&lt;Doryokuti_3&gt;&lt;/Doryokuti_3&gt;&lt;/member&gt;</v>
      </c>
      <c r="AA566" t="str">
        <f t="shared" si="16"/>
        <v>&lt;member ID = "P565"&gt;&lt;K_ID&gt;K142&lt;/K_ID&gt;&lt;Name&gt;ルージュラ&lt;/Name&gt;&lt;Personality&gt;PE9&lt;/Personality&gt;&lt;Special_1&gt;S71&lt;/Special_1&gt;&lt;Special_2&gt;S123&lt;/Special_2&gt;&lt;Item&gt;I10&lt;/Item&gt;&lt;Skill_1&gt;S88&lt;/Skill_1&gt;&lt;Skill_2&gt;S270&lt;/Skill_2&gt;&lt;Skill_3&gt;S10&lt;/Skill_3&gt;&lt;Skill_4&gt;S30&lt;/Skill_4&gt;&lt;Circle&gt;1&lt;/Circle&gt;&lt;Doryokuti_1&gt;C&lt;/Doryokuti_1&gt;&lt;Doryokuti_2&gt;D&lt;/Doryokuti_2&gt;&lt;Doryokuti_3&gt;&lt;/Doryokuti_3&gt;&lt;/member&gt;</v>
      </c>
      <c r="AMK566" s="1"/>
    </row>
    <row r="567" spans="1:27 1025:1025">
      <c r="A567" s="1" t="s">
        <v>1286</v>
      </c>
      <c r="B567" t="str">
        <f>VLOOKUP(C567,xml_table5!$A$1:$B$151,2,FALSE())</f>
        <v>K142</v>
      </c>
      <c r="C567" s="1" t="s">
        <v>1283</v>
      </c>
      <c r="D567" s="1" t="s">
        <v>564</v>
      </c>
      <c r="E567" s="22" t="str">
        <f>VLOOKUP(テーブル1[[#This Row],[Personality]],作業用!$J$2:$K$17,2,FALSE)</f>
        <v>PE9</v>
      </c>
      <c r="F567" t="str">
        <f>VLOOKUP(C567,pokemon_status!$B$2:$F$910,4,FALSE())</f>
        <v>どんかん</v>
      </c>
      <c r="G567" t="str">
        <f>VLOOKUP(F567,xml_table4!$A$1:$B$127,2,FALSE())</f>
        <v>S71</v>
      </c>
      <c r="H567" t="s">
        <v>710</v>
      </c>
      <c r="I567" t="str">
        <f>IF(H567 = "","",VLOOKUP(H567,xml_table4!$A$1:$B$127,2,FALSE()))</f>
        <v>S123</v>
      </c>
      <c r="J567" s="1" t="s">
        <v>411</v>
      </c>
      <c r="K567" t="str">
        <f>VLOOKUP(J567,xml_table2!$A$2:$B$56,2,FALSE())</f>
        <v>I40</v>
      </c>
      <c r="L567" s="1" t="s">
        <v>535</v>
      </c>
      <c r="M567" t="str">
        <f>VLOOKUP(L567,xml_table3!$A$1:$B$272,2,FALSE())</f>
        <v>S258</v>
      </c>
      <c r="N567" s="1" t="s">
        <v>1284</v>
      </c>
      <c r="O567" t="str">
        <f>VLOOKUP(N567,xml_table3!$A$1:$B$272,2,FALSE())</f>
        <v>S10</v>
      </c>
      <c r="P567" s="1" t="s">
        <v>749</v>
      </c>
      <c r="Q567" t="str">
        <f>VLOOKUP(P567,xml_table3!$A$1:$B$272,2,FALSE())</f>
        <v>S228</v>
      </c>
      <c r="R567" s="1" t="s">
        <v>1015</v>
      </c>
      <c r="S567" t="str">
        <f>VLOOKUP(R567,xml_table3!$A$1:$B$272,2,FALSE())</f>
        <v>S72</v>
      </c>
      <c r="T567" s="1" t="s">
        <v>219</v>
      </c>
      <c r="U567" s="1" t="s">
        <v>43</v>
      </c>
      <c r="V567" s="1" t="s">
        <v>44</v>
      </c>
      <c r="X567" s="1"/>
      <c r="Y567" t="str">
        <f>"&lt;member ID = """&amp;A567&amp;"""&gt;&lt;K_ID&gt;"&amp;B567&amp;"&lt;/K_ID&gt;&lt;Name&gt;"&amp;C567&amp;"&lt;/Name&gt;&lt;Personality&gt;"&amp;テーブル1[[#This Row],[Personality2]]&amp;"&lt;/Personality&gt;&lt;Special_1&gt;"&amp;G567&amp;"&lt;/Special_1&gt;&lt;Special_2&gt;"&amp;I567&amp;"&lt;/Special_2&gt;&lt;Item&gt;"&amp;K567&amp;"&lt;/Item&gt;&lt;Skill_1&gt;"&amp;M567&amp;"&lt;/Skill_1&gt;&lt;Skill_2&gt;"&amp;O567&amp;"&lt;/Skill_2&gt;&lt;Skill_3&gt;"&amp;Q567&amp;"&lt;/Skill_3&gt;"</f>
        <v>&lt;member ID = "P566"&gt;&lt;K_ID&gt;K142&lt;/K_ID&gt;&lt;Name&gt;ルージュラ&lt;/Name&gt;&lt;Personality&gt;PE9&lt;/Personality&gt;&lt;Special_1&gt;S71&lt;/Special_1&gt;&lt;Special_2&gt;S123&lt;/Special_2&gt;&lt;Item&gt;I40&lt;/Item&gt;&lt;Skill_1&gt;S258&lt;/Skill_1&gt;&lt;Skill_2&gt;S10&lt;/Skill_2&gt;&lt;Skill_3&gt;S228&lt;/Skill_3&gt;</v>
      </c>
      <c r="Z567" t="str">
        <f t="shared" si="17"/>
        <v>&lt;Skill_4&gt;S72&lt;/Skill_4&gt;&lt;Circle&gt;2&lt;/Circle&gt;&lt;Doryokuti_1&gt;C&lt;/Doryokuti_1&gt;&lt;Doryokuti_2&gt;D&lt;/Doryokuti_2&gt;&lt;Doryokuti_3&gt;&lt;/Doryokuti_3&gt;&lt;/member&gt;</v>
      </c>
      <c r="AA567" t="str">
        <f t="shared" si="16"/>
        <v>&lt;member ID = "P566"&gt;&lt;K_ID&gt;K142&lt;/K_ID&gt;&lt;Name&gt;ルージュラ&lt;/Name&gt;&lt;Personality&gt;PE9&lt;/Personality&gt;&lt;Special_1&gt;S71&lt;/Special_1&gt;&lt;Special_2&gt;S123&lt;/Special_2&gt;&lt;Item&gt;I40&lt;/Item&gt;&lt;Skill_1&gt;S258&lt;/Skill_1&gt;&lt;Skill_2&gt;S10&lt;/Skill_2&gt;&lt;Skill_3&gt;S228&lt;/Skill_3&gt;&lt;Skill_4&gt;S72&lt;/Skill_4&gt;&lt;Circle&gt;2&lt;/Circle&gt;&lt;Doryokuti_1&gt;C&lt;/Doryokuti_1&gt;&lt;Doryokuti_2&gt;D&lt;/Doryokuti_2&gt;&lt;Doryokuti_3&gt;&lt;/Doryokuti_3&gt;&lt;/member&gt;</v>
      </c>
      <c r="AMK567" s="1"/>
    </row>
    <row r="568" spans="1:27 1025:1025">
      <c r="A568" s="1" t="s">
        <v>1287</v>
      </c>
      <c r="B568" t="str">
        <f>VLOOKUP(C568,xml_table5!$A$1:$B$151,2,FALSE())</f>
        <v>K142</v>
      </c>
      <c r="C568" s="1" t="s">
        <v>1283</v>
      </c>
      <c r="D568" s="1" t="s">
        <v>261</v>
      </c>
      <c r="E568" s="22" t="str">
        <f>VLOOKUP(テーブル1[[#This Row],[Personality]],作業用!$J$2:$K$17,2,FALSE)</f>
        <v>PE3</v>
      </c>
      <c r="F568" t="str">
        <f>VLOOKUP(C568,pokemon_status!$B$2:$F$910,4,FALSE())</f>
        <v>どんかん</v>
      </c>
      <c r="G568" t="str">
        <f>VLOOKUP(F568,xml_table4!$A$1:$B$127,2,FALSE())</f>
        <v>S71</v>
      </c>
      <c r="H568" t="s">
        <v>710</v>
      </c>
      <c r="I568" t="str">
        <f>IF(H568 = "","",VLOOKUP(H568,xml_table4!$A$1:$B$127,2,FALSE()))</f>
        <v>S123</v>
      </c>
      <c r="J568" s="1" t="s">
        <v>431</v>
      </c>
      <c r="K568" t="str">
        <f>VLOOKUP(J568,xml_table2!$A$2:$B$56,2,FALSE())</f>
        <v>I32</v>
      </c>
      <c r="L568" s="1" t="s">
        <v>385</v>
      </c>
      <c r="M568" t="str">
        <f>VLOOKUP(L568,xml_table3!$A$1:$B$272,2,FALSE())</f>
        <v>S213</v>
      </c>
      <c r="N568" s="1" t="s">
        <v>538</v>
      </c>
      <c r="O568" t="str">
        <f>VLOOKUP(N568,xml_table3!$A$1:$B$272,2,FALSE())</f>
        <v>S36</v>
      </c>
      <c r="P568" s="1" t="s">
        <v>321</v>
      </c>
      <c r="Q568" t="str">
        <f>VLOOKUP(P568,xml_table3!$A$1:$B$272,2,FALSE())</f>
        <v>S91</v>
      </c>
      <c r="R568" s="1" t="s">
        <v>120</v>
      </c>
      <c r="S568" t="str">
        <f>VLOOKUP(R568,xml_table3!$A$1:$B$272,2,FALSE())</f>
        <v>S100</v>
      </c>
      <c r="T568" s="1" t="s">
        <v>224</v>
      </c>
      <c r="U568" s="1" t="s">
        <v>43</v>
      </c>
      <c r="V568" s="1" t="s">
        <v>45</v>
      </c>
      <c r="X568" s="1"/>
      <c r="Y568" t="str">
        <f>"&lt;member ID = """&amp;A568&amp;"""&gt;&lt;K_ID&gt;"&amp;B568&amp;"&lt;/K_ID&gt;&lt;Name&gt;"&amp;C568&amp;"&lt;/Name&gt;&lt;Personality&gt;"&amp;テーブル1[[#This Row],[Personality2]]&amp;"&lt;/Personality&gt;&lt;Special_1&gt;"&amp;G568&amp;"&lt;/Special_1&gt;&lt;Special_2&gt;"&amp;I568&amp;"&lt;/Special_2&gt;&lt;Item&gt;"&amp;K568&amp;"&lt;/Item&gt;&lt;Skill_1&gt;"&amp;M568&amp;"&lt;/Skill_1&gt;&lt;Skill_2&gt;"&amp;O568&amp;"&lt;/Skill_2&gt;&lt;Skill_3&gt;"&amp;Q568&amp;"&lt;/Skill_3&gt;"</f>
        <v>&lt;member ID = "P567"&gt;&lt;K_ID&gt;K142&lt;/K_ID&gt;&lt;Name&gt;ルージュラ&lt;/Name&gt;&lt;Personality&gt;PE3&lt;/Personality&gt;&lt;Special_1&gt;S71&lt;/Special_1&gt;&lt;Special_2&gt;S123&lt;/Special_2&gt;&lt;Item&gt;I32&lt;/Item&gt;&lt;Skill_1&gt;S213&lt;/Skill_1&gt;&lt;Skill_2&gt;S36&lt;/Skill_2&gt;&lt;Skill_3&gt;S91&lt;/Skill_3&gt;</v>
      </c>
      <c r="Z568" t="str">
        <f t="shared" si="17"/>
        <v>&lt;Skill_4&gt;S100&lt;/Skill_4&gt;&lt;Circle&gt;3&lt;/Circle&gt;&lt;Doryokuti_1&gt;C&lt;/Doryokuti_1&gt;&lt;Doryokuti_2&gt;S&lt;/Doryokuti_2&gt;&lt;Doryokuti_3&gt;&lt;/Doryokuti_3&gt;&lt;/member&gt;</v>
      </c>
      <c r="AA568" t="str">
        <f t="shared" si="16"/>
        <v>&lt;member ID = "P567"&gt;&lt;K_ID&gt;K142&lt;/K_ID&gt;&lt;Name&gt;ルージュラ&lt;/Name&gt;&lt;Personality&gt;PE3&lt;/Personality&gt;&lt;Special_1&gt;S71&lt;/Special_1&gt;&lt;Special_2&gt;S123&lt;/Special_2&gt;&lt;Item&gt;I32&lt;/Item&gt;&lt;Skill_1&gt;S213&lt;/Skill_1&gt;&lt;Skill_2&gt;S36&lt;/Skill_2&gt;&lt;Skill_3&gt;S91&lt;/Skill_3&gt;&lt;Skill_4&gt;S100&lt;/Skill_4&gt;&lt;Circle&gt;3&lt;/Circle&gt;&lt;Doryokuti_1&gt;C&lt;/Doryokuti_1&gt;&lt;Doryokuti_2&gt;S&lt;/Doryokuti_2&gt;&lt;Doryokuti_3&gt;&lt;/Doryokuti_3&gt;&lt;/member&gt;</v>
      </c>
      <c r="AMK568" s="1"/>
    </row>
    <row r="569" spans="1:27 1025:1025">
      <c r="A569" s="1" t="s">
        <v>1288</v>
      </c>
      <c r="B569" t="str">
        <f>VLOOKUP(C569,xml_table5!$A$1:$B$151,2,FALSE())</f>
        <v>K142</v>
      </c>
      <c r="C569" s="1" t="s">
        <v>1283</v>
      </c>
      <c r="D569" s="1" t="s">
        <v>261</v>
      </c>
      <c r="E569" s="22" t="str">
        <f>VLOOKUP(テーブル1[[#This Row],[Personality]],作業用!$J$2:$K$17,2,FALSE)</f>
        <v>PE3</v>
      </c>
      <c r="F569" t="str">
        <f>VLOOKUP(C569,pokemon_status!$B$2:$F$910,4,FALSE())</f>
        <v>どんかん</v>
      </c>
      <c r="G569" t="str">
        <f>VLOOKUP(F569,xml_table4!$A$1:$B$127,2,FALSE())</f>
        <v>S71</v>
      </c>
      <c r="H569" t="s">
        <v>710</v>
      </c>
      <c r="I569" t="str">
        <f>IF(H569 = "","",VLOOKUP(H569,xml_table4!$A$1:$B$127,2,FALSE()))</f>
        <v>S123</v>
      </c>
      <c r="J569" s="1" t="s">
        <v>190</v>
      </c>
      <c r="K569" t="str">
        <f>VLOOKUP(J569,xml_table2!$A$2:$B$56,2,FALSE())</f>
        <v>I22</v>
      </c>
      <c r="L569" s="1" t="s">
        <v>396</v>
      </c>
      <c r="M569" t="str">
        <f>VLOOKUP(L569,xml_table3!$A$1:$B$272,2,FALSE())</f>
        <v>S270</v>
      </c>
      <c r="N569" s="1" t="s">
        <v>310</v>
      </c>
      <c r="O569" t="str">
        <f>VLOOKUP(N569,xml_table3!$A$1:$B$272,2,FALSE())</f>
        <v>S88</v>
      </c>
      <c r="P569" s="1" t="s">
        <v>363</v>
      </c>
      <c r="Q569" t="str">
        <f>VLOOKUP(P569,xml_table3!$A$1:$B$272,2,FALSE())</f>
        <v>S61</v>
      </c>
      <c r="R569" s="1" t="s">
        <v>319</v>
      </c>
      <c r="S569" t="str">
        <f>VLOOKUP(R569,xml_table3!$A$1:$B$272,2,FALSE())</f>
        <v>S104</v>
      </c>
      <c r="T569" s="1" t="s">
        <v>228</v>
      </c>
      <c r="U569" s="1" t="s">
        <v>43</v>
      </c>
      <c r="V569" s="1" t="s">
        <v>45</v>
      </c>
      <c r="X569" s="1"/>
      <c r="Y569" t="str">
        <f>"&lt;member ID = """&amp;A569&amp;"""&gt;&lt;K_ID&gt;"&amp;B569&amp;"&lt;/K_ID&gt;&lt;Name&gt;"&amp;C569&amp;"&lt;/Name&gt;&lt;Personality&gt;"&amp;テーブル1[[#This Row],[Personality2]]&amp;"&lt;/Personality&gt;&lt;Special_1&gt;"&amp;G569&amp;"&lt;/Special_1&gt;&lt;Special_2&gt;"&amp;I569&amp;"&lt;/Special_2&gt;&lt;Item&gt;"&amp;K569&amp;"&lt;/Item&gt;&lt;Skill_1&gt;"&amp;M569&amp;"&lt;/Skill_1&gt;&lt;Skill_2&gt;"&amp;O569&amp;"&lt;/Skill_2&gt;&lt;Skill_3&gt;"&amp;Q569&amp;"&lt;/Skill_3&gt;"</f>
        <v>&lt;member ID = "P568"&gt;&lt;K_ID&gt;K142&lt;/K_ID&gt;&lt;Name&gt;ルージュラ&lt;/Name&gt;&lt;Personality&gt;PE3&lt;/Personality&gt;&lt;Special_1&gt;S71&lt;/Special_1&gt;&lt;Special_2&gt;S123&lt;/Special_2&gt;&lt;Item&gt;I22&lt;/Item&gt;&lt;Skill_1&gt;S270&lt;/Skill_1&gt;&lt;Skill_2&gt;S88&lt;/Skill_2&gt;&lt;Skill_3&gt;S61&lt;/Skill_3&gt;</v>
      </c>
      <c r="Z569" t="str">
        <f t="shared" si="17"/>
        <v>&lt;Skill_4&gt;S104&lt;/Skill_4&gt;&lt;Circle&gt;4&lt;/Circle&gt;&lt;Doryokuti_1&gt;C&lt;/Doryokuti_1&gt;&lt;Doryokuti_2&gt;S&lt;/Doryokuti_2&gt;&lt;Doryokuti_3&gt;&lt;/Doryokuti_3&gt;&lt;/member&gt;</v>
      </c>
      <c r="AA569" t="str">
        <f t="shared" si="16"/>
        <v>&lt;member ID = "P568"&gt;&lt;K_ID&gt;K142&lt;/K_ID&gt;&lt;Name&gt;ルージュラ&lt;/Name&gt;&lt;Personality&gt;PE3&lt;/Personality&gt;&lt;Special_1&gt;S71&lt;/Special_1&gt;&lt;Special_2&gt;S123&lt;/Special_2&gt;&lt;Item&gt;I22&lt;/Item&gt;&lt;Skill_1&gt;S270&lt;/Skill_1&gt;&lt;Skill_2&gt;S88&lt;/Skill_2&gt;&lt;Skill_3&gt;S61&lt;/Skill_3&gt;&lt;Skill_4&gt;S104&lt;/Skill_4&gt;&lt;Circle&gt;4&lt;/Circle&gt;&lt;Doryokuti_1&gt;C&lt;/Doryokuti_1&gt;&lt;Doryokuti_2&gt;S&lt;/Doryokuti_2&gt;&lt;Doryokuti_3&gt;&lt;/Doryokuti_3&gt;&lt;/member&gt;</v>
      </c>
      <c r="AMK569" s="1"/>
    </row>
    <row r="570" spans="1:27 1025:1025">
      <c r="A570" s="1" t="s">
        <v>1289</v>
      </c>
      <c r="B570" t="str">
        <f>VLOOKUP(C570,xml_table5!$A$1:$B$151,2,FALSE())</f>
        <v>K143</v>
      </c>
      <c r="C570" s="1" t="s">
        <v>1290</v>
      </c>
      <c r="D570" s="1" t="s">
        <v>261</v>
      </c>
      <c r="E570" s="22" t="str">
        <f>VLOOKUP(テーブル1[[#This Row],[Personality]],作業用!$J$2:$K$17,2,FALSE)</f>
        <v>PE3</v>
      </c>
      <c r="F570" t="str">
        <f>VLOOKUP(C570,pokemon_status!$B$2:$F$910,4,FALSE())</f>
        <v>ふくつのこころ</v>
      </c>
      <c r="G570" t="str">
        <f>VLOOKUP(F570,xml_table4!$A$1:$B$127,2,FALSE())</f>
        <v>S90</v>
      </c>
      <c r="H570" t="s">
        <v>978</v>
      </c>
      <c r="I570" t="str">
        <f>IF(H570 = "","",VLOOKUP(H570,xml_table4!$A$1:$B$127,2,FALSE()))</f>
        <v>S51</v>
      </c>
      <c r="J570" s="1" t="s">
        <v>315</v>
      </c>
      <c r="K570" t="str">
        <f>VLOOKUP(J570,xml_table2!$A$2:$B$56,2,FALSE())</f>
        <v>I43</v>
      </c>
      <c r="L570" s="1" t="s">
        <v>794</v>
      </c>
      <c r="M570" t="str">
        <f>VLOOKUP(L570,xml_table3!$A$1:$B$272,2,FALSE())</f>
        <v>S200</v>
      </c>
      <c r="N570" s="1" t="s">
        <v>388</v>
      </c>
      <c r="O570" t="str">
        <f>VLOOKUP(N570,xml_table3!$A$1:$B$272,2,FALSE())</f>
        <v>S259</v>
      </c>
      <c r="P570" s="1" t="s">
        <v>409</v>
      </c>
      <c r="Q570" t="str">
        <f>VLOOKUP(P570,xml_table3!$A$1:$B$272,2,FALSE())</f>
        <v>S239</v>
      </c>
      <c r="R570" s="1" t="s">
        <v>295</v>
      </c>
      <c r="S570" t="str">
        <f>VLOOKUP(R570,xml_table3!$A$1:$B$272,2,FALSE())</f>
        <v>S223</v>
      </c>
      <c r="T570" s="1" t="s">
        <v>212</v>
      </c>
      <c r="U570" s="1" t="s">
        <v>43</v>
      </c>
      <c r="V570" s="1" t="s">
        <v>45</v>
      </c>
      <c r="X570" s="1"/>
      <c r="Y570" t="str">
        <f>"&lt;member ID = """&amp;A570&amp;"""&gt;&lt;K_ID&gt;"&amp;B570&amp;"&lt;/K_ID&gt;&lt;Name&gt;"&amp;C570&amp;"&lt;/Name&gt;&lt;Personality&gt;"&amp;テーブル1[[#This Row],[Personality2]]&amp;"&lt;/Personality&gt;&lt;Special_1&gt;"&amp;G570&amp;"&lt;/Special_1&gt;&lt;Special_2&gt;"&amp;I570&amp;"&lt;/Special_2&gt;&lt;Item&gt;"&amp;K570&amp;"&lt;/Item&gt;&lt;Skill_1&gt;"&amp;M570&amp;"&lt;/Skill_1&gt;&lt;Skill_2&gt;"&amp;O570&amp;"&lt;/Skill_2&gt;&lt;Skill_3&gt;"&amp;Q570&amp;"&lt;/Skill_3&gt;"</f>
        <v>&lt;member ID = "P569"&gt;&lt;K_ID&gt;K143&lt;/K_ID&gt;&lt;Name&gt;ルカリオ&lt;/Name&gt;&lt;Personality&gt;PE3&lt;/Personality&gt;&lt;Special_1&gt;S90&lt;/Special_1&gt;&lt;Special_2&gt;S51&lt;/Special_2&gt;&lt;Item&gt;I43&lt;/Item&gt;&lt;Skill_1&gt;S200&lt;/Skill_1&gt;&lt;Skill_2&gt;S259&lt;/Skill_2&gt;&lt;Skill_3&gt;S239&lt;/Skill_3&gt;</v>
      </c>
      <c r="Z570" t="str">
        <f t="shared" si="17"/>
        <v>&lt;Skill_4&gt;S223&lt;/Skill_4&gt;&lt;Circle&gt;1&lt;/Circle&gt;&lt;Doryokuti_1&gt;C&lt;/Doryokuti_1&gt;&lt;Doryokuti_2&gt;S&lt;/Doryokuti_2&gt;&lt;Doryokuti_3&gt;&lt;/Doryokuti_3&gt;&lt;/member&gt;</v>
      </c>
      <c r="AA570" t="str">
        <f t="shared" si="16"/>
        <v>&lt;member ID = "P569"&gt;&lt;K_ID&gt;K143&lt;/K_ID&gt;&lt;Name&gt;ルカリオ&lt;/Name&gt;&lt;Personality&gt;PE3&lt;/Personality&gt;&lt;Special_1&gt;S90&lt;/Special_1&gt;&lt;Special_2&gt;S51&lt;/Special_2&gt;&lt;Item&gt;I43&lt;/Item&gt;&lt;Skill_1&gt;S200&lt;/Skill_1&gt;&lt;Skill_2&gt;S259&lt;/Skill_2&gt;&lt;Skill_3&gt;S239&lt;/Skill_3&gt;&lt;Skill_4&gt;S223&lt;/Skill_4&gt;&lt;Circle&gt;1&lt;/Circle&gt;&lt;Doryokuti_1&gt;C&lt;/Doryokuti_1&gt;&lt;Doryokuti_2&gt;S&lt;/Doryokuti_2&gt;&lt;Doryokuti_3&gt;&lt;/Doryokuti_3&gt;&lt;/member&gt;</v>
      </c>
      <c r="AMK570" s="1"/>
    </row>
    <row r="571" spans="1:27 1025:1025">
      <c r="A571" s="1" t="s">
        <v>1291</v>
      </c>
      <c r="B571" t="str">
        <f>VLOOKUP(C571,xml_table5!$A$1:$B$151,2,FALSE())</f>
        <v>K143</v>
      </c>
      <c r="C571" s="1" t="s">
        <v>1290</v>
      </c>
      <c r="D571" s="1" t="s">
        <v>206</v>
      </c>
      <c r="E571" s="22" t="str">
        <f>VLOOKUP(テーブル1[[#This Row],[Personality]],作業用!$J$2:$K$17,2,FALSE)</f>
        <v>PE1</v>
      </c>
      <c r="F571" t="str">
        <f>VLOOKUP(C571,pokemon_status!$B$2:$F$910,4,FALSE())</f>
        <v>ふくつのこころ</v>
      </c>
      <c r="G571" t="str">
        <f>VLOOKUP(F571,xml_table4!$A$1:$B$127,2,FALSE())</f>
        <v>S90</v>
      </c>
      <c r="H571" t="s">
        <v>978</v>
      </c>
      <c r="I571" t="str">
        <f>IF(H571 = "","",VLOOKUP(H571,xml_table4!$A$1:$B$127,2,FALSE()))</f>
        <v>S51</v>
      </c>
      <c r="J571" s="1" t="s">
        <v>214</v>
      </c>
      <c r="K571" t="str">
        <f>VLOOKUP(J571,xml_table2!$A$2:$B$56,2,FALSE())</f>
        <v>I45</v>
      </c>
      <c r="L571" s="1" t="s">
        <v>353</v>
      </c>
      <c r="M571" t="str">
        <f>VLOOKUP(L571,xml_table3!$A$1:$B$272,2,FALSE())</f>
        <v>S73</v>
      </c>
      <c r="N571" s="1" t="s">
        <v>221</v>
      </c>
      <c r="O571" t="str">
        <f>VLOOKUP(N571,xml_table3!$A$1:$B$272,2,FALSE())</f>
        <v>S114</v>
      </c>
      <c r="P571" s="1" t="s">
        <v>339</v>
      </c>
      <c r="Q571" t="str">
        <f>VLOOKUP(P571,xml_table3!$A$1:$B$272,2,FALSE())</f>
        <v>S56</v>
      </c>
      <c r="R571" s="1" t="s">
        <v>340</v>
      </c>
      <c r="S571" t="str">
        <f>VLOOKUP(R571,xml_table3!$A$1:$B$272,2,FALSE())</f>
        <v>S269</v>
      </c>
      <c r="T571" s="1" t="s">
        <v>219</v>
      </c>
      <c r="U571" s="1" t="s">
        <v>41</v>
      </c>
      <c r="V571" s="1" t="s">
        <v>45</v>
      </c>
      <c r="X571" s="1"/>
      <c r="Y571" t="str">
        <f>"&lt;member ID = """&amp;A571&amp;"""&gt;&lt;K_ID&gt;"&amp;B571&amp;"&lt;/K_ID&gt;&lt;Name&gt;"&amp;C571&amp;"&lt;/Name&gt;&lt;Personality&gt;"&amp;テーブル1[[#This Row],[Personality2]]&amp;"&lt;/Personality&gt;&lt;Special_1&gt;"&amp;G571&amp;"&lt;/Special_1&gt;&lt;Special_2&gt;"&amp;I571&amp;"&lt;/Special_2&gt;&lt;Item&gt;"&amp;K571&amp;"&lt;/Item&gt;&lt;Skill_1&gt;"&amp;M571&amp;"&lt;/Skill_1&gt;&lt;Skill_2&gt;"&amp;O571&amp;"&lt;/Skill_2&gt;&lt;Skill_3&gt;"&amp;Q571&amp;"&lt;/Skill_3&gt;"</f>
        <v>&lt;member ID = "P570"&gt;&lt;K_ID&gt;K143&lt;/K_ID&gt;&lt;Name&gt;ルカリオ&lt;/Name&gt;&lt;Personality&gt;PE1&lt;/Personality&gt;&lt;Special_1&gt;S90&lt;/Special_1&gt;&lt;Special_2&gt;S51&lt;/Special_2&gt;&lt;Item&gt;I45&lt;/Item&gt;&lt;Skill_1&gt;S73&lt;/Skill_1&gt;&lt;Skill_2&gt;S114&lt;/Skill_2&gt;&lt;Skill_3&gt;S56&lt;/Skill_3&gt;</v>
      </c>
      <c r="Z571" t="str">
        <f t="shared" si="17"/>
        <v>&lt;Skill_4&gt;S269&lt;/Skill_4&gt;&lt;Circle&gt;2&lt;/Circle&gt;&lt;Doryokuti_1&gt;A&lt;/Doryokuti_1&gt;&lt;Doryokuti_2&gt;S&lt;/Doryokuti_2&gt;&lt;Doryokuti_3&gt;&lt;/Doryokuti_3&gt;&lt;/member&gt;</v>
      </c>
      <c r="AA571" t="str">
        <f t="shared" si="16"/>
        <v>&lt;member ID = "P570"&gt;&lt;K_ID&gt;K143&lt;/K_ID&gt;&lt;Name&gt;ルカリオ&lt;/Name&gt;&lt;Personality&gt;PE1&lt;/Personality&gt;&lt;Special_1&gt;S90&lt;/Special_1&gt;&lt;Special_2&gt;S51&lt;/Special_2&gt;&lt;Item&gt;I45&lt;/Item&gt;&lt;Skill_1&gt;S73&lt;/Skill_1&gt;&lt;Skill_2&gt;S114&lt;/Skill_2&gt;&lt;Skill_3&gt;S56&lt;/Skill_3&gt;&lt;Skill_4&gt;S269&lt;/Skill_4&gt;&lt;Circle&gt;2&lt;/Circle&gt;&lt;Doryokuti_1&gt;A&lt;/Doryokuti_1&gt;&lt;Doryokuti_2&gt;S&lt;/Doryokuti_2&gt;&lt;Doryokuti_3&gt;&lt;/Doryokuti_3&gt;&lt;/member&gt;</v>
      </c>
      <c r="AMK571" s="1"/>
    </row>
    <row r="572" spans="1:27 1025:1025">
      <c r="A572" s="1" t="s">
        <v>1292</v>
      </c>
      <c r="B572" t="str">
        <f>VLOOKUP(C572,xml_table5!$A$1:$B$151,2,FALSE())</f>
        <v>K143</v>
      </c>
      <c r="C572" s="1" t="s">
        <v>1290</v>
      </c>
      <c r="D572" s="1" t="s">
        <v>206</v>
      </c>
      <c r="E572" s="22" t="str">
        <f>VLOOKUP(テーブル1[[#This Row],[Personality]],作業用!$J$2:$K$17,2,FALSE)</f>
        <v>PE1</v>
      </c>
      <c r="F572" t="str">
        <f>VLOOKUP(C572,pokemon_status!$B$2:$F$910,4,FALSE())</f>
        <v>ふくつのこころ</v>
      </c>
      <c r="G572" t="str">
        <f>VLOOKUP(F572,xml_table4!$A$1:$B$127,2,FALSE())</f>
        <v>S90</v>
      </c>
      <c r="H572" t="s">
        <v>978</v>
      </c>
      <c r="I572" t="str">
        <f>IF(H572 = "","",VLOOKUP(H572,xml_table4!$A$1:$B$127,2,FALSE()))</f>
        <v>S51</v>
      </c>
      <c r="J572" s="1" t="s">
        <v>138</v>
      </c>
      <c r="K572" t="str">
        <f>VLOOKUP(J572,xml_table2!$A$2:$B$56,2,FALSE())</f>
        <v>I35</v>
      </c>
      <c r="L572" s="1" t="s">
        <v>349</v>
      </c>
      <c r="M572" t="str">
        <f>VLOOKUP(L572,xml_table3!$A$1:$B$272,2,FALSE())</f>
        <v>S27</v>
      </c>
      <c r="N572" s="1" t="s">
        <v>210</v>
      </c>
      <c r="O572" t="str">
        <f>VLOOKUP(N572,xml_table3!$A$1:$B$272,2,FALSE())</f>
        <v>S95</v>
      </c>
      <c r="P572" s="1" t="s">
        <v>608</v>
      </c>
      <c r="Q572" t="str">
        <f>VLOOKUP(P572,xml_table3!$A$1:$B$272,2,FALSE())</f>
        <v>S218</v>
      </c>
      <c r="R572" s="1" t="s">
        <v>327</v>
      </c>
      <c r="S572" t="str">
        <f>VLOOKUP(R572,xml_table3!$A$1:$B$272,2,FALSE())</f>
        <v>S102</v>
      </c>
      <c r="T572" s="1" t="s">
        <v>224</v>
      </c>
      <c r="U572" s="1" t="s">
        <v>41</v>
      </c>
      <c r="V572" s="1" t="s">
        <v>45</v>
      </c>
      <c r="X572" s="1"/>
      <c r="Y572" t="str">
        <f>"&lt;member ID = """&amp;A572&amp;"""&gt;&lt;K_ID&gt;"&amp;B572&amp;"&lt;/K_ID&gt;&lt;Name&gt;"&amp;C572&amp;"&lt;/Name&gt;&lt;Personality&gt;"&amp;テーブル1[[#This Row],[Personality2]]&amp;"&lt;/Personality&gt;&lt;Special_1&gt;"&amp;G572&amp;"&lt;/Special_1&gt;&lt;Special_2&gt;"&amp;I572&amp;"&lt;/Special_2&gt;&lt;Item&gt;"&amp;K572&amp;"&lt;/Item&gt;&lt;Skill_1&gt;"&amp;M572&amp;"&lt;/Skill_1&gt;&lt;Skill_2&gt;"&amp;O572&amp;"&lt;/Skill_2&gt;&lt;Skill_3&gt;"&amp;Q572&amp;"&lt;/Skill_3&gt;"</f>
        <v>&lt;member ID = "P571"&gt;&lt;K_ID&gt;K143&lt;/K_ID&gt;&lt;Name&gt;ルカリオ&lt;/Name&gt;&lt;Personality&gt;PE1&lt;/Personality&gt;&lt;Special_1&gt;S90&lt;/Special_1&gt;&lt;Special_2&gt;S51&lt;/Special_2&gt;&lt;Item&gt;I35&lt;/Item&gt;&lt;Skill_1&gt;S27&lt;/Skill_1&gt;&lt;Skill_2&gt;S95&lt;/Skill_2&gt;&lt;Skill_3&gt;S218&lt;/Skill_3&gt;</v>
      </c>
      <c r="Z572" t="str">
        <f t="shared" si="17"/>
        <v>&lt;Skill_4&gt;S102&lt;/Skill_4&gt;&lt;Circle&gt;3&lt;/Circle&gt;&lt;Doryokuti_1&gt;A&lt;/Doryokuti_1&gt;&lt;Doryokuti_2&gt;S&lt;/Doryokuti_2&gt;&lt;Doryokuti_3&gt;&lt;/Doryokuti_3&gt;&lt;/member&gt;</v>
      </c>
      <c r="AA572" t="str">
        <f t="shared" si="16"/>
        <v>&lt;member ID = "P571"&gt;&lt;K_ID&gt;K143&lt;/K_ID&gt;&lt;Name&gt;ルカリオ&lt;/Name&gt;&lt;Personality&gt;PE1&lt;/Personality&gt;&lt;Special_1&gt;S90&lt;/Special_1&gt;&lt;Special_2&gt;S51&lt;/Special_2&gt;&lt;Item&gt;I35&lt;/Item&gt;&lt;Skill_1&gt;S27&lt;/Skill_1&gt;&lt;Skill_2&gt;S95&lt;/Skill_2&gt;&lt;Skill_3&gt;S218&lt;/Skill_3&gt;&lt;Skill_4&gt;S102&lt;/Skill_4&gt;&lt;Circle&gt;3&lt;/Circle&gt;&lt;Doryokuti_1&gt;A&lt;/Doryokuti_1&gt;&lt;Doryokuti_2&gt;S&lt;/Doryokuti_2&gt;&lt;Doryokuti_3&gt;&lt;/Doryokuti_3&gt;&lt;/member&gt;</v>
      </c>
      <c r="AMK572" s="1"/>
    </row>
    <row r="573" spans="1:27 1025:1025">
      <c r="A573" s="1" t="s">
        <v>1293</v>
      </c>
      <c r="B573" t="str">
        <f>VLOOKUP(C573,xml_table5!$A$1:$B$151,2,FALSE())</f>
        <v>K143</v>
      </c>
      <c r="C573" s="1" t="s">
        <v>1290</v>
      </c>
      <c r="D573" s="1" t="s">
        <v>261</v>
      </c>
      <c r="E573" s="22" t="str">
        <f>VLOOKUP(テーブル1[[#This Row],[Personality]],作業用!$J$2:$K$17,2,FALSE)</f>
        <v>PE3</v>
      </c>
      <c r="F573" t="str">
        <f>VLOOKUP(C573,pokemon_status!$B$2:$F$910,4,FALSE())</f>
        <v>ふくつのこころ</v>
      </c>
      <c r="G573" t="str">
        <f>VLOOKUP(F573,xml_table4!$A$1:$B$127,2,FALSE())</f>
        <v>S90</v>
      </c>
      <c r="H573" t="s">
        <v>978</v>
      </c>
      <c r="I573" t="str">
        <f>IF(H573 = "","",VLOOKUP(H573,xml_table4!$A$1:$B$127,2,FALSE()))</f>
        <v>S51</v>
      </c>
      <c r="J573" s="1" t="s">
        <v>431</v>
      </c>
      <c r="K573" t="str">
        <f>VLOOKUP(J573,xml_table2!$A$2:$B$56,2,FALSE())</f>
        <v>I32</v>
      </c>
      <c r="L573" s="1" t="s">
        <v>794</v>
      </c>
      <c r="M573" t="str">
        <f>VLOOKUP(L573,xml_table3!$A$1:$B$272,2,FALSE())</f>
        <v>S200</v>
      </c>
      <c r="N573" s="1" t="s">
        <v>310</v>
      </c>
      <c r="O573" t="str">
        <f>VLOOKUP(N573,xml_table3!$A$1:$B$272,2,FALSE())</f>
        <v>S88</v>
      </c>
      <c r="P573" s="1" t="s">
        <v>319</v>
      </c>
      <c r="Q573" t="str">
        <f>VLOOKUP(P573,xml_table3!$A$1:$B$272,2,FALSE())</f>
        <v>S104</v>
      </c>
      <c r="R573" s="1" t="s">
        <v>265</v>
      </c>
      <c r="S573" t="str">
        <f>VLOOKUP(R573,xml_table3!$A$1:$B$272,2,FALSE())</f>
        <v>S267</v>
      </c>
      <c r="T573" s="1" t="s">
        <v>228</v>
      </c>
      <c r="U573" s="1" t="s">
        <v>43</v>
      </c>
      <c r="V573" s="1" t="s">
        <v>45</v>
      </c>
      <c r="X573" s="1"/>
      <c r="Y573" t="str">
        <f>"&lt;member ID = """&amp;A573&amp;"""&gt;&lt;K_ID&gt;"&amp;B573&amp;"&lt;/K_ID&gt;&lt;Name&gt;"&amp;C573&amp;"&lt;/Name&gt;&lt;Personality&gt;"&amp;テーブル1[[#This Row],[Personality2]]&amp;"&lt;/Personality&gt;&lt;Special_1&gt;"&amp;G573&amp;"&lt;/Special_1&gt;&lt;Special_2&gt;"&amp;I573&amp;"&lt;/Special_2&gt;&lt;Item&gt;"&amp;K573&amp;"&lt;/Item&gt;&lt;Skill_1&gt;"&amp;M573&amp;"&lt;/Skill_1&gt;&lt;Skill_2&gt;"&amp;O573&amp;"&lt;/Skill_2&gt;&lt;Skill_3&gt;"&amp;Q573&amp;"&lt;/Skill_3&gt;"</f>
        <v>&lt;member ID = "P572"&gt;&lt;K_ID&gt;K143&lt;/K_ID&gt;&lt;Name&gt;ルカリオ&lt;/Name&gt;&lt;Personality&gt;PE3&lt;/Personality&gt;&lt;Special_1&gt;S90&lt;/Special_1&gt;&lt;Special_2&gt;S51&lt;/Special_2&gt;&lt;Item&gt;I32&lt;/Item&gt;&lt;Skill_1&gt;S200&lt;/Skill_1&gt;&lt;Skill_2&gt;S88&lt;/Skill_2&gt;&lt;Skill_3&gt;S104&lt;/Skill_3&gt;</v>
      </c>
      <c r="Z573" t="str">
        <f t="shared" si="17"/>
        <v>&lt;Skill_4&gt;S267&lt;/Skill_4&gt;&lt;Circle&gt;4&lt;/Circle&gt;&lt;Doryokuti_1&gt;C&lt;/Doryokuti_1&gt;&lt;Doryokuti_2&gt;S&lt;/Doryokuti_2&gt;&lt;Doryokuti_3&gt;&lt;/Doryokuti_3&gt;&lt;/member&gt;</v>
      </c>
      <c r="AA573" t="str">
        <f t="shared" si="16"/>
        <v>&lt;member ID = "P572"&gt;&lt;K_ID&gt;K143&lt;/K_ID&gt;&lt;Name&gt;ルカリオ&lt;/Name&gt;&lt;Personality&gt;PE3&lt;/Personality&gt;&lt;Special_1&gt;S90&lt;/Special_1&gt;&lt;Special_2&gt;S51&lt;/Special_2&gt;&lt;Item&gt;I32&lt;/Item&gt;&lt;Skill_1&gt;S200&lt;/Skill_1&gt;&lt;Skill_2&gt;S88&lt;/Skill_2&gt;&lt;Skill_3&gt;S104&lt;/Skill_3&gt;&lt;Skill_4&gt;S267&lt;/Skill_4&gt;&lt;Circle&gt;4&lt;/Circle&gt;&lt;Doryokuti_1&gt;C&lt;/Doryokuti_1&gt;&lt;Doryokuti_2&gt;S&lt;/Doryokuti_2&gt;&lt;Doryokuti_3&gt;&lt;/Doryokuti_3&gt;&lt;/member&gt;</v>
      </c>
      <c r="AMK573" s="1"/>
    </row>
    <row r="574" spans="1:27 1025:1025">
      <c r="A574" s="1" t="s">
        <v>1294</v>
      </c>
      <c r="B574" t="str">
        <f>VLOOKUP(C574,xml_table5!$A$1:$B$151,2,FALSE())</f>
        <v>K144</v>
      </c>
      <c r="C574" s="1" t="s">
        <v>1295</v>
      </c>
      <c r="D574" s="1" t="s">
        <v>206</v>
      </c>
      <c r="E574" s="22" t="str">
        <f>VLOOKUP(テーブル1[[#This Row],[Personality]],作業用!$J$2:$K$17,2,FALSE)</f>
        <v>PE1</v>
      </c>
      <c r="F574" t="str">
        <f>VLOOKUP(C574,pokemon_status!$B$2:$F$910,4,FALSE())</f>
        <v>すいすい</v>
      </c>
      <c r="G574" t="str">
        <f>VLOOKUP(F574,xml_table4!$A$1:$B$127,2,FALSE())</f>
        <v>S43</v>
      </c>
      <c r="H574" t="s">
        <v>1296</v>
      </c>
      <c r="I574" t="str">
        <f>IF(H574 = "","",VLOOKUP(H574,xml_table4!$A$1:$B$127,2,FALSE()))</f>
        <v>S5</v>
      </c>
      <c r="J574" s="1" t="s">
        <v>138</v>
      </c>
      <c r="K574" t="str">
        <f>VLOOKUP(J574,xml_table2!$A$2:$B$56,2,FALSE())</f>
        <v>I35</v>
      </c>
      <c r="L574" s="1" t="s">
        <v>378</v>
      </c>
      <c r="M574" t="str">
        <f>VLOOKUP(L574,xml_table3!$A$1:$B$272,2,FALSE())</f>
        <v>S126</v>
      </c>
      <c r="N574" s="1" t="s">
        <v>1297</v>
      </c>
      <c r="O574" t="str">
        <f>VLOOKUP(N574,xml_table3!$A$1:$B$272,2,FALSE())</f>
        <v>S199</v>
      </c>
      <c r="P574" s="1" t="s">
        <v>346</v>
      </c>
      <c r="Q574" t="str">
        <f>VLOOKUP(P574,xml_table3!$A$1:$B$272,2,FALSE())</f>
        <v>S168</v>
      </c>
      <c r="R574" s="1" t="s">
        <v>440</v>
      </c>
      <c r="S574" t="str">
        <f>VLOOKUP(R574,xml_table3!$A$1:$B$272,2,FALSE())</f>
        <v>S147</v>
      </c>
      <c r="T574" s="1" t="s">
        <v>212</v>
      </c>
      <c r="U574" s="1" t="s">
        <v>41</v>
      </c>
      <c r="V574" s="1" t="s">
        <v>44</v>
      </c>
      <c r="X574" s="1"/>
      <c r="Y574" t="str">
        <f>"&lt;member ID = """&amp;A574&amp;"""&gt;&lt;K_ID&gt;"&amp;B574&amp;"&lt;/K_ID&gt;&lt;Name&gt;"&amp;C574&amp;"&lt;/Name&gt;&lt;Personality&gt;"&amp;テーブル1[[#This Row],[Personality2]]&amp;"&lt;/Personality&gt;&lt;Special_1&gt;"&amp;G574&amp;"&lt;/Special_1&gt;&lt;Special_2&gt;"&amp;I574&amp;"&lt;/Special_2&gt;&lt;Item&gt;"&amp;K574&amp;"&lt;/Item&gt;&lt;Skill_1&gt;"&amp;M574&amp;"&lt;/Skill_1&gt;&lt;Skill_2&gt;"&amp;O574&amp;"&lt;/Skill_2&gt;&lt;Skill_3&gt;"&amp;Q574&amp;"&lt;/Skill_3&gt;"</f>
        <v>&lt;member ID = "P573"&gt;&lt;K_ID&gt;K144&lt;/K_ID&gt;&lt;Name&gt;ルンパッパ&lt;/Name&gt;&lt;Personality&gt;PE1&lt;/Personality&gt;&lt;Special_1&gt;S43&lt;/Special_1&gt;&lt;Special_2&gt;S5&lt;/Special_2&gt;&lt;Item&gt;I35&lt;/Item&gt;&lt;Skill_1&gt;S126&lt;/Skill_1&gt;&lt;Skill_2&gt;S199&lt;/Skill_2&gt;&lt;Skill_3&gt;S168&lt;/Skill_3&gt;</v>
      </c>
      <c r="Z574" t="str">
        <f t="shared" si="17"/>
        <v>&lt;Skill_4&gt;S147&lt;/Skill_4&gt;&lt;Circle&gt;1&lt;/Circle&gt;&lt;Doryokuti_1&gt;A&lt;/Doryokuti_1&gt;&lt;Doryokuti_2&gt;D&lt;/Doryokuti_2&gt;&lt;Doryokuti_3&gt;&lt;/Doryokuti_3&gt;&lt;/member&gt;</v>
      </c>
      <c r="AA574" t="str">
        <f t="shared" si="16"/>
        <v>&lt;member ID = "P573"&gt;&lt;K_ID&gt;K144&lt;/K_ID&gt;&lt;Name&gt;ルンパッパ&lt;/Name&gt;&lt;Personality&gt;PE1&lt;/Personality&gt;&lt;Special_1&gt;S43&lt;/Special_1&gt;&lt;Special_2&gt;S5&lt;/Special_2&gt;&lt;Item&gt;I35&lt;/Item&gt;&lt;Skill_1&gt;S126&lt;/Skill_1&gt;&lt;Skill_2&gt;S199&lt;/Skill_2&gt;&lt;Skill_3&gt;S168&lt;/Skill_3&gt;&lt;Skill_4&gt;S147&lt;/Skill_4&gt;&lt;Circle&gt;1&lt;/Circle&gt;&lt;Doryokuti_1&gt;A&lt;/Doryokuti_1&gt;&lt;Doryokuti_2&gt;D&lt;/Doryokuti_2&gt;&lt;Doryokuti_3&gt;&lt;/Doryokuti_3&gt;&lt;/member&gt;</v>
      </c>
      <c r="AMK574" s="1"/>
    </row>
    <row r="575" spans="1:27 1025:1025">
      <c r="A575" s="1" t="s">
        <v>1298</v>
      </c>
      <c r="B575" t="str">
        <f>VLOOKUP(C575,xml_table5!$A$1:$B$151,2,FALSE())</f>
        <v>K144</v>
      </c>
      <c r="C575" s="1" t="s">
        <v>1295</v>
      </c>
      <c r="D575" s="1" t="s">
        <v>289</v>
      </c>
      <c r="E575" s="22" t="str">
        <f>VLOOKUP(テーブル1[[#This Row],[Personality]],作業用!$J$2:$K$17,2,FALSE)</f>
        <v>PE4</v>
      </c>
      <c r="F575" t="str">
        <f>VLOOKUP(C575,pokemon_status!$B$2:$F$910,4,FALSE())</f>
        <v>すいすい</v>
      </c>
      <c r="G575" t="str">
        <f>VLOOKUP(F575,xml_table4!$A$1:$B$127,2,FALSE())</f>
        <v>S43</v>
      </c>
      <c r="H575" t="s">
        <v>1296</v>
      </c>
      <c r="I575" t="str">
        <f>IF(H575 = "","",VLOOKUP(H575,xml_table4!$A$1:$B$127,2,FALSE()))</f>
        <v>S5</v>
      </c>
      <c r="J575" s="1" t="s">
        <v>298</v>
      </c>
      <c r="K575" t="str">
        <f>VLOOKUP(J575,xml_table2!$A$2:$B$56,2,FALSE())</f>
        <v>I33</v>
      </c>
      <c r="L575" s="1" t="s">
        <v>507</v>
      </c>
      <c r="M575" t="str">
        <f>VLOOKUP(L575,xml_table3!$A$1:$B$272,2,FALSE())</f>
        <v>S256</v>
      </c>
      <c r="N575" s="1" t="s">
        <v>300</v>
      </c>
      <c r="O575" t="str">
        <f>VLOOKUP(N575,xml_table3!$A$1:$B$272,2,FALSE())</f>
        <v>S157</v>
      </c>
      <c r="P575" s="1" t="s">
        <v>236</v>
      </c>
      <c r="Q575" t="str">
        <f>VLOOKUP(P575,xml_table3!$A$1:$B$272,2,FALSE())</f>
        <v>S50</v>
      </c>
      <c r="R575" s="1" t="s">
        <v>515</v>
      </c>
      <c r="S575" t="str">
        <f>VLOOKUP(R575,xml_table3!$A$1:$B$272,2,FALSE())</f>
        <v>S16</v>
      </c>
      <c r="T575" s="1" t="s">
        <v>219</v>
      </c>
      <c r="U575" s="1" t="s">
        <v>40</v>
      </c>
      <c r="V575" s="1" t="s">
        <v>42</v>
      </c>
      <c r="W575" s="1" t="s">
        <v>44</v>
      </c>
      <c r="X575" s="1"/>
      <c r="Y575" t="str">
        <f>"&lt;member ID = """&amp;A575&amp;"""&gt;&lt;K_ID&gt;"&amp;B575&amp;"&lt;/K_ID&gt;&lt;Name&gt;"&amp;C575&amp;"&lt;/Name&gt;&lt;Personality&gt;"&amp;テーブル1[[#This Row],[Personality2]]&amp;"&lt;/Personality&gt;&lt;Special_1&gt;"&amp;G575&amp;"&lt;/Special_1&gt;&lt;Special_2&gt;"&amp;I575&amp;"&lt;/Special_2&gt;&lt;Item&gt;"&amp;K575&amp;"&lt;/Item&gt;&lt;Skill_1&gt;"&amp;M575&amp;"&lt;/Skill_1&gt;&lt;Skill_2&gt;"&amp;O575&amp;"&lt;/Skill_2&gt;&lt;Skill_3&gt;"&amp;Q575&amp;"&lt;/Skill_3&gt;"</f>
        <v>&lt;member ID = "P574"&gt;&lt;K_ID&gt;K144&lt;/K_ID&gt;&lt;Name&gt;ルンパッパ&lt;/Name&gt;&lt;Personality&gt;PE4&lt;/Personality&gt;&lt;Special_1&gt;S43&lt;/Special_1&gt;&lt;Special_2&gt;S5&lt;/Special_2&gt;&lt;Item&gt;I33&lt;/Item&gt;&lt;Skill_1&gt;S256&lt;/Skill_1&gt;&lt;Skill_2&gt;S157&lt;/Skill_2&gt;&lt;Skill_3&gt;S50&lt;/Skill_3&gt;</v>
      </c>
      <c r="Z575" t="str">
        <f t="shared" si="17"/>
        <v>&lt;Skill_4&gt;S16&lt;/Skill_4&gt;&lt;Circle&gt;2&lt;/Circle&gt;&lt;Doryokuti_1&gt;HP&lt;/Doryokuti_1&gt;&lt;Doryokuti_2&gt;B&lt;/Doryokuti_2&gt;&lt;Doryokuti_3&gt;D&lt;/Doryokuti_3&gt;&lt;/member&gt;</v>
      </c>
      <c r="AA575" t="str">
        <f t="shared" si="16"/>
        <v>&lt;member ID = "P574"&gt;&lt;K_ID&gt;K144&lt;/K_ID&gt;&lt;Name&gt;ルンパッパ&lt;/Name&gt;&lt;Personality&gt;PE4&lt;/Personality&gt;&lt;Special_1&gt;S43&lt;/Special_1&gt;&lt;Special_2&gt;S5&lt;/Special_2&gt;&lt;Item&gt;I33&lt;/Item&gt;&lt;Skill_1&gt;S256&lt;/Skill_1&gt;&lt;Skill_2&gt;S157&lt;/Skill_2&gt;&lt;Skill_3&gt;S50&lt;/Skill_3&gt;&lt;Skill_4&gt;S16&lt;/Skill_4&gt;&lt;Circle&gt;2&lt;/Circle&gt;&lt;Doryokuti_1&gt;HP&lt;/Doryokuti_1&gt;&lt;Doryokuti_2&gt;B&lt;/Doryokuti_2&gt;&lt;Doryokuti_3&gt;D&lt;/Doryokuti_3&gt;&lt;/member&gt;</v>
      </c>
      <c r="AMK575" s="1"/>
    </row>
    <row r="576" spans="1:27 1025:1025">
      <c r="A576" s="1" t="s">
        <v>1299</v>
      </c>
      <c r="B576" t="str">
        <f>VLOOKUP(C576,xml_table5!$A$1:$B$151,2,FALSE())</f>
        <v>K144</v>
      </c>
      <c r="C576" s="1" t="s">
        <v>1295</v>
      </c>
      <c r="D576" s="1" t="s">
        <v>261</v>
      </c>
      <c r="E576" s="22" t="str">
        <f>VLOOKUP(テーブル1[[#This Row],[Personality]],作業用!$J$2:$K$17,2,FALSE)</f>
        <v>PE3</v>
      </c>
      <c r="F576" t="str">
        <f>VLOOKUP(C576,pokemon_status!$B$2:$F$910,4,FALSE())</f>
        <v>すいすい</v>
      </c>
      <c r="G576" t="str">
        <f>VLOOKUP(F576,xml_table4!$A$1:$B$127,2,FALSE())</f>
        <v>S43</v>
      </c>
      <c r="H576" t="s">
        <v>1296</v>
      </c>
      <c r="I576" t="str">
        <f>IF(H576 = "","",VLOOKUP(H576,xml_table4!$A$1:$B$127,2,FALSE()))</f>
        <v>S5</v>
      </c>
      <c r="J576" s="1" t="s">
        <v>357</v>
      </c>
      <c r="K576" t="str">
        <f>VLOOKUP(J576,xml_table2!$A$2:$B$56,2,FALSE())</f>
        <v>I19</v>
      </c>
      <c r="L576" s="1" t="s">
        <v>475</v>
      </c>
      <c r="M576" t="str">
        <f>VLOOKUP(L576,xml_table3!$A$1:$B$272,2,FALSE())</f>
        <v>S190</v>
      </c>
      <c r="N576" s="1" t="s">
        <v>111</v>
      </c>
      <c r="O576" t="str">
        <f>VLOOKUP(N576,xml_table3!$A$1:$B$272,2,FALSE())</f>
        <v>S71</v>
      </c>
      <c r="P576" s="1" t="s">
        <v>385</v>
      </c>
      <c r="Q576" t="str">
        <f>VLOOKUP(P576,xml_table3!$A$1:$B$272,2,FALSE())</f>
        <v>S213</v>
      </c>
      <c r="R576" s="1" t="s">
        <v>363</v>
      </c>
      <c r="S576" t="str">
        <f>VLOOKUP(R576,xml_table3!$A$1:$B$272,2,FALSE())</f>
        <v>S61</v>
      </c>
      <c r="T576" s="1" t="s">
        <v>224</v>
      </c>
      <c r="U576" s="1" t="s">
        <v>40</v>
      </c>
      <c r="V576" s="1" t="s">
        <v>43</v>
      </c>
      <c r="X576" s="1"/>
      <c r="Y576" t="str">
        <f>"&lt;member ID = """&amp;A576&amp;"""&gt;&lt;K_ID&gt;"&amp;B576&amp;"&lt;/K_ID&gt;&lt;Name&gt;"&amp;C576&amp;"&lt;/Name&gt;&lt;Personality&gt;"&amp;テーブル1[[#This Row],[Personality2]]&amp;"&lt;/Personality&gt;&lt;Special_1&gt;"&amp;G576&amp;"&lt;/Special_1&gt;&lt;Special_2&gt;"&amp;I576&amp;"&lt;/Special_2&gt;&lt;Item&gt;"&amp;K576&amp;"&lt;/Item&gt;&lt;Skill_1&gt;"&amp;M576&amp;"&lt;/Skill_1&gt;&lt;Skill_2&gt;"&amp;O576&amp;"&lt;/Skill_2&gt;&lt;Skill_3&gt;"&amp;Q576&amp;"&lt;/Skill_3&gt;"</f>
        <v>&lt;member ID = "P575"&gt;&lt;K_ID&gt;K144&lt;/K_ID&gt;&lt;Name&gt;ルンパッパ&lt;/Name&gt;&lt;Personality&gt;PE3&lt;/Personality&gt;&lt;Special_1&gt;S43&lt;/Special_1&gt;&lt;Special_2&gt;S5&lt;/Special_2&gt;&lt;Item&gt;I19&lt;/Item&gt;&lt;Skill_1&gt;S190&lt;/Skill_1&gt;&lt;Skill_2&gt;S71&lt;/Skill_2&gt;&lt;Skill_3&gt;S213&lt;/Skill_3&gt;</v>
      </c>
      <c r="Z576" t="str">
        <f t="shared" si="17"/>
        <v>&lt;Skill_4&gt;S61&lt;/Skill_4&gt;&lt;Circle&gt;3&lt;/Circle&gt;&lt;Doryokuti_1&gt;HP&lt;/Doryokuti_1&gt;&lt;Doryokuti_2&gt;C&lt;/Doryokuti_2&gt;&lt;Doryokuti_3&gt;&lt;/Doryokuti_3&gt;&lt;/member&gt;</v>
      </c>
      <c r="AA576" t="str">
        <f t="shared" si="16"/>
        <v>&lt;member ID = "P575"&gt;&lt;K_ID&gt;K144&lt;/K_ID&gt;&lt;Name&gt;ルンパッパ&lt;/Name&gt;&lt;Personality&gt;PE3&lt;/Personality&gt;&lt;Special_1&gt;S43&lt;/Special_1&gt;&lt;Special_2&gt;S5&lt;/Special_2&gt;&lt;Item&gt;I19&lt;/Item&gt;&lt;Skill_1&gt;S190&lt;/Skill_1&gt;&lt;Skill_2&gt;S71&lt;/Skill_2&gt;&lt;Skill_3&gt;S213&lt;/Skill_3&gt;&lt;Skill_4&gt;S61&lt;/Skill_4&gt;&lt;Circle&gt;3&lt;/Circle&gt;&lt;Doryokuti_1&gt;HP&lt;/Doryokuti_1&gt;&lt;Doryokuti_2&gt;C&lt;/Doryokuti_2&gt;&lt;Doryokuti_3&gt;&lt;/Doryokuti_3&gt;&lt;/member&gt;</v>
      </c>
      <c r="AMK576" s="1"/>
    </row>
    <row r="577" spans="1:27 1025:1025">
      <c r="A577" s="1" t="s">
        <v>1300</v>
      </c>
      <c r="B577" t="str">
        <f>VLOOKUP(C577,xml_table5!$A$1:$B$151,2,FALSE())</f>
        <v>K144</v>
      </c>
      <c r="C577" s="1" t="s">
        <v>1295</v>
      </c>
      <c r="D577" s="1" t="s">
        <v>261</v>
      </c>
      <c r="E577" s="22" t="str">
        <f>VLOOKUP(テーブル1[[#This Row],[Personality]],作業用!$J$2:$K$17,2,FALSE)</f>
        <v>PE3</v>
      </c>
      <c r="F577" t="str">
        <f>VLOOKUP(C577,pokemon_status!$B$2:$F$910,4,FALSE())</f>
        <v>すいすい</v>
      </c>
      <c r="G577" t="str">
        <f>VLOOKUP(F577,xml_table4!$A$1:$B$127,2,FALSE())</f>
        <v>S43</v>
      </c>
      <c r="H577" t="s">
        <v>1296</v>
      </c>
      <c r="I577" t="str">
        <f>IF(H577 = "","",VLOOKUP(H577,xml_table4!$A$1:$B$127,2,FALSE()))</f>
        <v>S5</v>
      </c>
      <c r="J577" s="1" t="s">
        <v>250</v>
      </c>
      <c r="K577" t="str">
        <f>VLOOKUP(J577,xml_table2!$A$2:$B$56,2,FALSE())</f>
        <v>I54</v>
      </c>
      <c r="L577" s="1" t="s">
        <v>384</v>
      </c>
      <c r="M577" t="str">
        <f>VLOOKUP(L577,xml_table3!$A$1:$B$272,2,FALSE())</f>
        <v>S175</v>
      </c>
      <c r="N577" s="1" t="s">
        <v>506</v>
      </c>
      <c r="O577" t="str">
        <f>VLOOKUP(N577,xml_table3!$A$1:$B$272,2,FALSE())</f>
        <v>S64</v>
      </c>
      <c r="P577" s="1" t="s">
        <v>396</v>
      </c>
      <c r="Q577" t="str">
        <f>VLOOKUP(P577,xml_table3!$A$1:$B$272,2,FALSE())</f>
        <v>S270</v>
      </c>
      <c r="R577" s="1" t="s">
        <v>515</v>
      </c>
      <c r="S577" t="str">
        <f>VLOOKUP(R577,xml_table3!$A$1:$B$272,2,FALSE())</f>
        <v>S16</v>
      </c>
      <c r="T577" s="1" t="s">
        <v>228</v>
      </c>
      <c r="U577" s="1" t="s">
        <v>43</v>
      </c>
      <c r="V577" s="1" t="s">
        <v>44</v>
      </c>
      <c r="X577" s="1"/>
      <c r="Y577" t="str">
        <f>"&lt;member ID = """&amp;A577&amp;"""&gt;&lt;K_ID&gt;"&amp;B577&amp;"&lt;/K_ID&gt;&lt;Name&gt;"&amp;C577&amp;"&lt;/Name&gt;&lt;Personality&gt;"&amp;テーブル1[[#This Row],[Personality2]]&amp;"&lt;/Personality&gt;&lt;Special_1&gt;"&amp;G577&amp;"&lt;/Special_1&gt;&lt;Special_2&gt;"&amp;I577&amp;"&lt;/Special_2&gt;&lt;Item&gt;"&amp;K577&amp;"&lt;/Item&gt;&lt;Skill_1&gt;"&amp;M577&amp;"&lt;/Skill_1&gt;&lt;Skill_2&gt;"&amp;O577&amp;"&lt;/Skill_2&gt;&lt;Skill_3&gt;"&amp;Q577&amp;"&lt;/Skill_3&gt;"</f>
        <v>&lt;member ID = "P576"&gt;&lt;K_ID&gt;K144&lt;/K_ID&gt;&lt;Name&gt;ルンパッパ&lt;/Name&gt;&lt;Personality&gt;PE3&lt;/Personality&gt;&lt;Special_1&gt;S43&lt;/Special_1&gt;&lt;Special_2&gt;S5&lt;/Special_2&gt;&lt;Item&gt;I54&lt;/Item&gt;&lt;Skill_1&gt;S175&lt;/Skill_1&gt;&lt;Skill_2&gt;S64&lt;/Skill_2&gt;&lt;Skill_3&gt;S270&lt;/Skill_3&gt;</v>
      </c>
      <c r="Z577" t="str">
        <f t="shared" si="17"/>
        <v>&lt;Skill_4&gt;S16&lt;/Skill_4&gt;&lt;Circle&gt;4&lt;/Circle&gt;&lt;Doryokuti_1&gt;C&lt;/Doryokuti_1&gt;&lt;Doryokuti_2&gt;D&lt;/Doryokuti_2&gt;&lt;Doryokuti_3&gt;&lt;/Doryokuti_3&gt;&lt;/member&gt;</v>
      </c>
      <c r="AA577" t="str">
        <f t="shared" si="16"/>
        <v>&lt;member ID = "P576"&gt;&lt;K_ID&gt;K144&lt;/K_ID&gt;&lt;Name&gt;ルンパッパ&lt;/Name&gt;&lt;Personality&gt;PE3&lt;/Personality&gt;&lt;Special_1&gt;S43&lt;/Special_1&gt;&lt;Special_2&gt;S5&lt;/Special_2&gt;&lt;Item&gt;I54&lt;/Item&gt;&lt;Skill_1&gt;S175&lt;/Skill_1&gt;&lt;Skill_2&gt;S64&lt;/Skill_2&gt;&lt;Skill_3&gt;S270&lt;/Skill_3&gt;&lt;Skill_4&gt;S16&lt;/Skill_4&gt;&lt;Circle&gt;4&lt;/Circle&gt;&lt;Doryokuti_1&gt;C&lt;/Doryokuti_1&gt;&lt;Doryokuti_2&gt;D&lt;/Doryokuti_2&gt;&lt;Doryokuti_3&gt;&lt;/Doryokuti_3&gt;&lt;/member&gt;</v>
      </c>
      <c r="AMK577" s="1"/>
    </row>
    <row r="578" spans="1:27 1025:1025">
      <c r="A578" s="1" t="s">
        <v>1301</v>
      </c>
      <c r="B578" t="str">
        <f>VLOOKUP(C578,xml_table5!$A$1:$B$151,2,FALSE())</f>
        <v>K145</v>
      </c>
      <c r="C578" s="1" t="s">
        <v>1302</v>
      </c>
      <c r="D578" s="1" t="s">
        <v>261</v>
      </c>
      <c r="E578" s="22" t="str">
        <f>VLOOKUP(テーブル1[[#This Row],[Personality]],作業用!$J$2:$K$17,2,FALSE)</f>
        <v>PE3</v>
      </c>
      <c r="F578" t="str">
        <f>VLOOKUP(C578,pokemon_status!$B$2:$F$910,4,FALSE())</f>
        <v>クリアボディ</v>
      </c>
      <c r="G578" t="str">
        <f>VLOOKUP(F578,xml_table4!$A$1:$B$127,2,FALSE())</f>
        <v>S29</v>
      </c>
      <c r="I578" t="str">
        <f>IF(H578 = "","",VLOOKUP(H578,xml_table4!$A$1:$B$127,2,FALSE()))</f>
        <v/>
      </c>
      <c r="J578" s="1" t="s">
        <v>250</v>
      </c>
      <c r="K578" t="str">
        <f>VLOOKUP(J578,xml_table2!$A$2:$B$56,2,FALSE())</f>
        <v>I54</v>
      </c>
      <c r="L578" s="1" t="s">
        <v>396</v>
      </c>
      <c r="M578" t="str">
        <f>VLOOKUP(L578,xml_table3!$A$1:$B$272,2,FALSE())</f>
        <v>S270</v>
      </c>
      <c r="N578" s="1" t="s">
        <v>321</v>
      </c>
      <c r="O578" t="str">
        <f>VLOOKUP(N578,xml_table3!$A$1:$B$272,2,FALSE())</f>
        <v>S91</v>
      </c>
      <c r="P578" s="1" t="s">
        <v>575</v>
      </c>
      <c r="Q578" t="str">
        <f>VLOOKUP(P578,xml_table3!$A$1:$B$272,2,FALSE())</f>
        <v>S137</v>
      </c>
      <c r="R578" s="1" t="s">
        <v>806</v>
      </c>
      <c r="S578" t="str">
        <f>VLOOKUP(R578,xml_table3!$A$1:$B$272,2,FALSE())</f>
        <v>S171</v>
      </c>
      <c r="T578" s="1" t="s">
        <v>228</v>
      </c>
      <c r="U578" s="1" t="s">
        <v>43</v>
      </c>
      <c r="V578" s="1" t="s">
        <v>44</v>
      </c>
      <c r="X578" s="1"/>
      <c r="Y578" t="str">
        <f>"&lt;member ID = """&amp;A578&amp;"""&gt;&lt;K_ID&gt;"&amp;B578&amp;"&lt;/K_ID&gt;&lt;Name&gt;"&amp;C578&amp;"&lt;/Name&gt;&lt;Personality&gt;"&amp;テーブル1[[#This Row],[Personality2]]&amp;"&lt;/Personality&gt;&lt;Special_1&gt;"&amp;G578&amp;"&lt;/Special_1&gt;&lt;Special_2&gt;"&amp;I578&amp;"&lt;/Special_2&gt;&lt;Item&gt;"&amp;K578&amp;"&lt;/Item&gt;&lt;Skill_1&gt;"&amp;M578&amp;"&lt;/Skill_1&gt;&lt;Skill_2&gt;"&amp;O578&amp;"&lt;/Skill_2&gt;&lt;Skill_3&gt;"&amp;Q578&amp;"&lt;/Skill_3&gt;"</f>
        <v>&lt;member ID = "P577"&gt;&lt;K_ID&gt;K145&lt;/K_ID&gt;&lt;Name&gt;レジアイス&lt;/Name&gt;&lt;Personality&gt;PE3&lt;/Personality&gt;&lt;Special_1&gt;S29&lt;/Special_1&gt;&lt;Special_2&gt;&lt;/Special_2&gt;&lt;Item&gt;I54&lt;/Item&gt;&lt;Skill_1&gt;S270&lt;/Skill_1&gt;&lt;Skill_2&gt;S91&lt;/Skill_2&gt;&lt;Skill_3&gt;S137&lt;/Skill_3&gt;</v>
      </c>
      <c r="Z578" t="str">
        <f t="shared" si="17"/>
        <v>&lt;Skill_4&gt;S171&lt;/Skill_4&gt;&lt;Circle&gt;4&lt;/Circle&gt;&lt;Doryokuti_1&gt;C&lt;/Doryokuti_1&gt;&lt;Doryokuti_2&gt;D&lt;/Doryokuti_2&gt;&lt;Doryokuti_3&gt;&lt;/Doryokuti_3&gt;&lt;/member&gt;</v>
      </c>
      <c r="AA578" t="str">
        <f t="shared" ref="AA578:AA601" si="18">Y578 &amp;Z578</f>
        <v>&lt;member ID = "P577"&gt;&lt;K_ID&gt;K145&lt;/K_ID&gt;&lt;Name&gt;レジアイス&lt;/Name&gt;&lt;Personality&gt;PE3&lt;/Personality&gt;&lt;Special_1&gt;S29&lt;/Special_1&gt;&lt;Special_2&gt;&lt;/Special_2&gt;&lt;Item&gt;I54&lt;/Item&gt;&lt;Skill_1&gt;S270&lt;/Skill_1&gt;&lt;Skill_2&gt;S91&lt;/Skill_2&gt;&lt;Skill_3&gt;S137&lt;/Skill_3&gt;&lt;Skill_4&gt;S171&lt;/Skill_4&gt;&lt;Circle&gt;4&lt;/Circle&gt;&lt;Doryokuti_1&gt;C&lt;/Doryokuti_1&gt;&lt;Doryokuti_2&gt;D&lt;/Doryokuti_2&gt;&lt;Doryokuti_3&gt;&lt;/Doryokuti_3&gt;&lt;/member&gt;</v>
      </c>
      <c r="AMK578" s="1"/>
    </row>
    <row r="579" spans="1:27 1025:1025">
      <c r="A579" s="1" t="s">
        <v>1303</v>
      </c>
      <c r="B579" t="str">
        <f>VLOOKUP(C579,xml_table5!$A$1:$B$151,2,FALSE())</f>
        <v>K145</v>
      </c>
      <c r="C579" s="1" t="s">
        <v>1302</v>
      </c>
      <c r="D579" s="1" t="s">
        <v>289</v>
      </c>
      <c r="E579" s="22" t="str">
        <f>VLOOKUP(テーブル1[[#This Row],[Personality]],作業用!$J$2:$K$17,2,FALSE)</f>
        <v>PE4</v>
      </c>
      <c r="F579" t="str">
        <f>VLOOKUP(C579,pokemon_status!$B$2:$F$910,4,FALSE())</f>
        <v>クリアボディ</v>
      </c>
      <c r="G579" t="str">
        <f>VLOOKUP(F579,xml_table4!$A$1:$B$127,2,FALSE())</f>
        <v>S29</v>
      </c>
      <c r="I579" t="str">
        <f>IF(H579 = "","",VLOOKUP(H579,xml_table4!$A$1:$B$127,2,FALSE()))</f>
        <v/>
      </c>
      <c r="J579" s="1" t="s">
        <v>298</v>
      </c>
      <c r="K579" t="str">
        <f>VLOOKUP(J579,xml_table2!$A$2:$B$56,2,FALSE())</f>
        <v>I33</v>
      </c>
      <c r="L579" s="1" t="s">
        <v>404</v>
      </c>
      <c r="M579" t="str">
        <f>VLOOKUP(L579,xml_table3!$A$1:$B$272,2,FALSE())</f>
        <v>S257</v>
      </c>
      <c r="N579" s="1" t="s">
        <v>498</v>
      </c>
      <c r="O579" t="str">
        <f>VLOOKUP(N579,xml_table3!$A$1:$B$272,2,FALSE())</f>
        <v>S2</v>
      </c>
      <c r="P579" s="1" t="s">
        <v>236</v>
      </c>
      <c r="Q579" t="str">
        <f>VLOOKUP(P579,xml_table3!$A$1:$B$272,2,FALSE())</f>
        <v>S50</v>
      </c>
      <c r="R579" s="1" t="s">
        <v>449</v>
      </c>
      <c r="S579" t="str">
        <f>VLOOKUP(R579,xml_table3!$A$1:$B$272,2,FALSE())</f>
        <v>S187</v>
      </c>
      <c r="T579" s="1" t="s">
        <v>228</v>
      </c>
      <c r="U579" s="1" t="s">
        <v>40</v>
      </c>
      <c r="V579" s="1" t="s">
        <v>42</v>
      </c>
      <c r="X579" s="1"/>
      <c r="Y579" t="str">
        <f>"&lt;member ID = """&amp;A579&amp;"""&gt;&lt;K_ID&gt;"&amp;B579&amp;"&lt;/K_ID&gt;&lt;Name&gt;"&amp;C579&amp;"&lt;/Name&gt;&lt;Personality&gt;"&amp;テーブル1[[#This Row],[Personality2]]&amp;"&lt;/Personality&gt;&lt;Special_1&gt;"&amp;G579&amp;"&lt;/Special_1&gt;&lt;Special_2&gt;"&amp;I579&amp;"&lt;/Special_2&gt;&lt;Item&gt;"&amp;K579&amp;"&lt;/Item&gt;&lt;Skill_1&gt;"&amp;M579&amp;"&lt;/Skill_1&gt;&lt;Skill_2&gt;"&amp;O579&amp;"&lt;/Skill_2&gt;&lt;Skill_3&gt;"&amp;Q579&amp;"&lt;/Skill_3&gt;"</f>
        <v>&lt;member ID = "P578"&gt;&lt;K_ID&gt;K145&lt;/K_ID&gt;&lt;Name&gt;レジアイス&lt;/Name&gt;&lt;Personality&gt;PE4&lt;/Personality&gt;&lt;Special_1&gt;S29&lt;/Special_1&gt;&lt;Special_2&gt;&lt;/Special_2&gt;&lt;Item&gt;I33&lt;/Item&gt;&lt;Skill_1&gt;S257&lt;/Skill_1&gt;&lt;Skill_2&gt;S2&lt;/Skill_2&gt;&lt;Skill_3&gt;S50&lt;/Skill_3&gt;</v>
      </c>
      <c r="Z579" t="str">
        <f t="shared" si="17"/>
        <v>&lt;Skill_4&gt;S187&lt;/Skill_4&gt;&lt;Circle&gt;4&lt;/Circle&gt;&lt;Doryokuti_1&gt;HP&lt;/Doryokuti_1&gt;&lt;Doryokuti_2&gt;B&lt;/Doryokuti_2&gt;&lt;Doryokuti_3&gt;&lt;/Doryokuti_3&gt;&lt;/member&gt;</v>
      </c>
      <c r="AA579" t="str">
        <f t="shared" si="18"/>
        <v>&lt;member ID = "P578"&gt;&lt;K_ID&gt;K145&lt;/K_ID&gt;&lt;Name&gt;レジアイス&lt;/Name&gt;&lt;Personality&gt;PE4&lt;/Personality&gt;&lt;Special_1&gt;S29&lt;/Special_1&gt;&lt;Special_2&gt;&lt;/Special_2&gt;&lt;Item&gt;I33&lt;/Item&gt;&lt;Skill_1&gt;S257&lt;/Skill_1&gt;&lt;Skill_2&gt;S2&lt;/Skill_2&gt;&lt;Skill_3&gt;S50&lt;/Skill_3&gt;&lt;Skill_4&gt;S187&lt;/Skill_4&gt;&lt;Circle&gt;4&lt;/Circle&gt;&lt;Doryokuti_1&gt;HP&lt;/Doryokuti_1&gt;&lt;Doryokuti_2&gt;B&lt;/Doryokuti_2&gt;&lt;Doryokuti_3&gt;&lt;/Doryokuti_3&gt;&lt;/member&gt;</v>
      </c>
      <c r="AMK579" s="1"/>
    </row>
    <row r="580" spans="1:27 1025:1025">
      <c r="A580" s="1" t="s">
        <v>1304</v>
      </c>
      <c r="B580" t="str">
        <f>VLOOKUP(C580,xml_table5!$A$1:$B$151,2,FALSE())</f>
        <v>K145</v>
      </c>
      <c r="C580" s="1" t="s">
        <v>1302</v>
      </c>
      <c r="D580" s="1" t="s">
        <v>570</v>
      </c>
      <c r="E580" s="22" t="str">
        <f>VLOOKUP(テーブル1[[#This Row],[Personality]],作業用!$J$2:$K$17,2,FALSE)</f>
        <v>PE10</v>
      </c>
      <c r="F580" t="str">
        <f>VLOOKUP(C580,pokemon_status!$B$2:$F$910,4,FALSE())</f>
        <v>クリアボディ</v>
      </c>
      <c r="G580" t="str">
        <f>VLOOKUP(F580,xml_table4!$A$1:$B$127,2,FALSE())</f>
        <v>S29</v>
      </c>
      <c r="I580" t="str">
        <f>IF(H580 = "","",VLOOKUP(H580,xml_table4!$A$1:$B$127,2,FALSE()))</f>
        <v/>
      </c>
      <c r="J580" s="1" t="s">
        <v>460</v>
      </c>
      <c r="K580" t="str">
        <f>VLOOKUP(J580,xml_table2!$A$2:$B$56,2,FALSE())</f>
        <v>I10</v>
      </c>
      <c r="L580" s="1" t="s">
        <v>396</v>
      </c>
      <c r="M580" t="str">
        <f>VLOOKUP(L580,xml_table3!$A$1:$B$272,2,FALSE())</f>
        <v>S270</v>
      </c>
      <c r="N580" s="1" t="s">
        <v>388</v>
      </c>
      <c r="O580" t="str">
        <f>VLOOKUP(N580,xml_table3!$A$1:$B$272,2,FALSE())</f>
        <v>S259</v>
      </c>
      <c r="P580" s="1" t="s">
        <v>397</v>
      </c>
      <c r="Q580" t="str">
        <f>VLOOKUP(P580,xml_table3!$A$1:$B$272,2,FALSE())</f>
        <v>S76</v>
      </c>
      <c r="R580" s="1" t="s">
        <v>461</v>
      </c>
      <c r="S580" t="str">
        <f>VLOOKUP(R580,xml_table3!$A$1:$B$272,2,FALSE())</f>
        <v>S183</v>
      </c>
      <c r="T580" s="1" t="s">
        <v>228</v>
      </c>
      <c r="U580" s="1" t="s">
        <v>42</v>
      </c>
      <c r="V580" s="1" t="s">
        <v>43</v>
      </c>
      <c r="X580" s="1"/>
      <c r="Y580" t="str">
        <f>"&lt;member ID = """&amp;A580&amp;"""&gt;&lt;K_ID&gt;"&amp;B580&amp;"&lt;/K_ID&gt;&lt;Name&gt;"&amp;C580&amp;"&lt;/Name&gt;&lt;Personality&gt;"&amp;テーブル1[[#This Row],[Personality2]]&amp;"&lt;/Personality&gt;&lt;Special_1&gt;"&amp;G580&amp;"&lt;/Special_1&gt;&lt;Special_2&gt;"&amp;I580&amp;"&lt;/Special_2&gt;&lt;Item&gt;"&amp;K580&amp;"&lt;/Item&gt;&lt;Skill_1&gt;"&amp;M580&amp;"&lt;/Skill_1&gt;&lt;Skill_2&gt;"&amp;O580&amp;"&lt;/Skill_2&gt;&lt;Skill_3&gt;"&amp;Q580&amp;"&lt;/Skill_3&gt;"</f>
        <v>&lt;member ID = "P579"&gt;&lt;K_ID&gt;K145&lt;/K_ID&gt;&lt;Name&gt;レジアイス&lt;/Name&gt;&lt;Personality&gt;PE10&lt;/Personality&gt;&lt;Special_1&gt;S29&lt;/Special_1&gt;&lt;Special_2&gt;&lt;/Special_2&gt;&lt;Item&gt;I10&lt;/Item&gt;&lt;Skill_1&gt;S270&lt;/Skill_1&gt;&lt;Skill_2&gt;S259&lt;/Skill_2&gt;&lt;Skill_3&gt;S76&lt;/Skill_3&gt;</v>
      </c>
      <c r="Z580" t="str">
        <f t="shared" ref="Z580:Z600" si="19">"&lt;Skill_4&gt;"&amp;S580&amp;"&lt;/Skill_4&gt;&lt;Circle&gt;"&amp;T580&amp;"&lt;/Circle&gt;&lt;Doryokuti_1&gt;"&amp;U580&amp;"&lt;/Doryokuti_1&gt;&lt;Doryokuti_2&gt;"&amp;V580&amp;"&lt;/Doryokuti_2&gt;&lt;Doryokuti_3&gt;"&amp;W580&amp;"&lt;/Doryokuti_3&gt;&lt;/member&gt;"</f>
        <v>&lt;Skill_4&gt;S183&lt;/Skill_4&gt;&lt;Circle&gt;4&lt;/Circle&gt;&lt;Doryokuti_1&gt;B&lt;/Doryokuti_1&gt;&lt;Doryokuti_2&gt;C&lt;/Doryokuti_2&gt;&lt;Doryokuti_3&gt;&lt;/Doryokuti_3&gt;&lt;/member&gt;</v>
      </c>
      <c r="AA580" t="str">
        <f t="shared" si="18"/>
        <v>&lt;member ID = "P579"&gt;&lt;K_ID&gt;K145&lt;/K_ID&gt;&lt;Name&gt;レジアイス&lt;/Name&gt;&lt;Personality&gt;PE10&lt;/Personality&gt;&lt;Special_1&gt;S29&lt;/Special_1&gt;&lt;Special_2&gt;&lt;/Special_2&gt;&lt;Item&gt;I10&lt;/Item&gt;&lt;Skill_1&gt;S270&lt;/Skill_1&gt;&lt;Skill_2&gt;S259&lt;/Skill_2&gt;&lt;Skill_3&gt;S76&lt;/Skill_3&gt;&lt;Skill_4&gt;S183&lt;/Skill_4&gt;&lt;Circle&gt;4&lt;/Circle&gt;&lt;Doryokuti_1&gt;B&lt;/Doryokuti_1&gt;&lt;Doryokuti_2&gt;C&lt;/Doryokuti_2&gt;&lt;Doryokuti_3&gt;&lt;/Doryokuti_3&gt;&lt;/member&gt;</v>
      </c>
      <c r="AMK580" s="1"/>
    </row>
    <row r="581" spans="1:27 1025:1025">
      <c r="A581" s="1" t="s">
        <v>1305</v>
      </c>
      <c r="B581" t="str">
        <f>VLOOKUP(C581,xml_table5!$A$1:$B$151,2,FALSE())</f>
        <v>K145</v>
      </c>
      <c r="C581" s="1" t="s">
        <v>1302</v>
      </c>
      <c r="D581" s="1" t="s">
        <v>261</v>
      </c>
      <c r="E581" s="22" t="str">
        <f>VLOOKUP(テーブル1[[#This Row],[Personality]],作業用!$J$2:$K$17,2,FALSE)</f>
        <v>PE3</v>
      </c>
      <c r="F581" t="str">
        <f>VLOOKUP(C581,pokemon_status!$B$2:$F$910,4,FALSE())</f>
        <v>クリアボディ</v>
      </c>
      <c r="G581" t="str">
        <f>VLOOKUP(F581,xml_table4!$A$1:$B$127,2,FALSE())</f>
        <v>S29</v>
      </c>
      <c r="I581" t="str">
        <f>IF(H581 = "","",VLOOKUP(H581,xml_table4!$A$1:$B$127,2,FALSE()))</f>
        <v/>
      </c>
      <c r="J581" s="1" t="s">
        <v>479</v>
      </c>
      <c r="K581" t="str">
        <f>VLOOKUP(J581,xml_table2!$A$2:$B$56,2,FALSE())</f>
        <v>I9</v>
      </c>
      <c r="L581" s="1" t="s">
        <v>396</v>
      </c>
      <c r="M581" t="str">
        <f>VLOOKUP(L581,xml_table3!$A$1:$B$272,2,FALSE())</f>
        <v>S270</v>
      </c>
      <c r="N581" s="1" t="s">
        <v>362</v>
      </c>
      <c r="O581" t="str">
        <f>VLOOKUP(N581,xml_table3!$A$1:$B$272,2,FALSE())</f>
        <v>S1</v>
      </c>
      <c r="P581" s="1" t="s">
        <v>284</v>
      </c>
      <c r="Q581" t="str">
        <f>VLOOKUP(P581,xml_table3!$A$1:$B$272,2,FALSE())</f>
        <v>S192</v>
      </c>
      <c r="R581" s="1" t="s">
        <v>363</v>
      </c>
      <c r="S581" t="str">
        <f>VLOOKUP(R581,xml_table3!$A$1:$B$272,2,FALSE())</f>
        <v>S61</v>
      </c>
      <c r="T581" s="1" t="s">
        <v>228</v>
      </c>
      <c r="U581" s="1" t="s">
        <v>40</v>
      </c>
      <c r="V581" s="1" t="s">
        <v>43</v>
      </c>
      <c r="X581" s="1"/>
      <c r="Y581" t="str">
        <f>"&lt;member ID = """&amp;A581&amp;"""&gt;&lt;K_ID&gt;"&amp;B581&amp;"&lt;/K_ID&gt;&lt;Name&gt;"&amp;C581&amp;"&lt;/Name&gt;&lt;Personality&gt;"&amp;テーブル1[[#This Row],[Personality2]]&amp;"&lt;/Personality&gt;&lt;Special_1&gt;"&amp;G581&amp;"&lt;/Special_1&gt;&lt;Special_2&gt;"&amp;I581&amp;"&lt;/Special_2&gt;&lt;Item&gt;"&amp;K581&amp;"&lt;/Item&gt;&lt;Skill_1&gt;"&amp;M581&amp;"&lt;/Skill_1&gt;&lt;Skill_2&gt;"&amp;O581&amp;"&lt;/Skill_2&gt;&lt;Skill_3&gt;"&amp;Q581&amp;"&lt;/Skill_3&gt;"</f>
        <v>&lt;member ID = "P580"&gt;&lt;K_ID&gt;K145&lt;/K_ID&gt;&lt;Name&gt;レジアイス&lt;/Name&gt;&lt;Personality&gt;PE3&lt;/Personality&gt;&lt;Special_1&gt;S29&lt;/Special_1&gt;&lt;Special_2&gt;&lt;/Special_2&gt;&lt;Item&gt;I9&lt;/Item&gt;&lt;Skill_1&gt;S270&lt;/Skill_1&gt;&lt;Skill_2&gt;S1&lt;/Skill_2&gt;&lt;Skill_3&gt;S192&lt;/Skill_3&gt;</v>
      </c>
      <c r="Z581" t="str">
        <f t="shared" si="19"/>
        <v>&lt;Skill_4&gt;S61&lt;/Skill_4&gt;&lt;Circle&gt;4&lt;/Circle&gt;&lt;Doryokuti_1&gt;HP&lt;/Doryokuti_1&gt;&lt;Doryokuti_2&gt;C&lt;/Doryokuti_2&gt;&lt;Doryokuti_3&gt;&lt;/Doryokuti_3&gt;&lt;/member&gt;</v>
      </c>
      <c r="AA581" t="str">
        <f t="shared" si="18"/>
        <v>&lt;member ID = "P580"&gt;&lt;K_ID&gt;K145&lt;/K_ID&gt;&lt;Name&gt;レジアイス&lt;/Name&gt;&lt;Personality&gt;PE3&lt;/Personality&gt;&lt;Special_1&gt;S29&lt;/Special_1&gt;&lt;Special_2&gt;&lt;/Special_2&gt;&lt;Item&gt;I9&lt;/Item&gt;&lt;Skill_1&gt;S270&lt;/Skill_1&gt;&lt;Skill_2&gt;S1&lt;/Skill_2&gt;&lt;Skill_3&gt;S192&lt;/Skill_3&gt;&lt;Skill_4&gt;S61&lt;/Skill_4&gt;&lt;Circle&gt;4&lt;/Circle&gt;&lt;Doryokuti_1&gt;HP&lt;/Doryokuti_1&gt;&lt;Doryokuti_2&gt;C&lt;/Doryokuti_2&gt;&lt;Doryokuti_3&gt;&lt;/Doryokuti_3&gt;&lt;/member&gt;</v>
      </c>
      <c r="AMK581" s="1"/>
    </row>
    <row r="582" spans="1:27 1025:1025">
      <c r="A582" s="1" t="s">
        <v>1306</v>
      </c>
      <c r="B582" t="str">
        <f>VLOOKUP(C582,xml_table5!$A$1:$B$151,2,FALSE())</f>
        <v>K146</v>
      </c>
      <c r="C582" s="1" t="s">
        <v>1307</v>
      </c>
      <c r="D582" s="1" t="s">
        <v>289</v>
      </c>
      <c r="E582" s="22" t="str">
        <f>VLOOKUP(テーブル1[[#This Row],[Personality]],作業用!$J$2:$K$17,2,FALSE)</f>
        <v>PE4</v>
      </c>
      <c r="F582" t="str">
        <f>VLOOKUP(C582,pokemon_status!$B$2:$F$910,4,FALSE())</f>
        <v>スロースタート</v>
      </c>
      <c r="G582" t="str">
        <f>VLOOKUP(F582,xml_table4!$A$1:$B$127,2,FALSE())</f>
        <v>S50</v>
      </c>
      <c r="I582" t="str">
        <f>IF(H582 = "","",VLOOKUP(H582,xml_table4!$A$1:$B$127,2,FALSE()))</f>
        <v/>
      </c>
      <c r="J582" s="1" t="s">
        <v>411</v>
      </c>
      <c r="K582" t="str">
        <f>VLOOKUP(J582,xml_table2!$A$2:$B$56,2,FALSE())</f>
        <v>I40</v>
      </c>
      <c r="L582" s="1" t="s">
        <v>99</v>
      </c>
      <c r="M582" t="str">
        <f>VLOOKUP(L582,xml_table3!$A$1:$B$272,2,FALSE())</f>
        <v>S44</v>
      </c>
      <c r="N582" s="1" t="s">
        <v>217</v>
      </c>
      <c r="O582" t="str">
        <f>VLOOKUP(N582,xml_table3!$A$1:$B$272,2,FALSE())</f>
        <v>S145</v>
      </c>
      <c r="P582" s="1" t="s">
        <v>241</v>
      </c>
      <c r="Q582" t="str">
        <f>VLOOKUP(P582,xml_table3!$A$1:$B$272,2,FALSE())</f>
        <v>S153</v>
      </c>
      <c r="R582" s="1" t="s">
        <v>344</v>
      </c>
      <c r="S582" t="str">
        <f>VLOOKUP(R582,xml_table3!$A$1:$B$272,2,FALSE())</f>
        <v>S18</v>
      </c>
      <c r="T582" s="1" t="s">
        <v>228</v>
      </c>
      <c r="U582" s="1" t="s">
        <v>40</v>
      </c>
      <c r="V582" s="1" t="s">
        <v>42</v>
      </c>
      <c r="W582" s="1" t="s">
        <v>44</v>
      </c>
      <c r="X582" s="1"/>
      <c r="Y582" t="str">
        <f>"&lt;member ID = """&amp;A582&amp;"""&gt;&lt;K_ID&gt;"&amp;B582&amp;"&lt;/K_ID&gt;&lt;Name&gt;"&amp;C582&amp;"&lt;/Name&gt;&lt;Personality&gt;"&amp;テーブル1[[#This Row],[Personality2]]&amp;"&lt;/Personality&gt;&lt;Special_1&gt;"&amp;G582&amp;"&lt;/Special_1&gt;&lt;Special_2&gt;"&amp;I582&amp;"&lt;/Special_2&gt;&lt;Item&gt;"&amp;K582&amp;"&lt;/Item&gt;&lt;Skill_1&gt;"&amp;M582&amp;"&lt;/Skill_1&gt;&lt;Skill_2&gt;"&amp;O582&amp;"&lt;/Skill_2&gt;&lt;Skill_3&gt;"&amp;Q582&amp;"&lt;/Skill_3&gt;"</f>
        <v>&lt;member ID = "P581"&gt;&lt;K_ID&gt;K146&lt;/K_ID&gt;&lt;Name&gt;レジギガス&lt;/Name&gt;&lt;Personality&gt;PE4&lt;/Personality&gt;&lt;Special_1&gt;S50&lt;/Special_1&gt;&lt;Special_2&gt;&lt;/Special_2&gt;&lt;Item&gt;I40&lt;/Item&gt;&lt;Skill_1&gt;S44&lt;/Skill_1&gt;&lt;Skill_2&gt;S145&lt;/Skill_2&gt;&lt;Skill_3&gt;S153&lt;/Skill_3&gt;</v>
      </c>
      <c r="Z582" t="str">
        <f t="shared" si="19"/>
        <v>&lt;Skill_4&gt;S18&lt;/Skill_4&gt;&lt;Circle&gt;4&lt;/Circle&gt;&lt;Doryokuti_1&gt;HP&lt;/Doryokuti_1&gt;&lt;Doryokuti_2&gt;B&lt;/Doryokuti_2&gt;&lt;Doryokuti_3&gt;D&lt;/Doryokuti_3&gt;&lt;/member&gt;</v>
      </c>
      <c r="AA582" t="str">
        <f t="shared" si="18"/>
        <v>&lt;member ID = "P581"&gt;&lt;K_ID&gt;K146&lt;/K_ID&gt;&lt;Name&gt;レジギガス&lt;/Name&gt;&lt;Personality&gt;PE4&lt;/Personality&gt;&lt;Special_1&gt;S50&lt;/Special_1&gt;&lt;Special_2&gt;&lt;/Special_2&gt;&lt;Item&gt;I40&lt;/Item&gt;&lt;Skill_1&gt;S44&lt;/Skill_1&gt;&lt;Skill_2&gt;S145&lt;/Skill_2&gt;&lt;Skill_3&gt;S153&lt;/Skill_3&gt;&lt;Skill_4&gt;S18&lt;/Skill_4&gt;&lt;Circle&gt;4&lt;/Circle&gt;&lt;Doryokuti_1&gt;HP&lt;/Doryokuti_1&gt;&lt;Doryokuti_2&gt;B&lt;/Doryokuti_2&gt;&lt;Doryokuti_3&gt;D&lt;/Doryokuti_3&gt;&lt;/member&gt;</v>
      </c>
      <c r="AMK582" s="1"/>
    </row>
    <row r="583" spans="1:27 1025:1025">
      <c r="A583" s="1" t="s">
        <v>1308</v>
      </c>
      <c r="B583" t="str">
        <f>VLOOKUP(C583,xml_table5!$A$1:$B$151,2,FALSE())</f>
        <v>K146</v>
      </c>
      <c r="C583" s="1" t="s">
        <v>1307</v>
      </c>
      <c r="D583" s="1" t="s">
        <v>297</v>
      </c>
      <c r="E583" s="22" t="str">
        <f>VLOOKUP(テーブル1[[#This Row],[Personality]],作業用!$J$2:$K$17,2,FALSE)</f>
        <v>PE5</v>
      </c>
      <c r="F583" t="str">
        <f>VLOOKUP(C583,pokemon_status!$B$2:$F$910,4,FALSE())</f>
        <v>スロースタート</v>
      </c>
      <c r="G583" t="str">
        <f>VLOOKUP(F583,xml_table4!$A$1:$B$127,2,FALSE())</f>
        <v>S50</v>
      </c>
      <c r="I583" t="str">
        <f>IF(H583 = "","",VLOOKUP(H583,xml_table4!$A$1:$B$127,2,FALSE()))</f>
        <v/>
      </c>
      <c r="J583" s="1" t="s">
        <v>298</v>
      </c>
      <c r="K583" t="str">
        <f>VLOOKUP(J583,xml_table2!$A$2:$B$56,2,FALSE())</f>
        <v>I33</v>
      </c>
      <c r="L583" s="1" t="s">
        <v>235</v>
      </c>
      <c r="M583" t="str">
        <f>VLOOKUP(L583,xml_table3!$A$1:$B$272,2,FALSE())</f>
        <v>S58</v>
      </c>
      <c r="N583" s="1" t="s">
        <v>246</v>
      </c>
      <c r="O583" t="str">
        <f>VLOOKUP(N583,xml_table3!$A$1:$B$272,2,FALSE())</f>
        <v>S98</v>
      </c>
      <c r="P583" s="1" t="s">
        <v>236</v>
      </c>
      <c r="Q583" t="str">
        <f>VLOOKUP(P583,xml_table3!$A$1:$B$272,2,FALSE())</f>
        <v>S50</v>
      </c>
      <c r="R583" s="1" t="s">
        <v>593</v>
      </c>
      <c r="S583" t="str">
        <f>VLOOKUP(R583,xml_table3!$A$1:$B$272,2,FALSE())</f>
        <v>S236</v>
      </c>
      <c r="T583" s="1" t="s">
        <v>228</v>
      </c>
      <c r="U583" s="1" t="s">
        <v>40</v>
      </c>
      <c r="V583" s="1" t="s">
        <v>42</v>
      </c>
      <c r="W583" s="1" t="s">
        <v>44</v>
      </c>
      <c r="X583" s="1"/>
      <c r="Y583" t="str">
        <f>"&lt;member ID = """&amp;A583&amp;"""&gt;&lt;K_ID&gt;"&amp;B583&amp;"&lt;/K_ID&gt;&lt;Name&gt;"&amp;C583&amp;"&lt;/Name&gt;&lt;Personality&gt;"&amp;テーブル1[[#This Row],[Personality2]]&amp;"&lt;/Personality&gt;&lt;Special_1&gt;"&amp;G583&amp;"&lt;/Special_1&gt;&lt;Special_2&gt;"&amp;I583&amp;"&lt;/Special_2&gt;&lt;Item&gt;"&amp;K583&amp;"&lt;/Item&gt;&lt;Skill_1&gt;"&amp;M583&amp;"&lt;/Skill_1&gt;&lt;Skill_2&gt;"&amp;O583&amp;"&lt;/Skill_2&gt;&lt;Skill_3&gt;"&amp;Q583&amp;"&lt;/Skill_3&gt;"</f>
        <v>&lt;member ID = "P582"&gt;&lt;K_ID&gt;K146&lt;/K_ID&gt;&lt;Name&gt;レジギガス&lt;/Name&gt;&lt;Personality&gt;PE5&lt;/Personality&gt;&lt;Special_1&gt;S50&lt;/Special_1&gt;&lt;Special_2&gt;&lt;/Special_2&gt;&lt;Item&gt;I33&lt;/Item&gt;&lt;Skill_1&gt;S58&lt;/Skill_1&gt;&lt;Skill_2&gt;S98&lt;/Skill_2&gt;&lt;Skill_3&gt;S50&lt;/Skill_3&gt;</v>
      </c>
      <c r="Z583" t="str">
        <f t="shared" si="19"/>
        <v>&lt;Skill_4&gt;S236&lt;/Skill_4&gt;&lt;Circle&gt;4&lt;/Circle&gt;&lt;Doryokuti_1&gt;HP&lt;/Doryokuti_1&gt;&lt;Doryokuti_2&gt;B&lt;/Doryokuti_2&gt;&lt;Doryokuti_3&gt;D&lt;/Doryokuti_3&gt;&lt;/member&gt;</v>
      </c>
      <c r="AA583" t="str">
        <f t="shared" si="18"/>
        <v>&lt;member ID = "P582"&gt;&lt;K_ID&gt;K146&lt;/K_ID&gt;&lt;Name&gt;レジギガス&lt;/Name&gt;&lt;Personality&gt;PE5&lt;/Personality&gt;&lt;Special_1&gt;S50&lt;/Special_1&gt;&lt;Special_2&gt;&lt;/Special_2&gt;&lt;Item&gt;I33&lt;/Item&gt;&lt;Skill_1&gt;S58&lt;/Skill_1&gt;&lt;Skill_2&gt;S98&lt;/Skill_2&gt;&lt;Skill_3&gt;S50&lt;/Skill_3&gt;&lt;Skill_4&gt;S236&lt;/Skill_4&gt;&lt;Circle&gt;4&lt;/Circle&gt;&lt;Doryokuti_1&gt;HP&lt;/Doryokuti_1&gt;&lt;Doryokuti_2&gt;B&lt;/Doryokuti_2&gt;&lt;Doryokuti_3&gt;D&lt;/Doryokuti_3&gt;&lt;/member&gt;</v>
      </c>
      <c r="AMK583" s="1"/>
    </row>
    <row r="584" spans="1:27 1025:1025">
      <c r="A584" s="1" t="s">
        <v>1309</v>
      </c>
      <c r="B584" t="str">
        <f>VLOOKUP(C584,xml_table5!$A$1:$B$151,2,FALSE())</f>
        <v>K146</v>
      </c>
      <c r="C584" s="1" t="s">
        <v>1307</v>
      </c>
      <c r="D584" s="1" t="s">
        <v>261</v>
      </c>
      <c r="E584" s="22" t="str">
        <f>VLOOKUP(テーブル1[[#This Row],[Personality]],作業用!$J$2:$K$17,2,FALSE)</f>
        <v>PE3</v>
      </c>
      <c r="F584" t="str">
        <f>VLOOKUP(C584,pokemon_status!$B$2:$F$910,4,FALSE())</f>
        <v>スロースタート</v>
      </c>
      <c r="G584" t="str">
        <f>VLOOKUP(F584,xml_table4!$A$1:$B$127,2,FALSE())</f>
        <v>S50</v>
      </c>
      <c r="I584" t="str">
        <f>IF(H584 = "","",VLOOKUP(H584,xml_table4!$A$1:$B$127,2,FALSE()))</f>
        <v/>
      </c>
      <c r="J584" s="1" t="s">
        <v>140</v>
      </c>
      <c r="K584" t="str">
        <f>VLOOKUP(J584,xml_table2!$A$2:$B$56,2,FALSE())</f>
        <v>I49</v>
      </c>
      <c r="L584" s="1" t="s">
        <v>469</v>
      </c>
      <c r="M584" t="str">
        <f>VLOOKUP(L584,xml_table3!$A$1:$B$272,2,FALSE())</f>
        <v>S122</v>
      </c>
      <c r="N584" s="1" t="s">
        <v>363</v>
      </c>
      <c r="O584" t="str">
        <f>VLOOKUP(N584,xml_table3!$A$1:$B$272,2,FALSE())</f>
        <v>S61</v>
      </c>
      <c r="P584" s="1" t="s">
        <v>362</v>
      </c>
      <c r="Q584" t="str">
        <f>VLOOKUP(P584,xml_table3!$A$1:$B$272,2,FALSE())</f>
        <v>S1</v>
      </c>
      <c r="R584" s="1" t="s">
        <v>397</v>
      </c>
      <c r="S584" t="str">
        <f>VLOOKUP(R584,xml_table3!$A$1:$B$272,2,FALSE())</f>
        <v>S76</v>
      </c>
      <c r="T584" s="1" t="s">
        <v>228</v>
      </c>
      <c r="U584" s="1" t="s">
        <v>40</v>
      </c>
      <c r="V584" s="1" t="s">
        <v>43</v>
      </c>
      <c r="X584" s="1"/>
      <c r="Y584" t="str">
        <f>"&lt;member ID = """&amp;A584&amp;"""&gt;&lt;K_ID&gt;"&amp;B584&amp;"&lt;/K_ID&gt;&lt;Name&gt;"&amp;C584&amp;"&lt;/Name&gt;&lt;Personality&gt;"&amp;テーブル1[[#This Row],[Personality2]]&amp;"&lt;/Personality&gt;&lt;Special_1&gt;"&amp;G584&amp;"&lt;/Special_1&gt;&lt;Special_2&gt;"&amp;I584&amp;"&lt;/Special_2&gt;&lt;Item&gt;"&amp;K584&amp;"&lt;/Item&gt;&lt;Skill_1&gt;"&amp;M584&amp;"&lt;/Skill_1&gt;&lt;Skill_2&gt;"&amp;O584&amp;"&lt;/Skill_2&gt;&lt;Skill_3&gt;"&amp;Q584&amp;"&lt;/Skill_3&gt;"</f>
        <v>&lt;member ID = "P583"&gt;&lt;K_ID&gt;K146&lt;/K_ID&gt;&lt;Name&gt;レジギガス&lt;/Name&gt;&lt;Personality&gt;PE3&lt;/Personality&gt;&lt;Special_1&gt;S50&lt;/Special_1&gt;&lt;Special_2&gt;&lt;/Special_2&gt;&lt;Item&gt;I49&lt;/Item&gt;&lt;Skill_1&gt;S122&lt;/Skill_1&gt;&lt;Skill_2&gt;S61&lt;/Skill_2&gt;&lt;Skill_3&gt;S1&lt;/Skill_3&gt;</v>
      </c>
      <c r="Z584" t="str">
        <f t="shared" si="19"/>
        <v>&lt;Skill_4&gt;S76&lt;/Skill_4&gt;&lt;Circle&gt;4&lt;/Circle&gt;&lt;Doryokuti_1&gt;HP&lt;/Doryokuti_1&gt;&lt;Doryokuti_2&gt;C&lt;/Doryokuti_2&gt;&lt;Doryokuti_3&gt;&lt;/Doryokuti_3&gt;&lt;/member&gt;</v>
      </c>
      <c r="AA584" t="str">
        <f t="shared" si="18"/>
        <v>&lt;member ID = "P583"&gt;&lt;K_ID&gt;K146&lt;/K_ID&gt;&lt;Name&gt;レジギガス&lt;/Name&gt;&lt;Personality&gt;PE3&lt;/Personality&gt;&lt;Special_1&gt;S50&lt;/Special_1&gt;&lt;Special_2&gt;&lt;/Special_2&gt;&lt;Item&gt;I49&lt;/Item&gt;&lt;Skill_1&gt;S122&lt;/Skill_1&gt;&lt;Skill_2&gt;S61&lt;/Skill_2&gt;&lt;Skill_3&gt;S1&lt;/Skill_3&gt;&lt;Skill_4&gt;S76&lt;/Skill_4&gt;&lt;Circle&gt;4&lt;/Circle&gt;&lt;Doryokuti_1&gt;HP&lt;/Doryokuti_1&gt;&lt;Doryokuti_2&gt;C&lt;/Doryokuti_2&gt;&lt;Doryokuti_3&gt;&lt;/Doryokuti_3&gt;&lt;/member&gt;</v>
      </c>
      <c r="AMK584" s="1"/>
    </row>
    <row r="585" spans="1:27 1025:1025">
      <c r="A585" s="1" t="s">
        <v>1310</v>
      </c>
      <c r="B585" t="str">
        <f>VLOOKUP(C585,xml_table5!$A$1:$B$151,2,FALSE())</f>
        <v>K146</v>
      </c>
      <c r="C585" s="1" t="s">
        <v>1307</v>
      </c>
      <c r="D585" s="1" t="s">
        <v>206</v>
      </c>
      <c r="E585" s="22" t="str">
        <f>VLOOKUP(テーブル1[[#This Row],[Personality]],作業用!$J$2:$K$17,2,FALSE)</f>
        <v>PE1</v>
      </c>
      <c r="F585" t="str">
        <f>VLOOKUP(C585,pokemon_status!$B$2:$F$910,4,FALSE())</f>
        <v>スロースタート</v>
      </c>
      <c r="G585" t="str">
        <f>VLOOKUP(F585,xml_table4!$A$1:$B$127,2,FALSE())</f>
        <v>S50</v>
      </c>
      <c r="I585" t="str">
        <f>IF(H585 = "","",VLOOKUP(H585,xml_table4!$A$1:$B$127,2,FALSE()))</f>
        <v/>
      </c>
      <c r="J585" s="1" t="s">
        <v>315</v>
      </c>
      <c r="K585" t="str">
        <f>VLOOKUP(J585,xml_table2!$A$2:$B$56,2,FALSE())</f>
        <v>I43</v>
      </c>
      <c r="L585" s="1" t="s">
        <v>122</v>
      </c>
      <c r="M585" t="str">
        <f>VLOOKUP(L585,xml_table3!$A$1:$B$272,2,FALSE())</f>
        <v>S176</v>
      </c>
      <c r="N585" s="1" t="s">
        <v>210</v>
      </c>
      <c r="O585" t="str">
        <f>VLOOKUP(N585,xml_table3!$A$1:$B$272,2,FALSE())</f>
        <v>S95</v>
      </c>
      <c r="P585" s="1" t="s">
        <v>221</v>
      </c>
      <c r="Q585" t="str">
        <f>VLOOKUP(P585,xml_table3!$A$1:$B$272,2,FALSE())</f>
        <v>S114</v>
      </c>
      <c r="R585" s="1" t="s">
        <v>346</v>
      </c>
      <c r="S585" t="str">
        <f>VLOOKUP(R585,xml_table3!$A$1:$B$272,2,FALSE())</f>
        <v>S168</v>
      </c>
      <c r="T585" s="1" t="s">
        <v>228</v>
      </c>
      <c r="U585" s="1" t="s">
        <v>40</v>
      </c>
      <c r="V585" s="1" t="s">
        <v>41</v>
      </c>
      <c r="X585" s="1"/>
      <c r="Y585" t="str">
        <f>"&lt;member ID = """&amp;A585&amp;"""&gt;&lt;K_ID&gt;"&amp;B585&amp;"&lt;/K_ID&gt;&lt;Name&gt;"&amp;C585&amp;"&lt;/Name&gt;&lt;Personality&gt;"&amp;テーブル1[[#This Row],[Personality2]]&amp;"&lt;/Personality&gt;&lt;Special_1&gt;"&amp;G585&amp;"&lt;/Special_1&gt;&lt;Special_2&gt;"&amp;I585&amp;"&lt;/Special_2&gt;&lt;Item&gt;"&amp;K585&amp;"&lt;/Item&gt;&lt;Skill_1&gt;"&amp;M585&amp;"&lt;/Skill_1&gt;&lt;Skill_2&gt;"&amp;O585&amp;"&lt;/Skill_2&gt;&lt;Skill_3&gt;"&amp;Q585&amp;"&lt;/Skill_3&gt;"</f>
        <v>&lt;member ID = "P584"&gt;&lt;K_ID&gt;K146&lt;/K_ID&gt;&lt;Name&gt;レジギガス&lt;/Name&gt;&lt;Personality&gt;PE1&lt;/Personality&gt;&lt;Special_1&gt;S50&lt;/Special_1&gt;&lt;Special_2&gt;&lt;/Special_2&gt;&lt;Item&gt;I43&lt;/Item&gt;&lt;Skill_1&gt;S176&lt;/Skill_1&gt;&lt;Skill_2&gt;S95&lt;/Skill_2&gt;&lt;Skill_3&gt;S114&lt;/Skill_3&gt;</v>
      </c>
      <c r="Z585" t="str">
        <f t="shared" si="19"/>
        <v>&lt;Skill_4&gt;S168&lt;/Skill_4&gt;&lt;Circle&gt;4&lt;/Circle&gt;&lt;Doryokuti_1&gt;HP&lt;/Doryokuti_1&gt;&lt;Doryokuti_2&gt;A&lt;/Doryokuti_2&gt;&lt;Doryokuti_3&gt;&lt;/Doryokuti_3&gt;&lt;/member&gt;</v>
      </c>
      <c r="AA585" t="str">
        <f t="shared" si="18"/>
        <v>&lt;member ID = "P584"&gt;&lt;K_ID&gt;K146&lt;/K_ID&gt;&lt;Name&gt;レジギガス&lt;/Name&gt;&lt;Personality&gt;PE1&lt;/Personality&gt;&lt;Special_1&gt;S50&lt;/Special_1&gt;&lt;Special_2&gt;&lt;/Special_2&gt;&lt;Item&gt;I43&lt;/Item&gt;&lt;Skill_1&gt;S176&lt;/Skill_1&gt;&lt;Skill_2&gt;S95&lt;/Skill_2&gt;&lt;Skill_3&gt;S114&lt;/Skill_3&gt;&lt;Skill_4&gt;S168&lt;/Skill_4&gt;&lt;Circle&gt;4&lt;/Circle&gt;&lt;Doryokuti_1&gt;HP&lt;/Doryokuti_1&gt;&lt;Doryokuti_2&gt;A&lt;/Doryokuti_2&gt;&lt;Doryokuti_3&gt;&lt;/Doryokuti_3&gt;&lt;/member&gt;</v>
      </c>
      <c r="AMK585" s="1"/>
    </row>
    <row r="586" spans="1:27 1025:1025">
      <c r="A586" s="1" t="s">
        <v>1311</v>
      </c>
      <c r="B586" t="str">
        <f>VLOOKUP(C586,xml_table5!$A$1:$B$151,2,FALSE())</f>
        <v>K147</v>
      </c>
      <c r="C586" s="1" t="s">
        <v>1312</v>
      </c>
      <c r="D586" s="1" t="s">
        <v>261</v>
      </c>
      <c r="E586" s="22" t="str">
        <f>VLOOKUP(テーブル1[[#This Row],[Personality]],作業用!$J$2:$K$17,2,FALSE)</f>
        <v>PE3</v>
      </c>
      <c r="F586" t="str">
        <f>VLOOKUP(C586,pokemon_status!$B$2:$F$910,4,FALSE())</f>
        <v>クリアボディ</v>
      </c>
      <c r="G586" t="str">
        <f>VLOOKUP(F586,xml_table4!$A$1:$B$127,2,FALSE())</f>
        <v>S29</v>
      </c>
      <c r="I586" t="str">
        <f>IF(H586 = "","",VLOOKUP(H586,xml_table4!$A$1:$B$127,2,FALSE()))</f>
        <v/>
      </c>
      <c r="J586" s="1" t="s">
        <v>250</v>
      </c>
      <c r="K586" t="str">
        <f>VLOOKUP(J586,xml_table2!$A$2:$B$56,2,FALSE())</f>
        <v>I54</v>
      </c>
      <c r="L586" s="1" t="s">
        <v>388</v>
      </c>
      <c r="M586" t="str">
        <f>VLOOKUP(L586,xml_table3!$A$1:$B$272,2,FALSE())</f>
        <v>S259</v>
      </c>
      <c r="N586" s="1" t="s">
        <v>362</v>
      </c>
      <c r="O586" t="str">
        <f>VLOOKUP(N586,xml_table3!$A$1:$B$272,2,FALSE())</f>
        <v>S1</v>
      </c>
      <c r="P586" s="1" t="s">
        <v>241</v>
      </c>
      <c r="Q586" t="str">
        <f>VLOOKUP(P586,xml_table3!$A$1:$B$272,2,FALSE())</f>
        <v>S153</v>
      </c>
      <c r="R586" s="1" t="s">
        <v>806</v>
      </c>
      <c r="S586" t="str">
        <f>VLOOKUP(R586,xml_table3!$A$1:$B$272,2,FALSE())</f>
        <v>S171</v>
      </c>
      <c r="T586" s="1" t="s">
        <v>228</v>
      </c>
      <c r="U586" s="1" t="s">
        <v>40</v>
      </c>
      <c r="V586" s="1" t="s">
        <v>43</v>
      </c>
      <c r="X586" s="1"/>
      <c r="Y586" t="str">
        <f>"&lt;member ID = """&amp;A586&amp;"""&gt;&lt;K_ID&gt;"&amp;B586&amp;"&lt;/K_ID&gt;&lt;Name&gt;"&amp;C586&amp;"&lt;/Name&gt;&lt;Personality&gt;"&amp;テーブル1[[#This Row],[Personality2]]&amp;"&lt;/Personality&gt;&lt;Special_1&gt;"&amp;G586&amp;"&lt;/Special_1&gt;&lt;Special_2&gt;"&amp;I586&amp;"&lt;/Special_2&gt;&lt;Item&gt;"&amp;K586&amp;"&lt;/Item&gt;&lt;Skill_1&gt;"&amp;M586&amp;"&lt;/Skill_1&gt;&lt;Skill_2&gt;"&amp;O586&amp;"&lt;/Skill_2&gt;&lt;Skill_3&gt;"&amp;Q586&amp;"&lt;/Skill_3&gt;"</f>
        <v>&lt;member ID = "P585"&gt;&lt;K_ID&gt;K147&lt;/K_ID&gt;&lt;Name&gt;レジスチル&lt;/Name&gt;&lt;Personality&gt;PE3&lt;/Personality&gt;&lt;Special_1&gt;S29&lt;/Special_1&gt;&lt;Special_2&gt;&lt;/Special_2&gt;&lt;Item&gt;I54&lt;/Item&gt;&lt;Skill_1&gt;S259&lt;/Skill_1&gt;&lt;Skill_2&gt;S1&lt;/Skill_2&gt;&lt;Skill_3&gt;S153&lt;/Skill_3&gt;</v>
      </c>
      <c r="Z586" t="str">
        <f t="shared" si="19"/>
        <v>&lt;Skill_4&gt;S171&lt;/Skill_4&gt;&lt;Circle&gt;4&lt;/Circle&gt;&lt;Doryokuti_1&gt;HP&lt;/Doryokuti_1&gt;&lt;Doryokuti_2&gt;C&lt;/Doryokuti_2&gt;&lt;Doryokuti_3&gt;&lt;/Doryokuti_3&gt;&lt;/member&gt;</v>
      </c>
      <c r="AA586" t="str">
        <f t="shared" si="18"/>
        <v>&lt;member ID = "P585"&gt;&lt;K_ID&gt;K147&lt;/K_ID&gt;&lt;Name&gt;レジスチル&lt;/Name&gt;&lt;Personality&gt;PE3&lt;/Personality&gt;&lt;Special_1&gt;S29&lt;/Special_1&gt;&lt;Special_2&gt;&lt;/Special_2&gt;&lt;Item&gt;I54&lt;/Item&gt;&lt;Skill_1&gt;S259&lt;/Skill_1&gt;&lt;Skill_2&gt;S1&lt;/Skill_2&gt;&lt;Skill_3&gt;S153&lt;/Skill_3&gt;&lt;Skill_4&gt;S171&lt;/Skill_4&gt;&lt;Circle&gt;4&lt;/Circle&gt;&lt;Doryokuti_1&gt;HP&lt;/Doryokuti_1&gt;&lt;Doryokuti_2&gt;C&lt;/Doryokuti_2&gt;&lt;Doryokuti_3&gt;&lt;/Doryokuti_3&gt;&lt;/member&gt;</v>
      </c>
      <c r="AMK586" s="1"/>
    </row>
    <row r="587" spans="1:27 1025:1025">
      <c r="A587" s="1" t="s">
        <v>1313</v>
      </c>
      <c r="B587" t="str">
        <f>VLOOKUP(C587,xml_table5!$A$1:$B$151,2,FALSE())</f>
        <v>K147</v>
      </c>
      <c r="C587" s="1" t="s">
        <v>1312</v>
      </c>
      <c r="D587" s="1" t="s">
        <v>206</v>
      </c>
      <c r="E587" s="22" t="str">
        <f>VLOOKUP(テーブル1[[#This Row],[Personality]],作業用!$J$2:$K$17,2,FALSE)</f>
        <v>PE1</v>
      </c>
      <c r="F587" t="str">
        <f>VLOOKUP(C587,pokemon_status!$B$2:$F$910,4,FALSE())</f>
        <v>クリアボディ</v>
      </c>
      <c r="G587" t="str">
        <f>VLOOKUP(F587,xml_table4!$A$1:$B$127,2,FALSE())</f>
        <v>S29</v>
      </c>
      <c r="I587" t="str">
        <f>IF(H587 = "","",VLOOKUP(H587,xml_table4!$A$1:$B$127,2,FALSE()))</f>
        <v/>
      </c>
      <c r="J587" s="1" t="s">
        <v>298</v>
      </c>
      <c r="K587" t="str">
        <f>VLOOKUP(J587,xml_table2!$A$2:$B$56,2,FALSE())</f>
        <v>I33</v>
      </c>
      <c r="L587" s="1" t="s">
        <v>371</v>
      </c>
      <c r="M587" t="str">
        <f>VLOOKUP(L587,xml_table3!$A$1:$B$272,2,FALSE())</f>
        <v>S4</v>
      </c>
      <c r="N587" s="1" t="s">
        <v>300</v>
      </c>
      <c r="O587" t="str">
        <f>VLOOKUP(N587,xml_table3!$A$1:$B$272,2,FALSE())</f>
        <v>S157</v>
      </c>
      <c r="P587" s="1" t="s">
        <v>236</v>
      </c>
      <c r="Q587" t="str">
        <f>VLOOKUP(P587,xml_table3!$A$1:$B$272,2,FALSE())</f>
        <v>S50</v>
      </c>
      <c r="R587" s="1" t="s">
        <v>211</v>
      </c>
      <c r="S587" t="str">
        <f>VLOOKUP(R587,xml_table3!$A$1:$B$272,2,FALSE())</f>
        <v>S149</v>
      </c>
      <c r="T587" s="1" t="s">
        <v>228</v>
      </c>
      <c r="U587" s="1" t="s">
        <v>40</v>
      </c>
      <c r="V587" s="1" t="s">
        <v>42</v>
      </c>
      <c r="W587" s="1" t="s">
        <v>44</v>
      </c>
      <c r="X587" s="1"/>
      <c r="Y587" t="str">
        <f>"&lt;member ID = """&amp;A587&amp;"""&gt;&lt;K_ID&gt;"&amp;B587&amp;"&lt;/K_ID&gt;&lt;Name&gt;"&amp;C587&amp;"&lt;/Name&gt;&lt;Personality&gt;"&amp;テーブル1[[#This Row],[Personality2]]&amp;"&lt;/Personality&gt;&lt;Special_1&gt;"&amp;G587&amp;"&lt;/Special_1&gt;&lt;Special_2&gt;"&amp;I587&amp;"&lt;/Special_2&gt;&lt;Item&gt;"&amp;K587&amp;"&lt;/Item&gt;&lt;Skill_1&gt;"&amp;M587&amp;"&lt;/Skill_1&gt;&lt;Skill_2&gt;"&amp;O587&amp;"&lt;/Skill_2&gt;&lt;Skill_3&gt;"&amp;Q587&amp;"&lt;/Skill_3&gt;"</f>
        <v>&lt;member ID = "P586"&gt;&lt;K_ID&gt;K147&lt;/K_ID&gt;&lt;Name&gt;レジスチル&lt;/Name&gt;&lt;Personality&gt;PE1&lt;/Personality&gt;&lt;Special_1&gt;S29&lt;/Special_1&gt;&lt;Special_2&gt;&lt;/Special_2&gt;&lt;Item&gt;I33&lt;/Item&gt;&lt;Skill_1&gt;S4&lt;/Skill_1&gt;&lt;Skill_2&gt;S157&lt;/Skill_2&gt;&lt;Skill_3&gt;S50&lt;/Skill_3&gt;</v>
      </c>
      <c r="Z587" t="str">
        <f t="shared" si="19"/>
        <v>&lt;Skill_4&gt;S149&lt;/Skill_4&gt;&lt;Circle&gt;4&lt;/Circle&gt;&lt;Doryokuti_1&gt;HP&lt;/Doryokuti_1&gt;&lt;Doryokuti_2&gt;B&lt;/Doryokuti_2&gt;&lt;Doryokuti_3&gt;D&lt;/Doryokuti_3&gt;&lt;/member&gt;</v>
      </c>
      <c r="AA587" t="str">
        <f t="shared" si="18"/>
        <v>&lt;member ID = "P586"&gt;&lt;K_ID&gt;K147&lt;/K_ID&gt;&lt;Name&gt;レジスチル&lt;/Name&gt;&lt;Personality&gt;PE1&lt;/Personality&gt;&lt;Special_1&gt;S29&lt;/Special_1&gt;&lt;Special_2&gt;&lt;/Special_2&gt;&lt;Item&gt;I33&lt;/Item&gt;&lt;Skill_1&gt;S4&lt;/Skill_1&gt;&lt;Skill_2&gt;S157&lt;/Skill_2&gt;&lt;Skill_3&gt;S50&lt;/Skill_3&gt;&lt;Skill_4&gt;S149&lt;/Skill_4&gt;&lt;Circle&gt;4&lt;/Circle&gt;&lt;Doryokuti_1&gt;HP&lt;/Doryokuti_1&gt;&lt;Doryokuti_2&gt;B&lt;/Doryokuti_2&gt;&lt;Doryokuti_3&gt;D&lt;/Doryokuti_3&gt;&lt;/member&gt;</v>
      </c>
      <c r="AMK587" s="1"/>
    </row>
    <row r="588" spans="1:27 1025:1025">
      <c r="A588" s="1" t="s">
        <v>1314</v>
      </c>
      <c r="B588" t="str">
        <f>VLOOKUP(C588,xml_table5!$A$1:$B$151,2,FALSE())</f>
        <v>K147</v>
      </c>
      <c r="C588" s="1" t="s">
        <v>1312</v>
      </c>
      <c r="D588" s="1" t="s">
        <v>206</v>
      </c>
      <c r="E588" s="22" t="str">
        <f>VLOOKUP(テーブル1[[#This Row],[Personality]],作業用!$J$2:$K$17,2,FALSE)</f>
        <v>PE1</v>
      </c>
      <c r="F588" t="str">
        <f>VLOOKUP(C588,pokemon_status!$B$2:$F$910,4,FALSE())</f>
        <v>クリアボディ</v>
      </c>
      <c r="G588" t="str">
        <f>VLOOKUP(F588,xml_table4!$A$1:$B$127,2,FALSE())</f>
        <v>S29</v>
      </c>
      <c r="I588" t="str">
        <f>IF(H588 = "","",VLOOKUP(H588,xml_table4!$A$1:$B$127,2,FALSE()))</f>
        <v/>
      </c>
      <c r="J588" s="1" t="s">
        <v>207</v>
      </c>
      <c r="K588" t="str">
        <f>VLOOKUP(J588,xml_table2!$A$2:$B$56,2,FALSE())</f>
        <v>I29</v>
      </c>
      <c r="L588" s="1" t="s">
        <v>327</v>
      </c>
      <c r="M588" t="str">
        <f>VLOOKUP(L588,xml_table3!$A$1:$B$272,2,FALSE())</f>
        <v>S102</v>
      </c>
      <c r="N588" s="1" t="s">
        <v>217</v>
      </c>
      <c r="O588" t="str">
        <f>VLOOKUP(N588,xml_table3!$A$1:$B$272,2,FALSE())</f>
        <v>S145</v>
      </c>
      <c r="P588" s="1" t="s">
        <v>339</v>
      </c>
      <c r="Q588" t="str">
        <f>VLOOKUP(P588,xml_table3!$A$1:$B$272,2,FALSE())</f>
        <v>S56</v>
      </c>
      <c r="R588" s="1" t="s">
        <v>340</v>
      </c>
      <c r="S588" t="str">
        <f>VLOOKUP(R588,xml_table3!$A$1:$B$272,2,FALSE())</f>
        <v>S269</v>
      </c>
      <c r="T588" s="1" t="s">
        <v>228</v>
      </c>
      <c r="U588" s="1" t="s">
        <v>40</v>
      </c>
      <c r="V588" s="1" t="s">
        <v>41</v>
      </c>
      <c r="X588" s="1"/>
      <c r="Y588" t="str">
        <f>"&lt;member ID = """&amp;A588&amp;"""&gt;&lt;K_ID&gt;"&amp;B588&amp;"&lt;/K_ID&gt;&lt;Name&gt;"&amp;C588&amp;"&lt;/Name&gt;&lt;Personality&gt;"&amp;テーブル1[[#This Row],[Personality2]]&amp;"&lt;/Personality&gt;&lt;Special_1&gt;"&amp;G588&amp;"&lt;/Special_1&gt;&lt;Special_2&gt;"&amp;I588&amp;"&lt;/Special_2&gt;&lt;Item&gt;"&amp;K588&amp;"&lt;/Item&gt;&lt;Skill_1&gt;"&amp;M588&amp;"&lt;/Skill_1&gt;&lt;Skill_2&gt;"&amp;O588&amp;"&lt;/Skill_2&gt;&lt;Skill_3&gt;"&amp;Q588&amp;"&lt;/Skill_3&gt;"</f>
        <v>&lt;member ID = "P587"&gt;&lt;K_ID&gt;K147&lt;/K_ID&gt;&lt;Name&gt;レジスチル&lt;/Name&gt;&lt;Personality&gt;PE1&lt;/Personality&gt;&lt;Special_1&gt;S29&lt;/Special_1&gt;&lt;Special_2&gt;&lt;/Special_2&gt;&lt;Item&gt;I29&lt;/Item&gt;&lt;Skill_1&gt;S102&lt;/Skill_1&gt;&lt;Skill_2&gt;S145&lt;/Skill_2&gt;&lt;Skill_3&gt;S56&lt;/Skill_3&gt;</v>
      </c>
      <c r="Z588" t="str">
        <f t="shared" si="19"/>
        <v>&lt;Skill_4&gt;S269&lt;/Skill_4&gt;&lt;Circle&gt;4&lt;/Circle&gt;&lt;Doryokuti_1&gt;HP&lt;/Doryokuti_1&gt;&lt;Doryokuti_2&gt;A&lt;/Doryokuti_2&gt;&lt;Doryokuti_3&gt;&lt;/Doryokuti_3&gt;&lt;/member&gt;</v>
      </c>
      <c r="AA588" t="str">
        <f t="shared" si="18"/>
        <v>&lt;member ID = "P587"&gt;&lt;K_ID&gt;K147&lt;/K_ID&gt;&lt;Name&gt;レジスチル&lt;/Name&gt;&lt;Personality&gt;PE1&lt;/Personality&gt;&lt;Special_1&gt;S29&lt;/Special_1&gt;&lt;Special_2&gt;&lt;/Special_2&gt;&lt;Item&gt;I29&lt;/Item&gt;&lt;Skill_1&gt;S102&lt;/Skill_1&gt;&lt;Skill_2&gt;S145&lt;/Skill_2&gt;&lt;Skill_3&gt;S56&lt;/Skill_3&gt;&lt;Skill_4&gt;S269&lt;/Skill_4&gt;&lt;Circle&gt;4&lt;/Circle&gt;&lt;Doryokuti_1&gt;HP&lt;/Doryokuti_1&gt;&lt;Doryokuti_2&gt;A&lt;/Doryokuti_2&gt;&lt;Doryokuti_3&gt;&lt;/Doryokuti_3&gt;&lt;/member&gt;</v>
      </c>
      <c r="AMK588" s="1"/>
    </row>
    <row r="589" spans="1:27 1025:1025">
      <c r="A589" s="1" t="s">
        <v>1315</v>
      </c>
      <c r="B589" t="str">
        <f>VLOOKUP(C589,xml_table5!$A$1:$B$151,2,FALSE())</f>
        <v>K147</v>
      </c>
      <c r="C589" s="1" t="s">
        <v>1312</v>
      </c>
      <c r="D589" s="1" t="s">
        <v>206</v>
      </c>
      <c r="E589" s="22" t="str">
        <f>VLOOKUP(テーブル1[[#This Row],[Personality]],作業用!$J$2:$K$17,2,FALSE)</f>
        <v>PE1</v>
      </c>
      <c r="F589" t="str">
        <f>VLOOKUP(C589,pokemon_status!$B$2:$F$910,4,FALSE())</f>
        <v>クリアボディ</v>
      </c>
      <c r="G589" t="str">
        <f>VLOOKUP(F589,xml_table4!$A$1:$B$127,2,FALSE())</f>
        <v>S29</v>
      </c>
      <c r="I589" t="str">
        <f>IF(H589 = "","",VLOOKUP(H589,xml_table4!$A$1:$B$127,2,FALSE()))</f>
        <v/>
      </c>
      <c r="J589" s="1" t="s">
        <v>479</v>
      </c>
      <c r="K589" t="str">
        <f>VLOOKUP(J589,xml_table2!$A$2:$B$56,2,FALSE())</f>
        <v>I9</v>
      </c>
      <c r="L589" s="1" t="s">
        <v>371</v>
      </c>
      <c r="M589" t="str">
        <f>VLOOKUP(L589,xml_table3!$A$1:$B$272,2,FALSE())</f>
        <v>S4</v>
      </c>
      <c r="N589" s="1" t="s">
        <v>498</v>
      </c>
      <c r="O589" t="str">
        <f>VLOOKUP(N589,xml_table3!$A$1:$B$272,2,FALSE())</f>
        <v>S2</v>
      </c>
      <c r="P589" s="1" t="s">
        <v>210</v>
      </c>
      <c r="Q589" t="str">
        <f>VLOOKUP(P589,xml_table3!$A$1:$B$272,2,FALSE())</f>
        <v>S95</v>
      </c>
      <c r="R589" s="1" t="s">
        <v>449</v>
      </c>
      <c r="S589" t="str">
        <f>VLOOKUP(R589,xml_table3!$A$1:$B$272,2,FALSE())</f>
        <v>S187</v>
      </c>
      <c r="T589" s="1" t="s">
        <v>228</v>
      </c>
      <c r="U589" s="1" t="s">
        <v>40</v>
      </c>
      <c r="V589" s="1" t="s">
        <v>42</v>
      </c>
      <c r="W589" s="1" t="s">
        <v>44</v>
      </c>
      <c r="X589" s="1"/>
      <c r="Y589" t="str">
        <f>"&lt;member ID = """&amp;A589&amp;"""&gt;&lt;K_ID&gt;"&amp;B589&amp;"&lt;/K_ID&gt;&lt;Name&gt;"&amp;C589&amp;"&lt;/Name&gt;&lt;Personality&gt;"&amp;テーブル1[[#This Row],[Personality2]]&amp;"&lt;/Personality&gt;&lt;Special_1&gt;"&amp;G589&amp;"&lt;/Special_1&gt;&lt;Special_2&gt;"&amp;I589&amp;"&lt;/Special_2&gt;&lt;Item&gt;"&amp;K589&amp;"&lt;/Item&gt;&lt;Skill_1&gt;"&amp;M589&amp;"&lt;/Skill_1&gt;&lt;Skill_2&gt;"&amp;O589&amp;"&lt;/Skill_2&gt;&lt;Skill_3&gt;"&amp;Q589&amp;"&lt;/Skill_3&gt;"</f>
        <v>&lt;member ID = "P588"&gt;&lt;K_ID&gt;K147&lt;/K_ID&gt;&lt;Name&gt;レジスチル&lt;/Name&gt;&lt;Personality&gt;PE1&lt;/Personality&gt;&lt;Special_1&gt;S29&lt;/Special_1&gt;&lt;Special_2&gt;&lt;/Special_2&gt;&lt;Item&gt;I9&lt;/Item&gt;&lt;Skill_1&gt;S4&lt;/Skill_1&gt;&lt;Skill_2&gt;S2&lt;/Skill_2&gt;&lt;Skill_3&gt;S95&lt;/Skill_3&gt;</v>
      </c>
      <c r="Z589" t="str">
        <f t="shared" si="19"/>
        <v>&lt;Skill_4&gt;S187&lt;/Skill_4&gt;&lt;Circle&gt;4&lt;/Circle&gt;&lt;Doryokuti_1&gt;HP&lt;/Doryokuti_1&gt;&lt;Doryokuti_2&gt;B&lt;/Doryokuti_2&gt;&lt;Doryokuti_3&gt;D&lt;/Doryokuti_3&gt;&lt;/member&gt;</v>
      </c>
      <c r="AA589" t="str">
        <f t="shared" si="18"/>
        <v>&lt;member ID = "P588"&gt;&lt;K_ID&gt;K147&lt;/K_ID&gt;&lt;Name&gt;レジスチル&lt;/Name&gt;&lt;Personality&gt;PE1&lt;/Personality&gt;&lt;Special_1&gt;S29&lt;/Special_1&gt;&lt;Special_2&gt;&lt;/Special_2&gt;&lt;Item&gt;I9&lt;/Item&gt;&lt;Skill_1&gt;S4&lt;/Skill_1&gt;&lt;Skill_2&gt;S2&lt;/Skill_2&gt;&lt;Skill_3&gt;S95&lt;/Skill_3&gt;&lt;Skill_4&gt;S187&lt;/Skill_4&gt;&lt;Circle&gt;4&lt;/Circle&gt;&lt;Doryokuti_1&gt;HP&lt;/Doryokuti_1&gt;&lt;Doryokuti_2&gt;B&lt;/Doryokuti_2&gt;&lt;Doryokuti_3&gt;D&lt;/Doryokuti_3&gt;&lt;/member&gt;</v>
      </c>
      <c r="AMK589" s="1"/>
    </row>
    <row r="590" spans="1:27 1025:1025">
      <c r="A590" s="1" t="s">
        <v>1316</v>
      </c>
      <c r="B590" t="str">
        <f>VLOOKUP(C590,xml_table5!$A$1:$B$151,2,FALSE())</f>
        <v>K148</v>
      </c>
      <c r="C590" s="1" t="s">
        <v>1317</v>
      </c>
      <c r="D590" s="1" t="s">
        <v>289</v>
      </c>
      <c r="E590" s="22" t="str">
        <f>VLOOKUP(テーブル1[[#This Row],[Personality]],作業用!$J$2:$K$17,2,FALSE)</f>
        <v>PE4</v>
      </c>
      <c r="F590" t="str">
        <f>VLOOKUP(C590,pokemon_status!$B$2:$F$910,4,FALSE())</f>
        <v>クリアボディ</v>
      </c>
      <c r="G590" t="str">
        <f>VLOOKUP(F590,xml_table4!$A$1:$B$127,2,FALSE())</f>
        <v>S29</v>
      </c>
      <c r="I590" t="str">
        <f>IF(H590 = "","",VLOOKUP(H590,xml_table4!$A$1:$B$127,2,FALSE()))</f>
        <v/>
      </c>
      <c r="J590" s="1" t="s">
        <v>298</v>
      </c>
      <c r="K590" t="str">
        <f>VLOOKUP(J590,xml_table2!$A$2:$B$56,2,FALSE())</f>
        <v>I33</v>
      </c>
      <c r="L590" s="1" t="s">
        <v>209</v>
      </c>
      <c r="M590" t="str">
        <f>VLOOKUP(L590,xml_table3!$A$1:$B$272,2,FALSE())</f>
        <v>S26</v>
      </c>
      <c r="N590" s="1" t="s">
        <v>210</v>
      </c>
      <c r="O590" t="str">
        <f>VLOOKUP(N590,xml_table3!$A$1:$B$272,2,FALSE())</f>
        <v>S95</v>
      </c>
      <c r="P590" s="1" t="s">
        <v>328</v>
      </c>
      <c r="Q590" t="str">
        <f>VLOOKUP(P590,xml_table3!$A$1:$B$272,2,FALSE())</f>
        <v>S59</v>
      </c>
      <c r="R590" s="1" t="s">
        <v>467</v>
      </c>
      <c r="S590" t="str">
        <f>VLOOKUP(R590,xml_table3!$A$1:$B$272,2,FALSE())</f>
        <v>S115</v>
      </c>
      <c r="T590" s="1" t="s">
        <v>228</v>
      </c>
      <c r="U590" s="1" t="s">
        <v>41</v>
      </c>
      <c r="V590" s="1" t="s">
        <v>42</v>
      </c>
      <c r="X590" s="1"/>
      <c r="Y590" t="str">
        <f>"&lt;member ID = """&amp;A590&amp;"""&gt;&lt;K_ID&gt;"&amp;B590&amp;"&lt;/K_ID&gt;&lt;Name&gt;"&amp;C590&amp;"&lt;/Name&gt;&lt;Personality&gt;"&amp;テーブル1[[#This Row],[Personality2]]&amp;"&lt;/Personality&gt;&lt;Special_1&gt;"&amp;G590&amp;"&lt;/Special_1&gt;&lt;Special_2&gt;"&amp;I590&amp;"&lt;/Special_2&gt;&lt;Item&gt;"&amp;K590&amp;"&lt;/Item&gt;&lt;Skill_1&gt;"&amp;M590&amp;"&lt;/Skill_1&gt;&lt;Skill_2&gt;"&amp;O590&amp;"&lt;/Skill_2&gt;&lt;Skill_3&gt;"&amp;Q590&amp;"&lt;/Skill_3&gt;"</f>
        <v>&lt;member ID = "P589"&gt;&lt;K_ID&gt;K148&lt;/K_ID&gt;&lt;Name&gt;レジロック&lt;/Name&gt;&lt;Personality&gt;PE4&lt;/Personality&gt;&lt;Special_1&gt;S29&lt;/Special_1&gt;&lt;Special_2&gt;&lt;/Special_2&gt;&lt;Item&gt;I33&lt;/Item&gt;&lt;Skill_1&gt;S26&lt;/Skill_1&gt;&lt;Skill_2&gt;S95&lt;/Skill_2&gt;&lt;Skill_3&gt;S59&lt;/Skill_3&gt;</v>
      </c>
      <c r="Z590" t="str">
        <f t="shared" si="19"/>
        <v>&lt;Skill_4&gt;S115&lt;/Skill_4&gt;&lt;Circle&gt;4&lt;/Circle&gt;&lt;Doryokuti_1&gt;A&lt;/Doryokuti_1&gt;&lt;Doryokuti_2&gt;B&lt;/Doryokuti_2&gt;&lt;Doryokuti_3&gt;&lt;/Doryokuti_3&gt;&lt;/member&gt;</v>
      </c>
      <c r="AA590" t="str">
        <f t="shared" si="18"/>
        <v>&lt;member ID = "P589"&gt;&lt;K_ID&gt;K148&lt;/K_ID&gt;&lt;Name&gt;レジロック&lt;/Name&gt;&lt;Personality&gt;PE4&lt;/Personality&gt;&lt;Special_1&gt;S29&lt;/Special_1&gt;&lt;Special_2&gt;&lt;/Special_2&gt;&lt;Item&gt;I33&lt;/Item&gt;&lt;Skill_1&gt;S26&lt;/Skill_1&gt;&lt;Skill_2&gt;S95&lt;/Skill_2&gt;&lt;Skill_3&gt;S59&lt;/Skill_3&gt;&lt;Skill_4&gt;S115&lt;/Skill_4&gt;&lt;Circle&gt;4&lt;/Circle&gt;&lt;Doryokuti_1&gt;A&lt;/Doryokuti_1&gt;&lt;Doryokuti_2&gt;B&lt;/Doryokuti_2&gt;&lt;Doryokuti_3&gt;&lt;/Doryokuti_3&gt;&lt;/member&gt;</v>
      </c>
      <c r="AMK590" s="1"/>
    </row>
    <row r="591" spans="1:27 1025:1025">
      <c r="A591" s="1" t="s">
        <v>1318</v>
      </c>
      <c r="B591" t="str">
        <f>VLOOKUP(C591,xml_table5!$A$1:$B$151,2,FALSE())</f>
        <v>K148</v>
      </c>
      <c r="C591" s="1" t="s">
        <v>1317</v>
      </c>
      <c r="D591" s="1" t="s">
        <v>206</v>
      </c>
      <c r="E591" s="22" t="str">
        <f>VLOOKUP(テーブル1[[#This Row],[Personality]],作業用!$J$2:$K$17,2,FALSE)</f>
        <v>PE1</v>
      </c>
      <c r="F591" t="str">
        <f>VLOOKUP(C591,pokemon_status!$B$2:$F$910,4,FALSE())</f>
        <v>クリアボディ</v>
      </c>
      <c r="G591" t="str">
        <f>VLOOKUP(F591,xml_table4!$A$1:$B$127,2,FALSE())</f>
        <v>S29</v>
      </c>
      <c r="I591" t="str">
        <f>IF(H591 = "","",VLOOKUP(H591,xml_table4!$A$1:$B$127,2,FALSE()))</f>
        <v/>
      </c>
      <c r="J591" s="1" t="s">
        <v>207</v>
      </c>
      <c r="K591" t="str">
        <f>VLOOKUP(J591,xml_table2!$A$2:$B$56,2,FALSE())</f>
        <v>I29</v>
      </c>
      <c r="L591" s="1" t="s">
        <v>338</v>
      </c>
      <c r="M591" t="str">
        <f>VLOOKUP(L591,xml_table3!$A$1:$B$272,2,FALSE())</f>
        <v>S226</v>
      </c>
      <c r="N591" s="1" t="s">
        <v>339</v>
      </c>
      <c r="O591" t="str">
        <f>VLOOKUP(N591,xml_table3!$A$1:$B$272,2,FALSE())</f>
        <v>S56</v>
      </c>
      <c r="P591" s="1" t="s">
        <v>340</v>
      </c>
      <c r="Q591" t="str">
        <f>VLOOKUP(P591,xml_table3!$A$1:$B$272,2,FALSE())</f>
        <v>S269</v>
      </c>
      <c r="R591" s="1" t="s">
        <v>346</v>
      </c>
      <c r="S591" t="str">
        <f>VLOOKUP(R591,xml_table3!$A$1:$B$272,2,FALSE())</f>
        <v>S168</v>
      </c>
      <c r="T591" s="1" t="s">
        <v>228</v>
      </c>
      <c r="U591" s="1" t="s">
        <v>40</v>
      </c>
      <c r="V591" s="1" t="s">
        <v>41</v>
      </c>
      <c r="X591" s="1"/>
      <c r="Y591" t="str">
        <f>"&lt;member ID = """&amp;A591&amp;"""&gt;&lt;K_ID&gt;"&amp;B591&amp;"&lt;/K_ID&gt;&lt;Name&gt;"&amp;C591&amp;"&lt;/Name&gt;&lt;Personality&gt;"&amp;テーブル1[[#This Row],[Personality2]]&amp;"&lt;/Personality&gt;&lt;Special_1&gt;"&amp;G591&amp;"&lt;/Special_1&gt;&lt;Special_2&gt;"&amp;I591&amp;"&lt;/Special_2&gt;&lt;Item&gt;"&amp;K591&amp;"&lt;/Item&gt;&lt;Skill_1&gt;"&amp;M591&amp;"&lt;/Skill_1&gt;&lt;Skill_2&gt;"&amp;O591&amp;"&lt;/Skill_2&gt;&lt;Skill_3&gt;"&amp;Q591&amp;"&lt;/Skill_3&gt;"</f>
        <v>&lt;member ID = "P590"&gt;&lt;K_ID&gt;K148&lt;/K_ID&gt;&lt;Name&gt;レジロック&lt;/Name&gt;&lt;Personality&gt;PE1&lt;/Personality&gt;&lt;Special_1&gt;S29&lt;/Special_1&gt;&lt;Special_2&gt;&lt;/Special_2&gt;&lt;Item&gt;I29&lt;/Item&gt;&lt;Skill_1&gt;S226&lt;/Skill_1&gt;&lt;Skill_2&gt;S56&lt;/Skill_2&gt;&lt;Skill_3&gt;S269&lt;/Skill_3&gt;</v>
      </c>
      <c r="Z591" t="str">
        <f t="shared" si="19"/>
        <v>&lt;Skill_4&gt;S168&lt;/Skill_4&gt;&lt;Circle&gt;4&lt;/Circle&gt;&lt;Doryokuti_1&gt;HP&lt;/Doryokuti_1&gt;&lt;Doryokuti_2&gt;A&lt;/Doryokuti_2&gt;&lt;Doryokuti_3&gt;&lt;/Doryokuti_3&gt;&lt;/member&gt;</v>
      </c>
      <c r="AA591" t="str">
        <f t="shared" si="18"/>
        <v>&lt;member ID = "P590"&gt;&lt;K_ID&gt;K148&lt;/K_ID&gt;&lt;Name&gt;レジロック&lt;/Name&gt;&lt;Personality&gt;PE1&lt;/Personality&gt;&lt;Special_1&gt;S29&lt;/Special_1&gt;&lt;Special_2&gt;&lt;/Special_2&gt;&lt;Item&gt;I29&lt;/Item&gt;&lt;Skill_1&gt;S226&lt;/Skill_1&gt;&lt;Skill_2&gt;S56&lt;/Skill_2&gt;&lt;Skill_3&gt;S269&lt;/Skill_3&gt;&lt;Skill_4&gt;S168&lt;/Skill_4&gt;&lt;Circle&gt;4&lt;/Circle&gt;&lt;Doryokuti_1&gt;HP&lt;/Doryokuti_1&gt;&lt;Doryokuti_2&gt;A&lt;/Doryokuti_2&gt;&lt;Doryokuti_3&gt;&lt;/Doryokuti_3&gt;&lt;/member&gt;</v>
      </c>
      <c r="AMK591" s="1"/>
    </row>
    <row r="592" spans="1:27 1025:1025">
      <c r="A592" s="1" t="s">
        <v>1319</v>
      </c>
      <c r="B592" t="str">
        <f>VLOOKUP(C592,xml_table5!$A$1:$B$151,2,FALSE())</f>
        <v>K148</v>
      </c>
      <c r="C592" s="1" t="s">
        <v>1317</v>
      </c>
      <c r="D592" s="1" t="s">
        <v>297</v>
      </c>
      <c r="E592" s="22" t="str">
        <f>VLOOKUP(テーブル1[[#This Row],[Personality]],作業用!$J$2:$K$17,2,FALSE)</f>
        <v>PE5</v>
      </c>
      <c r="F592" t="str">
        <f>VLOOKUP(C592,pokemon_status!$B$2:$F$910,4,FALSE())</f>
        <v>クリアボディ</v>
      </c>
      <c r="G592" t="str">
        <f>VLOOKUP(F592,xml_table4!$A$1:$B$127,2,FALSE())</f>
        <v>S29</v>
      </c>
      <c r="I592" t="str">
        <f>IF(H592 = "","",VLOOKUP(H592,xml_table4!$A$1:$B$127,2,FALSE()))</f>
        <v/>
      </c>
      <c r="J592" s="1" t="s">
        <v>460</v>
      </c>
      <c r="K592" t="str">
        <f>VLOOKUP(J592,xml_table2!$A$2:$B$56,2,FALSE())</f>
        <v>I10</v>
      </c>
      <c r="L592" s="1" t="s">
        <v>221</v>
      </c>
      <c r="M592" t="str">
        <f>VLOOKUP(L592,xml_table3!$A$1:$B$272,2,FALSE())</f>
        <v>S114</v>
      </c>
      <c r="N592" s="1" t="s">
        <v>498</v>
      </c>
      <c r="O592" t="str">
        <f>VLOOKUP(N592,xml_table3!$A$1:$B$272,2,FALSE())</f>
        <v>S2</v>
      </c>
      <c r="P592" s="1" t="s">
        <v>461</v>
      </c>
      <c r="Q592" t="str">
        <f>VLOOKUP(P592,xml_table3!$A$1:$B$272,2,FALSE())</f>
        <v>S183</v>
      </c>
      <c r="R592" s="1" t="s">
        <v>449</v>
      </c>
      <c r="S592" t="str">
        <f>VLOOKUP(R592,xml_table3!$A$1:$B$272,2,FALSE())</f>
        <v>S187</v>
      </c>
      <c r="T592" s="1" t="s">
        <v>228</v>
      </c>
      <c r="U592" s="1" t="s">
        <v>40</v>
      </c>
      <c r="V592" s="1" t="s">
        <v>44</v>
      </c>
      <c r="X592" s="1"/>
      <c r="Y592" t="str">
        <f>"&lt;member ID = """&amp;A592&amp;"""&gt;&lt;K_ID&gt;"&amp;B592&amp;"&lt;/K_ID&gt;&lt;Name&gt;"&amp;C592&amp;"&lt;/Name&gt;&lt;Personality&gt;"&amp;テーブル1[[#This Row],[Personality2]]&amp;"&lt;/Personality&gt;&lt;Special_1&gt;"&amp;G592&amp;"&lt;/Special_1&gt;&lt;Special_2&gt;"&amp;I592&amp;"&lt;/Special_2&gt;&lt;Item&gt;"&amp;K592&amp;"&lt;/Item&gt;&lt;Skill_1&gt;"&amp;M592&amp;"&lt;/Skill_1&gt;&lt;Skill_2&gt;"&amp;O592&amp;"&lt;/Skill_2&gt;&lt;Skill_3&gt;"&amp;Q592&amp;"&lt;/Skill_3&gt;"</f>
        <v>&lt;member ID = "P591"&gt;&lt;K_ID&gt;K148&lt;/K_ID&gt;&lt;Name&gt;レジロック&lt;/Name&gt;&lt;Personality&gt;PE5&lt;/Personality&gt;&lt;Special_1&gt;S29&lt;/Special_1&gt;&lt;Special_2&gt;&lt;/Special_2&gt;&lt;Item&gt;I10&lt;/Item&gt;&lt;Skill_1&gt;S114&lt;/Skill_1&gt;&lt;Skill_2&gt;S2&lt;/Skill_2&gt;&lt;Skill_3&gt;S183&lt;/Skill_3&gt;</v>
      </c>
      <c r="Z592" t="str">
        <f t="shared" si="19"/>
        <v>&lt;Skill_4&gt;S187&lt;/Skill_4&gt;&lt;Circle&gt;4&lt;/Circle&gt;&lt;Doryokuti_1&gt;HP&lt;/Doryokuti_1&gt;&lt;Doryokuti_2&gt;D&lt;/Doryokuti_2&gt;&lt;Doryokuti_3&gt;&lt;/Doryokuti_3&gt;&lt;/member&gt;</v>
      </c>
      <c r="AA592" t="str">
        <f t="shared" si="18"/>
        <v>&lt;member ID = "P591"&gt;&lt;K_ID&gt;K148&lt;/K_ID&gt;&lt;Name&gt;レジロック&lt;/Name&gt;&lt;Personality&gt;PE5&lt;/Personality&gt;&lt;Special_1&gt;S29&lt;/Special_1&gt;&lt;Special_2&gt;&lt;/Special_2&gt;&lt;Item&gt;I10&lt;/Item&gt;&lt;Skill_1&gt;S114&lt;/Skill_1&gt;&lt;Skill_2&gt;S2&lt;/Skill_2&gt;&lt;Skill_3&gt;S183&lt;/Skill_3&gt;&lt;Skill_4&gt;S187&lt;/Skill_4&gt;&lt;Circle&gt;4&lt;/Circle&gt;&lt;Doryokuti_1&gt;HP&lt;/Doryokuti_1&gt;&lt;Doryokuti_2&gt;D&lt;/Doryokuti_2&gt;&lt;Doryokuti_3&gt;&lt;/Doryokuti_3&gt;&lt;/member&gt;</v>
      </c>
      <c r="AMK592" s="1"/>
    </row>
    <row r="593" spans="1:27 1025:1025">
      <c r="A593" s="1" t="s">
        <v>1320</v>
      </c>
      <c r="B593" t="str">
        <f>VLOOKUP(C593,xml_table5!$A$1:$B$151,2,FALSE())</f>
        <v>K148</v>
      </c>
      <c r="C593" s="1" t="s">
        <v>1317</v>
      </c>
      <c r="D593" s="1" t="s">
        <v>297</v>
      </c>
      <c r="E593" s="22" t="str">
        <f>VLOOKUP(テーブル1[[#This Row],[Personality]],作業用!$J$2:$K$17,2,FALSE)</f>
        <v>PE5</v>
      </c>
      <c r="F593" t="str">
        <f>VLOOKUP(C593,pokemon_status!$B$2:$F$910,4,FALSE())</f>
        <v>クリアボディ</v>
      </c>
      <c r="G593" t="str">
        <f>VLOOKUP(F593,xml_table4!$A$1:$B$127,2,FALSE())</f>
        <v>S29</v>
      </c>
      <c r="I593" t="str">
        <f>IF(H593 = "","",VLOOKUP(H593,xml_table4!$A$1:$B$127,2,FALSE()))</f>
        <v/>
      </c>
      <c r="J593" s="1" t="s">
        <v>239</v>
      </c>
      <c r="K593" t="str">
        <f>VLOOKUP(J593,xml_table2!$A$2:$B$56,2,FALSE())</f>
        <v>I30</v>
      </c>
      <c r="L593" s="1" t="s">
        <v>221</v>
      </c>
      <c r="M593" t="str">
        <f>VLOOKUP(L593,xml_table3!$A$1:$B$272,2,FALSE())</f>
        <v>S114</v>
      </c>
      <c r="N593" s="1" t="s">
        <v>210</v>
      </c>
      <c r="O593" t="str">
        <f>VLOOKUP(N593,xml_table3!$A$1:$B$272,2,FALSE())</f>
        <v>S95</v>
      </c>
      <c r="P593" s="1" t="s">
        <v>498</v>
      </c>
      <c r="Q593" t="str">
        <f>VLOOKUP(P593,xml_table3!$A$1:$B$272,2,FALSE())</f>
        <v>S2</v>
      </c>
      <c r="R593" s="1" t="s">
        <v>407</v>
      </c>
      <c r="S593" t="str">
        <f>VLOOKUP(R593,xml_table3!$A$1:$B$272,2,FALSE())</f>
        <v>S123</v>
      </c>
      <c r="T593" s="1" t="s">
        <v>228</v>
      </c>
      <c r="U593" s="1" t="s">
        <v>41</v>
      </c>
      <c r="V593" s="1" t="s">
        <v>44</v>
      </c>
      <c r="X593" s="1"/>
      <c r="Y593" t="str">
        <f>"&lt;member ID = """&amp;A593&amp;"""&gt;&lt;K_ID&gt;"&amp;B593&amp;"&lt;/K_ID&gt;&lt;Name&gt;"&amp;C593&amp;"&lt;/Name&gt;&lt;Personality&gt;"&amp;テーブル1[[#This Row],[Personality2]]&amp;"&lt;/Personality&gt;&lt;Special_1&gt;"&amp;G593&amp;"&lt;/Special_1&gt;&lt;Special_2&gt;"&amp;I593&amp;"&lt;/Special_2&gt;&lt;Item&gt;"&amp;K593&amp;"&lt;/Item&gt;&lt;Skill_1&gt;"&amp;M593&amp;"&lt;/Skill_1&gt;&lt;Skill_2&gt;"&amp;O593&amp;"&lt;/Skill_2&gt;&lt;Skill_3&gt;"&amp;Q593&amp;"&lt;/Skill_3&gt;"</f>
        <v>&lt;member ID = "P592"&gt;&lt;K_ID&gt;K148&lt;/K_ID&gt;&lt;Name&gt;レジロック&lt;/Name&gt;&lt;Personality&gt;PE5&lt;/Personality&gt;&lt;Special_1&gt;S29&lt;/Special_1&gt;&lt;Special_2&gt;&lt;/Special_2&gt;&lt;Item&gt;I30&lt;/Item&gt;&lt;Skill_1&gt;S114&lt;/Skill_1&gt;&lt;Skill_2&gt;S95&lt;/Skill_2&gt;&lt;Skill_3&gt;S2&lt;/Skill_3&gt;</v>
      </c>
      <c r="Z593" t="str">
        <f t="shared" si="19"/>
        <v>&lt;Skill_4&gt;S123&lt;/Skill_4&gt;&lt;Circle&gt;4&lt;/Circle&gt;&lt;Doryokuti_1&gt;A&lt;/Doryokuti_1&gt;&lt;Doryokuti_2&gt;D&lt;/Doryokuti_2&gt;&lt;Doryokuti_3&gt;&lt;/Doryokuti_3&gt;&lt;/member&gt;</v>
      </c>
      <c r="AA593" t="str">
        <f t="shared" si="18"/>
        <v>&lt;member ID = "P592"&gt;&lt;K_ID&gt;K148&lt;/K_ID&gt;&lt;Name&gt;レジロック&lt;/Name&gt;&lt;Personality&gt;PE5&lt;/Personality&gt;&lt;Special_1&gt;S29&lt;/Special_1&gt;&lt;Special_2&gt;&lt;/Special_2&gt;&lt;Item&gt;I30&lt;/Item&gt;&lt;Skill_1&gt;S114&lt;/Skill_1&gt;&lt;Skill_2&gt;S95&lt;/Skill_2&gt;&lt;Skill_3&gt;S2&lt;/Skill_3&gt;&lt;Skill_4&gt;S123&lt;/Skill_4&gt;&lt;Circle&gt;4&lt;/Circle&gt;&lt;Doryokuti_1&gt;A&lt;/Doryokuti_1&gt;&lt;Doryokuti_2&gt;D&lt;/Doryokuti_2&gt;&lt;Doryokuti_3&gt;&lt;/Doryokuti_3&gt;&lt;/member&gt;</v>
      </c>
      <c r="AMK593" s="1"/>
    </row>
    <row r="594" spans="1:27 1025:1025">
      <c r="A594" s="1" t="s">
        <v>1321</v>
      </c>
      <c r="B594" t="str">
        <f>VLOOKUP(C594,xml_table5!$A$1:$B$151,2,FALSE())</f>
        <v>K149</v>
      </c>
      <c r="C594" s="1" t="s">
        <v>1322</v>
      </c>
      <c r="D594" s="1" t="s">
        <v>206</v>
      </c>
      <c r="E594" s="22" t="str">
        <f>VLOOKUP(テーブル1[[#This Row],[Personality]],作業用!$J$2:$K$17,2,FALSE)</f>
        <v>PE1</v>
      </c>
      <c r="F594" t="str">
        <f>VLOOKUP(C594,pokemon_status!$B$2:$F$910,4,FALSE())</f>
        <v>とうそうしん</v>
      </c>
      <c r="G594" t="str">
        <f>VLOOKUP(F594,xml_table4!$A$1:$B$127,2,FALSE())</f>
        <v>S68</v>
      </c>
      <c r="H594" t="s">
        <v>1323</v>
      </c>
      <c r="I594" t="str">
        <f>IF(H594 = "","",VLOOKUP(H594,xml_table4!$A$1:$B$127,2,FALSE()))</f>
        <v>S8</v>
      </c>
      <c r="J594" s="1" t="s">
        <v>207</v>
      </c>
      <c r="K594" t="str">
        <f>VLOOKUP(J594,xml_table2!$A$2:$B$56,2,FALSE())</f>
        <v>I29</v>
      </c>
      <c r="L594" s="1" t="s">
        <v>258</v>
      </c>
      <c r="M594" t="str">
        <f>VLOOKUP(L594,xml_table3!$A$1:$B$272,2,FALSE())</f>
        <v>S55</v>
      </c>
      <c r="N594" s="1" t="s">
        <v>253</v>
      </c>
      <c r="O594" t="str">
        <f>VLOOKUP(N594,xml_table3!$A$1:$B$272,2,FALSE())</f>
        <v>S52</v>
      </c>
      <c r="P594" s="1" t="s">
        <v>1324</v>
      </c>
      <c r="Q594" t="str">
        <f>VLOOKUP(P594,xml_table3!$A$1:$B$272,2,FALSE())</f>
        <v>S155</v>
      </c>
      <c r="R594" s="1" t="s">
        <v>173</v>
      </c>
      <c r="S594" t="str">
        <f>VLOOKUP(R594,xml_table3!$A$1:$B$272,2,FALSE())</f>
        <v>S105</v>
      </c>
      <c r="T594" s="1" t="s">
        <v>212</v>
      </c>
      <c r="U594" s="1" t="s">
        <v>40</v>
      </c>
      <c r="V594" s="1" t="s">
        <v>41</v>
      </c>
      <c r="X594" s="1"/>
      <c r="Y594" t="str">
        <f>"&lt;member ID = """&amp;A594&amp;"""&gt;&lt;K_ID&gt;"&amp;B594&amp;"&lt;/K_ID&gt;&lt;Name&gt;"&amp;C594&amp;"&lt;/Name&gt;&lt;Personality&gt;"&amp;テーブル1[[#This Row],[Personality2]]&amp;"&lt;/Personality&gt;&lt;Special_1&gt;"&amp;G594&amp;"&lt;/Special_1&gt;&lt;Special_2&gt;"&amp;I594&amp;"&lt;/Special_2&gt;&lt;Item&gt;"&amp;K594&amp;"&lt;/Item&gt;&lt;Skill_1&gt;"&amp;M594&amp;"&lt;/Skill_1&gt;&lt;Skill_2&gt;"&amp;O594&amp;"&lt;/Skill_2&gt;&lt;Skill_3&gt;"&amp;Q594&amp;"&lt;/Skill_3&gt;"</f>
        <v>&lt;member ID = "P593"&gt;&lt;K_ID&gt;K149&lt;/K_ID&gt;&lt;Name&gt;レントラー&lt;/Name&gt;&lt;Personality&gt;PE1&lt;/Personality&gt;&lt;Special_1&gt;S68&lt;/Special_1&gt;&lt;Special_2&gt;S8&lt;/Special_2&gt;&lt;Item&gt;I29&lt;/Item&gt;&lt;Skill_1&gt;S55&lt;/Skill_1&gt;&lt;Skill_2&gt;S52&lt;/Skill_2&gt;&lt;Skill_3&gt;S155&lt;/Skill_3&gt;</v>
      </c>
      <c r="Z594" t="str">
        <f t="shared" si="19"/>
        <v>&lt;Skill_4&gt;S105&lt;/Skill_4&gt;&lt;Circle&gt;1&lt;/Circle&gt;&lt;Doryokuti_1&gt;HP&lt;/Doryokuti_1&gt;&lt;Doryokuti_2&gt;A&lt;/Doryokuti_2&gt;&lt;Doryokuti_3&gt;&lt;/Doryokuti_3&gt;&lt;/member&gt;</v>
      </c>
      <c r="AA594" t="str">
        <f t="shared" si="18"/>
        <v>&lt;member ID = "P593"&gt;&lt;K_ID&gt;K149&lt;/K_ID&gt;&lt;Name&gt;レントラー&lt;/Name&gt;&lt;Personality&gt;PE1&lt;/Personality&gt;&lt;Special_1&gt;S68&lt;/Special_1&gt;&lt;Special_2&gt;S8&lt;/Special_2&gt;&lt;Item&gt;I29&lt;/Item&gt;&lt;Skill_1&gt;S55&lt;/Skill_1&gt;&lt;Skill_2&gt;S52&lt;/Skill_2&gt;&lt;Skill_3&gt;S155&lt;/Skill_3&gt;&lt;Skill_4&gt;S105&lt;/Skill_4&gt;&lt;Circle&gt;1&lt;/Circle&gt;&lt;Doryokuti_1&gt;HP&lt;/Doryokuti_1&gt;&lt;Doryokuti_2&gt;A&lt;/Doryokuti_2&gt;&lt;Doryokuti_3&gt;&lt;/Doryokuti_3&gt;&lt;/member&gt;</v>
      </c>
      <c r="AMK594" s="1"/>
    </row>
    <row r="595" spans="1:27 1025:1025">
      <c r="A595" s="1" t="s">
        <v>1325</v>
      </c>
      <c r="B595" t="str">
        <f>VLOOKUP(C595,xml_table5!$A$1:$B$151,2,FALSE())</f>
        <v>K149</v>
      </c>
      <c r="C595" s="1" t="s">
        <v>1322</v>
      </c>
      <c r="D595" s="1" t="s">
        <v>261</v>
      </c>
      <c r="E595" s="22" t="str">
        <f>VLOOKUP(テーブル1[[#This Row],[Personality]],作業用!$J$2:$K$17,2,FALSE)</f>
        <v>PE3</v>
      </c>
      <c r="F595" t="str">
        <f>VLOOKUP(C595,pokemon_status!$B$2:$F$910,4,FALSE())</f>
        <v>とうそうしん</v>
      </c>
      <c r="G595" t="str">
        <f>VLOOKUP(F595,xml_table4!$A$1:$B$127,2,FALSE())</f>
        <v>S68</v>
      </c>
      <c r="H595" t="s">
        <v>1323</v>
      </c>
      <c r="I595" t="str">
        <f>IF(H595 = "","",VLOOKUP(H595,xml_table4!$A$1:$B$127,2,FALSE()))</f>
        <v>S8</v>
      </c>
      <c r="J595" s="1" t="s">
        <v>140</v>
      </c>
      <c r="K595" t="str">
        <f>VLOOKUP(J595,xml_table2!$A$2:$B$56,2,FALSE())</f>
        <v>I49</v>
      </c>
      <c r="L595" s="1" t="s">
        <v>362</v>
      </c>
      <c r="M595" t="str">
        <f>VLOOKUP(L595,xml_table3!$A$1:$B$272,2,FALSE())</f>
        <v>S1</v>
      </c>
      <c r="N595" s="1" t="s">
        <v>321</v>
      </c>
      <c r="O595" t="str">
        <f>VLOOKUP(N595,xml_table3!$A$1:$B$272,2,FALSE())</f>
        <v>S91</v>
      </c>
      <c r="P595" s="1" t="s">
        <v>241</v>
      </c>
      <c r="Q595" t="str">
        <f>VLOOKUP(P595,xml_table3!$A$1:$B$272,2,FALSE())</f>
        <v>S153</v>
      </c>
      <c r="R595" s="1" t="s">
        <v>661</v>
      </c>
      <c r="S595" t="str">
        <f>VLOOKUP(R595,xml_table3!$A$1:$B$272,2,FALSE())</f>
        <v>S154</v>
      </c>
      <c r="T595" s="1" t="s">
        <v>219</v>
      </c>
      <c r="U595" s="1" t="s">
        <v>40</v>
      </c>
      <c r="V595" s="1" t="s">
        <v>43</v>
      </c>
      <c r="X595" s="1"/>
      <c r="Y595" t="str">
        <f>"&lt;member ID = """&amp;A595&amp;"""&gt;&lt;K_ID&gt;"&amp;B595&amp;"&lt;/K_ID&gt;&lt;Name&gt;"&amp;C595&amp;"&lt;/Name&gt;&lt;Personality&gt;"&amp;テーブル1[[#This Row],[Personality2]]&amp;"&lt;/Personality&gt;&lt;Special_1&gt;"&amp;G595&amp;"&lt;/Special_1&gt;&lt;Special_2&gt;"&amp;I595&amp;"&lt;/Special_2&gt;&lt;Item&gt;"&amp;K595&amp;"&lt;/Item&gt;&lt;Skill_1&gt;"&amp;M595&amp;"&lt;/Skill_1&gt;&lt;Skill_2&gt;"&amp;O595&amp;"&lt;/Skill_2&gt;&lt;Skill_3&gt;"&amp;Q595&amp;"&lt;/Skill_3&gt;"</f>
        <v>&lt;member ID = "P594"&gt;&lt;K_ID&gt;K149&lt;/K_ID&gt;&lt;Name&gt;レントラー&lt;/Name&gt;&lt;Personality&gt;PE3&lt;/Personality&gt;&lt;Special_1&gt;S68&lt;/Special_1&gt;&lt;Special_2&gt;S8&lt;/Special_2&gt;&lt;Item&gt;I49&lt;/Item&gt;&lt;Skill_1&gt;S1&lt;/Skill_1&gt;&lt;Skill_2&gt;S91&lt;/Skill_2&gt;&lt;Skill_3&gt;S153&lt;/Skill_3&gt;</v>
      </c>
      <c r="Z595" t="str">
        <f t="shared" si="19"/>
        <v>&lt;Skill_4&gt;S154&lt;/Skill_4&gt;&lt;Circle&gt;2&lt;/Circle&gt;&lt;Doryokuti_1&gt;HP&lt;/Doryokuti_1&gt;&lt;Doryokuti_2&gt;C&lt;/Doryokuti_2&gt;&lt;Doryokuti_3&gt;&lt;/Doryokuti_3&gt;&lt;/member&gt;</v>
      </c>
      <c r="AA595" t="str">
        <f t="shared" si="18"/>
        <v>&lt;member ID = "P594"&gt;&lt;K_ID&gt;K149&lt;/K_ID&gt;&lt;Name&gt;レントラー&lt;/Name&gt;&lt;Personality&gt;PE3&lt;/Personality&gt;&lt;Special_1&gt;S68&lt;/Special_1&gt;&lt;Special_2&gt;S8&lt;/Special_2&gt;&lt;Item&gt;I49&lt;/Item&gt;&lt;Skill_1&gt;S1&lt;/Skill_1&gt;&lt;Skill_2&gt;S91&lt;/Skill_2&gt;&lt;Skill_3&gt;S153&lt;/Skill_3&gt;&lt;Skill_4&gt;S154&lt;/Skill_4&gt;&lt;Circle&gt;2&lt;/Circle&gt;&lt;Doryokuti_1&gt;HP&lt;/Doryokuti_1&gt;&lt;Doryokuti_2&gt;C&lt;/Doryokuti_2&gt;&lt;Doryokuti_3&gt;&lt;/Doryokuti_3&gt;&lt;/member&gt;</v>
      </c>
      <c r="AMK595" s="1"/>
    </row>
    <row r="596" spans="1:27 1025:1025">
      <c r="A596" s="1" t="s">
        <v>1326</v>
      </c>
      <c r="B596" t="str">
        <f>VLOOKUP(C596,xml_table5!$A$1:$B$151,2,FALSE())</f>
        <v>K149</v>
      </c>
      <c r="C596" s="1" t="s">
        <v>1322</v>
      </c>
      <c r="D596" s="1" t="s">
        <v>206</v>
      </c>
      <c r="E596" s="22" t="str">
        <f>VLOOKUP(テーブル1[[#This Row],[Personality]],作業用!$J$2:$K$17,2,FALSE)</f>
        <v>PE1</v>
      </c>
      <c r="F596" t="str">
        <f>VLOOKUP(C596,pokemon_status!$B$2:$F$910,4,FALSE())</f>
        <v>とうそうしん</v>
      </c>
      <c r="G596" t="str">
        <f>VLOOKUP(F596,xml_table4!$A$1:$B$127,2,FALSE())</f>
        <v>S68</v>
      </c>
      <c r="H596" t="s">
        <v>1323</v>
      </c>
      <c r="I596" t="str">
        <f>IF(H596 = "","",VLOOKUP(H596,xml_table4!$A$1:$B$127,2,FALSE()))</f>
        <v>S8</v>
      </c>
      <c r="J596" s="1" t="s">
        <v>262</v>
      </c>
      <c r="K596" t="str">
        <f>VLOOKUP(J596,xml_table2!$A$2:$B$56,2,FALSE())</f>
        <v>I26</v>
      </c>
      <c r="L596" s="1" t="s">
        <v>258</v>
      </c>
      <c r="M596" t="str">
        <f>VLOOKUP(L596,xml_table3!$A$1:$B$272,2,FALSE())</f>
        <v>S55</v>
      </c>
      <c r="N596" s="1" t="s">
        <v>391</v>
      </c>
      <c r="O596" t="str">
        <f>VLOOKUP(N596,xml_table3!$A$1:$B$272,2,FALSE())</f>
        <v>S80</v>
      </c>
      <c r="P596" s="1" t="s">
        <v>222</v>
      </c>
      <c r="Q596" t="str">
        <f>VLOOKUP(P596,xml_table3!$A$1:$B$272,2,FALSE())</f>
        <v>S193</v>
      </c>
      <c r="R596" s="1" t="s">
        <v>241</v>
      </c>
      <c r="S596" t="str">
        <f>VLOOKUP(R596,xml_table3!$A$1:$B$272,2,FALSE())</f>
        <v>S153</v>
      </c>
      <c r="T596" s="1" t="s">
        <v>224</v>
      </c>
      <c r="U596" s="1" t="s">
        <v>40</v>
      </c>
      <c r="V596" s="1" t="s">
        <v>41</v>
      </c>
      <c r="X596" s="1"/>
      <c r="Y596" t="str">
        <f>"&lt;member ID = """&amp;A596&amp;"""&gt;&lt;K_ID&gt;"&amp;B596&amp;"&lt;/K_ID&gt;&lt;Name&gt;"&amp;C596&amp;"&lt;/Name&gt;&lt;Personality&gt;"&amp;テーブル1[[#This Row],[Personality2]]&amp;"&lt;/Personality&gt;&lt;Special_1&gt;"&amp;G596&amp;"&lt;/Special_1&gt;&lt;Special_2&gt;"&amp;I596&amp;"&lt;/Special_2&gt;&lt;Item&gt;"&amp;K596&amp;"&lt;/Item&gt;&lt;Skill_1&gt;"&amp;M596&amp;"&lt;/Skill_1&gt;&lt;Skill_2&gt;"&amp;O596&amp;"&lt;/Skill_2&gt;&lt;Skill_3&gt;"&amp;Q596&amp;"&lt;/Skill_3&gt;"</f>
        <v>&lt;member ID = "P595"&gt;&lt;K_ID&gt;K149&lt;/K_ID&gt;&lt;Name&gt;レントラー&lt;/Name&gt;&lt;Personality&gt;PE1&lt;/Personality&gt;&lt;Special_1&gt;S68&lt;/Special_1&gt;&lt;Special_2&gt;S8&lt;/Special_2&gt;&lt;Item&gt;I26&lt;/Item&gt;&lt;Skill_1&gt;S55&lt;/Skill_1&gt;&lt;Skill_2&gt;S80&lt;/Skill_2&gt;&lt;Skill_3&gt;S193&lt;/Skill_3&gt;</v>
      </c>
      <c r="Z596" t="str">
        <f t="shared" si="19"/>
        <v>&lt;Skill_4&gt;S153&lt;/Skill_4&gt;&lt;Circle&gt;3&lt;/Circle&gt;&lt;Doryokuti_1&gt;HP&lt;/Doryokuti_1&gt;&lt;Doryokuti_2&gt;A&lt;/Doryokuti_2&gt;&lt;Doryokuti_3&gt;&lt;/Doryokuti_3&gt;&lt;/member&gt;</v>
      </c>
      <c r="AA596" t="str">
        <f t="shared" si="18"/>
        <v>&lt;member ID = "P595"&gt;&lt;K_ID&gt;K149&lt;/K_ID&gt;&lt;Name&gt;レントラー&lt;/Name&gt;&lt;Personality&gt;PE1&lt;/Personality&gt;&lt;Special_1&gt;S68&lt;/Special_1&gt;&lt;Special_2&gt;S8&lt;/Special_2&gt;&lt;Item&gt;I26&lt;/Item&gt;&lt;Skill_1&gt;S55&lt;/Skill_1&gt;&lt;Skill_2&gt;S80&lt;/Skill_2&gt;&lt;Skill_3&gt;S193&lt;/Skill_3&gt;&lt;Skill_4&gt;S153&lt;/Skill_4&gt;&lt;Circle&gt;3&lt;/Circle&gt;&lt;Doryokuti_1&gt;HP&lt;/Doryokuti_1&gt;&lt;Doryokuti_2&gt;A&lt;/Doryokuti_2&gt;&lt;Doryokuti_3&gt;&lt;/Doryokuti_3&gt;&lt;/member&gt;</v>
      </c>
      <c r="AMK596" s="1"/>
    </row>
    <row r="597" spans="1:27 1025:1025">
      <c r="A597" s="1" t="s">
        <v>1327</v>
      </c>
      <c r="B597" t="str">
        <f>VLOOKUP(C597,xml_table5!$A$1:$B$151,2,FALSE())</f>
        <v>K149</v>
      </c>
      <c r="C597" s="1" t="s">
        <v>1322</v>
      </c>
      <c r="D597" s="1" t="s">
        <v>206</v>
      </c>
      <c r="E597" s="22" t="str">
        <f>VLOOKUP(テーブル1[[#This Row],[Personality]],作業用!$J$2:$K$17,2,FALSE)</f>
        <v>PE1</v>
      </c>
      <c r="F597" t="str">
        <f>VLOOKUP(C597,pokemon_status!$B$2:$F$910,4,FALSE())</f>
        <v>とうそうしん</v>
      </c>
      <c r="G597" t="str">
        <f>VLOOKUP(F597,xml_table4!$A$1:$B$127,2,FALSE())</f>
        <v>S68</v>
      </c>
      <c r="H597" t="s">
        <v>1323</v>
      </c>
      <c r="I597" t="str">
        <f>IF(H597 = "","",VLOOKUP(H597,xml_table4!$A$1:$B$127,2,FALSE()))</f>
        <v>S8</v>
      </c>
      <c r="J597" s="1" t="s">
        <v>138</v>
      </c>
      <c r="K597" t="str">
        <f>VLOOKUP(J597,xml_table2!$A$2:$B$56,2,FALSE())</f>
        <v>I35</v>
      </c>
      <c r="L597" s="1" t="s">
        <v>258</v>
      </c>
      <c r="M597" t="str">
        <f>VLOOKUP(L597,xml_table3!$A$1:$B$272,2,FALSE())</f>
        <v>S55</v>
      </c>
      <c r="N597" s="1" t="s">
        <v>391</v>
      </c>
      <c r="O597" t="str">
        <f>VLOOKUP(N597,xml_table3!$A$1:$B$272,2,FALSE())</f>
        <v>S80</v>
      </c>
      <c r="P597" s="1" t="s">
        <v>253</v>
      </c>
      <c r="Q597" t="str">
        <f>VLOOKUP(P597,xml_table3!$A$1:$B$272,2,FALSE())</f>
        <v>S52</v>
      </c>
      <c r="R597" s="1" t="s">
        <v>241</v>
      </c>
      <c r="S597" t="str">
        <f>VLOOKUP(R597,xml_table3!$A$1:$B$272,2,FALSE())</f>
        <v>S153</v>
      </c>
      <c r="T597" s="1" t="s">
        <v>228</v>
      </c>
      <c r="U597" s="1" t="s">
        <v>40</v>
      </c>
      <c r="V597" s="1" t="s">
        <v>41</v>
      </c>
      <c r="X597" s="1"/>
      <c r="Y597" t="str">
        <f>"&lt;member ID = """&amp;A597&amp;"""&gt;&lt;K_ID&gt;"&amp;B597&amp;"&lt;/K_ID&gt;&lt;Name&gt;"&amp;C597&amp;"&lt;/Name&gt;&lt;Personality&gt;"&amp;テーブル1[[#This Row],[Personality2]]&amp;"&lt;/Personality&gt;&lt;Special_1&gt;"&amp;G597&amp;"&lt;/Special_1&gt;&lt;Special_2&gt;"&amp;I597&amp;"&lt;/Special_2&gt;&lt;Item&gt;"&amp;K597&amp;"&lt;/Item&gt;&lt;Skill_1&gt;"&amp;M597&amp;"&lt;/Skill_1&gt;&lt;Skill_2&gt;"&amp;O597&amp;"&lt;/Skill_2&gt;&lt;Skill_3&gt;"&amp;Q597&amp;"&lt;/Skill_3&gt;"</f>
        <v>&lt;member ID = "P596"&gt;&lt;K_ID&gt;K149&lt;/K_ID&gt;&lt;Name&gt;レントラー&lt;/Name&gt;&lt;Personality&gt;PE1&lt;/Personality&gt;&lt;Special_1&gt;S68&lt;/Special_1&gt;&lt;Special_2&gt;S8&lt;/Special_2&gt;&lt;Item&gt;I35&lt;/Item&gt;&lt;Skill_1&gt;S55&lt;/Skill_1&gt;&lt;Skill_2&gt;S80&lt;/Skill_2&gt;&lt;Skill_3&gt;S52&lt;/Skill_3&gt;</v>
      </c>
      <c r="Z597" t="str">
        <f t="shared" si="19"/>
        <v>&lt;Skill_4&gt;S153&lt;/Skill_4&gt;&lt;Circle&gt;4&lt;/Circle&gt;&lt;Doryokuti_1&gt;HP&lt;/Doryokuti_1&gt;&lt;Doryokuti_2&gt;A&lt;/Doryokuti_2&gt;&lt;Doryokuti_3&gt;&lt;/Doryokuti_3&gt;&lt;/member&gt;</v>
      </c>
      <c r="AA597" t="str">
        <f t="shared" si="18"/>
        <v>&lt;member ID = "P596"&gt;&lt;K_ID&gt;K149&lt;/K_ID&gt;&lt;Name&gt;レントラー&lt;/Name&gt;&lt;Personality&gt;PE1&lt;/Personality&gt;&lt;Special_1&gt;S68&lt;/Special_1&gt;&lt;Special_2&gt;S8&lt;/Special_2&gt;&lt;Item&gt;I35&lt;/Item&gt;&lt;Skill_1&gt;S55&lt;/Skill_1&gt;&lt;Skill_2&gt;S80&lt;/Skill_2&gt;&lt;Skill_3&gt;S52&lt;/Skill_3&gt;&lt;Skill_4&gt;S153&lt;/Skill_4&gt;&lt;Circle&gt;4&lt;/Circle&gt;&lt;Doryokuti_1&gt;HP&lt;/Doryokuti_1&gt;&lt;Doryokuti_2&gt;A&lt;/Doryokuti_2&gt;&lt;Doryokuti_3&gt;&lt;/Doryokuti_3&gt;&lt;/member&gt;</v>
      </c>
      <c r="AMK597" s="1"/>
    </row>
    <row r="598" spans="1:27 1025:1025">
      <c r="A598" s="1" t="s">
        <v>1328</v>
      </c>
      <c r="B598" t="str">
        <f>VLOOKUP(C598,xml_table5!$A$1:$B$151,2,FALSE())</f>
        <v>K150</v>
      </c>
      <c r="C598" s="1" t="s">
        <v>1329</v>
      </c>
      <c r="D598" s="1" t="s">
        <v>564</v>
      </c>
      <c r="E598" s="22" t="str">
        <f>VLOOKUP(テーブル1[[#This Row],[Personality]],作業用!$J$2:$K$17,2,FALSE)</f>
        <v>PE9</v>
      </c>
      <c r="F598" t="str">
        <f>VLOOKUP(C598,pokemon_status!$B$2:$F$910,4,FALSE())</f>
        <v>しぜんかいふく</v>
      </c>
      <c r="G598" t="str">
        <f>VLOOKUP(F598,xml_table4!$A$1:$B$127,2,FALSE())</f>
        <v>S35</v>
      </c>
      <c r="H598" t="s">
        <v>1330</v>
      </c>
      <c r="I598" t="str">
        <f>IF(H598 = "","",VLOOKUP(H598,xml_table4!$A$1:$B$127,2,FALSE()))</f>
        <v>S69</v>
      </c>
      <c r="J598" s="1" t="s">
        <v>439</v>
      </c>
      <c r="K598" t="str">
        <f>VLOOKUP(J598,xml_table2!$A$2:$B$56,2,FALSE())</f>
        <v>I41</v>
      </c>
      <c r="L598" s="1" t="s">
        <v>273</v>
      </c>
      <c r="M598" t="str">
        <f>VLOOKUP(L598,xml_table3!$A$1:$B$272,2,FALSE())</f>
        <v>S220</v>
      </c>
      <c r="N598" s="1" t="s">
        <v>792</v>
      </c>
      <c r="O598" t="str">
        <f>VLOOKUP(N598,xml_table3!$A$1:$B$272,2,FALSE())</f>
        <v>S233</v>
      </c>
      <c r="P598" s="1" t="s">
        <v>1331</v>
      </c>
      <c r="Q598" t="str">
        <f>VLOOKUP(P598,xml_table3!$A$1:$B$272,2,FALSE())</f>
        <v>S99</v>
      </c>
      <c r="R598" s="1" t="s">
        <v>974</v>
      </c>
      <c r="S598" t="str">
        <f>VLOOKUP(R598,xml_table3!$A$1:$B$272,2,FALSE())</f>
        <v>S169</v>
      </c>
      <c r="T598" s="1" t="s">
        <v>212</v>
      </c>
      <c r="U598" s="1" t="s">
        <v>43</v>
      </c>
      <c r="V598" s="1" t="s">
        <v>44</v>
      </c>
      <c r="X598" s="1"/>
      <c r="Y598" t="str">
        <f>"&lt;member ID = """&amp;A598&amp;"""&gt;&lt;K_ID&gt;"&amp;B598&amp;"&lt;/K_ID&gt;&lt;Name&gt;"&amp;C598&amp;"&lt;/Name&gt;&lt;Personality&gt;"&amp;テーブル1[[#This Row],[Personality2]]&amp;"&lt;/Personality&gt;&lt;Special_1&gt;"&amp;G598&amp;"&lt;/Special_1&gt;&lt;Special_2&gt;"&amp;I598&amp;"&lt;/Special_2&gt;&lt;Item&gt;"&amp;K598&amp;"&lt;/Item&gt;&lt;Skill_1&gt;"&amp;M598&amp;"&lt;/Skill_1&gt;&lt;Skill_2&gt;"&amp;O598&amp;"&lt;/Skill_2&gt;&lt;Skill_3&gt;"&amp;Q598&amp;"&lt;/Skill_3&gt;"</f>
        <v>&lt;member ID = "P597"&gt;&lt;K_ID&gt;K150&lt;/K_ID&gt;&lt;Name&gt;ロズレイド&lt;/Name&gt;&lt;Personality&gt;PE9&lt;/Personality&gt;&lt;Special_1&gt;S35&lt;/Special_1&gt;&lt;Special_2&gt;S69&lt;/Special_2&gt;&lt;Item&gt;I41&lt;/Item&gt;&lt;Skill_1&gt;S220&lt;/Skill_1&gt;&lt;Skill_2&gt;S233&lt;/Skill_2&gt;&lt;Skill_3&gt;S99&lt;/Skill_3&gt;</v>
      </c>
      <c r="Z598" t="str">
        <f t="shared" si="19"/>
        <v>&lt;Skill_4&gt;S169&lt;/Skill_4&gt;&lt;Circle&gt;1&lt;/Circle&gt;&lt;Doryokuti_1&gt;C&lt;/Doryokuti_1&gt;&lt;Doryokuti_2&gt;D&lt;/Doryokuti_2&gt;&lt;Doryokuti_3&gt;&lt;/Doryokuti_3&gt;&lt;/member&gt;</v>
      </c>
      <c r="AA598" t="str">
        <f t="shared" si="18"/>
        <v>&lt;member ID = "P597"&gt;&lt;K_ID&gt;K150&lt;/K_ID&gt;&lt;Name&gt;ロズレイド&lt;/Name&gt;&lt;Personality&gt;PE9&lt;/Personality&gt;&lt;Special_1&gt;S35&lt;/Special_1&gt;&lt;Special_2&gt;S69&lt;/Special_2&gt;&lt;Item&gt;I41&lt;/Item&gt;&lt;Skill_1&gt;S220&lt;/Skill_1&gt;&lt;Skill_2&gt;S233&lt;/Skill_2&gt;&lt;Skill_3&gt;S99&lt;/Skill_3&gt;&lt;Skill_4&gt;S169&lt;/Skill_4&gt;&lt;Circle&gt;1&lt;/Circle&gt;&lt;Doryokuti_1&gt;C&lt;/Doryokuti_1&gt;&lt;Doryokuti_2&gt;D&lt;/Doryokuti_2&gt;&lt;Doryokuti_3&gt;&lt;/Doryokuti_3&gt;&lt;/member&gt;</v>
      </c>
      <c r="AMK598" s="1"/>
    </row>
    <row r="599" spans="1:27 1025:1025">
      <c r="A599" s="1" t="s">
        <v>1332</v>
      </c>
      <c r="B599" t="str">
        <f>VLOOKUP(C599,xml_table5!$A$1:$B$151,2,FALSE())</f>
        <v>K150</v>
      </c>
      <c r="C599" s="1" t="s">
        <v>1329</v>
      </c>
      <c r="D599" s="1" t="s">
        <v>564</v>
      </c>
      <c r="E599" s="22" t="str">
        <f>VLOOKUP(テーブル1[[#This Row],[Personality]],作業用!$J$2:$K$17,2,FALSE)</f>
        <v>PE9</v>
      </c>
      <c r="F599" t="str">
        <f>VLOOKUP(C599,pokemon_status!$B$2:$F$910,4,FALSE())</f>
        <v>しぜんかいふく</v>
      </c>
      <c r="G599" t="str">
        <f>VLOOKUP(F599,xml_table4!$A$1:$B$127,2,FALSE())</f>
        <v>S35</v>
      </c>
      <c r="H599" t="s">
        <v>1330</v>
      </c>
      <c r="I599" t="str">
        <f>IF(H599 = "","",VLOOKUP(H599,xml_table4!$A$1:$B$127,2,FALSE()))</f>
        <v>S69</v>
      </c>
      <c r="J599" s="1" t="s">
        <v>505</v>
      </c>
      <c r="K599" t="str">
        <f>VLOOKUP(J599,xml_table2!$A$2:$B$56,2,FALSE())</f>
        <v>I6</v>
      </c>
      <c r="L599" s="1" t="s">
        <v>506</v>
      </c>
      <c r="M599" t="str">
        <f>VLOOKUP(L599,xml_table3!$A$1:$B$272,2,FALSE())</f>
        <v>S64</v>
      </c>
      <c r="N599" s="1" t="s">
        <v>507</v>
      </c>
      <c r="O599" t="str">
        <f>VLOOKUP(N599,xml_table3!$A$1:$B$272,2,FALSE())</f>
        <v>S256</v>
      </c>
      <c r="P599" s="1" t="s">
        <v>849</v>
      </c>
      <c r="Q599" t="str">
        <f>VLOOKUP(P599,xml_table3!$A$1:$B$272,2,FALSE())</f>
        <v>S184</v>
      </c>
      <c r="R599" s="1" t="s">
        <v>285</v>
      </c>
      <c r="S599" t="str">
        <f>VLOOKUP(R599,xml_table3!$A$1:$B$272,2,FALSE())</f>
        <v>S78</v>
      </c>
      <c r="T599" s="1" t="s">
        <v>219</v>
      </c>
      <c r="U599" s="1" t="s">
        <v>43</v>
      </c>
      <c r="V599" s="1" t="s">
        <v>44</v>
      </c>
      <c r="X599" s="1"/>
      <c r="Y599" t="str">
        <f>"&lt;member ID = """&amp;A599&amp;"""&gt;&lt;K_ID&gt;"&amp;B599&amp;"&lt;/K_ID&gt;&lt;Name&gt;"&amp;C599&amp;"&lt;/Name&gt;&lt;Personality&gt;"&amp;テーブル1[[#This Row],[Personality2]]&amp;"&lt;/Personality&gt;&lt;Special_1&gt;"&amp;G599&amp;"&lt;/Special_1&gt;&lt;Special_2&gt;"&amp;I599&amp;"&lt;/Special_2&gt;&lt;Item&gt;"&amp;K599&amp;"&lt;/Item&gt;&lt;Skill_1&gt;"&amp;M599&amp;"&lt;/Skill_1&gt;&lt;Skill_2&gt;"&amp;O599&amp;"&lt;/Skill_2&gt;&lt;Skill_3&gt;"&amp;Q599&amp;"&lt;/Skill_3&gt;"</f>
        <v>&lt;member ID = "P598"&gt;&lt;K_ID&gt;K150&lt;/K_ID&gt;&lt;Name&gt;ロズレイド&lt;/Name&gt;&lt;Personality&gt;PE9&lt;/Personality&gt;&lt;Special_1&gt;S35&lt;/Special_1&gt;&lt;Special_2&gt;S69&lt;/Special_2&gt;&lt;Item&gt;I6&lt;/Item&gt;&lt;Skill_1&gt;S64&lt;/Skill_1&gt;&lt;Skill_2&gt;S256&lt;/Skill_2&gt;&lt;Skill_3&gt;S184&lt;/Skill_3&gt;</v>
      </c>
      <c r="Z599" t="str">
        <f t="shared" si="19"/>
        <v>&lt;Skill_4&gt;S78&lt;/Skill_4&gt;&lt;Circle&gt;2&lt;/Circle&gt;&lt;Doryokuti_1&gt;C&lt;/Doryokuti_1&gt;&lt;Doryokuti_2&gt;D&lt;/Doryokuti_2&gt;&lt;Doryokuti_3&gt;&lt;/Doryokuti_3&gt;&lt;/member&gt;</v>
      </c>
      <c r="AA599" t="str">
        <f t="shared" si="18"/>
        <v>&lt;member ID = "P598"&gt;&lt;K_ID&gt;K150&lt;/K_ID&gt;&lt;Name&gt;ロズレイド&lt;/Name&gt;&lt;Personality&gt;PE9&lt;/Personality&gt;&lt;Special_1&gt;S35&lt;/Special_1&gt;&lt;Special_2&gt;S69&lt;/Special_2&gt;&lt;Item&gt;I6&lt;/Item&gt;&lt;Skill_1&gt;S64&lt;/Skill_1&gt;&lt;Skill_2&gt;S256&lt;/Skill_2&gt;&lt;Skill_3&gt;S184&lt;/Skill_3&gt;&lt;Skill_4&gt;S78&lt;/Skill_4&gt;&lt;Circle&gt;2&lt;/Circle&gt;&lt;Doryokuti_1&gt;C&lt;/Doryokuti_1&gt;&lt;Doryokuti_2&gt;D&lt;/Doryokuti_2&gt;&lt;Doryokuti_3&gt;&lt;/Doryokuti_3&gt;&lt;/member&gt;</v>
      </c>
      <c r="AMK599" s="1"/>
    </row>
    <row r="600" spans="1:27 1025:1025">
      <c r="A600" s="1" t="s">
        <v>1333</v>
      </c>
      <c r="B600" t="str">
        <f>VLOOKUP(C600,xml_table5!$A$1:$B$151,2,FALSE())</f>
        <v>K150</v>
      </c>
      <c r="C600" s="1" t="s">
        <v>1329</v>
      </c>
      <c r="D600" s="1" t="s">
        <v>261</v>
      </c>
      <c r="E600" s="22" t="str">
        <f>VLOOKUP(テーブル1[[#This Row],[Personality]],作業用!$J$2:$K$17,2,FALSE)</f>
        <v>PE3</v>
      </c>
      <c r="F600" t="str">
        <f>VLOOKUP(C600,pokemon_status!$B$2:$F$910,4,FALSE())</f>
        <v>しぜんかいふく</v>
      </c>
      <c r="G600" t="str">
        <f>VLOOKUP(F600,xml_table4!$A$1:$B$127,2,FALSE())</f>
        <v>S35</v>
      </c>
      <c r="H600" t="s">
        <v>1330</v>
      </c>
      <c r="I600" t="str">
        <f>IF(H600 = "","",VLOOKUP(H600,xml_table4!$A$1:$B$127,2,FALSE()))</f>
        <v>S69</v>
      </c>
      <c r="J600" s="1" t="s">
        <v>262</v>
      </c>
      <c r="K600" t="str">
        <f>VLOOKUP(J600,xml_table2!$A$2:$B$56,2,FALSE())</f>
        <v>I26</v>
      </c>
      <c r="L600" s="1" t="s">
        <v>272</v>
      </c>
      <c r="M600" t="str">
        <f>VLOOKUP(L600,xml_table3!$A$1:$B$272,2,FALSE())</f>
        <v>S261</v>
      </c>
      <c r="N600" s="1" t="s">
        <v>273</v>
      </c>
      <c r="O600" t="str">
        <f>VLOOKUP(N600,xml_table3!$A$1:$B$272,2,FALSE())</f>
        <v>S220</v>
      </c>
      <c r="P600" s="1" t="s">
        <v>284</v>
      </c>
      <c r="Q600" t="str">
        <f>VLOOKUP(P600,xml_table3!$A$1:$B$272,2,FALSE())</f>
        <v>S192</v>
      </c>
      <c r="R600" s="1" t="s">
        <v>1188</v>
      </c>
      <c r="S600" t="str">
        <f>VLOOKUP(R600,xml_table3!$A$1:$B$272,2,FALSE())</f>
        <v>S70</v>
      </c>
      <c r="T600" s="1" t="s">
        <v>224</v>
      </c>
      <c r="U600" s="1" t="s">
        <v>43</v>
      </c>
      <c r="V600" s="1" t="s">
        <v>45</v>
      </c>
      <c r="X600" s="1"/>
      <c r="Y600" t="str">
        <f>"&lt;member ID = """&amp;A600&amp;"""&gt;&lt;K_ID&gt;"&amp;B600&amp;"&lt;/K_ID&gt;&lt;Name&gt;"&amp;C600&amp;"&lt;/Name&gt;&lt;Personality&gt;"&amp;テーブル1[[#This Row],[Personality2]]&amp;"&lt;/Personality&gt;&lt;Special_1&gt;"&amp;G600&amp;"&lt;/Special_1&gt;&lt;Special_2&gt;"&amp;I600&amp;"&lt;/Special_2&gt;&lt;Item&gt;"&amp;K600&amp;"&lt;/Item&gt;&lt;Skill_1&gt;"&amp;M600&amp;"&lt;/Skill_1&gt;&lt;Skill_2&gt;"&amp;O600&amp;"&lt;/Skill_2&gt;&lt;Skill_3&gt;"&amp;Q600&amp;"&lt;/Skill_3&gt;"</f>
        <v>&lt;member ID = "P599"&gt;&lt;K_ID&gt;K150&lt;/K_ID&gt;&lt;Name&gt;ロズレイド&lt;/Name&gt;&lt;Personality&gt;PE3&lt;/Personality&gt;&lt;Special_1&gt;S35&lt;/Special_1&gt;&lt;Special_2&gt;S69&lt;/Special_2&gt;&lt;Item&gt;I26&lt;/Item&gt;&lt;Skill_1&gt;S261&lt;/Skill_1&gt;&lt;Skill_2&gt;S220&lt;/Skill_2&gt;&lt;Skill_3&gt;S192&lt;/Skill_3&gt;</v>
      </c>
      <c r="Z600" t="str">
        <f t="shared" si="19"/>
        <v>&lt;Skill_4&gt;S70&lt;/Skill_4&gt;&lt;Circle&gt;3&lt;/Circle&gt;&lt;Doryokuti_1&gt;C&lt;/Doryokuti_1&gt;&lt;Doryokuti_2&gt;S&lt;/Doryokuti_2&gt;&lt;Doryokuti_3&gt;&lt;/Doryokuti_3&gt;&lt;/member&gt;</v>
      </c>
      <c r="AA600" t="str">
        <f t="shared" si="18"/>
        <v>&lt;member ID = "P599"&gt;&lt;K_ID&gt;K150&lt;/K_ID&gt;&lt;Name&gt;ロズレイド&lt;/Name&gt;&lt;Personality&gt;PE3&lt;/Personality&gt;&lt;Special_1&gt;S35&lt;/Special_1&gt;&lt;Special_2&gt;S69&lt;/Special_2&gt;&lt;Item&gt;I26&lt;/Item&gt;&lt;Skill_1&gt;S261&lt;/Skill_1&gt;&lt;Skill_2&gt;S220&lt;/Skill_2&gt;&lt;Skill_3&gt;S192&lt;/Skill_3&gt;&lt;Skill_4&gt;S70&lt;/Skill_4&gt;&lt;Circle&gt;3&lt;/Circle&gt;&lt;Doryokuti_1&gt;C&lt;/Doryokuti_1&gt;&lt;Doryokuti_2&gt;S&lt;/Doryokuti_2&gt;&lt;Doryokuti_3&gt;&lt;/Doryokuti_3&gt;&lt;/member&gt;</v>
      </c>
      <c r="AMK600" s="1"/>
    </row>
    <row r="601" spans="1:27 1025:1025">
      <c r="A601" s="1" t="s">
        <v>1334</v>
      </c>
      <c r="B601" t="str">
        <f>VLOOKUP(C601,xml_table5!$A$1:$B$151,2,FALSE())</f>
        <v>K150</v>
      </c>
      <c r="C601" s="1" t="s">
        <v>1329</v>
      </c>
      <c r="D601" s="1" t="s">
        <v>261</v>
      </c>
      <c r="E601" s="22" t="str">
        <f>VLOOKUP(テーブル1[[#This Row],[Personality]],作業用!$J$2:$K$17,2,FALSE)</f>
        <v>PE3</v>
      </c>
      <c r="F601" t="str">
        <f>VLOOKUP(C601,pokemon_status!$B$2:$F$910,4,FALSE())</f>
        <v>しぜんかいふく</v>
      </c>
      <c r="G601" t="str">
        <f>VLOOKUP(F601,xml_table4!$A$1:$B$127,2,FALSE())</f>
        <v>S35</v>
      </c>
      <c r="H601" t="s">
        <v>1330</v>
      </c>
      <c r="I601" t="str">
        <f>IF(H601 = "","",VLOOKUP(H601,xml_table4!$A$1:$B$127,2,FALSE()))</f>
        <v>S69</v>
      </c>
      <c r="J601" s="1" t="s">
        <v>262</v>
      </c>
      <c r="K601" t="str">
        <f>VLOOKUP(J601,xml_table2!$A$2:$B$56,2,FALSE())</f>
        <v>I26</v>
      </c>
      <c r="L601" s="1" t="s">
        <v>272</v>
      </c>
      <c r="M601" t="str">
        <f>VLOOKUP(L601,xml_table3!$A$1:$B$272,2,FALSE())</f>
        <v>S261</v>
      </c>
      <c r="N601" s="1" t="s">
        <v>273</v>
      </c>
      <c r="O601" t="str">
        <f>VLOOKUP(N601,xml_table3!$A$1:$B$272,2,FALSE())</f>
        <v>S220</v>
      </c>
      <c r="P601" s="1" t="s">
        <v>319</v>
      </c>
      <c r="Q601" t="str">
        <f>VLOOKUP(P601,xml_table3!$A$1:$B$272,2,FALSE())</f>
        <v>S104</v>
      </c>
      <c r="R601" s="1" t="s">
        <v>1335</v>
      </c>
      <c r="S601" t="str">
        <f>VLOOKUP(R601,xml_table3!$A$1:$B$272,2,FALSE())</f>
        <v>S28</v>
      </c>
      <c r="T601" s="1" t="s">
        <v>228</v>
      </c>
      <c r="U601" s="1" t="s">
        <v>43</v>
      </c>
      <c r="V601" s="1" t="s">
        <v>45</v>
      </c>
      <c r="X601" s="1"/>
      <c r="Y601" t="str">
        <f>"&lt;member ID = """&amp;A601&amp;"""&gt;&lt;K_ID&gt;"&amp;B601&amp;"&lt;/K_ID&gt;&lt;Name&gt;"&amp;C601&amp;"&lt;/Name&gt;&lt;Personality&gt;"&amp;テーブル1[[#This Row],[Personality2]]&amp;"&lt;/Personality&gt;&lt;Special_1&gt;"&amp;G601&amp;"&lt;/Special_1&gt;&lt;Special_2&gt;"&amp;I601&amp;"&lt;/Special_2&gt;&lt;Item&gt;"&amp;K601&amp;"&lt;/Item&gt;&lt;Skill_1&gt;"&amp;M601&amp;"&lt;/Skill_1&gt;&lt;Skill_2&gt;"&amp;O601&amp;"&lt;/Skill_2&gt;&lt;Skill_3&gt;"&amp;Q601&amp;"&lt;/Skill_3&gt;"</f>
        <v>&lt;member ID = "P600"&gt;&lt;K_ID&gt;K150&lt;/K_ID&gt;&lt;Name&gt;ロズレイド&lt;/Name&gt;&lt;Personality&gt;PE3&lt;/Personality&gt;&lt;Special_1&gt;S35&lt;/Special_1&gt;&lt;Special_2&gt;S69&lt;/Special_2&gt;&lt;Item&gt;I26&lt;/Item&gt;&lt;Skill_1&gt;S261&lt;/Skill_1&gt;&lt;Skill_2&gt;S220&lt;/Skill_2&gt;&lt;Skill_3&gt;S104&lt;/Skill_3&gt;</v>
      </c>
      <c r="Z601" t="str">
        <f t="shared" ref="Z601" si="20">"&lt;Skill_4&gt;"&amp;S601&amp;"&lt;/Skill_4&gt;&lt;Circle&gt;"&amp;T601&amp;"&lt;/Circle&gt;&lt;Doryokuti_1&gt;"&amp;U601&amp;"&lt;/Doryokuti_1&gt;&lt;Doryokuti_2&gt;"&amp;V601&amp;"&lt;/Doryokuti_2&gt;&lt;Doryokuti_3&gt;"&amp;W601&amp;"&lt;/Doryokuti_3&gt;&lt;/member&gt;&lt;/Inf_Poke&gt;"</f>
        <v>&lt;Skill_4&gt;S28&lt;/Skill_4&gt;&lt;Circle&gt;4&lt;/Circle&gt;&lt;Doryokuti_1&gt;C&lt;/Doryokuti_1&gt;&lt;Doryokuti_2&gt;S&lt;/Doryokuti_2&gt;&lt;Doryokuti_3&gt;&lt;/Doryokuti_3&gt;&lt;/member&gt;&lt;/Inf_Poke&gt;</v>
      </c>
      <c r="AA601" t="str">
        <f t="shared" si="18"/>
        <v>&lt;member ID = "P600"&gt;&lt;K_ID&gt;K150&lt;/K_ID&gt;&lt;Name&gt;ロズレイド&lt;/Name&gt;&lt;Personality&gt;PE3&lt;/Personality&gt;&lt;Special_1&gt;S35&lt;/Special_1&gt;&lt;Special_2&gt;S69&lt;/Special_2&gt;&lt;Item&gt;I26&lt;/Item&gt;&lt;Skill_1&gt;S261&lt;/Skill_1&gt;&lt;Skill_2&gt;S220&lt;/Skill_2&gt;&lt;Skill_3&gt;S104&lt;/Skill_3&gt;&lt;Skill_4&gt;S28&lt;/Skill_4&gt;&lt;Circle&gt;4&lt;/Circle&gt;&lt;Doryokuti_1&gt;C&lt;/Doryokuti_1&gt;&lt;Doryokuti_2&gt;S&lt;/Doryokuti_2&gt;&lt;Doryokuti_3&gt;&lt;/Doryokuti_3&gt;&lt;/member&gt;&lt;/Inf_Poke&gt;</v>
      </c>
      <c r="AMK601" s="1"/>
    </row>
  </sheetData>
  <phoneticPr fontId="13"/>
  <pageMargins left="0.7" right="0.7" top="0.75" bottom="0.75" header="0.51180555555555496" footer="0.51180555555555496"/>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56"/>
  <sheetViews>
    <sheetView topLeftCell="A32" zoomScaleNormal="100" workbookViewId="0">
      <selection activeCell="H2" sqref="H2:H55"/>
    </sheetView>
  </sheetViews>
  <sheetFormatPr defaultColWidth="9" defaultRowHeight="18.75"/>
  <cols>
    <col min="1" max="1" width="17.25" style="1" customWidth="1"/>
    <col min="2" max="2" width="9" style="1"/>
    <col min="3" max="3" width="17.25" style="1" customWidth="1"/>
    <col min="4" max="4" width="7.25" style="22" customWidth="1"/>
    <col min="5" max="5" width="14.5" style="1" customWidth="1"/>
    <col min="6" max="6" width="12" style="1" customWidth="1"/>
    <col min="7" max="7" width="9" style="1"/>
    <col min="11" max="1024" width="9" style="1"/>
  </cols>
  <sheetData>
    <row r="1" spans="1:8">
      <c r="A1" s="1" t="s">
        <v>1</v>
      </c>
      <c r="B1" s="16" t="s">
        <v>4141</v>
      </c>
      <c r="C1" s="16" t="s">
        <v>1</v>
      </c>
      <c r="D1" s="21" t="s">
        <v>4142</v>
      </c>
      <c r="E1" s="16" t="s">
        <v>4143</v>
      </c>
      <c r="F1" s="16" t="s">
        <v>4144</v>
      </c>
    </row>
    <row r="2" spans="1:8">
      <c r="A2" s="1" t="s">
        <v>571</v>
      </c>
      <c r="B2" s="1" t="s">
        <v>1336</v>
      </c>
      <c r="C2" s="1" t="s">
        <v>571</v>
      </c>
      <c r="D2" s="22" t="str">
        <f>VLOOKUP(テーブル2[[#This Row],[Name]],pokemonn_dougu!$A$2:$B$150,2,FALSE)</f>
        <v>持たせたポケモンがにほんばれを使うと効果時間が増す(5→8ターン)</v>
      </c>
      <c r="H2" t="str">
        <f>"&lt;Inf_Item&gt;&lt;member ID = """&amp;B2&amp;"""&gt;&lt;Name&gt;"&amp;C2&amp;"&lt;/Name&gt;&lt;Text&gt;"&amp;D2&amp;"&lt;/Text&gt;&lt;Magnification&gt;"&amp;E2&amp;"&lt;/Magnification&gt;&lt;Conditions&gt;"&amp;F2&amp;"&lt;/Conditions&gt;&lt;/member&gt;&lt;/Inf_Item&gt;"</f>
        <v>&lt;Inf_Item&gt;&lt;member ID = "I1"&gt;&lt;Name&gt;あついいわ&lt;/Name&gt;&lt;Text&gt;持たせたポケモンがにほんばれを使うと効果時間が増す(5→8ターン)&lt;/Text&gt;&lt;Magnification&gt;&lt;/Magnification&gt;&lt;Conditions&gt;&lt;/Conditions&gt;&lt;/member&gt;&lt;/Inf_Item&gt;</v>
      </c>
    </row>
    <row r="3" spans="1:8">
      <c r="A3" s="1" t="s">
        <v>537</v>
      </c>
      <c r="B3" s="1" t="s">
        <v>1337</v>
      </c>
      <c r="C3" s="1" t="s">
        <v>4087</v>
      </c>
      <c r="D3" s="22" t="str">
        <f>VLOOKUP(テーブル2[[#This Row],[Name]],pokemonn_dougu!$A$2:$B$150,2,FALSE)</f>
        <v>効果抜群のみず技を半減する</v>
      </c>
      <c r="H3" t="str">
        <f>"&lt;member ID = """&amp;B3&amp;"""&gt;&lt;Name&gt;"&amp;C3&amp;"&lt;/Name&gt;&lt;Text&gt;"&amp;D3&amp;"&lt;/Text&gt;&lt;Magnification&gt;"&amp;E3&amp;"&lt;/Magnification&gt;&lt;Conditions&gt;"&amp;F3&amp;"&lt;/Conditions&gt;&lt;/member&gt;"</f>
        <v>&lt;member ID = "I2"&gt;&lt;Name&gt;イトケのみ&lt;/Name&gt;&lt;Text&gt;効果抜群のみず技を半減する&lt;/Text&gt;&lt;Magnification&gt;&lt;/Magnification&gt;&lt;Conditions&gt;&lt;/Conditions&gt;&lt;/member&gt;</v>
      </c>
    </row>
    <row r="4" spans="1:8">
      <c r="A4" s="1" t="s">
        <v>226</v>
      </c>
      <c r="B4" s="1" t="s">
        <v>1338</v>
      </c>
      <c r="C4" s="1" t="s">
        <v>226</v>
      </c>
      <c r="D4" s="22" t="str">
        <f>VLOOKUP(テーブル2[[#This Row],[Name]],pokemonn_dougu!$A$2:$B$150,2,FALSE)</f>
        <v>持たせると与えるダメージが増えるが攻撃する度にHPが少し減ってしまう。(1.3倍、HP10％減)</v>
      </c>
      <c r="H4" t="str">
        <f t="shared" ref="H4:H55" si="0">"&lt;member ID = """&amp;B4&amp;"""&gt;&lt;Name&gt;"&amp;C4&amp;"&lt;/Name&gt;&lt;Text&gt;"&amp;D4&amp;"&lt;/Text&gt;&lt;Magnification&gt;"&amp;E4&amp;"&lt;/Magnification&gt;&lt;Conditions&gt;"&amp;F4&amp;"&lt;/Conditions&gt;&lt;/member&gt;"</f>
        <v>&lt;member ID = "I3"&gt;&lt;Name&gt;いのちのたま&lt;/Name&gt;&lt;Text&gt;持たせると与えるダメージが増えるが攻撃する度にHPが少し減ってしまう。(1.3倍、HP10％減)&lt;/Text&gt;&lt;Magnification&gt;&lt;/Magnification&gt;&lt;Conditions&gt;&lt;/Conditions&gt;&lt;/member&gt;</v>
      </c>
    </row>
    <row r="5" spans="1:8">
      <c r="A5" s="1" t="s">
        <v>271</v>
      </c>
      <c r="B5" s="1" t="s">
        <v>1339</v>
      </c>
      <c r="C5" s="1" t="s">
        <v>271</v>
      </c>
      <c r="D5" s="22" t="str">
        <f>VLOOKUP(テーブル2[[#This Row],[Name]],pokemonn_dougu!$A$2:$B$150,2,FALSE)</f>
        <v>効果抜群のエスパー技を半減する</v>
      </c>
      <c r="H5" t="str">
        <f t="shared" si="0"/>
        <v>&lt;member ID = "I4"&gt;&lt;Name&gt;ウタンのみ&lt;/Name&gt;&lt;Text&gt;効果抜群のエスパー技を半減する&lt;/Text&gt;&lt;Magnification&gt;&lt;/Magnification&gt;&lt;Conditions&gt;&lt;/Conditions&gt;&lt;/member&gt;</v>
      </c>
    </row>
    <row r="6" spans="1:8">
      <c r="A6" s="1" t="s">
        <v>369</v>
      </c>
      <c r="B6" s="1" t="s">
        <v>1340</v>
      </c>
      <c r="C6" s="1" t="s">
        <v>369</v>
      </c>
      <c r="D6" s="22" t="str">
        <f>VLOOKUP(テーブル2[[#This Row],[Name]],pokemonn_dougu!$A$2:$B$150,2,FALSE)</f>
        <v>持たせたポケモンが攻撃すると時々ひるませることがある(10％)</v>
      </c>
      <c r="H6" t="str">
        <f t="shared" si="0"/>
        <v>&lt;member ID = "I5"&gt;&lt;Name&gt;おうじゃのしるし&lt;/Name&gt;&lt;Text&gt;持たせたポケモンが攻撃すると時々ひるませることがある(10％)&lt;/Text&gt;&lt;Magnification&gt;&lt;/Magnification&gt;&lt;Conditions&gt;&lt;/Conditions&gt;&lt;/member&gt;</v>
      </c>
    </row>
    <row r="7" spans="1:8">
      <c r="A7" s="1" t="s">
        <v>505</v>
      </c>
      <c r="B7" s="1" t="s">
        <v>1341</v>
      </c>
      <c r="C7" s="1" t="s">
        <v>505</v>
      </c>
      <c r="D7" s="22" t="str">
        <f>VLOOKUP(テーブル2[[#This Row],[Name]],pokemonn_dougu!$A$2:$B$150,2,FALSE)</f>
        <v>持たせるとHPをすいとるわざを使ったときのこちらのHP回復量が増す(1.3倍　やどりぎのたね、ねをはる、アクアリングも含む)</v>
      </c>
      <c r="H7" t="str">
        <f t="shared" si="0"/>
        <v>&lt;member ID = "I6"&gt;&lt;Name&gt;おおきなねっこ&lt;/Name&gt;&lt;Text&gt;持たせるとHPをすいとるわざを使ったときのこちらのHP回復量が増す(1.3倍　やどりぎのたね、ねをはる、アクアリングも含む)&lt;/Text&gt;&lt;Magnification&gt;&lt;/Magnification&gt;&lt;Conditions&gt;&lt;/Conditions&gt;&lt;/member&gt;</v>
      </c>
    </row>
    <row r="8" spans="1:8">
      <c r="A8" s="1" t="s">
        <v>291</v>
      </c>
      <c r="B8" s="1" t="s">
        <v>1342</v>
      </c>
      <c r="C8" s="1" t="s">
        <v>4125</v>
      </c>
      <c r="D8" s="22" t="str">
        <f>VLOOKUP(テーブル2[[#This Row],[Name]],pokemonn_dougu!$A$2:$B$150,2,FALSE)</f>
        <v>効果抜群のほのお技を半減する</v>
      </c>
      <c r="H8" t="str">
        <f t="shared" si="0"/>
        <v>&lt;member ID = "I7"&gt;&lt;Name&gt;オッカのみ&lt;/Name&gt;&lt;Text&gt;効果抜群のほのお技を半減する&lt;/Text&gt;&lt;Magnification&gt;&lt;/Magnification&gt;&lt;Conditions&gt;&lt;/Conditions&gt;&lt;/member&gt;</v>
      </c>
    </row>
    <row r="9" spans="1:8">
      <c r="A9" s="1" t="s">
        <v>451</v>
      </c>
      <c r="B9" s="1" t="s">
        <v>1343</v>
      </c>
      <c r="C9" s="1" t="s">
        <v>451</v>
      </c>
      <c r="D9" s="22" t="str">
        <f>VLOOKUP(テーブル2[[#This Row],[Name]],pokemonn_dougu!$A$2:$B$150,2,FALSE)</f>
        <v>最大HPの1/4回復</v>
      </c>
      <c r="H9" t="str">
        <f t="shared" si="0"/>
        <v>&lt;member ID = "I8"&gt;&lt;Name&gt;オボンのみ&lt;/Name&gt;&lt;Text&gt;最大HPの1/4回復&lt;/Text&gt;&lt;Magnification&gt;&lt;/Magnification&gt;&lt;Conditions&gt;&lt;/Conditions&gt;&lt;/member&gt;</v>
      </c>
    </row>
    <row r="10" spans="1:8">
      <c r="A10" s="1" t="s">
        <v>479</v>
      </c>
      <c r="B10" s="1" t="s">
        <v>1344</v>
      </c>
      <c r="C10" s="1" t="s">
        <v>479</v>
      </c>
      <c r="D10" s="22" t="str">
        <f>VLOOKUP(テーブル2[[#This Row],[Name]],pokemonn_dougu!$A$2:$B$150,2,FALSE)</f>
        <v>攻撃で相手に与えたダメージに応じて持たせたポケモンのHPを少し回復する(1/8)</v>
      </c>
      <c r="H10" t="str">
        <f t="shared" si="0"/>
        <v>&lt;member ID = "I9"&gt;&lt;Name&gt;かいがらのすず&lt;/Name&gt;&lt;Text&gt;攻撃で相手に与えたダメージに応じて持たせたポケモンのHPを少し回復する(1/8)&lt;/Text&gt;&lt;Magnification&gt;&lt;/Magnification&gt;&lt;Conditions&gt;&lt;/Conditions&gt;&lt;/member&gt;</v>
      </c>
    </row>
    <row r="11" spans="1:8">
      <c r="A11" s="1" t="s">
        <v>460</v>
      </c>
      <c r="B11" s="1" t="s">
        <v>1345</v>
      </c>
      <c r="C11" s="1" t="s">
        <v>460</v>
      </c>
      <c r="D11" s="22" t="str">
        <f>VLOOKUP(テーブル2[[#This Row],[Name]],pokemonn_dougu!$A$2:$B$150,2,FALSE)</f>
        <v>ねむり回復</v>
      </c>
      <c r="H11" t="str">
        <f t="shared" si="0"/>
        <v>&lt;member ID = "I10"&gt;&lt;Name&gt;カゴのみ&lt;/Name&gt;&lt;Text&gt;ねむり回復&lt;/Text&gt;&lt;Magnification&gt;&lt;/Magnification&gt;&lt;Conditions&gt;&lt;/Conditions&gt;&lt;/member&gt;</v>
      </c>
    </row>
    <row r="12" spans="1:8">
      <c r="A12" s="1" t="s">
        <v>343</v>
      </c>
      <c r="B12" s="1" t="s">
        <v>1346</v>
      </c>
      <c r="C12" s="1" t="s">
        <v>343</v>
      </c>
      <c r="D12" s="22" t="str">
        <f>VLOOKUP(テーブル2[[#This Row],[Name]],pokemonn_dougu!$A$2:$B$150,2,FALSE)</f>
        <v>効果抜群のゴースト技を半減する</v>
      </c>
      <c r="H12" t="str">
        <f t="shared" si="0"/>
        <v>&lt;member ID = "I11"&gt;&lt;Name&gt;カシブのみ&lt;/Name&gt;&lt;Text&gt;効果抜群のゴースト技を半減する&lt;/Text&gt;&lt;Magnification&gt;&lt;/Magnification&gt;&lt;Conditions&gt;&lt;/Conditions&gt;&lt;/member&gt;</v>
      </c>
    </row>
    <row r="13" spans="1:8">
      <c r="A13" s="1" t="s">
        <v>256</v>
      </c>
      <c r="B13" s="1" t="s">
        <v>1347</v>
      </c>
      <c r="C13" s="1" t="s">
        <v>256</v>
      </c>
      <c r="D13" s="22" t="str">
        <f>VLOOKUP(テーブル2[[#This Row],[Name]],pokemonn_dougu!$A$2:$B$150,2,FALSE)</f>
        <v>ピンチのときすばやさがあがる</v>
      </c>
      <c r="H13" t="str">
        <f t="shared" si="0"/>
        <v>&lt;member ID = "I12"&gt;&lt;Name&gt;カムラのみ&lt;/Name&gt;&lt;Text&gt;ピンチのときすばやさがあがる&lt;/Text&gt;&lt;Magnification&gt;&lt;/Magnification&gt;&lt;Conditions&gt;&lt;/Conditions&gt;&lt;/member&gt;</v>
      </c>
    </row>
    <row r="14" spans="1:8">
      <c r="A14" s="1" t="s">
        <v>421</v>
      </c>
      <c r="B14" s="1" t="s">
        <v>1348</v>
      </c>
      <c r="C14" s="1" t="s">
        <v>421</v>
      </c>
      <c r="D14" s="22" t="str">
        <f>VLOOKUP(テーブル2[[#This Row],[Name]],pokemonn_dougu!$A$2:$B$150,2,FALSE)</f>
        <v>体力が満タンの状態に限りひんしになるダメージを受けてもHPが1残る(消耗品)</v>
      </c>
      <c r="H14" t="str">
        <f t="shared" si="0"/>
        <v>&lt;member ID = "I13"&gt;&lt;Name&gt;きあいのタスキ&lt;/Name&gt;&lt;Text&gt;体力が満タンの状態に限りひんしになるダメージを受けてもHPが1残る(消耗品)&lt;/Text&gt;&lt;Magnification&gt;&lt;/Magnification&gt;&lt;Conditions&gt;&lt;/Conditions&gt;&lt;/member&gt;</v>
      </c>
    </row>
    <row r="15" spans="1:8">
      <c r="A15" s="1" t="s">
        <v>268</v>
      </c>
      <c r="B15" s="1" t="s">
        <v>1349</v>
      </c>
      <c r="C15" s="1" t="s">
        <v>268</v>
      </c>
      <c r="D15" s="22" t="str">
        <f>VLOOKUP(テーブル2[[#This Row],[Name]],pokemonn_dougu!$A$2:$B$150,2,FALSE)</f>
        <v>持たせるとひんしになりそうな技を受けてもHPを1だけ残して耐えることがある(10％)</v>
      </c>
      <c r="H15" t="str">
        <f t="shared" si="0"/>
        <v>&lt;member ID = "I14"&gt;&lt;Name&gt;きあいのハチマキ&lt;/Name&gt;&lt;Text&gt;持たせるとひんしになりそうな技を受けてもHPを1だけ残して耐えることがある(10％)&lt;/Text&gt;&lt;Magnification&gt;&lt;/Magnification&gt;&lt;Conditions&gt;&lt;/Conditions&gt;&lt;/member&gt;</v>
      </c>
    </row>
    <row r="16" spans="1:8">
      <c r="A16" s="1" t="s">
        <v>447</v>
      </c>
      <c r="B16" s="1" t="s">
        <v>1350</v>
      </c>
      <c r="C16" s="1" t="s">
        <v>447</v>
      </c>
      <c r="D16" s="22" t="str">
        <f>VLOOKUP(テーブル2[[#This Row],[Name]],pokemonn_dougu!$A$2:$B$150,2,FALSE)</f>
        <v>こんらん回復</v>
      </c>
      <c r="H16" t="str">
        <f t="shared" si="0"/>
        <v>&lt;member ID = "I15"&gt;&lt;Name&gt;キーのみ&lt;/Name&gt;&lt;Text&gt;こんらん回復&lt;/Text&gt;&lt;Magnification&gt;&lt;/Magnification&gt;&lt;Conditions&gt;&lt;/Conditions&gt;&lt;/member&gt;</v>
      </c>
    </row>
    <row r="17" spans="1:8">
      <c r="A17" s="1" t="s">
        <v>723</v>
      </c>
      <c r="B17" s="1" t="s">
        <v>1351</v>
      </c>
      <c r="C17" s="1" t="s">
        <v>723</v>
      </c>
      <c r="D17" s="22" t="str">
        <f>VLOOKUP(テーブル2[[#This Row],[Name]],pokemonn_dougu!$A$2:$B$150,2,FALSE)</f>
        <v>まひ回復</v>
      </c>
      <c r="H17" t="str">
        <f t="shared" si="0"/>
        <v>&lt;member ID = "I16"&gt;&lt;Name&gt;クラボのみ&lt;/Name&gt;&lt;Text&gt;まひ回復&lt;/Text&gt;&lt;Magnification&gt;&lt;/Magnification&gt;&lt;Conditions&gt;&lt;/Conditions&gt;&lt;/member&gt;</v>
      </c>
    </row>
    <row r="18" spans="1:8">
      <c r="A18" s="1" t="s">
        <v>403</v>
      </c>
      <c r="B18" s="1" t="s">
        <v>1352</v>
      </c>
      <c r="C18" s="1" t="s">
        <v>403</v>
      </c>
      <c r="D18" s="22" t="str">
        <f>VLOOKUP(テーブル2[[#This Row],[Name]],pokemonn_dougu!$A$2:$B$150,2,FALSE)</f>
        <v>すばやさが下がり(1/2)、飛行タイプやふゆうによる地面わざ無効効果も失う</v>
      </c>
      <c r="H18" t="str">
        <f t="shared" si="0"/>
        <v>&lt;member ID = "I17"&gt;&lt;Name&gt;くろいてっきゅう&lt;/Name&gt;&lt;Text&gt;すばやさが下がり(1/2)、飛行タイプやふゆうによる地面わざ無効効果も失う&lt;/Text&gt;&lt;Magnification&gt;&lt;/Magnification&gt;&lt;Conditions&gt;&lt;/Conditions&gt;&lt;/member&gt;</v>
      </c>
    </row>
    <row r="19" spans="1:8">
      <c r="A19" s="1" t="s">
        <v>277</v>
      </c>
      <c r="B19" s="1" t="s">
        <v>1353</v>
      </c>
      <c r="C19" s="1" t="s">
        <v>277</v>
      </c>
      <c r="D19" s="22" t="str">
        <f>VLOOKUP(テーブル2[[#This Row],[Name]],pokemonn_dougu!$A$2:$B$150,2,FALSE)</f>
        <v>毒タイプにはたべのこしと同じ効果(最大HPの1/16)、それ以外はダメージを受ける(最大HPの1/8）</v>
      </c>
      <c r="H19" t="str">
        <f t="shared" si="0"/>
        <v>&lt;member ID = "I18"&gt;&lt;Name&gt;くろいヘドロ&lt;/Name&gt;&lt;Text&gt;毒タイプにはたべのこしと同じ効果(最大HPの1/16)、それ以外はダメージを受ける(最大HPの1/8）&lt;/Text&gt;&lt;Magnification&gt;&lt;/Magnification&gt;&lt;Conditions&gt;&lt;/Conditions&gt;&lt;/member&gt;</v>
      </c>
    </row>
    <row r="20" spans="1:8">
      <c r="A20" s="1" t="s">
        <v>357</v>
      </c>
      <c r="B20" s="1" t="s">
        <v>1354</v>
      </c>
      <c r="C20" s="1" t="s">
        <v>357</v>
      </c>
      <c r="D20" s="22" t="str">
        <f>VLOOKUP(テーブル2[[#This Row],[Name]],pokemonn_dougu!$A$2:$B$150,2,FALSE)</f>
        <v>持たせるとわざの命中率が少し上がる(1.1倍)</v>
      </c>
      <c r="H20" t="str">
        <f t="shared" si="0"/>
        <v>&lt;member ID = "I19"&gt;&lt;Name&gt;こうかくレンズ&lt;/Name&gt;&lt;Text&gt;持たせるとわざの命中率が少し上がる(1.1倍)&lt;/Text&gt;&lt;Magnification&gt;&lt;/Magnification&gt;&lt;Conditions&gt;&lt;/Conditions&gt;&lt;/member&gt;</v>
      </c>
    </row>
    <row r="21" spans="1:8">
      <c r="A21" s="1" t="s">
        <v>947</v>
      </c>
      <c r="B21" s="1" t="s">
        <v>1355</v>
      </c>
      <c r="C21" s="1" t="s">
        <v>947</v>
      </c>
      <c r="D21" s="22" t="str">
        <f>VLOOKUP(テーブル2[[#This Row],[Name]],pokemonn_dougu!$A$2:$B$150,2,FALSE)</f>
        <v>持たせるとすばやさは上がるが同じわざしか出せなくなる(1.5倍)</v>
      </c>
      <c r="H21" t="str">
        <f t="shared" si="0"/>
        <v>&lt;member ID = "I20"&gt;&lt;Name&gt;こだわりスカーフ&lt;/Name&gt;&lt;Text&gt;持たせるとすばやさは上がるが同じわざしか出せなくなる(1.5倍)&lt;/Text&gt;&lt;Magnification&gt;&lt;/Magnification&gt;&lt;Conditions&gt;&lt;/Conditions&gt;&lt;/member&gt;</v>
      </c>
    </row>
    <row r="22" spans="1:8">
      <c r="A22" s="1" t="s">
        <v>183</v>
      </c>
      <c r="B22" s="1" t="s">
        <v>1356</v>
      </c>
      <c r="C22" s="1" t="s">
        <v>183</v>
      </c>
      <c r="D22" s="22" t="str">
        <f>VLOOKUP(テーブル2[[#This Row],[Name]],pokemonn_dougu!$A$2:$B$150,2,FALSE)</f>
        <v>持たせると攻撃は上がるが同じわざしか出せなくなる(1.5倍)</v>
      </c>
      <c r="H22" t="str">
        <f t="shared" si="0"/>
        <v>&lt;member ID = "I21"&gt;&lt;Name&gt;こだわりハチマキ&lt;/Name&gt;&lt;Text&gt;持たせると攻撃は上がるが同じわざしか出せなくなる(1.5倍)&lt;/Text&gt;&lt;Magnification&gt;&lt;/Magnification&gt;&lt;Conditions&gt;&lt;/Conditions&gt;&lt;/member&gt;</v>
      </c>
    </row>
    <row r="23" spans="1:8">
      <c r="A23" s="1" t="s">
        <v>190</v>
      </c>
      <c r="B23" s="1" t="s">
        <v>1357</v>
      </c>
      <c r="C23" s="1" t="s">
        <v>190</v>
      </c>
      <c r="D23" s="22" t="str">
        <f>VLOOKUP(テーブル2[[#This Row],[Name]],pokemonn_dougu!$A$2:$B$150,2,FALSE)</f>
        <v>持たせると特攻は上がるが同じわざしか出せなくなる(1.5倍)</v>
      </c>
      <c r="H23" t="str">
        <f t="shared" si="0"/>
        <v>&lt;member ID = "I22"&gt;&lt;Name&gt;こだわりメガネ&lt;/Name&gt;&lt;Text&gt;持たせると特攻は上がるが同じわざしか出せなくなる(1.5倍)&lt;/Text&gt;&lt;Magnification&gt;&lt;/Magnification&gt;&lt;Conditions&gt;&lt;/Conditions&gt;&lt;/member&gt;</v>
      </c>
    </row>
    <row r="24" spans="1:8">
      <c r="A24" s="1" t="s">
        <v>1030</v>
      </c>
      <c r="B24" s="1" t="s">
        <v>1358</v>
      </c>
      <c r="C24" s="1" t="s">
        <v>1030</v>
      </c>
      <c r="D24" s="22" t="str">
        <f>VLOOKUP(テーブル2[[#This Row],[Name]],pokemonn_dougu!$A$2:$B$150,2,FALSE)</f>
        <v>持たせるとみずタイプの威力が上がる(1.2倍)</v>
      </c>
      <c r="H24" t="str">
        <f t="shared" si="0"/>
        <v>&lt;member ID = "I23"&gt;&lt;Name&gt;さざなみのおこう&lt;/Name&gt;&lt;Text&gt;持たせるとみずタイプの威力が上がる(1.2倍)&lt;/Text&gt;&lt;Magnification&gt;&lt;/Magnification&gt;&lt;Conditions&gt;&lt;/Conditions&gt;&lt;/member&gt;</v>
      </c>
    </row>
    <row r="25" spans="1:8">
      <c r="A25" s="1" t="s">
        <v>668</v>
      </c>
      <c r="B25" s="1" t="s">
        <v>1359</v>
      </c>
      <c r="C25" s="1" t="s">
        <v>668</v>
      </c>
      <c r="D25" s="22" t="str">
        <f>VLOOKUP(テーブル2[[#This Row],[Name]],pokemonn_dougu!$A$2:$B$150,2,FALSE)</f>
        <v>持たせたポケモンがあまごいを使うと効果時間が増す(5→8ターン)</v>
      </c>
      <c r="H25" t="str">
        <f t="shared" si="0"/>
        <v>&lt;member ID = "I24"&gt;&lt;Name&gt;しめったいわ&lt;/Name&gt;&lt;Text&gt;持たせたポケモンがあまごいを使うと効果時間が増す(5→8ターン)&lt;/Text&gt;&lt;Magnification&gt;&lt;/Magnification&gt;&lt;Conditions&gt;&lt;/Conditions&gt;&lt;/member&gt;</v>
      </c>
    </row>
    <row r="26" spans="1:8">
      <c r="A26" s="1" t="s">
        <v>365</v>
      </c>
      <c r="B26" s="1" t="s">
        <v>1360</v>
      </c>
      <c r="C26" s="1" t="s">
        <v>365</v>
      </c>
      <c r="D26" s="22" t="str">
        <f>VLOOKUP(テーブル2[[#This Row],[Name]],pokemonn_dougu!$A$2:$B$150,2,FALSE)</f>
        <v>効果抜群のじめん技を半減する</v>
      </c>
      <c r="H26" t="str">
        <f t="shared" si="0"/>
        <v>&lt;member ID = "I25"&gt;&lt;Name&gt;シュカのみ&lt;/Name&gt;&lt;Text&gt;効果抜群のじめん技を半減する&lt;/Text&gt;&lt;Magnification&gt;&lt;/Magnification&gt;&lt;Conditions&gt;&lt;/Conditions&gt;&lt;/member&gt;</v>
      </c>
    </row>
    <row r="27" spans="1:8">
      <c r="A27" s="1" t="s">
        <v>262</v>
      </c>
      <c r="B27" s="1" t="s">
        <v>1361</v>
      </c>
      <c r="C27" s="1" t="s">
        <v>262</v>
      </c>
      <c r="D27" s="22" t="str">
        <f>VLOOKUP(テーブル2[[#This Row],[Name]],pokemonn_dougu!$A$2:$B$150,2,FALSE)</f>
        <v>持たせたポケモンの能力が下がった時、一度だけ元の状態に戻す(消耗品)</v>
      </c>
      <c r="H27" t="str">
        <f t="shared" si="0"/>
        <v>&lt;member ID = "I26"&gt;&lt;Name&gt;しろいハーブ&lt;/Name&gt;&lt;Text&gt;持たせたポケモンの能力が下がった時、一度だけ元の状態に戻す(消耗品)&lt;/Text&gt;&lt;Magnification&gt;&lt;/Magnification&gt;&lt;Conditions&gt;&lt;/Conditions&gt;&lt;/member&gt;</v>
      </c>
    </row>
    <row r="28" spans="1:8">
      <c r="A28" s="1" t="s">
        <v>474</v>
      </c>
      <c r="B28" s="1" t="s">
        <v>1362</v>
      </c>
      <c r="C28" s="1" t="s">
        <v>474</v>
      </c>
      <c r="D28" s="22" t="str">
        <f>VLOOKUP(テーブル2[[#This Row],[Name]],pokemonn_dougu!$A$2:$B$150,2,FALSE)</f>
        <v>持たせるとみずタイプのわざの威力が上がる(1.2倍)</v>
      </c>
      <c r="H28" t="str">
        <f t="shared" si="0"/>
        <v>&lt;member ID = "I27"&gt;&lt;Name&gt;しんぴのしずく&lt;/Name&gt;&lt;Text&gt;持たせるとみずタイプのわざの威力が上がる(1.2倍)&lt;/Text&gt;&lt;Magnification&gt;&lt;/Magnification&gt;&lt;Conditions&gt;&lt;/Conditions&gt;&lt;/member&gt;</v>
      </c>
    </row>
    <row r="29" spans="1:8">
      <c r="A29" s="1" t="s">
        <v>514</v>
      </c>
      <c r="B29" s="1" t="s">
        <v>1363</v>
      </c>
      <c r="C29" s="1" t="s">
        <v>514</v>
      </c>
      <c r="D29" s="22" t="str">
        <f>VLOOKUP(テーブル2[[#This Row],[Name]],pokemonn_dougu!$A$2:$B$150,2,FALSE)</f>
        <v>持たせるとダメージを与えたとき怯ませることがある(10％)</v>
      </c>
      <c r="H29" t="str">
        <f t="shared" si="0"/>
        <v>&lt;member ID = "I28"&gt;&lt;Name&gt;するどいキバ&lt;/Name&gt;&lt;Text&gt;持たせるとダメージを与えたとき怯ませることがある(10％)&lt;/Text&gt;&lt;Magnification&gt;&lt;/Magnification&gt;&lt;Conditions&gt;&lt;/Conditions&gt;&lt;/member&gt;</v>
      </c>
    </row>
    <row r="30" spans="1:8">
      <c r="A30" s="1" t="s">
        <v>207</v>
      </c>
      <c r="B30" s="1" t="s">
        <v>1364</v>
      </c>
      <c r="C30" s="1" t="s">
        <v>207</v>
      </c>
      <c r="D30" s="22" t="str">
        <f>VLOOKUP(テーブル2[[#This Row],[Name]],pokemonn_dougu!$A$2:$B$150,2,FALSE)</f>
        <v>持たせると技が急所に当たりやすくなる(急所ランク1段階up)</v>
      </c>
      <c r="H30" t="str">
        <f t="shared" si="0"/>
        <v>&lt;member ID = "I29"&gt;&lt;Name&gt;するどいツメ&lt;/Name&gt;&lt;Text&gt;持たせると技が急所に当たりやすくなる(急所ランク1段階up)&lt;/Text&gt;&lt;Magnification&gt;&lt;/Magnification&gt;&lt;Conditions&gt;&lt;/Conditions&gt;&lt;/member&gt;</v>
      </c>
    </row>
    <row r="31" spans="1:8">
      <c r="A31" s="1" t="s">
        <v>239</v>
      </c>
      <c r="B31" s="1" t="s">
        <v>1365</v>
      </c>
      <c r="C31" s="1" t="s">
        <v>239</v>
      </c>
      <c r="D31" s="22" t="str">
        <f>VLOOKUP(テーブル2[[#This Row],[Name]],pokemonn_dougu!$A$2:$B$150,2,FALSE)</f>
        <v>持たせると相手より先に行動できることがある(20％)</v>
      </c>
      <c r="H31" t="str">
        <f t="shared" si="0"/>
        <v>&lt;member ID = "I30"&gt;&lt;Name&gt;せんせいのツメ&lt;/Name&gt;&lt;Text&gt;持たせると相手より先に行動できることがある(20％)&lt;/Text&gt;&lt;Magnification&gt;&lt;/Magnification&gt;&lt;Conditions&gt;&lt;/Conditions&gt;&lt;/member&gt;</v>
      </c>
    </row>
    <row r="32" spans="1:8">
      <c r="A32" s="1" t="s">
        <v>619</v>
      </c>
      <c r="B32" s="1" t="s">
        <v>1366</v>
      </c>
      <c r="C32" s="1" t="s">
        <v>619</v>
      </c>
      <c r="D32" s="22" t="str">
        <f>VLOOKUP(テーブル2[[#This Row],[Name]],pokemonn_dougu!$A$2:$B$150,2,FALSE)</f>
        <v>効果抜群のでんき技を半減する</v>
      </c>
      <c r="H32" t="str">
        <f t="shared" si="0"/>
        <v>&lt;member ID = "I31"&gt;&lt;Name&gt;ソクノのみ&lt;/Name&gt;&lt;Text&gt;効果抜群のでんき技を半減する&lt;/Text&gt;&lt;Magnification&gt;&lt;/Magnification&gt;&lt;Conditions&gt;&lt;/Conditions&gt;&lt;/member&gt;</v>
      </c>
    </row>
    <row r="33" spans="1:8">
      <c r="A33" s="1" t="s">
        <v>431</v>
      </c>
      <c r="B33" s="1" t="s">
        <v>1367</v>
      </c>
      <c r="C33" s="1" t="s">
        <v>431</v>
      </c>
      <c r="D33" s="22" t="str">
        <f>VLOOKUP(テーブル2[[#This Row],[Name]],pokemonn_dougu!$A$2:$B$150,2,FALSE)</f>
        <v>効果が抜群だとダメージアップ(1.2倍)</v>
      </c>
      <c r="H33" t="str">
        <f t="shared" si="0"/>
        <v>&lt;member ID = "I32"&gt;&lt;Name&gt;たつじんのおび&lt;/Name&gt;&lt;Text&gt;効果が抜群だとダメージアップ(1.2倍)&lt;/Text&gt;&lt;Magnification&gt;&lt;/Magnification&gt;&lt;Conditions&gt;&lt;/Conditions&gt;&lt;/member&gt;</v>
      </c>
    </row>
    <row r="34" spans="1:8">
      <c r="A34" s="1" t="s">
        <v>298</v>
      </c>
      <c r="B34" s="1" t="s">
        <v>1368</v>
      </c>
      <c r="C34" s="1" t="s">
        <v>298</v>
      </c>
      <c r="D34" s="22" t="str">
        <f>VLOOKUP(テーブル2[[#This Row],[Name]],pokemonn_dougu!$A$2:$B$150,2,FALSE)</f>
        <v>持たせるとポケモンのHPが毎ターン少しずつ回復する(最大HPの1/16)</v>
      </c>
      <c r="H34" t="str">
        <f t="shared" si="0"/>
        <v>&lt;member ID = "I33"&gt;&lt;Name&gt;たべのこし&lt;/Name&gt;&lt;Text&gt;持たせるとポケモンのHPが毎ターン少しずつ回復する(最大HPの1/16)&lt;/Text&gt;&lt;Magnification&gt;&lt;/Magnification&gt;&lt;Conditions&gt;&lt;/Conditions&gt;&lt;/member&gt;</v>
      </c>
    </row>
    <row r="35" spans="1:8">
      <c r="A35" s="1" t="s">
        <v>674</v>
      </c>
      <c r="B35" s="1" t="s">
        <v>1369</v>
      </c>
      <c r="C35" s="1" t="s">
        <v>674</v>
      </c>
      <c r="D35" s="22" t="str">
        <f>VLOOKUP(テーブル2[[#This Row],[Name]],pokemonn_dougu!$A$2:$B$150,2,FALSE)</f>
        <v>ピンチのときこうげきがあがる</v>
      </c>
      <c r="H35" t="str">
        <f t="shared" si="0"/>
        <v>&lt;member ID = "I34"&gt;&lt;Name&gt;チイラのみ&lt;/Name&gt;&lt;Text&gt;ピンチのときこうげきがあがる&lt;/Text&gt;&lt;Magnification&gt;&lt;/Magnification&gt;&lt;Conditions&gt;&lt;/Conditions&gt;&lt;/member&gt;</v>
      </c>
    </row>
    <row r="36" spans="1:8">
      <c r="A36" s="1" t="s">
        <v>138</v>
      </c>
      <c r="B36" s="1" t="s">
        <v>1370</v>
      </c>
      <c r="C36" s="1" t="s">
        <v>138</v>
      </c>
      <c r="D36" s="22" t="str">
        <f>VLOOKUP(テーブル2[[#This Row],[Name]],pokemonn_dougu!$A$2:$B$150,2,FALSE)</f>
        <v>持たせると物理技の威力が少し上がる(1.1倍)</v>
      </c>
      <c r="H36" t="str">
        <f t="shared" si="0"/>
        <v>&lt;member ID = "I35"&gt;&lt;Name&gt;ちからのハチマキ&lt;/Name&gt;&lt;Text&gt;持たせると物理技の威力が少し上がる(1.1倍)&lt;/Text&gt;&lt;Magnification&gt;&lt;/Magnification&gt;&lt;Conditions&gt;&lt;/Conditions&gt;&lt;/member&gt;</v>
      </c>
    </row>
    <row r="37" spans="1:8">
      <c r="A37" s="1" t="s">
        <v>1021</v>
      </c>
      <c r="B37" s="1" t="s">
        <v>1371</v>
      </c>
      <c r="C37" s="1" t="s">
        <v>1021</v>
      </c>
      <c r="D37" s="22" t="str">
        <f>VLOOKUP(テーブル2[[#This Row],[Name]],pokemonn_dougu!$A$2:$B$150,2,FALSE)</f>
        <v>もたせてあられをつかうと効果時間増(5→8ターン)</v>
      </c>
      <c r="H37" t="str">
        <f t="shared" si="0"/>
        <v>&lt;member ID = "I36"&gt;&lt;Name&gt;つめたいいわ&lt;/Name&gt;&lt;Text&gt;もたせてあられをつかうと効果時間増(5→8ターン)&lt;/Text&gt;&lt;Magnification&gt;&lt;/Magnification&gt;&lt;Conditions&gt;&lt;/Conditions&gt;&lt;/member&gt;</v>
      </c>
    </row>
    <row r="38" spans="1:8">
      <c r="A38" s="1" t="s">
        <v>509</v>
      </c>
      <c r="B38" s="1" t="s">
        <v>1372</v>
      </c>
      <c r="C38" s="1" t="s">
        <v>509</v>
      </c>
      <c r="D38" s="22" t="str">
        <f>VLOOKUP(テーブル2[[#This Row],[Name]],pokemonn_dougu!$A$2:$B$150,2,FALSE)</f>
        <v>持たせると戦闘中に強制的にもうどくの状態になる(発動はターン終了時)</v>
      </c>
      <c r="H38" t="str">
        <f t="shared" si="0"/>
        <v>&lt;member ID = "I37"&gt;&lt;Name&gt;どくどくだま&lt;/Name&gt;&lt;Text&gt;持たせると戦闘中に強制的にもうどくの状態になる(発動はターン終了時)&lt;/Text&gt;&lt;Magnification&gt;&lt;/Magnification&gt;&lt;Conditions&gt;&lt;/Conditions&gt;&lt;/member&gt;</v>
      </c>
    </row>
    <row r="39" spans="1:8">
      <c r="A39" s="1" t="s">
        <v>981</v>
      </c>
      <c r="B39" s="1" t="s">
        <v>1373</v>
      </c>
      <c r="C39" s="1" t="s">
        <v>981</v>
      </c>
      <c r="D39" s="22" t="str">
        <f>VLOOKUP(テーブル2[[#This Row],[Name]],pokemonn_dougu!$A$2:$B$150,2,FALSE)</f>
        <v>効果抜群のあく技を半減する</v>
      </c>
      <c r="H39" t="str">
        <f t="shared" si="0"/>
        <v>&lt;member ID = "I38"&gt;&lt;Name&gt;ナモのみ&lt;/Name&gt;&lt;Text&gt;効果抜群のあく技を半減する&lt;/Text&gt;&lt;Magnification&gt;&lt;/Magnification&gt;&lt;Conditions&gt;&lt;/Conditions&gt;&lt;/member&gt;</v>
      </c>
    </row>
    <row r="40" spans="1:8">
      <c r="A40" s="1" t="s">
        <v>734</v>
      </c>
      <c r="B40" s="1" t="s">
        <v>1374</v>
      </c>
      <c r="C40" s="1" t="s">
        <v>734</v>
      </c>
      <c r="D40" s="22" t="str">
        <f>VLOOKUP(テーブル2[[#This Row],[Name]],pokemonn_dougu!$A$2:$B$150,2,FALSE)</f>
        <v>持たせるとしめつける まきつくなどのダメージを与え続ける技のターン数が増える(5ターン固定)</v>
      </c>
      <c r="H40" t="str">
        <f t="shared" si="0"/>
        <v>&lt;member ID = "I39"&gt;&lt;Name&gt;ねばりのかぎづめ&lt;/Name&gt;&lt;Text&gt;持たせるとしめつける まきつくなどのダメージを与え続ける技のターン数が増える(5ターン固定)&lt;/Text&gt;&lt;Magnification&gt;&lt;/Magnification&gt;&lt;Conditions&gt;&lt;/Conditions&gt;&lt;/member&gt;</v>
      </c>
    </row>
    <row r="41" spans="1:8">
      <c r="A41" s="1" t="s">
        <v>411</v>
      </c>
      <c r="B41" s="1" t="s">
        <v>1375</v>
      </c>
      <c r="C41" s="1" t="s">
        <v>411</v>
      </c>
      <c r="D41" s="22" t="str">
        <f>VLOOKUP(テーブル2[[#This Row],[Name]],pokemonn_dougu!$A$2:$B$150,2,FALSE)</f>
        <v>持たせると相手の技が命中しにくくなる(敵命中率0.9倍)</v>
      </c>
      <c r="H41" t="str">
        <f t="shared" si="0"/>
        <v>&lt;member ID = "I40"&gt;&lt;Name&gt;のんきのおこう&lt;/Name&gt;&lt;Text&gt;持たせると相手の技が命中しにくくなる(敵命中率0.9倍)&lt;/Text&gt;&lt;Magnification&gt;&lt;/Magnification&gt;&lt;Conditions&gt;&lt;/Conditions&gt;&lt;/member&gt;</v>
      </c>
    </row>
    <row r="42" spans="1:8">
      <c r="A42" s="1" t="s">
        <v>439</v>
      </c>
      <c r="B42" s="1" t="s">
        <v>1376</v>
      </c>
      <c r="C42" s="1" t="s">
        <v>439</v>
      </c>
      <c r="D42" s="22" t="str">
        <f>VLOOKUP(テーブル2[[#This Row],[Name]],pokemonn_dougu!$A$2:$B$150,2,FALSE)</f>
        <v>効果抜群のひこう技を半減する</v>
      </c>
      <c r="H42" t="str">
        <f t="shared" si="0"/>
        <v>&lt;member ID = "I41"&gt;&lt;Name&gt;バコウのみ&lt;/Name&gt;&lt;Text&gt;効果抜群のひこう技を半減する&lt;/Text&gt;&lt;Magnification&gt;&lt;/Magnification&gt;&lt;Conditions&gt;&lt;/Conditions&gt;&lt;/member&gt;</v>
      </c>
    </row>
    <row r="43" spans="1:8">
      <c r="A43" s="1" t="s">
        <v>283</v>
      </c>
      <c r="B43" s="1" t="s">
        <v>1377</v>
      </c>
      <c r="C43" s="1" t="s">
        <v>283</v>
      </c>
      <c r="D43" s="22" t="str">
        <f>VLOOKUP(テーブル2[[#This Row],[Name]],pokemonn_dougu!$A$2:$B$150,2,FALSE)</f>
        <v>持たせたポケモンは一度だけ１ターン目にちからをためる技をすぐに使うことができる(消耗品)</v>
      </c>
      <c r="H43" t="str">
        <f t="shared" si="0"/>
        <v>&lt;member ID = "I42"&gt;&lt;Name&gt;パワフルハーブ&lt;/Name&gt;&lt;Text&gt;持たせたポケモンは一度だけ１ターン目にちからをためる技をすぐに使うことができる(消耗品)&lt;/Text&gt;&lt;Magnification&gt;&lt;/Magnification&gt;&lt;Conditions&gt;&lt;/Conditions&gt;&lt;/member&gt;</v>
      </c>
    </row>
    <row r="44" spans="1:8">
      <c r="A44" s="1" t="s">
        <v>315</v>
      </c>
      <c r="B44" s="1" t="s">
        <v>1378</v>
      </c>
      <c r="C44" s="1" t="s">
        <v>315</v>
      </c>
      <c r="D44" s="22" t="str">
        <f>VLOOKUP(テーブル2[[#This Row],[Name]],pokemonn_dougu!$A$2:$B$150,2,FALSE)</f>
        <v>持たせると相手の技が命中しにくくなる(敵命中率0.9倍)</v>
      </c>
      <c r="H44" t="str">
        <f t="shared" si="0"/>
        <v>&lt;member ID = "I43"&gt;&lt;Name&gt;ひかりのこな&lt;/Name&gt;&lt;Text&gt;持たせると相手の技が命中しにくくなる(敵命中率0.9倍)&lt;/Text&gt;&lt;Magnification&gt;&lt;/Magnification&gt;&lt;Conditions&gt;&lt;/Conditions&gt;&lt;/member&gt;</v>
      </c>
    </row>
    <row r="45" spans="1:8">
      <c r="A45" s="1" t="s">
        <v>656</v>
      </c>
      <c r="B45" s="1" t="s">
        <v>1379</v>
      </c>
      <c r="C45" s="1" t="s">
        <v>656</v>
      </c>
      <c r="D45" s="22" t="str">
        <f>VLOOKUP(テーブル2[[#This Row],[Name]],pokemonn_dougu!$A$2:$B$150,2,FALSE)</f>
        <v>持たせたポケモンがひかりのかべやリフレクターを使うと効果時間が増える(5→8ターン)</v>
      </c>
      <c r="H45" t="str">
        <f t="shared" si="0"/>
        <v>&lt;member ID = "I44"&gt;&lt;Name&gt;ひかりのねんど&lt;/Name&gt;&lt;Text&gt;持たせたポケモンがひかりのかべやリフレクターを使うと効果時間が増える(5→8ターン)&lt;/Text&gt;&lt;Magnification&gt;&lt;/Magnification&gt;&lt;Conditions&gt;&lt;/Conditions&gt;&lt;/member&gt;</v>
      </c>
    </row>
    <row r="46" spans="1:8">
      <c r="A46" s="1" t="s">
        <v>214</v>
      </c>
      <c r="B46" s="1" t="s">
        <v>1380</v>
      </c>
      <c r="C46" s="1" t="s">
        <v>214</v>
      </c>
      <c r="D46" s="22" t="str">
        <f>VLOOKUP(テーブル2[[#This Row],[Name]],pokemonn_dougu!$A$2:$B$150,2,FALSE)</f>
        <v>持たせたポケモンのわざが急所に当たりやすくなる(急所ランクが1段階up)</v>
      </c>
      <c r="H46" t="str">
        <f t="shared" si="0"/>
        <v>&lt;member ID = "I45"&gt;&lt;Name&gt;ピントレンズ&lt;/Name&gt;&lt;Text&gt;持たせたポケモンのわざが急所に当たりやすくなる(急所ランクが1段階up)&lt;/Text&gt;&lt;Magnification&gt;&lt;/Magnification&gt;&lt;Conditions&gt;&lt;/Conditions&gt;&lt;/member&gt;</v>
      </c>
    </row>
    <row r="47" spans="1:8">
      <c r="A47" s="1" t="s">
        <v>768</v>
      </c>
      <c r="B47" s="1" t="s">
        <v>1381</v>
      </c>
      <c r="C47" s="1" t="s">
        <v>768</v>
      </c>
      <c r="D47" s="22" t="str">
        <f>VLOOKUP(テーブル2[[#This Row],[Name]],pokemonn_dougu!$A$2:$B$150,2,FALSE)</f>
        <v>持たせるとポケモンが相手よりも行動するのが遅い時技が命中しやすくなる(1.2倍)</v>
      </c>
      <c r="H47" t="str">
        <f t="shared" si="0"/>
        <v>&lt;member ID = "I46"&gt;&lt;Name&gt;フォーカスレンズ&lt;/Name&gt;&lt;Text&gt;持たせるとポケモンが相手よりも行動するのが遅い時技が命中しやすくなる(1.2倍)&lt;/Text&gt;&lt;Magnification&gt;&lt;/Magnification&gt;&lt;Conditions&gt;&lt;/Conditions&gt;&lt;/member&gt;</v>
      </c>
    </row>
    <row r="48" spans="1:8">
      <c r="A48" s="1" t="s">
        <v>489</v>
      </c>
      <c r="B48" s="1" t="s">
        <v>1382</v>
      </c>
      <c r="C48" s="1" t="s">
        <v>489</v>
      </c>
      <c r="D48" s="22" t="str">
        <f>VLOOKUP(テーブル2[[#This Row],[Name]],pokemonn_dougu!$A$2:$B$150,2,FALSE)</f>
        <v>カラカラまたはガラガラに持たせると攻撃が上がる(2倍)</v>
      </c>
      <c r="H48" t="str">
        <f t="shared" si="0"/>
        <v>&lt;member ID = "I47"&gt;&lt;Name&gt;ふといホネ&lt;/Name&gt;&lt;Text&gt;カラカラまたはガラガラに持たせると攻撃が上がる(2倍)&lt;/Text&gt;&lt;Magnification&gt;&lt;/Magnification&gt;&lt;Conditions&gt;&lt;/Conditions&gt;&lt;/member&gt;</v>
      </c>
    </row>
    <row r="49" spans="1:8">
      <c r="A49" s="1" t="s">
        <v>331</v>
      </c>
      <c r="B49" s="1" t="s">
        <v>1383</v>
      </c>
      <c r="C49" s="1" t="s">
        <v>331</v>
      </c>
      <c r="D49" s="22" t="str">
        <f>VLOOKUP(テーブル2[[#This Row],[Name]],pokemonn_dougu!$A$2:$B$150,2,FALSE)</f>
        <v>持たせると同じわざを連続で使ったときダメージが増える(基礎ダメージの1.1倍ずつ上昇)</v>
      </c>
      <c r="H49" t="str">
        <f t="shared" si="0"/>
        <v>&lt;member ID = "I48"&gt;&lt;Name&gt;メトロノーム&lt;/Name&gt;&lt;Text&gt;持たせると同じわざを連続で使ったときダメージが増える(基礎ダメージの1.1倍ずつ上昇)&lt;/Text&gt;&lt;Magnification&gt;&lt;/Magnification&gt;&lt;Conditions&gt;&lt;/Conditions&gt;&lt;/member&gt;</v>
      </c>
    </row>
    <row r="50" spans="1:8">
      <c r="A50" s="1" t="s">
        <v>140</v>
      </c>
      <c r="B50" s="1" t="s">
        <v>1384</v>
      </c>
      <c r="C50" s="1" t="s">
        <v>140</v>
      </c>
      <c r="D50" s="22" t="str">
        <f>VLOOKUP(テーブル2[[#This Row],[Name]],pokemonn_dougu!$A$2:$B$150,2,FALSE)</f>
        <v>持たせると特殊技の威力が少し上がる(1.1倍)</v>
      </c>
      <c r="H50" t="str">
        <f t="shared" si="0"/>
        <v>&lt;member ID = "I49"&gt;&lt;Name&gt;ものしりメガネ&lt;/Name&gt;&lt;Text&gt;持たせると特殊技の威力が少し上がる(1.1倍)&lt;/Text&gt;&lt;Magnification&gt;&lt;/Magnification&gt;&lt;Conditions&gt;&lt;/Conditions&gt;&lt;/member&gt;</v>
      </c>
    </row>
    <row r="51" spans="1:8">
      <c r="A51" s="1" t="s">
        <v>1219</v>
      </c>
      <c r="B51" s="1" t="s">
        <v>1385</v>
      </c>
      <c r="C51" s="1" t="s">
        <v>1219</v>
      </c>
      <c r="D51" s="22" t="str">
        <f>VLOOKUP(テーブル2[[#This Row],[Name]],pokemonn_dougu!$A$2:$B$150,2,FALSE)</f>
        <v>ピンチのときとくこうがあがる</v>
      </c>
      <c r="H51" t="str">
        <f t="shared" si="0"/>
        <v>&lt;member ID = "I50"&gt;&lt;Name&gt;ヤタピのみ&lt;/Name&gt;&lt;Text&gt;ピンチのときとくこうがあがる&lt;/Text&gt;&lt;Magnification&gt;&lt;/Magnification&gt;&lt;Conditions&gt;&lt;/Conditions&gt;&lt;/member&gt;</v>
      </c>
    </row>
    <row r="52" spans="1:8">
      <c r="A52" s="1" t="s">
        <v>551</v>
      </c>
      <c r="B52" s="1" t="s">
        <v>1386</v>
      </c>
      <c r="C52" s="1" t="s">
        <v>551</v>
      </c>
      <c r="D52" s="22" t="str">
        <f>VLOOKUP(テーブル2[[#This Row],[Name]],pokemonn_dougu!$A$2:$B$150,2,FALSE)</f>
        <v>効果抜群のこおり技を半減する</v>
      </c>
      <c r="H52" t="str">
        <f t="shared" si="0"/>
        <v>&lt;member ID = "I51"&gt;&lt;Name&gt;ヤチェのみ&lt;/Name&gt;&lt;Text&gt;効果抜群のこおり技を半減する&lt;/Text&gt;&lt;Magnification&gt;&lt;/Magnification&gt;&lt;Conditions&gt;&lt;/Conditions&gt;&lt;/member&gt;</v>
      </c>
    </row>
    <row r="53" spans="1:8">
      <c r="A53" s="1" t="s">
        <v>233</v>
      </c>
      <c r="B53" s="1" t="s">
        <v>1387</v>
      </c>
      <c r="C53" s="1" t="s">
        <v>233</v>
      </c>
      <c r="D53" s="22" t="str">
        <f>VLOOKUP(テーブル2[[#This Row],[Name]],pokemonn_dougu!$A$2:$B$150,2,FALSE)</f>
        <v>効果抜群のかくとう技を半減する</v>
      </c>
      <c r="H53" t="str">
        <f t="shared" si="0"/>
        <v>&lt;member ID = "I52"&gt;&lt;Name&gt;ヨプのみ&lt;/Name&gt;&lt;Text&gt;効果抜群のかくとう技を半減する&lt;/Text&gt;&lt;Magnification&gt;&lt;/Magnification&gt;&lt;Conditions&gt;&lt;/Conditions&gt;&lt;/member&gt;</v>
      </c>
    </row>
    <row r="54" spans="1:8">
      <c r="A54" s="1" t="s">
        <v>1025</v>
      </c>
      <c r="B54" s="1" t="s">
        <v>1388</v>
      </c>
      <c r="C54" s="1" t="s">
        <v>1025</v>
      </c>
      <c r="D54" s="22" t="str">
        <f>VLOOKUP(テーブル2[[#This Row],[Name]],pokemonn_dougu!$A$2:$B$150,2,FALSE)</f>
        <v>効果抜群のいわ技を半減する</v>
      </c>
      <c r="H54" t="str">
        <f t="shared" si="0"/>
        <v>&lt;member ID = "I53"&gt;&lt;Name&gt;ヨロギのみ&lt;/Name&gt;&lt;Text&gt;効果抜群のいわ技を半減する&lt;/Text&gt;&lt;Magnification&gt;&lt;/Magnification&gt;&lt;Conditions&gt;&lt;/Conditions&gt;&lt;/member&gt;</v>
      </c>
    </row>
    <row r="55" spans="1:8">
      <c r="A55" s="1" t="s">
        <v>250</v>
      </c>
      <c r="B55" s="1" t="s">
        <v>1389</v>
      </c>
      <c r="C55" s="1" t="s">
        <v>250</v>
      </c>
      <c r="D55" s="22" t="str">
        <f>VLOOKUP(テーブル2[[#This Row],[Name]],pokemonn_dougu!$A$2:$B$150,2,FALSE)</f>
        <v>じょうたいいじょう回復</v>
      </c>
      <c r="H55" t="str">
        <f t="shared" si="0"/>
        <v>&lt;member ID = "I54"&gt;&lt;Name&gt;ラムのみ&lt;/Name&gt;&lt;Text&gt;じょうたいいじょう回復&lt;/Text&gt;&lt;Magnification&gt;&lt;/Magnification&gt;&lt;Conditions&gt;&lt;/Conditions&gt;&lt;/member&gt;</v>
      </c>
    </row>
    <row r="56" spans="1:8">
      <c r="A56" s="1" t="s">
        <v>614</v>
      </c>
      <c r="B56" s="1" t="s">
        <v>1390</v>
      </c>
      <c r="C56" s="1" t="s">
        <v>614</v>
      </c>
      <c r="D56" s="22" t="str">
        <f>VLOOKUP(テーブル2[[#This Row],[Name]],pokemonn_dougu!$A$2:$B$150,2,FALSE)</f>
        <v>効果抜群のくさ技を半減する</v>
      </c>
      <c r="H56" t="str">
        <f t="shared" ref="H56" si="1">"&lt;member ID = """&amp;B56&amp;"""&gt;&lt;Name&gt;"&amp;C56&amp;"&lt;/Name&gt;&lt;Text&gt;"&amp;D56&amp;"&lt;/Text&gt;&lt;Magnification&gt;"&amp;E56&amp;"&lt;/Magnification&gt;&lt;Conditions&gt;"&amp;F56&amp;"&lt;/Conditions&gt;&lt;/member&gt;&lt;/Inf_Item&gt;"</f>
        <v>&lt;member ID = "I55"&gt;&lt;Name&gt;リンドのみ&lt;/Name&gt;&lt;Text&gt;効果抜群のくさ技を半減する&lt;/Text&gt;&lt;Magnification&gt;&lt;/Magnification&gt;&lt;Conditions&gt;&lt;/Conditions&gt;&lt;/member&gt;&lt;/Inf_Item&gt;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72"/>
  <sheetViews>
    <sheetView topLeftCell="A256" zoomScaleNormal="100" workbookViewId="0">
      <selection activeCell="I2" sqref="I2:I272"/>
    </sheetView>
  </sheetViews>
  <sheetFormatPr defaultColWidth="9" defaultRowHeight="18.75"/>
  <cols>
    <col min="1" max="3" width="9" style="1"/>
    <col min="4" max="4" width="7.25" style="22" customWidth="1"/>
    <col min="5" max="5" width="13.625" style="22" customWidth="1"/>
    <col min="6" max="7" width="10.875" style="22" customWidth="1"/>
    <col min="8" max="8" width="12" style="1" customWidth="1"/>
    <col min="12" max="1025" width="9" style="1"/>
  </cols>
  <sheetData>
    <row r="1" spans="1:9">
      <c r="A1" s="1" t="s">
        <v>1</v>
      </c>
      <c r="B1" s="16" t="s">
        <v>195</v>
      </c>
      <c r="C1" s="16" t="s">
        <v>1</v>
      </c>
      <c r="D1" s="21" t="s">
        <v>27</v>
      </c>
      <c r="E1" s="21" t="s">
        <v>4145</v>
      </c>
      <c r="F1" s="21" t="s">
        <v>4146</v>
      </c>
      <c r="G1" s="23" t="s">
        <v>3562</v>
      </c>
      <c r="H1" s="16" t="s">
        <v>4144</v>
      </c>
    </row>
    <row r="2" spans="1:9">
      <c r="A2" s="1" t="s">
        <v>362</v>
      </c>
      <c r="B2" s="1" t="s">
        <v>1391</v>
      </c>
      <c r="C2" s="1" t="s">
        <v>362</v>
      </c>
      <c r="D2" s="22" t="str">
        <f>VLOOKUP(テーブル3[[#This Row],[Name]],pokemon_waza!$A$2:$H$456,8,FALSE)</f>
        <v>相手をまひ状態にする事がある</v>
      </c>
      <c r="E2" s="22" t="str">
        <f>VLOOKUP(テーブル3[[#This Row],[Name]],pokemon_waza!$A$2:$H$456,5,FALSE)</f>
        <v>でんき</v>
      </c>
      <c r="F2" s="22" t="str">
        <f>VLOOKUP(テーブル3[[#This Row],[Name]],pokemon_waza!$A$2:$H$456,2,FALSE)</f>
        <v>95</v>
      </c>
      <c r="G2" s="22" t="str">
        <f>VLOOKUP(テーブル3[[#This Row],[Name]],pokemon_waza!$A$2:$H$456,6,FALSE)</f>
        <v>特殊</v>
      </c>
      <c r="I2" t="str">
        <f>"&lt;Inf_Skill&gt;&lt;member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&lt;Inf_Skill&gt;&lt;member ID = "S1"&gt;&lt;Name&gt;10まんボルト&lt;/Name&gt;&lt;Text&gt;相手をまひ状態にする事がある&lt;/Text&gt;&lt;Type&gt;でんき&lt;/Type&gt;&lt;Power&gt;95&lt;/Power&gt;&lt;Kinds&gt;特殊&lt;/Kinds&gt;&lt;Conditions&gt;&lt;/Conditions&gt;&lt;/member&gt;</v>
      </c>
    </row>
    <row r="3" spans="1:9">
      <c r="A3" s="1" t="s">
        <v>498</v>
      </c>
      <c r="B3" s="1" t="s">
        <v>1392</v>
      </c>
      <c r="C3" s="1" t="s">
        <v>498</v>
      </c>
      <c r="D3" s="22" t="str">
        <f>VLOOKUP(テーブル3[[#This Row],[Name]],pokemon_waza!$A$2:$H$456,8,FALSE)</f>
        <v>自分のすばやさが１段階下がる</v>
      </c>
      <c r="E3" s="22" t="str">
        <f>VLOOKUP(テーブル3[[#This Row],[Name]],pokemon_waza!$A$2:$H$456,5,FALSE)</f>
        <v>かくとう</v>
      </c>
      <c r="F3" s="22" t="str">
        <f>VLOOKUP(テーブル3[[#This Row],[Name]],pokemon_waza!$A$2:$H$456,2,FALSE)</f>
        <v>100</v>
      </c>
      <c r="G3" s="22" t="str">
        <f>VLOOKUP(テーブル3[[#This Row],[Name]],pokemon_waza!$A$2:$H$456,6,FALSE)</f>
        <v>物理</v>
      </c>
      <c r="I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"S2"&gt;&lt;Name&gt;アームハンマー&lt;/Name&gt;&lt;Text&gt;自分のすばやさが１段階下がる&lt;/Text&gt;&lt;Type&gt;かくとう&lt;/Type&gt;&lt;Power&gt;100&lt;/Power&gt;&lt;Kinds&gt;物理&lt;/Kinds&gt;&lt;Conditions&gt;&lt;/Conditions&gt;&lt;/member&gt;</v>
      </c>
    </row>
    <row r="4" spans="1:9">
      <c r="A4" s="1" t="s">
        <v>360</v>
      </c>
      <c r="B4" s="1" t="s">
        <v>1393</v>
      </c>
      <c r="C4" s="1" t="s">
        <v>360</v>
      </c>
      <c r="D4" s="22" t="str">
        <f>VLOOKUP(テーブル3[[#This Row],[Name]],pokemon_waza!$A$2:$H$456,8,FALSE)</f>
        <v>相手のぼうぎょが下がることがある</v>
      </c>
      <c r="E4" s="22" t="str">
        <f>VLOOKUP(テーブル3[[#This Row],[Name]],pokemon_waza!$A$2:$H$456,5,FALSE)</f>
        <v>はがね</v>
      </c>
      <c r="F4" s="22" t="str">
        <f>VLOOKUP(テーブル3[[#This Row],[Name]],pokemon_waza!$A$2:$H$456,2,FALSE)</f>
        <v>100</v>
      </c>
      <c r="G4" s="22" t="str">
        <f>VLOOKUP(テーブル3[[#This Row],[Name]],pokemon_waza!$A$2:$H$456,6,FALSE)</f>
        <v>物理</v>
      </c>
      <c r="I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"S3"&gt;&lt;Name&gt;アイアンテール&lt;/Name&gt;&lt;Text&gt;相手のぼうぎょが下がることがある&lt;/Text&gt;&lt;Type&gt;はがね&lt;/Type&gt;&lt;Power&gt;100&lt;/Power&gt;&lt;Kinds&gt;物理&lt;/Kinds&gt;&lt;Conditions&gt;&lt;/Conditions&gt;&lt;/member&gt;</v>
      </c>
    </row>
    <row r="5" spans="1:9">
      <c r="A5" s="1" t="s">
        <v>371</v>
      </c>
      <c r="B5" s="1" t="s">
        <v>1394</v>
      </c>
      <c r="C5" s="1" t="s">
        <v>371</v>
      </c>
      <c r="D5" s="22" t="str">
        <f>VLOOKUP(テーブル3[[#This Row],[Name]],pokemon_waza!$A$2:$H$456,8,FALSE)</f>
        <v>相手をひるませる事がある</v>
      </c>
      <c r="E5" s="22" t="str">
        <f>VLOOKUP(テーブル3[[#This Row],[Name]],pokemon_waza!$A$2:$H$456,5,FALSE)</f>
        <v>はがね</v>
      </c>
      <c r="F5" s="22" t="str">
        <f>VLOOKUP(テーブル3[[#This Row],[Name]],pokemon_waza!$A$2:$H$456,2,FALSE)</f>
        <v>80</v>
      </c>
      <c r="G5" s="22" t="str">
        <f>VLOOKUP(テーブル3[[#This Row],[Name]],pokemon_waza!$A$2:$H$456,6,FALSE)</f>
        <v>物理</v>
      </c>
      <c r="I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"S4"&gt;&lt;Name&gt;アイアンヘッド&lt;/Name&gt;&lt;Text&gt;相手をひるませる事がある&lt;/Text&gt;&lt;Type&gt;はがね&lt;/Type&gt;&lt;Power&gt;80&lt;/Power&gt;&lt;Kinds&gt;物理&lt;/Kinds&gt;&lt;Conditions&gt;&lt;/Conditions&gt;&lt;/member&gt;</v>
      </c>
    </row>
    <row r="6" spans="1:9">
      <c r="A6" s="1" t="s">
        <v>381</v>
      </c>
      <c r="B6" s="1" t="s">
        <v>1395</v>
      </c>
      <c r="C6" s="1" t="s">
        <v>381</v>
      </c>
      <c r="D6" s="22" t="str">
        <f>VLOOKUP(テーブル3[[#This Row],[Name]],pokemon_waza!$A$2:$H$456,8,FALSE)</f>
        <v>先制攻撃ができる</v>
      </c>
      <c r="E6" s="22" t="str">
        <f>VLOOKUP(テーブル3[[#This Row],[Name]],pokemon_waza!$A$2:$H$456,5,FALSE)</f>
        <v>みず</v>
      </c>
      <c r="F6" s="22" t="str">
        <f>VLOOKUP(テーブル3[[#This Row],[Name]],pokemon_waza!$A$2:$H$456,2,FALSE)</f>
        <v>40</v>
      </c>
      <c r="G6" s="22" t="str">
        <f>VLOOKUP(テーブル3[[#This Row],[Name]],pokemon_waza!$A$2:$H$456,6,FALSE)</f>
        <v>物理</v>
      </c>
      <c r="I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"S5"&gt;&lt;Name&gt;アクアジェット&lt;/Name&gt;&lt;Text&gt;先制攻撃ができる&lt;/Text&gt;&lt;Type&gt;みず&lt;/Type&gt;&lt;Power&gt;40&lt;/Power&gt;&lt;Kinds&gt;物理&lt;/Kinds&gt;&lt;Conditions&gt;&lt;/Conditions&gt;&lt;/member&gt;</v>
      </c>
    </row>
    <row r="7" spans="1:9">
      <c r="A7" s="1" t="s">
        <v>216</v>
      </c>
      <c r="B7" s="1" t="s">
        <v>1396</v>
      </c>
      <c r="C7" s="1" t="s">
        <v>216</v>
      </c>
      <c r="D7" s="22" t="str">
        <f>VLOOKUP(テーブル3[[#This Row],[Name]],pokemon_waza!$A$2:$H$456,8,FALSE)</f>
        <v>通常攻撃</v>
      </c>
      <c r="E7" s="22" t="str">
        <f>VLOOKUP(テーブル3[[#This Row],[Name]],pokemon_waza!$A$2:$H$456,5,FALSE)</f>
        <v>みず</v>
      </c>
      <c r="F7" s="22" t="str">
        <f>VLOOKUP(テーブル3[[#This Row],[Name]],pokemon_waza!$A$2:$H$456,2,FALSE)</f>
        <v>90</v>
      </c>
      <c r="G7" s="22" t="str">
        <f>VLOOKUP(テーブル3[[#This Row],[Name]],pokemon_waza!$A$2:$H$456,6,FALSE)</f>
        <v>物理</v>
      </c>
      <c r="I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"S6"&gt;&lt;Name&gt;アクアテール&lt;/Name&gt;&lt;Text&gt;通常攻撃&lt;/Text&gt;&lt;Type&gt;みず&lt;/Type&gt;&lt;Power&gt;90&lt;/Power&gt;&lt;Kinds&gt;物理&lt;/Kinds&gt;&lt;Conditions&gt;&lt;/Conditions&gt;&lt;/member&gt;</v>
      </c>
    </row>
    <row r="8" spans="1:9">
      <c r="A8" s="1" t="s">
        <v>481</v>
      </c>
      <c r="B8" s="1" t="s">
        <v>1397</v>
      </c>
      <c r="C8" s="1" t="s">
        <v>481</v>
      </c>
      <c r="D8" s="22" t="str">
        <f>VLOOKUP(テーブル3[[#This Row],[Name]],pokemon_waza!$A$2:$H$456,8,FALSE)</f>
        <v>使用後毎ターン自分の最大HP1/16回復</v>
      </c>
      <c r="E8" s="22" t="str">
        <f>VLOOKUP(テーブル3[[#This Row],[Name]],pokemon_waza!$A$2:$H$456,5,FALSE)</f>
        <v>みず</v>
      </c>
      <c r="F8" s="22" t="str">
        <f>VLOOKUP(テーブル3[[#This Row],[Name]],pokemon_waza!$A$2:$H$456,2,FALSE)</f>
        <v>0</v>
      </c>
      <c r="G8" s="22" t="str">
        <f>VLOOKUP(テーブル3[[#This Row],[Name]],pokemon_waza!$A$2:$H$456,6,FALSE)</f>
        <v>変化</v>
      </c>
      <c r="I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"S7"&gt;&lt;Name&gt;アクアリング&lt;/Name&gt;&lt;Text&gt;使用後毎ターン自分の最大HP1/16回復&lt;/Text&gt;&lt;Type&gt;みず&lt;/Type&gt;&lt;Power&gt;0&lt;/Power&gt;&lt;Kinds&gt;変化&lt;/Kinds&gt;&lt;Conditions&gt;&lt;/Conditions&gt;&lt;/member&gt;</v>
      </c>
    </row>
    <row r="9" spans="1:9">
      <c r="A9" s="1" t="s">
        <v>412</v>
      </c>
      <c r="B9" s="1" t="s">
        <v>1398</v>
      </c>
      <c r="C9" s="1" t="s">
        <v>412</v>
      </c>
      <c r="D9" s="22" t="str">
        <f>VLOOKUP(テーブル3[[#This Row],[Name]],pokemon_waza!$A$2:$H$456,8,FALSE)</f>
        <v>相手をひるませる事がある</v>
      </c>
      <c r="E9" s="22" t="str">
        <f>VLOOKUP(テーブル3[[#This Row],[Name]],pokemon_waza!$A$2:$H$456,5,FALSE)</f>
        <v>あく</v>
      </c>
      <c r="F9" s="22" t="str">
        <f>VLOOKUP(テーブル3[[#This Row],[Name]],pokemon_waza!$A$2:$H$456,2,FALSE)</f>
        <v>80</v>
      </c>
      <c r="G9" s="22" t="str">
        <f>VLOOKUP(テーブル3[[#This Row],[Name]],pokemon_waza!$A$2:$H$456,6,FALSE)</f>
        <v>特殊</v>
      </c>
      <c r="I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"S8"&gt;&lt;Name&gt;あくのはどう&lt;/Name&gt;&lt;Text&gt;相手をひるませる事がある&lt;/Text&gt;&lt;Type&gt;あく&lt;/Type&gt;&lt;Power&gt;80&lt;/Power&gt;&lt;Kinds&gt;特殊&lt;/Kinds&gt;&lt;Conditions&gt;&lt;/Conditions&gt;&lt;/member&gt;</v>
      </c>
    </row>
    <row r="10" spans="1:9">
      <c r="A10" s="1" t="s">
        <v>453</v>
      </c>
      <c r="B10" s="1" t="s">
        <v>1399</v>
      </c>
      <c r="C10" s="1" t="s">
        <v>453</v>
      </c>
      <c r="D10" s="22" t="str">
        <f>VLOOKUP(テーブル3[[#This Row],[Name]],pokemon_waza!$A$2:$H$456,8,FALSE)</f>
        <v>2ターン後相手をねむり状態にする</v>
      </c>
      <c r="E10" s="22" t="str">
        <f>VLOOKUP(テーブル3[[#This Row],[Name]],pokemon_waza!$A$2:$H$456,5,FALSE)</f>
        <v>ノーマル</v>
      </c>
      <c r="F10" s="22" t="str">
        <f>VLOOKUP(テーブル3[[#This Row],[Name]],pokemon_waza!$A$2:$H$456,2,FALSE)</f>
        <v>0</v>
      </c>
      <c r="G10" s="22" t="str">
        <f>VLOOKUP(テーブル3[[#This Row],[Name]],pokemon_waza!$A$2:$H$456,6,FALSE)</f>
        <v>変化</v>
      </c>
      <c r="I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"S9"&gt;&lt;Name&gt;あくび&lt;/Name&gt;&lt;Text&gt;2ターン後相手をねむり状態にする&lt;/Text&gt;&lt;Type&gt;ノーマル&lt;/Type&gt;&lt;Power&gt;0&lt;/Power&gt;&lt;Kinds&gt;変化&lt;/Kinds&gt;&lt;Conditions&gt;&lt;/Conditions&gt;&lt;/member&gt;</v>
      </c>
    </row>
    <row r="11" spans="1:9">
      <c r="A11" s="1" t="s">
        <v>1284</v>
      </c>
      <c r="B11" s="1" t="s">
        <v>1400</v>
      </c>
      <c r="C11" s="1" t="s">
        <v>1284</v>
      </c>
      <c r="D11" s="22" t="str">
        <f>VLOOKUP(テーブル3[[#This Row],[Name]],pokemon_waza!$A$2:$H$456,8,FALSE)</f>
        <v>相手をねむり状態にする</v>
      </c>
      <c r="E11" s="22" t="str">
        <f>VLOOKUP(テーブル3[[#This Row],[Name]],pokemon_waza!$A$2:$H$456,5,FALSE)</f>
        <v>ノーマル</v>
      </c>
      <c r="F11" s="22" t="str">
        <f>VLOOKUP(テーブル3[[#This Row],[Name]],pokemon_waza!$A$2:$H$456,2,FALSE)</f>
        <v>0</v>
      </c>
      <c r="G11" s="22" t="str">
        <f>VLOOKUP(テーブル3[[#This Row],[Name]],pokemon_waza!$A$2:$H$456,6,FALSE)</f>
        <v>変化</v>
      </c>
      <c r="I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"S10"&gt;&lt;Name&gt;あくまのキッス&lt;/Name&gt;&lt;Text&gt;相手をねむり状態にする&lt;/Text&gt;&lt;Type&gt;ノーマル&lt;/Type&gt;&lt;Power&gt;0&lt;/Power&gt;&lt;Kinds&gt;変化&lt;/Kinds&gt;&lt;Conditions&gt;&lt;/Conditions&gt;&lt;/member&gt;</v>
      </c>
    </row>
    <row r="12" spans="1:9">
      <c r="A12" s="1" t="s">
        <v>713</v>
      </c>
      <c r="B12" s="1" t="s">
        <v>1401</v>
      </c>
      <c r="C12" s="1" t="s">
        <v>713</v>
      </c>
      <c r="D12" s="22" t="str">
        <f>VLOOKUP(テーブル3[[#This Row],[Name]],pokemon_waza!$A$2:$H$456,8,FALSE)</f>
        <v>ねむり状態の相手に毎ターンダメージ</v>
      </c>
      <c r="E12" s="22" t="str">
        <f>VLOOKUP(テーブル3[[#This Row],[Name]],pokemon_waza!$A$2:$H$456,5,FALSE)</f>
        <v>ゴースト</v>
      </c>
      <c r="F12" s="22" t="str">
        <f>VLOOKUP(テーブル3[[#This Row],[Name]],pokemon_waza!$A$2:$H$456,2,FALSE)</f>
        <v>0</v>
      </c>
      <c r="G12" s="22" t="str">
        <f>VLOOKUP(テーブル3[[#This Row],[Name]],pokemon_waza!$A$2:$H$456,6,FALSE)</f>
        <v>変化</v>
      </c>
      <c r="I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"S11"&gt;&lt;Name&gt;あくむ&lt;/Name&gt;&lt;Text&gt;ねむり状態の相手に毎ターンダメージ&lt;/Text&gt;&lt;Type&gt;ゴースト&lt;/Type&gt;&lt;Power&gt;0&lt;/Power&gt;&lt;Kinds&gt;変化&lt;/Kinds&gt;&lt;Conditions&gt;&lt;/Conditions&gt;&lt;/member&gt;</v>
      </c>
    </row>
    <row r="13" spans="1:9">
      <c r="A13" s="1" t="s">
        <v>322</v>
      </c>
      <c r="B13" s="1" t="s">
        <v>1402</v>
      </c>
      <c r="C13" s="1" t="s">
        <v>322</v>
      </c>
      <c r="D13" s="22" t="str">
        <f>VLOOKUP(テーブル3[[#This Row],[Name]],pokemon_waza!$A$2:$H$456,8,FALSE)</f>
        <v>自分のHP1/2回復、晴れ2/3、砂嵐・霰・雨1/4</v>
      </c>
      <c r="E13" s="22" t="str">
        <f>VLOOKUP(テーブル3[[#This Row],[Name]],pokemon_waza!$A$2:$H$456,5,FALSE)</f>
        <v>ノーマル</v>
      </c>
      <c r="F13" s="22" t="str">
        <f>VLOOKUP(テーブル3[[#This Row],[Name]],pokemon_waza!$A$2:$H$456,2,FALSE)</f>
        <v>0</v>
      </c>
      <c r="G13" s="22" t="str">
        <f>VLOOKUP(テーブル3[[#This Row],[Name]],pokemon_waza!$A$2:$H$456,6,FALSE)</f>
        <v>変化</v>
      </c>
      <c r="I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gt;&lt;Name&gt;あさのひざし&lt;/Name&gt;&lt;Text&gt;自分のHP1/2回復、晴れ2/3、砂嵐・霰・雨1/4&lt;/Text&gt;&lt;Type&gt;ノーマル&lt;/Type&gt;&lt;Power&gt;0&lt;/Power&gt;&lt;Kinds&gt;変化&lt;/Kinds&gt;&lt;Conditions&gt;&lt;/Conditions&gt;&lt;/member&gt;</v>
      </c>
    </row>
    <row r="14" spans="1:9">
      <c r="A14" s="1" t="s">
        <v>651</v>
      </c>
      <c r="B14" s="1" t="s">
        <v>1403</v>
      </c>
      <c r="C14" s="1" t="s">
        <v>651</v>
      </c>
      <c r="D14" s="22" t="str">
        <f>VLOOKUP(テーブル3[[#This Row],[Name]],pokemon_waza!$A$2:$H$456,8,FALSE)</f>
        <v>1ターン目に地中に潜って２ターン目に攻撃</v>
      </c>
      <c r="E14" s="22" t="str">
        <f>VLOOKUP(テーブル3[[#This Row],[Name]],pokemon_waza!$A$2:$H$456,5,FALSE)</f>
        <v>じめん</v>
      </c>
      <c r="F14" s="22" t="str">
        <f>VLOOKUP(テーブル3[[#This Row],[Name]],pokemon_waza!$A$2:$H$456,2,FALSE)</f>
        <v>80</v>
      </c>
      <c r="G14" s="22" t="str">
        <f>VLOOKUP(テーブル3[[#This Row],[Name]],pokemon_waza!$A$2:$H$456,6,FALSE)</f>
        <v>物理</v>
      </c>
      <c r="I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gt;&lt;Name&gt;あなをほる&lt;/Name&gt;&lt;Text&gt;1ターン目に地中に潜って２ターン目に攻撃&lt;/Text&gt;&lt;Type&gt;じめん&lt;/Type&gt;&lt;Power&gt;80&lt;/Power&gt;&lt;Kinds&gt;物理&lt;/Kinds&gt;&lt;Conditions&gt;&lt;/Conditions&gt;&lt;/member&gt;</v>
      </c>
    </row>
    <row r="15" spans="1:9">
      <c r="A15" s="1" t="s">
        <v>600</v>
      </c>
      <c r="B15" s="1" t="s">
        <v>1404</v>
      </c>
      <c r="C15" s="1" t="s">
        <v>600</v>
      </c>
      <c r="D15" s="22" t="str">
        <f>VLOOKUP(テーブル3[[#This Row],[Name]],pokemon_waza!$A$2:$H$456,8,FALSE)</f>
        <v>2～3ターン連続攻撃　攻撃後こんらんする</v>
      </c>
      <c r="E15" s="22" t="str">
        <f>VLOOKUP(テーブル3[[#This Row],[Name]],pokemon_waza!$A$2:$H$456,5,FALSE)</f>
        <v>ノーマル</v>
      </c>
      <c r="F15" s="22" t="str">
        <f>VLOOKUP(テーブル3[[#This Row],[Name]],pokemon_waza!$A$2:$H$456,2,FALSE)</f>
        <v>90</v>
      </c>
      <c r="G15" s="22" t="str">
        <f>VLOOKUP(テーブル3[[#This Row],[Name]],pokemon_waza!$A$2:$H$456,6,FALSE)</f>
        <v>物理</v>
      </c>
      <c r="I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"S14"&gt;&lt;Name&gt;あばれる&lt;/Name&gt;&lt;Text&gt;2～3ターン連続攻撃　攻撃後こんらんする&lt;/Text&gt;&lt;Type&gt;ノーマル&lt;/Type&gt;&lt;Power&gt;90&lt;/Power&gt;&lt;Kinds&gt;物理&lt;/Kinds&gt;&lt;Conditions&gt;&lt;/Conditions&gt;&lt;/member&gt;</v>
      </c>
    </row>
    <row r="16" spans="1:9">
      <c r="A16" s="1" t="s">
        <v>317</v>
      </c>
      <c r="B16" s="1" t="s">
        <v>1405</v>
      </c>
      <c r="C16" s="1" t="s">
        <v>317</v>
      </c>
      <c r="D16" s="22" t="str">
        <f>VLOOKUP(テーブル3[[#This Row],[Name]],pokemon_waza!$A$2:$H$456,8,FALSE)</f>
        <v>相手のこうげきを2段階下げる</v>
      </c>
      <c r="E16" s="22" t="str">
        <f>VLOOKUP(テーブル3[[#This Row],[Name]],pokemon_waza!$A$2:$H$456,5,FALSE)</f>
        <v>ノーマル</v>
      </c>
      <c r="F16" s="22" t="str">
        <f>VLOOKUP(テーブル3[[#This Row],[Name]],pokemon_waza!$A$2:$H$456,2,FALSE)</f>
        <v>0</v>
      </c>
      <c r="G16" s="22" t="str">
        <f>VLOOKUP(テーブル3[[#This Row],[Name]],pokemon_waza!$A$2:$H$456,6,FALSE)</f>
        <v>変化</v>
      </c>
      <c r="I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"S15"&gt;&lt;Name&gt;あまえる&lt;/Name&gt;&lt;Text&gt;相手のこうげきを2段階下げる&lt;/Text&gt;&lt;Type&gt;ノーマル&lt;/Type&gt;&lt;Power&gt;0&lt;/Power&gt;&lt;Kinds&gt;変化&lt;/Kinds&gt;&lt;Conditions&gt;&lt;/Conditions&gt;&lt;/member&gt;</v>
      </c>
    </row>
    <row r="17" spans="1:9">
      <c r="A17" s="1" t="s">
        <v>515</v>
      </c>
      <c r="B17" s="1" t="s">
        <v>1406</v>
      </c>
      <c r="C17" s="1" t="s">
        <v>515</v>
      </c>
      <c r="D17" s="22" t="str">
        <f>VLOOKUP(テーブル3[[#This Row],[Name]],pokemon_waza!$A$2:$H$456,8,FALSE)</f>
        <v>5ターンの間天気をあめにする、その間みずタイプのわざの威力が1.5倍になる</v>
      </c>
      <c r="E17" s="22" t="str">
        <f>VLOOKUP(テーブル3[[#This Row],[Name]],pokemon_waza!$A$2:$H$456,5,FALSE)</f>
        <v>みず</v>
      </c>
      <c r="F17" s="22" t="str">
        <f>VLOOKUP(テーブル3[[#This Row],[Name]],pokemon_waza!$A$2:$H$456,2,FALSE)</f>
        <v>0</v>
      </c>
      <c r="G17" s="22" t="str">
        <f>VLOOKUP(テーブル3[[#This Row],[Name]],pokemon_waza!$A$2:$H$456,6,FALSE)</f>
        <v>変化</v>
      </c>
      <c r="I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gt;&lt;Name&gt;あまごい&lt;/Name&gt;&lt;Text&gt;5ターンの間天気をあめにする、その間みずタイプのわざの威力が1.5倍になる&lt;/Text&gt;&lt;Type&gt;みず&lt;/Type&gt;&lt;Power&gt;0&lt;/Power&gt;&lt;Kinds&gt;変化&lt;/Kinds&gt;&lt;Conditions&gt;&lt;/Conditions&gt;&lt;/member&gt;</v>
      </c>
    </row>
    <row r="18" spans="1:9">
      <c r="A18" s="1" t="s">
        <v>534</v>
      </c>
      <c r="B18" s="1" t="s">
        <v>1407</v>
      </c>
      <c r="C18" s="1" t="s">
        <v>534</v>
      </c>
      <c r="D18" s="22" t="str">
        <f>VLOOKUP(テーブル3[[#This Row],[Name]],pokemon_waza!$A$2:$H$456,8,FALSE)</f>
        <v>1割の確率で、自分の全能力が1段階上がる</v>
      </c>
      <c r="E18" s="22" t="str">
        <f>VLOOKUP(テーブル3[[#This Row],[Name]],pokemon_waza!$A$2:$H$456,5,FALSE)</f>
        <v>ゴースト</v>
      </c>
      <c r="F18" s="22" t="str">
        <f>VLOOKUP(テーブル3[[#This Row],[Name]],pokemon_waza!$A$2:$H$456,2,FALSE)</f>
        <v>60</v>
      </c>
      <c r="G18" s="22" t="str">
        <f>VLOOKUP(テーブル3[[#This Row],[Name]],pokemon_waza!$A$2:$H$456,6,FALSE)</f>
        <v>特殊</v>
      </c>
      <c r="I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gt;&lt;Name&gt;あやしいかぜ&lt;/Name&gt;&lt;Text&gt;1割の確率で、自分の全能力が1段階上がる&lt;/Text&gt;&lt;Type&gt;ゴースト&lt;/Type&gt;&lt;Power&gt;60&lt;/Power&gt;&lt;Kinds&gt;特殊&lt;/Kinds&gt;&lt;Conditions&gt;&lt;/Conditions&gt;&lt;/member&gt;</v>
      </c>
    </row>
    <row r="19" spans="1:9">
      <c r="A19" s="1" t="s">
        <v>344</v>
      </c>
      <c r="B19" s="1" t="s">
        <v>1408</v>
      </c>
      <c r="C19" s="1" t="s">
        <v>344</v>
      </c>
      <c r="D19" s="22" t="str">
        <f>VLOOKUP(テーブル3[[#This Row],[Name]],pokemon_waza!$A$2:$H$456,8,FALSE)</f>
        <v>相手をこんらん状態にする</v>
      </c>
      <c r="E19" s="22" t="str">
        <f>VLOOKUP(テーブル3[[#This Row],[Name]],pokemon_waza!$A$2:$H$456,5,FALSE)</f>
        <v>ゴースト</v>
      </c>
      <c r="F19" s="22" t="str">
        <f>VLOOKUP(テーブル3[[#This Row],[Name]],pokemon_waza!$A$2:$H$456,2,FALSE)</f>
        <v>0</v>
      </c>
      <c r="G19" s="22" t="str">
        <f>VLOOKUP(テーブル3[[#This Row],[Name]],pokemon_waza!$A$2:$H$456,6,FALSE)</f>
        <v>変化</v>
      </c>
      <c r="I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"S18"&gt;&lt;Name&gt;あやしいひかり&lt;/Name&gt;&lt;Text&gt;相手をこんらん状態にする&lt;/Text&gt;&lt;Type&gt;ゴースト&lt;/Type&gt;&lt;Power&gt;0&lt;/Power&gt;&lt;Kinds&gt;変化&lt;/Kinds&gt;&lt;Conditions&gt;&lt;/Conditions&gt;&lt;/member&gt;</v>
      </c>
    </row>
    <row r="20" spans="1:9">
      <c r="A20" s="1" t="s">
        <v>414</v>
      </c>
      <c r="B20" s="1" t="s">
        <v>1409</v>
      </c>
      <c r="C20" s="1" t="s">
        <v>414</v>
      </c>
      <c r="D20" s="22" t="str">
        <f>VLOOKUP(テーブル3[[#This Row],[Name]],pokemon_waza!$A$2:$H$456,8,FALSE)</f>
        <v>5ターンの間天気をあられにする、その間こおりタイプ以外のポケモンは毎ターンダメージを受ける</v>
      </c>
      <c r="E20" s="22" t="str">
        <f>VLOOKUP(テーブル3[[#This Row],[Name]],pokemon_waza!$A$2:$H$456,5,FALSE)</f>
        <v>こおり</v>
      </c>
      <c r="F20" s="22" t="str">
        <f>VLOOKUP(テーブル3[[#This Row],[Name]],pokemon_waza!$A$2:$H$456,2,FALSE)</f>
        <v>0</v>
      </c>
      <c r="G20" s="22" t="str">
        <f>VLOOKUP(テーブル3[[#This Row],[Name]],pokemon_waza!$A$2:$H$456,6,FALSE)</f>
        <v>変化</v>
      </c>
      <c r="I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gt;&lt;Name&gt;あられ&lt;/Name&gt;&lt;Text&gt;5ターンの間天気をあられにする、その間こおりタイプ以外のポケモンは毎ターンダメージを受ける&lt;/Text&gt;&lt;Type&gt;こおり&lt;/Type&gt;&lt;Power&gt;0&lt;/Power&gt;&lt;Kinds&gt;変化&lt;/Kinds&gt;&lt;Conditions&gt;&lt;/Conditions&gt;&lt;/member&gt;</v>
      </c>
    </row>
    <row r="21" spans="1:9">
      <c r="A21" s="1" t="s">
        <v>684</v>
      </c>
      <c r="B21" s="1" t="s">
        <v>1410</v>
      </c>
      <c r="C21" s="1" t="s">
        <v>684</v>
      </c>
      <c r="D21" s="22" t="str">
        <f>VLOOKUP(テーブル3[[#This Row],[Name]],pokemon_waza!$A$2:$H$456,8,FALSE)</f>
        <v>相手が最後に使った技を2～6ターン出させる</v>
      </c>
      <c r="E21" s="22" t="str">
        <f>VLOOKUP(テーブル3[[#This Row],[Name]],pokemon_waza!$A$2:$H$456,5,FALSE)</f>
        <v>ノーマル</v>
      </c>
      <c r="F21" s="22" t="str">
        <f>VLOOKUP(テーブル3[[#This Row],[Name]],pokemon_waza!$A$2:$H$456,2,FALSE)</f>
        <v>0</v>
      </c>
      <c r="G21" s="22" t="str">
        <f>VLOOKUP(テーブル3[[#This Row],[Name]],pokemon_waza!$A$2:$H$456,6,FALSE)</f>
        <v>変化</v>
      </c>
      <c r="I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gt;&lt;Name&gt;アンコール&lt;/Name&gt;&lt;Text&gt;相手が最後に使った技を2～6ターン出させる&lt;/Text&gt;&lt;Type&gt;ノーマル&lt;/Type&gt;&lt;Power&gt;0&lt;/Power&gt;&lt;Kinds&gt;変化&lt;/Kinds&gt;&lt;Conditions&gt;&lt;/Conditions&gt;&lt;/member&gt;</v>
      </c>
    </row>
    <row r="22" spans="1:9">
      <c r="A22" s="1" t="s">
        <v>275</v>
      </c>
      <c r="B22" s="1" t="s">
        <v>1411</v>
      </c>
      <c r="C22" s="1" t="s">
        <v>275</v>
      </c>
      <c r="D22" s="22" t="str">
        <f>VLOOKUP(テーブル3[[#This Row],[Name]],pokemon_waza!$A$2:$H$456,8,FALSE)</f>
        <v>相手の特性を消す</v>
      </c>
      <c r="E22" s="22" t="str">
        <f>VLOOKUP(テーブル3[[#This Row],[Name]],pokemon_waza!$A$2:$H$456,5,FALSE)</f>
        <v>どく</v>
      </c>
      <c r="F22" s="22" t="str">
        <f>VLOOKUP(テーブル3[[#This Row],[Name]],pokemon_waza!$A$2:$H$456,2,FALSE)</f>
        <v>0</v>
      </c>
      <c r="G22" s="22" t="str">
        <f>VLOOKUP(テーブル3[[#This Row],[Name]],pokemon_waza!$A$2:$H$456,6,FALSE)</f>
        <v>変化</v>
      </c>
      <c r="I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"S21"&gt;&lt;Name&gt;いえき&lt;/Name&gt;&lt;Text&gt;相手の特性を消す&lt;/Text&gt;&lt;Type&gt;どく&lt;/Type&gt;&lt;Power&gt;0&lt;/Power&gt;&lt;Kinds&gt;変化&lt;/Kinds&gt;&lt;Conditions&gt;&lt;/Conditions&gt;&lt;/member&gt;</v>
      </c>
    </row>
    <row r="23" spans="1:9">
      <c r="A23" s="1" t="s">
        <v>1206</v>
      </c>
      <c r="B23" s="1" t="s">
        <v>1412</v>
      </c>
      <c r="C23" s="1" t="s">
        <v>1206</v>
      </c>
      <c r="D23" s="22" t="str">
        <f>VLOOKUP(テーブル3[[#This Row],[Name]],pokemon_waza!$A$2:$H$456,8,FALSE)</f>
        <v>自分と相手のHPを足して半分ずつ分ける</v>
      </c>
      <c r="E23" s="22" t="str">
        <f>VLOOKUP(テーブル3[[#This Row],[Name]],pokemon_waza!$A$2:$H$456,5,FALSE)</f>
        <v>ノーマル</v>
      </c>
      <c r="F23" s="22" t="str">
        <f>VLOOKUP(テーブル3[[#This Row],[Name]],pokemon_waza!$A$2:$H$456,2,FALSE)</f>
        <v>0</v>
      </c>
      <c r="G23" s="22" t="str">
        <f>VLOOKUP(テーブル3[[#This Row],[Name]],pokemon_waza!$A$2:$H$456,6,FALSE)</f>
        <v>変化</v>
      </c>
      <c r="I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"S22"&gt;&lt;Name&gt;いたみわけ&lt;/Name&gt;&lt;Text&gt;自分と相手のHPを足して半分ずつ分ける&lt;/Text&gt;&lt;Type&gt;ノーマル&lt;/Type&gt;&lt;Power&gt;0&lt;/Power&gt;&lt;Kinds&gt;変化&lt;/Kinds&gt;&lt;Conditions&gt;&lt;/Conditions&gt;&lt;/member&gt;</v>
      </c>
    </row>
    <row r="24" spans="1:9">
      <c r="A24" s="1" t="s">
        <v>836</v>
      </c>
      <c r="B24" s="1" t="s">
        <v>1413</v>
      </c>
      <c r="C24" s="1" t="s">
        <v>836</v>
      </c>
      <c r="D24" s="22" t="str">
        <f>VLOOKUP(テーブル3[[#This Row],[Name]],pokemon_waza!$A$2:$H$456,8,FALSE)</f>
        <v>相手に同じ技を連続で出せなくする</v>
      </c>
      <c r="E24" s="22" t="str">
        <f>VLOOKUP(テーブル3[[#This Row],[Name]],pokemon_waza!$A$2:$H$456,5,FALSE)</f>
        <v>あく</v>
      </c>
      <c r="F24" s="22" t="str">
        <f>VLOOKUP(テーブル3[[#This Row],[Name]],pokemon_waza!$A$2:$H$456,2,FALSE)</f>
        <v>0</v>
      </c>
      <c r="G24" s="22" t="str">
        <f>VLOOKUP(テーブル3[[#This Row],[Name]],pokemon_waza!$A$2:$H$456,6,FALSE)</f>
        <v>変化</v>
      </c>
      <c r="I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"S23"&gt;&lt;Name&gt;いちゃもん&lt;/Name&gt;&lt;Text&gt;相手に同じ技を連続で出せなくする&lt;/Text&gt;&lt;Type&gt;あく&lt;/Type&gt;&lt;Power&gt;0&lt;/Power&gt;&lt;Kinds&gt;変化&lt;/Kinds&gt;&lt;Conditions&gt;&lt;/Conditions&gt;&lt;/member&gt;</v>
      </c>
    </row>
    <row r="25" spans="1:9">
      <c r="A25" s="1" t="s">
        <v>218</v>
      </c>
      <c r="B25" s="1" t="s">
        <v>1414</v>
      </c>
      <c r="C25" s="1" t="s">
        <v>218</v>
      </c>
      <c r="D25" s="22" t="str">
        <f>VLOOKUP(テーブル3[[#This Row],[Name]],pokemon_waza!$A$2:$H$456,8,FALSE)</f>
        <v>相手をこんらん状態にする、同時にこうげきを2段階上げてしまう</v>
      </c>
      <c r="E25" s="22" t="str">
        <f>VLOOKUP(テーブル3[[#This Row],[Name]],pokemon_waza!$A$2:$H$456,5,FALSE)</f>
        <v>ノーマル</v>
      </c>
      <c r="F25" s="22" t="str">
        <f>VLOOKUP(テーブル3[[#This Row],[Name]],pokemon_waza!$A$2:$H$456,2,FALSE)</f>
        <v>0</v>
      </c>
      <c r="G25" s="22" t="str">
        <f>VLOOKUP(テーブル3[[#This Row],[Name]],pokemon_waza!$A$2:$H$456,6,FALSE)</f>
        <v>変化</v>
      </c>
      <c r="I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gt;&lt;Name&gt;いばる&lt;/Name&gt;&lt;Text&gt;相手をこんらん状態にする、同時にこうげきを2段階上げてしまう&lt;/Text&gt;&lt;Type&gt;ノーマル&lt;/Type&gt;&lt;Power&gt;0&lt;/Power&gt;&lt;Kinds&gt;変化&lt;/Kinds&gt;&lt;Conditions&gt;&lt;/Conditions&gt;&lt;/member&gt;</v>
      </c>
    </row>
    <row r="26" spans="1:9">
      <c r="A26" s="1" t="s">
        <v>354</v>
      </c>
      <c r="B26" s="1" t="s">
        <v>1415</v>
      </c>
      <c r="C26" s="1" t="s">
        <v>354</v>
      </c>
      <c r="D26" s="22" t="str">
        <f>VLOOKUP(テーブル3[[#This Row],[Name]],pokemon_waza!$A$2:$H$456,8,FALSE)</f>
        <v>相手のぼうぎょを2段階下げる</v>
      </c>
      <c r="E26" s="22" t="str">
        <f>VLOOKUP(テーブル3[[#This Row],[Name]],pokemon_waza!$A$2:$H$456,5,FALSE)</f>
        <v>ノーマル</v>
      </c>
      <c r="F26" s="22" t="str">
        <f>VLOOKUP(テーブル3[[#This Row],[Name]],pokemon_waza!$A$2:$H$456,2,FALSE)</f>
        <v>0</v>
      </c>
      <c r="G26" s="22" t="str">
        <f>VLOOKUP(テーブル3[[#This Row],[Name]],pokemon_waza!$A$2:$H$456,6,FALSE)</f>
        <v>変化</v>
      </c>
      <c r="I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"S25"&gt;&lt;Name&gt;いやなおと&lt;/Name&gt;&lt;Text&gt;相手のぼうぎょを2段階下げる&lt;/Text&gt;&lt;Type&gt;ノーマル&lt;/Type&gt;&lt;Power&gt;0&lt;/Power&gt;&lt;Kinds&gt;変化&lt;/Kinds&gt;&lt;Conditions&gt;&lt;/Conditions&gt;&lt;/member&gt;</v>
      </c>
    </row>
    <row r="27" spans="1:9">
      <c r="A27" s="1" t="s">
        <v>209</v>
      </c>
      <c r="B27" s="1" t="s">
        <v>1416</v>
      </c>
      <c r="C27" s="1" t="s">
        <v>209</v>
      </c>
      <c r="D27" s="22" t="str">
        <f>VLOOKUP(テーブル3[[#This Row],[Name]],pokemon_waza!$A$2:$H$456,8,FALSE)</f>
        <v>相手をひるませる事がある</v>
      </c>
      <c r="E27" s="22" t="str">
        <f>VLOOKUP(テーブル3[[#This Row],[Name]],pokemon_waza!$A$2:$H$456,5,FALSE)</f>
        <v>いわ</v>
      </c>
      <c r="F27" s="22" t="str">
        <f>VLOOKUP(テーブル3[[#This Row],[Name]],pokemon_waza!$A$2:$H$456,2,FALSE)</f>
        <v>75</v>
      </c>
      <c r="G27" s="22" t="str">
        <f>VLOOKUP(テーブル3[[#This Row],[Name]],pokemon_waza!$A$2:$H$456,6,FALSE)</f>
        <v>物理</v>
      </c>
      <c r="I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"S26"&gt;&lt;Name&gt;いわなだれ&lt;/Name&gt;&lt;Text&gt;相手をひるませる事がある&lt;/Text&gt;&lt;Type&gt;いわ&lt;/Type&gt;&lt;Power&gt;75&lt;/Power&gt;&lt;Kinds&gt;物理&lt;/Kinds&gt;&lt;Conditions&gt;&lt;/Conditions&gt;&lt;/member&gt;</v>
      </c>
    </row>
    <row r="28" spans="1:9">
      <c r="A28" s="1" t="s">
        <v>349</v>
      </c>
      <c r="B28" s="1" t="s">
        <v>1417</v>
      </c>
      <c r="C28" s="1" t="s">
        <v>349</v>
      </c>
      <c r="D28" s="22" t="str">
        <f>VLOOKUP(テーブル3[[#This Row],[Name]],pokemon_waza!$A$2:$H$456,8,FALSE)</f>
        <v>自分のぼうぎょととくぼうが1段階下がる</v>
      </c>
      <c r="E28" s="22" t="str">
        <f>VLOOKUP(テーブル3[[#This Row],[Name]],pokemon_waza!$A$2:$H$456,5,FALSE)</f>
        <v>かくとう</v>
      </c>
      <c r="F28" s="22" t="str">
        <f>VLOOKUP(テーブル3[[#This Row],[Name]],pokemon_waza!$A$2:$H$456,2,FALSE)</f>
        <v>120</v>
      </c>
      <c r="G28" s="22" t="str">
        <f>VLOOKUP(テーブル3[[#This Row],[Name]],pokemon_waza!$A$2:$H$456,6,FALSE)</f>
        <v>物理</v>
      </c>
      <c r="I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27"&gt;&lt;Name&gt;インファイト&lt;/Name&gt;&lt;Text&gt;自分のぼうぎょととくぼうが1段階下がる&lt;/Text&gt;&lt;Type&gt;かくとう&lt;/Type&gt;&lt;Power&gt;120&lt;/Power&gt;&lt;Kinds&gt;物理&lt;/Kinds&gt;&lt;Conditions&gt;&lt;/Conditions&gt;&lt;/member&gt;</v>
      </c>
    </row>
    <row r="29" spans="1:9">
      <c r="A29" s="1" t="s">
        <v>1335</v>
      </c>
      <c r="B29" s="1" t="s">
        <v>1418</v>
      </c>
      <c r="C29" s="1" t="s">
        <v>1335</v>
      </c>
      <c r="D29" s="22" t="str">
        <f>VLOOKUP(テーブル3[[#This Row],[Name]],pokemon_waza!$A$2:$H$456,8,FALSE)</f>
        <v>天気によってタイプが変わる</v>
      </c>
      <c r="E29" s="22" t="str">
        <f>VLOOKUP(テーブル3[[#This Row],[Name]],pokemon_waza!$A$2:$H$456,5,FALSE)</f>
        <v>ノーマル</v>
      </c>
      <c r="F29" s="22" t="str">
        <f>VLOOKUP(テーブル3[[#This Row],[Name]],pokemon_waza!$A$2:$H$456,2,FALSE)</f>
        <v>50</v>
      </c>
      <c r="G29" s="22" t="str">
        <f>VLOOKUP(テーブル3[[#This Row],[Name]],pokemon_waza!$A$2:$H$456,6,FALSE)</f>
        <v>特殊</v>
      </c>
      <c r="I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"S28"&gt;&lt;Name&gt;ウェザーボール&lt;/Name&gt;&lt;Text&gt;天気によってタイプが変わる&lt;/Text&gt;&lt;Type&gt;ノーマル&lt;/Type&gt;&lt;Power&gt;50&lt;/Power&gt;&lt;Kinds&gt;特殊&lt;/Kinds&gt;&lt;Conditions&gt;&lt;/Conditions&gt;&lt;/member&gt;</v>
      </c>
    </row>
    <row r="30" spans="1:9">
      <c r="A30" s="1" t="s">
        <v>1068</v>
      </c>
      <c r="B30" s="1" t="s">
        <v>1419</v>
      </c>
      <c r="C30" s="1" t="s">
        <v>1068</v>
      </c>
      <c r="D30" s="22" t="str">
        <f>VLOOKUP(テーブル3[[#This Row],[Name]],pokemon_waza!$A$2:$H$456,8,FALSE)</f>
        <v>2～5ターンダメージを与える</v>
      </c>
      <c r="E30" s="22" t="str">
        <f>VLOOKUP(テーブル3[[#This Row],[Name]],pokemon_waza!$A$2:$H$456,5,FALSE)</f>
        <v>みず</v>
      </c>
      <c r="F30" s="22" t="str">
        <f>VLOOKUP(テーブル3[[#This Row],[Name]],pokemon_waza!$A$2:$H$456,2,FALSE)</f>
        <v>15</v>
      </c>
      <c r="G30" s="22" t="str">
        <f>VLOOKUP(テーブル3[[#This Row],[Name]],pokemon_waza!$A$2:$H$456,6,FALSE)</f>
        <v>特殊</v>
      </c>
      <c r="I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"S29"&gt;&lt;Name&gt;うずしお&lt;/Name&gt;&lt;Text&gt;2～5ターンダメージを与える&lt;/Text&gt;&lt;Type&gt;みず&lt;/Type&gt;&lt;Power&gt;15&lt;/Power&gt;&lt;Kinds&gt;特殊&lt;/Kinds&gt;&lt;Conditions&gt;&lt;/Conditions&gt;&lt;/member&gt;</v>
      </c>
    </row>
    <row r="31" spans="1:9">
      <c r="A31" s="1" t="s">
        <v>1285</v>
      </c>
      <c r="B31" s="1" t="s">
        <v>1420</v>
      </c>
      <c r="C31" s="1" t="s">
        <v>1285</v>
      </c>
      <c r="D31" s="22" t="str">
        <f>VLOOKUP(テーブル3[[#This Row],[Name]],pokemon_waza!$A$2:$H$456,8,FALSE)</f>
        <v>相手のとくぼうを2段階下げる</v>
      </c>
      <c r="E31" s="22" t="str">
        <f>VLOOKUP(テーブル3[[#This Row],[Name]],pokemon_waza!$A$2:$H$456,5,FALSE)</f>
        <v>あく</v>
      </c>
      <c r="F31" s="22" t="str">
        <f>VLOOKUP(テーブル3[[#This Row],[Name]],pokemon_waza!$A$2:$H$456,2,FALSE)</f>
        <v>0</v>
      </c>
      <c r="G31" s="22" t="str">
        <f>VLOOKUP(テーブル3[[#This Row],[Name]],pokemon_waza!$A$2:$H$456,6,FALSE)</f>
        <v>変化</v>
      </c>
      <c r="I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"S30"&gt;&lt;Name&gt;うそなき&lt;/Name&gt;&lt;Text&gt;相手のとくぼうを2段階下げる&lt;/Text&gt;&lt;Type&gt;あく&lt;/Type&gt;&lt;Power&gt;0&lt;/Power&gt;&lt;Kinds&gt;変化&lt;/Kinds&gt;&lt;Conditions&gt;&lt;/Conditions&gt;&lt;/member&gt;</v>
      </c>
    </row>
    <row r="32" spans="1:9">
      <c r="A32" s="1" t="s">
        <v>748</v>
      </c>
      <c r="B32" s="1" t="s">
        <v>1421</v>
      </c>
      <c r="C32" s="1" t="s">
        <v>748</v>
      </c>
      <c r="D32" s="22" t="str">
        <f>VLOOKUP(テーブル3[[#This Row],[Name]],pokemon_waza!$A$2:$H$456,8,FALSE)</f>
        <v>相手をねむり状態にする</v>
      </c>
      <c r="E32" s="22" t="str">
        <f>VLOOKUP(テーブル3[[#This Row],[Name]],pokemon_waza!$A$2:$H$456,5,FALSE)</f>
        <v>ノーマル</v>
      </c>
      <c r="F32" s="22" t="str">
        <f>VLOOKUP(テーブル3[[#This Row],[Name]],pokemon_waza!$A$2:$H$456,2,FALSE)</f>
        <v>0</v>
      </c>
      <c r="G32" s="22" t="str">
        <f>VLOOKUP(テーブル3[[#This Row],[Name]],pokemon_waza!$A$2:$H$456,6,FALSE)</f>
        <v>変化</v>
      </c>
      <c r="I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"S31"&gt;&lt;Name&gt;うたう&lt;/Name&gt;&lt;Text&gt;相手をねむり状態にする&lt;/Text&gt;&lt;Type&gt;ノーマル&lt;/Type&gt;&lt;Power&gt;0&lt;/Power&gt;&lt;Kinds&gt;変化&lt;/Kinds&gt;&lt;Conditions&gt;&lt;/Conditions&gt;&lt;/member&gt;</v>
      </c>
    </row>
    <row r="33" spans="1:9">
      <c r="A33" s="1" t="s">
        <v>810</v>
      </c>
      <c r="B33" s="1" t="s">
        <v>1422</v>
      </c>
      <c r="C33" s="1" t="s">
        <v>810</v>
      </c>
      <c r="D33" s="22" t="str">
        <f>VLOOKUP(テーブル3[[#This Row],[Name]],pokemon_waza!$A$2:$H$456,8,FALSE)</f>
        <v>与えたダメージの1/3を自分も受ける</v>
      </c>
      <c r="E33" s="22" t="str">
        <f>VLOOKUP(テーブル3[[#This Row],[Name]],pokemon_waza!$A$2:$H$456,5,FALSE)</f>
        <v>くさ</v>
      </c>
      <c r="F33" s="22" t="str">
        <f>VLOOKUP(テーブル3[[#This Row],[Name]],pokemon_waza!$A$2:$H$456,2,FALSE)</f>
        <v>120</v>
      </c>
      <c r="G33" s="22" t="str">
        <f>VLOOKUP(テーブル3[[#This Row],[Name]],pokemon_waza!$A$2:$H$456,6,FALSE)</f>
        <v>物理</v>
      </c>
      <c r="I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"S32"&gt;&lt;Name&gt;ウッドハンマー&lt;/Name&gt;&lt;Text&gt;与えたダメージの1/3を自分も受ける&lt;/Text&gt;&lt;Type&gt;くさ&lt;/Type&gt;&lt;Power&gt;120&lt;/Power&gt;&lt;Kinds&gt;物理&lt;/Kinds&gt;&lt;Conditions&gt;&lt;/Conditions&gt;&lt;/member&gt;</v>
      </c>
    </row>
    <row r="34" spans="1:9">
      <c r="A34" s="1" t="s">
        <v>591</v>
      </c>
      <c r="B34" s="1" t="s">
        <v>1423</v>
      </c>
      <c r="C34" s="1" t="s">
        <v>591</v>
      </c>
      <c r="D34" s="22" t="str">
        <f>VLOOKUP(テーブル3[[#This Row],[Name]],pokemon_waza!$A$2:$H$456,8,FALSE)</f>
        <v>相手が最後に使用した技のPPを4減らす</v>
      </c>
      <c r="E34" s="22" t="str">
        <f>VLOOKUP(テーブル3[[#This Row],[Name]],pokemon_waza!$A$2:$H$456,5,FALSE)</f>
        <v>ゴースト</v>
      </c>
      <c r="F34" s="22" t="str">
        <f>VLOOKUP(テーブル3[[#This Row],[Name]],pokemon_waza!$A$2:$H$456,2,FALSE)</f>
        <v>0</v>
      </c>
      <c r="G34" s="22" t="str">
        <f>VLOOKUP(テーブル3[[#This Row],[Name]],pokemon_waza!$A$2:$H$456,6,FALSE)</f>
        <v>変化</v>
      </c>
      <c r="I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"S33"&gt;&lt;Name&gt;うらみ&lt;/Name&gt;&lt;Text&gt;相手が最後に使用した技のPPを4減らす&lt;/Text&gt;&lt;Type&gt;ゴースト&lt;/Type&gt;&lt;Power&gt;0&lt;/Power&gt;&lt;Kinds&gt;変化&lt;/Kinds&gt;&lt;Conditions&gt;&lt;/Conditions&gt;&lt;/member&gt;</v>
      </c>
    </row>
    <row r="35" spans="1:9">
      <c r="A35" s="1" t="s">
        <v>644</v>
      </c>
      <c r="B35" s="1" t="s">
        <v>1424</v>
      </c>
      <c r="C35" s="1" t="s">
        <v>644</v>
      </c>
      <c r="D35" s="22" t="str">
        <f>VLOOKUP(テーブル3[[#This Row],[Name]],pokemon_waza!$A$2:$H$456,8,FALSE)</f>
        <v>急所に当あたりやすい</v>
      </c>
      <c r="E35" s="22" t="str">
        <f>VLOOKUP(テーブル3[[#This Row],[Name]],pokemon_waza!$A$2:$H$456,5,FALSE)</f>
        <v>ひこう</v>
      </c>
      <c r="F35" s="22" t="str">
        <f>VLOOKUP(テーブル3[[#This Row],[Name]],pokemon_waza!$A$2:$H$456,2,FALSE)</f>
        <v>55</v>
      </c>
      <c r="G35" s="22" t="str">
        <f>VLOOKUP(テーブル3[[#This Row],[Name]],pokemon_waza!$A$2:$H$456,6,FALSE)</f>
        <v>特殊</v>
      </c>
      <c r="I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"S34"&gt;&lt;Name&gt;エアカッター&lt;/Name&gt;&lt;Text&gt;急所に当あたりやすい&lt;/Text&gt;&lt;Type&gt;ひこう&lt;/Type&gt;&lt;Power&gt;55&lt;/Power&gt;&lt;Kinds&gt;特殊&lt;/Kinds&gt;&lt;Conditions&gt;&lt;/Conditions&gt;&lt;/member&gt;</v>
      </c>
    </row>
    <row r="36" spans="1:9">
      <c r="A36" s="1" t="s">
        <v>581</v>
      </c>
      <c r="B36" s="1" t="s">
        <v>1425</v>
      </c>
      <c r="C36" s="1" t="s">
        <v>581</v>
      </c>
      <c r="D36" s="22" t="str">
        <f>VLOOKUP(テーブル3[[#This Row],[Name]],pokemon_waza!$A$2:$H$456,8,FALSE)</f>
        <v>相手をひるませる事がある</v>
      </c>
      <c r="E36" s="22" t="str">
        <f>VLOOKUP(テーブル3[[#This Row],[Name]],pokemon_waza!$A$2:$H$456,5,FALSE)</f>
        <v>ひこう</v>
      </c>
      <c r="F36" s="22" t="str">
        <f>VLOOKUP(テーブル3[[#This Row],[Name]],pokemon_waza!$A$2:$H$456,2,FALSE)</f>
        <v>75</v>
      </c>
      <c r="G36" s="22" t="str">
        <f>VLOOKUP(テーブル3[[#This Row],[Name]],pokemon_waza!$A$2:$H$456,6,FALSE)</f>
        <v>特殊</v>
      </c>
      <c r="I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"S35"&gt;&lt;Name&gt;エアスラッシュ&lt;/Name&gt;&lt;Text&gt;相手をひるませる事がある&lt;/Text&gt;&lt;Type&gt;ひこう&lt;/Type&gt;&lt;Power&gt;75&lt;/Power&gt;&lt;Kinds&gt;特殊&lt;/Kinds&gt;&lt;Conditions&gt;&lt;/Conditions&gt;&lt;/member&gt;</v>
      </c>
    </row>
    <row r="37" spans="1:9">
      <c r="A37" s="1" t="s">
        <v>538</v>
      </c>
      <c r="B37" s="1" t="s">
        <v>1426</v>
      </c>
      <c r="C37" s="1" t="s">
        <v>538</v>
      </c>
      <c r="D37" s="22" t="str">
        <f>VLOOKUP(テーブル3[[#This Row],[Name]],pokemon_waza!$A$2:$H$456,8,FALSE)</f>
        <v>1割の確率で相手のとくぼうを1段階下げる</v>
      </c>
      <c r="E37" s="22" t="str">
        <f>VLOOKUP(テーブル3[[#This Row],[Name]],pokemon_waza!$A$2:$H$456,5,FALSE)</f>
        <v>くさ</v>
      </c>
      <c r="F37" s="22" t="str">
        <f>VLOOKUP(テーブル3[[#This Row],[Name]],pokemon_waza!$A$2:$H$456,2,FALSE)</f>
        <v>80</v>
      </c>
      <c r="G37" s="22" t="str">
        <f>VLOOKUP(テーブル3[[#This Row],[Name]],pokemon_waza!$A$2:$H$456,6,FALSE)</f>
        <v>特殊</v>
      </c>
      <c r="I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36"&gt;&lt;Name&gt;エナジーボール&lt;/Name&gt;&lt;Text&gt;1割の確率で相手のとくぼうを1段階下げる&lt;/Text&gt;&lt;Type&gt;くさ&lt;/Type&gt;&lt;Power&gt;80&lt;/Power&gt;&lt;Kinds&gt;特殊&lt;/Kinds&gt;&lt;Conditions&gt;&lt;/Conditions&gt;&lt;/member&gt;</v>
      </c>
    </row>
    <row r="38" spans="1:9">
      <c r="A38" s="1" t="s">
        <v>542</v>
      </c>
      <c r="B38" s="1" t="s">
        <v>1427</v>
      </c>
      <c r="C38" s="1" t="s">
        <v>542</v>
      </c>
      <c r="D38" s="22" t="str">
        <f>VLOOKUP(テーブル3[[#This Row],[Name]],pokemon_waza!$A$2:$H$456,8,FALSE)</f>
        <v>相手の命中率を1段階下げる</v>
      </c>
      <c r="E38" s="22" t="str">
        <f>VLOOKUP(テーブル3[[#This Row],[Name]],pokemon_waza!$A$2:$H$456,5,FALSE)</f>
        <v>ノーマル</v>
      </c>
      <c r="F38" s="22" t="str">
        <f>VLOOKUP(テーブル3[[#This Row],[Name]],pokemon_waza!$A$2:$H$456,2,FALSE)</f>
        <v>0</v>
      </c>
      <c r="G38" s="22" t="str">
        <f>VLOOKUP(テーブル3[[#This Row],[Name]],pokemon_waza!$A$2:$H$456,6,FALSE)</f>
        <v>変化</v>
      </c>
      <c r="I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"S37"&gt;&lt;Name&gt;えんまく&lt;/Name&gt;&lt;Text&gt;相手の命中率を1段階下げる&lt;/Text&gt;&lt;Type&gt;ノーマル&lt;/Type&gt;&lt;Power&gt;0&lt;/Power&gt;&lt;Kinds&gt;変化&lt;/Kinds&gt;&lt;Conditions&gt;&lt;/Conditions&gt;&lt;/member&gt;</v>
      </c>
    </row>
    <row r="39" spans="1:9">
      <c r="A39" s="1" t="s">
        <v>601</v>
      </c>
      <c r="B39" s="1" t="s">
        <v>1428</v>
      </c>
      <c r="C39" s="1" t="s">
        <v>601</v>
      </c>
      <c r="D39" s="22" t="str">
        <f>VLOOKUP(テーブル3[[#This Row],[Name]],pokemon_waza!$A$2:$H$456,8,FALSE)</f>
        <v>相手がポケモンを入れ替える時ダメージ2倍</v>
      </c>
      <c r="E39" s="22" t="str">
        <f>VLOOKUP(テーブル3[[#This Row],[Name]],pokemon_waza!$A$2:$H$456,5,FALSE)</f>
        <v>あく</v>
      </c>
      <c r="F39" s="22" t="str">
        <f>VLOOKUP(テーブル3[[#This Row],[Name]],pokemon_waza!$A$2:$H$456,2,FALSE)</f>
        <v>40</v>
      </c>
      <c r="G39" s="22" t="str">
        <f>VLOOKUP(テーブル3[[#This Row],[Name]],pokemon_waza!$A$2:$H$456,6,FALSE)</f>
        <v>物理</v>
      </c>
      <c r="I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"S38"&gt;&lt;Name&gt;おいうち&lt;/Name&gt;&lt;Text&gt;相手がポケモンを入れ替える時ダメージ2倍&lt;/Text&gt;&lt;Type&gt;あく&lt;/Type&gt;&lt;Power&gt;40&lt;/Power&gt;&lt;Kinds&gt;物理&lt;/Kinds&gt;&lt;Conditions&gt;&lt;/Conditions&gt;&lt;/member&gt;</v>
      </c>
    </row>
    <row r="40" spans="1:9">
      <c r="A40" s="1" t="s">
        <v>263</v>
      </c>
      <c r="B40" s="1" t="s">
        <v>1429</v>
      </c>
      <c r="C40" s="1" t="s">
        <v>263</v>
      </c>
      <c r="D40" s="22" t="str">
        <f>VLOOKUP(テーブル3[[#This Row],[Name]],pokemon_waza!$A$2:$H$456,8,FALSE)</f>
        <v>自分のとくこうが2段階下がる</v>
      </c>
      <c r="E40" s="22" t="str">
        <f>VLOOKUP(テーブル3[[#This Row],[Name]],pokemon_waza!$A$2:$H$456,5,FALSE)</f>
        <v>ほのお</v>
      </c>
      <c r="F40" s="22" t="str">
        <f>VLOOKUP(テーブル3[[#This Row],[Name]],pokemon_waza!$A$2:$H$456,2,FALSE)</f>
        <v>140</v>
      </c>
      <c r="G40" s="22" t="str">
        <f>VLOOKUP(テーブル3[[#This Row],[Name]],pokemon_waza!$A$2:$H$456,6,FALSE)</f>
        <v>特殊</v>
      </c>
      <c r="I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"S39"&gt;&lt;Name&gt;オーバーヒート&lt;/Name&gt;&lt;Text&gt;自分のとくこうが2段階下がる&lt;/Text&gt;&lt;Type&gt;ほのお&lt;/Type&gt;&lt;Power&gt;140&lt;/Power&gt;&lt;Kinds&gt;特殊&lt;/Kinds&gt;&lt;Conditions&gt;&lt;/Conditions&gt;&lt;/member&gt;</v>
      </c>
    </row>
    <row r="41" spans="1:9">
      <c r="A41" s="1" t="s">
        <v>1141</v>
      </c>
      <c r="B41" s="1" t="s">
        <v>1430</v>
      </c>
      <c r="C41" s="1" t="s">
        <v>1141</v>
      </c>
      <c r="D41" s="22" t="str">
        <f>VLOOKUP(テーブル3[[#This Row],[Name]],pokemon_waza!$A$2:$H$456,8,FALSE)</f>
        <v>自分は瀕死になるが相手のこうげきととくこうを2段階下げる</v>
      </c>
      <c r="E41" s="22" t="str">
        <f>VLOOKUP(テーブル3[[#This Row],[Name]],pokemon_waza!$A$2:$H$456,5,FALSE)</f>
        <v>あく</v>
      </c>
      <c r="F41" s="22" t="str">
        <f>VLOOKUP(テーブル3[[#This Row],[Name]],pokemon_waza!$A$2:$H$456,2,FALSE)</f>
        <v>0</v>
      </c>
      <c r="G41" s="22" t="str">
        <f>VLOOKUP(テーブル3[[#This Row],[Name]],pokemon_waza!$A$2:$H$456,6,FALSE)</f>
        <v>変化</v>
      </c>
      <c r="I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40"&gt;&lt;Name&gt;おきみやげ&lt;/Name&gt;&lt;Text&gt;自分は瀕死になるが相手のこうげきととくこうを2段階下げる&lt;/Text&gt;&lt;Type&gt;あく&lt;/Type&gt;&lt;Power&gt;0&lt;/Power&gt;&lt;Kinds&gt;変化&lt;/Kinds&gt;&lt;Conditions&gt;&lt;/Conditions&gt;&lt;/member&gt;</v>
      </c>
    </row>
    <row r="42" spans="1:9">
      <c r="A42" s="1" t="s">
        <v>123</v>
      </c>
      <c r="B42" s="1" t="s">
        <v>1431</v>
      </c>
      <c r="C42" s="1" t="s">
        <v>123</v>
      </c>
      <c r="D42" s="22" t="str">
        <f>VLOOKUP(テーブル3[[#This Row],[Name]],pokemon_waza!$A$2:$H$456,8,FALSE)</f>
        <v>相手が能力変化でパワーアップしているほどダメージが大きい</v>
      </c>
      <c r="E42" s="22" t="str">
        <f>VLOOKUP(テーブル3[[#This Row],[Name]],pokemon_waza!$A$2:$H$456,5,FALSE)</f>
        <v>あく</v>
      </c>
      <c r="F42" s="22" t="str">
        <f>VLOOKUP(テーブル3[[#This Row],[Name]],pokemon_waza!$A$2:$H$456,2,FALSE)</f>
        <v>1</v>
      </c>
      <c r="G42" s="22" t="str">
        <f>VLOOKUP(テーブル3[[#This Row],[Name]],pokemon_waza!$A$2:$H$456,6,FALSE)</f>
        <v>物理</v>
      </c>
      <c r="I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41"&gt;&lt;Name&gt;おしおき&lt;/Name&gt;&lt;Text&gt;相手が能力変化でパワーアップしているほどダメージが大きい&lt;/Text&gt;&lt;Type&gt;あく&lt;/Type&gt;&lt;Power&gt;1&lt;/Power&gt;&lt;Kinds&gt;物理&lt;/Kinds&gt;&lt;Conditions&gt;&lt;/Conditions&gt;&lt;/member&gt;</v>
      </c>
    </row>
    <row r="43" spans="1:9">
      <c r="A43" s="1" t="s">
        <v>735</v>
      </c>
      <c r="B43" s="1" t="s">
        <v>1432</v>
      </c>
      <c r="C43" s="1" t="s">
        <v>735</v>
      </c>
      <c r="D43" s="22" t="str">
        <f>VLOOKUP(テーブル3[[#This Row],[Name]],pokemon_waza!$A$2:$H$456,8,FALSE)</f>
        <v>相手をひるませる事がある</v>
      </c>
      <c r="E43" s="22" t="str">
        <f>VLOOKUP(テーブル3[[#This Row],[Name]],pokemon_waza!$A$2:$H$456,5,FALSE)</f>
        <v>ゴースト</v>
      </c>
      <c r="F43" s="22" t="str">
        <f>VLOOKUP(テーブル3[[#This Row],[Name]],pokemon_waza!$A$2:$H$456,2,FALSE)</f>
        <v>30</v>
      </c>
      <c r="G43" s="22" t="str">
        <f>VLOOKUP(テーブル3[[#This Row],[Name]],pokemon_waza!$A$2:$H$456,6,FALSE)</f>
        <v>物理</v>
      </c>
      <c r="I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"S42"&gt;&lt;Name&gt;おどろかす&lt;/Name&gt;&lt;Text&gt;相手をひるませる事がある&lt;/Text&gt;&lt;Type&gt;ゴースト&lt;/Type&gt;&lt;Power&gt;30&lt;/Power&gt;&lt;Kinds&gt;物理&lt;/Kinds&gt;&lt;Conditions&gt;&lt;/Conditions&gt;&lt;/member&gt;</v>
      </c>
    </row>
    <row r="44" spans="1:9">
      <c r="A44" s="1" t="s">
        <v>254</v>
      </c>
      <c r="B44" s="1" t="s">
        <v>1433</v>
      </c>
      <c r="C44" s="1" t="s">
        <v>254</v>
      </c>
      <c r="D44" s="22" t="str">
        <f>VLOOKUP(テーブル3[[#This Row],[Name]],pokemon_waza!$A$2:$H$456,8,FALSE)</f>
        <v>相手をやけど状態にする</v>
      </c>
      <c r="E44" s="22" t="str">
        <f>VLOOKUP(テーブル3[[#This Row],[Name]],pokemon_waza!$A$2:$H$456,5,FALSE)</f>
        <v>ほのお</v>
      </c>
      <c r="F44" s="22" t="str">
        <f>VLOOKUP(テーブル3[[#This Row],[Name]],pokemon_waza!$A$2:$H$456,2,FALSE)</f>
        <v>0</v>
      </c>
      <c r="G44" s="22" t="str">
        <f>VLOOKUP(テーブル3[[#This Row],[Name]],pokemon_waza!$A$2:$H$456,6,FALSE)</f>
        <v>変化</v>
      </c>
      <c r="I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"S43"&gt;&lt;Name&gt;おにび&lt;/Name&gt;&lt;Text&gt;相手をやけど状態にする&lt;/Text&gt;&lt;Type&gt;ほのお&lt;/Type&gt;&lt;Power&gt;0&lt;/Power&gt;&lt;Kinds&gt;変化&lt;/Kinds&gt;&lt;Conditions&gt;&lt;/Conditions&gt;&lt;/member&gt;</v>
      </c>
    </row>
    <row r="45" spans="1:9">
      <c r="A45" s="1" t="s">
        <v>99</v>
      </c>
      <c r="B45" s="1" t="s">
        <v>1434</v>
      </c>
      <c r="C45" s="1" t="s">
        <v>99</v>
      </c>
      <c r="D45" s="22" t="str">
        <f>VLOOKUP(テーブル3[[#This Row],[Name]],pokemon_waza!$A$2:$H$456,8,FALSE)</f>
        <v>なついているほど威力が増す</v>
      </c>
      <c r="E45" s="22" t="str">
        <f>VLOOKUP(テーブル3[[#This Row],[Name]],pokemon_waza!$A$2:$H$456,5,FALSE)</f>
        <v>ノーマル</v>
      </c>
      <c r="F45" s="22" t="str">
        <f>VLOOKUP(テーブル3[[#This Row],[Name]],pokemon_waza!$A$2:$H$456,2,FALSE)</f>
        <v>102</v>
      </c>
      <c r="G45" s="22" t="str">
        <f>VLOOKUP(テーブル3[[#This Row],[Name]],pokemon_waza!$A$2:$H$456,6,FALSE)</f>
        <v>物理</v>
      </c>
      <c r="I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"S44"&gt;&lt;Name&gt;おんがえし&lt;/Name&gt;&lt;Text&gt;なついているほど威力が増す&lt;/Text&gt;&lt;Type&gt;ノーマル&lt;/Type&gt;&lt;Power&gt;102&lt;/Power&gt;&lt;Kinds&gt;物理&lt;/Kinds&gt;&lt;Conditions&gt;&lt;/Conditions&gt;&lt;/member&gt;</v>
      </c>
    </row>
    <row r="46" spans="1:9">
      <c r="A46" s="1" t="s">
        <v>1097</v>
      </c>
      <c r="B46" s="1" t="s">
        <v>1435</v>
      </c>
      <c r="C46" s="1" t="s">
        <v>1097</v>
      </c>
      <c r="D46" s="22" t="str">
        <f>VLOOKUP(テーブル3[[#This Row],[Name]],pokemon_waza!$A$2:$H$456,8,FALSE)</f>
        <v>ひんしになったとき、相手が使ったわざの残りPPを0にする</v>
      </c>
      <c r="E46" s="22" t="str">
        <f>VLOOKUP(テーブル3[[#This Row],[Name]],pokemon_waza!$A$2:$H$456,5,FALSE)</f>
        <v>ゴースト</v>
      </c>
      <c r="F46" s="22" t="str">
        <f>VLOOKUP(テーブル3[[#This Row],[Name]],pokemon_waza!$A$2:$H$456,2,FALSE)</f>
        <v>0</v>
      </c>
      <c r="G46" s="22" t="str">
        <f>VLOOKUP(テーブル3[[#This Row],[Name]],pokemon_waza!$A$2:$H$456,6,FALSE)</f>
        <v>変化</v>
      </c>
      <c r="I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45"&gt;&lt;Name&gt;おんねん&lt;/Name&gt;&lt;Text&gt;ひんしになったとき、相手が使ったわざの残りPPを0にする&lt;/Text&gt;&lt;Type&gt;ゴースト&lt;/Type&gt;&lt;Power&gt;0&lt;/Power&gt;&lt;Kinds&gt;変化&lt;/Kinds&gt;&lt;Conditions&gt;&lt;/Conditions&gt;&lt;/member&gt;</v>
      </c>
    </row>
    <row r="47" spans="1:9">
      <c r="A47" s="1" t="s">
        <v>953</v>
      </c>
      <c r="B47" s="1" t="s">
        <v>1436</v>
      </c>
      <c r="C47" s="1" t="s">
        <v>953</v>
      </c>
      <c r="D47" s="22" t="str">
        <f>VLOOKUP(テーブル3[[#This Row],[Name]],pokemon_waza!$A$2:$H$456,8,FALSE)</f>
        <v>自分のHPを回復する</v>
      </c>
      <c r="E47" s="22" t="str">
        <f>VLOOKUP(テーブル3[[#This Row],[Name]],pokemon_waza!$A$2:$H$456,5,FALSE)</f>
        <v>むし</v>
      </c>
      <c r="F47" s="22" t="str">
        <f>VLOOKUP(テーブル3[[#This Row],[Name]],pokemon_waza!$A$2:$H$456,2,FALSE)</f>
        <v>0</v>
      </c>
      <c r="G47" s="22" t="str">
        <f>VLOOKUP(テーブル3[[#This Row],[Name]],pokemon_waza!$A$2:$H$456,6,FALSE)</f>
        <v>変化</v>
      </c>
      <c r="I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"S46"&gt;&lt;Name&gt;かいふくしれい&lt;/Name&gt;&lt;Text&gt;自分のHPを回復する&lt;/Text&gt;&lt;Type&gt;むし&lt;/Type&gt;&lt;Power&gt;0&lt;/Power&gt;&lt;Kinds&gt;変化&lt;/Kinds&gt;&lt;Conditions&gt;&lt;/Conditions&gt;&lt;/member&gt;</v>
      </c>
    </row>
    <row r="48" spans="1:9">
      <c r="A48" s="1" t="s">
        <v>423</v>
      </c>
      <c r="B48" s="1" t="s">
        <v>1437</v>
      </c>
      <c r="C48" s="1" t="s">
        <v>423</v>
      </c>
      <c r="D48" s="22" t="str">
        <f>VLOOKUP(テーブル3[[#This Row],[Name]],pokemon_waza!$A$2:$H$456,8,FALSE)</f>
        <v>相手から受けた物理ダメージを2倍にして返す</v>
      </c>
      <c r="E48" s="22" t="str">
        <f>VLOOKUP(テーブル3[[#This Row],[Name]],pokemon_waza!$A$2:$H$456,5,FALSE)</f>
        <v>かくとう</v>
      </c>
      <c r="F48" s="22" t="str">
        <f>VLOOKUP(テーブル3[[#This Row],[Name]],pokemon_waza!$A$2:$H$456,2,FALSE)</f>
        <v>1</v>
      </c>
      <c r="G48" s="22" t="str">
        <f>VLOOKUP(テーブル3[[#This Row],[Name]],pokemon_waza!$A$2:$H$456,6,FALSE)</f>
        <v>物理</v>
      </c>
      <c r="I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47"&gt;&lt;Name&gt;カウンター&lt;/Name&gt;&lt;Text&gt;相手から受けた物理ダメージを2倍にして返す&lt;/Text&gt;&lt;Type&gt;かくとう&lt;/Type&gt;&lt;Power&gt;1&lt;/Power&gt;&lt;Kinds&gt;物理&lt;/Kinds&gt;&lt;Conditions&gt;&lt;/Conditions&gt;&lt;/member&gt;</v>
      </c>
    </row>
    <row r="49" spans="1:9">
      <c r="A49" s="1" t="s">
        <v>433</v>
      </c>
      <c r="B49" s="1" t="s">
        <v>1438</v>
      </c>
      <c r="C49" s="1" t="s">
        <v>433</v>
      </c>
      <c r="D49" s="22" t="str">
        <f>VLOOKUP(テーブル3[[#This Row],[Name]],pokemon_waza!$A$2:$H$456,8,FALSE)</f>
        <v>1割の確率で相手をやけど状態にする、相手のこおり状態が治る</v>
      </c>
      <c r="E49" s="22" t="str">
        <f>VLOOKUP(テーブル3[[#This Row],[Name]],pokemon_waza!$A$2:$H$456,5,FALSE)</f>
        <v>ほのお</v>
      </c>
      <c r="F49" s="22" t="str">
        <f>VLOOKUP(テーブル3[[#This Row],[Name]],pokemon_waza!$A$2:$H$456,2,FALSE)</f>
        <v>95</v>
      </c>
      <c r="G49" s="22" t="str">
        <f>VLOOKUP(テーブル3[[#This Row],[Name]],pokemon_waza!$A$2:$H$456,6,FALSE)</f>
        <v>特殊</v>
      </c>
      <c r="I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48"&gt;&lt;Name&gt;かえんほうしゃ&lt;/Name&gt;&lt;Text&gt;1割の確率で相手をやけど状態にする、相手のこおり状態が治る&lt;/Text&gt;&lt;Type&gt;ほのお&lt;/Type&gt;&lt;Power&gt;95&lt;/Power&gt;&lt;Kinds&gt;特殊&lt;/Kinds&gt;&lt;Conditions&gt;&lt;/Conditions&gt;&lt;/member&gt;</v>
      </c>
    </row>
    <row r="50" spans="1:9">
      <c r="A50" s="1" t="s">
        <v>1042</v>
      </c>
      <c r="B50" s="1" t="s">
        <v>1439</v>
      </c>
      <c r="C50" s="1" t="s">
        <v>1042</v>
      </c>
      <c r="D50" s="22" t="str">
        <f>VLOOKUP(テーブル3[[#This Row],[Name]],pokemon_waza!$A$2:$H$456,8,FALSE)</f>
        <v>先制攻撃する</v>
      </c>
      <c r="E50" s="22" t="str">
        <f>VLOOKUP(テーブル3[[#This Row],[Name]],pokemon_waza!$A$2:$H$456,5,FALSE)</f>
        <v>ゴースト</v>
      </c>
      <c r="F50" s="22" t="str">
        <f>VLOOKUP(テーブル3[[#This Row],[Name]],pokemon_waza!$A$2:$H$456,2,FALSE)</f>
        <v>40</v>
      </c>
      <c r="G50" s="22" t="str">
        <f>VLOOKUP(テーブル3[[#This Row],[Name]],pokemon_waza!$A$2:$H$456,6,FALSE)</f>
        <v>物理</v>
      </c>
      <c r="I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"S49"&gt;&lt;Name&gt;かげうち&lt;/Name&gt;&lt;Text&gt;先制攻撃する&lt;/Text&gt;&lt;Type&gt;ゴースト&lt;/Type&gt;&lt;Power&gt;40&lt;/Power&gt;&lt;Kinds&gt;物理&lt;/Kinds&gt;&lt;Conditions&gt;&lt;/Conditions&gt;&lt;/member&gt;</v>
      </c>
    </row>
    <row r="51" spans="1:9">
      <c r="A51" s="1" t="s">
        <v>236</v>
      </c>
      <c r="B51" s="1" t="s">
        <v>1440</v>
      </c>
      <c r="C51" s="1" t="s">
        <v>236</v>
      </c>
      <c r="D51" s="22" t="str">
        <f>VLOOKUP(テーブル3[[#This Row],[Name]],pokemon_waza!$A$2:$H$456,8,FALSE)</f>
        <v>自分の回避率を1段階上げる</v>
      </c>
      <c r="E51" s="22" t="str">
        <f>VLOOKUP(テーブル3[[#This Row],[Name]],pokemon_waza!$A$2:$H$456,5,FALSE)</f>
        <v>ノーマル</v>
      </c>
      <c r="F51" s="22" t="str">
        <f>VLOOKUP(テーブル3[[#This Row],[Name]],pokemon_waza!$A$2:$H$456,2,FALSE)</f>
        <v>0</v>
      </c>
      <c r="G51" s="22" t="str">
        <f>VLOOKUP(テーブル3[[#This Row],[Name]],pokemon_waza!$A$2:$H$456,6,FALSE)</f>
        <v>変化</v>
      </c>
      <c r="I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"S50"&gt;&lt;Name&gt;かげぶんしん&lt;/Name&gt;&lt;Text&gt;自分の回避率を1段階上げる&lt;/Text&gt;&lt;Type&gt;ノーマル&lt;/Type&gt;&lt;Power&gt;0&lt;/Power&gt;&lt;Kinds&gt;変化&lt;/Kinds&gt;&lt;Conditions&gt;&lt;/Conditions&gt;&lt;/member&gt;</v>
      </c>
    </row>
    <row r="52" spans="1:9">
      <c r="A52" s="1" t="s">
        <v>685</v>
      </c>
      <c r="B52" s="1" t="s">
        <v>1441</v>
      </c>
      <c r="C52" s="1" t="s">
        <v>685</v>
      </c>
      <c r="D52" s="22" t="str">
        <f>VLOOKUP(テーブル3[[#This Row],[Name]],pokemon_waza!$A$2:$H$456,8,FALSE)</f>
        <v>相手が最後に使ったわざを2～5ターンの間使用不可にする</v>
      </c>
      <c r="E52" s="22" t="str">
        <f>VLOOKUP(テーブル3[[#This Row],[Name]],pokemon_waza!$A$2:$H$456,5,FALSE)</f>
        <v>ノーマル</v>
      </c>
      <c r="F52" s="22" t="str">
        <f>VLOOKUP(テーブル3[[#This Row],[Name]],pokemon_waza!$A$2:$H$456,2,FALSE)</f>
        <v>0</v>
      </c>
      <c r="G52" s="22" t="str">
        <f>VLOOKUP(テーブル3[[#This Row],[Name]],pokemon_waza!$A$2:$H$456,6,FALSE)</f>
        <v>変化</v>
      </c>
      <c r="I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51"&gt;&lt;Name&gt;かなしばり&lt;/Name&gt;&lt;Text&gt;相手が最後に使ったわざを2～5ターンの間使用不可にする&lt;/Text&gt;&lt;Type&gt;ノーマル&lt;/Type&gt;&lt;Power&gt;0&lt;/Power&gt;&lt;Kinds&gt;変化&lt;/Kinds&gt;&lt;Conditions&gt;&lt;/Conditions&gt;&lt;/member&gt;</v>
      </c>
    </row>
    <row r="53" spans="1:9">
      <c r="A53" s="1" t="s">
        <v>253</v>
      </c>
      <c r="B53" s="1" t="s">
        <v>1442</v>
      </c>
      <c r="C53" s="1" t="s">
        <v>253</v>
      </c>
      <c r="D53" s="22" t="str">
        <f>VLOOKUP(テーブル3[[#This Row],[Name]],pokemon_waza!$A$2:$H$456,8,FALSE)</f>
        <v>相手のぼうぎょを2段階下げる事がある</v>
      </c>
      <c r="E53" s="22" t="str">
        <f>VLOOKUP(テーブル3[[#This Row],[Name]],pokemon_waza!$A$2:$H$456,5,FALSE)</f>
        <v>あく</v>
      </c>
      <c r="F53" s="22" t="str">
        <f>VLOOKUP(テーブル3[[#This Row],[Name]],pokemon_waza!$A$2:$H$456,2,FALSE)</f>
        <v>80</v>
      </c>
      <c r="G53" s="22" t="str">
        <f>VLOOKUP(テーブル3[[#This Row],[Name]],pokemon_waza!$A$2:$H$456,6,FALSE)</f>
        <v>物理</v>
      </c>
      <c r="I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"S52"&gt;&lt;Name&gt;かみくだく&lt;/Name&gt;&lt;Text&gt;相手のぼうぎょを2段階下げる事がある&lt;/Text&gt;&lt;Type&gt;あく&lt;/Type&gt;&lt;Power&gt;80&lt;/Power&gt;&lt;Kinds&gt;物理&lt;/Kinds&gt;&lt;Conditions&gt;&lt;/Conditions&gt;&lt;/member&gt;</v>
      </c>
    </row>
    <row r="54" spans="1:9">
      <c r="A54" s="1" t="s">
        <v>370</v>
      </c>
      <c r="B54" s="1" t="s">
        <v>1443</v>
      </c>
      <c r="C54" s="1" t="s">
        <v>370</v>
      </c>
      <c r="D54" s="22" t="str">
        <f>VLOOKUP(テーブル3[[#This Row],[Name]],pokemon_waza!$A$2:$H$456,8,FALSE)</f>
        <v>相手をひるませる事がある</v>
      </c>
      <c r="E54" s="22" t="str">
        <f>VLOOKUP(テーブル3[[#This Row],[Name]],pokemon_waza!$A$2:$H$456,5,FALSE)</f>
        <v>あく</v>
      </c>
      <c r="F54" s="22" t="str">
        <f>VLOOKUP(テーブル3[[#This Row],[Name]],pokemon_waza!$A$2:$H$456,2,FALSE)</f>
        <v>60</v>
      </c>
      <c r="G54" s="22" t="str">
        <f>VLOOKUP(テーブル3[[#This Row],[Name]],pokemon_waza!$A$2:$H$456,6,FALSE)</f>
        <v>物理</v>
      </c>
      <c r="I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"S53"&gt;&lt;Name&gt;かみつく&lt;/Name&gt;&lt;Text&gt;相手をひるませる事がある&lt;/Text&gt;&lt;Type&gt;あく&lt;/Type&gt;&lt;Power&gt;60&lt;/Power&gt;&lt;Kinds&gt;物理&lt;/Kinds&gt;&lt;Conditions&gt;&lt;/Conditions&gt;&lt;/member&gt;</v>
      </c>
    </row>
    <row r="55" spans="1:9">
      <c r="A55" s="1" t="s">
        <v>358</v>
      </c>
      <c r="B55" s="1" t="s">
        <v>1444</v>
      </c>
      <c r="C55" s="1" t="s">
        <v>358</v>
      </c>
      <c r="D55" s="22" t="str">
        <f>VLOOKUP(テーブル3[[#This Row],[Name]],pokemon_waza!$A$2:$H$456,8,FALSE)</f>
        <v>2割の確率で相手をまひ状態にする、飛んでいる相手にも当たる、天気が雨の時必中・日差しが強い時50%</v>
      </c>
      <c r="E55" s="22" t="str">
        <f>VLOOKUP(テーブル3[[#This Row],[Name]],pokemon_waza!$A$2:$H$456,5,FALSE)</f>
        <v>でんき</v>
      </c>
      <c r="F55" s="22" t="str">
        <f>VLOOKUP(テーブル3[[#This Row],[Name]],pokemon_waza!$A$2:$H$456,2,FALSE)</f>
        <v>120</v>
      </c>
      <c r="G55" s="22" t="str">
        <f>VLOOKUP(テーブル3[[#This Row],[Name]],pokemon_waza!$A$2:$H$456,6,FALSE)</f>
        <v>特殊</v>
      </c>
      <c r="I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54"&gt;&lt;Name&gt;かみなり&lt;/Name&gt;&lt;Text&gt;2割の確率で相手をまひ状態にする、飛んでいる相手にも当たる、天気が雨の時必中・日差しが強い時50%&lt;/Text&gt;&lt;Type&gt;でんき&lt;/Type&gt;&lt;Power&gt;120&lt;/Power&gt;&lt;Kinds&gt;特殊&lt;/Kinds&gt;&lt;Conditions&gt;&lt;/Conditions&gt;&lt;/member&gt;</v>
      </c>
    </row>
    <row r="56" spans="1:9">
      <c r="A56" s="1" t="s">
        <v>258</v>
      </c>
      <c r="B56" s="1" t="s">
        <v>1445</v>
      </c>
      <c r="C56" s="1" t="s">
        <v>258</v>
      </c>
      <c r="D56" s="22" t="str">
        <f>VLOOKUP(テーブル3[[#This Row],[Name]],pokemon_waza!$A$2:$H$456,8,FALSE)</f>
        <v>相手をまひ状態にする事がある</v>
      </c>
      <c r="E56" s="22" t="str">
        <f>VLOOKUP(テーブル3[[#This Row],[Name]],pokemon_waza!$A$2:$H$456,5,FALSE)</f>
        <v>でんき</v>
      </c>
      <c r="F56" s="22" t="str">
        <f>VLOOKUP(テーブル3[[#This Row],[Name]],pokemon_waza!$A$2:$H$456,2,FALSE)</f>
        <v>65</v>
      </c>
      <c r="G56" s="22" t="str">
        <f>VLOOKUP(テーブル3[[#This Row],[Name]],pokemon_waza!$A$2:$H$456,6,FALSE)</f>
        <v>物理</v>
      </c>
      <c r="I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"S55"&gt;&lt;Name&gt;かみなりのキバ&lt;/Name&gt;&lt;Text&gt;相手をまひ状態にする事がある&lt;/Text&gt;&lt;Type&gt;でんき&lt;/Type&gt;&lt;Power&gt;65&lt;/Power&gt;&lt;Kinds&gt;物理&lt;/Kinds&gt;&lt;Conditions&gt;&lt;/Conditions&gt;&lt;/member&gt;</v>
      </c>
    </row>
    <row r="57" spans="1:9">
      <c r="A57" s="1" t="s">
        <v>339</v>
      </c>
      <c r="B57" s="1" t="s">
        <v>1446</v>
      </c>
      <c r="C57" s="1" t="s">
        <v>339</v>
      </c>
      <c r="D57" s="22" t="str">
        <f>VLOOKUP(テーブル3[[#This Row],[Name]],pokemon_waza!$A$2:$H$456,8,FALSE)</f>
        <v>1割の確率で相手をまひ状態にする</v>
      </c>
      <c r="E57" s="22" t="str">
        <f>VLOOKUP(テーブル3[[#This Row],[Name]],pokemon_waza!$A$2:$H$456,5,FALSE)</f>
        <v>でんき</v>
      </c>
      <c r="F57" s="22" t="str">
        <f>VLOOKUP(テーブル3[[#This Row],[Name]],pokemon_waza!$A$2:$H$456,2,FALSE)</f>
        <v>75</v>
      </c>
      <c r="G57" s="22" t="str">
        <f>VLOOKUP(テーブル3[[#This Row],[Name]],pokemon_waza!$A$2:$H$456,6,FALSE)</f>
        <v>物理</v>
      </c>
      <c r="I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"S56"&gt;&lt;Name&gt;かみなりパンチ&lt;/Name&gt;&lt;Text&gt;1割の確率で相手をまひ状態にする&lt;/Text&gt;&lt;Type&gt;でんき&lt;/Type&gt;&lt;Power&gt;75&lt;/Power&gt;&lt;Kinds&gt;物理&lt;/Kinds&gt;&lt;Conditions&gt;&lt;/Conditions&gt;&lt;/member&gt;</v>
      </c>
    </row>
    <row r="58" spans="1:9">
      <c r="A58" s="1" t="s">
        <v>1148</v>
      </c>
      <c r="B58" s="1" t="s">
        <v>1447</v>
      </c>
      <c r="C58" s="1" t="s">
        <v>1148</v>
      </c>
      <c r="D58" s="22" t="str">
        <f>VLOOKUP(テーブル3[[#This Row],[Name]],pokemon_waza!$A$2:$H$456,8,FALSE)</f>
        <v>相手のHPを自分の残りHPと同じにする</v>
      </c>
      <c r="E58" s="22" t="str">
        <f>VLOOKUP(テーブル3[[#This Row],[Name]],pokemon_waza!$A$2:$H$456,5,FALSE)</f>
        <v>ノーマル</v>
      </c>
      <c r="F58" s="22" t="str">
        <f>VLOOKUP(テーブル3[[#This Row],[Name]],pokemon_waza!$A$2:$H$456,2,FALSE)</f>
        <v>1</v>
      </c>
      <c r="G58" s="22" t="str">
        <f>VLOOKUP(テーブル3[[#This Row],[Name]],pokemon_waza!$A$2:$H$456,6,FALSE)</f>
        <v>物理</v>
      </c>
      <c r="I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"S57"&gt;&lt;Name&gt;がむしゃら&lt;/Name&gt;&lt;Text&gt;相手のHPを自分の残りHPと同じにする&lt;/Text&gt;&lt;Type&gt;ノーマル&lt;/Type&gt;&lt;Power&gt;1&lt;/Power&gt;&lt;Kinds&gt;物理&lt;/Kinds&gt;&lt;Conditions&gt;&lt;/Conditions&gt;&lt;/member&gt;</v>
      </c>
    </row>
    <row r="59" spans="1:9">
      <c r="A59" s="1" t="s">
        <v>235</v>
      </c>
      <c r="B59" s="1" t="s">
        <v>1448</v>
      </c>
      <c r="C59" s="1" t="s">
        <v>235</v>
      </c>
      <c r="D59" s="22" t="str">
        <f>VLOOKUP(テーブル3[[#This Row],[Name]],pokemon_waza!$A$2:$H$456,8,FALSE)</f>
        <v>自分がどく、まひ、やけど状態の時威力が2倍になる</v>
      </c>
      <c r="E59" s="22" t="str">
        <f>VLOOKUP(テーブル3[[#This Row],[Name]],pokemon_waza!$A$2:$H$456,5,FALSE)</f>
        <v>ノーマル</v>
      </c>
      <c r="F59" s="22" t="str">
        <f>VLOOKUP(テーブル3[[#This Row],[Name]],pokemon_waza!$A$2:$H$456,2,FALSE)</f>
        <v>70</v>
      </c>
      <c r="G59" s="22" t="str">
        <f>VLOOKUP(テーブル3[[#This Row],[Name]],pokemon_waza!$A$2:$H$456,6,FALSE)</f>
        <v>物理</v>
      </c>
      <c r="I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58"&gt;&lt;Name&gt;からげんき&lt;/Name&gt;&lt;Text&gt;自分がどく、まひ、やけど状態の時威力が2倍になる&lt;/Text&gt;&lt;Type&gt;ノーマル&lt;/Type&gt;&lt;Power&gt;70&lt;/Power&gt;&lt;Kinds&gt;物理&lt;/Kinds&gt;&lt;Conditions&gt;&lt;/Conditions&gt;&lt;/member&gt;</v>
      </c>
    </row>
    <row r="60" spans="1:9">
      <c r="A60" s="1" t="s">
        <v>328</v>
      </c>
      <c r="B60" s="1" t="s">
        <v>1449</v>
      </c>
      <c r="C60" s="1" t="s">
        <v>328</v>
      </c>
      <c r="D60" s="22" t="str">
        <f>VLOOKUP(テーブル3[[#This Row],[Name]],pokemon_waza!$A$2:$H$456,8,FALSE)</f>
        <v>相手のリフレクター、ひかりのかべを壊して攻撃</v>
      </c>
      <c r="E60" s="22" t="str">
        <f>VLOOKUP(テーブル3[[#This Row],[Name]],pokemon_waza!$A$2:$H$456,5,FALSE)</f>
        <v>かくとう</v>
      </c>
      <c r="F60" s="22" t="str">
        <f>VLOOKUP(テーブル3[[#This Row],[Name]],pokemon_waza!$A$2:$H$456,2,FALSE)</f>
        <v>75</v>
      </c>
      <c r="G60" s="22" t="str">
        <f>VLOOKUP(テーブル3[[#This Row],[Name]],pokemon_waza!$A$2:$H$456,6,FALSE)</f>
        <v>物理</v>
      </c>
      <c r="I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59"&gt;&lt;Name&gt;かわらわり&lt;/Name&gt;&lt;Text&gt;相手のリフレクター、ひかりのかべを壊して攻撃&lt;/Text&gt;&lt;Type&gt;かくとう&lt;/Type&gt;&lt;Power&gt;75&lt;/Power&gt;&lt;Kinds&gt;物理&lt;/Kinds&gt;&lt;Conditions&gt;&lt;/Conditions&gt;&lt;/member&gt;</v>
      </c>
    </row>
    <row r="61" spans="1:9">
      <c r="A61" s="1" t="s">
        <v>798</v>
      </c>
      <c r="B61" s="1" t="s">
        <v>1450</v>
      </c>
      <c r="C61" s="1" t="s">
        <v>798</v>
      </c>
      <c r="D61" s="22" t="str">
        <f>VLOOKUP(テーブル3[[#This Row],[Name]],pokemon_waza!$A$2:$H$456,8,FALSE)</f>
        <v>攻撃した次ターン動けなくなる</v>
      </c>
      <c r="E61" s="22" t="str">
        <f>VLOOKUP(テーブル3[[#This Row],[Name]],pokemon_waza!$A$2:$H$456,5,FALSE)</f>
        <v>いわ</v>
      </c>
      <c r="F61" s="22" t="str">
        <f>VLOOKUP(テーブル3[[#This Row],[Name]],pokemon_waza!$A$2:$H$456,2,FALSE)</f>
        <v>150</v>
      </c>
      <c r="G61" s="22" t="str">
        <f>VLOOKUP(テーブル3[[#This Row],[Name]],pokemon_waza!$A$2:$H$456,6,FALSE)</f>
        <v>物理</v>
      </c>
      <c r="I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"S60"&gt;&lt;Name&gt;がんせきほう&lt;/Name&gt;&lt;Text&gt;攻撃した次ターン動けなくなる&lt;/Text&gt;&lt;Type&gt;いわ&lt;/Type&gt;&lt;Power&gt;150&lt;/Power&gt;&lt;Kinds&gt;物理&lt;/Kinds&gt;&lt;Conditions&gt;&lt;/Conditions&gt;&lt;/member&gt;</v>
      </c>
    </row>
    <row r="62" spans="1:9">
      <c r="A62" s="1" t="s">
        <v>363</v>
      </c>
      <c r="B62" s="1" t="s">
        <v>1451</v>
      </c>
      <c r="C62" s="1" t="s">
        <v>363</v>
      </c>
      <c r="D62" s="22" t="str">
        <f>VLOOKUP(テーブル3[[#This Row],[Name]],pokemon_waza!$A$2:$H$456,8,FALSE)</f>
        <v>1割の確率で相手のとくぼうを1段階下げる</v>
      </c>
      <c r="E62" s="22" t="str">
        <f>VLOOKUP(テーブル3[[#This Row],[Name]],pokemon_waza!$A$2:$H$456,5,FALSE)</f>
        <v>かくとう</v>
      </c>
      <c r="F62" s="22" t="str">
        <f>VLOOKUP(テーブル3[[#This Row],[Name]],pokemon_waza!$A$2:$H$456,2,FALSE)</f>
        <v>120</v>
      </c>
      <c r="G62" s="22" t="str">
        <f>VLOOKUP(テーブル3[[#This Row],[Name]],pokemon_waza!$A$2:$H$456,6,FALSE)</f>
        <v>特殊</v>
      </c>
      <c r="I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61"&gt;&lt;Name&gt;きあいだま&lt;/Name&gt;&lt;Text&gt;1割の確率で相手のとくぼうを1段階下げる&lt;/Text&gt;&lt;Type&gt;かくとう&lt;/Type&gt;&lt;Power&gt;120&lt;/Power&gt;&lt;Kinds&gt;特殊&lt;/Kinds&gt;&lt;Conditions&gt;&lt;/Conditions&gt;&lt;/member&gt;</v>
      </c>
    </row>
    <row r="63" spans="1:9">
      <c r="A63" s="1" t="s">
        <v>480</v>
      </c>
      <c r="B63" s="1" t="s">
        <v>1452</v>
      </c>
      <c r="C63" s="1" t="s">
        <v>480</v>
      </c>
      <c r="D63" s="22" t="str">
        <f>VLOOKUP(テーブル3[[#This Row],[Name]],pokemon_waza!$A$2:$H$456,8,FALSE)</f>
        <v>ターンの始めに精神集中をしてターンの最後に攻撃、精神集中から攻撃までの間に攻撃を受けるとわざをだせない</v>
      </c>
      <c r="E63" s="22" t="str">
        <f>VLOOKUP(テーブル3[[#This Row],[Name]],pokemon_waza!$A$2:$H$456,5,FALSE)</f>
        <v>かくとう</v>
      </c>
      <c r="F63" s="22" t="str">
        <f>VLOOKUP(テーブル3[[#This Row],[Name]],pokemon_waza!$A$2:$H$456,2,FALSE)</f>
        <v>150</v>
      </c>
      <c r="G63" s="22" t="str">
        <f>VLOOKUP(テーブル3[[#This Row],[Name]],pokemon_waza!$A$2:$H$456,6,FALSE)</f>
        <v>物理</v>
      </c>
      <c r="I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62"&gt;&lt;Name&gt;きあいパンチ&lt;/Name&gt;&lt;Text&gt;ターンの始めに精神集中をしてターンの最後に攻撃、精神集中から攻撃までの間に攻撃を受けるとわざをだせない&lt;/Text&gt;&lt;Type&gt;かくとう&lt;/Type&gt;&lt;Power&gt;150&lt;/Power&gt;&lt;Kinds&gt;物理&lt;/Kinds&gt;&lt;Conditions&gt;&lt;/Conditions&gt;&lt;/member&gt;</v>
      </c>
    </row>
    <row r="64" spans="1:9">
      <c r="A64" s="1" t="s">
        <v>223</v>
      </c>
      <c r="B64" s="1" t="s">
        <v>1453</v>
      </c>
      <c r="C64" s="1" t="s">
        <v>223</v>
      </c>
      <c r="D64" s="22" t="str">
        <f>VLOOKUP(テーブル3[[#This Row],[Name]],pokemon_waza!$A$2:$H$456,8,FALSE)</f>
        <v>次のターンは反動で動けなくなる</v>
      </c>
      <c r="E64" s="22" t="str">
        <f>VLOOKUP(テーブル3[[#This Row],[Name]],pokemon_waza!$A$2:$H$456,5,FALSE)</f>
        <v>ノーマル</v>
      </c>
      <c r="F64" s="22" t="str">
        <f>VLOOKUP(テーブル3[[#This Row],[Name]],pokemon_waza!$A$2:$H$456,2,FALSE)</f>
        <v>150</v>
      </c>
      <c r="G64" s="22" t="str">
        <f>VLOOKUP(テーブル3[[#This Row],[Name]],pokemon_waza!$A$2:$H$456,6,FALSE)</f>
        <v>物理</v>
      </c>
      <c r="I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"S63"&gt;&lt;Name&gt;ギガインパクト&lt;/Name&gt;&lt;Text&gt;次のターンは反動で動けなくなる&lt;/Text&gt;&lt;Type&gt;ノーマル&lt;/Type&gt;&lt;Power&gt;150&lt;/Power&gt;&lt;Kinds&gt;物理&lt;/Kinds&gt;&lt;Conditions&gt;&lt;/Conditions&gt;&lt;/member&gt;</v>
      </c>
    </row>
    <row r="65" spans="1:9">
      <c r="A65" s="1" t="s">
        <v>506</v>
      </c>
      <c r="B65" s="1" t="s">
        <v>1454</v>
      </c>
      <c r="C65" s="1" t="s">
        <v>506</v>
      </c>
      <c r="D65" s="22" t="str">
        <f>VLOOKUP(テーブル3[[#This Row],[Name]],pokemon_waza!$A$2:$H$456,8,FALSE)</f>
        <v>与えたダメージの1/2を回復</v>
      </c>
      <c r="E65" s="22" t="str">
        <f>VLOOKUP(テーブル3[[#This Row],[Name]],pokemon_waza!$A$2:$H$456,5,FALSE)</f>
        <v>くさ</v>
      </c>
      <c r="F65" s="22" t="str">
        <f>VLOOKUP(テーブル3[[#This Row],[Name]],pokemon_waza!$A$2:$H$456,2,FALSE)</f>
        <v>60</v>
      </c>
      <c r="G65" s="22" t="str">
        <f>VLOOKUP(テーブル3[[#This Row],[Name]],pokemon_waza!$A$2:$H$456,6,FALSE)</f>
        <v>特殊</v>
      </c>
      <c r="I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"S64"&gt;&lt;Name&gt;ギガドレイン&lt;/Name&gt;&lt;Text&gt;与えたダメージの1/2を回復&lt;/Text&gt;&lt;Type&gt;くさ&lt;/Type&gt;&lt;Power&gt;60&lt;/Power&gt;&lt;Kinds&gt;特殊&lt;/Kinds&gt;&lt;Conditions&gt;&lt;/Conditions&gt;&lt;/member&gt;</v>
      </c>
    </row>
    <row r="66" spans="1:9">
      <c r="A66" s="1" t="s">
        <v>98</v>
      </c>
      <c r="B66" s="1" t="s">
        <v>1455</v>
      </c>
      <c r="C66" s="1" t="s">
        <v>98</v>
      </c>
      <c r="D66" s="22" t="str">
        <f>VLOOKUP(テーブル3[[#This Row],[Name]],pokemon_waza!$A$2:$H$456,8,FALSE)</f>
        <v>自分のHPが少ないほど威力が増す</v>
      </c>
      <c r="E66" s="22" t="str">
        <f>VLOOKUP(テーブル3[[#This Row],[Name]],pokemon_waza!$A$2:$H$456,5,FALSE)</f>
        <v>かくとう</v>
      </c>
      <c r="F66" s="22" t="str">
        <f>VLOOKUP(テーブル3[[#This Row],[Name]],pokemon_waza!$A$2:$H$456,2,FALSE)</f>
        <v>1</v>
      </c>
      <c r="G66" s="22" t="str">
        <f>VLOOKUP(テーブル3[[#This Row],[Name]],pokemon_waza!$A$2:$H$456,6,FALSE)</f>
        <v>物理</v>
      </c>
      <c r="I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"S65"&gt;&lt;Name&gt;きしかいせい&lt;/Name&gt;&lt;Text&gt;自分のHPが少ないほど威力が増す&lt;/Text&gt;&lt;Type&gt;かくとう&lt;/Type&gt;&lt;Power&gt;1&lt;/Power&gt;&lt;Kinds&gt;物理&lt;/Kinds&gt;&lt;Conditions&gt;&lt;/Conditions&gt;&lt;/member&gt;</v>
      </c>
    </row>
    <row r="67" spans="1:9">
      <c r="A67" s="1" t="s">
        <v>511</v>
      </c>
      <c r="B67" s="1" t="s">
        <v>1456</v>
      </c>
      <c r="C67" s="1" t="s">
        <v>511</v>
      </c>
      <c r="D67" s="22" t="str">
        <f>VLOOKUP(テーブル3[[#This Row],[Name]],pokemon_waza!$A$2:$H$456,8,FALSE)</f>
        <v>相手をねむり状態にする</v>
      </c>
      <c r="E67" s="22" t="str">
        <f>VLOOKUP(テーブル3[[#This Row],[Name]],pokemon_waza!$A$2:$H$456,5,FALSE)</f>
        <v>くさ</v>
      </c>
      <c r="F67" s="22" t="str">
        <f>VLOOKUP(テーブル3[[#This Row],[Name]],pokemon_waza!$A$2:$H$456,2,FALSE)</f>
        <v>0</v>
      </c>
      <c r="G67" s="22" t="str">
        <f>VLOOKUP(テーブル3[[#This Row],[Name]],pokemon_waza!$A$2:$H$456,6,FALSE)</f>
        <v>変化</v>
      </c>
      <c r="I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"S66"&gt;&lt;Name&gt;キノコのほうし&lt;/Name&gt;&lt;Text&gt;相手をねむり状態にする&lt;/Text&gt;&lt;Type&gt;くさ&lt;/Type&gt;&lt;Power&gt;0&lt;/Power&gt;&lt;Kinds&gt;変化&lt;/Kinds&gt;&lt;Conditions&gt;&lt;/Conditions&gt;&lt;/member&gt;</v>
      </c>
    </row>
    <row r="68" spans="1:9">
      <c r="A68" s="1" t="s">
        <v>303</v>
      </c>
      <c r="B68" s="1" t="s">
        <v>1457</v>
      </c>
      <c r="C68" s="1" t="s">
        <v>303</v>
      </c>
      <c r="D68" s="22" t="str">
        <f>VLOOKUP(テーブル3[[#This Row],[Name]],pokemon_waza!$A$2:$H$456,8,FALSE)</f>
        <v>急所に当たりやすい</v>
      </c>
      <c r="E68" s="22" t="str">
        <f>VLOOKUP(テーブル3[[#This Row],[Name]],pokemon_waza!$A$2:$H$456,5,FALSE)</f>
        <v>ノーマル</v>
      </c>
      <c r="F68" s="22" t="str">
        <f>VLOOKUP(テーブル3[[#This Row],[Name]],pokemon_waza!$A$2:$H$456,2,FALSE)</f>
        <v>70</v>
      </c>
      <c r="G68" s="22" t="str">
        <f>VLOOKUP(テーブル3[[#This Row],[Name]],pokemon_waza!$A$2:$H$456,6,FALSE)</f>
        <v>物理</v>
      </c>
      <c r="I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"S67"&gt;&lt;Name&gt;きりさく&lt;/Name&gt;&lt;Text&gt;急所に当たりやすい&lt;/Text&gt;&lt;Type&gt;ノーマル&lt;/Type&gt;&lt;Power&gt;70&lt;/Power&gt;&lt;Kinds&gt;物理&lt;/Kinds&gt;&lt;Conditions&gt;&lt;/Conditions&gt;&lt;/member&gt;</v>
      </c>
    </row>
    <row r="69" spans="1:9">
      <c r="A69" s="1" t="s">
        <v>118</v>
      </c>
      <c r="B69" s="1" t="s">
        <v>1458</v>
      </c>
      <c r="C69" s="1" t="s">
        <v>118</v>
      </c>
      <c r="D69" s="22" t="str">
        <f>VLOOKUP(テーブル3[[#This Row],[Name]],pokemon_waza!$A$2:$H$456,8,FALSE)</f>
        <v>残りPPが少ないほど威力UP</v>
      </c>
      <c r="E69" s="22" t="str">
        <f>VLOOKUP(テーブル3[[#This Row],[Name]],pokemon_waza!$A$2:$H$456,5,FALSE)</f>
        <v>ノーマル</v>
      </c>
      <c r="F69" s="22" t="str">
        <f>VLOOKUP(テーブル3[[#This Row],[Name]],pokemon_waza!$A$2:$H$456,2,FALSE)</f>
        <v>1</v>
      </c>
      <c r="G69" s="22" t="str">
        <f>VLOOKUP(テーブル3[[#This Row],[Name]],pokemon_waza!$A$2:$H$456,6,FALSE)</f>
        <v>特殊</v>
      </c>
      <c r="I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"S68"&gt;&lt;Name&gt;きりふだ&lt;/Name&gt;&lt;Text&gt;残りPPが少ないほど威力UP&lt;/Text&gt;&lt;Type&gt;ノーマル&lt;/Type&gt;&lt;Power&gt;1&lt;/Power&gt;&lt;Kinds&gt;特殊&lt;/Kinds&gt;&lt;Conditions&gt;&lt;/Conditions&gt;&lt;/member&gt;</v>
      </c>
    </row>
    <row r="70" spans="1:9">
      <c r="A70" s="1" t="s">
        <v>790</v>
      </c>
      <c r="B70" s="1" t="s">
        <v>1459</v>
      </c>
      <c r="C70" s="1" t="s">
        <v>790</v>
      </c>
      <c r="D70" s="22" t="str">
        <f>VLOOKUP(テーブル3[[#This Row],[Name]],pokemon_waza!$A$2:$H$456,8,FALSE)</f>
        <v>1割の確率で自分の全能力が1段階上がる</v>
      </c>
      <c r="E70" s="22" t="str">
        <f>VLOOKUP(テーブル3[[#This Row],[Name]],pokemon_waza!$A$2:$H$456,5,FALSE)</f>
        <v>むし</v>
      </c>
      <c r="F70" s="22" t="str">
        <f>VLOOKUP(テーブル3[[#This Row],[Name]],pokemon_waza!$A$2:$H$456,2,FALSE)</f>
        <v>60</v>
      </c>
      <c r="G70" s="22" t="str">
        <f>VLOOKUP(テーブル3[[#This Row],[Name]],pokemon_waza!$A$2:$H$456,6,FALSE)</f>
        <v>特殊</v>
      </c>
      <c r="I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"S69"&gt;&lt;Name&gt;ぎんいろのかぜ&lt;/Name&gt;&lt;Text&gt;1割の確率で自分の全能力が1段階上がる&lt;/Text&gt;&lt;Type&gt;むし&lt;/Type&gt;&lt;Power&gt;60&lt;/Power&gt;&lt;Kinds&gt;特殊&lt;/Kinds&gt;&lt;Conditions&gt;&lt;/Conditions&gt;&lt;/member&gt;</v>
      </c>
    </row>
    <row r="71" spans="1:9">
      <c r="A71" s="1" t="s">
        <v>1188</v>
      </c>
      <c r="B71" s="1" t="s">
        <v>1460</v>
      </c>
      <c r="C71" s="1" t="s">
        <v>1188</v>
      </c>
      <c r="D71" s="22" t="str">
        <f>VLOOKUP(テーブル3[[#This Row],[Name]],pokemon_waza!$A$2:$H$456,8,FALSE)</f>
        <v>相手を眠り状態にする</v>
      </c>
      <c r="E71" s="22" t="str">
        <f>VLOOKUP(テーブル3[[#This Row],[Name]],pokemon_waza!$A$2:$H$456,5,FALSE)</f>
        <v>くさ</v>
      </c>
      <c r="F71" s="22" t="str">
        <f>VLOOKUP(テーブル3[[#This Row],[Name]],pokemon_waza!$A$2:$H$456,2,FALSE)</f>
        <v>0</v>
      </c>
      <c r="G71" s="22" t="str">
        <f>VLOOKUP(テーブル3[[#This Row],[Name]],pokemon_waza!$A$2:$H$456,6,FALSE)</f>
        <v>変化</v>
      </c>
      <c r="I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"S70"&gt;&lt;Name&gt;くさぶえ&lt;/Name&gt;&lt;Text&gt;相手を眠り状態にする&lt;/Text&gt;&lt;Type&gt;くさ&lt;/Type&gt;&lt;Power&gt;0&lt;/Power&gt;&lt;Kinds&gt;変化&lt;/Kinds&gt;&lt;Conditions&gt;&lt;/Conditions&gt;&lt;/member&gt;</v>
      </c>
    </row>
    <row r="72" spans="1:9">
      <c r="A72" s="1" t="s">
        <v>111</v>
      </c>
      <c r="B72" s="1" t="s">
        <v>1461</v>
      </c>
      <c r="C72" s="1" t="s">
        <v>111</v>
      </c>
      <c r="D72" s="22" t="str">
        <f>VLOOKUP(テーブル3[[#This Row],[Name]],pokemon_waza!$A$2:$H$456,8,FALSE)</f>
        <v>相手が重いほど威力が増す</v>
      </c>
      <c r="E72" s="22" t="str">
        <f>VLOOKUP(テーブル3[[#This Row],[Name]],pokemon_waza!$A$2:$H$456,5,FALSE)</f>
        <v>くさ</v>
      </c>
      <c r="F72" s="22" t="str">
        <f>VLOOKUP(テーブル3[[#This Row],[Name]],pokemon_waza!$A$2:$H$456,2,FALSE)</f>
        <v>1</v>
      </c>
      <c r="G72" s="22" t="str">
        <f>VLOOKUP(テーブル3[[#This Row],[Name]],pokemon_waza!$A$2:$H$456,6,FALSE)</f>
        <v>特殊</v>
      </c>
      <c r="I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"S71"&gt;&lt;Name&gt;くさむすび&lt;/Name&gt;&lt;Text&gt;相手が重いほど威力が増す&lt;/Text&gt;&lt;Type&gt;くさ&lt;/Type&gt;&lt;Power&gt;1&lt;/Power&gt;&lt;Kinds&gt;特殊&lt;/Kinds&gt;&lt;Conditions&gt;&lt;/Conditions&gt;&lt;/member&gt;</v>
      </c>
    </row>
    <row r="73" spans="1:9">
      <c r="A73" s="1" t="s">
        <v>1015</v>
      </c>
      <c r="B73" s="1" t="s">
        <v>1462</v>
      </c>
      <c r="C73" s="1" t="s">
        <v>1015</v>
      </c>
      <c r="D73" s="22" t="str">
        <f>VLOOKUP(テーブル3[[#This Row],[Name]],pokemon_waza!$A$2:$H$456,8,FALSE)</f>
        <v>使ったポケモンが戦闘に出ている間相手は逃げたり入れ替えたりできない</v>
      </c>
      <c r="E73" s="22" t="str">
        <f>VLOOKUP(テーブル3[[#This Row],[Name]],pokemon_waza!$A$2:$H$456,5,FALSE)</f>
        <v>ノーマル</v>
      </c>
      <c r="F73" s="22" t="str">
        <f>VLOOKUP(テーブル3[[#This Row],[Name]],pokemon_waza!$A$2:$H$456,2,FALSE)</f>
        <v>0</v>
      </c>
      <c r="G73" s="22" t="str">
        <f>VLOOKUP(テーブル3[[#This Row],[Name]],pokemon_waza!$A$2:$H$456,6,FALSE)</f>
        <v>変化</v>
      </c>
      <c r="I7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72"&gt;&lt;Name&gt;くろいまなざし&lt;/Name&gt;&lt;Text&gt;使ったポケモンが戦闘に出ている間相手は逃げたり入れ替えたりできない&lt;/Text&gt;&lt;Type&gt;ノーマル&lt;/Type&gt;&lt;Power&gt;0&lt;/Power&gt;&lt;Kinds&gt;変化&lt;/Kinds&gt;&lt;Conditions&gt;&lt;/Conditions&gt;&lt;/member&gt;</v>
      </c>
    </row>
    <row r="74" spans="1:9">
      <c r="A74" s="1" t="s">
        <v>353</v>
      </c>
      <c r="B74" s="1" t="s">
        <v>1463</v>
      </c>
      <c r="C74" s="1" t="s">
        <v>353</v>
      </c>
      <c r="D74" s="22" t="str">
        <f>VLOOKUP(テーブル3[[#This Row],[Name]],pokemon_waza!$A$2:$H$456,8,FALSE)</f>
        <v>急所に当たりやすい</v>
      </c>
      <c r="E74" s="22" t="str">
        <f>VLOOKUP(テーブル3[[#This Row],[Name]],pokemon_waza!$A$2:$H$456,5,FALSE)</f>
        <v>かくとう</v>
      </c>
      <c r="F74" s="22" t="str">
        <f>VLOOKUP(テーブル3[[#This Row],[Name]],pokemon_waza!$A$2:$H$456,2,FALSE)</f>
        <v>100</v>
      </c>
      <c r="G74" s="22" t="str">
        <f>VLOOKUP(テーブル3[[#This Row],[Name]],pokemon_waza!$A$2:$H$456,6,FALSE)</f>
        <v>物理</v>
      </c>
      <c r="I7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"S73"&gt;&lt;Name&gt;クロスチョップ&lt;/Name&gt;&lt;Text&gt;急所に当たりやすい&lt;/Text&gt;&lt;Type&gt;かくとう&lt;/Type&gt;&lt;Power&gt;100&lt;/Power&gt;&lt;Kinds&gt;物理&lt;/Kinds&gt;&lt;Conditions&gt;&lt;/Conditions&gt;&lt;/member&gt;</v>
      </c>
    </row>
    <row r="75" spans="1:9">
      <c r="A75" s="1" t="s">
        <v>227</v>
      </c>
      <c r="B75" s="1" t="s">
        <v>1464</v>
      </c>
      <c r="C75" s="1" t="s">
        <v>227</v>
      </c>
      <c r="D75" s="22" t="str">
        <f>VLOOKUP(テーブル3[[#This Row],[Name]],pokemon_waza!$A$2:$H$456,8,FALSE)</f>
        <v>相手を毒状態にすることがあり、急所に当たる確率も高い</v>
      </c>
      <c r="E75" s="22" t="str">
        <f>VLOOKUP(テーブル3[[#This Row],[Name]],pokemon_waza!$A$2:$H$456,5,FALSE)</f>
        <v>どく</v>
      </c>
      <c r="F75" s="22" t="str">
        <f>VLOOKUP(テーブル3[[#This Row],[Name]],pokemon_waza!$A$2:$H$456,2,FALSE)</f>
        <v>70</v>
      </c>
      <c r="G75" s="22" t="str">
        <f>VLOOKUP(テーブル3[[#This Row],[Name]],pokemon_waza!$A$2:$H$456,6,FALSE)</f>
        <v>物理</v>
      </c>
      <c r="I7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74"&gt;&lt;Name&gt;クロスポイズン&lt;/Name&gt;&lt;Text&gt;相手を毒状態にすることがあり、急所に当たる確率も高い&lt;/Text&gt;&lt;Type&gt;どく&lt;/Type&gt;&lt;Power&gt;70&lt;/Power&gt;&lt;Kinds&gt;物理&lt;/Kinds&gt;&lt;Conditions&gt;&lt;/Conditions&gt;&lt;/member&gt;</v>
      </c>
    </row>
    <row r="76" spans="1:9">
      <c r="A76" s="1" t="s">
        <v>435</v>
      </c>
      <c r="B76" s="1" t="s">
        <v>1465</v>
      </c>
      <c r="C76" s="1" t="s">
        <v>435</v>
      </c>
      <c r="D76" s="22" t="str">
        <f>VLOOKUP(テーブル3[[#This Row],[Name]],pokemon_waza!$A$2:$H$456,8,FALSE)</f>
        <v>2～3ターン連続で攻撃、使った後自分はこんらん状態になる</v>
      </c>
      <c r="E76" s="22" t="str">
        <f>VLOOKUP(テーブル3[[#This Row],[Name]],pokemon_waza!$A$2:$H$456,5,FALSE)</f>
        <v>ドラゴン</v>
      </c>
      <c r="F76" s="22" t="str">
        <f>VLOOKUP(テーブル3[[#This Row],[Name]],pokemon_waza!$A$2:$H$456,2,FALSE)</f>
        <v>120</v>
      </c>
      <c r="G76" s="22" t="str">
        <f>VLOOKUP(テーブル3[[#This Row],[Name]],pokemon_waza!$A$2:$H$456,6,FALSE)</f>
        <v>物理</v>
      </c>
      <c r="I7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75"&gt;&lt;Name&gt;げきりん&lt;/Name&gt;&lt;Text&gt;2～3ターン連続で攻撃、使った後自分はこんらん状態になる&lt;/Text&gt;&lt;Type&gt;ドラゴン&lt;/Type&gt;&lt;Power&gt;120&lt;/Power&gt;&lt;Kinds&gt;物理&lt;/Kinds&gt;&lt;Conditions&gt;&lt;/Conditions&gt;&lt;/member&gt;</v>
      </c>
    </row>
    <row r="77" spans="1:9">
      <c r="A77" s="1" t="s">
        <v>397</v>
      </c>
      <c r="B77" s="1" t="s">
        <v>1466</v>
      </c>
      <c r="C77" s="1" t="s">
        <v>397</v>
      </c>
      <c r="D77" s="22" t="str">
        <f>VLOOKUP(テーブル3[[#This Row],[Name]],pokemon_waza!$A$2:$H$456,8,FALSE)</f>
        <v>1割の確率で自分の全能力が1段階上がる</v>
      </c>
      <c r="E77" s="22" t="str">
        <f>VLOOKUP(テーブル3[[#This Row],[Name]],pokemon_waza!$A$2:$H$456,5,FALSE)</f>
        <v>いわ</v>
      </c>
      <c r="F77" s="22" t="str">
        <f>VLOOKUP(テーブル3[[#This Row],[Name]],pokemon_waza!$A$2:$H$456,2,FALSE)</f>
        <v>60</v>
      </c>
      <c r="G77" s="22" t="str">
        <f>VLOOKUP(テーブル3[[#This Row],[Name]],pokemon_waza!$A$2:$H$456,6,FALSE)</f>
        <v>特殊</v>
      </c>
      <c r="I7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"S76"&gt;&lt;Name&gt;げんしのちから&lt;/Name&gt;&lt;Text&gt;1割の確率で自分の全能力が1段階上がる&lt;/Text&gt;&lt;Type&gt;いわ&lt;/Type&gt;&lt;Power&gt;60&lt;/Power&gt;&lt;Kinds&gt;特殊&lt;/Kinds&gt;&lt;Conditions&gt;&lt;/Conditions&gt;&lt;/member&gt;</v>
      </c>
    </row>
    <row r="78" spans="1:9">
      <c r="A78" s="1" t="s">
        <v>956</v>
      </c>
      <c r="B78" s="1" t="s">
        <v>1467</v>
      </c>
      <c r="C78" s="1" t="s">
        <v>956</v>
      </c>
      <c r="D78" s="22" t="str">
        <f>VLOOKUP(テーブル3[[#This Row],[Name]],pokemon_waza!$A$2:$H$456,8,FALSE)</f>
        <v>急所にあたる確率が高い</v>
      </c>
      <c r="E78" s="22" t="str">
        <f>VLOOKUP(テーブル3[[#This Row],[Name]],pokemon_waza!$A$2:$H$456,5,FALSE)</f>
        <v>むし</v>
      </c>
      <c r="F78" s="22" t="str">
        <f>VLOOKUP(テーブル3[[#This Row],[Name]],pokemon_waza!$A$2:$H$456,2,FALSE)</f>
        <v>90</v>
      </c>
      <c r="G78" s="22" t="str">
        <f>VLOOKUP(テーブル3[[#This Row],[Name]],pokemon_waza!$A$2:$H$456,6,FALSE)</f>
        <v>物理</v>
      </c>
      <c r="I7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"S77"&gt;&lt;Name&gt;こうげきしれい&lt;/Name&gt;&lt;Text&gt;急所にあたる確率が高い&lt;/Text&gt;&lt;Type&gt;むし&lt;/Type&gt;&lt;Power&gt;90&lt;/Power&gt;&lt;Kinds&gt;物理&lt;/Kinds&gt;&lt;Conditions&gt;&lt;/Conditions&gt;&lt;/member&gt;</v>
      </c>
    </row>
    <row r="79" spans="1:9">
      <c r="A79" s="1" t="s">
        <v>285</v>
      </c>
      <c r="B79" s="1" t="s">
        <v>1468</v>
      </c>
      <c r="C79" s="1" t="s">
        <v>285</v>
      </c>
      <c r="D79" s="22" t="str">
        <f>VLOOKUP(テーブル3[[#This Row],[Name]],pokemon_waza!$A$2:$H$456,8,FALSE)</f>
        <v>HPを1/2回復する。晴れなら2/3、それ以外の天候は1/4回復</v>
      </c>
      <c r="E79" s="22" t="str">
        <f>VLOOKUP(テーブル3[[#This Row],[Name]],pokemon_waza!$A$2:$H$456,5,FALSE)</f>
        <v>くさ</v>
      </c>
      <c r="F79" s="22" t="str">
        <f>VLOOKUP(テーブル3[[#This Row],[Name]],pokemon_waza!$A$2:$H$456,2,FALSE)</f>
        <v>0</v>
      </c>
      <c r="G79" s="22" t="str">
        <f>VLOOKUP(テーブル3[[#This Row],[Name]],pokemon_waza!$A$2:$H$456,6,FALSE)</f>
        <v>変化</v>
      </c>
      <c r="I7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78"&gt;&lt;Name&gt;こうごうせい&lt;/Name&gt;&lt;Text&gt;HPを1/2回復する。晴れなら2/3、それ以外の天候は1/4回復&lt;/Text&gt;&lt;Type&gt;くさ&lt;/Type&gt;&lt;Power&gt;0&lt;/Power&gt;&lt;Kinds&gt;変化&lt;/Kinds&gt;&lt;Conditions&gt;&lt;/Conditions&gt;&lt;/member&gt;</v>
      </c>
    </row>
    <row r="80" spans="1:9">
      <c r="A80" s="1" t="s">
        <v>647</v>
      </c>
      <c r="B80" s="1" t="s">
        <v>1469</v>
      </c>
      <c r="C80" s="1" t="s">
        <v>647</v>
      </c>
      <c r="D80" s="22" t="str">
        <f>VLOOKUP(テーブル3[[#This Row],[Name]],pokemon_waza!$A$2:$H$456,8,FALSE)</f>
        <v>自分のすばやさが2段階上がる</v>
      </c>
      <c r="E80" s="22" t="str">
        <f>VLOOKUP(テーブル3[[#This Row],[Name]],pokemon_waza!$A$2:$H$456,5,FALSE)</f>
        <v>エスパー</v>
      </c>
      <c r="F80" s="22" t="str">
        <f>VLOOKUP(テーブル3[[#This Row],[Name]],pokemon_waza!$A$2:$H$456,2,FALSE)</f>
        <v>0</v>
      </c>
      <c r="G80" s="22" t="str">
        <f>VLOOKUP(テーブル3[[#This Row],[Name]],pokemon_waza!$A$2:$H$456,6,FALSE)</f>
        <v>変化</v>
      </c>
      <c r="I8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"S79"&gt;&lt;Name&gt;こうそくいどう&lt;/Name&gt;&lt;Text&gt;自分のすばやさが2段階上がる&lt;/Text&gt;&lt;Type&gt;エスパー&lt;/Type&gt;&lt;Power&gt;0&lt;/Power&gt;&lt;Kinds&gt;変化&lt;/Kinds&gt;&lt;Conditions&gt;&lt;/Conditions&gt;&lt;/member&gt;</v>
      </c>
    </row>
    <row r="81" spans="1:9">
      <c r="A81" s="1" t="s">
        <v>391</v>
      </c>
      <c r="B81" s="1" t="s">
        <v>1470</v>
      </c>
      <c r="C81" s="1" t="s">
        <v>391</v>
      </c>
      <c r="D81" s="22" t="str">
        <f>VLOOKUP(テーブル3[[#This Row],[Name]],pokemon_waza!$A$2:$H$456,8,FALSE)</f>
        <v>相手をひるませる事がある、相手をこおり状態にする事がある</v>
      </c>
      <c r="E81" s="22" t="str">
        <f>VLOOKUP(テーブル3[[#This Row],[Name]],pokemon_waza!$A$2:$H$456,5,FALSE)</f>
        <v>こおり</v>
      </c>
      <c r="F81" s="22" t="str">
        <f>VLOOKUP(テーブル3[[#This Row],[Name]],pokemon_waza!$A$2:$H$456,2,FALSE)</f>
        <v>65</v>
      </c>
      <c r="G81" s="22" t="str">
        <f>VLOOKUP(テーブル3[[#This Row],[Name]],pokemon_waza!$A$2:$H$456,6,FALSE)</f>
        <v>物理</v>
      </c>
      <c r="I8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80"&gt;&lt;Name&gt;こおりのキバ&lt;/Name&gt;&lt;Text&gt;相手をひるませる事がある、相手をこおり状態にする事がある&lt;/Text&gt;&lt;Type&gt;こおり&lt;/Type&gt;&lt;Power&gt;65&lt;/Power&gt;&lt;Kinds&gt;物理&lt;/Kinds&gt;&lt;Conditions&gt;&lt;/Conditions&gt;&lt;/member&gt;</v>
      </c>
    </row>
    <row r="82" spans="1:9">
      <c r="A82" s="1" t="s">
        <v>405</v>
      </c>
      <c r="B82" s="1" t="s">
        <v>1471</v>
      </c>
      <c r="C82" s="1" t="s">
        <v>405</v>
      </c>
      <c r="D82" s="22" t="str">
        <f>VLOOKUP(テーブル3[[#This Row],[Name]],pokemon_waza!$A$2:$H$456,8,FALSE)</f>
        <v>先制攻撃</v>
      </c>
      <c r="E82" s="22" t="str">
        <f>VLOOKUP(テーブル3[[#This Row],[Name]],pokemon_waza!$A$2:$H$456,5,FALSE)</f>
        <v>こおり</v>
      </c>
      <c r="F82" s="22" t="str">
        <f>VLOOKUP(テーブル3[[#This Row],[Name]],pokemon_waza!$A$2:$H$456,2,FALSE)</f>
        <v>40</v>
      </c>
      <c r="G82" s="22" t="str">
        <f>VLOOKUP(テーブル3[[#This Row],[Name]],pokemon_waza!$A$2:$H$456,6,FALSE)</f>
        <v>物理</v>
      </c>
      <c r="I8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"S81"&gt;&lt;Name&gt;こおりのつぶて&lt;/Name&gt;&lt;Text&gt;先制攻撃&lt;/Text&gt;&lt;Type&gt;こおり&lt;/Type&gt;&lt;Power&gt;40&lt;/Power&gt;&lt;Kinds&gt;物理&lt;/Kinds&gt;&lt;Conditions&gt;&lt;/Conditions&gt;&lt;/member&gt;</v>
      </c>
    </row>
    <row r="83" spans="1:9">
      <c r="A83" s="1" t="s">
        <v>476</v>
      </c>
      <c r="B83" s="1" t="s">
        <v>1472</v>
      </c>
      <c r="C83" s="1" t="s">
        <v>476</v>
      </c>
      <c r="D83" s="22" t="str">
        <f>VLOOKUP(テーブル3[[#This Row],[Name]],pokemon_waza!$A$2:$H$456,8,FALSE)</f>
        <v>相手のすばやさを1段階下げる</v>
      </c>
      <c r="E83" s="22" t="str">
        <f>VLOOKUP(テーブル3[[#This Row],[Name]],pokemon_waza!$A$2:$H$456,5,FALSE)</f>
        <v>こおり</v>
      </c>
      <c r="F83" s="22" t="str">
        <f>VLOOKUP(テーブル3[[#This Row],[Name]],pokemon_waza!$A$2:$H$456,2,FALSE)</f>
        <v>55</v>
      </c>
      <c r="G83" s="22" t="str">
        <f>VLOOKUP(テーブル3[[#This Row],[Name]],pokemon_waza!$A$2:$H$456,6,FALSE)</f>
        <v>特殊</v>
      </c>
      <c r="I8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"S82"&gt;&lt;Name&gt;こごえるかぜ&lt;/Name&gt;&lt;Text&gt;相手のすばやさを1段階下げる&lt;/Text&gt;&lt;Type&gt;こおり&lt;/Type&gt;&lt;Power&gt;55&lt;/Power&gt;&lt;Kinds&gt;特殊&lt;/Kinds&gt;&lt;Conditions&gt;&lt;/Conditions&gt;&lt;/member&gt;</v>
      </c>
    </row>
    <row r="84" spans="1:9">
      <c r="A84" s="1" t="s">
        <v>751</v>
      </c>
      <c r="B84" s="1" t="s">
        <v>1473</v>
      </c>
      <c r="C84" s="1" t="s">
        <v>751</v>
      </c>
      <c r="D84" s="22" t="str">
        <f>VLOOKUP(テーブル3[[#This Row],[Name]],pokemon_waza!$A$2:$H$456,8,FALSE)</f>
        <v>1ターン溜めて2ターン目に攻撃、相手をひるませる事がある、急所に当たりやすい</v>
      </c>
      <c r="E84" s="22" t="str">
        <f>VLOOKUP(テーブル3[[#This Row],[Name]],pokemon_waza!$A$2:$H$456,5,FALSE)</f>
        <v>ひこう</v>
      </c>
      <c r="F84" s="22" t="str">
        <f>VLOOKUP(テーブル3[[#This Row],[Name]],pokemon_waza!$A$2:$H$456,2,FALSE)</f>
        <v>140</v>
      </c>
      <c r="G84" s="22" t="str">
        <f>VLOOKUP(テーブル3[[#This Row],[Name]],pokemon_waza!$A$2:$H$456,6,FALSE)</f>
        <v>物理</v>
      </c>
      <c r="I8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83"&gt;&lt;Name&gt;ゴッドバード&lt;/Name&gt;&lt;Text&gt;1ターン溜めて2ターン目に攻撃、相手をひるませる事がある、急所に当たりやすい&lt;/Text&gt;&lt;Type&gt;ひこう&lt;/Type&gt;&lt;Power&gt;140&lt;/Power&gt;&lt;Kinds&gt;物理&lt;/Kinds&gt;&lt;Conditions&gt;&lt;/Conditions&gt;&lt;/member&gt;</v>
      </c>
    </row>
    <row r="85" spans="1:9">
      <c r="A85" s="1" t="s">
        <v>1168</v>
      </c>
      <c r="B85" s="1" t="s">
        <v>1474</v>
      </c>
      <c r="C85" s="1" t="s">
        <v>1168</v>
      </c>
      <c r="D85" s="22" t="str">
        <f>VLOOKUP(テーブル3[[#This Row],[Name]],pokemon_waza!$A$2:$H$456,8,FALSE)</f>
        <v>2割の確率で自分のこうげきが1段階上がる</v>
      </c>
      <c r="E85" s="22" t="str">
        <f>VLOOKUP(テーブル3[[#This Row],[Name]],pokemon_waza!$A$2:$H$456,5,FALSE)</f>
        <v>はがね</v>
      </c>
      <c r="F85" s="22" t="str">
        <f>VLOOKUP(テーブル3[[#This Row],[Name]],pokemon_waza!$A$2:$H$456,2,FALSE)</f>
        <v>100</v>
      </c>
      <c r="G85" s="22" t="str">
        <f>VLOOKUP(テーブル3[[#This Row],[Name]],pokemon_waza!$A$2:$H$456,6,FALSE)</f>
        <v>物理</v>
      </c>
      <c r="I8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84"&gt;&lt;Name&gt;コメットパンチ&lt;/Name&gt;&lt;Text&gt;2割の確率で自分のこうげきが1段階上がる&lt;/Text&gt;&lt;Type&gt;はがね&lt;/Type&gt;&lt;Power&gt;100&lt;/Power&gt;&lt;Kinds&gt;物理&lt;/Kinds&gt;&lt;Conditions&gt;&lt;/Conditions&gt;&lt;/member&gt;</v>
      </c>
    </row>
    <row r="86" spans="1:9">
      <c r="A86" s="1" t="s">
        <v>259</v>
      </c>
      <c r="B86" s="1" t="s">
        <v>1475</v>
      </c>
      <c r="C86" s="1" t="s">
        <v>259</v>
      </c>
      <c r="D86" s="22" t="str">
        <f>VLOOKUP(テーブル3[[#This Row],[Name]],pokemon_waza!$A$2:$H$456,8,FALSE)</f>
        <v>瀕死になるダメージを残りHP1で耐える</v>
      </c>
      <c r="E86" s="22" t="str">
        <f>VLOOKUP(テーブル3[[#This Row],[Name]],pokemon_waza!$A$2:$H$456,5,FALSE)</f>
        <v>ノーマル</v>
      </c>
      <c r="F86" s="22" t="str">
        <f>VLOOKUP(テーブル3[[#This Row],[Name]],pokemon_waza!$A$2:$H$456,2,FALSE)</f>
        <v>0</v>
      </c>
      <c r="G86" s="22" t="str">
        <f>VLOOKUP(テーブル3[[#This Row],[Name]],pokemon_waza!$A$2:$H$456,6,FALSE)</f>
        <v>変化</v>
      </c>
      <c r="I8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"S85"&gt;&lt;Name&gt;こらえる&lt;/Name&gt;&lt;Text&gt;瀕死になるダメージを残りHP1で耐える&lt;/Text&gt;&lt;Type&gt;ノーマル&lt;/Type&gt;&lt;Power&gt;0&lt;/Power&gt;&lt;Kinds&gt;変化&lt;/Kinds&gt;&lt;Conditions&gt;&lt;/Conditions&gt;&lt;/member&gt;</v>
      </c>
    </row>
    <row r="87" spans="1:9">
      <c r="A87" s="1" t="s">
        <v>392</v>
      </c>
      <c r="B87" s="1" t="s">
        <v>1476</v>
      </c>
      <c r="C87" s="1" t="s">
        <v>392</v>
      </c>
      <c r="D87" s="22" t="str">
        <f>VLOOKUP(テーブル3[[#This Row],[Name]],pokemon_waza!$A$2:$H$456,8,FALSE)</f>
        <v>相手のすばやさを2段階下げる</v>
      </c>
      <c r="E87" s="22" t="str">
        <f>VLOOKUP(テーブル3[[#This Row],[Name]],pokemon_waza!$A$2:$H$456,5,FALSE)</f>
        <v>ノーマル</v>
      </c>
      <c r="F87" s="22" t="str">
        <f>VLOOKUP(テーブル3[[#This Row],[Name]],pokemon_waza!$A$2:$H$456,2,FALSE)</f>
        <v>0</v>
      </c>
      <c r="G87" s="22" t="str">
        <f>VLOOKUP(テーブル3[[#This Row],[Name]],pokemon_waza!$A$2:$H$456,6,FALSE)</f>
        <v>変化</v>
      </c>
      <c r="I8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"S86"&gt;&lt;Name&gt;こわいかお&lt;/Name&gt;&lt;Text&gt;相手のすばやさを2段階下げる&lt;/Text&gt;&lt;Type&gt;ノーマル&lt;/Type&gt;&lt;Power&gt;0&lt;/Power&gt;&lt;Kinds&gt;変化&lt;/Kinds&gt;&lt;Conditions&gt;&lt;/Conditions&gt;&lt;/member&gt;</v>
      </c>
    </row>
    <row r="88" spans="1:9">
      <c r="A88" s="1" t="s">
        <v>244</v>
      </c>
      <c r="B88" s="1" t="s">
        <v>1477</v>
      </c>
      <c r="C88" s="1" t="s">
        <v>244</v>
      </c>
      <c r="D88" s="22" t="str">
        <f>VLOOKUP(テーブル3[[#This Row],[Name]],pokemon_waza!$A$2:$H$456,8,FALSE)</f>
        <v>急所に当たりやすい</v>
      </c>
      <c r="E88" s="22" t="str">
        <f>VLOOKUP(テーブル3[[#This Row],[Name]],pokemon_waza!$A$2:$H$456,5,FALSE)</f>
        <v>エスパー</v>
      </c>
      <c r="F88" s="22" t="str">
        <f>VLOOKUP(テーブル3[[#This Row],[Name]],pokemon_waza!$A$2:$H$456,2,FALSE)</f>
        <v>70</v>
      </c>
      <c r="G88" s="22" t="str">
        <f>VLOOKUP(テーブル3[[#This Row],[Name]],pokemon_waza!$A$2:$H$456,6,FALSE)</f>
        <v>物理</v>
      </c>
      <c r="I8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"S87"&gt;&lt;Name&gt;サイコカッター&lt;/Name&gt;&lt;Text&gt;急所に当たりやすい&lt;/Text&gt;&lt;Type&gt;エスパー&lt;/Type&gt;&lt;Power&gt;70&lt;/Power&gt;&lt;Kinds&gt;物理&lt;/Kinds&gt;&lt;Conditions&gt;&lt;/Conditions&gt;&lt;/member&gt;</v>
      </c>
    </row>
    <row r="89" spans="1:9">
      <c r="A89" s="1" t="s">
        <v>310</v>
      </c>
      <c r="B89" s="1" t="s">
        <v>1478</v>
      </c>
      <c r="C89" s="1" t="s">
        <v>310</v>
      </c>
      <c r="D89" s="22" t="str">
        <f>VLOOKUP(テーブル3[[#This Row],[Name]],pokemon_waza!$A$2:$H$456,8,FALSE)</f>
        <v>相手のとくぼうを1段階下げる事がある</v>
      </c>
      <c r="E89" s="22" t="str">
        <f>VLOOKUP(テーブル3[[#This Row],[Name]],pokemon_waza!$A$2:$H$456,5,FALSE)</f>
        <v>エスパー</v>
      </c>
      <c r="F89" s="22" t="str">
        <f>VLOOKUP(テーブル3[[#This Row],[Name]],pokemon_waza!$A$2:$H$456,2,FALSE)</f>
        <v>90</v>
      </c>
      <c r="G89" s="22" t="str">
        <f>VLOOKUP(テーブル3[[#This Row],[Name]],pokemon_waza!$A$2:$H$456,6,FALSE)</f>
        <v>特殊</v>
      </c>
      <c r="I8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88"&gt;&lt;Name&gt;サイコキネシス&lt;/Name&gt;&lt;Text&gt;相手のとくぼうを1段階下げる事がある&lt;/Text&gt;&lt;Type&gt;エスパー&lt;/Type&gt;&lt;Power&gt;90&lt;/Power&gt;&lt;Kinds&gt;特殊&lt;/Kinds&gt;&lt;Conditions&gt;&lt;/Conditions&gt;&lt;/member&gt;</v>
      </c>
    </row>
    <row r="90" spans="1:9">
      <c r="A90" s="1" t="s">
        <v>527</v>
      </c>
      <c r="B90" s="1" t="s">
        <v>1479</v>
      </c>
      <c r="C90" s="1" t="s">
        <v>527</v>
      </c>
      <c r="D90" s="22" t="str">
        <f>VLOOKUP(テーブル3[[#This Row],[Name]],pokemon_waza!$A$2:$H$456,8,FALSE)</f>
        <v>相手をねむり状態にする</v>
      </c>
      <c r="E90" s="22" t="str">
        <f>VLOOKUP(テーブル3[[#This Row],[Name]],pokemon_waza!$A$2:$H$456,5,FALSE)</f>
        <v>エスパー</v>
      </c>
      <c r="F90" s="22" t="str">
        <f>VLOOKUP(テーブル3[[#This Row],[Name]],pokemon_waza!$A$2:$H$456,2,FALSE)</f>
        <v>0</v>
      </c>
      <c r="G90" s="22" t="str">
        <f>VLOOKUP(テーブル3[[#This Row],[Name]],pokemon_waza!$A$2:$H$456,6,FALSE)</f>
        <v>変化</v>
      </c>
      <c r="I9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"S89"&gt;&lt;Name&gt;さいみんじゅつ&lt;/Name&gt;&lt;Text&gt;相手をねむり状態にする&lt;/Text&gt;&lt;Type&gt;エスパー&lt;/Type&gt;&lt;Power&gt;0&lt;/Power&gt;&lt;Kinds&gt;変化&lt;/Kinds&gt;&lt;Conditions&gt;&lt;/Conditions&gt;&lt;/member&gt;</v>
      </c>
    </row>
    <row r="91" spans="1:9">
      <c r="A91" s="1" t="s">
        <v>544</v>
      </c>
      <c r="B91" s="1" t="s">
        <v>1480</v>
      </c>
      <c r="C91" s="1" t="s">
        <v>544</v>
      </c>
      <c r="D91" s="22" t="str">
        <f>VLOOKUP(テーブル3[[#This Row],[Name]],pokemon_waza!$A$2:$H$456,8,FALSE)</f>
        <v>相手のHPが半分以下だと威力2倍</v>
      </c>
      <c r="E91" s="22" t="str">
        <f>VLOOKUP(テーブル3[[#This Row],[Name]],pokemon_waza!$A$2:$H$456,5,FALSE)</f>
        <v>みず</v>
      </c>
      <c r="F91" s="22" t="str">
        <f>VLOOKUP(テーブル3[[#This Row],[Name]],pokemon_waza!$A$2:$H$456,2,FALSE)</f>
        <v>65</v>
      </c>
      <c r="G91" s="22" t="str">
        <f>VLOOKUP(テーブル3[[#This Row],[Name]],pokemon_waza!$A$2:$H$456,6,FALSE)</f>
        <v>特殊</v>
      </c>
      <c r="I9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"S90"&gt;&lt;Name&gt;しおみず&lt;/Name&gt;&lt;Text&gt;相手のHPが半分以下だと威力2倍&lt;/Text&gt;&lt;Type&gt;みず&lt;/Type&gt;&lt;Power&gt;65&lt;/Power&gt;&lt;Kinds&gt;特殊&lt;/Kinds&gt;&lt;Conditions&gt;&lt;/Conditions&gt;&lt;/member&gt;</v>
      </c>
    </row>
    <row r="92" spans="1:9">
      <c r="A92" s="1" t="s">
        <v>321</v>
      </c>
      <c r="B92" s="1" t="s">
        <v>1481</v>
      </c>
      <c r="C92" s="1" t="s">
        <v>321</v>
      </c>
      <c r="D92" s="22" t="str">
        <f>VLOOKUP(テーブル3[[#This Row],[Name]],pokemon_waza!$A$2:$H$456,8,FALSE)</f>
        <v>相手をこんらんさせることがある</v>
      </c>
      <c r="E92" s="22" t="str">
        <f>VLOOKUP(テーブル3[[#This Row],[Name]],pokemon_waza!$A$2:$H$456,5,FALSE)</f>
        <v>むし</v>
      </c>
      <c r="F92" s="22" t="str">
        <f>VLOOKUP(テーブル3[[#This Row],[Name]],pokemon_waza!$A$2:$H$456,2,FALSE)</f>
        <v>75</v>
      </c>
      <c r="G92" s="22" t="str">
        <f>VLOOKUP(テーブル3[[#This Row],[Name]],pokemon_waza!$A$2:$H$456,6,FALSE)</f>
        <v>特殊</v>
      </c>
      <c r="I9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"S91"&gt;&lt;Name&gt;シグナルビーム&lt;/Name&gt;&lt;Text&gt;相手をこんらんさせることがある&lt;/Text&gt;&lt;Type&gt;むし&lt;/Type&gt;&lt;Power&gt;75&lt;/Power&gt;&lt;Kinds&gt;特殊&lt;/Kinds&gt;&lt;Conditions&gt;&lt;/Conditions&gt;&lt;/member&gt;</v>
      </c>
    </row>
    <row r="93" spans="1:9">
      <c r="A93" s="1" t="s">
        <v>659</v>
      </c>
      <c r="B93" s="1" t="s">
        <v>1482</v>
      </c>
      <c r="C93" s="1" t="s">
        <v>659</v>
      </c>
      <c r="D93" s="22" t="str">
        <f>VLOOKUP(テーブル3[[#This Row],[Name]],pokemon_waza!$A$2:$H$456,8,FALSE)</f>
        <v>能力変化の状態を相手と同じにする</v>
      </c>
      <c r="E93" s="22" t="str">
        <f>VLOOKUP(テーブル3[[#This Row],[Name]],pokemon_waza!$A$2:$H$456,5,FALSE)</f>
        <v>ノーマル</v>
      </c>
      <c r="F93" s="22" t="str">
        <f>VLOOKUP(テーブル3[[#This Row],[Name]],pokemon_waza!$A$2:$H$456,2,FALSE)</f>
        <v>0</v>
      </c>
      <c r="G93" s="22" t="str">
        <f>VLOOKUP(テーブル3[[#This Row],[Name]],pokemon_waza!$A$2:$H$456,6,FALSE)</f>
        <v>変化</v>
      </c>
      <c r="I9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"S92"&gt;&lt;Name&gt;じこあんじ&lt;/Name&gt;&lt;Text&gt;能力変化の状態を相手と同じにする&lt;/Text&gt;&lt;Type&gt;ノーマル&lt;/Type&gt;&lt;Power&gt;0&lt;/Power&gt;&lt;Kinds&gt;変化&lt;/Kinds&gt;&lt;Conditions&gt;&lt;/Conditions&gt;&lt;/member&gt;</v>
      </c>
    </row>
    <row r="94" spans="1:9">
      <c r="A94" s="1" t="s">
        <v>704</v>
      </c>
      <c r="B94" s="1" t="s">
        <v>1483</v>
      </c>
      <c r="C94" s="1" t="s">
        <v>704</v>
      </c>
      <c r="D94" s="22" t="str">
        <f>VLOOKUP(テーブル3[[#This Row],[Name]],pokemon_waza!$A$2:$H$456,8,FALSE)</f>
        <v>自分の最大HPの1/2回復する</v>
      </c>
      <c r="E94" s="22" t="str">
        <f>VLOOKUP(テーブル3[[#This Row],[Name]],pokemon_waza!$A$2:$H$456,5,FALSE)</f>
        <v>ノーマル</v>
      </c>
      <c r="F94" s="22" t="str">
        <f>VLOOKUP(テーブル3[[#This Row],[Name]],pokemon_waza!$A$2:$H$456,2,FALSE)</f>
        <v>0</v>
      </c>
      <c r="G94" s="22" t="str">
        <f>VLOOKUP(テーブル3[[#This Row],[Name]],pokemon_waza!$A$2:$H$456,6,FALSE)</f>
        <v>変化</v>
      </c>
      <c r="I9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"S93"&gt;&lt;Name&gt;じこさいせい&lt;/Name&gt;&lt;Text&gt;自分の最大HPの1/2回復する&lt;/Text&gt;&lt;Type&gt;ノーマル&lt;/Type&gt;&lt;Power&gt;0&lt;/Power&gt;&lt;Kinds&gt;変化&lt;/Kinds&gt;&lt;Conditions&gt;&lt;/Conditions&gt;&lt;/member&gt;</v>
      </c>
    </row>
    <row r="95" spans="1:9">
      <c r="A95" s="1" t="s">
        <v>208</v>
      </c>
      <c r="B95" s="1" t="s">
        <v>1484</v>
      </c>
      <c r="C95" s="1" t="s">
        <v>208</v>
      </c>
      <c r="D95" s="22" t="str">
        <f>VLOOKUP(テーブル3[[#This Row],[Name]],pokemon_waza!$A$2:$H$456,8,FALSE)</f>
        <v>急所に当たりやすい</v>
      </c>
      <c r="E95" s="22" t="str">
        <f>VLOOKUP(テーブル3[[#This Row],[Name]],pokemon_waza!$A$2:$H$456,5,FALSE)</f>
        <v>むし</v>
      </c>
      <c r="F95" s="22" t="str">
        <f>VLOOKUP(テーブル3[[#This Row],[Name]],pokemon_waza!$A$2:$H$456,2,FALSE)</f>
        <v>80</v>
      </c>
      <c r="G95" s="22" t="str">
        <f>VLOOKUP(テーブル3[[#This Row],[Name]],pokemon_waza!$A$2:$H$456,6,FALSE)</f>
        <v>物理</v>
      </c>
      <c r="I9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"S94"&gt;&lt;Name&gt;シザークロス&lt;/Name&gt;&lt;Text&gt;急所に当たりやすい&lt;/Text&gt;&lt;Type&gt;むし&lt;/Type&gt;&lt;Power&gt;80&lt;/Power&gt;&lt;Kinds&gt;物理&lt;/Kinds&gt;&lt;Conditions&gt;&lt;/Conditions&gt;&lt;/member&gt;</v>
      </c>
    </row>
    <row r="96" spans="1:9">
      <c r="A96" s="1" t="s">
        <v>210</v>
      </c>
      <c r="B96" s="1" t="s">
        <v>1485</v>
      </c>
      <c r="C96" s="1" t="s">
        <v>210</v>
      </c>
      <c r="D96" s="22" t="str">
        <f>VLOOKUP(テーブル3[[#This Row],[Name]],pokemon_waza!$A$2:$H$456,8,FALSE)</f>
        <v>地下にいるポケモンにダメージ2倍</v>
      </c>
      <c r="E96" s="22" t="str">
        <f>VLOOKUP(テーブル3[[#This Row],[Name]],pokemon_waza!$A$2:$H$456,5,FALSE)</f>
        <v>じめん</v>
      </c>
      <c r="F96" s="22" t="str">
        <f>VLOOKUP(テーブル3[[#This Row],[Name]],pokemon_waza!$A$2:$H$456,2,FALSE)</f>
        <v>100</v>
      </c>
      <c r="G96" s="22" t="str">
        <f>VLOOKUP(テーブル3[[#This Row],[Name]],pokemon_waza!$A$2:$H$456,6,FALSE)</f>
        <v>物理</v>
      </c>
      <c r="I9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"S95"&gt;&lt;Name&gt;じしん&lt;/Name&gt;&lt;Text&gt;地下にいるポケモンにダメージ2倍&lt;/Text&gt;&lt;Type&gt;じめん&lt;/Type&gt;&lt;Power&gt;100&lt;/Power&gt;&lt;Kinds&gt;物理&lt;/Kinds&gt;&lt;Conditions&gt;&lt;/Conditions&gt;&lt;/member&gt;</v>
      </c>
    </row>
    <row r="97" spans="1:9">
      <c r="A97" s="1" t="s">
        <v>96</v>
      </c>
      <c r="B97" s="1" t="s">
        <v>1486</v>
      </c>
      <c r="C97" s="1" t="s">
        <v>96</v>
      </c>
      <c r="D97" s="22" t="str">
        <f>VLOOKUP(テーブル3[[#This Row],[Name]],pokemon_waza!$A$2:$H$456,8,FALSE)</f>
        <v>自分のHPが少ないほど威力が大きい</v>
      </c>
      <c r="E97" s="22" t="str">
        <f>VLOOKUP(テーブル3[[#This Row],[Name]],pokemon_waza!$A$2:$H$456,5,FALSE)</f>
        <v>ノーマル</v>
      </c>
      <c r="F97" s="22" t="str">
        <f>VLOOKUP(テーブル3[[#This Row],[Name]],pokemon_waza!$A$2:$H$456,2,FALSE)</f>
        <v>1</v>
      </c>
      <c r="G97" s="22" t="str">
        <f>VLOOKUP(テーブル3[[#This Row],[Name]],pokemon_waza!$A$2:$H$456,6,FALSE)</f>
        <v>物理</v>
      </c>
      <c r="I9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"S96"&gt;&lt;Name&gt;じたばた&lt;/Name&gt;&lt;Text&gt;自分のHPが少ないほど威力が大きい&lt;/Text&gt;&lt;Type&gt;ノーマル&lt;/Type&gt;&lt;Power&gt;1&lt;/Power&gt;&lt;Kinds&gt;物理&lt;/Kinds&gt;&lt;Conditions&gt;&lt;/Conditions&gt;&lt;/member&gt;</v>
      </c>
    </row>
    <row r="98" spans="1:9">
      <c r="A98" s="1" t="s">
        <v>304</v>
      </c>
      <c r="B98" s="1" t="s">
        <v>1487</v>
      </c>
      <c r="C98" s="1" t="s">
        <v>304</v>
      </c>
      <c r="D98" s="22" t="str">
        <f>VLOOKUP(テーブル3[[#This Row],[Name]],pokemon_waza!$A$2:$H$456,8,FALSE)</f>
        <v>相手の後に攻撃すると威力2倍</v>
      </c>
      <c r="E98" s="22" t="str">
        <f>VLOOKUP(テーブル3[[#This Row],[Name]],pokemon_waza!$A$2:$H$456,5,FALSE)</f>
        <v>あく</v>
      </c>
      <c r="F98" s="22" t="str">
        <f>VLOOKUP(テーブル3[[#This Row],[Name]],pokemon_waza!$A$2:$H$456,2,FALSE)</f>
        <v>50</v>
      </c>
      <c r="G98" s="22" t="str">
        <f>VLOOKUP(テーブル3[[#This Row],[Name]],pokemon_waza!$A$2:$H$456,6,FALSE)</f>
        <v>物理</v>
      </c>
      <c r="I9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"S97"&gt;&lt;Name&gt;しっぺがえし&lt;/Name&gt;&lt;Text&gt;相手の後に攻撃すると威力2倍&lt;/Text&gt;&lt;Type&gt;あく&lt;/Type&gt;&lt;Power&gt;50&lt;/Power&gt;&lt;Kinds&gt;物理&lt;/Kinds&gt;&lt;Conditions&gt;&lt;/Conditions&gt;&lt;/member&gt;</v>
      </c>
    </row>
    <row r="99" spans="1:9">
      <c r="A99" s="1" t="s">
        <v>246</v>
      </c>
      <c r="B99" s="1" t="s">
        <v>1488</v>
      </c>
      <c r="C99" s="1" t="s">
        <v>246</v>
      </c>
      <c r="D99" s="22" t="str">
        <f>VLOOKUP(テーブル3[[#This Row],[Name]],pokemon_waza!$A$2:$H$456,8,FALSE)</f>
        <v>相手をひるませる事がある</v>
      </c>
      <c r="E99" s="22" t="str">
        <f>VLOOKUP(テーブル3[[#This Row],[Name]],pokemon_waza!$A$2:$H$456,5,FALSE)</f>
        <v>エスパー</v>
      </c>
      <c r="F99" s="22" t="str">
        <f>VLOOKUP(テーブル3[[#This Row],[Name]],pokemon_waza!$A$2:$H$456,2,FALSE)</f>
        <v>80</v>
      </c>
      <c r="G99" s="22" t="str">
        <f>VLOOKUP(テーブル3[[#This Row],[Name]],pokemon_waza!$A$2:$H$456,6,FALSE)</f>
        <v>物理</v>
      </c>
      <c r="I9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"S98"&gt;&lt;Name&gt;しねんのずつき&lt;/Name&gt;&lt;Text&gt;相手をひるませる事がある&lt;/Text&gt;&lt;Type&gt;エスパー&lt;/Type&gt;&lt;Power&gt;80&lt;/Power&gt;&lt;Kinds&gt;物理&lt;/Kinds&gt;&lt;Conditions&gt;&lt;/Conditions&gt;&lt;/member&gt;</v>
      </c>
    </row>
    <row r="100" spans="1:9">
      <c r="A100" s="1" t="s">
        <v>1331</v>
      </c>
      <c r="B100" s="1" t="s">
        <v>1489</v>
      </c>
      <c r="C100" s="1" t="s">
        <v>1331</v>
      </c>
      <c r="D100" s="22" t="str">
        <f>VLOOKUP(テーブル3[[#This Row],[Name]],pokemon_waza!$A$2:$H$456,8,FALSE)</f>
        <v>相手をまひ状態にする</v>
      </c>
      <c r="E100" s="22" t="str">
        <f>VLOOKUP(テーブル3[[#This Row],[Name]],pokemon_waza!$A$2:$H$456,5,FALSE)</f>
        <v>くさ</v>
      </c>
      <c r="F100" s="22" t="str">
        <f>VLOOKUP(テーブル3[[#This Row],[Name]],pokemon_waza!$A$2:$H$456,2,FALSE)</f>
        <v>0</v>
      </c>
      <c r="G100" s="22" t="str">
        <f>VLOOKUP(テーブル3[[#This Row],[Name]],pokemon_waza!$A$2:$H$456,6,FALSE)</f>
        <v>変化</v>
      </c>
      <c r="I10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"S99"&gt;&lt;Name&gt;しびれごな&lt;/Name&gt;&lt;Text&gt;相手をまひ状態にする&lt;/Text&gt;&lt;Type&gt;くさ&lt;/Type&gt;&lt;Power&gt;0&lt;/Power&gt;&lt;Kinds&gt;変化&lt;/Kinds&gt;&lt;Conditions&gt;&lt;/Conditions&gt;&lt;/member&gt;</v>
      </c>
    </row>
    <row r="101" spans="1:9">
      <c r="A101" s="1" t="s">
        <v>120</v>
      </c>
      <c r="B101" s="1" t="s">
        <v>1490</v>
      </c>
      <c r="C101" s="1" t="s">
        <v>120</v>
      </c>
      <c r="D101" s="22" t="str">
        <f>VLOOKUP(テーブル3[[#This Row],[Name]],pokemon_waza!$A$2:$H$456,8,FALSE)</f>
        <v>相手のHPが残っているほどダメージが大きい</v>
      </c>
      <c r="E101" s="22" t="str">
        <f>VLOOKUP(テーブル3[[#This Row],[Name]],pokemon_waza!$A$2:$H$456,5,FALSE)</f>
        <v>ノーマル</v>
      </c>
      <c r="F101" s="22" t="str">
        <f>VLOOKUP(テーブル3[[#This Row],[Name]],pokemon_waza!$A$2:$H$456,2,FALSE)</f>
        <v>1</v>
      </c>
      <c r="G101" s="22" t="str">
        <f>VLOOKUP(テーブル3[[#This Row],[Name]],pokemon_waza!$A$2:$H$456,6,FALSE)</f>
        <v>特殊</v>
      </c>
      <c r="I10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100"&gt;&lt;Name&gt;しぼりとる&lt;/Name&gt;&lt;Text&gt;相手のHPが残っているほどダメージが大きい&lt;/Text&gt;&lt;Type&gt;ノーマル&lt;/Type&gt;&lt;Power&gt;1&lt;/Power&gt;&lt;Kinds&gt;特殊&lt;/Kinds&gt;&lt;Conditions&gt;&lt;/Conditions&gt;&lt;/member&gt;</v>
      </c>
    </row>
    <row r="102" spans="1:9">
      <c r="A102" s="1" t="s">
        <v>112</v>
      </c>
      <c r="B102" s="1" t="s">
        <v>1491</v>
      </c>
      <c r="C102" s="1" t="s">
        <v>112</v>
      </c>
      <c r="D102" s="22" t="str">
        <f>VLOOKUP(テーブル3[[#This Row],[Name]],pokemon_waza!$A$2:$H$456,8,FALSE)</f>
        <v>自分が相手より遅ければ遅いほど威力があがる</v>
      </c>
      <c r="E102" s="22" t="str">
        <f>VLOOKUP(テーブル3[[#This Row],[Name]],pokemon_waza!$A$2:$H$456,5,FALSE)</f>
        <v>はがね</v>
      </c>
      <c r="F102" s="22" t="str">
        <f>VLOOKUP(テーブル3[[#This Row],[Name]],pokemon_waza!$A$2:$H$456,2,FALSE)</f>
        <v>1</v>
      </c>
      <c r="G102" s="22" t="str">
        <f>VLOOKUP(テーブル3[[#This Row],[Name]],pokemon_waza!$A$2:$H$456,6,FALSE)</f>
        <v>物理</v>
      </c>
      <c r="I10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101"&gt;&lt;Name&gt;ジャイロボール&lt;/Name&gt;&lt;Text&gt;自分が相手より遅ければ遅いほど威力があがる&lt;/Text&gt;&lt;Type&gt;はがね&lt;/Type&gt;&lt;Power&gt;1&lt;/Power&gt;&lt;Kinds&gt;物理&lt;/Kinds&gt;&lt;Conditions&gt;&lt;/Conditions&gt;&lt;/member&gt;</v>
      </c>
    </row>
    <row r="103" spans="1:9">
      <c r="A103" s="1" t="s">
        <v>327</v>
      </c>
      <c r="B103" s="1" t="s">
        <v>1492</v>
      </c>
      <c r="C103" s="1" t="s">
        <v>327</v>
      </c>
      <c r="D103" s="22" t="str">
        <f>VLOOKUP(テーブル3[[#This Row],[Name]],pokemon_waza!$A$2:$H$456,8,FALSE)</f>
        <v>急所に当たりやすい</v>
      </c>
      <c r="E103" s="22" t="str">
        <f>VLOOKUP(テーブル3[[#This Row],[Name]],pokemon_waza!$A$2:$H$456,5,FALSE)</f>
        <v>ゴースト</v>
      </c>
      <c r="F103" s="22" t="str">
        <f>VLOOKUP(テーブル3[[#This Row],[Name]],pokemon_waza!$A$2:$H$456,2,FALSE)</f>
        <v>70</v>
      </c>
      <c r="G103" s="22" t="str">
        <f>VLOOKUP(テーブル3[[#This Row],[Name]],pokemon_waza!$A$2:$H$456,6,FALSE)</f>
        <v>物理</v>
      </c>
      <c r="I10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"S102"&gt;&lt;Name&gt;シャドークロー&lt;/Name&gt;&lt;Text&gt;急所に当たりやすい&lt;/Text&gt;&lt;Type&gt;ゴースト&lt;/Type&gt;&lt;Power&gt;70&lt;/Power&gt;&lt;Kinds&gt;物理&lt;/Kinds&gt;&lt;Conditions&gt;&lt;/Conditions&gt;&lt;/member&gt;</v>
      </c>
    </row>
    <row r="104" spans="1:9">
      <c r="A104" s="1" t="s">
        <v>1204</v>
      </c>
      <c r="B104" s="1" t="s">
        <v>1493</v>
      </c>
      <c r="C104" s="1" t="s">
        <v>1204</v>
      </c>
      <c r="D104" s="22" t="str">
        <f>VLOOKUP(テーブル3[[#This Row],[Name]],pokemon_waza!$A$2:$H$456,8,FALSE)</f>
        <v>必中</v>
      </c>
      <c r="E104" s="22" t="str">
        <f>VLOOKUP(テーブル3[[#This Row],[Name]],pokemon_waza!$A$2:$H$456,5,FALSE)</f>
        <v>ゴースト</v>
      </c>
      <c r="F104" s="22" t="str">
        <f>VLOOKUP(テーブル3[[#This Row],[Name]],pokemon_waza!$A$2:$H$456,2,FALSE)</f>
        <v>60</v>
      </c>
      <c r="G104" s="22" t="str">
        <f>VLOOKUP(テーブル3[[#This Row],[Name]],pokemon_waza!$A$2:$H$456,6,FALSE)</f>
        <v>物理</v>
      </c>
      <c r="I10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"S103"&gt;&lt;Name&gt;シャドーパンチ&lt;/Name&gt;&lt;Text&gt;必中&lt;/Text&gt;&lt;Type&gt;ゴースト&lt;/Type&gt;&lt;Power&gt;60&lt;/Power&gt;&lt;Kinds&gt;物理&lt;/Kinds&gt;&lt;Conditions&gt;&lt;/Conditions&gt;&lt;/member&gt;</v>
      </c>
    </row>
    <row r="105" spans="1:9">
      <c r="A105" s="1" t="s">
        <v>319</v>
      </c>
      <c r="B105" s="1" t="s">
        <v>1494</v>
      </c>
      <c r="C105" s="1" t="s">
        <v>319</v>
      </c>
      <c r="D105" s="22" t="str">
        <f>VLOOKUP(テーブル3[[#This Row],[Name]],pokemon_waza!$A$2:$H$456,8,FALSE)</f>
        <v>相手のとくぼうを1段階下げる事がある</v>
      </c>
      <c r="E105" s="22" t="str">
        <f>VLOOKUP(テーブル3[[#This Row],[Name]],pokemon_waza!$A$2:$H$456,5,FALSE)</f>
        <v>ゴースト</v>
      </c>
      <c r="F105" s="22" t="str">
        <f>VLOOKUP(テーブル3[[#This Row],[Name]],pokemon_waza!$A$2:$H$456,2,FALSE)</f>
        <v>80</v>
      </c>
      <c r="G105" s="22" t="str">
        <f>VLOOKUP(テーブル3[[#This Row],[Name]],pokemon_waza!$A$2:$H$456,6,FALSE)</f>
        <v>特殊</v>
      </c>
      <c r="I10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104"&gt;&lt;Name&gt;シャドーボール&lt;/Name&gt;&lt;Text&gt;相手のとくぼうを1段階下げる事がある&lt;/Text&gt;&lt;Type&gt;ゴースト&lt;/Type&gt;&lt;Power&gt;80&lt;/Power&gt;&lt;Kinds&gt;特殊&lt;/Kinds&gt;&lt;Conditions&gt;&lt;/Conditions&gt;&lt;/member&gt;</v>
      </c>
    </row>
    <row r="106" spans="1:9">
      <c r="A106" s="1" t="s">
        <v>173</v>
      </c>
      <c r="B106" s="1" t="s">
        <v>1495</v>
      </c>
      <c r="C106" s="1" t="s">
        <v>173</v>
      </c>
      <c r="D106" s="22" t="str">
        <f>VLOOKUP(テーブル3[[#This Row],[Name]],pokemon_waza!$A$2:$H$456,8,FALSE)</f>
        <v>次のターンに出すでんきタイプのわざの威力が上がる　自分のとくぼうも上がる</v>
      </c>
      <c r="E106" s="22" t="str">
        <f>VLOOKUP(テーブル3[[#This Row],[Name]],pokemon_waza!$A$2:$H$456,5,FALSE)</f>
        <v>でんき</v>
      </c>
      <c r="F106" s="22" t="str">
        <f>VLOOKUP(テーブル3[[#This Row],[Name]],pokemon_waza!$A$2:$H$456,2,FALSE)</f>
        <v>0</v>
      </c>
      <c r="G106" s="22" t="str">
        <f>VLOOKUP(テーブル3[[#This Row],[Name]],pokemon_waza!$A$2:$H$456,6,FALSE)</f>
        <v>変化</v>
      </c>
      <c r="I10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"S105"&gt;&lt;Name&gt;じゅうでん&lt;/Name&gt;&lt;Text&gt;次のターンに出すでんきタイプのわざの威力が上がる　自分のとくぼうも上がる&lt;/Text&gt;&lt;Type&gt;でんき&lt;/Type&gt;&lt;Power&gt;0&lt;/Power&gt;&lt;Kinds&gt;変化&lt;/Kinds&gt;&lt;Conditions&gt;&lt;/Conditions&gt;&lt;/member&gt;</v>
      </c>
    </row>
    <row r="107" spans="1:9">
      <c r="A107" s="1" t="s">
        <v>455</v>
      </c>
      <c r="B107" s="1" t="s">
        <v>1496</v>
      </c>
      <c r="C107" s="1" t="s">
        <v>455</v>
      </c>
      <c r="D107" s="22" t="str">
        <f>VLOOKUP(テーブル3[[#This Row],[Name]],pokemon_waza!$A$2:$H$456,8,FALSE)</f>
        <v>一撃必殺</v>
      </c>
      <c r="E107" s="22" t="str">
        <f>VLOOKUP(テーブル3[[#This Row],[Name]],pokemon_waza!$A$2:$H$456,5,FALSE)</f>
        <v>じめん</v>
      </c>
      <c r="F107" s="22" t="str">
        <f>VLOOKUP(テーブル3[[#This Row],[Name]],pokemon_waza!$A$2:$H$456,2,FALSE)</f>
        <v>1</v>
      </c>
      <c r="G107" s="22" t="str">
        <f>VLOOKUP(テーブル3[[#This Row],[Name]],pokemon_waza!$A$2:$H$456,6,FALSE)</f>
        <v>物理</v>
      </c>
      <c r="I10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"S106"&gt;&lt;Name&gt;じわれ&lt;/Name&gt;&lt;Text&gt;一撃必殺&lt;/Text&gt;&lt;Type&gt;じめん&lt;/Type&gt;&lt;Power&gt;1&lt;/Power&gt;&lt;Kinds&gt;物理&lt;/Kinds&gt;&lt;Conditions&gt;&lt;/Conditions&gt;&lt;/member&gt;</v>
      </c>
    </row>
    <row r="108" spans="1:9">
      <c r="A108" s="1" t="s">
        <v>880</v>
      </c>
      <c r="B108" s="1" t="s">
        <v>1497</v>
      </c>
      <c r="C108" s="1" t="s">
        <v>880</v>
      </c>
      <c r="D108" s="22" t="str">
        <f>VLOOKUP(テーブル3[[#This Row],[Name]],pokemon_waza!$A$2:$H$456,8,FALSE)</f>
        <v>先制攻撃</v>
      </c>
      <c r="E108" s="22" t="str">
        <f>VLOOKUP(テーブル3[[#This Row],[Name]],pokemon_waza!$A$2:$H$456,5,FALSE)</f>
        <v>かくとう</v>
      </c>
      <c r="F108" s="22" t="str">
        <f>VLOOKUP(テーブル3[[#This Row],[Name]],pokemon_waza!$A$2:$H$456,2,FALSE)</f>
        <v>40</v>
      </c>
      <c r="G108" s="22" t="str">
        <f>VLOOKUP(テーブル3[[#This Row],[Name]],pokemon_waza!$A$2:$H$456,6,FALSE)</f>
        <v>特殊</v>
      </c>
      <c r="I10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"S107"&gt;&lt;Name&gt;しんくうは&lt;/Name&gt;&lt;Text&gt;先制攻撃&lt;/Text&gt;&lt;Type&gt;かくとう&lt;/Type&gt;&lt;Power&gt;40&lt;/Power&gt;&lt;Kinds&gt;特殊&lt;/Kinds&gt;&lt;Conditions&gt;&lt;/Conditions&gt;&lt;/member&gt;</v>
      </c>
    </row>
    <row r="109" spans="1:9">
      <c r="A109" s="1" t="s">
        <v>252</v>
      </c>
      <c r="B109" s="1" t="s">
        <v>1498</v>
      </c>
      <c r="C109" s="1" t="s">
        <v>252</v>
      </c>
      <c r="D109" s="22" t="str">
        <f>VLOOKUP(テーブル3[[#This Row],[Name]],pokemon_waza!$A$2:$H$456,8,FALSE)</f>
        <v>先制攻撃</v>
      </c>
      <c r="E109" s="22" t="str">
        <f>VLOOKUP(テーブル3[[#This Row],[Name]],pokemon_waza!$A$2:$H$456,5,FALSE)</f>
        <v>ノーマル</v>
      </c>
      <c r="F109" s="22" t="str">
        <f>VLOOKUP(テーブル3[[#This Row],[Name]],pokemon_waza!$A$2:$H$456,2,FALSE)</f>
        <v>80</v>
      </c>
      <c r="G109" s="22" t="str">
        <f>VLOOKUP(テーブル3[[#This Row],[Name]],pokemon_waza!$A$2:$H$456,6,FALSE)</f>
        <v>物理</v>
      </c>
      <c r="I10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"S108"&gt;&lt;Name&gt;しんそく&lt;/Name&gt;&lt;Text&gt;先制攻撃&lt;/Text&gt;&lt;Type&gt;ノーマル&lt;/Type&gt;&lt;Power&gt;80&lt;/Power&gt;&lt;Kinds&gt;物理&lt;/Kinds&gt;&lt;Conditions&gt;&lt;/Conditions&gt;&lt;/member&gt;</v>
      </c>
    </row>
    <row r="110" spans="1:9">
      <c r="A110" s="1" t="s">
        <v>375</v>
      </c>
      <c r="B110" s="1" t="s">
        <v>1499</v>
      </c>
      <c r="C110" s="1" t="s">
        <v>375</v>
      </c>
      <c r="D110" s="22" t="str">
        <f>VLOOKUP(テーブル3[[#This Row],[Name]],pokemon_waza!$A$2:$H$456,8,FALSE)</f>
        <v>相手をひるませる事がある</v>
      </c>
      <c r="E110" s="22" t="str">
        <f>VLOOKUP(テーブル3[[#This Row],[Name]],pokemon_waza!$A$2:$H$456,5,FALSE)</f>
        <v>エスパー</v>
      </c>
      <c r="F110" s="22" t="str">
        <f>VLOOKUP(テーブル3[[#This Row],[Name]],pokemon_waza!$A$2:$H$456,2,FALSE)</f>
        <v>80</v>
      </c>
      <c r="G110" s="22" t="str">
        <f>VLOOKUP(テーブル3[[#This Row],[Name]],pokemon_waza!$A$2:$H$456,6,FALSE)</f>
        <v>特殊</v>
      </c>
      <c r="I1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"S109"&gt;&lt;Name&gt;じんつうりき&lt;/Name&gt;&lt;Text&gt;相手をひるませる事がある&lt;/Text&gt;&lt;Type&gt;エスパー&lt;/Type&gt;&lt;Power&gt;80&lt;/Power&gt;&lt;Kinds&gt;特殊&lt;/Kinds&gt;&lt;Conditions&gt;&lt;/Conditions&gt;&lt;/member&gt;</v>
      </c>
    </row>
    <row r="111" spans="1:9">
      <c r="A111" s="1" t="s">
        <v>503</v>
      </c>
      <c r="B111" s="1" t="s">
        <v>1500</v>
      </c>
      <c r="C111" s="1" t="s">
        <v>503</v>
      </c>
      <c r="D111" s="22" t="str">
        <f>VLOOKUP(テーブル3[[#This Row],[Name]],pokemon_waza!$A$2:$H$456,8,FALSE)</f>
        <v>空を飛んでいる相手にも当たる</v>
      </c>
      <c r="E111" s="22" t="str">
        <f>VLOOKUP(テーブル3[[#This Row],[Name]],pokemon_waza!$A$2:$H$456,5,FALSE)</f>
        <v>かくとう</v>
      </c>
      <c r="F111" s="22" t="str">
        <f>VLOOKUP(テーブル3[[#This Row],[Name]],pokemon_waza!$A$2:$H$456,2,FALSE)</f>
        <v>85</v>
      </c>
      <c r="G111" s="22" t="str">
        <f>VLOOKUP(テーブル3[[#This Row],[Name]],pokemon_waza!$A$2:$H$456,6,FALSE)</f>
        <v>物理</v>
      </c>
      <c r="I1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"S110"&gt;&lt;Name&gt;スカイアッパー&lt;/Name&gt;&lt;Text&gt;空を飛んでいる相手にも当たる&lt;/Text&gt;&lt;Type&gt;かくとう&lt;/Type&gt;&lt;Power&gt;85&lt;/Power&gt;&lt;Kinds&gt;物理&lt;/Kinds&gt;&lt;Conditions&gt;&lt;/Conditions&gt;&lt;/member&gt;</v>
      </c>
    </row>
    <row r="112" spans="1:9">
      <c r="A112" s="1" t="s">
        <v>682</v>
      </c>
      <c r="B112" s="1" t="s">
        <v>1501</v>
      </c>
      <c r="C112" s="1" t="s">
        <v>682</v>
      </c>
      <c r="D112" s="22" t="str">
        <f>VLOOKUP(テーブル3[[#This Row],[Name]],pokemon_waza!$A$2:$H$456,8,FALSE)</f>
        <v>相手をひるませる事がある</v>
      </c>
      <c r="E112" s="22" t="str">
        <f>VLOOKUP(テーブル3[[#This Row],[Name]],pokemon_waza!$A$2:$H$456,5,FALSE)</f>
        <v>ノーマル</v>
      </c>
      <c r="F112" s="22" t="str">
        <f>VLOOKUP(テーブル3[[#This Row],[Name]],pokemon_waza!$A$2:$H$456,2,FALSE)</f>
        <v>70</v>
      </c>
      <c r="G112" s="22" t="str">
        <f>VLOOKUP(テーブル3[[#This Row],[Name]],pokemon_waza!$A$2:$H$456,6,FALSE)</f>
        <v>物理</v>
      </c>
      <c r="I1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"S111"&gt;&lt;Name&gt;ずつき&lt;/Name&gt;&lt;Text&gt;相手をひるませる事がある&lt;/Text&gt;&lt;Type&gt;ノーマル&lt;/Type&gt;&lt;Power&gt;70&lt;/Power&gt;&lt;Kinds&gt;物理&lt;/Kinds&gt;&lt;Conditions&gt;&lt;/Conditions&gt;&lt;/member&gt;</v>
      </c>
    </row>
    <row r="113" spans="1:9">
      <c r="A113" s="1" t="s">
        <v>464</v>
      </c>
      <c r="B113" s="1" t="s">
        <v>1502</v>
      </c>
      <c r="C113" s="1" t="s">
        <v>464</v>
      </c>
      <c r="D113" s="22" t="str">
        <f>VLOOKUP(テーブル3[[#This Row],[Name]],pokemon_waza!$A$2:$H$456,8,FALSE)</f>
        <v>与えたダメージの1/3を自分も受ける</v>
      </c>
      <c r="E113" s="22" t="str">
        <f>VLOOKUP(テーブル3[[#This Row],[Name]],pokemon_waza!$A$2:$H$456,5,FALSE)</f>
        <v>ノーマル</v>
      </c>
      <c r="F113" s="22" t="str">
        <f>VLOOKUP(テーブル3[[#This Row],[Name]],pokemon_waza!$A$2:$H$456,2,FALSE)</f>
        <v>120</v>
      </c>
      <c r="G113" s="22" t="str">
        <f>VLOOKUP(テーブル3[[#This Row],[Name]],pokemon_waza!$A$2:$H$456,6,FALSE)</f>
        <v>物理</v>
      </c>
      <c r="I1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112"&gt;&lt;Name&gt;すてみタックル&lt;/Name&gt;&lt;Text&gt;与えたダメージの1/3を自分も受ける&lt;/Text&gt;&lt;Type&gt;ノーマル&lt;/Type&gt;&lt;Power&gt;120&lt;/Power&gt;&lt;Kinds&gt;物理&lt;/Kinds&gt;&lt;Conditions&gt;&lt;/Conditions&gt;&lt;/member&gt;</v>
      </c>
    </row>
    <row r="114" spans="1:9">
      <c r="A114" s="1" t="s">
        <v>992</v>
      </c>
      <c r="B114" s="1" t="s">
        <v>1503</v>
      </c>
      <c r="C114" s="1" t="s">
        <v>992</v>
      </c>
      <c r="D114" s="22" t="str">
        <f>VLOOKUP(テーブル3[[#This Row],[Name]],pokemon_waza!$A$2:$H$456,8,FALSE)</f>
        <v>交代で出てきたポケモンにダメージを与える</v>
      </c>
      <c r="E114" s="22" t="str">
        <f>VLOOKUP(テーブル3[[#This Row],[Name]],pokemon_waza!$A$2:$H$456,5,FALSE)</f>
        <v>いわ</v>
      </c>
      <c r="F114" s="22" t="str">
        <f>VLOOKUP(テーブル3[[#This Row],[Name]],pokemon_waza!$A$2:$H$456,2,FALSE)</f>
        <v>0</v>
      </c>
      <c r="G114" s="22" t="str">
        <f>VLOOKUP(テーブル3[[#This Row],[Name]],pokemon_waza!$A$2:$H$456,6,FALSE)</f>
        <v>変化</v>
      </c>
      <c r="I1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113"&gt;&lt;Name&gt;ステルスロック&lt;/Name&gt;&lt;Text&gt;交代で出てきたポケモンにダメージを与える&lt;/Text&gt;&lt;Type&gt;いわ&lt;/Type&gt;&lt;Power&gt;0&lt;/Power&gt;&lt;Kinds&gt;変化&lt;/Kinds&gt;&lt;Conditions&gt;&lt;/Conditions&gt;&lt;/member&gt;</v>
      </c>
    </row>
    <row r="115" spans="1:9">
      <c r="A115" s="1" t="s">
        <v>221</v>
      </c>
      <c r="B115" s="1" t="s">
        <v>1504</v>
      </c>
      <c r="C115" s="1" t="s">
        <v>221</v>
      </c>
      <c r="D115" s="22" t="str">
        <f>VLOOKUP(テーブル3[[#This Row],[Name]],pokemon_waza!$A$2:$H$456,8,FALSE)</f>
        <v>急所に当たりやすい</v>
      </c>
      <c r="E115" s="22" t="str">
        <f>VLOOKUP(テーブル3[[#This Row],[Name]],pokemon_waza!$A$2:$H$456,5,FALSE)</f>
        <v>いわ</v>
      </c>
      <c r="F115" s="22" t="str">
        <f>VLOOKUP(テーブル3[[#This Row],[Name]],pokemon_waza!$A$2:$H$456,2,FALSE)</f>
        <v>100</v>
      </c>
      <c r="G115" s="22" t="str">
        <f>VLOOKUP(テーブル3[[#This Row],[Name]],pokemon_waza!$A$2:$H$456,6,FALSE)</f>
        <v>物理</v>
      </c>
      <c r="I1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"S114"&gt;&lt;Name&gt;ストーンエッジ&lt;/Name&gt;&lt;Text&gt;急所に当たりやすい&lt;/Text&gt;&lt;Type&gt;いわ&lt;/Type&gt;&lt;Power&gt;100&lt;/Power&gt;&lt;Kinds&gt;物理&lt;/Kinds&gt;&lt;Conditions&gt;&lt;/Conditions&gt;&lt;/member&gt;</v>
      </c>
    </row>
    <row r="116" spans="1:9">
      <c r="A116" s="1" t="s">
        <v>467</v>
      </c>
      <c r="B116" s="1" t="s">
        <v>1505</v>
      </c>
      <c r="C116" s="1" t="s">
        <v>467</v>
      </c>
      <c r="D116" s="22" t="str">
        <f>VLOOKUP(テーブル3[[#This Row],[Name]],pokemon_waza!$A$2:$H$456,8,FALSE)</f>
        <v>5ターンの間じめん、いわ、はがね以外のタイプのポケモンにダメージを与える</v>
      </c>
      <c r="E116" s="22" t="str">
        <f>VLOOKUP(テーブル3[[#This Row],[Name]],pokemon_waza!$A$2:$H$456,5,FALSE)</f>
        <v>いわ</v>
      </c>
      <c r="F116" s="22" t="str">
        <f>VLOOKUP(テーブル3[[#This Row],[Name]],pokemon_waza!$A$2:$H$456,2,FALSE)</f>
        <v>0</v>
      </c>
      <c r="G116" s="22" t="str">
        <f>VLOOKUP(テーブル3[[#This Row],[Name]],pokemon_waza!$A$2:$H$456,6,FALSE)</f>
        <v>変化</v>
      </c>
      <c r="I1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115"&gt;&lt;Name&gt;すなあらし&lt;/Name&gt;&lt;Text&gt;5ターンの間じめん、いわ、はがね以外のタイプのポケモンにダメージを与える&lt;/Text&gt;&lt;Type&gt;いわ&lt;/Type&gt;&lt;Power&gt;0&lt;/Power&gt;&lt;Kinds&gt;変化&lt;/Kinds&gt;&lt;Conditions&gt;&lt;/Conditions&gt;&lt;/member&gt;</v>
      </c>
    </row>
    <row r="117" spans="1:9">
      <c r="A117" s="1" t="s">
        <v>972</v>
      </c>
      <c r="B117" s="1" t="s">
        <v>1506</v>
      </c>
      <c r="C117" s="1" t="s">
        <v>972</v>
      </c>
      <c r="D117" s="22" t="str">
        <f>VLOOKUP(テーブル3[[#This Row],[Name]],pokemon_waza!$A$2:$H$456,8,FALSE)</f>
        <v>相手の命中率を1段階下げる</v>
      </c>
      <c r="E117" s="22" t="str">
        <f>VLOOKUP(テーブル3[[#This Row],[Name]],pokemon_waza!$A$2:$H$456,5,FALSE)</f>
        <v>じめん</v>
      </c>
      <c r="F117" s="22" t="str">
        <f>VLOOKUP(テーブル3[[#This Row],[Name]],pokemon_waza!$A$2:$H$456,2,FALSE)</f>
        <v>0</v>
      </c>
      <c r="G117" s="22" t="str">
        <f>VLOOKUP(テーブル3[[#This Row],[Name]],pokemon_waza!$A$2:$H$456,6,FALSE)</f>
        <v>変化</v>
      </c>
      <c r="I1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"S116"&gt;&lt;Name&gt;すなかけ&lt;/Name&gt;&lt;Text&gt;相手の命中率を1段階下げる&lt;/Text&gt;&lt;Type&gt;じめん&lt;/Type&gt;&lt;Power&gt;0&lt;/Power&gt;&lt;Kinds&gt;変化&lt;/Kinds&gt;&lt;Conditions&gt;&lt;/Conditions&gt;&lt;/member&gt;</v>
      </c>
    </row>
    <row r="118" spans="1:9">
      <c r="A118" s="1" t="s">
        <v>452</v>
      </c>
      <c r="B118" s="1" t="s">
        <v>1507</v>
      </c>
      <c r="C118" s="1" t="s">
        <v>452</v>
      </c>
      <c r="D118" s="22" t="str">
        <f>VLOOKUP(テーブル3[[#This Row],[Name]],pokemon_waza!$A$2:$H$456,8,FALSE)</f>
        <v>2～5ターンの間、ダメージを与える</v>
      </c>
      <c r="E118" s="22" t="str">
        <f>VLOOKUP(テーブル3[[#This Row],[Name]],pokemon_waza!$A$2:$H$456,5,FALSE)</f>
        <v>じめん</v>
      </c>
      <c r="F118" s="22" t="str">
        <f>VLOOKUP(テーブル3[[#This Row],[Name]],pokemon_waza!$A$2:$H$456,2,FALSE)</f>
        <v>15</v>
      </c>
      <c r="G118" s="22" t="str">
        <f>VLOOKUP(テーブル3[[#This Row],[Name]],pokemon_waza!$A$2:$H$456,6,FALSE)</f>
        <v>物理</v>
      </c>
      <c r="I1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"S117"&gt;&lt;Name&gt;すなじごく&lt;/Name&gt;&lt;Text&gt;2～5ターンの間、ダメージを与える&lt;/Text&gt;&lt;Type&gt;じめん&lt;/Type&gt;&lt;Power&gt;15&lt;/Power&gt;&lt;Kinds&gt;物理&lt;/Kinds&gt;&lt;Conditions&gt;&lt;/Conditions&gt;&lt;/member&gt;</v>
      </c>
    </row>
    <row r="119" spans="1:9">
      <c r="A119" s="1" t="s">
        <v>316</v>
      </c>
      <c r="B119" s="1" t="s">
        <v>1508</v>
      </c>
      <c r="C119" s="1" t="s">
        <v>316</v>
      </c>
      <c r="D119" s="22" t="str">
        <f>VLOOKUP(テーブル3[[#This Row],[Name]],pokemon_waza!$A$2:$H$456,8,FALSE)</f>
        <v>必中</v>
      </c>
      <c r="E119" s="22" t="str">
        <f>VLOOKUP(テーブル3[[#This Row],[Name]],pokemon_waza!$A$2:$H$456,5,FALSE)</f>
        <v>ノーマル</v>
      </c>
      <c r="F119" s="22" t="str">
        <f>VLOOKUP(テーブル3[[#This Row],[Name]],pokemon_waza!$A$2:$H$456,2,FALSE)</f>
        <v>60</v>
      </c>
      <c r="G119" s="22" t="str">
        <f>VLOOKUP(テーブル3[[#This Row],[Name]],pokemon_waza!$A$2:$H$456,6,FALSE)</f>
        <v>特殊</v>
      </c>
      <c r="I1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"S118"&gt;&lt;Name&gt;スピードスター&lt;/Name&gt;&lt;Text&gt;必中&lt;/Text&gt;&lt;Type&gt;ノーマル&lt;/Type&gt;&lt;Power&gt;60&lt;/Power&gt;&lt;Kinds&gt;特殊&lt;/Kinds&gt;&lt;Conditions&gt;&lt;/Conditions&gt;&lt;/member&gt;</v>
      </c>
    </row>
    <row r="120" spans="1:9">
      <c r="A120" s="1" t="s">
        <v>413</v>
      </c>
      <c r="B120" s="1" t="s">
        <v>1509</v>
      </c>
      <c r="C120" s="1" t="s">
        <v>413</v>
      </c>
      <c r="D120" s="22" t="str">
        <f>VLOOKUP(テーブル3[[#This Row],[Name]],pokemon_waza!$A$2:$H$456,8,FALSE)</f>
        <v>一撃必殺</v>
      </c>
      <c r="E120" s="22" t="str">
        <f>VLOOKUP(テーブル3[[#This Row],[Name]],pokemon_waza!$A$2:$H$456,5,FALSE)</f>
        <v>こおり</v>
      </c>
      <c r="F120" s="22" t="str">
        <f>VLOOKUP(テーブル3[[#This Row],[Name]],pokemon_waza!$A$2:$H$456,2,FALSE)</f>
        <v>1</v>
      </c>
      <c r="G120" s="22" t="str">
        <f>VLOOKUP(テーブル3[[#This Row],[Name]],pokemon_waza!$A$2:$H$456,6,FALSE)</f>
        <v>特殊</v>
      </c>
      <c r="I1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"S119"&gt;&lt;Name&gt;ぜったいれいど&lt;/Name&gt;&lt;Text&gt;一撃必殺&lt;/Text&gt;&lt;Type&gt;こおり&lt;/Type&gt;&lt;Power&gt;1&lt;/Power&gt;&lt;Kinds&gt;特殊&lt;/Kinds&gt;&lt;Conditions&gt;&lt;/Conditions&gt;&lt;/member&gt;</v>
      </c>
    </row>
    <row r="121" spans="1:9">
      <c r="A121" s="1" t="s">
        <v>264</v>
      </c>
      <c r="B121" s="1" t="s">
        <v>1510</v>
      </c>
      <c r="C121" s="1" t="s">
        <v>264</v>
      </c>
      <c r="D121" s="22" t="str">
        <f>VLOOKUP(テーブル3[[#This Row],[Name]],pokemon_waza!$A$2:$H$456,8,FALSE)</f>
        <v>1ターン溜めて2ターン目に攻撃、ひざしが強い時溜めなし</v>
      </c>
      <c r="E121" s="22" t="str">
        <f>VLOOKUP(テーブル3[[#This Row],[Name]],pokemon_waza!$A$2:$H$456,5,FALSE)</f>
        <v>くさ</v>
      </c>
      <c r="F121" s="22" t="str">
        <f>VLOOKUP(テーブル3[[#This Row],[Name]],pokemon_waza!$A$2:$H$456,2,FALSE)</f>
        <v>120</v>
      </c>
      <c r="G121" s="22" t="str">
        <f>VLOOKUP(テーブル3[[#This Row],[Name]],pokemon_waza!$A$2:$H$456,6,FALSE)</f>
        <v>特殊</v>
      </c>
      <c r="I1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120"&gt;&lt;Name&gt;ソーラービーム&lt;/Name&gt;&lt;Text&gt;1ターン溜めて2ターン目に攻撃、ひざしが強い時溜めなし&lt;/Text&gt;&lt;Type&gt;くさ&lt;/Type&gt;&lt;Power&gt;120&lt;/Power&gt;&lt;Kinds&gt;特殊&lt;/Kinds&gt;&lt;Conditions&gt;&lt;/Conditions&gt;&lt;/member&gt;</v>
      </c>
    </row>
    <row r="122" spans="1:9">
      <c r="A122" s="1" t="s">
        <v>299</v>
      </c>
      <c r="B122" s="1" t="s">
        <v>1511</v>
      </c>
      <c r="C122" s="1" t="s">
        <v>299</v>
      </c>
      <c r="D122" s="22" t="str">
        <f>VLOOKUP(テーブル3[[#This Row],[Name]],pokemon_waza!$A$2:$H$456,8,FALSE)</f>
        <v>1ターン目に空を飛び2ターン目に攻撃</v>
      </c>
      <c r="E122" s="22" t="str">
        <f>VLOOKUP(テーブル3[[#This Row],[Name]],pokemon_waza!$A$2:$H$456,5,FALSE)</f>
        <v>ひこう</v>
      </c>
      <c r="F122" s="22" t="str">
        <f>VLOOKUP(テーブル3[[#This Row],[Name]],pokemon_waza!$A$2:$H$456,2,FALSE)</f>
        <v>90</v>
      </c>
      <c r="G122" s="22" t="str">
        <f>VLOOKUP(テーブル3[[#This Row],[Name]],pokemon_waza!$A$2:$H$456,6,FALSE)</f>
        <v>物理</v>
      </c>
      <c r="I1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"S121"&gt;&lt;Name&gt;そらをとぶ&lt;/Name&gt;&lt;Text&gt;1ターン目に空を飛び2ターン目に攻撃&lt;/Text&gt;&lt;Type&gt;ひこう&lt;/Type&gt;&lt;Power&gt;90&lt;/Power&gt;&lt;Kinds&gt;物理&lt;/Kinds&gt;&lt;Conditions&gt;&lt;/Conditions&gt;&lt;/member&gt;</v>
      </c>
    </row>
    <row r="123" spans="1:9">
      <c r="A123" s="1" t="s">
        <v>469</v>
      </c>
      <c r="B123" s="1" t="s">
        <v>1512</v>
      </c>
      <c r="C123" s="1" t="s">
        <v>469</v>
      </c>
      <c r="D123" s="22" t="str">
        <f>VLOOKUP(テーブル3[[#This Row],[Name]],pokemon_waza!$A$2:$H$456,8,FALSE)</f>
        <v>相手のとくぼうを1段階下げる事がある</v>
      </c>
      <c r="E123" s="22" t="str">
        <f>VLOOKUP(テーブル3[[#This Row],[Name]],pokemon_waza!$A$2:$H$456,5,FALSE)</f>
        <v>じめん</v>
      </c>
      <c r="F123" s="22" t="str">
        <f>VLOOKUP(テーブル3[[#This Row],[Name]],pokemon_waza!$A$2:$H$456,2,FALSE)</f>
        <v>90</v>
      </c>
      <c r="G123" s="22" t="str">
        <f>VLOOKUP(テーブル3[[#This Row],[Name]],pokemon_waza!$A$2:$H$456,6,FALSE)</f>
        <v>特殊</v>
      </c>
      <c r="I1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122"&gt;&lt;Name&gt;だいちのちから&lt;/Name&gt;&lt;Text&gt;相手のとくぼうを1段階下げる事がある&lt;/Text&gt;&lt;Type&gt;じめん&lt;/Type&gt;&lt;Power&gt;90&lt;/Power&gt;&lt;Kinds&gt;特殊&lt;/Kinds&gt;&lt;Conditions&gt;&lt;/Conditions&gt;&lt;/member&gt;</v>
      </c>
    </row>
    <row r="124" spans="1:9">
      <c r="A124" s="1" t="s">
        <v>407</v>
      </c>
      <c r="B124" s="1" t="s">
        <v>1513</v>
      </c>
      <c r="C124" s="1" t="s">
        <v>407</v>
      </c>
      <c r="D124" s="22" t="str">
        <f>VLOOKUP(テーブル3[[#This Row],[Name]],pokemon_waza!$A$2:$H$456,8,FALSE)</f>
        <v>使用ポケモンはひんし</v>
      </c>
      <c r="E124" s="22" t="str">
        <f>VLOOKUP(テーブル3[[#This Row],[Name]],pokemon_waza!$A$2:$H$456,5,FALSE)</f>
        <v>ノーマル</v>
      </c>
      <c r="F124" s="22" t="str">
        <f>VLOOKUP(テーブル3[[#This Row],[Name]],pokemon_waza!$A$2:$H$456,2,FALSE)</f>
        <v>250</v>
      </c>
      <c r="G124" s="22" t="str">
        <f>VLOOKUP(テーブル3[[#This Row],[Name]],pokemon_waza!$A$2:$H$456,6,FALSE)</f>
        <v>物理</v>
      </c>
      <c r="I1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"S123"&gt;&lt;Name&gt;だいばくはつ&lt;/Name&gt;&lt;Text&gt;使用ポケモンはひんし&lt;/Text&gt;&lt;Type&gt;ノーマル&lt;/Type&gt;&lt;Power&gt;250&lt;/Power&gt;&lt;Kinds&gt;物理&lt;/Kinds&gt;&lt;Conditions&gt;&lt;/Conditions&gt;&lt;/member&gt;</v>
      </c>
    </row>
    <row r="125" spans="1:9">
      <c r="A125" s="1" t="s">
        <v>874</v>
      </c>
      <c r="B125" s="1" t="s">
        <v>1514</v>
      </c>
      <c r="C125" s="1" t="s">
        <v>874</v>
      </c>
      <c r="D125" s="22" t="str">
        <f>VLOOKUP(テーブル3[[#This Row],[Name]],pokemon_waza!$A$2:$H$456,8,FALSE)</f>
        <v>1ターン目に水に潜り、2ターン目に攻撃</v>
      </c>
      <c r="E125" s="22" t="str">
        <f>VLOOKUP(テーブル3[[#This Row],[Name]],pokemon_waza!$A$2:$H$456,5,FALSE)</f>
        <v>みず</v>
      </c>
      <c r="F125" s="22" t="str">
        <f>VLOOKUP(テーブル3[[#This Row],[Name]],pokemon_waza!$A$2:$H$456,2,FALSE)</f>
        <v>80</v>
      </c>
      <c r="G125" s="22" t="str">
        <f>VLOOKUP(テーブル3[[#This Row],[Name]],pokemon_waza!$A$2:$H$456,6,FALSE)</f>
        <v>物理</v>
      </c>
      <c r="I1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"S124"&gt;&lt;Name&gt;ダイビング&lt;/Name&gt;&lt;Text&gt;1ターン目に水に潜り、2ターン目に攻撃&lt;/Text&gt;&lt;Type&gt;みず&lt;/Type&gt;&lt;Power&gt;80&lt;/Power&gt;&lt;Kinds&gt;物理&lt;/Kinds&gt;&lt;Conditions&gt;&lt;/Conditions&gt;&lt;/member&gt;</v>
      </c>
    </row>
    <row r="126" spans="1:9">
      <c r="A126" s="1" t="s">
        <v>373</v>
      </c>
      <c r="B126" s="1" t="s">
        <v>1515</v>
      </c>
      <c r="C126" s="1" t="s">
        <v>373</v>
      </c>
      <c r="D126" s="22" t="str">
        <f>VLOOKUP(テーブル3[[#This Row],[Name]],pokemon_waza!$A$2:$H$456,8,FALSE)</f>
        <v>相手をやけど状態にする事がある、相手のこおり状態を治す</v>
      </c>
      <c r="E126" s="22" t="str">
        <f>VLOOKUP(テーブル3[[#This Row],[Name]],pokemon_waza!$A$2:$H$456,5,FALSE)</f>
        <v>ほのお</v>
      </c>
      <c r="F126" s="22" t="str">
        <f>VLOOKUP(テーブル3[[#This Row],[Name]],pokemon_waza!$A$2:$H$456,2,FALSE)</f>
        <v>120</v>
      </c>
      <c r="G126" s="22" t="str">
        <f>VLOOKUP(テーブル3[[#This Row],[Name]],pokemon_waza!$A$2:$H$456,6,FALSE)</f>
        <v>特殊</v>
      </c>
      <c r="I1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125"&gt;&lt;Name&gt;だいもんじ&lt;/Name&gt;&lt;Text&gt;相手をやけど状態にする事がある、相手のこおり状態を治す&lt;/Text&gt;&lt;Type&gt;ほのお&lt;/Type&gt;&lt;Power&gt;120&lt;/Power&gt;&lt;Kinds&gt;特殊&lt;/Kinds&gt;&lt;Conditions&gt;&lt;/Conditions&gt;&lt;/member&gt;</v>
      </c>
    </row>
    <row r="127" spans="1:9">
      <c r="A127" s="1" t="s">
        <v>378</v>
      </c>
      <c r="B127" s="1" t="s">
        <v>1516</v>
      </c>
      <c r="C127" s="1" t="s">
        <v>378</v>
      </c>
      <c r="D127" s="22" t="str">
        <f>VLOOKUP(テーブル3[[#This Row],[Name]],pokemon_waza!$A$2:$H$456,8,FALSE)</f>
        <v>相手をひるませる事がある</v>
      </c>
      <c r="E127" s="22" t="str">
        <f>VLOOKUP(テーブル3[[#This Row],[Name]],pokemon_waza!$A$2:$H$456,5,FALSE)</f>
        <v>みず</v>
      </c>
      <c r="F127" s="22" t="str">
        <f>VLOOKUP(テーブル3[[#This Row],[Name]],pokemon_waza!$A$2:$H$456,2,FALSE)</f>
        <v>80</v>
      </c>
      <c r="G127" s="22" t="str">
        <f>VLOOKUP(テーブル3[[#This Row],[Name]],pokemon_waza!$A$2:$H$456,6,FALSE)</f>
        <v>物理</v>
      </c>
      <c r="I1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"S126"&gt;&lt;Name&gt;たきのぼり&lt;/Name&gt;&lt;Text&gt;相手をひるませる事がある&lt;/Text&gt;&lt;Type&gt;みず&lt;/Type&gt;&lt;Power&gt;80&lt;/Power&gt;&lt;Kinds&gt;物理&lt;/Kinds&gt;&lt;Conditions&gt;&lt;/Conditions&gt;&lt;/member&gt;</v>
      </c>
    </row>
    <row r="128" spans="1:9">
      <c r="A128" s="1" t="s">
        <v>670</v>
      </c>
      <c r="B128" s="1" t="s">
        <v>1517</v>
      </c>
      <c r="C128" s="1" t="s">
        <v>670</v>
      </c>
      <c r="D128" s="22" t="str">
        <f>VLOOKUP(テーブル3[[#This Row],[Name]],pokemon_waza!$A$2:$H$456,8,FALSE)</f>
        <v>めいちゅうりつを下げることがある</v>
      </c>
      <c r="E128" s="22" t="str">
        <f>VLOOKUP(テーブル3[[#This Row],[Name]],pokemon_waza!$A$2:$H$456,5,FALSE)</f>
        <v>みず</v>
      </c>
      <c r="F128" s="22" t="str">
        <f>VLOOKUP(テーブル3[[#This Row],[Name]],pokemon_waza!$A$2:$H$456,2,FALSE)</f>
        <v>95</v>
      </c>
      <c r="G128" s="22" t="str">
        <f>VLOOKUP(テーブル3[[#This Row],[Name]],pokemon_waza!$A$2:$H$456,6,FALSE)</f>
        <v>特殊</v>
      </c>
      <c r="I1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"S127"&gt;&lt;Name&gt;だくりゅう&lt;/Name&gt;&lt;Text&gt;めいちゅうりつを下げることがある&lt;/Text&gt;&lt;Type&gt;みず&lt;/Type&gt;&lt;Power&gt;95&lt;/Power&gt;&lt;Kinds&gt;特殊&lt;/Kinds&gt;&lt;Conditions&gt;&lt;/Conditions&gt;&lt;/member&gt;</v>
      </c>
    </row>
    <row r="129" spans="1:9">
      <c r="A129" s="1" t="s">
        <v>281</v>
      </c>
      <c r="B129" s="1" t="s">
        <v>1518</v>
      </c>
      <c r="C129" s="1" t="s">
        <v>281</v>
      </c>
      <c r="D129" s="22" t="str">
        <f>VLOOKUP(テーブル3[[#This Row],[Name]],pokemon_waza!$A$2:$H$456,8,FALSE)</f>
        <v>たくわえるたびにぼうぎょととくぼうを1段階上げる、最大3回、はきだすかのみこむと元に戻る</v>
      </c>
      <c r="E129" s="22" t="str">
        <f>VLOOKUP(テーブル3[[#This Row],[Name]],pokemon_waza!$A$2:$H$456,5,FALSE)</f>
        <v>ノーマル</v>
      </c>
      <c r="F129" s="22" t="str">
        <f>VLOOKUP(テーブル3[[#This Row],[Name]],pokemon_waza!$A$2:$H$456,2,FALSE)</f>
        <v>0</v>
      </c>
      <c r="G129" s="22" t="str">
        <f>VLOOKUP(テーブル3[[#This Row],[Name]],pokemon_waza!$A$2:$H$456,6,FALSE)</f>
        <v>変化</v>
      </c>
      <c r="I1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128"&gt;&lt;Name&gt;たくわえる&lt;/Name&gt;&lt;Text&gt;たくわえるたびにぼうぎょととくぼうを1段階上げる、最大3回、はきだすかのみこむと元に戻る&lt;/Text&gt;&lt;Type&gt;ノーマル&lt;/Type&gt;&lt;Power&gt;0&lt;/Power&gt;&lt;Kinds&gt;変化&lt;/Kinds&gt;&lt;Conditions&gt;&lt;/Conditions&gt;&lt;/member&gt;</v>
      </c>
    </row>
    <row r="130" spans="1:9">
      <c r="A130" s="1" t="s">
        <v>336</v>
      </c>
      <c r="B130" s="1" t="s">
        <v>1519</v>
      </c>
      <c r="C130" s="1" t="s">
        <v>336</v>
      </c>
      <c r="D130" s="22" t="str">
        <f>VLOOKUP(テーブル3[[#This Row],[Name]],pokemon_waza!$A$2:$H$456,8,FALSE)</f>
        <v>相手を毒状態にすることがある</v>
      </c>
      <c r="E130" s="22" t="str">
        <f>VLOOKUP(テーブル3[[#This Row],[Name]],pokemon_waza!$A$2:$H$456,5,FALSE)</f>
        <v>どく</v>
      </c>
      <c r="F130" s="22" t="str">
        <f>VLOOKUP(テーブル3[[#This Row],[Name]],pokemon_waza!$A$2:$H$456,2,FALSE)</f>
        <v>120</v>
      </c>
      <c r="G130" s="22" t="str">
        <f>VLOOKUP(テーブル3[[#This Row],[Name]],pokemon_waza!$A$2:$H$456,6,FALSE)</f>
        <v>物理</v>
      </c>
      <c r="I1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"S129"&gt;&lt;Name&gt;ダストシュート&lt;/Name&gt;&lt;Text&gt;相手を毒状態にすることがある&lt;/Text&gt;&lt;Type&gt;どく&lt;/Type&gt;&lt;Power&gt;120&lt;/Power&gt;&lt;Kinds&gt;物理&lt;/Kinds&gt;&lt;Conditions&gt;&lt;/Conditions&gt;&lt;/member&gt;</v>
      </c>
    </row>
    <row r="131" spans="1:9">
      <c r="A131" s="1" t="s">
        <v>1216</v>
      </c>
      <c r="B131" s="1" t="s">
        <v>1520</v>
      </c>
      <c r="C131" s="1" t="s">
        <v>1216</v>
      </c>
      <c r="D131" s="22" t="str">
        <f>VLOOKUP(テーブル3[[#This Row],[Name]],pokemon_waza!$A$2:$H$456,8,FALSE)</f>
        <v>通常攻撃</v>
      </c>
      <c r="E131" s="22" t="str">
        <f>VLOOKUP(テーブル3[[#This Row],[Name]],pokemon_waza!$A$2:$H$456,5,FALSE)</f>
        <v>ノーマル</v>
      </c>
      <c r="F131" s="22" t="str">
        <f>VLOOKUP(テーブル3[[#This Row],[Name]],pokemon_waza!$A$2:$H$456,2,FALSE)</f>
        <v>80</v>
      </c>
      <c r="G131" s="22" t="str">
        <f>VLOOKUP(テーブル3[[#This Row],[Name]],pokemon_waza!$A$2:$H$456,6,FALSE)</f>
        <v>物理</v>
      </c>
      <c r="I1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"S130"&gt;&lt;Name&gt;たたきつける&lt;/Name&gt;&lt;Text&gt;通常攻撃&lt;/Text&gt;&lt;Type&gt;ノーマル&lt;/Type&gt;&lt;Power&gt;80&lt;/Power&gt;&lt;Kinds&gt;物理&lt;/Kinds&gt;&lt;Conditions&gt;&lt;/Conditions&gt;&lt;/member&gt;</v>
      </c>
    </row>
    <row r="132" spans="1:9">
      <c r="A132" s="1" t="s">
        <v>545</v>
      </c>
      <c r="B132" s="1" t="s">
        <v>1521</v>
      </c>
      <c r="C132" s="1" t="s">
        <v>545</v>
      </c>
      <c r="D132" s="22" t="str">
        <f>VLOOKUP(テーブル3[[#This Row],[Name]],pokemon_waza!$A$2:$H$456,8,FALSE)</f>
        <v>相手をひるませることがある</v>
      </c>
      <c r="E132" s="22" t="str">
        <f>VLOOKUP(テーブル3[[#This Row],[Name]],pokemon_waza!$A$2:$H$456,5,FALSE)</f>
        <v>ドラゴン</v>
      </c>
      <c r="F132" s="22" t="str">
        <f>VLOOKUP(テーブル3[[#This Row],[Name]],pokemon_waza!$A$2:$H$456,2,FALSE)</f>
        <v>40</v>
      </c>
      <c r="G132" s="22" t="str">
        <f>VLOOKUP(テーブル3[[#This Row],[Name]],pokemon_waza!$A$2:$H$456,6,FALSE)</f>
        <v>特殊</v>
      </c>
      <c r="I1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"S131"&gt;&lt;Name&gt;たつまき&lt;/Name&gt;&lt;Text&gt;相手をひるませることがある&lt;/Text&gt;&lt;Type&gt;ドラゴン&lt;/Type&gt;&lt;Power&gt;40&lt;/Power&gt;&lt;Kinds&gt;特殊&lt;/Kinds&gt;&lt;Conditions&gt;&lt;/Conditions&gt;&lt;/member&gt;</v>
      </c>
    </row>
    <row r="133" spans="1:9">
      <c r="A133" s="1" t="s">
        <v>3536</v>
      </c>
      <c r="B133" s="1" t="s">
        <v>1522</v>
      </c>
      <c r="C133" s="1" t="s">
        <v>278</v>
      </c>
      <c r="D133" s="22" t="str">
        <f>VLOOKUP(テーブル3[[#This Row],[Name]],pokemon_waza!$A$2:$H$456,8,FALSE)</f>
        <v>通常攻撃</v>
      </c>
      <c r="E133" s="22" t="str">
        <f>VLOOKUP(テーブル3[[#This Row],[Name]],pokemon_waza!$A$2:$H$456,5,FALSE)</f>
        <v>くさ</v>
      </c>
      <c r="F133" s="22" t="str">
        <f>VLOOKUP(テーブル3[[#This Row],[Name]],pokemon_waza!$A$2:$H$456,2,FALSE)</f>
        <v>80</v>
      </c>
      <c r="G133" s="22" t="str">
        <f>VLOOKUP(テーブル3[[#This Row],[Name]],pokemon_waza!$A$2:$H$456,6,FALSE)</f>
        <v>物理</v>
      </c>
      <c r="I1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"S132"&gt;&lt;Name&gt;タネばくだん&lt;/Name&gt;&lt;Text&gt;通常攻撃&lt;/Text&gt;&lt;Type&gt;くさ&lt;/Type&gt;&lt;Power&gt;80&lt;/Power&gt;&lt;Kinds&gt;物理&lt;/Kinds&gt;&lt;Conditions&gt;&lt;/Conditions&gt;&lt;/member&gt;</v>
      </c>
    </row>
    <row r="134" spans="1:9">
      <c r="A134" s="1" t="s">
        <v>326</v>
      </c>
      <c r="B134" s="1" t="s">
        <v>1523</v>
      </c>
      <c r="C134" s="1" t="s">
        <v>326</v>
      </c>
      <c r="D134" s="22" t="str">
        <f>VLOOKUP(テーブル3[[#This Row],[Name]],pokemon_waza!$A$2:$H$456,8,FALSE)</f>
        <v>2回攻撃</v>
      </c>
      <c r="E134" s="22" t="str">
        <f>VLOOKUP(テーブル3[[#This Row],[Name]],pokemon_waza!$A$2:$H$456,5,FALSE)</f>
        <v>ノーマル</v>
      </c>
      <c r="F134" s="22" t="str">
        <f>VLOOKUP(テーブル3[[#This Row],[Name]],pokemon_waza!$A$2:$H$456,2,FALSE)</f>
        <v>35</v>
      </c>
      <c r="G134" s="22" t="str">
        <f>VLOOKUP(テーブル3[[#This Row],[Name]],pokemon_waza!$A$2:$H$456,6,FALSE)</f>
        <v>物理</v>
      </c>
      <c r="I1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"S133"&gt;&lt;Name&gt;ダブルアタック&lt;/Name&gt;&lt;Text&gt;2回攻撃&lt;/Text&gt;&lt;Type&gt;ノーマル&lt;/Type&gt;&lt;Power&gt;35&lt;/Power&gt;&lt;Kinds&gt;物理&lt;/Kinds&gt;&lt;Conditions&gt;&lt;/Conditions&gt;&lt;/member&gt;</v>
      </c>
    </row>
    <row r="135" spans="1:9">
      <c r="A135" s="1" t="s">
        <v>926</v>
      </c>
      <c r="B135" s="1" t="s">
        <v>1524</v>
      </c>
      <c r="C135" s="1" t="s">
        <v>926</v>
      </c>
      <c r="D135" s="22" t="str">
        <f>VLOOKUP(テーブル3[[#This Row],[Name]],pokemon_waza!$A$2:$H$456,8,FALSE)</f>
        <v>自分の最大HPの1/2回復する</v>
      </c>
      <c r="E135" s="22" t="str">
        <f>VLOOKUP(テーブル3[[#This Row],[Name]],pokemon_waza!$A$2:$H$456,5,FALSE)</f>
        <v>ノーマル</v>
      </c>
      <c r="F135" s="22" t="str">
        <f>VLOOKUP(テーブル3[[#This Row],[Name]],pokemon_waza!$A$2:$H$456,2,FALSE)</f>
        <v>0</v>
      </c>
      <c r="G135" s="22" t="str">
        <f>VLOOKUP(テーブル3[[#This Row],[Name]],pokemon_waza!$A$2:$H$456,6,FALSE)</f>
        <v>変化</v>
      </c>
      <c r="I1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"S134"&gt;&lt;Name&gt;タマゴうみ&lt;/Name&gt;&lt;Text&gt;自分の最大HPの1/2回復する&lt;/Text&gt;&lt;Type&gt;ノーマル&lt;/Type&gt;&lt;Power&gt;0&lt;/Power&gt;&lt;Kinds&gt;変化&lt;/Kinds&gt;&lt;Conditions&gt;&lt;/Conditions&gt;&lt;/member&gt;</v>
      </c>
    </row>
    <row r="136" spans="1:9">
      <c r="A136" s="1" t="s">
        <v>719</v>
      </c>
      <c r="B136" s="1" t="s">
        <v>1525</v>
      </c>
      <c r="C136" s="1" t="s">
        <v>719</v>
      </c>
      <c r="D136" s="22" t="str">
        <f>VLOOKUP(テーブル3[[#This Row],[Name]],pokemon_waza!$A$2:$H$456,8,FALSE)</f>
        <v>必中</v>
      </c>
      <c r="E136" s="22" t="str">
        <f>VLOOKUP(テーブル3[[#This Row],[Name]],pokemon_waza!$A$2:$H$456,5,FALSE)</f>
        <v>あく</v>
      </c>
      <c r="F136" s="22" t="str">
        <f>VLOOKUP(テーブル3[[#This Row],[Name]],pokemon_waza!$A$2:$H$456,2,FALSE)</f>
        <v>60</v>
      </c>
      <c r="G136" s="22" t="str">
        <f>VLOOKUP(テーブル3[[#This Row],[Name]],pokemon_waza!$A$2:$H$456,6,FALSE)</f>
        <v>物理</v>
      </c>
      <c r="I1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"S135"&gt;&lt;Name&gt;だましうち&lt;/Name&gt;&lt;Text&gt;必中&lt;/Text&gt;&lt;Type&gt;あく&lt;/Type&gt;&lt;Power&gt;60&lt;/Power&gt;&lt;Kinds&gt;物理&lt;/Kinds&gt;&lt;Conditions&gt;&lt;/Conditions&gt;&lt;/member&gt;</v>
      </c>
    </row>
    <row r="137" spans="1:9">
      <c r="A137" s="1" t="s">
        <v>1043</v>
      </c>
      <c r="B137" s="1" t="s">
        <v>1526</v>
      </c>
      <c r="C137" s="1" t="s">
        <v>1043</v>
      </c>
      <c r="D137" s="22" t="str">
        <f>VLOOKUP(テーブル3[[#This Row],[Name]],pokemon_waza!$A$2:$H$456,8,FALSE)</f>
        <v>自分の回避率が1段階あがる</v>
      </c>
      <c r="E137" s="22" t="str">
        <f>VLOOKUP(テーブル3[[#This Row],[Name]],pokemon_waza!$A$2:$H$456,5,FALSE)</f>
        <v>ノーマル</v>
      </c>
      <c r="F137" s="22" t="str">
        <f>VLOOKUP(テーブル3[[#This Row],[Name]],pokemon_waza!$A$2:$H$456,2,FALSE)</f>
        <v>0</v>
      </c>
      <c r="G137" s="22" t="str">
        <f>VLOOKUP(テーブル3[[#This Row],[Name]],pokemon_waza!$A$2:$H$456,6,FALSE)</f>
        <v>変化</v>
      </c>
      <c r="I1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"S136"&gt;&lt;Name&gt;ちいさくなる&lt;/Name&gt;&lt;Text&gt;自分の回避率が1段階あがる&lt;/Text&gt;&lt;Type&gt;ノーマル&lt;/Type&gt;&lt;Power&gt;0&lt;/Power&gt;&lt;Kinds&gt;変化&lt;/Kinds&gt;&lt;Conditions&gt;&lt;/Conditions&gt;&lt;/member&gt;</v>
      </c>
    </row>
    <row r="138" spans="1:9">
      <c r="A138" s="1" t="s">
        <v>575</v>
      </c>
      <c r="B138" s="1" t="s">
        <v>1527</v>
      </c>
      <c r="C138" s="1" t="s">
        <v>575</v>
      </c>
      <c r="D138" s="22" t="str">
        <f>VLOOKUP(テーブル3[[#This Row],[Name]],pokemon_waza!$A$2:$H$456,8,FALSE)</f>
        <v>自分のとくこうが1段階上がる事がある</v>
      </c>
      <c r="E138" s="22" t="str">
        <f>VLOOKUP(テーブル3[[#This Row],[Name]],pokemon_waza!$A$2:$H$456,5,FALSE)</f>
        <v>でんき</v>
      </c>
      <c r="F138" s="22" t="str">
        <f>VLOOKUP(テーブル3[[#This Row],[Name]],pokemon_waza!$A$2:$H$456,2,FALSE)</f>
        <v>50</v>
      </c>
      <c r="G138" s="22" t="str">
        <f>VLOOKUP(テーブル3[[#This Row],[Name]],pokemon_waza!$A$2:$H$456,6,FALSE)</f>
        <v>特殊</v>
      </c>
      <c r="I1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137"&gt;&lt;Name&gt;チャージビーム&lt;/Name&gt;&lt;Text&gt;自分のとくこうが1段階上がる事がある&lt;/Text&gt;&lt;Type&gt;でんき&lt;/Type&gt;&lt;Power&gt;50&lt;/Power&gt;&lt;Kinds&gt;特殊&lt;/Kinds&gt;&lt;Conditions&gt;&lt;/Conditions&gt;&lt;/member&gt;</v>
      </c>
    </row>
    <row r="139" spans="1:9">
      <c r="A139" s="1" t="s">
        <v>237</v>
      </c>
      <c r="B139" s="1" t="s">
        <v>1528</v>
      </c>
      <c r="C139" s="1" t="s">
        <v>237</v>
      </c>
      <c r="D139" s="22" t="str">
        <f>VLOOKUP(テーブル3[[#This Row],[Name]],pokemon_waza!$A$2:$H$456,8,FALSE)</f>
        <v>2～4ターンの間、相手は攻撃わざしか使えなくなる</v>
      </c>
      <c r="E139" s="22" t="str">
        <f>VLOOKUP(テーブル3[[#This Row],[Name]],pokemon_waza!$A$2:$H$456,5,FALSE)</f>
        <v>あく</v>
      </c>
      <c r="F139" s="22" t="str">
        <f>VLOOKUP(テーブル3[[#This Row],[Name]],pokemon_waza!$A$2:$H$456,2,FALSE)</f>
        <v>0</v>
      </c>
      <c r="G139" s="22" t="str">
        <f>VLOOKUP(テーブル3[[#This Row],[Name]],pokemon_waza!$A$2:$H$456,6,FALSE)</f>
        <v>変化</v>
      </c>
      <c r="I1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138"&gt;&lt;Name&gt;ちょうはつ&lt;/Name&gt;&lt;Text&gt;2～4ターンの間、相手は攻撃わざしか使えなくなる&lt;/Text&gt;&lt;Type&gt;あく&lt;/Type&gt;&lt;Power&gt;0&lt;/Power&gt;&lt;Kinds&gt;変化&lt;/Kinds&gt;&lt;Conditions&gt;&lt;/Conditions&gt;&lt;/member&gt;</v>
      </c>
    </row>
    <row r="140" spans="1:9">
      <c r="A140" s="1" t="s">
        <v>838</v>
      </c>
      <c r="B140" s="1" t="s">
        <v>1529</v>
      </c>
      <c r="C140" s="1" t="s">
        <v>838</v>
      </c>
      <c r="D140" s="22" t="str">
        <f>VLOOKUP(テーブル3[[#This Row],[Name]],pokemon_waza!$A$2:$H$456,8,FALSE)</f>
        <v>相手がきのみを持っていればその効果を得られる、相手のきのみはなくなる</v>
      </c>
      <c r="E140" s="22" t="str">
        <f>VLOOKUP(テーブル3[[#This Row],[Name]],pokemon_waza!$A$2:$H$456,5,FALSE)</f>
        <v>ひこう</v>
      </c>
      <c r="F140" s="22" t="str">
        <f>VLOOKUP(テーブル3[[#This Row],[Name]],pokemon_waza!$A$2:$H$456,2,FALSE)</f>
        <v>60</v>
      </c>
      <c r="G140" s="22" t="str">
        <f>VLOOKUP(テーブル3[[#This Row],[Name]],pokemon_waza!$A$2:$H$456,6,FALSE)</f>
        <v>物理</v>
      </c>
      <c r="I1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139"&gt;&lt;Name&gt;ついばむ&lt;/Name&gt;&lt;Text&gt;相手がきのみを持っていればその効果を得られる、相手のきのみはなくなる&lt;/Text&gt;&lt;Type&gt;ひこう&lt;/Type&gt;&lt;Power&gt;60&lt;/Power&gt;&lt;Kinds&gt;物理&lt;/Kinds&gt;&lt;Conditions&gt;&lt;/Conditions&gt;&lt;/member&gt;</v>
      </c>
    </row>
    <row r="141" spans="1:9">
      <c r="A141" s="1" t="s">
        <v>572</v>
      </c>
      <c r="B141" s="1" t="s">
        <v>1530</v>
      </c>
      <c r="C141" s="1" t="s">
        <v>572</v>
      </c>
      <c r="D141" s="22" t="str">
        <f>VLOOKUP(テーブル3[[#This Row],[Name]],pokemon_waza!$A$2:$H$456,8,FALSE)</f>
        <v>自分のHPを1/2回復、ひざしが強い時2/3・雨・砂嵐・霰の時1/4</v>
      </c>
      <c r="E141" s="22" t="str">
        <f>VLOOKUP(テーブル3[[#This Row],[Name]],pokemon_waza!$A$2:$H$456,5,FALSE)</f>
        <v>ノーマル</v>
      </c>
      <c r="F141" s="22" t="str">
        <f>VLOOKUP(テーブル3[[#This Row],[Name]],pokemon_waza!$A$2:$H$456,2,FALSE)</f>
        <v>0</v>
      </c>
      <c r="G141" s="22" t="str">
        <f>VLOOKUP(テーブル3[[#This Row],[Name]],pokemon_waza!$A$2:$H$456,6,FALSE)</f>
        <v>変化</v>
      </c>
      <c r="I1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140"&gt;&lt;Name&gt;つきのひかり&lt;/Name&gt;&lt;Text&gt;自分のHPを1/2回復、ひざしが強い時2/3・雨・砂嵐・霰の時1/4&lt;/Text&gt;&lt;Type&gt;ノーマル&lt;/Type&gt;&lt;Power&gt;0&lt;/Power&gt;&lt;Kinds&gt;変化&lt;/Kinds&gt;&lt;Conditions&gt;&lt;/Conditions&gt;&lt;/member&gt;</v>
      </c>
    </row>
    <row r="142" spans="1:9">
      <c r="A142" s="1" t="s">
        <v>243</v>
      </c>
      <c r="B142" s="1" t="s">
        <v>1531</v>
      </c>
      <c r="C142" s="1" t="s">
        <v>243</v>
      </c>
      <c r="D142" s="22" t="str">
        <f>VLOOKUP(テーブル3[[#This Row],[Name]],pokemon_waza!$A$2:$H$456,8,FALSE)</f>
        <v>急所に当たりやすい</v>
      </c>
      <c r="E142" s="22" t="str">
        <f>VLOOKUP(テーブル3[[#This Row],[Name]],pokemon_waza!$A$2:$H$456,5,FALSE)</f>
        <v>あく</v>
      </c>
      <c r="F142" s="22" t="str">
        <f>VLOOKUP(テーブル3[[#This Row],[Name]],pokemon_waza!$A$2:$H$456,2,FALSE)</f>
        <v>70</v>
      </c>
      <c r="G142" s="22" t="str">
        <f>VLOOKUP(テーブル3[[#This Row],[Name]],pokemon_waza!$A$2:$H$456,6,FALSE)</f>
        <v>物理</v>
      </c>
      <c r="I1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"S141"&gt;&lt;Name&gt;つじぎり&lt;/Name&gt;&lt;Text&gt;急所に当たりやすい&lt;/Text&gt;&lt;Type&gt;あく&lt;/Type&gt;&lt;Power&gt;70&lt;/Power&gt;&lt;Kinds&gt;物理&lt;/Kinds&gt;&lt;Conditions&gt;&lt;/Conditions&gt;&lt;/member&gt;</v>
      </c>
    </row>
    <row r="143" spans="1:9">
      <c r="A143" s="1" t="s">
        <v>3539</v>
      </c>
      <c r="B143" s="1" t="s">
        <v>1532</v>
      </c>
      <c r="C143" s="1" t="s">
        <v>1116</v>
      </c>
      <c r="D143" s="22" t="str">
        <f>VLOOKUP(テーブル3[[#This Row],[Name]],pokemon_waza!$A$2:$H$456,8,FALSE)</f>
        <v>通常攻撃</v>
      </c>
      <c r="E143" s="22" t="str">
        <f>VLOOKUP(テーブル3[[#This Row],[Name]],pokemon_waza!$A$2:$H$456,5,FALSE)</f>
        <v>ノーマル</v>
      </c>
      <c r="F143" s="22" t="str">
        <f>VLOOKUP(テーブル3[[#This Row],[Name]],pokemon_waza!$A$2:$H$456,2,FALSE)</f>
        <v>35</v>
      </c>
      <c r="G143" s="22" t="str">
        <f>VLOOKUP(テーブル3[[#This Row],[Name]],pokemon_waza!$A$2:$H$456,6,FALSE)</f>
        <v>物理</v>
      </c>
      <c r="I1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"S142"&gt;&lt;Name&gt;つつく&lt;/Name&gt;&lt;Text&gt;通常攻撃&lt;/Text&gt;&lt;Type&gt;ノーマル&lt;/Type&gt;&lt;Power&gt;35&lt;/Power&gt;&lt;Kinds&gt;物理&lt;/Kinds&gt;&lt;Conditions&gt;&lt;/Conditions&gt;&lt;/member&gt;</v>
      </c>
    </row>
    <row r="144" spans="1:9">
      <c r="A144" s="1" t="s">
        <v>932</v>
      </c>
      <c r="B144" s="1" t="s">
        <v>1533</v>
      </c>
      <c r="C144" s="1" t="s">
        <v>932</v>
      </c>
      <c r="D144" s="22" t="str">
        <f>VLOOKUP(テーブル3[[#This Row],[Name]],pokemon_waza!$A$2:$H$456,8,FALSE)</f>
        <v>2～5回攻撃</v>
      </c>
      <c r="E144" s="22" t="str">
        <f>VLOOKUP(テーブル3[[#This Row],[Name]],pokemon_waza!$A$2:$H$456,5,FALSE)</f>
        <v>かくとう</v>
      </c>
      <c r="F144" s="22" t="str">
        <f>VLOOKUP(テーブル3[[#This Row],[Name]],pokemon_waza!$A$2:$H$456,2,FALSE)</f>
        <v>15</v>
      </c>
      <c r="G144" s="22" t="str">
        <f>VLOOKUP(テーブル3[[#This Row],[Name]],pokemon_waza!$A$2:$H$456,6,FALSE)</f>
        <v>物理</v>
      </c>
      <c r="I1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"S143"&gt;&lt;Name&gt;つっぱり&lt;/Name&gt;&lt;Text&gt;2～5回攻撃&lt;/Text&gt;&lt;Type&gt;かくとう&lt;/Type&gt;&lt;Power&gt;15&lt;/Power&gt;&lt;Kinds&gt;物理&lt;/Kinds&gt;&lt;Conditions&gt;&lt;/Conditions&gt;&lt;/member&gt;</v>
      </c>
    </row>
    <row r="145" spans="1:9">
      <c r="A145" s="1" t="s">
        <v>524</v>
      </c>
      <c r="B145" s="1" t="s">
        <v>1534</v>
      </c>
      <c r="C145" s="1" t="s">
        <v>524</v>
      </c>
      <c r="D145" s="22" t="str">
        <f>VLOOKUP(テーブル3[[#This Row],[Name]],pokemon_waza!$A$2:$H$456,8,FALSE)</f>
        <v>一撃必殺</v>
      </c>
      <c r="E145" s="22" t="str">
        <f>VLOOKUP(テーブル3[[#This Row],[Name]],pokemon_waza!$A$2:$H$456,5,FALSE)</f>
        <v>ノーマル</v>
      </c>
      <c r="F145" s="22" t="str">
        <f>VLOOKUP(テーブル3[[#This Row],[Name]],pokemon_waza!$A$2:$H$456,2,FALSE)</f>
        <v>1</v>
      </c>
      <c r="G145" s="22" t="str">
        <f>VLOOKUP(テーブル3[[#This Row],[Name]],pokemon_waza!$A$2:$H$456,6,FALSE)</f>
        <v>物理</v>
      </c>
      <c r="I1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"S144"&gt;&lt;Name&gt;つのドリル&lt;/Name&gt;&lt;Text&gt;一撃必殺&lt;/Text&gt;&lt;Type&gt;ノーマル&lt;/Type&gt;&lt;Power&gt;1&lt;/Power&gt;&lt;Kinds&gt;物理&lt;/Kinds&gt;&lt;Conditions&gt;&lt;/Conditions&gt;&lt;/member&gt;</v>
      </c>
    </row>
    <row r="146" spans="1:9">
      <c r="A146" s="1" t="s">
        <v>217</v>
      </c>
      <c r="B146" s="1" t="s">
        <v>1535</v>
      </c>
      <c r="C146" s="1" t="s">
        <v>217</v>
      </c>
      <c r="D146" s="22" t="str">
        <f>VLOOKUP(テーブル3[[#This Row],[Name]],pokemon_waza!$A$2:$H$456,8,FALSE)</f>
        <v>必中</v>
      </c>
      <c r="E146" s="22" t="str">
        <f>VLOOKUP(テーブル3[[#This Row],[Name]],pokemon_waza!$A$2:$H$456,5,FALSE)</f>
        <v>ひこう</v>
      </c>
      <c r="F146" s="22" t="str">
        <f>VLOOKUP(テーブル3[[#This Row],[Name]],pokemon_waza!$A$2:$H$456,2,FALSE)</f>
        <v>60</v>
      </c>
      <c r="G146" s="22" t="str">
        <f>VLOOKUP(テーブル3[[#This Row],[Name]],pokemon_waza!$A$2:$H$456,6,FALSE)</f>
        <v>物理</v>
      </c>
      <c r="I1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"S145"&gt;&lt;Name&gt;つばめがえし&lt;/Name&gt;&lt;Text&gt;必中&lt;/Text&gt;&lt;Type&gt;ひこう&lt;/Type&gt;&lt;Power&gt;60&lt;/Power&gt;&lt;Kinds&gt;物理&lt;/Kinds&gt;&lt;Conditions&gt;&lt;/Conditions&gt;&lt;/member&gt;</v>
      </c>
    </row>
    <row r="147" spans="1:9">
      <c r="A147" s="1" t="s">
        <v>818</v>
      </c>
      <c r="B147" s="1" t="s">
        <v>1536</v>
      </c>
      <c r="C147" s="1" t="s">
        <v>818</v>
      </c>
      <c r="D147" s="22" t="str">
        <f>VLOOKUP(テーブル3[[#This Row],[Name]],pokemon_waza!$A$2:$H$456,8,FALSE)</f>
        <v>自分のどれかの能力が2段階上がる</v>
      </c>
      <c r="E147" s="22" t="str">
        <f>VLOOKUP(テーブル3[[#This Row],[Name]],pokemon_waza!$A$2:$H$456,5,FALSE)</f>
        <v>ノーマル</v>
      </c>
      <c r="F147" s="22" t="str">
        <f>VLOOKUP(テーブル3[[#This Row],[Name]],pokemon_waza!$A$2:$H$456,2,FALSE)</f>
        <v>0</v>
      </c>
      <c r="G147" s="22" t="str">
        <f>VLOOKUP(テーブル3[[#This Row],[Name]],pokemon_waza!$A$2:$H$456,6,FALSE)</f>
        <v>変化</v>
      </c>
      <c r="I1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"S146"&gt;&lt;Name&gt;つぼをつく&lt;/Name&gt;&lt;Text&gt;自分のどれかの能力が2段階上がる&lt;/Text&gt;&lt;Type&gt;ノーマル&lt;/Type&gt;&lt;Power&gt;0&lt;/Power&gt;&lt;Kinds&gt;変化&lt;/Kinds&gt;&lt;Conditions&gt;&lt;/Conditions&gt;&lt;/member&gt;</v>
      </c>
    </row>
    <row r="148" spans="1:9">
      <c r="A148" s="1" t="s">
        <v>440</v>
      </c>
      <c r="B148" s="1" t="s">
        <v>1537</v>
      </c>
      <c r="C148" s="1" t="s">
        <v>440</v>
      </c>
      <c r="D148" s="22" t="str">
        <f>VLOOKUP(テーブル3[[#This Row],[Name]],pokemon_waza!$A$2:$H$456,8,FALSE)</f>
        <v>自分のこうげきを2段階上げる</v>
      </c>
      <c r="E148" s="22" t="str">
        <f>VLOOKUP(テーブル3[[#This Row],[Name]],pokemon_waza!$A$2:$H$456,5,FALSE)</f>
        <v>ノーマル</v>
      </c>
      <c r="F148" s="22" t="str">
        <f>VLOOKUP(テーブル3[[#This Row],[Name]],pokemon_waza!$A$2:$H$456,2,FALSE)</f>
        <v>0</v>
      </c>
      <c r="G148" s="22" t="str">
        <f>VLOOKUP(テーブル3[[#This Row],[Name]],pokemon_waza!$A$2:$H$456,6,FALSE)</f>
        <v>変化</v>
      </c>
      <c r="I1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"S147"&gt;&lt;Name&gt;つるぎのまい&lt;/Name&gt;&lt;Text&gt;自分のこうげきを2段階上げる&lt;/Text&gt;&lt;Type&gt;ノーマル&lt;/Type&gt;&lt;Power&gt;0&lt;/Power&gt;&lt;Kinds&gt;変化&lt;/Kinds&gt;&lt;Conditions&gt;&lt;/Conditions&gt;&lt;/member&gt;</v>
      </c>
    </row>
    <row r="149" spans="1:9">
      <c r="A149" s="1" t="s">
        <v>1090</v>
      </c>
      <c r="B149" s="1" t="s">
        <v>1538</v>
      </c>
      <c r="C149" s="1" t="s">
        <v>1090</v>
      </c>
      <c r="D149" s="22" t="str">
        <f>VLOOKUP(テーブル3[[#This Row],[Name]],pokemon_waza!$A$2:$H$456,8,FALSE)</f>
        <v>最後に受けたわざのタイプに対し、抵抗できるタイプに変化</v>
      </c>
      <c r="E149" s="22" t="str">
        <f>VLOOKUP(テーブル3[[#This Row],[Name]],pokemon_waza!$A$2:$H$456,5,FALSE)</f>
        <v>ノーマル</v>
      </c>
      <c r="F149" s="22" t="str">
        <f>VLOOKUP(テーブル3[[#This Row],[Name]],pokemon_waza!$A$2:$H$456,2,FALSE)</f>
        <v>0</v>
      </c>
      <c r="G149" s="22" t="str">
        <f>VLOOKUP(テーブル3[[#This Row],[Name]],pokemon_waza!$A$2:$H$456,6,FALSE)</f>
        <v>変化</v>
      </c>
      <c r="I1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148"&gt;&lt;Name&gt;テクスチャー2&lt;/Name&gt;&lt;Text&gt;最後に受けたわざのタイプに対し、抵抗できるタイプに変化&lt;/Text&gt;&lt;Type&gt;ノーマル&lt;/Type&gt;&lt;Power&gt;0&lt;/Power&gt;&lt;Kinds&gt;変化&lt;/Kinds&gt;&lt;Conditions&gt;&lt;/Conditions&gt;&lt;/member&gt;</v>
      </c>
    </row>
    <row r="150" spans="1:9">
      <c r="A150" s="1" t="s">
        <v>3541</v>
      </c>
      <c r="B150" s="1" t="s">
        <v>1539</v>
      </c>
      <c r="C150" s="1" t="s">
        <v>211</v>
      </c>
      <c r="D150" s="22" t="str">
        <f>VLOOKUP(テーブル3[[#This Row],[Name]],pokemon_waza!$A$2:$H$456,8,FALSE)</f>
        <v>自分のぼうぎょを2段階上げる</v>
      </c>
      <c r="E150" s="22" t="str">
        <f>VLOOKUP(テーブル3[[#This Row],[Name]],pokemon_waza!$A$2:$H$456,5,FALSE)</f>
        <v>はがね</v>
      </c>
      <c r="F150" s="22" t="str">
        <f>VLOOKUP(テーブル3[[#This Row],[Name]],pokemon_waza!$A$2:$H$456,2,FALSE)</f>
        <v>0</v>
      </c>
      <c r="G150" s="22" t="str">
        <f>VLOOKUP(テーブル3[[#This Row],[Name]],pokemon_waza!$A$2:$H$456,6,FALSE)</f>
        <v>変化</v>
      </c>
      <c r="I1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"S149"&gt;&lt;Name&gt;てっぺき&lt;/Name&gt;&lt;Text&gt;自分のぼうぎょを2段階上げる&lt;/Text&gt;&lt;Type&gt;はがね&lt;/Type&gt;&lt;Power&gt;0&lt;/Power&gt;&lt;Kinds&gt;変化&lt;/Kinds&gt;&lt;Conditions&gt;&lt;/Conditions&gt;&lt;/member&gt;</v>
      </c>
    </row>
    <row r="151" spans="1:9">
      <c r="A151" s="1" t="s">
        <v>1096</v>
      </c>
      <c r="B151" s="1" t="s">
        <v>1540</v>
      </c>
      <c r="C151" s="1" t="s">
        <v>1096</v>
      </c>
      <c r="D151" s="22" t="str">
        <f>VLOOKUP(テーブル3[[#This Row],[Name]],pokemon_waza!$A$2:$H$456,8,FALSE)</f>
        <v>必中</v>
      </c>
      <c r="E151" s="22" t="str">
        <f>VLOOKUP(テーブル3[[#This Row],[Name]],pokemon_waza!$A$2:$H$456,5,FALSE)</f>
        <v>でんき</v>
      </c>
      <c r="F151" s="22" t="str">
        <f>VLOOKUP(テーブル3[[#This Row],[Name]],pokemon_waza!$A$2:$H$456,2,FALSE)</f>
        <v>60</v>
      </c>
      <c r="G151" s="22" t="str">
        <f>VLOOKUP(テーブル3[[#This Row],[Name]],pokemon_waza!$A$2:$H$456,6,FALSE)</f>
        <v>特殊</v>
      </c>
      <c r="I1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"S150"&gt;&lt;Name&gt;でんげきは&lt;/Name&gt;&lt;Text&gt;必中&lt;/Text&gt;&lt;Type&gt;でんき&lt;/Type&gt;&lt;Power&gt;60&lt;/Power&gt;&lt;Kinds&gt;特殊&lt;/Kinds&gt;&lt;Conditions&gt;&lt;/Conditions&gt;&lt;/member&gt;</v>
      </c>
    </row>
    <row r="152" spans="1:9">
      <c r="A152" s="1" t="s">
        <v>675</v>
      </c>
      <c r="B152" s="1" t="s">
        <v>1541</v>
      </c>
      <c r="C152" s="1" t="s">
        <v>675</v>
      </c>
      <c r="D152" s="22" t="str">
        <f>VLOOKUP(テーブル3[[#This Row],[Name]],pokemon_waza!$A$2:$H$456,8,FALSE)</f>
        <v>先制攻撃</v>
      </c>
      <c r="E152" s="22" t="str">
        <f>VLOOKUP(テーブル3[[#This Row],[Name]],pokemon_waza!$A$2:$H$456,5,FALSE)</f>
        <v>ノーマル</v>
      </c>
      <c r="F152" s="22" t="str">
        <f>VLOOKUP(テーブル3[[#This Row],[Name]],pokemon_waza!$A$2:$H$456,2,FALSE)</f>
        <v>40</v>
      </c>
      <c r="G152" s="22" t="str">
        <f>VLOOKUP(テーブル3[[#This Row],[Name]],pokemon_waza!$A$2:$H$456,6,FALSE)</f>
        <v>物理</v>
      </c>
      <c r="I1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"S151"&gt;&lt;Name&gt;でんこうせっか&lt;/Name&gt;&lt;Text&gt;先制攻撃&lt;/Text&gt;&lt;Type&gt;ノーマル&lt;/Type&gt;&lt;Power&gt;40&lt;/Power&gt;&lt;Kinds&gt;物理&lt;/Kinds&gt;&lt;Conditions&gt;&lt;/Conditions&gt;&lt;/member&gt;</v>
      </c>
    </row>
    <row r="153" spans="1:9">
      <c r="A153" s="1" t="s">
        <v>1124</v>
      </c>
      <c r="B153" s="1" t="s">
        <v>1542</v>
      </c>
      <c r="C153" s="1" t="s">
        <v>1124</v>
      </c>
      <c r="D153" s="22" t="str">
        <f>VLOOKUP(テーブル3[[#This Row],[Name]],pokemon_waza!$A$2:$H$456,8,FALSE)</f>
        <v>相手をこんらん状態にする</v>
      </c>
      <c r="E153" s="22" t="str">
        <f>VLOOKUP(テーブル3[[#This Row],[Name]],pokemon_waza!$A$2:$H$456,5,FALSE)</f>
        <v>ノーマル</v>
      </c>
      <c r="F153" s="22" t="str">
        <f>VLOOKUP(テーブル3[[#This Row],[Name]],pokemon_waza!$A$2:$H$456,2,FALSE)</f>
        <v>0</v>
      </c>
      <c r="G153" s="22" t="str">
        <f>VLOOKUP(テーブル3[[#This Row],[Name]],pokemon_waza!$A$2:$H$456,6,FALSE)</f>
        <v>変化</v>
      </c>
      <c r="I1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"S152"&gt;&lt;Name&gt;てんしのキッス&lt;/Name&gt;&lt;Text&gt;相手をこんらん状態にする&lt;/Text&gt;&lt;Type&gt;ノーマル&lt;/Type&gt;&lt;Power&gt;0&lt;/Power&gt;&lt;Kinds&gt;変化&lt;/Kinds&gt;&lt;Conditions&gt;&lt;/Conditions&gt;&lt;/member&gt;</v>
      </c>
    </row>
    <row r="154" spans="1:9">
      <c r="A154" s="1" t="s">
        <v>241</v>
      </c>
      <c r="B154" s="1" t="s">
        <v>1543</v>
      </c>
      <c r="C154" s="1" t="s">
        <v>241</v>
      </c>
      <c r="D154" s="22" t="str">
        <f>VLOOKUP(テーブル3[[#This Row],[Name]],pokemon_waza!$A$2:$H$456,8,FALSE)</f>
        <v>相手をまひ状態にする</v>
      </c>
      <c r="E154" s="22" t="str">
        <f>VLOOKUP(テーブル3[[#This Row],[Name]],pokemon_waza!$A$2:$H$456,5,FALSE)</f>
        <v>でんき</v>
      </c>
      <c r="F154" s="22" t="str">
        <f>VLOOKUP(テーブル3[[#This Row],[Name]],pokemon_waza!$A$2:$H$456,2,FALSE)</f>
        <v>0</v>
      </c>
      <c r="G154" s="22" t="str">
        <f>VLOOKUP(テーブル3[[#This Row],[Name]],pokemon_waza!$A$2:$H$456,6,FALSE)</f>
        <v>変化</v>
      </c>
      <c r="I1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"S153"&gt;&lt;Name&gt;でんじは&lt;/Name&gt;&lt;Text&gt;相手をまひ状態にする&lt;/Text&gt;&lt;Type&gt;でんき&lt;/Type&gt;&lt;Power&gt;0&lt;/Power&gt;&lt;Kinds&gt;変化&lt;/Kinds&gt;&lt;Conditions&gt;&lt;/Conditions&gt;&lt;/member&gt;</v>
      </c>
    </row>
    <row r="155" spans="1:9">
      <c r="A155" s="1" t="s">
        <v>661</v>
      </c>
      <c r="B155" s="1" t="s">
        <v>1544</v>
      </c>
      <c r="C155" s="1" t="s">
        <v>661</v>
      </c>
      <c r="D155" s="22" t="str">
        <f>VLOOKUP(テーブル3[[#This Row],[Name]],pokemon_waza!$A$2:$H$456,8,FALSE)</f>
        <v>5ターンの間ふゆうする</v>
      </c>
      <c r="E155" s="22" t="str">
        <f>VLOOKUP(テーブル3[[#This Row],[Name]],pokemon_waza!$A$2:$H$456,5,FALSE)</f>
        <v>でんき</v>
      </c>
      <c r="F155" s="22" t="str">
        <f>VLOOKUP(テーブル3[[#This Row],[Name]],pokemon_waza!$A$2:$H$456,2,FALSE)</f>
        <v>0</v>
      </c>
      <c r="G155" s="22" t="str">
        <f>VLOOKUP(テーブル3[[#This Row],[Name]],pokemon_waza!$A$2:$H$456,6,FALSE)</f>
        <v>変化</v>
      </c>
      <c r="I1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"S154"&gt;&lt;Name&gt;でんじふゆう&lt;/Name&gt;&lt;Text&gt;5ターンの間ふゆうする&lt;/Text&gt;&lt;Type&gt;でんき&lt;/Type&gt;&lt;Power&gt;0&lt;/Power&gt;&lt;Kinds&gt;変化&lt;/Kinds&gt;&lt;Conditions&gt;&lt;/Conditions&gt;&lt;/member&gt;</v>
      </c>
    </row>
    <row r="156" spans="1:9">
      <c r="A156" s="1" t="s">
        <v>1324</v>
      </c>
      <c r="B156" s="1" t="s">
        <v>1545</v>
      </c>
      <c r="C156" s="1" t="s">
        <v>1324</v>
      </c>
      <c r="D156" s="22" t="str">
        <f>VLOOKUP(テーブル3[[#This Row],[Name]],pokemon_waza!$A$2:$H$456,8,FALSE)</f>
        <v>自分のこうげきを1段階上げる</v>
      </c>
      <c r="E156" s="22" t="str">
        <f>VLOOKUP(テーブル3[[#This Row],[Name]],pokemon_waza!$A$2:$H$456,5,FALSE)</f>
        <v>ノーマル</v>
      </c>
      <c r="F156" s="22" t="str">
        <f>VLOOKUP(テーブル3[[#This Row],[Name]],pokemon_waza!$A$2:$H$456,2,FALSE)</f>
        <v>0</v>
      </c>
      <c r="G156" s="22" t="str">
        <f>VLOOKUP(テーブル3[[#This Row],[Name]],pokemon_waza!$A$2:$H$456,6,FALSE)</f>
        <v>変化</v>
      </c>
      <c r="I1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"S155"&gt;&lt;Name&gt;とおぼえ&lt;/Name&gt;&lt;Text&gt;自分のこうげきを1段階上げる&lt;/Text&gt;&lt;Type&gt;ノーマル&lt;/Type&gt;&lt;Power&gt;0&lt;/Power&gt;&lt;Kinds&gt;変化&lt;/Kinds&gt;&lt;Conditions&gt;&lt;/Conditions&gt;&lt;/member&gt;</v>
      </c>
    </row>
    <row r="157" spans="1:9">
      <c r="A157" s="1" t="s">
        <v>523</v>
      </c>
      <c r="B157" s="1" t="s">
        <v>1546</v>
      </c>
      <c r="C157" s="1" t="s">
        <v>523</v>
      </c>
      <c r="D157" s="22" t="str">
        <f>VLOOKUP(テーブル3[[#This Row],[Name]],pokemon_waza!$A$2:$H$456,8,FALSE)</f>
        <v>相手をどく状態にすることがある</v>
      </c>
      <c r="E157" s="22" t="str">
        <f>VLOOKUP(テーブル3[[#This Row],[Name]],pokemon_waza!$A$2:$H$456,5,FALSE)</f>
        <v>どく</v>
      </c>
      <c r="F157" s="22" t="str">
        <f>VLOOKUP(テーブル3[[#This Row],[Name]],pokemon_waza!$A$2:$H$456,2,FALSE)</f>
        <v>80</v>
      </c>
      <c r="G157" s="22" t="str">
        <f>VLOOKUP(テーブル3[[#This Row],[Name]],pokemon_waza!$A$2:$H$456,6,FALSE)</f>
        <v>物理</v>
      </c>
      <c r="I1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"S156"&gt;&lt;Name&gt;どくづき&lt;/Name&gt;&lt;Text&gt;相手をどく状態にすることがある&lt;/Text&gt;&lt;Type&gt;どく&lt;/Type&gt;&lt;Power&gt;80&lt;/Power&gt;&lt;Kinds&gt;物理&lt;/Kinds&gt;&lt;Conditions&gt;&lt;/Conditions&gt;&lt;/member&gt;</v>
      </c>
    </row>
    <row r="158" spans="1:9">
      <c r="A158" s="1" t="s">
        <v>300</v>
      </c>
      <c r="B158" s="1" t="s">
        <v>1547</v>
      </c>
      <c r="C158" s="1" t="s">
        <v>300</v>
      </c>
      <c r="D158" s="22" t="str">
        <f>VLOOKUP(テーブル3[[#This Row],[Name]],pokemon_waza!$A$2:$H$456,8,FALSE)</f>
        <v>相手をもうどく状態にする</v>
      </c>
      <c r="E158" s="22" t="str">
        <f>VLOOKUP(テーブル3[[#This Row],[Name]],pokemon_waza!$A$2:$H$456,5,FALSE)</f>
        <v>どく</v>
      </c>
      <c r="F158" s="22" t="str">
        <f>VLOOKUP(テーブル3[[#This Row],[Name]],pokemon_waza!$A$2:$H$456,2,FALSE)</f>
        <v>0</v>
      </c>
      <c r="G158" s="22" t="str">
        <f>VLOOKUP(テーブル3[[#This Row],[Name]],pokemon_waza!$A$2:$H$456,6,FALSE)</f>
        <v>変化</v>
      </c>
      <c r="I1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"S157"&gt;&lt;Name&gt;どくどく&lt;/Name&gt;&lt;Text&gt;相手をもうどく状態にする&lt;/Text&gt;&lt;Type&gt;どく&lt;/Type&gt;&lt;Power&gt;0&lt;/Power&gt;&lt;Kinds&gt;変化&lt;/Kinds&gt;&lt;Conditions&gt;&lt;/Conditions&gt;&lt;/member&gt;</v>
      </c>
    </row>
    <row r="159" spans="1:9">
      <c r="A159" s="1" t="s">
        <v>865</v>
      </c>
      <c r="B159" s="1" t="s">
        <v>1548</v>
      </c>
      <c r="C159" s="1" t="s">
        <v>865</v>
      </c>
      <c r="D159" s="22" t="str">
        <f>VLOOKUP(テーブル3[[#This Row],[Name]],pokemon_waza!$A$2:$H$456,8,FALSE)</f>
        <v>相手をもうどく状態にする事がある</v>
      </c>
      <c r="E159" s="22" t="str">
        <f>VLOOKUP(テーブル3[[#This Row],[Name]],pokemon_waza!$A$2:$H$456,5,FALSE)</f>
        <v>どく</v>
      </c>
      <c r="F159" s="22" t="str">
        <f>VLOOKUP(テーブル3[[#This Row],[Name]],pokemon_waza!$A$2:$H$456,2,FALSE)</f>
        <v>50</v>
      </c>
      <c r="G159" s="22" t="str">
        <f>VLOOKUP(テーブル3[[#This Row],[Name]],pokemon_waza!$A$2:$H$456,6,FALSE)</f>
        <v>物理</v>
      </c>
      <c r="I1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"S158"&gt;&lt;Name&gt;どくどくのキバ&lt;/Name&gt;&lt;Text&gt;相手をもうどく状態にする事がある&lt;/Text&gt;&lt;Type&gt;どく&lt;/Type&gt;&lt;Power&gt;50&lt;/Power&gt;&lt;Kinds&gt;物理&lt;/Kinds&gt;&lt;Conditions&gt;&lt;/Conditions&gt;&lt;/member&gt;</v>
      </c>
    </row>
    <row r="160" spans="1:9">
      <c r="A160" s="1" t="s">
        <v>993</v>
      </c>
      <c r="B160" s="1" t="s">
        <v>1549</v>
      </c>
      <c r="C160" s="1" t="s">
        <v>993</v>
      </c>
      <c r="D160" s="22" t="str">
        <f>VLOOKUP(テーブル3[[#This Row],[Name]],pokemon_waza!$A$2:$H$456,8,FALSE)</f>
        <v>入れ替えて出てきたポケモンをどく状態にする</v>
      </c>
      <c r="E160" s="22" t="str">
        <f>VLOOKUP(テーブル3[[#This Row],[Name]],pokemon_waza!$A$2:$H$456,5,FALSE)</f>
        <v>どく</v>
      </c>
      <c r="F160" s="22" t="str">
        <f>VLOOKUP(テーブル3[[#This Row],[Name]],pokemon_waza!$A$2:$H$456,2,FALSE)</f>
        <v>0</v>
      </c>
      <c r="G160" s="22" t="str">
        <f>VLOOKUP(テーブル3[[#This Row],[Name]],pokemon_waza!$A$2:$H$456,6,FALSE)</f>
        <v>変化</v>
      </c>
      <c r="I1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"S159"&gt;&lt;Name&gt;どくびし&lt;/Name&gt;&lt;Text&gt;入れ替えて出てきたポケモンをどく状態にする&lt;/Text&gt;&lt;Type&gt;どく&lt;/Type&gt;&lt;Power&gt;0&lt;/Power&gt;&lt;Kinds&gt;変化&lt;/Kinds&gt;&lt;Conditions&gt;&lt;/Conditions&gt;&lt;/member&gt;</v>
      </c>
    </row>
    <row r="161" spans="1:9">
      <c r="A161" s="1" t="s">
        <v>666</v>
      </c>
      <c r="B161" s="1" t="s">
        <v>1550</v>
      </c>
      <c r="C161" s="1" t="s">
        <v>666</v>
      </c>
      <c r="D161" s="22" t="str">
        <f>VLOOKUP(テーブル3[[#This Row],[Name]],pokemon_waza!$A$2:$H$456,8,FALSE)</f>
        <v>自分のぼうぎょを2段階あげる</v>
      </c>
      <c r="E161" s="22" t="str">
        <f>VLOOKUP(テーブル3[[#This Row],[Name]],pokemon_waza!$A$2:$H$456,5,FALSE)</f>
        <v>どく</v>
      </c>
      <c r="F161" s="22" t="str">
        <f>VLOOKUP(テーブル3[[#This Row],[Name]],pokemon_waza!$A$2:$H$456,2,FALSE)</f>
        <v>0</v>
      </c>
      <c r="G161" s="22" t="str">
        <f>VLOOKUP(テーブル3[[#This Row],[Name]],pokemon_waza!$A$2:$H$456,6,FALSE)</f>
        <v>変化</v>
      </c>
      <c r="I1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"S160"&gt;&lt;Name&gt;とける&lt;/Name&gt;&lt;Text&gt;自分のぼうぎょを2段階あげる&lt;/Text&gt;&lt;Type&gt;どく&lt;/Type&gt;&lt;Power&gt;0&lt;/Power&gt;&lt;Kinds&gt;変化&lt;/Kinds&gt;&lt;Conditions&gt;&lt;/Conditions&gt;&lt;/member&gt;</v>
      </c>
    </row>
    <row r="162" spans="1:9">
      <c r="A162" s="1" t="s">
        <v>332</v>
      </c>
      <c r="B162" s="1" t="s">
        <v>1551</v>
      </c>
      <c r="C162" s="1" t="s">
        <v>332</v>
      </c>
      <c r="D162" s="22" t="str">
        <f>VLOOKUP(テーブル3[[#This Row],[Name]],pokemon_waza!$A$2:$H$456,8,FALSE)</f>
        <v>戦闘中、おぼえている他のわざを全て使うとはじめて出せる</v>
      </c>
      <c r="E162" s="22" t="str">
        <f>VLOOKUP(テーブル3[[#This Row],[Name]],pokemon_waza!$A$2:$H$456,5,FALSE)</f>
        <v>ノーマル</v>
      </c>
      <c r="F162" s="22" t="str">
        <f>VLOOKUP(テーブル3[[#This Row],[Name]],pokemon_waza!$A$2:$H$456,2,FALSE)</f>
        <v>130</v>
      </c>
      <c r="G162" s="22" t="str">
        <f>VLOOKUP(テーブル3[[#This Row],[Name]],pokemon_waza!$A$2:$H$456,6,FALSE)</f>
        <v>物理</v>
      </c>
      <c r="I1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161"&gt;&lt;Name&gt;とっておき&lt;/Name&gt;&lt;Text&gt;戦闘中、おぼえている他のわざを全て使うとはじめて出せる&lt;/Text&gt;&lt;Type&gt;ノーマル&lt;/Type&gt;&lt;Power&gt;130&lt;/Power&gt;&lt;Kinds&gt;物理&lt;/Kinds&gt;&lt;Conditions&gt;&lt;/Conditions&gt;&lt;/member&gt;</v>
      </c>
    </row>
    <row r="163" spans="1:9">
      <c r="A163" s="1" t="s">
        <v>663</v>
      </c>
      <c r="B163" s="1" t="s">
        <v>1552</v>
      </c>
      <c r="C163" s="1" t="s">
        <v>663</v>
      </c>
      <c r="D163" s="22" t="str">
        <f>VLOOKUP(テーブル3[[#This Row],[Name]],pokemon_waza!$A$2:$H$456,8,FALSE)</f>
        <v>2割の確率でまひ・こおり・やけど状態のどれかにする事がある</v>
      </c>
      <c r="E163" s="22" t="str">
        <f>VLOOKUP(テーブル3[[#This Row],[Name]],pokemon_waza!$A$2:$H$456,5,FALSE)</f>
        <v>ノーマル</v>
      </c>
      <c r="F163" s="22" t="str">
        <f>VLOOKUP(テーブル3[[#This Row],[Name]],pokemon_waza!$A$2:$H$456,2,FALSE)</f>
        <v>80</v>
      </c>
      <c r="G163" s="22" t="str">
        <f>VLOOKUP(テーブル3[[#This Row],[Name]],pokemon_waza!$A$2:$H$456,6,FALSE)</f>
        <v>特殊</v>
      </c>
      <c r="I1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162"&gt;&lt;Name&gt;トライアタック&lt;/Name&gt;&lt;Text&gt;2割の確率でまひ・こおり・やけど状態のどれかにする事がある&lt;/Text&gt;&lt;Type&gt;ノーマル&lt;/Type&gt;&lt;Power&gt;80&lt;/Power&gt;&lt;Kinds&gt;特殊&lt;/Kinds&gt;&lt;Conditions&gt;&lt;/Conditions&gt;&lt;/member&gt;</v>
      </c>
    </row>
    <row r="164" spans="1:9">
      <c r="A164" s="1" t="s">
        <v>3545</v>
      </c>
      <c r="B164" s="1" t="s">
        <v>1553</v>
      </c>
      <c r="C164" s="1" t="s">
        <v>394</v>
      </c>
      <c r="D164" s="22" t="str">
        <f>VLOOKUP(テーブル3[[#This Row],[Name]],pokemon_waza!$A$2:$H$456,8,FALSE)</f>
        <v>通常攻撃</v>
      </c>
      <c r="E164" s="22" t="str">
        <f>VLOOKUP(テーブル3[[#This Row],[Name]],pokemon_waza!$A$2:$H$456,5,FALSE)</f>
        <v>ドラゴン</v>
      </c>
      <c r="F164" s="22" t="str">
        <f>VLOOKUP(テーブル3[[#This Row],[Name]],pokemon_waza!$A$2:$H$456,2,FALSE)</f>
        <v>80</v>
      </c>
      <c r="G164" s="22" t="str">
        <f>VLOOKUP(テーブル3[[#This Row],[Name]],pokemon_waza!$A$2:$H$456,6,FALSE)</f>
        <v>物理</v>
      </c>
      <c r="I1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"S163"&gt;&lt;Name&gt;ドラゴンクロー&lt;/Name&gt;&lt;Text&gt;通常攻撃&lt;/Text&gt;&lt;Type&gt;ドラゴン&lt;/Type&gt;&lt;Power&gt;80&lt;/Power&gt;&lt;Kinds&gt;物理&lt;/Kinds&gt;&lt;Conditions&gt;&lt;/Conditions&gt;&lt;/member&gt;</v>
      </c>
    </row>
    <row r="165" spans="1:9">
      <c r="A165" s="1" t="s">
        <v>429</v>
      </c>
      <c r="B165" s="1" t="s">
        <v>1554</v>
      </c>
      <c r="C165" s="1" t="s">
        <v>429</v>
      </c>
      <c r="D165" s="22" t="str">
        <f>VLOOKUP(テーブル3[[#This Row],[Name]],pokemon_waza!$A$2:$H$456,8,FALSE)</f>
        <v>相手をひるませる事がある</v>
      </c>
      <c r="E165" s="22" t="str">
        <f>VLOOKUP(テーブル3[[#This Row],[Name]],pokemon_waza!$A$2:$H$456,5,FALSE)</f>
        <v>ドラゴン</v>
      </c>
      <c r="F165" s="22" t="str">
        <f>VLOOKUP(テーブル3[[#This Row],[Name]],pokemon_waza!$A$2:$H$456,2,FALSE)</f>
        <v>100</v>
      </c>
      <c r="G165" s="22" t="str">
        <f>VLOOKUP(テーブル3[[#This Row],[Name]],pokemon_waza!$A$2:$H$456,6,FALSE)</f>
        <v>物理</v>
      </c>
      <c r="I1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"S164"&gt;&lt;Name&gt;ドラゴンダイブ&lt;/Name&gt;&lt;Text&gt;相手をひるませる事がある&lt;/Text&gt;&lt;Type&gt;ドラゴン&lt;/Type&gt;&lt;Power&gt;100&lt;/Power&gt;&lt;Kinds&gt;物理&lt;/Kinds&gt;&lt;Conditions&gt;&lt;/Conditions&gt;&lt;/member&gt;</v>
      </c>
    </row>
    <row r="166" spans="1:9">
      <c r="A166" s="1" t="s">
        <v>1036</v>
      </c>
      <c r="B166" s="1" t="s">
        <v>1555</v>
      </c>
      <c r="C166" s="1" t="s">
        <v>1036</v>
      </c>
      <c r="D166" s="22" t="str">
        <f>VLOOKUP(テーブル3[[#This Row],[Name]],pokemon_waza!$A$2:$H$456,8,FALSE)</f>
        <v>相手と自分のもちものを取り替える</v>
      </c>
      <c r="E166" s="22" t="str">
        <f>VLOOKUP(テーブル3[[#This Row],[Name]],pokemon_waza!$A$2:$H$456,5,FALSE)</f>
        <v>エスパー</v>
      </c>
      <c r="F166" s="22" t="str">
        <f>VLOOKUP(テーブル3[[#This Row],[Name]],pokemon_waza!$A$2:$H$456,2,FALSE)</f>
        <v>0</v>
      </c>
      <c r="G166" s="22" t="str">
        <f>VLOOKUP(テーブル3[[#This Row],[Name]],pokemon_waza!$A$2:$H$456,6,FALSE)</f>
        <v>変化</v>
      </c>
      <c r="I1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"S165"&gt;&lt;Name&gt;トリック&lt;/Name&gt;&lt;Text&gt;相手と自分のもちものを取り替える&lt;/Text&gt;&lt;Type&gt;エスパー&lt;/Type&gt;&lt;Power&gt;0&lt;/Power&gt;&lt;Kinds&gt;変化&lt;/Kinds&gt;&lt;Conditions&gt;&lt;/Conditions&gt;&lt;/member&gt;</v>
      </c>
    </row>
    <row r="167" spans="1:9">
      <c r="A167" s="1" t="s">
        <v>711</v>
      </c>
      <c r="B167" s="1" t="s">
        <v>1556</v>
      </c>
      <c r="C167" s="1" t="s">
        <v>711</v>
      </c>
      <c r="D167" s="22" t="str">
        <f>VLOOKUP(テーブル3[[#This Row],[Name]],pokemon_waza!$A$2:$H$456,8,FALSE)</f>
        <v>5ターンの間すばやさが低いポケモンから行動</v>
      </c>
      <c r="E167" s="22" t="str">
        <f>VLOOKUP(テーブル3[[#This Row],[Name]],pokemon_waza!$A$2:$H$456,5,FALSE)</f>
        <v>エスパー</v>
      </c>
      <c r="F167" s="22" t="str">
        <f>VLOOKUP(テーブル3[[#This Row],[Name]],pokemon_waza!$A$2:$H$456,2,FALSE)</f>
        <v>0</v>
      </c>
      <c r="G167" s="22" t="str">
        <f>VLOOKUP(テーブル3[[#This Row],[Name]],pokemon_waza!$A$2:$H$456,6,FALSE)</f>
        <v>変化</v>
      </c>
      <c r="I1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166"&gt;&lt;Name&gt;トリックルーム&lt;/Name&gt;&lt;Text&gt;5ターンの間すばやさが低いポケモンから行動&lt;/Text&gt;&lt;Type&gt;エスパー&lt;/Type&gt;&lt;Power&gt;0&lt;/Power&gt;&lt;Kinds&gt;変化&lt;/Kinds&gt;&lt;Conditions&gt;&lt;/Conditions&gt;&lt;/member&gt;</v>
      </c>
    </row>
    <row r="168" spans="1:9">
      <c r="A168" s="1" t="s">
        <v>3546</v>
      </c>
      <c r="B168" s="1" t="s">
        <v>1557</v>
      </c>
      <c r="C168" s="1" t="s">
        <v>292</v>
      </c>
      <c r="D168" s="22" t="str">
        <f>VLOOKUP(テーブル3[[#This Row],[Name]],pokemon_waza!$A$2:$H$456,8,FALSE)</f>
        <v>通常攻撃</v>
      </c>
      <c r="E168" s="22" t="str">
        <f>VLOOKUP(テーブル3[[#This Row],[Name]],pokemon_waza!$A$2:$H$456,5,FALSE)</f>
        <v>ひこう</v>
      </c>
      <c r="F168" s="22" t="str">
        <f>VLOOKUP(テーブル3[[#This Row],[Name]],pokemon_waza!$A$2:$H$456,2,FALSE)</f>
        <v>80</v>
      </c>
      <c r="G168" s="22" t="str">
        <f>VLOOKUP(テーブル3[[#This Row],[Name]],pokemon_waza!$A$2:$H$456,6,FALSE)</f>
        <v>物理</v>
      </c>
      <c r="I1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"S167"&gt;&lt;Name&gt;ドリルくちばし&lt;/Name&gt;&lt;Text&gt;通常攻撃&lt;/Text&gt;&lt;Type&gt;ひこう&lt;/Type&gt;&lt;Power&gt;80&lt;/Power&gt;&lt;Kinds&gt;物理&lt;/Kinds&gt;&lt;Conditions&gt;&lt;/Conditions&gt;&lt;/member&gt;</v>
      </c>
    </row>
    <row r="169" spans="1:9">
      <c r="A169" s="1" t="s">
        <v>346</v>
      </c>
      <c r="B169" s="1" t="s">
        <v>1558</v>
      </c>
      <c r="C169" s="1" t="s">
        <v>346</v>
      </c>
      <c r="D169" s="22" t="str">
        <f>VLOOKUP(テーブル3[[#This Row],[Name]],pokemon_waza!$A$2:$H$456,8,FALSE)</f>
        <v>与えたダメージの半分HP回復</v>
      </c>
      <c r="E169" s="22" t="str">
        <f>VLOOKUP(テーブル3[[#This Row],[Name]],pokemon_waza!$A$2:$H$456,5,FALSE)</f>
        <v>かくとう</v>
      </c>
      <c r="F169" s="22" t="str">
        <f>VLOOKUP(テーブル3[[#This Row],[Name]],pokemon_waza!$A$2:$H$456,2,FALSE)</f>
        <v>60</v>
      </c>
      <c r="G169" s="22" t="str">
        <f>VLOOKUP(テーブル3[[#This Row],[Name]],pokemon_waza!$A$2:$H$456,6,FALSE)</f>
        <v>物理</v>
      </c>
      <c r="I1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"S168"&gt;&lt;Name&gt;ドレインパンチ&lt;/Name&gt;&lt;Text&gt;与えたダメージの半分HP回復&lt;/Text&gt;&lt;Type&gt;かくとう&lt;/Type&gt;&lt;Power&gt;60&lt;/Power&gt;&lt;Kinds&gt;物理&lt;/Kinds&gt;&lt;Conditions&gt;&lt;/Conditions&gt;&lt;/member&gt;</v>
      </c>
    </row>
    <row r="170" spans="1:9">
      <c r="A170" s="1" t="s">
        <v>974</v>
      </c>
      <c r="B170" s="1" t="s">
        <v>1559</v>
      </c>
      <c r="C170" s="1" t="s">
        <v>974</v>
      </c>
      <c r="D170" s="22" t="str">
        <f>VLOOKUP(テーブル3[[#This Row],[Name]],pokemon_waza!$A$2:$H$456,8,FALSE)</f>
        <v>ダメージと同時に相手の命中率を1段階下げる</v>
      </c>
      <c r="E170" s="22" t="str">
        <f>VLOOKUP(テーブル3[[#This Row],[Name]],pokemon_waza!$A$2:$H$456,5,FALSE)</f>
        <v>じめん</v>
      </c>
      <c r="F170" s="22" t="str">
        <f>VLOOKUP(テーブル3[[#This Row],[Name]],pokemon_waza!$A$2:$H$456,2,FALSE)</f>
        <v>20</v>
      </c>
      <c r="G170" s="22" t="str">
        <f>VLOOKUP(テーブル3[[#This Row],[Name]],pokemon_waza!$A$2:$H$456,6,FALSE)</f>
        <v>特殊</v>
      </c>
      <c r="I1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169"&gt;&lt;Name&gt;どろかけ&lt;/Name&gt;&lt;Text&gt;ダメージと同時に相手の命中率を1段階下げる&lt;/Text&gt;&lt;Type&gt;じめん&lt;/Type&gt;&lt;Power&gt;20&lt;/Power&gt;&lt;Kinds&gt;特殊&lt;/Kinds&gt;&lt;Conditions&gt;&lt;/Conditions&gt;&lt;/member&gt;</v>
      </c>
    </row>
    <row r="171" spans="1:9">
      <c r="A171" s="1" t="s">
        <v>616</v>
      </c>
      <c r="B171" s="1" t="s">
        <v>1560</v>
      </c>
      <c r="C171" s="1" t="s">
        <v>616</v>
      </c>
      <c r="D171" s="22" t="str">
        <f>VLOOKUP(テーブル3[[#This Row],[Name]],pokemon_waza!$A$2:$H$456,8,FALSE)</f>
        <v>相手の命中率を1段階下げる事がある</v>
      </c>
      <c r="E171" s="22" t="str">
        <f>VLOOKUP(テーブル3[[#This Row],[Name]],pokemon_waza!$A$2:$H$456,5,FALSE)</f>
        <v>じめん</v>
      </c>
      <c r="F171" s="22" t="str">
        <f>VLOOKUP(テーブル3[[#This Row],[Name]],pokemon_waza!$A$2:$H$456,2,FALSE)</f>
        <v>65</v>
      </c>
      <c r="G171" s="22" t="str">
        <f>VLOOKUP(テーブル3[[#This Row],[Name]],pokemon_waza!$A$2:$H$456,6,FALSE)</f>
        <v>特殊</v>
      </c>
      <c r="I1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"S170"&gt;&lt;Name&gt;どろばくだん&lt;/Name&gt;&lt;Text&gt;相手の命中率を1段階下げる事がある&lt;/Text&gt;&lt;Type&gt;じめん&lt;/Type&gt;&lt;Power&gt;65&lt;/Power&gt;&lt;Kinds&gt;特殊&lt;/Kinds&gt;&lt;Conditions&gt;&lt;/Conditions&gt;&lt;/member&gt;</v>
      </c>
    </row>
    <row r="172" spans="1:9">
      <c r="A172" s="1" t="s">
        <v>806</v>
      </c>
      <c r="B172" s="1" t="s">
        <v>1561</v>
      </c>
      <c r="C172" s="1" t="s">
        <v>806</v>
      </c>
      <c r="D172" s="22" t="str">
        <f>VLOOKUP(テーブル3[[#This Row],[Name]],pokemon_waza!$A$2:$H$456,8,FALSE)</f>
        <v>自分のとくぼうを2段階あげる</v>
      </c>
      <c r="E172" s="22" t="str">
        <f>VLOOKUP(テーブル3[[#This Row],[Name]],pokemon_waza!$A$2:$H$456,5,FALSE)</f>
        <v>エスパー</v>
      </c>
      <c r="F172" s="22" t="str">
        <f>VLOOKUP(テーブル3[[#This Row],[Name]],pokemon_waza!$A$2:$H$456,2,FALSE)</f>
        <v>0</v>
      </c>
      <c r="G172" s="22" t="str">
        <f>VLOOKUP(テーブル3[[#This Row],[Name]],pokemon_waza!$A$2:$H$456,6,FALSE)</f>
        <v>変化</v>
      </c>
      <c r="I1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"S171"&gt;&lt;Name&gt;ドわすれ&lt;/Name&gt;&lt;Text&gt;自分のとくぼうを2段階あげる&lt;/Text&gt;&lt;Type&gt;エスパー&lt;/Type&gt;&lt;Power&gt;0&lt;/Power&gt;&lt;Kinds&gt;変化&lt;/Kinds&gt;&lt;Conditions&gt;&lt;/Conditions&gt;&lt;/member&gt;</v>
      </c>
    </row>
    <row r="173" spans="1:9">
      <c r="A173" s="1" t="s">
        <v>554</v>
      </c>
      <c r="B173" s="1" t="s">
        <v>1562</v>
      </c>
      <c r="C173" s="1" t="s">
        <v>554</v>
      </c>
      <c r="D173" s="22" t="str">
        <f>VLOOKUP(テーブル3[[#This Row],[Name]],pokemon_waza!$A$2:$H$456,8,FALSE)</f>
        <v>攻撃後ひかえポケモンと交代</v>
      </c>
      <c r="E173" s="22" t="str">
        <f>VLOOKUP(テーブル3[[#This Row],[Name]],pokemon_waza!$A$2:$H$456,5,FALSE)</f>
        <v>むし</v>
      </c>
      <c r="F173" s="22" t="str">
        <f>VLOOKUP(テーブル3[[#This Row],[Name]],pokemon_waza!$A$2:$H$456,2,FALSE)</f>
        <v>70</v>
      </c>
      <c r="G173" s="22" t="str">
        <f>VLOOKUP(テーブル3[[#This Row],[Name]],pokemon_waza!$A$2:$H$456,6,FALSE)</f>
        <v>物理</v>
      </c>
      <c r="I17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"S172"&gt;&lt;Name&gt;とんぼがえり&lt;/Name&gt;&lt;Text&gt;攻撃後ひかえポケモンと交代&lt;/Text&gt;&lt;Type&gt;むし&lt;/Type&gt;&lt;Power&gt;70&lt;/Power&gt;&lt;Kinds&gt;物理&lt;/Kinds&gt;&lt;Conditions&gt;&lt;/Conditions&gt;&lt;/member&gt;</v>
      </c>
    </row>
    <row r="174" spans="1:9">
      <c r="A174" s="1" t="s">
        <v>116</v>
      </c>
      <c r="B174" s="1" t="s">
        <v>1563</v>
      </c>
      <c r="C174" s="1" t="s">
        <v>116</v>
      </c>
      <c r="D174" s="22" t="str">
        <f>VLOOKUP(テーブル3[[#This Row],[Name]],pokemon_waza!$A$2:$H$456,8,FALSE)</f>
        <v>持っているアイテムによって威力が変化</v>
      </c>
      <c r="E174" s="22" t="str">
        <f>VLOOKUP(テーブル3[[#This Row],[Name]],pokemon_waza!$A$2:$H$456,5,FALSE)</f>
        <v>あく</v>
      </c>
      <c r="F174" s="22" t="str">
        <f>VLOOKUP(テーブル3[[#This Row],[Name]],pokemon_waza!$A$2:$H$456,2,FALSE)</f>
        <v>1</v>
      </c>
      <c r="G174" s="22" t="str">
        <f>VLOOKUP(テーブル3[[#This Row],[Name]],pokemon_waza!$A$2:$H$456,6,FALSE)</f>
        <v>物理</v>
      </c>
      <c r="I17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"S173"&gt;&lt;Name&gt;なげつける&lt;/Name&gt;&lt;Text&gt;持っているアイテムによって威力が変化&lt;/Text&gt;&lt;Type&gt;あく&lt;/Type&gt;&lt;Power&gt;1&lt;/Power&gt;&lt;Kinds&gt;物理&lt;/Kinds&gt;&lt;Conditions&gt;&lt;/Conditions&gt;&lt;/member&gt;</v>
      </c>
    </row>
    <row r="175" spans="1:9">
      <c r="A175" s="1" t="s">
        <v>448</v>
      </c>
      <c r="B175" s="1" t="s">
        <v>1564</v>
      </c>
      <c r="C175" s="1" t="s">
        <v>448</v>
      </c>
      <c r="D175" s="22" t="str">
        <f>VLOOKUP(テーブル3[[#This Row],[Name]],pokemon_waza!$A$2:$H$456,8,FALSE)</f>
        <v>自分のHPを1/2回復する</v>
      </c>
      <c r="E175" s="22" t="str">
        <f>VLOOKUP(テーブル3[[#This Row],[Name]],pokemon_waza!$A$2:$H$456,5,FALSE)</f>
        <v>ノーマル</v>
      </c>
      <c r="F175" s="22" t="str">
        <f>VLOOKUP(テーブル3[[#This Row],[Name]],pokemon_waza!$A$2:$H$456,2,FALSE)</f>
        <v>0</v>
      </c>
      <c r="G175" s="22" t="str">
        <f>VLOOKUP(テーブル3[[#This Row],[Name]],pokemon_waza!$A$2:$H$456,6,FALSE)</f>
        <v>変化</v>
      </c>
      <c r="I17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"S174"&gt;&lt;Name&gt;なまける&lt;/Name&gt;&lt;Text&gt;自分のHPを1/2回復する&lt;/Text&gt;&lt;Type&gt;ノーマル&lt;/Type&gt;&lt;Power&gt;0&lt;/Power&gt;&lt;Kinds&gt;変化&lt;/Kinds&gt;&lt;Conditions&gt;&lt;/Conditions&gt;&lt;/member&gt;</v>
      </c>
    </row>
    <row r="176" spans="1:9">
      <c r="A176" s="1" t="s">
        <v>384</v>
      </c>
      <c r="B176" s="1" t="s">
        <v>1565</v>
      </c>
      <c r="C176" s="1" t="s">
        <v>384</v>
      </c>
      <c r="D176" s="22" t="str">
        <f>VLOOKUP(テーブル3[[#This Row],[Name]],pokemon_waza!$A$2:$H$456,8,FALSE)</f>
        <v>水の上を泳いで進める</v>
      </c>
      <c r="E176" s="22" t="str">
        <f>VLOOKUP(テーブル3[[#This Row],[Name]],pokemon_waza!$A$2:$H$456,5,FALSE)</f>
        <v>みず</v>
      </c>
      <c r="F176" s="22" t="str">
        <f>VLOOKUP(テーブル3[[#This Row],[Name]],pokemon_waza!$A$2:$H$456,2,FALSE)</f>
        <v>95</v>
      </c>
      <c r="G176" s="22" t="str">
        <f>VLOOKUP(テーブル3[[#This Row],[Name]],pokemon_waza!$A$2:$H$456,6,FALSE)</f>
        <v>特殊</v>
      </c>
      <c r="I17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"S175"&gt;&lt;Name&gt;なみのり&lt;/Name&gt;&lt;Text&gt;水の上を泳いで進める&lt;/Text&gt;&lt;Type&gt;みず&lt;/Type&gt;&lt;Power&gt;95&lt;/Power&gt;&lt;Kinds&gt;特殊&lt;/Kinds&gt;&lt;Conditions&gt;&lt;/Conditions&gt;&lt;/member&gt;</v>
      </c>
    </row>
    <row r="177" spans="1:9">
      <c r="A177" s="1" t="s">
        <v>122</v>
      </c>
      <c r="B177" s="1" t="s">
        <v>1566</v>
      </c>
      <c r="C177" s="1" t="s">
        <v>122</v>
      </c>
      <c r="D177" s="22" t="str">
        <f>VLOOKUP(テーブル3[[#This Row],[Name]],pokemon_waza!$A$2:$H$456,8,FALSE)</f>
        <v>通常攻撃</v>
      </c>
      <c r="E177" s="22" t="str">
        <f>VLOOKUP(テーブル3[[#This Row],[Name]],pokemon_waza!$A$2:$H$456,5,FALSE)</f>
        <v>ノーマル</v>
      </c>
      <c r="F177" s="22" t="str">
        <f>VLOOKUP(テーブル3[[#This Row],[Name]],pokemon_waza!$A$2:$H$456,2,FALSE)</f>
        <v>1</v>
      </c>
      <c r="G177" s="22" t="str">
        <f>VLOOKUP(テーブル3[[#This Row],[Name]],pokemon_waza!$A$2:$H$456,6,FALSE)</f>
        <v>物理</v>
      </c>
      <c r="I17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"S176"&gt;&lt;Name&gt;にぎりつぶす&lt;/Name&gt;&lt;Text&gt;通常攻撃&lt;/Text&gt;&lt;Type&gt;ノーマル&lt;/Type&gt;&lt;Power&gt;1&lt;/Power&gt;&lt;Kinds&gt;物理&lt;/Kinds&gt;&lt;Conditions&gt;&lt;/Conditions&gt;&lt;/member&gt;</v>
      </c>
    </row>
    <row r="178" spans="1:9">
      <c r="A178" s="1" t="s">
        <v>650</v>
      </c>
      <c r="B178" s="1" t="s">
        <v>1567</v>
      </c>
      <c r="C178" s="1" t="s">
        <v>650</v>
      </c>
      <c r="D178" s="22" t="str">
        <f>VLOOKUP(テーブル3[[#This Row],[Name]],pokemon_waza!$A$2:$H$456,8,FALSE)</f>
        <v>2回攻撃</v>
      </c>
      <c r="E178" s="22" t="str">
        <f>VLOOKUP(テーブル3[[#This Row],[Name]],pokemon_waza!$A$2:$H$456,5,FALSE)</f>
        <v>かくとう</v>
      </c>
      <c r="F178" s="22" t="str">
        <f>VLOOKUP(テーブル3[[#This Row],[Name]],pokemon_waza!$A$2:$H$456,2,FALSE)</f>
        <v>30</v>
      </c>
      <c r="G178" s="22" t="str">
        <f>VLOOKUP(テーブル3[[#This Row],[Name]],pokemon_waza!$A$2:$H$456,6,FALSE)</f>
        <v>物理</v>
      </c>
      <c r="I17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"S177"&gt;&lt;Name&gt;にどげり&lt;/Name&gt;&lt;Text&gt;2回攻撃&lt;/Text&gt;&lt;Type&gt;かくとう&lt;/Type&gt;&lt;Power&gt;30&lt;/Power&gt;&lt;Kinds&gt;物理&lt;/Kinds&gt;&lt;Conditions&gt;&lt;/Conditions&gt;&lt;/member&gt;</v>
      </c>
    </row>
    <row r="179" spans="1:9">
      <c r="A179" s="1" t="s">
        <v>266</v>
      </c>
      <c r="B179" s="1" t="s">
        <v>1568</v>
      </c>
      <c r="C179" s="1" t="s">
        <v>266</v>
      </c>
      <c r="D179" s="22" t="str">
        <f>VLOOKUP(テーブル3[[#This Row],[Name]],pokemon_waza!$A$2:$H$456,8,FALSE)</f>
        <v>5ターンの間天気をひざしがつよいにする、その間ほのおタイプの技の威力が上がる</v>
      </c>
      <c r="E179" s="22" t="str">
        <f>VLOOKUP(テーブル3[[#This Row],[Name]],pokemon_waza!$A$2:$H$456,5,FALSE)</f>
        <v>ほのお</v>
      </c>
      <c r="F179" s="22" t="str">
        <f>VLOOKUP(テーブル3[[#This Row],[Name]],pokemon_waza!$A$2:$H$456,2,FALSE)</f>
        <v>0</v>
      </c>
      <c r="G179" s="22" t="str">
        <f>VLOOKUP(テーブル3[[#This Row],[Name]],pokemon_waza!$A$2:$H$456,6,FALSE)</f>
        <v>変化</v>
      </c>
      <c r="I17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178"&gt;&lt;Name&gt;にほんばれ&lt;/Name&gt;&lt;Text&gt;5ターンの間天気をひざしがつよいにする、その間ほのおタイプの技の威力が上がる&lt;/Text&gt;&lt;Type&gt;ほのお&lt;/Type&gt;&lt;Power&gt;0&lt;/Power&gt;&lt;Kinds&gt;変化&lt;/Kinds&gt;&lt;Conditions&gt;&lt;/Conditions&gt;&lt;/member&gt;</v>
      </c>
    </row>
    <row r="180" spans="1:9">
      <c r="A180" s="1" t="s">
        <v>334</v>
      </c>
      <c r="B180" s="1" t="s">
        <v>1569</v>
      </c>
      <c r="C180" s="1" t="s">
        <v>334</v>
      </c>
      <c r="D180" s="22" t="str">
        <f>VLOOKUP(テーブル3[[#This Row],[Name]],pokemon_waza!$A$2:$H$456,8,FALSE)</f>
        <v>先制攻撃、相手をひるませる、最初のターンにしか成功しない</v>
      </c>
      <c r="E180" s="22" t="str">
        <f>VLOOKUP(テーブル3[[#This Row],[Name]],pokemon_waza!$A$2:$H$456,5,FALSE)</f>
        <v>ノーマル</v>
      </c>
      <c r="F180" s="22" t="str">
        <f>VLOOKUP(テーブル3[[#This Row],[Name]],pokemon_waza!$A$2:$H$456,2,FALSE)</f>
        <v>40</v>
      </c>
      <c r="G180" s="22" t="str">
        <f>VLOOKUP(テーブル3[[#This Row],[Name]],pokemon_waza!$A$2:$H$456,6,FALSE)</f>
        <v>物理</v>
      </c>
      <c r="I18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179"&gt;&lt;Name&gt;ねこだまし&lt;/Name&gt;&lt;Text&gt;先制攻撃、相手をひるませる、最初のターンにしか成功しない&lt;/Text&gt;&lt;Type&gt;ノーマル&lt;/Type&gt;&lt;Power&gt;40&lt;/Power&gt;&lt;Kinds&gt;物理&lt;/Kinds&gt;&lt;Conditions&gt;&lt;/Conditions&gt;&lt;/member&gt;</v>
      </c>
    </row>
    <row r="181" spans="1:9">
      <c r="A181" s="1" t="s">
        <v>687</v>
      </c>
      <c r="B181" s="1" t="s">
        <v>1570</v>
      </c>
      <c r="C181" s="1" t="s">
        <v>687</v>
      </c>
      <c r="D181" s="22" t="str">
        <f>VLOOKUP(テーブル3[[#This Row],[Name]],pokemon_waza!$A$2:$H$456,8,FALSE)</f>
        <v>ねむり状態の時に使用可能</v>
      </c>
      <c r="E181" s="22" t="str">
        <f>VLOOKUP(テーブル3[[#This Row],[Name]],pokemon_waza!$A$2:$H$456,5,FALSE)</f>
        <v>ノーマル</v>
      </c>
      <c r="F181" s="22" t="str">
        <f>VLOOKUP(テーブル3[[#This Row],[Name]],pokemon_waza!$A$2:$H$456,2,FALSE)</f>
        <v>0</v>
      </c>
      <c r="G181" s="22" t="str">
        <f>VLOOKUP(テーブル3[[#This Row],[Name]],pokemon_waza!$A$2:$H$456,6,FALSE)</f>
        <v>変化</v>
      </c>
      <c r="I18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"S180"&gt;&lt;Name&gt;ねごと&lt;/Name&gt;&lt;Text&gt;ねむり状態の時に使用可能&lt;/Text&gt;&lt;Type&gt;ノーマル&lt;/Type&gt;&lt;Power&gt;0&lt;/Power&gt;&lt;Kinds&gt;変化&lt;/Kinds&gt;&lt;Conditions&gt;&lt;/Conditions&gt;&lt;/member&gt;</v>
      </c>
    </row>
    <row r="182" spans="1:9">
      <c r="A182" s="1" t="s">
        <v>533</v>
      </c>
      <c r="B182" s="1" t="s">
        <v>1571</v>
      </c>
      <c r="C182" s="1" t="s">
        <v>533</v>
      </c>
      <c r="D182" s="22" t="str">
        <f>VLOOKUP(テーブル3[[#This Row],[Name]],pokemon_waza!$A$2:$H$456,8,FALSE)</f>
        <v>1割の確率でやけど状態にすることがある</v>
      </c>
      <c r="E182" s="22" t="str">
        <f>VLOOKUP(テーブル3[[#This Row],[Name]],pokemon_waza!$A$2:$H$456,5,FALSE)</f>
        <v>ほのお</v>
      </c>
      <c r="F182" s="22" t="str">
        <f>VLOOKUP(テーブル3[[#This Row],[Name]],pokemon_waza!$A$2:$H$456,2,FALSE)</f>
        <v>100</v>
      </c>
      <c r="G182" s="22" t="str">
        <f>VLOOKUP(テーブル3[[#This Row],[Name]],pokemon_waza!$A$2:$H$456,6,FALSE)</f>
        <v>特殊</v>
      </c>
      <c r="I18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"S181"&gt;&lt;Name&gt;ねっぷう&lt;/Name&gt;&lt;Text&gt;1割の確率でやけど状態にすることがある&lt;/Text&gt;&lt;Type&gt;ほのお&lt;/Type&gt;&lt;Power&gt;100&lt;/Power&gt;&lt;Kinds&gt;特殊&lt;/Kinds&gt;&lt;Conditions&gt;&lt;/Conditions&gt;&lt;/member&gt;</v>
      </c>
    </row>
    <row r="183" spans="1:9">
      <c r="A183" s="1" t="s">
        <v>274</v>
      </c>
      <c r="B183" s="1" t="s">
        <v>1572</v>
      </c>
      <c r="C183" s="1" t="s">
        <v>274</v>
      </c>
      <c r="D183" s="22" t="str">
        <f>VLOOKUP(テーブル3[[#This Row],[Name]],pokemon_waza!$A$2:$H$456,8,FALSE)</f>
        <v>相手をねむり状態にする</v>
      </c>
      <c r="E183" s="22" t="str">
        <f>VLOOKUP(テーブル3[[#This Row],[Name]],pokemon_waza!$A$2:$H$456,5,FALSE)</f>
        <v>くさ</v>
      </c>
      <c r="F183" s="22" t="str">
        <f>VLOOKUP(テーブル3[[#This Row],[Name]],pokemon_waza!$A$2:$H$456,2,FALSE)</f>
        <v>0</v>
      </c>
      <c r="G183" s="22" t="str">
        <f>VLOOKUP(テーブル3[[#This Row],[Name]],pokemon_waza!$A$2:$H$456,6,FALSE)</f>
        <v>変化</v>
      </c>
      <c r="I18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"S182"&gt;&lt;Name&gt;ねむりごな&lt;/Name&gt;&lt;Text&gt;相手をねむり状態にする&lt;/Text&gt;&lt;Type&gt;くさ&lt;/Type&gt;&lt;Power&gt;0&lt;/Power&gt;&lt;Kinds&gt;変化&lt;/Kinds&gt;&lt;Conditions&gt;&lt;/Conditions&gt;&lt;/member&gt;</v>
      </c>
    </row>
    <row r="184" spans="1:9">
      <c r="A184" s="1" t="s">
        <v>461</v>
      </c>
      <c r="B184" s="1" t="s">
        <v>1573</v>
      </c>
      <c r="C184" s="1" t="s">
        <v>461</v>
      </c>
      <c r="D184" s="22" t="str">
        <f>VLOOKUP(テーブル3[[#This Row],[Name]],pokemon_waza!$A$2:$H$456,8,FALSE)</f>
        <v>HPと状態異常を完全回復、2ターン起きない</v>
      </c>
      <c r="E184" s="22" t="str">
        <f>VLOOKUP(テーブル3[[#This Row],[Name]],pokemon_waza!$A$2:$H$456,5,FALSE)</f>
        <v>エスパー</v>
      </c>
      <c r="F184" s="22" t="str">
        <f>VLOOKUP(テーブル3[[#This Row],[Name]],pokemon_waza!$A$2:$H$456,2,FALSE)</f>
        <v>0</v>
      </c>
      <c r="G184" s="22" t="str">
        <f>VLOOKUP(テーブル3[[#This Row],[Name]],pokemon_waza!$A$2:$H$456,6,FALSE)</f>
        <v>変化</v>
      </c>
      <c r="I18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"S183"&gt;&lt;Name&gt;ねむる&lt;/Name&gt;&lt;Text&gt;HPと状態異常を完全回復、2ターン起きない&lt;/Text&gt;&lt;Type&gt;エスパー&lt;/Type&gt;&lt;Power&gt;0&lt;/Power&gt;&lt;Kinds&gt;変化&lt;/Kinds&gt;&lt;Conditions&gt;&lt;/Conditions&gt;&lt;/member&gt;</v>
      </c>
    </row>
    <row r="185" spans="1:9">
      <c r="A185" s="1" t="s">
        <v>849</v>
      </c>
      <c r="B185" s="1" t="s">
        <v>1574</v>
      </c>
      <c r="C185" s="1" t="s">
        <v>849</v>
      </c>
      <c r="D185" s="22" t="str">
        <f>VLOOKUP(テーブル3[[#This Row],[Name]],pokemon_waza!$A$2:$H$456,8,FALSE)</f>
        <v>毎ターンHPの1/16ほど回復</v>
      </c>
      <c r="E185" s="22" t="str">
        <f>VLOOKUP(テーブル3[[#This Row],[Name]],pokemon_waza!$A$2:$H$456,5,FALSE)</f>
        <v>くさ</v>
      </c>
      <c r="F185" s="22" t="str">
        <f>VLOOKUP(テーブル3[[#This Row],[Name]],pokemon_waza!$A$2:$H$456,2,FALSE)</f>
        <v>0</v>
      </c>
      <c r="G185" s="22" t="str">
        <f>VLOOKUP(テーブル3[[#This Row],[Name]],pokemon_waza!$A$2:$H$456,6,FALSE)</f>
        <v>変化</v>
      </c>
      <c r="I18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"S184"&gt;&lt;Name&gt;ねをはる&lt;/Name&gt;&lt;Text&gt;毎ターンHPの1/16ほど回復&lt;/Text&gt;&lt;Type&gt;くさ&lt;/Type&gt;&lt;Power&gt;0&lt;/Power&gt;&lt;Kinds&gt;変化&lt;/Kinds&gt;&lt;Conditions&gt;&lt;/Conditions&gt;&lt;/member&gt;</v>
      </c>
    </row>
    <row r="186" spans="1:9">
      <c r="A186" s="1" t="s">
        <v>1063</v>
      </c>
      <c r="B186" s="1" t="s">
        <v>1575</v>
      </c>
      <c r="C186" s="1" t="s">
        <v>1063</v>
      </c>
      <c r="D186" s="22" t="str">
        <f>VLOOKUP(テーブル3[[#This Row],[Name]],pokemon_waza!$A$2:$H$456,8,FALSE)</f>
        <v>相手をまひ状態にする事がある</v>
      </c>
      <c r="E186" s="22" t="str">
        <f>VLOOKUP(テーブル3[[#This Row],[Name]],pokemon_waza!$A$2:$H$456,5,FALSE)</f>
        <v>ノーマル</v>
      </c>
      <c r="F186" s="22" t="str">
        <f>VLOOKUP(テーブル3[[#This Row],[Name]],pokemon_waza!$A$2:$H$456,2,FALSE)</f>
        <v>85</v>
      </c>
      <c r="G186" s="22" t="str">
        <f>VLOOKUP(テーブル3[[#This Row],[Name]],pokemon_waza!$A$2:$H$456,6,FALSE)</f>
        <v>物理</v>
      </c>
      <c r="I18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"S185"&gt;&lt;Name&gt;のしかかり&lt;/Name&gt;&lt;Text&gt;相手をまひ状態にする事がある&lt;/Text&gt;&lt;Type&gt;ノーマル&lt;/Type&gt;&lt;Power&gt;85&lt;/Power&gt;&lt;Kinds&gt;物理&lt;/Kinds&gt;&lt;Conditions&gt;&lt;/Conditions&gt;&lt;/member&gt;</v>
      </c>
    </row>
    <row r="187" spans="1:9">
      <c r="A187" s="1" t="s">
        <v>280</v>
      </c>
      <c r="B187" s="1" t="s">
        <v>1576</v>
      </c>
      <c r="C187" s="1" t="s">
        <v>280</v>
      </c>
      <c r="D187" s="22" t="str">
        <f>VLOOKUP(テーブル3[[#This Row],[Name]],pokemon_waza!$A$2:$H$456,8,FALSE)</f>
        <v>たくわえていた回数が多いほど回復量増加</v>
      </c>
      <c r="E187" s="22" t="str">
        <f>VLOOKUP(テーブル3[[#This Row],[Name]],pokemon_waza!$A$2:$H$456,5,FALSE)</f>
        <v>ノーマル</v>
      </c>
      <c r="F187" s="22" t="str">
        <f>VLOOKUP(テーブル3[[#This Row],[Name]],pokemon_waza!$A$2:$H$456,2,FALSE)</f>
        <v>0</v>
      </c>
      <c r="G187" s="22" t="str">
        <f>VLOOKUP(テーブル3[[#This Row],[Name]],pokemon_waza!$A$2:$H$456,6,FALSE)</f>
        <v>変化</v>
      </c>
      <c r="I18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"S186"&gt;&lt;Name&gt;のみこむ&lt;/Name&gt;&lt;Text&gt;たくわえていた回数が多いほど回復量増加&lt;/Text&gt;&lt;Type&gt;ノーマル&lt;/Type&gt;&lt;Power&gt;0&lt;/Power&gt;&lt;Kinds&gt;変化&lt;/Kinds&gt;&lt;Conditions&gt;&lt;/Conditions&gt;&lt;/member&gt;</v>
      </c>
    </row>
    <row r="188" spans="1:9">
      <c r="A188" s="1" t="s">
        <v>449</v>
      </c>
      <c r="B188" s="1" t="s">
        <v>1577</v>
      </c>
      <c r="C188" s="1" t="s">
        <v>449</v>
      </c>
      <c r="D188" s="22" t="str">
        <f>VLOOKUP(テーブル3[[#This Row],[Name]],pokemon_waza!$A$2:$H$456,8,FALSE)</f>
        <v>ゴーストタイプが使うとHPを半分削って相手を呪う、ゴーストタイプ以外が使うとこうげきとぼうぎょが1段階上がり、すばやさが1段階下がる</v>
      </c>
      <c r="E188" s="22" t="str">
        <f>VLOOKUP(テーブル3[[#This Row],[Name]],pokemon_waza!$A$2:$H$456,5,FALSE)</f>
        <v>？？？</v>
      </c>
      <c r="F188" s="22" t="str">
        <f>VLOOKUP(テーブル3[[#This Row],[Name]],pokemon_waza!$A$2:$H$456,2,FALSE)</f>
        <v>0</v>
      </c>
      <c r="G188" s="22" t="str">
        <f>VLOOKUP(テーブル3[[#This Row],[Name]],pokemon_waza!$A$2:$H$456,6,FALSE)</f>
        <v>変化</v>
      </c>
      <c r="I18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187"&gt;&lt;Name&gt;のろい&lt;/Name&gt;&lt;Text&gt;ゴーストタイプが使うとHPを半分削って相手を呪う、ゴーストタイプ以外が使うとこうげきとぼうぎょが1段階上がり、すばやさが1段階下がる&lt;/Text&gt;&lt;Type&gt;？？？&lt;/Type&gt;&lt;Power&gt;0&lt;/Power&gt;&lt;Kinds&gt;変化&lt;/Kinds&gt;&lt;Conditions&gt;&lt;/Conditions&gt;&lt;/member&gt;</v>
      </c>
    </row>
    <row r="189" spans="1:9">
      <c r="A189" s="1" t="s">
        <v>808</v>
      </c>
      <c r="B189" s="1" t="s">
        <v>1578</v>
      </c>
      <c r="C189" s="1" t="s">
        <v>808</v>
      </c>
      <c r="D189" s="22" t="str">
        <f>VLOOKUP(テーブル3[[#This Row],[Name]],pokemon_waza!$A$2:$H$456,8,FALSE)</f>
        <v>使用した次のターンは反動で動けない</v>
      </c>
      <c r="E189" s="22" t="str">
        <f>VLOOKUP(テーブル3[[#This Row],[Name]],pokemon_waza!$A$2:$H$456,5,FALSE)</f>
        <v>くさ</v>
      </c>
      <c r="F189" s="22" t="str">
        <f>VLOOKUP(テーブル3[[#This Row],[Name]],pokemon_waza!$A$2:$H$456,2,FALSE)</f>
        <v>150</v>
      </c>
      <c r="G189" s="22" t="str">
        <f>VLOOKUP(テーブル3[[#This Row],[Name]],pokemon_waza!$A$2:$H$456,6,FALSE)</f>
        <v>特殊</v>
      </c>
      <c r="I18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"S188"&gt;&lt;Name&gt;ハードプラント&lt;/Name&gt;&lt;Text&gt;使用した次のターンは反動で動けない&lt;/Text&gt;&lt;Type&gt;くさ&lt;/Type&gt;&lt;Power&gt;150&lt;/Power&gt;&lt;Kinds&gt;特殊&lt;/Kinds&gt;&lt;Conditions&gt;&lt;/Conditions&gt;&lt;/member&gt;</v>
      </c>
    </row>
    <row r="190" spans="1:9">
      <c r="A190" s="1" t="s">
        <v>387</v>
      </c>
      <c r="B190" s="1" t="s">
        <v>1579</v>
      </c>
      <c r="C190" s="1" t="s">
        <v>387</v>
      </c>
      <c r="D190" s="22" t="str">
        <f>VLOOKUP(テーブル3[[#This Row],[Name]],pokemon_waza!$A$2:$H$456,8,FALSE)</f>
        <v>使用した次のターンは反動で動けない</v>
      </c>
      <c r="E190" s="22" t="str">
        <f>VLOOKUP(テーブル3[[#This Row],[Name]],pokemon_waza!$A$2:$H$456,5,FALSE)</f>
        <v>みず</v>
      </c>
      <c r="F190" s="22" t="str">
        <f>VLOOKUP(テーブル3[[#This Row],[Name]],pokemon_waza!$A$2:$H$456,2,FALSE)</f>
        <v>150</v>
      </c>
      <c r="G190" s="22" t="str">
        <f>VLOOKUP(テーブル3[[#This Row],[Name]],pokemon_waza!$A$2:$H$456,6,FALSE)</f>
        <v>特殊</v>
      </c>
      <c r="I19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"S189"&gt;&lt;Name&gt;ハイドロカノン&lt;/Name&gt;&lt;Text&gt;使用した次のターンは反動で動けない&lt;/Text&gt;&lt;Type&gt;みず&lt;/Type&gt;&lt;Power&gt;150&lt;/Power&gt;&lt;Kinds&gt;特殊&lt;/Kinds&gt;&lt;Conditions&gt;&lt;/Conditions&gt;&lt;/member&gt;</v>
      </c>
    </row>
    <row r="191" spans="1:9">
      <c r="A191" s="1" t="s">
        <v>3548</v>
      </c>
      <c r="B191" s="1" t="s">
        <v>1580</v>
      </c>
      <c r="C191" s="1" t="s">
        <v>475</v>
      </c>
      <c r="D191" s="22" t="str">
        <f>VLOOKUP(テーブル3[[#This Row],[Name]],pokemon_waza!$A$2:$H$456,8,FALSE)</f>
        <v>通常攻撃</v>
      </c>
      <c r="E191" s="22" t="str">
        <f>VLOOKUP(テーブル3[[#This Row],[Name]],pokemon_waza!$A$2:$H$456,5,FALSE)</f>
        <v>みず</v>
      </c>
      <c r="F191" s="22" t="str">
        <f>VLOOKUP(テーブル3[[#This Row],[Name]],pokemon_waza!$A$2:$H$456,2,FALSE)</f>
        <v>120</v>
      </c>
      <c r="G191" s="22" t="str">
        <f>VLOOKUP(テーブル3[[#This Row],[Name]],pokemon_waza!$A$2:$H$456,6,FALSE)</f>
        <v>特殊</v>
      </c>
      <c r="I19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"S190"&gt;&lt;Name&gt;ハイドロポンプ&lt;/Name&gt;&lt;Text&gt;通常攻撃&lt;/Text&gt;&lt;Type&gt;みず&lt;/Type&gt;&lt;Power&gt;120&lt;/Power&gt;&lt;Kinds&gt;特殊&lt;/Kinds&gt;&lt;Conditions&gt;&lt;/Conditions&gt;&lt;/member&gt;</v>
      </c>
    </row>
    <row r="192" spans="1:9">
      <c r="A192" s="1" t="s">
        <v>3551</v>
      </c>
      <c r="B192" s="1" t="s">
        <v>1581</v>
      </c>
      <c r="C192" s="1" t="s">
        <v>872</v>
      </c>
      <c r="D192" s="22" t="str">
        <f>VLOOKUP(テーブル3[[#This Row],[Name]],pokemon_waza!$A$2:$H$456,8,FALSE)</f>
        <v>通常攻撃</v>
      </c>
      <c r="E192" s="22" t="str">
        <f>VLOOKUP(テーブル3[[#This Row],[Name]],pokemon_waza!$A$2:$H$456,5,FALSE)</f>
        <v>ノーマル</v>
      </c>
      <c r="F192" s="22" t="str">
        <f>VLOOKUP(テーブル3[[#This Row],[Name]],pokemon_waza!$A$2:$H$456,2,FALSE)</f>
        <v>90</v>
      </c>
      <c r="G192" s="22" t="str">
        <f>VLOOKUP(テーブル3[[#This Row],[Name]],pokemon_waza!$A$2:$H$456,6,FALSE)</f>
        <v>特殊</v>
      </c>
      <c r="I19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"S191"&gt;&lt;Name&gt;ハイパーボイス&lt;/Name&gt;&lt;Text&gt;通常攻撃&lt;/Text&gt;&lt;Type&gt;ノーマル&lt;/Type&gt;&lt;Power&gt;90&lt;/Power&gt;&lt;Kinds&gt;特殊&lt;/Kinds&gt;&lt;Conditions&gt;&lt;/Conditions&gt;&lt;/member&gt;</v>
      </c>
    </row>
    <row r="193" spans="1:9">
      <c r="A193" s="1" t="s">
        <v>284</v>
      </c>
      <c r="B193" s="1" t="s">
        <v>1582</v>
      </c>
      <c r="C193" s="1" t="s">
        <v>284</v>
      </c>
      <c r="D193" s="22" t="str">
        <f>VLOOKUP(テーブル3[[#This Row],[Name]],pokemon_waza!$A$2:$H$456,8,FALSE)</f>
        <v>使用した次のターンは反動で動けない</v>
      </c>
      <c r="E193" s="22" t="str">
        <f>VLOOKUP(テーブル3[[#This Row],[Name]],pokemon_waza!$A$2:$H$456,5,FALSE)</f>
        <v>ノーマル</v>
      </c>
      <c r="F193" s="22" t="str">
        <f>VLOOKUP(テーブル3[[#This Row],[Name]],pokemon_waza!$A$2:$H$456,2,FALSE)</f>
        <v>150</v>
      </c>
      <c r="G193" s="22" t="str">
        <f>VLOOKUP(テーブル3[[#This Row],[Name]],pokemon_waza!$A$2:$H$456,6,FALSE)</f>
        <v>特殊</v>
      </c>
      <c r="I19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192"&gt;&lt;Name&gt;はかいこうせん&lt;/Name&gt;&lt;Text&gt;使用した次のターンは反動で動けない&lt;/Text&gt;&lt;Type&gt;ノーマル&lt;/Type&gt;&lt;Power&gt;150&lt;/Power&gt;&lt;Kinds&gt;特殊&lt;/Kinds&gt;&lt;Conditions&gt;&lt;/Conditions&gt;&lt;/member&gt;</v>
      </c>
    </row>
    <row r="194" spans="1:9">
      <c r="A194" s="1" t="s">
        <v>222</v>
      </c>
      <c r="B194" s="1" t="s">
        <v>1583</v>
      </c>
      <c r="C194" s="1" t="s">
        <v>222</v>
      </c>
      <c r="D194" s="22" t="str">
        <f>VLOOKUP(テーブル3[[#This Row],[Name]],pokemon_waza!$A$2:$H$456,8,FALSE)</f>
        <v>自分のこうげきとぼうぎょが1段階下がる</v>
      </c>
      <c r="E194" s="22" t="str">
        <f>VLOOKUP(テーブル3[[#This Row],[Name]],pokemon_waza!$A$2:$H$456,5,FALSE)</f>
        <v>かくとう</v>
      </c>
      <c r="F194" s="22" t="str">
        <f>VLOOKUP(テーブル3[[#This Row],[Name]],pokemon_waza!$A$2:$H$456,2,FALSE)</f>
        <v>120</v>
      </c>
      <c r="G194" s="22" t="str">
        <f>VLOOKUP(テーブル3[[#This Row],[Name]],pokemon_waza!$A$2:$H$456,6,FALSE)</f>
        <v>物理</v>
      </c>
      <c r="I19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193"&gt;&lt;Name&gt;ばかぢから&lt;/Name&gt;&lt;Text&gt;自分のこうげきとぼうぎょが1段階下がる&lt;/Text&gt;&lt;Type&gt;かくとう&lt;/Type&gt;&lt;Power&gt;120&lt;/Power&gt;&lt;Kinds&gt;物理&lt;/Kinds&gt;&lt;Conditions&gt;&lt;/Conditions&gt;&lt;/member&gt;</v>
      </c>
    </row>
    <row r="195" spans="1:9">
      <c r="A195" s="1" t="s">
        <v>293</v>
      </c>
      <c r="B195" s="1" t="s">
        <v>1584</v>
      </c>
      <c r="C195" s="1" t="s">
        <v>293</v>
      </c>
      <c r="D195" s="22" t="str">
        <f>VLOOKUP(テーブル3[[#This Row],[Name]],pokemon_waza!$A$2:$H$456,8,FALSE)</f>
        <v>自分のぼうぎょを1段階上げる事がある</v>
      </c>
      <c r="E195" s="22" t="str">
        <f>VLOOKUP(テーブル3[[#This Row],[Name]],pokemon_waza!$A$2:$H$456,5,FALSE)</f>
        <v>はがね</v>
      </c>
      <c r="F195" s="22" t="str">
        <f>VLOOKUP(テーブル3[[#This Row],[Name]],pokemon_waza!$A$2:$H$456,2,FALSE)</f>
        <v>70</v>
      </c>
      <c r="G195" s="22" t="str">
        <f>VLOOKUP(テーブル3[[#This Row],[Name]],pokemon_waza!$A$2:$H$456,6,FALSE)</f>
        <v>物理</v>
      </c>
      <c r="I19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194"&gt;&lt;Name&gt;はがねのつばさ&lt;/Name&gt;&lt;Text&gt;自分のぼうぎょを1段階上げる事がある&lt;/Text&gt;&lt;Type&gt;はがね&lt;/Type&gt;&lt;Power&gt;70&lt;/Power&gt;&lt;Kinds&gt;物理&lt;/Kinds&gt;&lt;Conditions&gt;&lt;/Conditions&gt;&lt;/member&gt;</v>
      </c>
    </row>
    <row r="196" spans="1:9">
      <c r="A196" s="1" t="s">
        <v>279</v>
      </c>
      <c r="B196" s="1" t="s">
        <v>1585</v>
      </c>
      <c r="C196" s="1" t="s">
        <v>279</v>
      </c>
      <c r="D196" s="22" t="str">
        <f>VLOOKUP(テーブル3[[#This Row],[Name]],pokemon_waza!$A$2:$H$456,8,FALSE)</f>
        <v>たくわえているほど威力が上がる</v>
      </c>
      <c r="E196" s="22" t="str">
        <f>VLOOKUP(テーブル3[[#This Row],[Name]],pokemon_waza!$A$2:$H$456,5,FALSE)</f>
        <v>ノーマル</v>
      </c>
      <c r="F196" s="22" t="str">
        <f>VLOOKUP(テーブル3[[#This Row],[Name]],pokemon_waza!$A$2:$H$456,2,FALSE)</f>
        <v>1</v>
      </c>
      <c r="G196" s="22" t="str">
        <f>VLOOKUP(テーブル3[[#This Row],[Name]],pokemon_waza!$A$2:$H$456,6,FALSE)</f>
        <v>特殊</v>
      </c>
      <c r="I19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"S195"&gt;&lt;Name&gt;はきだす&lt;/Name&gt;&lt;Text&gt;たくわえているほど威力が上がる&lt;/Text&gt;&lt;Type&gt;ノーマル&lt;/Type&gt;&lt;Power&gt;1&lt;/Power&gt;&lt;Kinds&gt;特殊&lt;/Kinds&gt;&lt;Conditions&gt;&lt;/Conditions&gt;&lt;/member&gt;</v>
      </c>
    </row>
    <row r="197" spans="1:9">
      <c r="A197" s="1" t="s">
        <v>359</v>
      </c>
      <c r="B197" s="1" t="s">
        <v>1586</v>
      </c>
      <c r="C197" s="1" t="s">
        <v>359</v>
      </c>
      <c r="D197" s="22" t="str">
        <f>VLOOKUP(テーブル3[[#This Row],[Name]],pokemon_waza!$A$2:$H$456,8,FALSE)</f>
        <v>命中すれば相手を必ず混乱させる</v>
      </c>
      <c r="E197" s="22" t="str">
        <f>VLOOKUP(テーブル3[[#This Row],[Name]],pokemon_waza!$A$2:$H$456,5,FALSE)</f>
        <v>かくとう</v>
      </c>
      <c r="F197" s="22" t="str">
        <f>VLOOKUP(テーブル3[[#This Row],[Name]],pokemon_waza!$A$2:$H$456,2,FALSE)</f>
        <v>100</v>
      </c>
      <c r="G197" s="22" t="str">
        <f>VLOOKUP(テーブル3[[#This Row],[Name]],pokemon_waza!$A$2:$H$456,6,FALSE)</f>
        <v>物理</v>
      </c>
      <c r="I19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"S196"&gt;&lt;Name&gt;ばくれつパンチ&lt;/Name&gt;&lt;Text&gt;命中すれば相手を必ず混乱させる&lt;/Text&gt;&lt;Type&gt;かくとう&lt;/Type&gt;&lt;Power&gt;100&lt;/Power&gt;&lt;Kinds&gt;物理&lt;/Kinds&gt;&lt;Conditions&gt;&lt;/Conditions&gt;&lt;/member&gt;</v>
      </c>
    </row>
    <row r="198" spans="1:9">
      <c r="A198" s="1" t="s">
        <v>444</v>
      </c>
      <c r="B198" s="1" t="s">
        <v>1587</v>
      </c>
      <c r="C198" s="1" t="s">
        <v>444</v>
      </c>
      <c r="D198" s="22" t="str">
        <f>VLOOKUP(テーブル3[[#This Row],[Name]],pokemon_waza!$A$2:$H$456,8,FALSE)</f>
        <v>一撃必殺</v>
      </c>
      <c r="E198" s="22" t="str">
        <f>VLOOKUP(テーブル3[[#This Row],[Name]],pokemon_waza!$A$2:$H$456,5,FALSE)</f>
        <v>ノーマル</v>
      </c>
      <c r="F198" s="22" t="str">
        <f>VLOOKUP(テーブル3[[#This Row],[Name]],pokemon_waza!$A$2:$H$456,2,FALSE)</f>
        <v>1</v>
      </c>
      <c r="G198" s="22" t="str">
        <f>VLOOKUP(テーブル3[[#This Row],[Name]],pokemon_waza!$A$2:$H$456,6,FALSE)</f>
        <v>物理</v>
      </c>
      <c r="I19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"S197"&gt;&lt;Name&gt;ハサミギロチン&lt;/Name&gt;&lt;Text&gt;一撃必殺&lt;/Text&gt;&lt;Type&gt;ノーマル&lt;/Type&gt;&lt;Power&gt;1&lt;/Power&gt;&lt;Kinds&gt;物理&lt;/Kinds&gt;&lt;Conditions&gt;&lt;/Conditions&gt;&lt;/member&gt;</v>
      </c>
    </row>
    <row r="199" spans="1:9">
      <c r="A199" s="1" t="s">
        <v>329</v>
      </c>
      <c r="B199" s="1" t="s">
        <v>1588</v>
      </c>
      <c r="C199" s="1" t="s">
        <v>329</v>
      </c>
      <c r="D199" s="22" t="str">
        <f>VLOOKUP(テーブル3[[#This Row],[Name]],pokemon_waza!$A$2:$H$456,8,FALSE)</f>
        <v>相手の持っている道具を戦闘終了まで使えなくする</v>
      </c>
      <c r="E199" s="22" t="str">
        <f>VLOOKUP(テーブル3[[#This Row],[Name]],pokemon_waza!$A$2:$H$456,5,FALSE)</f>
        <v>あく</v>
      </c>
      <c r="F199" s="22" t="str">
        <f>VLOOKUP(テーブル3[[#This Row],[Name]],pokemon_waza!$A$2:$H$456,2,FALSE)</f>
        <v>20</v>
      </c>
      <c r="G199" s="22" t="str">
        <f>VLOOKUP(テーブル3[[#This Row],[Name]],pokemon_waza!$A$2:$H$456,6,FALSE)</f>
        <v>物理</v>
      </c>
      <c r="I19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198"&gt;&lt;Name&gt;はたきおとす&lt;/Name&gt;&lt;Text&gt;相手の持っている道具を戦闘終了まで使えなくする&lt;/Text&gt;&lt;Type&gt;あく&lt;/Type&gt;&lt;Power&gt;20&lt;/Power&gt;&lt;Kinds&gt;物理&lt;/Kinds&gt;&lt;Conditions&gt;&lt;/Conditions&gt;&lt;/member&gt;</v>
      </c>
    </row>
    <row r="200" spans="1:9">
      <c r="A200" s="1" t="s">
        <v>1297</v>
      </c>
      <c r="B200" s="1" t="s">
        <v>1589</v>
      </c>
      <c r="C200" s="1" t="s">
        <v>1297</v>
      </c>
      <c r="D200" s="22" t="str">
        <f>VLOOKUP(テーブル3[[#This Row],[Name]],pokemon_waza!$A$2:$H$456,8,FALSE)</f>
        <v>急所に当たりやすい</v>
      </c>
      <c r="E200" s="22" t="str">
        <f>VLOOKUP(テーブル3[[#This Row],[Name]],pokemon_waza!$A$2:$H$456,5,FALSE)</f>
        <v>くさ</v>
      </c>
      <c r="F200" s="22" t="str">
        <f>VLOOKUP(テーブル3[[#This Row],[Name]],pokemon_waza!$A$2:$H$456,2,FALSE)</f>
        <v>55</v>
      </c>
      <c r="G200" s="22" t="str">
        <f>VLOOKUP(テーブル3[[#This Row],[Name]],pokemon_waza!$A$2:$H$456,6,FALSE)</f>
        <v>物理</v>
      </c>
      <c r="I20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"S199"&gt;&lt;Name&gt;はっぱカッター&lt;/Name&gt;&lt;Text&gt;急所に当たりやすい&lt;/Text&gt;&lt;Type&gt;くさ&lt;/Type&gt;&lt;Power&gt;55&lt;/Power&gt;&lt;Kinds&gt;物理&lt;/Kinds&gt;&lt;Conditions&gt;&lt;/Conditions&gt;&lt;/member&gt;</v>
      </c>
    </row>
    <row r="201" spans="1:9">
      <c r="A201" s="1" t="s">
        <v>794</v>
      </c>
      <c r="B201" s="1" t="s">
        <v>1590</v>
      </c>
      <c r="C201" s="1" t="s">
        <v>794</v>
      </c>
      <c r="D201" s="22" t="str">
        <f>VLOOKUP(テーブル3[[#This Row],[Name]],pokemon_waza!$A$2:$H$456,8,FALSE)</f>
        <v>必中</v>
      </c>
      <c r="E201" s="22" t="str">
        <f>VLOOKUP(テーブル3[[#This Row],[Name]],pokemon_waza!$A$2:$H$456,5,FALSE)</f>
        <v>かくとう</v>
      </c>
      <c r="F201" s="22" t="str">
        <f>VLOOKUP(テーブル3[[#This Row],[Name]],pokemon_waza!$A$2:$H$456,2,FALSE)</f>
        <v>90</v>
      </c>
      <c r="G201" s="22" t="str">
        <f>VLOOKUP(テーブル3[[#This Row],[Name]],pokemon_waza!$A$2:$H$456,6,FALSE)</f>
        <v>特殊</v>
      </c>
      <c r="I20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"S200"&gt;&lt;Name&gt;はどうだん&lt;/Name&gt;&lt;Text&gt;必中&lt;/Text&gt;&lt;Type&gt;かくとう&lt;/Type&gt;&lt;Power&gt;90&lt;/Power&gt;&lt;Kinds&gt;特殊&lt;/Kinds&gt;&lt;Conditions&gt;&lt;/Conditions&gt;&lt;/member&gt;</v>
      </c>
    </row>
    <row r="202" spans="1:9">
      <c r="A202" s="1" t="s">
        <v>313</v>
      </c>
      <c r="B202" s="1" t="s">
        <v>1591</v>
      </c>
      <c r="C202" s="1" t="s">
        <v>313</v>
      </c>
      <c r="D202" s="22" t="str">
        <f>VLOOKUP(テーブル3[[#This Row],[Name]],pokemon_waza!$A$2:$H$456,8,FALSE)</f>
        <v>ひかえのポケモンと交代、能力変化は交代したポケモンが引き継ぐ</v>
      </c>
      <c r="E202" s="22" t="str">
        <f>VLOOKUP(テーブル3[[#This Row],[Name]],pokemon_waza!$A$2:$H$456,5,FALSE)</f>
        <v>ノーマル</v>
      </c>
      <c r="F202" s="22" t="str">
        <f>VLOOKUP(テーブル3[[#This Row],[Name]],pokemon_waza!$A$2:$H$456,2,FALSE)</f>
        <v>0</v>
      </c>
      <c r="G202" s="22" t="str">
        <f>VLOOKUP(テーブル3[[#This Row],[Name]],pokemon_waza!$A$2:$H$456,6,FALSE)</f>
        <v>変化</v>
      </c>
      <c r="I20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201"&gt;&lt;Name&gt;バトンタッチ&lt;/Name&gt;&lt;Text&gt;ひかえのポケモンと交代、能力変化は交代したポケモンが引き継ぐ&lt;/Text&gt;&lt;Type&gt;ノーマル&lt;/Type&gt;&lt;Power&gt;0&lt;/Power&gt;&lt;Kinds&gt;変化&lt;/Kinds&gt;&lt;Conditions&gt;&lt;/Conditions&gt;&lt;/member&gt;</v>
      </c>
    </row>
    <row r="203" spans="1:9">
      <c r="A203" s="1" t="s">
        <v>301</v>
      </c>
      <c r="B203" s="1" t="s">
        <v>1592</v>
      </c>
      <c r="C203" s="1" t="s">
        <v>301</v>
      </c>
      <c r="D203" s="22" t="str">
        <f>VLOOKUP(テーブル3[[#This Row],[Name]],pokemon_waza!$A$2:$H$456,8,FALSE)</f>
        <v>自分のHPを最大HPの1/2回復、回復したターンはひこうタイプが消える</v>
      </c>
      <c r="E203" s="22" t="str">
        <f>VLOOKUP(テーブル3[[#This Row],[Name]],pokemon_waza!$A$2:$H$456,5,FALSE)</f>
        <v>ひこう</v>
      </c>
      <c r="F203" s="22" t="str">
        <f>VLOOKUP(テーブル3[[#This Row],[Name]],pokemon_waza!$A$2:$H$456,2,FALSE)</f>
        <v>0</v>
      </c>
      <c r="G203" s="22" t="str">
        <f>VLOOKUP(テーブル3[[#This Row],[Name]],pokemon_waza!$A$2:$H$456,6,FALSE)</f>
        <v>変化</v>
      </c>
      <c r="I20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202"&gt;&lt;Name&gt;はねやすめ&lt;/Name&gt;&lt;Text&gt;自分のHPを最大HPの1/2回復、回復したターンはひこうタイプが消える&lt;/Text&gt;&lt;Type&gt;ひこう&lt;/Type&gt;&lt;Power&gt;0&lt;/Power&gt;&lt;Kinds&gt;変化&lt;/Kinds&gt;&lt;Conditions&gt;&lt;/Conditions&gt;&lt;/member&gt;</v>
      </c>
    </row>
    <row r="204" spans="1:9">
      <c r="A204" s="1" t="s">
        <v>876</v>
      </c>
      <c r="B204" s="1" t="s">
        <v>1593</v>
      </c>
      <c r="C204" s="1" t="s">
        <v>876</v>
      </c>
      <c r="D204" s="22" t="str">
        <f>VLOOKUP(テーブル3[[#This Row],[Name]],pokemon_waza!$A$2:$H$456,8,FALSE)</f>
        <v>自分のHPを半分削って、こうげきを最大まであげる</v>
      </c>
      <c r="E204" s="22" t="str">
        <f>VLOOKUP(テーブル3[[#This Row],[Name]],pokemon_waza!$A$2:$H$456,5,FALSE)</f>
        <v>ノーマル</v>
      </c>
      <c r="F204" s="22" t="str">
        <f>VLOOKUP(テーブル3[[#This Row],[Name]],pokemon_waza!$A$2:$H$456,2,FALSE)</f>
        <v>0</v>
      </c>
      <c r="G204" s="22" t="str">
        <f>VLOOKUP(テーブル3[[#This Row],[Name]],pokemon_waza!$A$2:$H$456,6,FALSE)</f>
        <v>変化</v>
      </c>
      <c r="I20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203"&gt;&lt;Name&gt;はらだいこ&lt;/Name&gt;&lt;Text&gt;自分のHPを半分削って、こうげきを最大まであげる&lt;/Text&gt;&lt;Type&gt;ノーマル&lt;/Type&gt;&lt;Power&gt;0&lt;/Power&gt;&lt;Kinds&gt;変化&lt;/Kinds&gt;&lt;Conditions&gt;&lt;/Conditions&gt;&lt;/member&gt;</v>
      </c>
    </row>
    <row r="205" spans="1:9">
      <c r="A205" s="1" t="s">
        <v>777</v>
      </c>
      <c r="B205" s="1" t="s">
        <v>1594</v>
      </c>
      <c r="C205" s="1" t="s">
        <v>777</v>
      </c>
      <c r="D205" s="22" t="str">
        <f>VLOOKUP(テーブル3[[#This Row],[Name]],pokemon_waza!$A$2:$H$456,8,FALSE)</f>
        <v>自分のぼうぎょを2段階上げる</v>
      </c>
      <c r="E205" s="22" t="str">
        <f>VLOOKUP(テーブル3[[#This Row],[Name]],pokemon_waza!$A$2:$H$456,5,FALSE)</f>
        <v>エスパー</v>
      </c>
      <c r="F205" s="22" t="str">
        <f>VLOOKUP(テーブル3[[#This Row],[Name]],pokemon_waza!$A$2:$H$456,2,FALSE)</f>
        <v>0</v>
      </c>
      <c r="G205" s="22" t="str">
        <f>VLOOKUP(テーブル3[[#This Row],[Name]],pokemon_waza!$A$2:$H$456,6,FALSE)</f>
        <v>変化</v>
      </c>
      <c r="I20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"S204"&gt;&lt;Name&gt;バリアー&lt;/Name&gt;&lt;Text&gt;自分のぼうぎょを2段階上げる&lt;/Text&gt;&lt;Type&gt;エスパー&lt;/Type&gt;&lt;Power&gt;0&lt;/Power&gt;&lt;Kinds&gt;変化&lt;/Kinds&gt;&lt;Conditions&gt;&lt;/Conditions&gt;&lt;/member&gt;</v>
      </c>
    </row>
    <row r="206" spans="1:9">
      <c r="A206" s="1" t="s">
        <v>418</v>
      </c>
      <c r="B206" s="1" t="s">
        <v>1595</v>
      </c>
      <c r="C206" s="1" t="s">
        <v>418</v>
      </c>
      <c r="D206" s="22" t="str">
        <f>VLOOKUP(テーブル3[[#This Row],[Name]],pokemon_waza!$A$2:$H$456,8,FALSE)</f>
        <v>先制攻撃</v>
      </c>
      <c r="E206" s="22" t="str">
        <f>VLOOKUP(テーブル3[[#This Row],[Name]],pokemon_waza!$A$2:$H$456,5,FALSE)</f>
        <v>はがね</v>
      </c>
      <c r="F206" s="22" t="str">
        <f>VLOOKUP(テーブル3[[#This Row],[Name]],pokemon_waza!$A$2:$H$456,2,FALSE)</f>
        <v>40</v>
      </c>
      <c r="G206" s="22" t="str">
        <f>VLOOKUP(テーブル3[[#This Row],[Name]],pokemon_waza!$A$2:$H$456,6,FALSE)</f>
        <v>物理</v>
      </c>
      <c r="I20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"S205"&gt;&lt;Name&gt;バレットパンチ&lt;/Name&gt;&lt;Text&gt;先制攻撃&lt;/Text&gt;&lt;Type&gt;はがね&lt;/Type&gt;&lt;Power&gt;40&lt;/Power&gt;&lt;Kinds&gt;物理&lt;/Kinds&gt;&lt;Conditions&gt;&lt;/Conditions&gt;&lt;/member&gt;</v>
      </c>
    </row>
    <row r="207" spans="1:9">
      <c r="A207" s="1" t="s">
        <v>3552</v>
      </c>
      <c r="B207" s="1" t="s">
        <v>1596</v>
      </c>
      <c r="C207" s="1" t="s">
        <v>1064</v>
      </c>
      <c r="D207" s="22" t="str">
        <f>VLOOKUP(テーブル3[[#This Row],[Name]],pokemon_waza!$A$2:$H$456,8,FALSE)</f>
        <v>通常攻撃</v>
      </c>
      <c r="E207" s="22" t="str">
        <f>VLOOKUP(テーブル3[[#This Row],[Name]],pokemon_waza!$A$2:$H$456,5,FALSE)</f>
        <v>くさ</v>
      </c>
      <c r="F207" s="22" t="str">
        <f>VLOOKUP(テーブル3[[#This Row],[Name]],pokemon_waza!$A$2:$H$456,2,FALSE)</f>
        <v>120</v>
      </c>
      <c r="G207" s="22" t="str">
        <f>VLOOKUP(テーブル3[[#This Row],[Name]],pokemon_waza!$A$2:$H$456,6,FALSE)</f>
        <v>物理</v>
      </c>
      <c r="I20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"S206"&gt;&lt;Name&gt;パワーウィップ&lt;/Name&gt;&lt;Text&gt;通常攻撃&lt;/Text&gt;&lt;Type&gt;くさ&lt;/Type&gt;&lt;Power&gt;120&lt;/Power&gt;&lt;Kinds&gt;物理&lt;/Kinds&gt;&lt;Conditions&gt;&lt;/Conditions&gt;&lt;/member&gt;</v>
      </c>
    </row>
    <row r="208" spans="1:9">
      <c r="A208" s="1" t="s">
        <v>3555</v>
      </c>
      <c r="B208" s="1" t="s">
        <v>1597</v>
      </c>
      <c r="C208" s="1" t="s">
        <v>706</v>
      </c>
      <c r="D208" s="22" t="str">
        <f>VLOOKUP(テーブル3[[#This Row],[Name]],pokemon_waza!$A$2:$H$456,8,FALSE)</f>
        <v>通常攻撃</v>
      </c>
      <c r="E208" s="22" t="str">
        <f>VLOOKUP(テーブル3[[#This Row],[Name]],pokemon_waza!$A$2:$H$456,5,FALSE)</f>
        <v>いわ</v>
      </c>
      <c r="F208" s="22" t="str">
        <f>VLOOKUP(テーブル3[[#This Row],[Name]],pokemon_waza!$A$2:$H$456,2,FALSE)</f>
        <v>70</v>
      </c>
      <c r="G208" s="22" t="str">
        <f>VLOOKUP(テーブル3[[#This Row],[Name]],pokemon_waza!$A$2:$H$456,6,FALSE)</f>
        <v>特殊</v>
      </c>
      <c r="I20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"S207"&gt;&lt;Name&gt;パワージェム&lt;/Name&gt;&lt;Text&gt;通常攻撃&lt;/Text&gt;&lt;Type&gt;いわ&lt;/Type&gt;&lt;Power&gt;70&lt;/Power&gt;&lt;Kinds&gt;特殊&lt;/Kinds&gt;&lt;Conditions&gt;&lt;/Conditions&gt;&lt;/member&gt;</v>
      </c>
    </row>
    <row r="209" spans="1:9">
      <c r="A209" s="1" t="s">
        <v>757</v>
      </c>
      <c r="B209" s="1" t="s">
        <v>1598</v>
      </c>
      <c r="C209" s="1" t="s">
        <v>757</v>
      </c>
      <c r="D209" s="22" t="str">
        <f>VLOOKUP(テーブル3[[#This Row],[Name]],pokemon_waza!$A$2:$H$456,8,FALSE)</f>
        <v>自分のこうげきとぼうぎょを入れ替える</v>
      </c>
      <c r="E209" s="22" t="str">
        <f>VLOOKUP(テーブル3[[#This Row],[Name]],pokemon_waza!$A$2:$H$456,5,FALSE)</f>
        <v>エスパー</v>
      </c>
      <c r="F209" s="22" t="str">
        <f>VLOOKUP(テーブル3[[#This Row],[Name]],pokemon_waza!$A$2:$H$456,2,FALSE)</f>
        <v>0</v>
      </c>
      <c r="G209" s="22" t="str">
        <f>VLOOKUP(テーブル3[[#This Row],[Name]],pokemon_waza!$A$2:$H$456,6,FALSE)</f>
        <v>変化</v>
      </c>
      <c r="I20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208"&gt;&lt;Name&gt;パワートリック&lt;/Name&gt;&lt;Text&gt;自分のこうげきとぼうぎょを入れ替える&lt;/Text&gt;&lt;Type&gt;エスパー&lt;/Type&gt;&lt;Power&gt;0&lt;/Power&gt;&lt;Kinds&gt;変化&lt;/Kinds&gt;&lt;Conditions&gt;&lt;/Conditions&gt;&lt;/member&gt;</v>
      </c>
    </row>
    <row r="210" spans="1:9">
      <c r="A210" s="1" t="s">
        <v>641</v>
      </c>
      <c r="B210" s="1" t="s">
        <v>1599</v>
      </c>
      <c r="C210" s="1" t="s">
        <v>641</v>
      </c>
      <c r="D210" s="22" t="str">
        <f>VLOOKUP(テーブル3[[#This Row],[Name]],pokemon_waza!$A$2:$H$456,8,FALSE)</f>
        <v>特殊技攻撃のダメージを5ターン半減</v>
      </c>
      <c r="E210" s="22" t="str">
        <f>VLOOKUP(テーブル3[[#This Row],[Name]],pokemon_waza!$A$2:$H$456,5,FALSE)</f>
        <v>エスパー</v>
      </c>
      <c r="F210" s="22" t="str">
        <f>VLOOKUP(テーブル3[[#This Row],[Name]],pokemon_waza!$A$2:$H$456,2,FALSE)</f>
        <v>0</v>
      </c>
      <c r="G210" s="22" t="str">
        <f>VLOOKUP(テーブル3[[#This Row],[Name]],pokemon_waza!$A$2:$H$456,6,FALSE)</f>
        <v>変化</v>
      </c>
      <c r="I2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"S209"&gt;&lt;Name&gt;ひかりのかべ&lt;/Name&gt;&lt;Text&gt;特殊技攻撃のダメージを5ターン半減&lt;/Text&gt;&lt;Type&gt;エスパー&lt;/Type&gt;&lt;Power&gt;0&lt;/Power&gt;&lt;Kinds&gt;変化&lt;/Kinds&gt;&lt;Conditions&gt;&lt;/Conditions&gt;&lt;/member&gt;</v>
      </c>
    </row>
    <row r="211" spans="1:9">
      <c r="A211" s="1" t="s">
        <v>496</v>
      </c>
      <c r="B211" s="1" t="s">
        <v>1600</v>
      </c>
      <c r="C211" s="1" t="s">
        <v>496</v>
      </c>
      <c r="D211" s="22" t="str">
        <f>VLOOKUP(テーブル3[[#This Row],[Name]],pokemon_waza!$A$2:$H$456,8,FALSE)</f>
        <v>相手をこんらん状態にさせる事がある</v>
      </c>
      <c r="E211" s="22" t="str">
        <f>VLOOKUP(テーブル3[[#This Row],[Name]],pokemon_waza!$A$2:$H$456,5,FALSE)</f>
        <v>ノーマル</v>
      </c>
      <c r="F211" s="22" t="str">
        <f>VLOOKUP(テーブル3[[#This Row],[Name]],pokemon_waza!$A$2:$H$456,2,FALSE)</f>
        <v>70</v>
      </c>
      <c r="G211" s="22" t="str">
        <f>VLOOKUP(テーブル3[[#This Row],[Name]],pokemon_waza!$A$2:$H$456,6,FALSE)</f>
        <v>物理</v>
      </c>
      <c r="I2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210"&gt;&lt;Name&gt;ピヨピヨパンチ&lt;/Name&gt;&lt;Text&gt;相手をこんらん状態にさせる事がある&lt;/Text&gt;&lt;Type&gt;ノーマル&lt;/Type&gt;&lt;Power&gt;70&lt;/Power&gt;&lt;Kinds&gt;物理&lt;/Kinds&gt;&lt;Conditions&gt;&lt;/Conditions&gt;&lt;/member&gt;</v>
      </c>
    </row>
    <row r="212" spans="1:9">
      <c r="A212" s="1" t="s">
        <v>882</v>
      </c>
      <c r="B212" s="1" t="s">
        <v>1601</v>
      </c>
      <c r="C212" s="1" t="s">
        <v>882</v>
      </c>
      <c r="D212" s="22" t="str">
        <f>VLOOKUP(テーブル3[[#This Row],[Name]],pokemon_waza!$A$2:$H$456,8,FALSE)</f>
        <v>自分のこうげきとぼうぎょを1段階上げる</v>
      </c>
      <c r="E212" s="22" t="str">
        <f>VLOOKUP(テーブル3[[#This Row],[Name]],pokemon_waza!$A$2:$H$456,5,FALSE)</f>
        <v>かくとう</v>
      </c>
      <c r="F212" s="22" t="str">
        <f>VLOOKUP(テーブル3[[#This Row],[Name]],pokemon_waza!$A$2:$H$456,2,FALSE)</f>
        <v>0</v>
      </c>
      <c r="G212" s="22" t="str">
        <f>VLOOKUP(テーブル3[[#This Row],[Name]],pokemon_waza!$A$2:$H$456,6,FALSE)</f>
        <v>変化</v>
      </c>
      <c r="I2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211"&gt;&lt;Name&gt;ビルドアップ&lt;/Name&gt;&lt;Text&gt;自分のこうげきとぼうぎょを1段階上げる&lt;/Text&gt;&lt;Type&gt;かくとう&lt;/Type&gt;&lt;Power&gt;0&lt;/Power&gt;&lt;Kinds&gt;変化&lt;/Kinds&gt;&lt;Conditions&gt;&lt;/Conditions&gt;&lt;/member&gt;</v>
      </c>
    </row>
    <row r="213" spans="1:9">
      <c r="A213" s="1" t="s">
        <v>234</v>
      </c>
      <c r="B213" s="1" t="s">
        <v>1602</v>
      </c>
      <c r="C213" s="1" t="s">
        <v>234</v>
      </c>
      <c r="D213" s="22" t="str">
        <f>VLOOKUP(テーブル3[[#This Row],[Name]],pokemon_waza!$A$2:$H$456,8,FALSE)</f>
        <v>相手が攻撃技のとき先制攻撃、攻撃技以外の時攻撃無効</v>
      </c>
      <c r="E213" s="22" t="str">
        <f>VLOOKUP(テーブル3[[#This Row],[Name]],pokemon_waza!$A$2:$H$456,5,FALSE)</f>
        <v>あく</v>
      </c>
      <c r="F213" s="22" t="str">
        <f>VLOOKUP(テーブル3[[#This Row],[Name]],pokemon_waza!$A$2:$H$456,2,FALSE)</f>
        <v>80</v>
      </c>
      <c r="G213" s="22" t="str">
        <f>VLOOKUP(テーブル3[[#This Row],[Name]],pokemon_waza!$A$2:$H$456,6,FALSE)</f>
        <v>物理</v>
      </c>
      <c r="I2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212"&gt;&lt;Name&gt;ふいうち&lt;/Name&gt;&lt;Text&gt;相手が攻撃技のとき先制攻撃、攻撃技以外の時攻撃無効&lt;/Text&gt;&lt;Type&gt;あく&lt;/Type&gt;&lt;Power&gt;80&lt;/Power&gt;&lt;Kinds&gt;物理&lt;/Kinds&gt;&lt;Conditions&gt;&lt;/Conditions&gt;&lt;/member&gt;</v>
      </c>
    </row>
    <row r="214" spans="1:9">
      <c r="A214" s="1" t="s">
        <v>385</v>
      </c>
      <c r="B214" s="1" t="s">
        <v>1603</v>
      </c>
      <c r="C214" s="1" t="s">
        <v>385</v>
      </c>
      <c r="D214" s="22" t="str">
        <f>VLOOKUP(テーブル3[[#This Row],[Name]],pokemon_waza!$A$2:$H$456,8,FALSE)</f>
        <v>天気があられの時必中、1割で相手を氷状態にする</v>
      </c>
      <c r="E214" s="22" t="str">
        <f>VLOOKUP(テーブル3[[#This Row],[Name]],pokemon_waza!$A$2:$H$456,5,FALSE)</f>
        <v>こおり</v>
      </c>
      <c r="F214" s="22" t="str">
        <f>VLOOKUP(テーブル3[[#This Row],[Name]],pokemon_waza!$A$2:$H$456,2,FALSE)</f>
        <v>120</v>
      </c>
      <c r="G214" s="22" t="str">
        <f>VLOOKUP(テーブル3[[#This Row],[Name]],pokemon_waza!$A$2:$H$456,6,FALSE)</f>
        <v>特殊</v>
      </c>
      <c r="I2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213"&gt;&lt;Name&gt;ふぶき&lt;/Name&gt;&lt;Text&gt;天気があられの時必中、1割で相手を氷状態にする&lt;/Text&gt;&lt;Type&gt;こおり&lt;/Type&gt;&lt;Power&gt;120&lt;/Power&gt;&lt;Kinds&gt;特殊&lt;/Kinds&gt;&lt;Conditions&gt;&lt;/Conditions&gt;&lt;/member&gt;</v>
      </c>
    </row>
    <row r="215" spans="1:9">
      <c r="A215" s="1" t="s">
        <v>910</v>
      </c>
      <c r="B215" s="1" t="s">
        <v>1604</v>
      </c>
      <c r="C215" s="1" t="s">
        <v>910</v>
      </c>
      <c r="D215" s="22" t="str">
        <f>VLOOKUP(テーブル3[[#This Row],[Name]],pokemon_waza!$A$2:$H$456,8,FALSE)</f>
        <v>使用した次のターンは反動で動けない</v>
      </c>
      <c r="E215" s="22" t="str">
        <f>VLOOKUP(テーブル3[[#This Row],[Name]],pokemon_waza!$A$2:$H$456,5,FALSE)</f>
        <v>ほのお</v>
      </c>
      <c r="F215" s="22" t="str">
        <f>VLOOKUP(テーブル3[[#This Row],[Name]],pokemon_waza!$A$2:$H$456,2,FALSE)</f>
        <v>150</v>
      </c>
      <c r="G215" s="22" t="str">
        <f>VLOOKUP(テーブル3[[#This Row],[Name]],pokemon_waza!$A$2:$H$456,6,FALSE)</f>
        <v>特殊</v>
      </c>
      <c r="I2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214"&gt;&lt;Name&gt;ブラストバーン&lt;/Name&gt;&lt;Text&gt;使用した次のターンは反動で動けない&lt;/Text&gt;&lt;Type&gt;ほのお&lt;/Type&gt;&lt;Power&gt;150&lt;/Power&gt;&lt;Kinds&gt;特殊&lt;/Kinds&gt;&lt;Conditions&gt;&lt;/Conditions&gt;&lt;/member&gt;</v>
      </c>
    </row>
    <row r="216" spans="1:9">
      <c r="A216" s="1" t="s">
        <v>1110</v>
      </c>
      <c r="B216" s="1" t="s">
        <v>1605</v>
      </c>
      <c r="C216" s="1" t="s">
        <v>1110</v>
      </c>
      <c r="D216" s="22" t="str">
        <f>VLOOKUP(テーブル3[[#This Row],[Name]],pokemon_waza!$A$2:$H$456,8,FALSE)</f>
        <v>相手の命中率を1段階下げる</v>
      </c>
      <c r="E216" s="22" t="str">
        <f>VLOOKUP(テーブル3[[#This Row],[Name]],pokemon_waza!$A$2:$H$456,5,FALSE)</f>
        <v>ノーマル</v>
      </c>
      <c r="F216" s="22" t="str">
        <f>VLOOKUP(テーブル3[[#This Row],[Name]],pokemon_waza!$A$2:$H$456,2,FALSE)</f>
        <v>0</v>
      </c>
      <c r="G216" s="22" t="str">
        <f>VLOOKUP(テーブル3[[#This Row],[Name]],pokemon_waza!$A$2:$H$456,6,FALSE)</f>
        <v>変化</v>
      </c>
      <c r="I2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"S215"&gt;&lt;Name&gt;フラッシュ&lt;/Name&gt;&lt;Text&gt;相手の命中率を1段階下げる&lt;/Text&gt;&lt;Type&gt;ノーマル&lt;/Type&gt;&lt;Power&gt;0&lt;/Power&gt;&lt;Kinds&gt;変化&lt;/Kinds&gt;&lt;Conditions&gt;&lt;/Conditions&gt;&lt;/member&gt;</v>
      </c>
    </row>
    <row r="217" spans="1:9">
      <c r="A217" s="1" t="s">
        <v>257</v>
      </c>
      <c r="B217" s="1" t="s">
        <v>1606</v>
      </c>
      <c r="C217" s="1" t="s">
        <v>257</v>
      </c>
      <c r="D217" s="22" t="str">
        <f>VLOOKUP(テーブル3[[#This Row],[Name]],pokemon_waza!$A$2:$H$456,8,FALSE)</f>
        <v>与えたダメージの1/3を自分も受ける、1割で相手をやけど状態にする</v>
      </c>
      <c r="E217" s="22" t="str">
        <f>VLOOKUP(テーブル3[[#This Row],[Name]],pokemon_waza!$A$2:$H$456,5,FALSE)</f>
        <v>ほのお</v>
      </c>
      <c r="F217" s="22" t="str">
        <f>VLOOKUP(テーブル3[[#This Row],[Name]],pokemon_waza!$A$2:$H$456,2,FALSE)</f>
        <v>120</v>
      </c>
      <c r="G217" s="22" t="str">
        <f>VLOOKUP(テーブル3[[#This Row],[Name]],pokemon_waza!$A$2:$H$456,6,FALSE)</f>
        <v>物理</v>
      </c>
      <c r="I2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216"&gt;&lt;Name&gt;フレアドライブ&lt;/Name&gt;&lt;Text&gt;与えたダメージの1/3を自分も受ける、1割で相手をやけど状態にする&lt;/Text&gt;&lt;Type&gt;ほのお&lt;/Type&gt;&lt;Power&gt;120&lt;/Power&gt;&lt;Kinds&gt;物理&lt;/Kinds&gt;&lt;Conditions&gt;&lt;/Conditions&gt;&lt;/member&gt;</v>
      </c>
    </row>
    <row r="218" spans="1:9">
      <c r="A218" s="1" t="s">
        <v>215</v>
      </c>
      <c r="B218" s="1" t="s">
        <v>1607</v>
      </c>
      <c r="C218" s="1" t="s">
        <v>215</v>
      </c>
      <c r="D218" s="22" t="str">
        <f>VLOOKUP(テーブル3[[#This Row],[Name]],pokemon_waza!$A$2:$H$456,8,FALSE)</f>
        <v>5割で相手の防御を1段階下げる</v>
      </c>
      <c r="E218" s="22" t="str">
        <f>VLOOKUP(テーブル3[[#This Row],[Name]],pokemon_waza!$A$2:$H$456,5,FALSE)</f>
        <v>ノーマル</v>
      </c>
      <c r="F218" s="22" t="str">
        <f>VLOOKUP(テーブル3[[#This Row],[Name]],pokemon_waza!$A$2:$H$456,2,FALSE)</f>
        <v>75</v>
      </c>
      <c r="G218" s="22" t="str">
        <f>VLOOKUP(テーブル3[[#This Row],[Name]],pokemon_waza!$A$2:$H$456,6,FALSE)</f>
        <v>物理</v>
      </c>
      <c r="I2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"S217"&gt;&lt;Name&gt;ブレイククロー&lt;/Name&gt;&lt;Text&gt;5割で相手の防御を1段階下げる&lt;/Text&gt;&lt;Type&gt;ノーマル&lt;/Type&gt;&lt;Power&gt;75&lt;/Power&gt;&lt;Kinds&gt;物理&lt;/Kinds&gt;&lt;Conditions&gt;&lt;/Conditions&gt;&lt;/member&gt;</v>
      </c>
    </row>
    <row r="219" spans="1:9">
      <c r="A219" s="1" t="s">
        <v>608</v>
      </c>
      <c r="B219" s="1" t="s">
        <v>1608</v>
      </c>
      <c r="C219" s="1" t="s">
        <v>608</v>
      </c>
      <c r="D219" s="22" t="str">
        <f>VLOOKUP(テーブル3[[#This Row],[Name]],pokemon_waza!$A$2:$H$456,8,FALSE)</f>
        <v>急所に当たりやすい、やけど状態にする事がある</v>
      </c>
      <c r="E219" s="22" t="str">
        <f>VLOOKUP(テーブル3[[#This Row],[Name]],pokemon_waza!$A$2:$H$456,5,FALSE)</f>
        <v>ほのお</v>
      </c>
      <c r="F219" s="22" t="str">
        <f>VLOOKUP(テーブル3[[#This Row],[Name]],pokemon_waza!$A$2:$H$456,2,FALSE)</f>
        <v>85</v>
      </c>
      <c r="G219" s="22" t="str">
        <f>VLOOKUP(テーブル3[[#This Row],[Name]],pokemon_waza!$A$2:$H$456,6,FALSE)</f>
        <v>物理</v>
      </c>
      <c r="I2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218"&gt;&lt;Name&gt;ブレイズキック&lt;/Name&gt;&lt;Text&gt;急所に当たりやすい、やけど状態にする事がある&lt;/Text&gt;&lt;Type&gt;ほのお&lt;/Type&gt;&lt;Power&gt;85&lt;/Power&gt;&lt;Kinds&gt;物理&lt;/Kinds&gt;&lt;Conditions&gt;&lt;/Conditions&gt;&lt;/member&gt;</v>
      </c>
    </row>
    <row r="220" spans="1:9">
      <c r="A220" s="1" t="s">
        <v>306</v>
      </c>
      <c r="B220" s="1" t="s">
        <v>1609</v>
      </c>
      <c r="C220" s="1" t="s">
        <v>306</v>
      </c>
      <c r="D220" s="22" t="str">
        <f>VLOOKUP(テーブル3[[#This Row],[Name]],pokemon_waza!$A$2:$H$456,8,FALSE)</f>
        <v>与えたダメージの1/3を自分も受ける</v>
      </c>
      <c r="E220" s="22" t="str">
        <f>VLOOKUP(テーブル3[[#This Row],[Name]],pokemon_waza!$A$2:$H$456,5,FALSE)</f>
        <v>ひこう</v>
      </c>
      <c r="F220" s="22" t="str">
        <f>VLOOKUP(テーブル3[[#This Row],[Name]],pokemon_waza!$A$2:$H$456,2,FALSE)</f>
        <v>120</v>
      </c>
      <c r="G220" s="22" t="str">
        <f>VLOOKUP(テーブル3[[#This Row],[Name]],pokemon_waza!$A$2:$H$456,6,FALSE)</f>
        <v>物理</v>
      </c>
      <c r="I2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"S219"&gt;&lt;Name&gt;ブレイブバード&lt;/Name&gt;&lt;Text&gt;与えたダメージの1/3を自分も受ける&lt;/Text&gt;&lt;Type&gt;ひこう&lt;/Type&gt;&lt;Power&gt;120&lt;/Power&gt;&lt;Kinds&gt;物理&lt;/Kinds&gt;&lt;Conditions&gt;&lt;/Conditions&gt;&lt;/member&gt;</v>
      </c>
    </row>
    <row r="221" spans="1:9">
      <c r="A221" s="1" t="s">
        <v>273</v>
      </c>
      <c r="B221" s="1" t="s">
        <v>1610</v>
      </c>
      <c r="C221" s="1" t="s">
        <v>273</v>
      </c>
      <c r="D221" s="22" t="str">
        <f>VLOOKUP(テーブル3[[#This Row],[Name]],pokemon_waza!$A$2:$H$456,8,FALSE)</f>
        <v>3割で相手をどくにする</v>
      </c>
      <c r="E221" s="22" t="str">
        <f>VLOOKUP(テーブル3[[#This Row],[Name]],pokemon_waza!$A$2:$H$456,5,FALSE)</f>
        <v>どく</v>
      </c>
      <c r="F221" s="22" t="str">
        <f>VLOOKUP(テーブル3[[#This Row],[Name]],pokemon_waza!$A$2:$H$456,2,FALSE)</f>
        <v>90</v>
      </c>
      <c r="G221" s="22" t="str">
        <f>VLOOKUP(テーブル3[[#This Row],[Name]],pokemon_waza!$A$2:$H$456,6,FALSE)</f>
        <v>特殊</v>
      </c>
      <c r="I2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"S220"&gt;&lt;Name&gt;ヘドロばくだん&lt;/Name&gt;&lt;Text&gt;3割で相手をどくにする&lt;/Text&gt;&lt;Type&gt;どく&lt;/Type&gt;&lt;Power&gt;90&lt;/Power&gt;&lt;Kinds&gt;特殊&lt;/Kinds&gt;&lt;Conditions&gt;&lt;/Conditions&gt;&lt;/member&gt;</v>
      </c>
    </row>
    <row r="222" spans="1:9">
      <c r="A222" s="1" t="s">
        <v>957</v>
      </c>
      <c r="B222" s="1" t="s">
        <v>1611</v>
      </c>
      <c r="C222" s="1" t="s">
        <v>957</v>
      </c>
      <c r="D222" s="22" t="str">
        <f>VLOOKUP(テーブル3[[#This Row],[Name]],pokemon_waza!$A$2:$H$456,8,FALSE)</f>
        <v>自分の防御･特防を1段階上げる</v>
      </c>
      <c r="E222" s="22" t="str">
        <f>VLOOKUP(テーブル3[[#This Row],[Name]],pokemon_waza!$A$2:$H$456,5,FALSE)</f>
        <v>むし</v>
      </c>
      <c r="F222" s="22" t="str">
        <f>VLOOKUP(テーブル3[[#This Row],[Name]],pokemon_waza!$A$2:$H$456,2,FALSE)</f>
        <v>0</v>
      </c>
      <c r="G222" s="22" t="str">
        <f>VLOOKUP(テーブル3[[#This Row],[Name]],pokemon_waza!$A$2:$H$456,6,FALSE)</f>
        <v>変化</v>
      </c>
      <c r="I2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"S221"&gt;&lt;Name&gt;ぼうぎょしれい&lt;/Name&gt;&lt;Text&gt;自分の防御･特防を1段階上げる&lt;/Text&gt;&lt;Type&gt;むし&lt;/Type&gt;&lt;Power&gt;0&lt;/Power&gt;&lt;Kinds&gt;変化&lt;/Kinds&gt;&lt;Conditions&gt;&lt;/Conditions&gt;&lt;/member&gt;</v>
      </c>
    </row>
    <row r="223" spans="1:9">
      <c r="A223" s="1" t="s">
        <v>649</v>
      </c>
      <c r="B223" s="1" t="s">
        <v>1612</v>
      </c>
      <c r="C223" s="1" t="s">
        <v>649</v>
      </c>
      <c r="D223" s="22" t="str">
        <f>VLOOKUP(テーブル3[[#This Row],[Name]],pokemon_waza!$A$2:$H$456,8,FALSE)</f>
        <v>3割で相手を麻痺にする</v>
      </c>
      <c r="E223" s="22" t="str">
        <f>VLOOKUP(テーブル3[[#This Row],[Name]],pokemon_waza!$A$2:$H$456,5,FALSE)</f>
        <v>でんき</v>
      </c>
      <c r="F223" s="22" t="str">
        <f>VLOOKUP(テーブル3[[#This Row],[Name]],pokemon_waza!$A$2:$H$456,2,FALSE)</f>
        <v>80</v>
      </c>
      <c r="G223" s="22" t="str">
        <f>VLOOKUP(テーブル3[[#This Row],[Name]],pokemon_waza!$A$2:$H$456,6,FALSE)</f>
        <v>特殊</v>
      </c>
      <c r="I2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"S222"&gt;&lt;Name&gt;ほうでん&lt;/Name&gt;&lt;Text&gt;3割で相手を麻痺にする&lt;/Text&gt;&lt;Type&gt;でんき&lt;/Type&gt;&lt;Power&gt;80&lt;/Power&gt;&lt;Kinds&gt;特殊&lt;/Kinds&gt;&lt;Conditions&gt;&lt;/Conditions&gt;&lt;/member&gt;</v>
      </c>
    </row>
    <row r="224" spans="1:9">
      <c r="A224" s="1" t="s">
        <v>295</v>
      </c>
      <c r="B224" s="1" t="s">
        <v>1613</v>
      </c>
      <c r="C224" s="1" t="s">
        <v>295</v>
      </c>
      <c r="D224" s="22" t="str">
        <f>VLOOKUP(テーブル3[[#This Row],[Name]],pokemon_waza!$A$2:$H$456,8,FALSE)</f>
        <v>野生のポケモンとの戦闘を終わらせる</v>
      </c>
      <c r="E224" s="22" t="str">
        <f>VLOOKUP(テーブル3[[#This Row],[Name]],pokemon_waza!$A$2:$H$456,5,FALSE)</f>
        <v>ノーマル</v>
      </c>
      <c r="F224" s="22" t="str">
        <f>VLOOKUP(テーブル3[[#This Row],[Name]],pokemon_waza!$A$2:$H$456,2,FALSE)</f>
        <v>0</v>
      </c>
      <c r="G224" s="22" t="str">
        <f>VLOOKUP(テーブル3[[#This Row],[Name]],pokemon_waza!$A$2:$H$456,6,FALSE)</f>
        <v>変化</v>
      </c>
      <c r="I2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"S223"&gt;&lt;Name&gt;ほえる&lt;/Name&gt;&lt;Text&gt;野生のポケモンとの戦闘を終わらせる&lt;/Text&gt;&lt;Type&gt;ノーマル&lt;/Type&gt;&lt;Power&gt;0&lt;/Power&gt;&lt;Kinds&gt;変化&lt;/Kinds&gt;&lt;Conditions&gt;&lt;/Conditions&gt;&lt;/member&gt;</v>
      </c>
    </row>
    <row r="225" spans="1:9">
      <c r="A225" s="1" t="s">
        <v>487</v>
      </c>
      <c r="B225" s="1" t="s">
        <v>1614</v>
      </c>
      <c r="C225" s="1" t="s">
        <v>487</v>
      </c>
      <c r="D225" s="22" t="str">
        <f>VLOOKUP(テーブル3[[#This Row],[Name]],pokemon_waza!$A$2:$H$456,8,FALSE)</f>
        <v>2～5回攻撃</v>
      </c>
      <c r="E225" s="22" t="str">
        <f>VLOOKUP(テーブル3[[#This Row],[Name]],pokemon_waza!$A$2:$H$456,5,FALSE)</f>
        <v>じめん</v>
      </c>
      <c r="F225" s="22" t="str">
        <f>VLOOKUP(テーブル3[[#This Row],[Name]],pokemon_waza!$A$2:$H$456,2,FALSE)</f>
        <v>25</v>
      </c>
      <c r="G225" s="22" t="str">
        <f>VLOOKUP(テーブル3[[#This Row],[Name]],pokemon_waza!$A$2:$H$456,6,FALSE)</f>
        <v>物理</v>
      </c>
      <c r="I2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"S224"&gt;&lt;Name&gt;ボーンラッシュ&lt;/Name&gt;&lt;Text&gt;2～5回攻撃&lt;/Text&gt;&lt;Type&gt;じめん&lt;/Type&gt;&lt;Power&gt;25&lt;/Power&gt;&lt;Kinds&gt;物理&lt;/Kinds&gt;&lt;Conditions&gt;&lt;/Conditions&gt;&lt;/member&gt;</v>
      </c>
    </row>
    <row r="226" spans="1:9">
      <c r="A226" s="1" t="s">
        <v>251</v>
      </c>
      <c r="B226" s="1" t="s">
        <v>1615</v>
      </c>
      <c r="C226" s="1" t="s">
        <v>251</v>
      </c>
      <c r="D226" s="22" t="str">
        <f>VLOOKUP(テーブル3[[#This Row],[Name]],pokemon_waza!$A$2:$H$456,8,FALSE)</f>
        <v>1割でやけど状態にするか、ひるませる</v>
      </c>
      <c r="E226" s="22" t="str">
        <f>VLOOKUP(テーブル3[[#This Row],[Name]],pokemon_waza!$A$2:$H$456,5,FALSE)</f>
        <v>ほのお</v>
      </c>
      <c r="F226" s="22" t="str">
        <f>VLOOKUP(テーブル3[[#This Row],[Name]],pokemon_waza!$A$2:$H$456,2,FALSE)</f>
        <v>65</v>
      </c>
      <c r="G226" s="22" t="str">
        <f>VLOOKUP(テーブル3[[#This Row],[Name]],pokemon_waza!$A$2:$H$456,6,FALSE)</f>
        <v>物理</v>
      </c>
      <c r="I2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"S225"&gt;&lt;Name&gt;ほのおのキバ&lt;/Name&gt;&lt;Text&gt;1割でやけど状態にするか、ひるませる&lt;/Text&gt;&lt;Type&gt;ほのお&lt;/Type&gt;&lt;Power&gt;65&lt;/Power&gt;&lt;Kinds&gt;物理&lt;/Kinds&gt;&lt;Conditions&gt;&lt;/Conditions&gt;&lt;/member&gt;</v>
      </c>
    </row>
    <row r="227" spans="1:9">
      <c r="A227" s="1" t="s">
        <v>338</v>
      </c>
      <c r="B227" s="1" t="s">
        <v>1616</v>
      </c>
      <c r="C227" s="1" t="s">
        <v>338</v>
      </c>
      <c r="D227" s="22" t="str">
        <f>VLOOKUP(テーブル3[[#This Row],[Name]],pokemon_waza!$A$2:$H$456,8,FALSE)</f>
        <v>1割で相手をやけど状態にする</v>
      </c>
      <c r="E227" s="22" t="str">
        <f>VLOOKUP(テーブル3[[#This Row],[Name]],pokemon_waza!$A$2:$H$456,5,FALSE)</f>
        <v>ほのお</v>
      </c>
      <c r="F227" s="22" t="str">
        <f>VLOOKUP(テーブル3[[#This Row],[Name]],pokemon_waza!$A$2:$H$456,2,FALSE)</f>
        <v>75</v>
      </c>
      <c r="G227" s="22" t="str">
        <f>VLOOKUP(テーブル3[[#This Row],[Name]],pokemon_waza!$A$2:$H$456,6,FALSE)</f>
        <v>物理</v>
      </c>
      <c r="I2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"S226"&gt;&lt;Name&gt;ほのおのパンチ&lt;/Name&gt;&lt;Text&gt;1割で相手をやけど状態にする&lt;/Text&gt;&lt;Type&gt;ほのお&lt;/Type&gt;&lt;Power&gt;75&lt;/Power&gt;&lt;Kinds&gt;物理&lt;/Kinds&gt;&lt;Conditions&gt;&lt;/Conditions&gt;&lt;/member&gt;</v>
      </c>
    </row>
    <row r="228" spans="1:9">
      <c r="A228" s="1" t="s">
        <v>1221</v>
      </c>
      <c r="B228" s="1" t="s">
        <v>1617</v>
      </c>
      <c r="C228" s="1" t="s">
        <v>1221</v>
      </c>
      <c r="D228" s="22" t="str">
        <f>VLOOKUP(テーブル3[[#This Row],[Name]],pokemon_waza!$A$2:$H$456,8,FALSE)</f>
        <v>与えたダメージの1/3を自分も受ける、1割で相手を麻痺させる</v>
      </c>
      <c r="E228" s="22" t="str">
        <f>VLOOKUP(テーブル3[[#This Row],[Name]],pokemon_waza!$A$2:$H$456,5,FALSE)</f>
        <v>でんき</v>
      </c>
      <c r="F228" s="22" t="str">
        <f>VLOOKUP(テーブル3[[#This Row],[Name]],pokemon_waza!$A$2:$H$456,2,FALSE)</f>
        <v>120</v>
      </c>
      <c r="G228" s="22" t="str">
        <f>VLOOKUP(テーブル3[[#This Row],[Name]],pokemon_waza!$A$2:$H$456,6,FALSE)</f>
        <v>物理</v>
      </c>
      <c r="I2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227"&gt;&lt;Name&gt;ボルテッカー&lt;/Name&gt;&lt;Text&gt;与えたダメージの1/3を自分も受ける、1割で相手を麻痺させる&lt;/Text&gt;&lt;Type&gt;でんき&lt;/Type&gt;&lt;Power&gt;120&lt;/Power&gt;&lt;Kinds&gt;物理&lt;/Kinds&gt;&lt;Conditions&gt;&lt;/Conditions&gt;&lt;/member&gt;</v>
      </c>
    </row>
    <row r="229" spans="1:9">
      <c r="A229" s="1" t="s">
        <v>749</v>
      </c>
      <c r="B229" s="1" t="s">
        <v>1618</v>
      </c>
      <c r="C229" s="1" t="s">
        <v>749</v>
      </c>
      <c r="D229" s="22" t="str">
        <f>VLOOKUP(テーブル3[[#This Row],[Name]],pokemon_waza!$A$2:$H$456,8,FALSE)</f>
        <v>3ターン後に場のポケモンはひんし</v>
      </c>
      <c r="E229" s="22" t="str">
        <f>VLOOKUP(テーブル3[[#This Row],[Name]],pokemon_waza!$A$2:$H$456,5,FALSE)</f>
        <v>ノーマル</v>
      </c>
      <c r="F229" s="22" t="str">
        <f>VLOOKUP(テーブル3[[#This Row],[Name]],pokemon_waza!$A$2:$H$456,2,FALSE)</f>
        <v>0</v>
      </c>
      <c r="G229" s="22" t="str">
        <f>VLOOKUP(テーブル3[[#This Row],[Name]],pokemon_waza!$A$2:$H$456,6,FALSE)</f>
        <v>変化</v>
      </c>
      <c r="I2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"S228"&gt;&lt;Name&gt;ほろびのうた&lt;/Name&gt;&lt;Text&gt;3ターン後に場のポケモンはひんし&lt;/Text&gt;&lt;Type&gt;ノーマル&lt;/Type&gt;&lt;Power&gt;0&lt;/Power&gt;&lt;Kinds&gt;変化&lt;/Kinds&gt;&lt;Conditions&gt;&lt;/Conditions&gt;&lt;/member&gt;</v>
      </c>
    </row>
    <row r="230" spans="1:9">
      <c r="A230" s="1" t="s">
        <v>759</v>
      </c>
      <c r="B230" s="1" t="s">
        <v>1619</v>
      </c>
      <c r="C230" s="1" t="s">
        <v>759</v>
      </c>
      <c r="D230" s="22" t="str">
        <f>VLOOKUP(テーブル3[[#This Row],[Name]],pokemon_waza!$A$2:$H$456,8,FALSE)</f>
        <v>2～5ターンの間ダメージを与える</v>
      </c>
      <c r="E230" s="22" t="str">
        <f>VLOOKUP(テーブル3[[#This Row],[Name]],pokemon_waza!$A$2:$H$456,5,FALSE)</f>
        <v>ノーマル</v>
      </c>
      <c r="F230" s="22" t="str">
        <f>VLOOKUP(テーブル3[[#This Row],[Name]],pokemon_waza!$A$2:$H$456,2,FALSE)</f>
        <v>15</v>
      </c>
      <c r="G230" s="22" t="str">
        <f>VLOOKUP(テーブル3[[#This Row],[Name]],pokemon_waza!$A$2:$H$456,6,FALSE)</f>
        <v>物理</v>
      </c>
      <c r="I2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"S229"&gt;&lt;Name&gt;まきつく&lt;/Name&gt;&lt;Text&gt;2～5ターンの間ダメージを与える&lt;/Text&gt;&lt;Type&gt;ノーマル&lt;/Type&gt;&lt;Power&gt;15&lt;/Power&gt;&lt;Kinds&gt;物理&lt;/Kinds&gt;&lt;Conditions&gt;&lt;/Conditions&gt;&lt;/member&gt;</v>
      </c>
    </row>
    <row r="231" spans="1:9">
      <c r="A231" s="1" t="s">
        <v>294</v>
      </c>
      <c r="B231" s="1" t="s">
        <v>1620</v>
      </c>
      <c r="C231" s="1" t="s">
        <v>294</v>
      </c>
      <c r="D231" s="22" t="str">
        <f>VLOOKUP(テーブル3[[#This Row],[Name]],pokemon_waza!$A$2:$H$456,8,FALSE)</f>
        <v>入れ替えたポケモンにダメージ</v>
      </c>
      <c r="E231" s="22" t="str">
        <f>VLOOKUP(テーブル3[[#This Row],[Name]],pokemon_waza!$A$2:$H$456,5,FALSE)</f>
        <v>じめん</v>
      </c>
      <c r="F231" s="22" t="str">
        <f>VLOOKUP(テーブル3[[#This Row],[Name]],pokemon_waza!$A$2:$H$456,2,FALSE)</f>
        <v>0</v>
      </c>
      <c r="G231" s="22" t="str">
        <f>VLOOKUP(テーブル3[[#This Row],[Name]],pokemon_waza!$A$2:$H$456,6,FALSE)</f>
        <v>変化</v>
      </c>
      <c r="I2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"S230"&gt;&lt;Name&gt;まきびし&lt;/Name&gt;&lt;Text&gt;入れ替えたポケモンにダメージ&lt;/Text&gt;&lt;Type&gt;じめん&lt;/Type&gt;&lt;Power&gt;0&lt;/Power&gt;&lt;Kinds&gt;変化&lt;/Kinds&gt;&lt;Conditions&gt;&lt;/Conditions&gt;&lt;/member&gt;</v>
      </c>
    </row>
    <row r="232" spans="1:9">
      <c r="A232" s="1" t="s">
        <v>727</v>
      </c>
      <c r="B232" s="1" t="s">
        <v>1621</v>
      </c>
      <c r="C232" s="1" t="s">
        <v>727</v>
      </c>
      <c r="D232" s="22" t="str">
        <f>VLOOKUP(テーブル3[[#This Row],[Name]],pokemon_waza!$A$2:$H$456,8,FALSE)</f>
        <v>必中</v>
      </c>
      <c r="E232" s="22" t="str">
        <f>VLOOKUP(テーブル3[[#This Row],[Name]],pokemon_waza!$A$2:$H$456,5,FALSE)</f>
        <v>はがね</v>
      </c>
      <c r="F232" s="22" t="str">
        <f>VLOOKUP(テーブル3[[#This Row],[Name]],pokemon_waza!$A$2:$H$456,2,FALSE)</f>
        <v>60</v>
      </c>
      <c r="G232" s="22" t="str">
        <f>VLOOKUP(テーブル3[[#This Row],[Name]],pokemon_waza!$A$2:$H$456,6,FALSE)</f>
        <v>物理</v>
      </c>
      <c r="I2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"S231"&gt;&lt;Name&gt;マグネットボム&lt;/Name&gt;&lt;Text&gt;必中&lt;/Text&gt;&lt;Type&gt;はがね&lt;/Type&gt;&lt;Power&gt;60&lt;/Power&gt;&lt;Kinds&gt;物理&lt;/Kinds&gt;&lt;Conditions&gt;&lt;/Conditions&gt;&lt;/member&gt;</v>
      </c>
    </row>
    <row r="233" spans="1:9">
      <c r="A233" s="1" t="s">
        <v>963</v>
      </c>
      <c r="B233" s="1" t="s">
        <v>1622</v>
      </c>
      <c r="C233" s="1" t="s">
        <v>963</v>
      </c>
      <c r="D233" s="22" t="str">
        <f>VLOOKUP(テーブル3[[#This Row],[Name]],pokemon_waza!$A$2:$H$456,8,FALSE)</f>
        <v>相手を逃げられなくして、2～5ターン連続でダメージを与える</v>
      </c>
      <c r="E233" s="22" t="str">
        <f>VLOOKUP(テーブル3[[#This Row],[Name]],pokemon_waza!$A$2:$H$456,5,FALSE)</f>
        <v>ほのお</v>
      </c>
      <c r="F233" s="22" t="str">
        <f>VLOOKUP(テーブル3[[#This Row],[Name]],pokemon_waza!$A$2:$H$456,2,FALSE)</f>
        <v>120</v>
      </c>
      <c r="G233" s="22" t="str">
        <f>VLOOKUP(テーブル3[[#This Row],[Name]],pokemon_waza!$A$2:$H$456,6,FALSE)</f>
        <v>特殊</v>
      </c>
      <c r="I2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232"&gt;&lt;Name&gt;マグマストーム&lt;/Name&gt;&lt;Text&gt;相手を逃げられなくして、2～5ターン連続でダメージを与える&lt;/Text&gt;&lt;Type&gt;ほのお&lt;/Type&gt;&lt;Power&gt;120&lt;/Power&gt;&lt;Kinds&gt;特殊&lt;/Kinds&gt;&lt;Conditions&gt;&lt;/Conditions&gt;&lt;/member&gt;</v>
      </c>
    </row>
    <row r="234" spans="1:9">
      <c r="A234" s="1" t="s">
        <v>792</v>
      </c>
      <c r="B234" s="1" t="s">
        <v>1623</v>
      </c>
      <c r="C234" s="1" t="s">
        <v>792</v>
      </c>
      <c r="D234" s="22" t="str">
        <f>VLOOKUP(テーブル3[[#This Row],[Name]],pokemon_waza!$A$2:$H$456,8,FALSE)</f>
        <v>必中</v>
      </c>
      <c r="E234" s="22" t="str">
        <f>VLOOKUP(テーブル3[[#This Row],[Name]],pokemon_waza!$A$2:$H$456,5,FALSE)</f>
        <v>くさ</v>
      </c>
      <c r="F234" s="22" t="str">
        <f>VLOOKUP(テーブル3[[#This Row],[Name]],pokemon_waza!$A$2:$H$456,2,FALSE)</f>
        <v>60</v>
      </c>
      <c r="G234" s="22" t="str">
        <f>VLOOKUP(テーブル3[[#This Row],[Name]],pokemon_waza!$A$2:$H$456,6,FALSE)</f>
        <v>特殊</v>
      </c>
      <c r="I2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"S233"&gt;&lt;Name&gt;マジカルリーフ&lt;/Name&gt;&lt;Text&gt;必中&lt;/Text&gt;&lt;Type&gt;くさ&lt;/Type&gt;&lt;Power&gt;60&lt;/Power&gt;&lt;Kinds&gt;特殊&lt;/Kinds&gt;&lt;Conditions&gt;&lt;/Conditions&gt;&lt;/member&gt;</v>
      </c>
    </row>
    <row r="235" spans="1:9">
      <c r="A235" s="1" t="s">
        <v>939</v>
      </c>
      <c r="B235" s="1" t="s">
        <v>1624</v>
      </c>
      <c r="C235" s="1" t="s">
        <v>939</v>
      </c>
      <c r="D235" s="22" t="str">
        <f>VLOOKUP(テーブル3[[#This Row],[Name]],pokemon_waza!$A$2:$H$456,8,FALSE)</f>
        <v>1つ前に出た技を出す。技が出ていないと失敗する</v>
      </c>
      <c r="E235" s="22" t="str">
        <f>VLOOKUP(テーブル3[[#This Row],[Name]],pokemon_waza!$A$2:$H$456,5,FALSE)</f>
        <v>ノーマル</v>
      </c>
      <c r="F235" s="22" t="str">
        <f>VLOOKUP(テーブル3[[#This Row],[Name]],pokemon_waza!$A$2:$H$456,2,FALSE)</f>
        <v>0</v>
      </c>
      <c r="G235" s="22" t="str">
        <f>VLOOKUP(テーブル3[[#This Row],[Name]],pokemon_waza!$A$2:$H$456,6,FALSE)</f>
        <v>変化</v>
      </c>
      <c r="I2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234"&gt;&lt;Name&gt;まねっこ&lt;/Name&gt;&lt;Text&gt;1つ前に出た技を出す。技が出ていないと失敗する&lt;/Text&gt;&lt;Type&gt;ノーマル&lt;/Type&gt;&lt;Power&gt;0&lt;/Power&gt;&lt;Kinds&gt;変化&lt;/Kinds&gt;&lt;Conditions&gt;&lt;/Conditions&gt;&lt;/member&gt;</v>
      </c>
    </row>
    <row r="236" spans="1:9">
      <c r="A236" s="1" t="s">
        <v>333</v>
      </c>
      <c r="B236" s="1" t="s">
        <v>1625</v>
      </c>
      <c r="C236" s="1" t="s">
        <v>333</v>
      </c>
      <c r="D236" s="22" t="str">
        <f>VLOOKUP(テーブル3[[#This Row],[Name]],pokemon_waza!$A$2:$H$456,8,FALSE)</f>
        <v>相手の攻撃から身を守る</v>
      </c>
      <c r="E236" s="22" t="str">
        <f>VLOOKUP(テーブル3[[#This Row],[Name]],pokemon_waza!$A$2:$H$456,5,FALSE)</f>
        <v>ノーマル</v>
      </c>
      <c r="F236" s="22" t="str">
        <f>VLOOKUP(テーブル3[[#This Row],[Name]],pokemon_waza!$A$2:$H$456,2,FALSE)</f>
        <v>0</v>
      </c>
      <c r="G236" s="22" t="str">
        <f>VLOOKUP(テーブル3[[#This Row],[Name]],pokemon_waza!$A$2:$H$456,6,FALSE)</f>
        <v>変化</v>
      </c>
      <c r="I2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"S235"&gt;&lt;Name&gt;まもる&lt;/Name&gt;&lt;Text&gt;相手の攻撃から身を守る&lt;/Text&gt;&lt;Type&gt;ノーマル&lt;/Type&gt;&lt;Power&gt;0&lt;/Power&gt;&lt;Kinds&gt;変化&lt;/Kinds&gt;&lt;Conditions&gt;&lt;/Conditions&gt;&lt;/member&gt;</v>
      </c>
    </row>
    <row r="237" spans="1:9">
      <c r="A237" s="1" t="s">
        <v>593</v>
      </c>
      <c r="B237" s="1" t="s">
        <v>1626</v>
      </c>
      <c r="C237" s="1" t="s">
        <v>593</v>
      </c>
      <c r="D237" s="22" t="str">
        <f>VLOOKUP(テーブル3[[#This Row],[Name]],pokemon_waza!$A$2:$H$456,8,FALSE)</f>
        <v>最大HPの1/4を使い攻撃を身代わりを出す</v>
      </c>
      <c r="E237" s="22" t="str">
        <f>VLOOKUP(テーブル3[[#This Row],[Name]],pokemon_waza!$A$2:$H$456,5,FALSE)</f>
        <v>ノーマル</v>
      </c>
      <c r="F237" s="22" t="str">
        <f>VLOOKUP(テーブル3[[#This Row],[Name]],pokemon_waza!$A$2:$H$456,2,FALSE)</f>
        <v>0</v>
      </c>
      <c r="G237" s="22" t="str">
        <f>VLOOKUP(テーブル3[[#This Row],[Name]],pokemon_waza!$A$2:$H$456,6,FALSE)</f>
        <v>変化</v>
      </c>
      <c r="I2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"S236"&gt;&lt;Name&gt;みがわり&lt;/Name&gt;&lt;Text&gt;最大HPの1/4を使い攻撃を身代わりを出す&lt;/Text&gt;&lt;Type&gt;ノーマル&lt;/Type&gt;&lt;Power&gt;0&lt;/Power&gt;&lt;Kinds&gt;変化&lt;/Kinds&gt;&lt;Conditions&gt;&lt;/Conditions&gt;&lt;/member&gt;</v>
      </c>
    </row>
    <row r="238" spans="1:9">
      <c r="A238" s="1" t="s">
        <v>742</v>
      </c>
      <c r="B238" s="1" t="s">
        <v>1627</v>
      </c>
      <c r="C238" s="1" t="s">
        <v>742</v>
      </c>
      <c r="D238" s="22" t="str">
        <f>VLOOKUP(テーブル3[[#This Row],[Name]],pokemon_waza!$A$2:$H$456,8,FALSE)</f>
        <v>相手の攻撃を無効化</v>
      </c>
      <c r="E238" s="22" t="str">
        <f>VLOOKUP(テーブル3[[#This Row],[Name]],pokemon_waza!$A$2:$H$456,5,FALSE)</f>
        <v>かくとう</v>
      </c>
      <c r="F238" s="22" t="str">
        <f>VLOOKUP(テーブル3[[#This Row],[Name]],pokemon_waza!$A$2:$H$456,2,FALSE)</f>
        <v>0</v>
      </c>
      <c r="G238" s="22" t="str">
        <f>VLOOKUP(テーブル3[[#This Row],[Name]],pokemon_waza!$A$2:$H$456,6,FALSE)</f>
        <v>変化</v>
      </c>
      <c r="I2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"S237"&gt;&lt;Name&gt;みきり&lt;/Name&gt;&lt;Text&gt;相手の攻撃を無効化&lt;/Text&gt;&lt;Type&gt;かくとう&lt;/Type&gt;&lt;Power&gt;0&lt;/Power&gt;&lt;Kinds&gt;変化&lt;/Kinds&gt;&lt;Conditions&gt;&lt;/Conditions&gt;&lt;/member&gt;</v>
      </c>
    </row>
    <row r="239" spans="1:9">
      <c r="A239" s="1" t="s">
        <v>1237</v>
      </c>
      <c r="B239" s="1" t="s">
        <v>1628</v>
      </c>
      <c r="C239" s="1" t="s">
        <v>1237</v>
      </c>
      <c r="D239" s="22" t="str">
        <f>VLOOKUP(テーブル3[[#This Row],[Name]],pokemon_waza!$A$2:$H$456,8,FALSE)</f>
        <v>相手のとくこうを1段階下げることがある</v>
      </c>
      <c r="E239" s="22" t="str">
        <f>VLOOKUP(テーブル3[[#This Row],[Name]],pokemon_waza!$A$2:$H$456,5,FALSE)</f>
        <v>エスパー</v>
      </c>
      <c r="F239" s="22" t="str">
        <f>VLOOKUP(テーブル3[[#This Row],[Name]],pokemon_waza!$A$2:$H$456,2,FALSE)</f>
        <v>70</v>
      </c>
      <c r="G239" s="22" t="str">
        <f>VLOOKUP(テーブル3[[#This Row],[Name]],pokemon_waza!$A$2:$H$456,6,FALSE)</f>
        <v>特殊</v>
      </c>
      <c r="I2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238"&gt;&lt;Name&gt;ミストボール&lt;/Name&gt;&lt;Text&gt;相手のとくこうを1段階下げることがある&lt;/Text&gt;&lt;Type&gt;エスパー&lt;/Type&gt;&lt;Power&gt;70&lt;/Power&gt;&lt;Kinds&gt;特殊&lt;/Kinds&gt;&lt;Conditions&gt;&lt;/Conditions&gt;&lt;/member&gt;</v>
      </c>
    </row>
    <row r="240" spans="1:9">
      <c r="A240" s="1" t="s">
        <v>409</v>
      </c>
      <c r="B240" s="1" t="s">
        <v>1629</v>
      </c>
      <c r="C240" s="1" t="s">
        <v>409</v>
      </c>
      <c r="D240" s="22" t="str">
        <f>VLOOKUP(テーブル3[[#This Row],[Name]],pokemon_waza!$A$2:$H$456,8,FALSE)</f>
        <v>相手をこんらん状態にする事がある</v>
      </c>
      <c r="E240" s="22" t="str">
        <f>VLOOKUP(テーブル3[[#This Row],[Name]],pokemon_waza!$A$2:$H$456,5,FALSE)</f>
        <v>みず</v>
      </c>
      <c r="F240" s="22" t="str">
        <f>VLOOKUP(テーブル3[[#This Row],[Name]],pokemon_waza!$A$2:$H$456,2,FALSE)</f>
        <v>60</v>
      </c>
      <c r="G240" s="22" t="str">
        <f>VLOOKUP(テーブル3[[#This Row],[Name]],pokemon_waza!$A$2:$H$456,6,FALSE)</f>
        <v>特殊</v>
      </c>
      <c r="I2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"S239"&gt;&lt;Name&gt;みずのはどう&lt;/Name&gt;&lt;Text&gt;相手をこんらん状態にする事がある&lt;/Text&gt;&lt;Type&gt;みず&lt;/Type&gt;&lt;Power&gt;60&lt;/Power&gt;&lt;Kinds&gt;特殊&lt;/Kinds&gt;&lt;Conditions&gt;&lt;/Conditions&gt;&lt;/member&gt;</v>
      </c>
    </row>
    <row r="241" spans="1:9">
      <c r="A241" s="1" t="s">
        <v>596</v>
      </c>
      <c r="B241" s="1" t="s">
        <v>1630</v>
      </c>
      <c r="C241" s="1" t="s">
        <v>596</v>
      </c>
      <c r="D241" s="22" t="str">
        <f>VLOOKUP(テーブル3[[#This Row],[Name]],pokemon_waza!$A$2:$H$456,8,FALSE)</f>
        <v>使った相手に倒されると相手もひんし状態になる</v>
      </c>
      <c r="E241" s="22" t="str">
        <f>VLOOKUP(テーブル3[[#This Row],[Name]],pokemon_waza!$A$2:$H$456,5,FALSE)</f>
        <v>ゴースト</v>
      </c>
      <c r="F241" s="22" t="str">
        <f>VLOOKUP(テーブル3[[#This Row],[Name]],pokemon_waza!$A$2:$H$456,2,FALSE)</f>
        <v>0</v>
      </c>
      <c r="G241" s="22" t="str">
        <f>VLOOKUP(テーブル3[[#This Row],[Name]],pokemon_waza!$A$2:$H$456,6,FALSE)</f>
        <v>変化</v>
      </c>
      <c r="I2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240"&gt;&lt;Name&gt;みちづれ&lt;/Name&gt;&lt;Text&gt;使った相手に倒されると相手もひんし状態になる&lt;/Text&gt;&lt;Type&gt;ゴースト&lt;/Type&gt;&lt;Power&gt;0&lt;/Power&gt;&lt;Kinds&gt;変化&lt;/Kinds&gt;&lt;Conditions&gt;&lt;/Conditions&gt;&lt;/member&gt;</v>
      </c>
    </row>
    <row r="242" spans="1:9">
      <c r="A242" s="1" t="s">
        <v>419</v>
      </c>
      <c r="B242" s="1" t="s">
        <v>1631</v>
      </c>
      <c r="C242" s="1" t="s">
        <v>419</v>
      </c>
      <c r="D242" s="22" t="str">
        <f>VLOOKUP(テーブル3[[#This Row],[Name]],pokemon_waza!$A$2:$H$456,8,FALSE)</f>
        <v>ゴーストタイプにノーマル、かくとうタイプの攻撃が当たるようになる</v>
      </c>
      <c r="E242" s="22" t="str">
        <f>VLOOKUP(テーブル3[[#This Row],[Name]],pokemon_waza!$A$2:$H$456,5,FALSE)</f>
        <v>ノーマル</v>
      </c>
      <c r="F242" s="22" t="str">
        <f>VLOOKUP(テーブル3[[#This Row],[Name]],pokemon_waza!$A$2:$H$456,2,FALSE)</f>
        <v>0</v>
      </c>
      <c r="G242" s="22" t="str">
        <f>VLOOKUP(テーブル3[[#This Row],[Name]],pokemon_waza!$A$2:$H$456,6,FALSE)</f>
        <v>変化</v>
      </c>
      <c r="I2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241"&gt;&lt;Name&gt;みやぶる&lt;/Name&gt;&lt;Text&gt;ゴーストタイプにノーマル、かくとうタイプの攻撃が当たるようになる&lt;/Text&gt;&lt;Type&gt;ノーマル&lt;/Type&gt;&lt;Power&gt;0&lt;/Power&gt;&lt;Kinds&gt;変化&lt;/Kinds&gt;&lt;Conditions&gt;&lt;/Conditions&gt;&lt;/member&gt;</v>
      </c>
    </row>
    <row r="243" spans="1:9">
      <c r="A243" s="1" t="s">
        <v>477</v>
      </c>
      <c r="B243" s="1" t="s">
        <v>1632</v>
      </c>
      <c r="C243" s="1" t="s">
        <v>477</v>
      </c>
      <c r="D243" s="22" t="str">
        <f>VLOOKUP(テーブル3[[#This Row],[Name]],pokemon_waza!$A$2:$H$456,8,FALSE)</f>
        <v>後攻になる、直前に受けた特殊攻撃を2倍にして相手に返す</v>
      </c>
      <c r="E243" s="22" t="str">
        <f>VLOOKUP(テーブル3[[#This Row],[Name]],pokemon_waza!$A$2:$H$456,5,FALSE)</f>
        <v>エスパー</v>
      </c>
      <c r="F243" s="22" t="str">
        <f>VLOOKUP(テーブル3[[#This Row],[Name]],pokemon_waza!$A$2:$H$456,2,FALSE)</f>
        <v>1</v>
      </c>
      <c r="G243" s="22" t="str">
        <f>VLOOKUP(テーブル3[[#This Row],[Name]],pokemon_waza!$A$2:$H$456,6,FALSE)</f>
        <v>特殊</v>
      </c>
      <c r="I2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242"&gt;&lt;Name&gt;ミラーコート&lt;/Name&gt;&lt;Text&gt;後攻になる、直前に受けた特殊攻撃を2倍にして相手に返す&lt;/Text&gt;&lt;Type&gt;エスパー&lt;/Type&gt;&lt;Power&gt;1&lt;/Power&gt;&lt;Kinds&gt;特殊&lt;/Kinds&gt;&lt;Conditions&gt;&lt;/Conditions&gt;&lt;/member&gt;</v>
      </c>
    </row>
    <row r="244" spans="1:9">
      <c r="A244" s="1" t="s">
        <v>657</v>
      </c>
      <c r="B244" s="1" t="s">
        <v>1633</v>
      </c>
      <c r="C244" s="1" t="s">
        <v>657</v>
      </c>
      <c r="D244" s="22" t="str">
        <f>VLOOKUP(テーブル3[[#This Row],[Name]],pokemon_waza!$A$2:$H$456,8,FALSE)</f>
        <v>相手の命中率を下げることがある</v>
      </c>
      <c r="E244" s="22" t="str">
        <f>VLOOKUP(テーブル3[[#This Row],[Name]],pokemon_waza!$A$2:$H$456,5,FALSE)</f>
        <v>はがね</v>
      </c>
      <c r="F244" s="22" t="str">
        <f>VLOOKUP(テーブル3[[#This Row],[Name]],pokemon_waza!$A$2:$H$456,2,FALSE)</f>
        <v>65</v>
      </c>
      <c r="G244" s="22" t="str">
        <f>VLOOKUP(テーブル3[[#This Row],[Name]],pokemon_waza!$A$2:$H$456,6,FALSE)</f>
        <v>特殊</v>
      </c>
      <c r="I2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"S243"&gt;&lt;Name&gt;ミラーショット&lt;/Name&gt;&lt;Text&gt;相手の命中率を下げることがある&lt;/Text&gt;&lt;Type&gt;はがね&lt;/Type&gt;&lt;Power&gt;65&lt;/Power&gt;&lt;Kinds&gt;特殊&lt;/Kinds&gt;&lt;Conditions&gt;&lt;/Conditions&gt;&lt;/member&gt;</v>
      </c>
    </row>
    <row r="245" spans="1:9">
      <c r="A245" s="1" t="s">
        <v>979</v>
      </c>
      <c r="B245" s="1" t="s">
        <v>1634</v>
      </c>
      <c r="C245" s="1" t="s">
        <v>979</v>
      </c>
      <c r="D245" s="22" t="str">
        <f>VLOOKUP(テーブル3[[#This Row],[Name]],pokemon_waza!$A$2:$H$456,8,FALSE)</f>
        <v>2ターン後にタイプの影響を受けない攻撃をする</v>
      </c>
      <c r="E245" s="22" t="str">
        <f>VLOOKUP(テーブル3[[#This Row],[Name]],pokemon_waza!$A$2:$H$456,5,FALSE)</f>
        <v>エスパー</v>
      </c>
      <c r="F245" s="22" t="str">
        <f>VLOOKUP(テーブル3[[#This Row],[Name]],pokemon_waza!$A$2:$H$456,2,FALSE)</f>
        <v>80</v>
      </c>
      <c r="G245" s="22" t="str">
        <f>VLOOKUP(テーブル3[[#This Row],[Name]],pokemon_waza!$A$2:$H$456,6,FALSE)</f>
        <v>特殊</v>
      </c>
      <c r="I2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244"&gt;&lt;Name&gt;みらいよち&lt;/Name&gt;&lt;Text&gt;2ターン後にタイプの影響を受けない攻撃をする&lt;/Text&gt;&lt;Type&gt;エスパー&lt;/Type&gt;&lt;Power&gt;80&lt;/Power&gt;&lt;Kinds&gt;特殊&lt;/Kinds&gt;&lt;Conditions&gt;&lt;/Conditions&gt;&lt;/member&gt;</v>
      </c>
    </row>
    <row r="246" spans="1:9">
      <c r="A246" s="1" t="s">
        <v>1129</v>
      </c>
      <c r="B246" s="1" t="s">
        <v>1635</v>
      </c>
      <c r="C246" s="1" t="s">
        <v>1129</v>
      </c>
      <c r="D246" s="22" t="str">
        <f>VLOOKUP(テーブル3[[#This Row],[Name]],pokemon_waza!$A$2:$H$456,8,FALSE)</f>
        <v>自分のHPを1/2回復する</v>
      </c>
      <c r="E246" s="22" t="str">
        <f>VLOOKUP(テーブル3[[#This Row],[Name]],pokemon_waza!$A$2:$H$456,5,FALSE)</f>
        <v>ノーマル</v>
      </c>
      <c r="F246" s="22" t="str">
        <f>VLOOKUP(テーブル3[[#This Row],[Name]],pokemon_waza!$A$2:$H$456,2,FALSE)</f>
        <v>0</v>
      </c>
      <c r="G246" s="22" t="str">
        <f>VLOOKUP(テーブル3[[#This Row],[Name]],pokemon_waza!$A$2:$H$456,6,FALSE)</f>
        <v>変化</v>
      </c>
      <c r="I2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"S245"&gt;&lt;Name&gt;ミルクのみ&lt;/Name&gt;&lt;Text&gt;自分のHPを1/2回復する&lt;/Text&gt;&lt;Type&gt;ノーマル&lt;/Type&gt;&lt;Power&gt;0&lt;/Power&gt;&lt;Kinds&gt;変化&lt;/Kinds&gt;&lt;Conditions&gt;&lt;/Conditions&gt;&lt;/member&gt;</v>
      </c>
    </row>
    <row r="247" spans="1:9">
      <c r="A247" s="1" t="s">
        <v>756</v>
      </c>
      <c r="B247" s="1" t="s">
        <v>1636</v>
      </c>
      <c r="C247" s="1" t="s">
        <v>756</v>
      </c>
      <c r="D247" s="22" t="str">
        <f>VLOOKUP(テーブル3[[#This Row],[Name]],pokemon_waza!$A$2:$H$456,8,FALSE)</f>
        <v>相手が戦闘中に効果の出るきのみを持っていたら、自分がきのみの効果を受ける</v>
      </c>
      <c r="E247" s="22" t="str">
        <f>VLOOKUP(テーブル3[[#This Row],[Name]],pokemon_waza!$A$2:$H$456,5,FALSE)</f>
        <v>むし</v>
      </c>
      <c r="F247" s="22" t="str">
        <f>VLOOKUP(テーブル3[[#This Row],[Name]],pokemon_waza!$A$2:$H$456,2,FALSE)</f>
        <v>60</v>
      </c>
      <c r="G247" s="22" t="str">
        <f>VLOOKUP(テーブル3[[#This Row],[Name]],pokemon_waza!$A$2:$H$456,6,FALSE)</f>
        <v>物理</v>
      </c>
      <c r="I2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246"&gt;&lt;Name&gt;むしくい&lt;/Name&gt;&lt;Text&gt;相手が戦闘中に効果の出るきのみを持っていたら、自分がきのみの効果を受ける&lt;/Text&gt;&lt;Type&gt;むし&lt;/Type&gt;&lt;Power&gt;60&lt;/Power&gt;&lt;Kinds&gt;物理&lt;/Kinds&gt;&lt;Conditions&gt;&lt;/Conditions&gt;&lt;/member&gt;</v>
      </c>
    </row>
    <row r="248" spans="1:9">
      <c r="A248" s="1" t="s">
        <v>1162</v>
      </c>
      <c r="B248" s="1" t="s">
        <v>1637</v>
      </c>
      <c r="C248" s="1" t="s">
        <v>1162</v>
      </c>
      <c r="D248" s="22" t="str">
        <f>VLOOKUP(テーブル3[[#This Row],[Name]],pokemon_waza!$A$2:$H$456,8,FALSE)</f>
        <v>1割で相手の特防を1段階下げる</v>
      </c>
      <c r="E248" s="22" t="str">
        <f>VLOOKUP(テーブル3[[#This Row],[Name]],pokemon_waza!$A$2:$H$456,5,FALSE)</f>
        <v>むし</v>
      </c>
      <c r="F248" s="22" t="str">
        <f>VLOOKUP(テーブル3[[#This Row],[Name]],pokemon_waza!$A$2:$H$456,2,FALSE)</f>
        <v>90</v>
      </c>
      <c r="G248" s="22" t="str">
        <f>VLOOKUP(テーブル3[[#This Row],[Name]],pokemon_waza!$A$2:$H$456,6,FALSE)</f>
        <v>特殊</v>
      </c>
      <c r="I2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"S247"&gt;&lt;Name&gt;むしのさざめき&lt;/Name&gt;&lt;Text&gt;1割で相手の特防を1段階下げる&lt;/Text&gt;&lt;Type&gt;むし&lt;/Type&gt;&lt;Power&gt;90&lt;/Power&gt;&lt;Kinds&gt;特殊&lt;/Kinds&gt;&lt;Conditions&gt;&lt;/Conditions&gt;&lt;/member&gt;</v>
      </c>
    </row>
    <row r="249" spans="1:9">
      <c r="A249" s="1" t="s">
        <v>312</v>
      </c>
      <c r="B249" s="1" t="s">
        <v>1638</v>
      </c>
      <c r="C249" s="1" t="s">
        <v>312</v>
      </c>
      <c r="D249" s="22" t="str">
        <f>VLOOKUP(テーブル3[[#This Row],[Name]],pokemon_waza!$A$2:$H$456,8,FALSE)</f>
        <v>自分の特攻と特防を1段階上げる</v>
      </c>
      <c r="E249" s="22" t="str">
        <f>VLOOKUP(テーブル3[[#This Row],[Name]],pokemon_waza!$A$2:$H$456,5,FALSE)</f>
        <v>エスパー</v>
      </c>
      <c r="F249" s="22" t="str">
        <f>VLOOKUP(テーブル3[[#This Row],[Name]],pokemon_waza!$A$2:$H$456,2,FALSE)</f>
        <v>0</v>
      </c>
      <c r="G249" s="22" t="str">
        <f>VLOOKUP(テーブル3[[#This Row],[Name]],pokemon_waza!$A$2:$H$456,6,FALSE)</f>
        <v>変化</v>
      </c>
      <c r="I2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"S248"&gt;&lt;Name&gt;めいそう&lt;/Name&gt;&lt;Text&gt;自分の特攻と特防を1段階上げる&lt;/Text&gt;&lt;Type&gt;エスパー&lt;/Type&gt;&lt;Power&gt;0&lt;/Power&gt;&lt;Kinds&gt;変化&lt;/Kinds&gt;&lt;Conditions&gt;&lt;/Conditions&gt;&lt;/member&gt;</v>
      </c>
    </row>
    <row r="250" spans="1:9">
      <c r="A250" s="1" t="s">
        <v>3558</v>
      </c>
      <c r="B250" s="1" t="s">
        <v>1639</v>
      </c>
      <c r="C250" s="1" t="s">
        <v>526</v>
      </c>
      <c r="D250" s="22" t="str">
        <f>VLOOKUP(テーブル3[[#This Row],[Name]],pokemon_waza!$A$2:$H$456,8,FALSE)</f>
        <v>通常攻撃</v>
      </c>
      <c r="E250" s="22" t="str">
        <f>VLOOKUP(テーブル3[[#This Row],[Name]],pokemon_waza!$A$2:$H$456,5,FALSE)</f>
        <v>むし</v>
      </c>
      <c r="F250" s="22" t="str">
        <f>VLOOKUP(テーブル3[[#This Row],[Name]],pokemon_waza!$A$2:$H$456,2,FALSE)</f>
        <v>120</v>
      </c>
      <c r="G250" s="22" t="str">
        <f>VLOOKUP(テーブル3[[#This Row],[Name]],pokemon_waza!$A$2:$H$456,6,FALSE)</f>
        <v>物理</v>
      </c>
      <c r="I2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"S249"&gt;&lt;Name&gt;メガホーン&lt;/Name&gt;&lt;Text&gt;通常攻撃&lt;/Text&gt;&lt;Type&gt;むし&lt;/Type&gt;&lt;Power&gt;120&lt;/Power&gt;&lt;Kinds&gt;物理&lt;/Kinds&gt;&lt;Conditions&gt;&lt;/Conditions&gt;&lt;/member&gt;</v>
      </c>
    </row>
    <row r="251" spans="1:9">
      <c r="A251" s="1" t="s">
        <v>379</v>
      </c>
      <c r="B251" s="1" t="s">
        <v>1640</v>
      </c>
      <c r="C251" s="1" t="s">
        <v>379</v>
      </c>
      <c r="D251" s="22" t="str">
        <f>VLOOKUP(テーブル3[[#This Row],[Name]],pokemon_waza!$A$2:$H$456,8,FALSE)</f>
        <v>自分のこうげきが1段階上がる事がある</v>
      </c>
      <c r="E251" s="22" t="str">
        <f>VLOOKUP(テーブル3[[#This Row],[Name]],pokemon_waza!$A$2:$H$456,5,FALSE)</f>
        <v>はがね</v>
      </c>
      <c r="F251" s="22" t="str">
        <f>VLOOKUP(テーブル3[[#This Row],[Name]],pokemon_waza!$A$2:$H$456,2,FALSE)</f>
        <v>50</v>
      </c>
      <c r="G251" s="22" t="str">
        <f>VLOOKUP(テーブル3[[#This Row],[Name]],pokemon_waza!$A$2:$H$456,6,FALSE)</f>
        <v>物理</v>
      </c>
      <c r="I2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"S250"&gt;&lt;Name&gt;メタルクロー&lt;/Name&gt;&lt;Text&gt;自分のこうげきが1段階上がる事がある&lt;/Text&gt;&lt;Type&gt;はがね&lt;/Type&gt;&lt;Power&gt;50&lt;/Power&gt;&lt;Kinds&gt;物理&lt;/Kinds&gt;&lt;Conditions&gt;&lt;/Conditions&gt;&lt;/member&gt;</v>
      </c>
    </row>
    <row r="252" spans="1:9">
      <c r="A252" s="1" t="s">
        <v>827</v>
      </c>
      <c r="B252" s="1" t="s">
        <v>1641</v>
      </c>
      <c r="C252" s="1" t="s">
        <v>827</v>
      </c>
      <c r="D252" s="22" t="str">
        <f>VLOOKUP(テーブル3[[#This Row],[Name]],pokemon_waza!$A$2:$H$456,8,FALSE)</f>
        <v>そのターンに、最後に受けた技のダメージを1.5倍にして返す</v>
      </c>
      <c r="E252" s="22" t="str">
        <f>VLOOKUP(テーブル3[[#This Row],[Name]],pokemon_waza!$A$2:$H$456,5,FALSE)</f>
        <v>はがね</v>
      </c>
      <c r="F252" s="22" t="str">
        <f>VLOOKUP(テーブル3[[#This Row],[Name]],pokemon_waza!$A$2:$H$456,2,FALSE)</f>
        <v>1</v>
      </c>
      <c r="G252" s="22" t="str">
        <f>VLOOKUP(テーブル3[[#This Row],[Name]],pokemon_waza!$A$2:$H$456,6,FALSE)</f>
        <v>物理</v>
      </c>
      <c r="I2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251"&gt;&lt;Name&gt;メタルバースト&lt;/Name&gt;&lt;Text&gt;そのターンに、最後に受けた技のダメージを1.5倍にして返す&lt;/Text&gt;&lt;Type&gt;はがね&lt;/Type&gt;&lt;Power&gt;1&lt;/Power&gt;&lt;Kinds&gt;物理&lt;/Kinds&gt;&lt;Conditions&gt;&lt;/Conditions&gt;&lt;/member&gt;</v>
      </c>
    </row>
    <row r="253" spans="1:9">
      <c r="A253" s="1" t="s">
        <v>240</v>
      </c>
      <c r="B253" s="1" t="s">
        <v>1642</v>
      </c>
      <c r="C253" s="1" t="s">
        <v>240</v>
      </c>
      <c r="D253" s="22" t="str">
        <f>VLOOKUP(テーブル3[[#This Row],[Name]],pokemon_waza!$A$2:$H$456,8,FALSE)</f>
        <v>♂なら♀を♀なら♂をメロメロ状態にする</v>
      </c>
      <c r="E253" s="22" t="str">
        <f>VLOOKUP(テーブル3[[#This Row],[Name]],pokemon_waza!$A$2:$H$456,5,FALSE)</f>
        <v>ノーマル</v>
      </c>
      <c r="F253" s="22" t="str">
        <f>VLOOKUP(テーブル3[[#This Row],[Name]],pokemon_waza!$A$2:$H$456,2,FALSE)</f>
        <v>0</v>
      </c>
      <c r="G253" s="22" t="str">
        <f>VLOOKUP(テーブル3[[#This Row],[Name]],pokemon_waza!$A$2:$H$456,6,FALSE)</f>
        <v>変化</v>
      </c>
      <c r="I2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"S252"&gt;&lt;Name&gt;メロメロ&lt;/Name&gt;&lt;Text&gt;♂なら♀を♀なら♂をメロメロ状態にする&lt;/Text&gt;&lt;Type&gt;ノーマル&lt;/Type&gt;&lt;Power&gt;0&lt;/Power&gt;&lt;Kinds&gt;変化&lt;/Kinds&gt;&lt;Conditions&gt;&lt;/Conditions&gt;&lt;/member&gt;</v>
      </c>
    </row>
    <row r="254" spans="1:9">
      <c r="A254" s="1" t="s">
        <v>940</v>
      </c>
      <c r="B254" s="1" t="s">
        <v>1643</v>
      </c>
      <c r="C254" s="1" t="s">
        <v>940</v>
      </c>
      <c r="D254" s="22" t="str">
        <f>VLOOKUP(テーブル3[[#This Row],[Name]],pokemon_waza!$A$2:$H$456,8,FALSE)</f>
        <v>相手が最後に使った技をその戦闘中のにコピーして使える。(PPは5)</v>
      </c>
      <c r="E254" s="22" t="str">
        <f>VLOOKUP(テーブル3[[#This Row],[Name]],pokemon_waza!$A$2:$H$456,5,FALSE)</f>
        <v>ノーマル</v>
      </c>
      <c r="F254" s="22" t="str">
        <f>VLOOKUP(テーブル3[[#This Row],[Name]],pokemon_waza!$A$2:$H$456,2,FALSE)</f>
        <v>0</v>
      </c>
      <c r="G254" s="22" t="str">
        <f>VLOOKUP(テーブル3[[#This Row],[Name]],pokemon_waza!$A$2:$H$456,6,FALSE)</f>
        <v>変化</v>
      </c>
      <c r="I2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253"&gt;&lt;Name&gt;ものまね&lt;/Name&gt;&lt;Text&gt;相手が最後に使った技をその戦闘中のにコピーして使える。(PPは5)&lt;/Text&gt;&lt;Type&gt;ノーマル&lt;/Type&gt;&lt;Power&gt;0&lt;/Power&gt;&lt;Kinds&gt;変化&lt;/Kinds&gt;&lt;Conditions&gt;&lt;/Conditions&gt;&lt;/member&gt;</v>
      </c>
    </row>
    <row r="255" spans="1:9">
      <c r="A255" s="1" t="s">
        <v>1259</v>
      </c>
      <c r="B255" s="1" t="s">
        <v>1644</v>
      </c>
      <c r="C255" s="1" t="s">
        <v>1259</v>
      </c>
      <c r="D255" s="22" t="str">
        <f>VLOOKUP(テーブル3[[#This Row],[Name]],pokemon_waza!$A$2:$H$456,8,FALSE)</f>
        <v>与えたダメージの1/2を自分も受ける</v>
      </c>
      <c r="E255" s="22" t="str">
        <f>VLOOKUP(テーブル3[[#This Row],[Name]],pokemon_waza!$A$2:$H$456,5,FALSE)</f>
        <v>いわ</v>
      </c>
      <c r="F255" s="22" t="str">
        <f>VLOOKUP(テーブル3[[#This Row],[Name]],pokemon_waza!$A$2:$H$456,2,FALSE)</f>
        <v>150</v>
      </c>
      <c r="G255" s="22" t="str">
        <f>VLOOKUP(テーブル3[[#This Row],[Name]],pokemon_waza!$A$2:$H$456,6,FALSE)</f>
        <v>物理</v>
      </c>
      <c r="I2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"S254"&gt;&lt;Name&gt;もろはのずつき&lt;/Name&gt;&lt;Text&gt;与えたダメージの1/2を自分も受ける&lt;/Text&gt;&lt;Type&gt;いわ&lt;/Type&gt;&lt;Power&gt;150&lt;/Power&gt;&lt;Kinds&gt;物理&lt;/Kinds&gt;&lt;Conditions&gt;&lt;/Conditions&gt;&lt;/member&gt;</v>
      </c>
    </row>
    <row r="256" spans="1:9">
      <c r="A256" s="1" t="s">
        <v>101</v>
      </c>
      <c r="B256" s="1" t="s">
        <v>1645</v>
      </c>
      <c r="C256" s="1" t="s">
        <v>101</v>
      </c>
      <c r="D256" s="22" t="str">
        <f>VLOOKUP(テーブル3[[#This Row],[Name]],pokemon_waza!$A$2:$H$456,8,FALSE)</f>
        <v>なつき度が低いと与えるダメージが増加</v>
      </c>
      <c r="E256" s="22" t="str">
        <f>VLOOKUP(テーブル3[[#This Row],[Name]],pokemon_waza!$A$2:$H$456,5,FALSE)</f>
        <v>ノーマル</v>
      </c>
      <c r="F256" s="22" t="str">
        <f>VLOOKUP(テーブル3[[#This Row],[Name]],pokemon_waza!$A$2:$H$456,2,FALSE)</f>
        <v>1</v>
      </c>
      <c r="G256" s="22" t="str">
        <f>VLOOKUP(テーブル3[[#This Row],[Name]],pokemon_waza!$A$2:$H$456,6,FALSE)</f>
        <v>物理</v>
      </c>
      <c r="I2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"S255"&gt;&lt;Name&gt;やつあたり&lt;/Name&gt;&lt;Text&gt;なつき度が低いと与えるダメージが増加&lt;/Text&gt;&lt;Type&gt;ノーマル&lt;/Type&gt;&lt;Power&gt;1&lt;/Power&gt;&lt;Kinds&gt;物理&lt;/Kinds&gt;&lt;Conditions&gt;&lt;/Conditions&gt;&lt;/member&gt;</v>
      </c>
    </row>
    <row r="257" spans="1:9">
      <c r="A257" s="1" t="s">
        <v>507</v>
      </c>
      <c r="B257" s="1" t="s">
        <v>1646</v>
      </c>
      <c r="C257" s="1" t="s">
        <v>507</v>
      </c>
      <c r="D257" s="22" t="str">
        <f>VLOOKUP(テーブル3[[#This Row],[Name]],pokemon_waza!$A$2:$H$456,8,FALSE)</f>
        <v>毎ターン相手からHPを吸い取る</v>
      </c>
      <c r="E257" s="22" t="str">
        <f>VLOOKUP(テーブル3[[#This Row],[Name]],pokemon_waza!$A$2:$H$456,5,FALSE)</f>
        <v>くさ</v>
      </c>
      <c r="F257" s="22" t="str">
        <f>VLOOKUP(テーブル3[[#This Row],[Name]],pokemon_waza!$A$2:$H$456,2,FALSE)</f>
        <v>0</v>
      </c>
      <c r="G257" s="22" t="str">
        <f>VLOOKUP(テーブル3[[#This Row],[Name]],pokemon_waza!$A$2:$H$456,6,FALSE)</f>
        <v>変化</v>
      </c>
      <c r="I2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"S256"&gt;&lt;Name&gt;やどりぎのタネ&lt;/Name&gt;&lt;Text&gt;毎ターン相手からHPを吸い取る&lt;/Text&gt;&lt;Type&gt;くさ&lt;/Type&gt;&lt;Power&gt;0&lt;/Power&gt;&lt;Kinds&gt;変化&lt;/Kinds&gt;&lt;Conditions&gt;&lt;/Conditions&gt;&lt;/member&gt;</v>
      </c>
    </row>
    <row r="258" spans="1:9">
      <c r="A258" s="1" t="s">
        <v>404</v>
      </c>
      <c r="B258" s="1" t="s">
        <v>1647</v>
      </c>
      <c r="C258" s="1" t="s">
        <v>404</v>
      </c>
      <c r="D258" s="22" t="str">
        <f>VLOOKUP(テーブル3[[#This Row],[Name]],pokemon_waza!$A$2:$H$456,8,FALSE)</f>
        <v>相手から技を受けていると威力2倍</v>
      </c>
      <c r="E258" s="22" t="str">
        <f>VLOOKUP(テーブル3[[#This Row],[Name]],pokemon_waza!$A$2:$H$456,5,FALSE)</f>
        <v>こおり</v>
      </c>
      <c r="F258" s="22" t="str">
        <f>VLOOKUP(テーブル3[[#This Row],[Name]],pokemon_waza!$A$2:$H$456,2,FALSE)</f>
        <v>60</v>
      </c>
      <c r="G258" s="22" t="str">
        <f>VLOOKUP(テーブル3[[#This Row],[Name]],pokemon_waza!$A$2:$H$456,6,FALSE)</f>
        <v>物理</v>
      </c>
      <c r="I2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"S257"&gt;&lt;Name&gt;ゆきなだれ&lt;/Name&gt;&lt;Text&gt;相手から技を受けていると威力2倍&lt;/Text&gt;&lt;Type&gt;こおり&lt;/Type&gt;&lt;Power&gt;60&lt;/Power&gt;&lt;Kinds&gt;物理&lt;/Kinds&gt;&lt;Conditions&gt;&lt;/Conditions&gt;&lt;/member&gt;</v>
      </c>
    </row>
    <row r="259" spans="1:9">
      <c r="A259" s="1" t="s">
        <v>535</v>
      </c>
      <c r="B259" s="1" t="s">
        <v>1648</v>
      </c>
      <c r="C259" s="1" t="s">
        <v>535</v>
      </c>
      <c r="D259" s="22" t="str">
        <f>VLOOKUP(テーブル3[[#This Row],[Name]],pokemon_waza!$A$2:$H$456,8,FALSE)</f>
        <v>ねむり状態の相手のみダメージ、与えたダメージの1/2回復</v>
      </c>
      <c r="E259" s="22" t="str">
        <f>VLOOKUP(テーブル3[[#This Row],[Name]],pokemon_waza!$A$2:$H$456,5,FALSE)</f>
        <v>エスパー</v>
      </c>
      <c r="F259" s="22" t="str">
        <f>VLOOKUP(テーブル3[[#This Row],[Name]],pokemon_waza!$A$2:$H$456,2,FALSE)</f>
        <v>100</v>
      </c>
      <c r="G259" s="22" t="str">
        <f>VLOOKUP(テーブル3[[#This Row],[Name]],pokemon_waza!$A$2:$H$456,6,FALSE)</f>
        <v>特殊</v>
      </c>
      <c r="I2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258"&gt;&lt;Name&gt;ゆめくい&lt;/Name&gt;&lt;Text&gt;ねむり状態の相手のみダメージ、与えたダメージの1/2回復&lt;/Text&gt;&lt;Type&gt;エスパー&lt;/Type&gt;&lt;Power&gt;100&lt;/Power&gt;&lt;Kinds&gt;特殊&lt;/Kinds&gt;&lt;Conditions&gt;&lt;/Conditions&gt;&lt;/member&gt;</v>
      </c>
    </row>
    <row r="260" spans="1:9">
      <c r="A260" s="1" t="s">
        <v>388</v>
      </c>
      <c r="B260" s="1" t="s">
        <v>1649</v>
      </c>
      <c r="C260" s="1" t="s">
        <v>388</v>
      </c>
      <c r="D260" s="22" t="str">
        <f>VLOOKUP(テーブル3[[#This Row],[Name]],pokemon_waza!$A$2:$H$456,8,FALSE)</f>
        <v>相手のとくぼうを1段階下げる事がある</v>
      </c>
      <c r="E260" s="22" t="str">
        <f>VLOOKUP(テーブル3[[#This Row],[Name]],pokemon_waza!$A$2:$H$456,5,FALSE)</f>
        <v>はがね</v>
      </c>
      <c r="F260" s="22" t="str">
        <f>VLOOKUP(テーブル3[[#This Row],[Name]],pokemon_waza!$A$2:$H$456,2,FALSE)</f>
        <v>80</v>
      </c>
      <c r="G260" s="22" t="str">
        <f>VLOOKUP(テーブル3[[#This Row],[Name]],pokemon_waza!$A$2:$H$456,6,FALSE)</f>
        <v>特殊</v>
      </c>
      <c r="I2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259"&gt;&lt;Name&gt;ラスターカノン&lt;/Name&gt;&lt;Text&gt;相手のとくぼうを1段階下げる事がある&lt;/Text&gt;&lt;Type&gt;はがね&lt;/Type&gt;&lt;Power&gt;80&lt;/Power&gt;&lt;Kinds&gt;特殊&lt;/Kinds&gt;&lt;Conditions&gt;&lt;/Conditions&gt;&lt;/member&gt;</v>
      </c>
    </row>
    <row r="261" spans="1:9">
      <c r="A261" s="1" t="s">
        <v>1243</v>
      </c>
      <c r="B261" s="1" t="s">
        <v>1650</v>
      </c>
      <c r="C261" s="1" t="s">
        <v>1243</v>
      </c>
      <c r="D261" s="22" t="str">
        <f>VLOOKUP(テーブル3[[#This Row],[Name]],pokemon_waza!$A$2:$H$456,8,FALSE)</f>
        <v>相手のとくぼうを1段階下げる事がある</v>
      </c>
      <c r="E261" s="22" t="str">
        <f>VLOOKUP(テーブル3[[#This Row],[Name]],pokemon_waza!$A$2:$H$456,5,FALSE)</f>
        <v>エスパー</v>
      </c>
      <c r="F261" s="22" t="str">
        <f>VLOOKUP(テーブル3[[#This Row],[Name]],pokemon_waza!$A$2:$H$456,2,FALSE)</f>
        <v>70</v>
      </c>
      <c r="G261" s="22" t="str">
        <f>VLOOKUP(テーブル3[[#This Row],[Name]],pokemon_waza!$A$2:$H$456,6,FALSE)</f>
        <v>特殊</v>
      </c>
      <c r="I2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260"&gt;&lt;Name&gt;ラスターパージ&lt;/Name&gt;&lt;Text&gt;相手のとくぼうを1段階下げる事がある&lt;/Text&gt;&lt;Type&gt;エスパー&lt;/Type&gt;&lt;Power&gt;70&lt;/Power&gt;&lt;Kinds&gt;特殊&lt;/Kinds&gt;&lt;Conditions&gt;&lt;/Conditions&gt;&lt;/member&gt;</v>
      </c>
    </row>
    <row r="262" spans="1:9">
      <c r="A262" s="1" t="s">
        <v>272</v>
      </c>
      <c r="B262" s="1" t="s">
        <v>1651</v>
      </c>
      <c r="C262" s="1" t="s">
        <v>272</v>
      </c>
      <c r="D262" s="22" t="str">
        <f>VLOOKUP(テーブル3[[#This Row],[Name]],pokemon_waza!$A$2:$H$456,8,FALSE)</f>
        <v>はんどうで自分のとくこうが2段階下がる</v>
      </c>
      <c r="E262" s="22" t="str">
        <f>VLOOKUP(テーブル3[[#This Row],[Name]],pokemon_waza!$A$2:$H$456,5,FALSE)</f>
        <v>くさ</v>
      </c>
      <c r="F262" s="22" t="str">
        <f>VLOOKUP(テーブル3[[#This Row],[Name]],pokemon_waza!$A$2:$H$456,2,FALSE)</f>
        <v>140</v>
      </c>
      <c r="G262" s="22" t="str">
        <f>VLOOKUP(テーブル3[[#This Row],[Name]],pokemon_waza!$A$2:$H$456,6,FALSE)</f>
        <v>特殊</v>
      </c>
      <c r="I2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261"&gt;&lt;Name&gt;リーフストーム&lt;/Name&gt;&lt;Text&gt;はんどうで自分のとくこうが2段階下がる&lt;/Text&gt;&lt;Type&gt;くさ&lt;/Type&gt;&lt;Power&gt;140&lt;/Power&gt;&lt;Kinds&gt;特殊&lt;/Kinds&gt;&lt;Conditions&gt;&lt;/Conditions&gt;&lt;/member&gt;</v>
      </c>
    </row>
    <row r="263" spans="1:9">
      <c r="A263" s="1" t="s">
        <v>350</v>
      </c>
      <c r="B263" s="1" t="s">
        <v>1652</v>
      </c>
      <c r="C263" s="1" t="s">
        <v>350</v>
      </c>
      <c r="D263" s="22" t="str">
        <f>VLOOKUP(テーブル3[[#This Row],[Name]],pokemon_waza!$A$2:$H$456,8,FALSE)</f>
        <v>急所に当たりやすい</v>
      </c>
      <c r="E263" s="22" t="str">
        <f>VLOOKUP(テーブル3[[#This Row],[Name]],pokemon_waza!$A$2:$H$456,5,FALSE)</f>
        <v>くさ</v>
      </c>
      <c r="F263" s="22" t="str">
        <f>VLOOKUP(テーブル3[[#This Row],[Name]],pokemon_waza!$A$2:$H$456,2,FALSE)</f>
        <v>90</v>
      </c>
      <c r="G263" s="22" t="str">
        <f>VLOOKUP(テーブル3[[#This Row],[Name]],pokemon_waza!$A$2:$H$456,6,FALSE)</f>
        <v>物理</v>
      </c>
      <c r="I2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"S262"&gt;&lt;Name&gt;リーフブレード&lt;/Name&gt;&lt;Text&gt;急所に当たりやすい&lt;/Text&gt;&lt;Type&gt;くさ&lt;/Type&gt;&lt;Power&gt;90&lt;/Power&gt;&lt;Kinds&gt;物理&lt;/Kinds&gt;&lt;Conditions&gt;&lt;/Conditions&gt;&lt;/member&gt;</v>
      </c>
    </row>
    <row r="264" spans="1:9">
      <c r="A264" s="1" t="s">
        <v>1084</v>
      </c>
      <c r="B264" s="1" t="s">
        <v>1653</v>
      </c>
      <c r="C264" s="1" t="s">
        <v>1084</v>
      </c>
      <c r="D264" s="22" t="str">
        <f>VLOOKUP(テーブル3[[#This Row],[Name]],pokemon_waza!$A$2:$H$456,8,FALSE)</f>
        <v>自分の使った持ち物をもう一度使えるようにする</v>
      </c>
      <c r="E264" s="22" t="str">
        <f>VLOOKUP(テーブル3[[#This Row],[Name]],pokemon_waza!$A$2:$H$456,5,FALSE)</f>
        <v>ノーマル</v>
      </c>
      <c r="F264" s="22" t="str">
        <f>VLOOKUP(テーブル3[[#This Row],[Name]],pokemon_waza!$A$2:$H$456,2,FALSE)</f>
        <v>0</v>
      </c>
      <c r="G264" s="22" t="str">
        <f>VLOOKUP(テーブル3[[#This Row],[Name]],pokemon_waza!$A$2:$H$456,6,FALSE)</f>
        <v>変化</v>
      </c>
      <c r="I2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263"&gt;&lt;Name&gt;リサイクル&lt;/Name&gt;&lt;Text&gt;自分の使った持ち物をもう一度使えるようにする&lt;/Text&gt;&lt;Type&gt;ノーマル&lt;/Type&gt;&lt;Power&gt;0&lt;/Power&gt;&lt;Kinds&gt;変化&lt;/Kinds&gt;&lt;Conditions&gt;&lt;/Conditions&gt;&lt;/member&gt;</v>
      </c>
    </row>
    <row r="265" spans="1:9">
      <c r="A265" s="1" t="s">
        <v>311</v>
      </c>
      <c r="B265" s="1" t="s">
        <v>1654</v>
      </c>
      <c r="C265" s="1" t="s">
        <v>311</v>
      </c>
      <c r="D265" s="22" t="str">
        <f>VLOOKUP(テーブル3[[#This Row],[Name]],pokemon_waza!$A$2:$H$456,8,FALSE)</f>
        <v>物理技攻撃のダメージを5ターン半減</v>
      </c>
      <c r="E265" s="22" t="str">
        <f>VLOOKUP(テーブル3[[#This Row],[Name]],pokemon_waza!$A$2:$H$456,5,FALSE)</f>
        <v>エスパー</v>
      </c>
      <c r="F265" s="22" t="str">
        <f>VLOOKUP(テーブル3[[#This Row],[Name]],pokemon_waza!$A$2:$H$456,2,FALSE)</f>
        <v>0</v>
      </c>
      <c r="G265" s="22" t="str">
        <f>VLOOKUP(テーブル3[[#This Row],[Name]],pokemon_waza!$A$2:$H$456,6,FALSE)</f>
        <v>変化</v>
      </c>
      <c r="I2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"S264"&gt;&lt;Name&gt;リフレクター&lt;/Name&gt;&lt;Text&gt;物理技攻撃のダメージを5ターン半減&lt;/Text&gt;&lt;Type&gt;エスパー&lt;/Type&gt;&lt;Power&gt;0&lt;/Power&gt;&lt;Kinds&gt;変化&lt;/Kinds&gt;&lt;Conditions&gt;&lt;/Conditions&gt;&lt;/member&gt;</v>
      </c>
    </row>
    <row r="266" spans="1:9">
      <c r="A266" s="1" t="s">
        <v>422</v>
      </c>
      <c r="B266" s="1" t="s">
        <v>1655</v>
      </c>
      <c r="C266" s="1" t="s">
        <v>422</v>
      </c>
      <c r="D266" s="22" t="str">
        <f>VLOOKUP(テーブル3[[#This Row],[Name]],pokemon_waza!$A$2:$H$456,8,FALSE)</f>
        <v>相手の攻撃を受けていると威力2倍</v>
      </c>
      <c r="E266" s="22" t="str">
        <f>VLOOKUP(テーブル3[[#This Row],[Name]],pokemon_waza!$A$2:$H$456,5,FALSE)</f>
        <v>かくとう</v>
      </c>
      <c r="F266" s="22" t="str">
        <f>VLOOKUP(テーブル3[[#This Row],[Name]],pokemon_waza!$A$2:$H$456,2,FALSE)</f>
        <v>60</v>
      </c>
      <c r="G266" s="22" t="str">
        <f>VLOOKUP(テーブル3[[#This Row],[Name]],pokemon_waza!$A$2:$H$456,6,FALSE)</f>
        <v>物理</v>
      </c>
      <c r="I2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"S265"&gt;&lt;Name&gt;リベンジ&lt;/Name&gt;&lt;Text&gt;相手の攻撃を受けていると威力2倍&lt;/Text&gt;&lt;Type&gt;かくとう&lt;/Type&gt;&lt;Power&gt;60&lt;/Power&gt;&lt;Kinds&gt;物理&lt;/Kinds&gt;&lt;Conditions&gt;&lt;/Conditions&gt;&lt;/member&gt;</v>
      </c>
    </row>
    <row r="267" spans="1:9">
      <c r="A267" s="1" t="s">
        <v>432</v>
      </c>
      <c r="B267" s="1" t="s">
        <v>1656</v>
      </c>
      <c r="C267" s="1" t="s">
        <v>432</v>
      </c>
      <c r="D267" s="22" t="str">
        <f>VLOOKUP(テーブル3[[#This Row],[Name]],pokemon_waza!$A$2:$H$456,8,FALSE)</f>
        <v>自分のとくこうが2段階下がる</v>
      </c>
      <c r="E267" s="22" t="str">
        <f>VLOOKUP(テーブル3[[#This Row],[Name]],pokemon_waza!$A$2:$H$456,5,FALSE)</f>
        <v>ドラゴン</v>
      </c>
      <c r="F267" s="22" t="str">
        <f>VLOOKUP(テーブル3[[#This Row],[Name]],pokemon_waza!$A$2:$H$456,2,FALSE)</f>
        <v>140</v>
      </c>
      <c r="G267" s="22" t="str">
        <f>VLOOKUP(テーブル3[[#This Row],[Name]],pokemon_waza!$A$2:$H$456,6,FALSE)</f>
        <v>特殊</v>
      </c>
      <c r="I2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"S266"&gt;&lt;Name&gt;りゅうせいぐん&lt;/Name&gt;&lt;Text&gt;自分のとくこうが2段階下がる&lt;/Text&gt;&lt;Type&gt;ドラゴン&lt;/Type&gt;&lt;Power&gt;140&lt;/Power&gt;&lt;Kinds&gt;特殊&lt;/Kinds&gt;&lt;Conditions&gt;&lt;/Conditions&gt;&lt;/member&gt;</v>
      </c>
    </row>
    <row r="268" spans="1:9">
      <c r="A268" s="1" t="s">
        <v>3560</v>
      </c>
      <c r="B268" s="1" t="s">
        <v>1657</v>
      </c>
      <c r="C268" s="1" t="s">
        <v>265</v>
      </c>
      <c r="D268" s="22" t="str">
        <f>VLOOKUP(テーブル3[[#This Row],[Name]],pokemon_waza!$A$2:$H$456,8,FALSE)</f>
        <v>通常攻撃</v>
      </c>
      <c r="E268" s="22" t="str">
        <f>VLOOKUP(テーブル3[[#This Row],[Name]],pokemon_waza!$A$2:$H$456,5,FALSE)</f>
        <v>ドラゴン</v>
      </c>
      <c r="F268" s="22" t="str">
        <f>VLOOKUP(テーブル3[[#This Row],[Name]],pokemon_waza!$A$2:$H$456,2,FALSE)</f>
        <v>80</v>
      </c>
      <c r="G268" s="22" t="str">
        <f>VLOOKUP(テーブル3[[#This Row],[Name]],pokemon_waza!$A$2:$H$456,6,FALSE)</f>
        <v>特殊</v>
      </c>
      <c r="I2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"S267"&gt;&lt;Name&gt;りゅうのはどう&lt;/Name&gt;&lt;Text&gt;通常攻撃&lt;/Text&gt;&lt;Type&gt;ドラゴン&lt;/Type&gt;&lt;Power&gt;80&lt;/Power&gt;&lt;Kinds&gt;特殊&lt;/Kinds&gt;&lt;Conditions&gt;&lt;/Conditions&gt;&lt;/member&gt;</v>
      </c>
    </row>
    <row r="269" spans="1:9">
      <c r="A269" s="1" t="s">
        <v>399</v>
      </c>
      <c r="B269" s="1" t="s">
        <v>1658</v>
      </c>
      <c r="C269" s="1" t="s">
        <v>399</v>
      </c>
      <c r="D269" s="22" t="str">
        <f>VLOOKUP(テーブル3[[#This Row],[Name]],pokemon_waza!$A$2:$H$456,8,FALSE)</f>
        <v>自分のこうげきとすばやさを1段階上げる</v>
      </c>
      <c r="E269" s="22" t="str">
        <f>VLOOKUP(テーブル3[[#This Row],[Name]],pokemon_waza!$A$2:$H$456,5,FALSE)</f>
        <v>ドラゴン</v>
      </c>
      <c r="F269" s="22" t="str">
        <f>VLOOKUP(テーブル3[[#This Row],[Name]],pokemon_waza!$A$2:$H$456,2,FALSE)</f>
        <v>0</v>
      </c>
      <c r="G269" s="22" t="str">
        <f>VLOOKUP(テーブル3[[#This Row],[Name]],pokemon_waza!$A$2:$H$456,6,FALSE)</f>
        <v>変化</v>
      </c>
      <c r="I2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268"&gt;&lt;Name&gt;りゅうのまい&lt;/Name&gt;&lt;Text&gt;自分のこうげきとすばやさを1段階上げる&lt;/Text&gt;&lt;Type&gt;ドラゴン&lt;/Type&gt;&lt;Power&gt;0&lt;/Power&gt;&lt;Kinds&gt;変化&lt;/Kinds&gt;&lt;Conditions&gt;&lt;/Conditions&gt;&lt;/member&gt;</v>
      </c>
    </row>
    <row r="270" spans="1:9">
      <c r="A270" s="1" t="s">
        <v>340</v>
      </c>
      <c r="B270" s="1" t="s">
        <v>1659</v>
      </c>
      <c r="C270" s="1" t="s">
        <v>340</v>
      </c>
      <c r="D270" s="22" t="str">
        <f>VLOOKUP(テーブル3[[#This Row],[Name]],pokemon_waza!$A$2:$H$456,8,FALSE)</f>
        <v>相手をこおり状態にする事がある</v>
      </c>
      <c r="E270" s="22" t="str">
        <f>VLOOKUP(テーブル3[[#This Row],[Name]],pokemon_waza!$A$2:$H$456,5,FALSE)</f>
        <v>こおり</v>
      </c>
      <c r="F270" s="22" t="str">
        <f>VLOOKUP(テーブル3[[#This Row],[Name]],pokemon_waza!$A$2:$H$456,2,FALSE)</f>
        <v>75</v>
      </c>
      <c r="G270" s="22" t="str">
        <f>VLOOKUP(テーブル3[[#This Row],[Name]],pokemon_waza!$A$2:$H$456,6,FALSE)</f>
        <v>物理</v>
      </c>
      <c r="I2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"S269"&gt;&lt;Name&gt;れいとうパンチ&lt;/Name&gt;&lt;Text&gt;相手をこおり状態にする事がある&lt;/Text&gt;&lt;Type&gt;こおり&lt;/Type&gt;&lt;Power&gt;75&lt;/Power&gt;&lt;Kinds&gt;物理&lt;/Kinds&gt;&lt;Conditions&gt;&lt;/Conditions&gt;&lt;/member&gt;</v>
      </c>
    </row>
    <row r="271" spans="1:9">
      <c r="A271" s="1" t="s">
        <v>396</v>
      </c>
      <c r="B271" s="1" t="s">
        <v>1660</v>
      </c>
      <c r="C271" s="1" t="s">
        <v>396</v>
      </c>
      <c r="D271" s="22" t="str">
        <f>VLOOKUP(テーブル3[[#This Row],[Name]],pokemon_waza!$A$2:$H$456,8,FALSE)</f>
        <v>相手をこおり状態にする事がある</v>
      </c>
      <c r="E271" s="22" t="str">
        <f>VLOOKUP(テーブル3[[#This Row],[Name]],pokemon_waza!$A$2:$H$456,5,FALSE)</f>
        <v>こおり</v>
      </c>
      <c r="F271" s="22" t="str">
        <f>VLOOKUP(テーブル3[[#This Row],[Name]],pokemon_waza!$A$2:$H$456,2,FALSE)</f>
        <v>95</v>
      </c>
      <c r="G271" s="22" t="str">
        <f>VLOOKUP(テーブル3[[#This Row],[Name]],pokemon_waza!$A$2:$H$456,6,FALSE)</f>
        <v>特殊</v>
      </c>
      <c r="I2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"S270"&gt;&lt;Name&gt;れいとうビーム&lt;/Name&gt;&lt;Text&gt;相手をこおり状態にする事がある&lt;/Text&gt;&lt;Type&gt;こおり&lt;/Type&gt;&lt;Power&gt;95&lt;/Power&gt;&lt;Kinds&gt;特殊&lt;/Kinds&gt;&lt;Conditions&gt;&lt;/Conditions&gt;&lt;/member&gt;</v>
      </c>
    </row>
    <row r="272" spans="1:9">
      <c r="A272" s="1" t="s">
        <v>531</v>
      </c>
      <c r="B272" s="1" t="s">
        <v>1661</v>
      </c>
      <c r="C272" s="1" t="s">
        <v>531</v>
      </c>
      <c r="D272" s="22" t="str">
        <f>VLOOKUP(テーブル3[[#This Row],[Name]],pokemon_waza!$A$2:$H$456,8,FALSE)</f>
        <v>自分のとくこうを2段階あげる</v>
      </c>
      <c r="E272" s="22" t="str">
        <f>VLOOKUP(テーブル3[[#This Row],[Name]],pokemon_waza!$A$2:$H$456,5,FALSE)</f>
        <v>あく</v>
      </c>
      <c r="F272" s="22" t="str">
        <f>VLOOKUP(テーブル3[[#This Row],[Name]],pokemon_waza!$A$2:$H$456,2,FALSE)</f>
        <v>0</v>
      </c>
      <c r="G272" s="22" t="str">
        <f>VLOOKUP(テーブル3[[#This Row],[Name]],pokemon_waza!$A$2:$H$456,6,FALSE)</f>
        <v>変化</v>
      </c>
      <c r="I2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Row],[Conditions]]&amp;"&lt;/Conditions&gt;&lt;/member&gt;&lt;/Inf_Skill&gt;"</f>
        <v>&lt;member ID = "S271"&gt;&lt;Name&gt;わるだくみ&lt;/Name&gt;&lt;Text&gt;自分のとくこうを2段階あげる&lt;/Text&gt;&lt;Type&gt;あく&lt;/Type&gt;&lt;Power&gt;0&lt;/Power&gt;&lt;Kinds&gt;変化&lt;/Kinds&gt;&lt;Conditions&gt;&lt;/Conditions&gt;&lt;/member&gt;&lt;/Inf_Skill&gt;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27"/>
  <sheetViews>
    <sheetView topLeftCell="A105" zoomScaleNormal="100" workbookViewId="0">
      <selection activeCell="H2" sqref="H2:H127"/>
    </sheetView>
  </sheetViews>
  <sheetFormatPr defaultColWidth="9" defaultRowHeight="18.75"/>
  <cols>
    <col min="1" max="1" width="17.25" style="1" customWidth="1"/>
    <col min="2" max="2" width="9" style="1"/>
    <col min="3" max="3" width="17.25" style="1" customWidth="1"/>
    <col min="4" max="4" width="7.25" style="22" customWidth="1"/>
    <col min="5" max="5" width="14.5" style="1" customWidth="1"/>
    <col min="6" max="6" width="12" style="1" customWidth="1"/>
    <col min="7" max="7" width="9" style="1"/>
    <col min="11" max="1024" width="9" style="1"/>
  </cols>
  <sheetData>
    <row r="1" spans="1:8">
      <c r="A1" s="1" t="s">
        <v>1</v>
      </c>
      <c r="B1" s="16" t="s">
        <v>195</v>
      </c>
      <c r="C1" s="16" t="s">
        <v>1</v>
      </c>
      <c r="D1" s="21" t="s">
        <v>27</v>
      </c>
      <c r="E1" s="16" t="s">
        <v>28</v>
      </c>
      <c r="F1" s="16" t="s">
        <v>29</v>
      </c>
    </row>
    <row r="2" spans="1:8">
      <c r="A2" s="1" t="s">
        <v>402</v>
      </c>
      <c r="B2" s="1" t="s">
        <v>1391</v>
      </c>
      <c r="C2" s="1" t="s">
        <v>402</v>
      </c>
      <c r="D2" s="22" t="str">
        <f>VLOOKUP(テーブル5[[#This Row],[Name]],pokemon_tokusei!$A$2:$B$124,2,FALSE)</f>
        <v>天気があられだとHPが回復する</v>
      </c>
      <c r="H2" t="str">
        <f>"&lt;Inf_Special&gt;&lt;member ID = """&amp;B2&amp;"""&gt;&lt;Name&gt;"&amp;C2&amp;"&lt;/Name&gt;&lt;Text&gt;"&amp;D2&amp;"&lt;/Text&gt;&lt;Magnification&gt;"&amp;E2&amp;"&lt;/Magnification&gt;&lt;Conditions&gt;"&amp;F2&amp;"&lt;/Conditions&gt;&lt;/member&gt;"</f>
        <v>&lt;Inf_Special&gt;&lt;member ID = "S1"&gt;&lt;Name&gt;アイスボディ&lt;/Name&gt;&lt;Text&gt;天気があられだとHPが回復する&lt;/Text&gt;&lt;Magnification&gt;&lt;/Magnification&gt;&lt;Conditions&gt;&lt;/Conditions&gt;&lt;/member&gt;</v>
      </c>
    </row>
    <row r="3" spans="1:8">
      <c r="A3" s="1" t="s">
        <v>1662</v>
      </c>
      <c r="B3" s="1" t="s">
        <v>1392</v>
      </c>
      <c r="C3" s="1" t="s">
        <v>1662</v>
      </c>
      <c r="D3" s="22" t="str">
        <f>VLOOKUP(テーブル5[[#This Row],[Name]],pokemon_tokusei!$A$2:$B$124,2,FALSE)</f>
        <v>先頭にいると野生のポケモンに遭遇しにくい</v>
      </c>
      <c r="H3" t="str">
        <f>"&lt;member ID = """&amp;B3&amp;"""&gt;&lt;Name&gt;"&amp;C3&amp;"&lt;/Name&gt;&lt;Text&gt;"&amp;D3&amp;"&lt;/Text&gt;&lt;Magnification&gt;"&amp;E3&amp;"&lt;/Magnification&gt;&lt;Conditions&gt;"&amp;F3&amp;"&lt;/Conditions&gt;&lt;/member&gt;"</f>
        <v>&lt;member ID = "S2"&gt;&lt;Name&gt;あくしゅう&lt;/Name&gt;&lt;Text&gt;先頭にいると野生のポケモンに遭遇しにくい&lt;/Text&gt;&lt;Magnification&gt;&lt;/Magnification&gt;&lt;Conditions&gt;&lt;/Conditions&gt;&lt;/member&gt;</v>
      </c>
    </row>
    <row r="4" spans="1:8">
      <c r="A4" s="1" t="s">
        <v>150</v>
      </c>
      <c r="B4" s="1" t="s">
        <v>1393</v>
      </c>
      <c r="C4" s="1" t="s">
        <v>150</v>
      </c>
      <c r="D4" s="22" t="str">
        <f>VLOOKUP(テーブル5[[#This Row],[Name]],pokemon_tokusei!$A$2:$B$124,2,FALSE)</f>
        <v>ほのお、こおりタイプの技の威力を半減</v>
      </c>
      <c r="H4" t="str">
        <f t="shared" ref="H4:H67" si="0">"&lt;member ID = """&amp;B4&amp;"""&gt;&lt;Name&gt;"&amp;C4&amp;"&lt;/Name&gt;&lt;Text&gt;"&amp;D4&amp;"&lt;/Text&gt;&lt;Magnification&gt;"&amp;E4&amp;"&lt;/Magnification&gt;&lt;Conditions&gt;"&amp;F4&amp;"&lt;/Conditions&gt;&lt;/member&gt;"</f>
        <v>&lt;member ID = "S3"&gt;&lt;Name&gt;あついしぼう&lt;/Name&gt;&lt;Text&gt;ほのお、こおりタイプの技の威力を半減&lt;/Text&gt;&lt;Magnification&gt;&lt;/Magnification&gt;&lt;Conditions&gt;&lt;/Conditions&gt;&lt;/member&gt;</v>
      </c>
    </row>
    <row r="5" spans="1:8">
      <c r="A5" s="1" t="s">
        <v>1663</v>
      </c>
      <c r="B5" s="1" t="s">
        <v>1394</v>
      </c>
      <c r="C5" s="1" t="s">
        <v>1663</v>
      </c>
      <c r="D5" s="22" t="str">
        <f>VLOOKUP(テーブル5[[#This Row],[Name]],pokemon_tokusei!$A$2:$B$124,2,FALSE)</f>
        <v>攻撃が必ず後攻になる</v>
      </c>
      <c r="H5" t="str">
        <f t="shared" si="0"/>
        <v>&lt;member ID = "S4"&gt;&lt;Name&gt;あとだし&lt;/Name&gt;&lt;Text&gt;攻撃が必ず後攻になる&lt;/Text&gt;&lt;Magnification&gt;&lt;/Magnification&gt;&lt;Conditions&gt;&lt;/Conditions&gt;&lt;/member&gt;</v>
      </c>
    </row>
    <row r="6" spans="1:8">
      <c r="A6" s="1" t="s">
        <v>1296</v>
      </c>
      <c r="B6" s="1" t="s">
        <v>1395</v>
      </c>
      <c r="C6" s="1" t="s">
        <v>1296</v>
      </c>
      <c r="D6" s="22" t="str">
        <f>VLOOKUP(テーブル5[[#This Row],[Name]],pokemon_tokusei!$A$2:$B$124,2,FALSE)</f>
        <v>雨のとき、HPが少しずつ回復する</v>
      </c>
      <c r="H6" t="str">
        <f t="shared" si="0"/>
        <v>&lt;member ID = "S5"&gt;&lt;Name&gt;あめうけざら&lt;/Name&gt;&lt;Text&gt;雨のとき、HPが少しずつ回復する&lt;/Text&gt;&lt;Magnification&gt;&lt;/Magnification&gt;&lt;Conditions&gt;&lt;/Conditions&gt;&lt;/member&gt;</v>
      </c>
    </row>
    <row r="7" spans="1:8">
      <c r="A7" s="1" t="s">
        <v>1664</v>
      </c>
      <c r="B7" s="1" t="s">
        <v>1396</v>
      </c>
      <c r="C7" s="1" t="s">
        <v>1664</v>
      </c>
      <c r="D7" s="22" t="str">
        <f>VLOOKUP(テーブル5[[#This Row],[Name]],pokemon_tokusei!$A$2:$B$124,2,FALSE)</f>
        <v>戦闘に出ると雨になる</v>
      </c>
      <c r="H7" t="str">
        <f t="shared" si="0"/>
        <v>&lt;member ID = "S6"&gt;&lt;Name&gt;あめふらし&lt;/Name&gt;&lt;Text&gt;戦闘に出ると雨になる&lt;/Text&gt;&lt;Magnification&gt;&lt;/Magnification&gt;&lt;Conditions&gt;&lt;/Conditions&gt;&lt;/member&gt;</v>
      </c>
    </row>
    <row r="8" spans="1:8">
      <c r="A8" s="1" t="s">
        <v>733</v>
      </c>
      <c r="B8" s="1" t="s">
        <v>1397</v>
      </c>
      <c r="C8" s="1" t="s">
        <v>733</v>
      </c>
      <c r="D8" s="22" t="str">
        <f>VLOOKUP(テーブル5[[#This Row],[Name]],pokemon_tokusei!$A$2:$B$124,2,FALSE)</f>
        <v>相手は逃げたり入れ替えたりできなくなる。ひこうタイプや、ふゆうを持つ相手には効果なし。先頭にすると野生のポケモンに遭遇しやすくなる</v>
      </c>
      <c r="H8" t="str">
        <f t="shared" si="0"/>
        <v>&lt;member ID = "S7"&gt;&lt;Name&gt;ありじごく&lt;/Name&gt;&lt;Text&gt;相手は逃げたり入れ替えたりできなくなる。ひこうタイプや、ふゆうを持つ相手には効果なし。先頭にすると野生のポケモンに遭遇しやすくなる&lt;/Text&gt;&lt;Magnification&gt;&lt;/Magnification&gt;&lt;Conditions&gt;&lt;/Conditions&gt;&lt;/member&gt;</v>
      </c>
    </row>
    <row r="9" spans="1:8">
      <c r="A9" s="1" t="s">
        <v>1323</v>
      </c>
      <c r="B9" s="1" t="s">
        <v>1398</v>
      </c>
      <c r="C9" s="1" t="s">
        <v>1323</v>
      </c>
      <c r="D9" s="22" t="str">
        <f>VLOOKUP(テーブル5[[#This Row],[Name]],pokemon_tokusei!$A$2:$B$124,2,FALSE)</f>
        <v>戦闘に出てきたとき、相手の攻撃を1段階下げる。先頭にするとレベルの低い野生のポケモンに遭遇しにくくなる</v>
      </c>
      <c r="H9" t="str">
        <f t="shared" si="0"/>
        <v>&lt;member ID = "S8"&gt;&lt;Name&gt;いかく&lt;/Name&gt;&lt;Text&gt;戦闘に出てきたとき、相手の攻撃を1段階下げる。先頭にするとレベルの低い野生のポケモンに遭遇しにくくなる&lt;/Text&gt;&lt;Magnification&gt;&lt;/Magnification&gt;&lt;Conditions&gt;&lt;/Conditions&gt;&lt;/member&gt;</v>
      </c>
    </row>
    <row r="10" spans="1:8">
      <c r="A10" s="1" t="s">
        <v>599</v>
      </c>
      <c r="B10" s="1" t="s">
        <v>1399</v>
      </c>
      <c r="C10" s="1" t="s">
        <v>599</v>
      </c>
      <c r="D10" s="22" t="str">
        <f>VLOOKUP(テーブル5[[#This Row],[Name]],pokemon_tokusei!$A$2:$B$124,2,FALSE)</f>
        <v>急所に当てられるとこうげきが最大まであがる</v>
      </c>
      <c r="H10" t="str">
        <f t="shared" si="0"/>
        <v>&lt;member ID = "S9"&gt;&lt;Name&gt;いかりのつぼ&lt;/Name&gt;&lt;Text&gt;急所に当てられるとこうげきが最大まであがる&lt;/Text&gt;&lt;Magnification&gt;&lt;/Magnification&gt;&lt;Conditions&gt;&lt;/Conditions&gt;&lt;/member&gt;</v>
      </c>
    </row>
    <row r="11" spans="1:8">
      <c r="A11" s="1" t="s">
        <v>633</v>
      </c>
      <c r="B11" s="1" t="s">
        <v>1400</v>
      </c>
      <c r="C11" s="1" t="s">
        <v>633</v>
      </c>
      <c r="D11" s="22" t="str">
        <f>VLOOKUP(テーブル5[[#This Row],[Name]],pokemon_tokusei!$A$2:$B$124,2,FALSE)</f>
        <v>攻撃の反動を受けない</v>
      </c>
      <c r="H11" t="str">
        <f t="shared" si="0"/>
        <v>&lt;member ID = "S10"&gt;&lt;Name&gt;いしあたま&lt;/Name&gt;&lt;Text&gt;攻撃の反動を受けない&lt;/Text&gt;&lt;Magnification&gt;&lt;/Magnification&gt;&lt;Conditions&gt;&lt;/Conditions&gt;&lt;/member&gt;</v>
      </c>
    </row>
    <row r="12" spans="1:8">
      <c r="A12" s="1" t="s">
        <v>1158</v>
      </c>
      <c r="B12" s="1" t="s">
        <v>1401</v>
      </c>
      <c r="C12" s="1" t="s">
        <v>1158</v>
      </c>
      <c r="D12" s="22" t="str">
        <f>VLOOKUP(テーブル5[[#This Row],[Name]],pokemon_tokusei!$A$2:$B$124,2,FALSE)</f>
        <v>効果がいまひとつの技の威力を強める</v>
      </c>
      <c r="H12" t="str">
        <f t="shared" si="0"/>
        <v>&lt;member ID = "S11"&gt;&lt;Name&gt;いろめがね&lt;/Name&gt;&lt;Text&gt;効果がいまひとつの技の威力を強める&lt;/Text&gt;&lt;Magnification&gt;&lt;/Magnification&gt;&lt;Conditions&gt;&lt;/Conditions&gt;&lt;/member&gt;</v>
      </c>
    </row>
    <row r="13" spans="1:8">
      <c r="A13" s="1" t="s">
        <v>681</v>
      </c>
      <c r="B13" s="1" t="s">
        <v>1402</v>
      </c>
      <c r="C13" s="1" t="s">
        <v>681</v>
      </c>
      <c r="D13" s="22" t="str">
        <f>VLOOKUP(テーブル5[[#This Row],[Name]],pokemon_tokusei!$A$2:$B$124,2,FALSE)</f>
        <v>雨だと状態異常を回復</v>
      </c>
      <c r="H13" t="str">
        <f t="shared" si="0"/>
        <v>&lt;member ID = "S12"&gt;&lt;Name&gt;うるおいボディ&lt;/Name&gt;&lt;Text&gt;雨だと状態異常を回復&lt;/Text&gt;&lt;Magnification&gt;&lt;/Magnification&gt;&lt;Conditions&gt;&lt;/Conditions&gt;&lt;/member&gt;</v>
      </c>
    </row>
    <row r="14" spans="1:8">
      <c r="A14" s="1" t="s">
        <v>1665</v>
      </c>
      <c r="B14" s="1" t="s">
        <v>1403</v>
      </c>
      <c r="C14" s="1" t="s">
        <v>1665</v>
      </c>
      <c r="D14" s="22" t="str">
        <f>VLOOKUP(テーブル5[[#This Row],[Name]],pokemon_tokusei!$A$2:$B$124,2,FALSE)</f>
        <v>互いに天候の影響が無くなる</v>
      </c>
      <c r="H14" t="str">
        <f t="shared" si="0"/>
        <v>&lt;member ID = "S13"&gt;&lt;Name&gt;エアロック&lt;/Name&gt;&lt;Text&gt;互いに天候の影響が無くなる&lt;/Text&gt;&lt;Magnification&gt;&lt;/Magnification&gt;&lt;Conditions&gt;&lt;/Conditions&gt;&lt;/member&gt;</v>
      </c>
    </row>
    <row r="15" spans="1:8">
      <c r="A15" s="1" t="s">
        <v>1666</v>
      </c>
      <c r="B15" s="1" t="s">
        <v>1404</v>
      </c>
      <c r="C15" s="1" t="s">
        <v>1666</v>
      </c>
      <c r="D15" s="22" t="str">
        <f>VLOOKUP(テーブル5[[#This Row],[Name]],pokemon_tokusei!$A$2:$B$124,2,FALSE)</f>
        <v>持っているどうぐが分かる</v>
      </c>
      <c r="H15" t="str">
        <f t="shared" si="0"/>
        <v>&lt;member ID = "S14"&gt;&lt;Name&gt;おみとおし&lt;/Name&gt;&lt;Text&gt;持っているどうぐが分かる&lt;/Text&gt;&lt;Magnification&gt;&lt;/Magnification&gt;&lt;Conditions&gt;&lt;/Conditions&gt;&lt;/member&gt;</v>
      </c>
    </row>
    <row r="16" spans="1:8">
      <c r="A16" s="1" t="s">
        <v>1667</v>
      </c>
      <c r="B16" s="1" t="s">
        <v>1405</v>
      </c>
      <c r="C16" s="1" t="s">
        <v>1667</v>
      </c>
      <c r="D16" s="22" t="str">
        <f>VLOOKUP(テーブル5[[#This Row],[Name]],pokemon_tokusei!$A$2:$B$124,2,FALSE)</f>
        <v>こうげきが下がらない</v>
      </c>
      <c r="H16" t="str">
        <f t="shared" si="0"/>
        <v>&lt;member ID = "S15"&gt;&lt;Name&gt;かいりきバサミ&lt;/Name&gt;&lt;Text&gt;こうげきが下がらない&lt;/Text&gt;&lt;Magnification&gt;&lt;/Magnification&gt;&lt;Conditions&gt;&lt;/Conditions&gt;&lt;/member&gt;</v>
      </c>
    </row>
    <row r="17" spans="1:8">
      <c r="A17" s="1" t="s">
        <v>1668</v>
      </c>
      <c r="B17" s="1" t="s">
        <v>1406</v>
      </c>
      <c r="C17" s="1" t="s">
        <v>1668</v>
      </c>
      <c r="D17" s="22" t="str">
        <f>VLOOKUP(テーブル5[[#This Row],[Name]],pokemon_tokusei!$A$2:$B$124,2,FALSE)</f>
        <v>相手は逃げたり入れ替えたりできなくなる。トレースなどで両方のポケモンがこの特性を持った場合は効果がない</v>
      </c>
      <c r="H17" t="str">
        <f t="shared" si="0"/>
        <v>&lt;member ID = "S16"&gt;&lt;Name&gt;かげふみ&lt;/Name&gt;&lt;Text&gt;相手は逃げたり入れ替えたりできなくなる。トレースなどで両方のポケモンがこの特性を持った場合は効果がない&lt;/Text&gt;&lt;Magnification&gt;&lt;/Magnification&gt;&lt;Conditions&gt;&lt;/Conditions&gt;&lt;/member&gt;</v>
      </c>
    </row>
    <row r="18" spans="1:8">
      <c r="A18" s="1" t="s">
        <v>1669</v>
      </c>
      <c r="B18" s="1" t="s">
        <v>1407</v>
      </c>
      <c r="C18" s="1" t="s">
        <v>1669</v>
      </c>
      <c r="D18" s="22" t="str">
        <f>VLOOKUP(テーブル5[[#This Row],[Name]],pokemon_tokusei!$A$2:$B$124,2,FALSE)</f>
        <v>毎ターン1段階ずつすばやさがあがる</v>
      </c>
      <c r="H18" t="str">
        <f t="shared" si="0"/>
        <v>&lt;member ID = "S17"&gt;&lt;Name&gt;かそく&lt;/Name&gt;&lt;Text&gt;毎ターン1段階ずつすばやさがあがる&lt;/Text&gt;&lt;Magnification&gt;&lt;/Magnification&gt;&lt;Conditions&gt;&lt;/Conditions&gt;&lt;/member&gt;</v>
      </c>
    </row>
    <row r="19" spans="1:8">
      <c r="A19" s="1" t="s">
        <v>438</v>
      </c>
      <c r="B19" s="1" t="s">
        <v>1408</v>
      </c>
      <c r="C19" s="1" t="s">
        <v>438</v>
      </c>
      <c r="D19" s="22" t="str">
        <f>VLOOKUP(テーブル5[[#This Row],[Name]],pokemon_tokusei!$A$2:$B$124,2,FALSE)</f>
        <v>わざを出すときに、相手の特性の効果を受けない</v>
      </c>
      <c r="H19" t="str">
        <f t="shared" si="0"/>
        <v>&lt;member ID = "S18"&gt;&lt;Name&gt;かたやぶり&lt;/Name&gt;&lt;Text&gt;わざを出すときに、相手の特性の効果を受けない&lt;/Text&gt;&lt;Magnification&gt;&lt;/Magnification&gt;&lt;Conditions&gt;&lt;/Conditions&gt;&lt;/member&gt;</v>
      </c>
    </row>
    <row r="20" spans="1:8">
      <c r="A20" s="1" t="s">
        <v>1135</v>
      </c>
      <c r="B20" s="1" t="s">
        <v>1409</v>
      </c>
      <c r="C20" s="1" t="s">
        <v>3835</v>
      </c>
      <c r="D20" s="22" t="e">
        <f>VLOOKUP(テーブル5[[#This Row],[Name]],pokemon_tokusei!$A$2:$B$124,2,FALSE)</f>
        <v>#N/A</v>
      </c>
      <c r="H20" t="e">
        <f t="shared" si="0"/>
        <v>#N/A</v>
      </c>
    </row>
    <row r="21" spans="1:8">
      <c r="A21" s="1" t="s">
        <v>1670</v>
      </c>
      <c r="B21" s="1" t="s">
        <v>1410</v>
      </c>
      <c r="C21" s="1" t="s">
        <v>1670</v>
      </c>
      <c r="D21" s="22" t="str">
        <f>VLOOKUP(テーブル5[[#This Row],[Name]],pokemon_tokusei!$A$2:$B$124,2,FALSE)</f>
        <v>相手の攻撃が急所に当たらない</v>
      </c>
      <c r="H21" t="str">
        <f t="shared" si="0"/>
        <v>&lt;member ID = "S20"&gt;&lt;Name&gt;カブトアーマー&lt;/Name&gt;&lt;Text&gt;相手の攻撃が急所に当たらない&lt;/Text&gt;&lt;Magnification&gt;&lt;/Magnification&gt;&lt;Conditions&gt;&lt;/Conditions&gt;&lt;/member&gt;</v>
      </c>
    </row>
    <row r="22" spans="1:8">
      <c r="A22" s="1" t="s">
        <v>1034</v>
      </c>
      <c r="B22" s="1" t="s">
        <v>1411</v>
      </c>
      <c r="C22" s="1" t="s">
        <v>1034</v>
      </c>
      <c r="D22" s="22" t="str">
        <f>VLOOKUP(テーブル5[[#This Row],[Name]],pokemon_tokusei!$A$2:$B$124,2,FALSE)</f>
        <v>アイテムを持っていない状態になると素早さがあがる。もともと持っていない場合は効果がない</v>
      </c>
      <c r="H22" t="str">
        <f t="shared" si="0"/>
        <v>&lt;member ID = "S21"&gt;&lt;Name&gt;かるわざ&lt;/Name&gt;&lt;Text&gt;アイテムを持っていない状態になると素早さがあがる。もともと持っていない場合は効果がない&lt;/Text&gt;&lt;Magnification&gt;&lt;/Magnification&gt;&lt;Conditions&gt;&lt;/Conditions&gt;&lt;/member&gt;</v>
      </c>
    </row>
    <row r="23" spans="1:8">
      <c r="A23" s="1" t="s">
        <v>290</v>
      </c>
      <c r="B23" s="1" t="s">
        <v>1412</v>
      </c>
      <c r="C23" s="1" t="s">
        <v>290</v>
      </c>
      <c r="D23" s="22" t="str">
        <f>VLOOKUP(テーブル5[[#This Row],[Name]],pokemon_tokusei!$A$2:$B$124,2,FALSE)</f>
        <v>一撃必殺の技が効かない</v>
      </c>
      <c r="H23" t="str">
        <f t="shared" si="0"/>
        <v>&lt;member ID = "S22"&gt;&lt;Name&gt;がんじょう&lt;/Name&gt;&lt;Text&gt;一撃必殺の技が効かない&lt;/Text&gt;&lt;Magnification&gt;&lt;/Magnification&gt;&lt;Conditions&gt;&lt;/Conditions&gt;&lt;/member&gt;</v>
      </c>
    </row>
    <row r="24" spans="1:8">
      <c r="A24" s="1" t="s">
        <v>146</v>
      </c>
      <c r="B24" s="1" t="s">
        <v>1413</v>
      </c>
      <c r="C24" s="1" t="s">
        <v>146</v>
      </c>
      <c r="D24" s="22" t="str">
        <f>VLOOKUP(テーブル5[[#This Row],[Name]],pokemon_tokusei!$A$2:$B$124,2,FALSE)</f>
        <v>ひざしがつよいときダメージ、あめのとき・みずタイプのわざを受けたとき回復し、ほのおタイプのわざを受けるとダメージが大きい</v>
      </c>
      <c r="H24" t="str">
        <f t="shared" si="0"/>
        <v>&lt;member ID = "S23"&gt;&lt;Name&gt;かんそうはだ&lt;/Name&gt;&lt;Text&gt;ひざしがつよいときダメージ、あめのとき・みずタイプのわざを受けたとき回復し、ほのおタイプのわざを受けるとダメージが大きい&lt;/Text&gt;&lt;Magnification&gt;&lt;/Magnification&gt;&lt;Conditions&gt;&lt;/Conditions&gt;&lt;/member&gt;</v>
      </c>
    </row>
    <row r="25" spans="1:8">
      <c r="A25" s="1" t="s">
        <v>854</v>
      </c>
      <c r="B25" s="1" t="s">
        <v>1414</v>
      </c>
      <c r="C25" s="1" t="s">
        <v>854</v>
      </c>
      <c r="D25" s="22" t="str">
        <f>VLOOKUP(テーブル5[[#This Row],[Name]],pokemon_tokusei!$A$2:$B$124,2,FALSE)</f>
        <v>こちらに対して弱点の技を持っているかがわかる。持っていた場合身震いして伝える</v>
      </c>
      <c r="H25" t="str">
        <f t="shared" si="0"/>
        <v>&lt;member ID = "S24"&gt;&lt;Name&gt;きけんよち&lt;/Name&gt;&lt;Text&gt;こちらに対して弱点の技を持っているかがわかる。持っていた場合身震いして伝える&lt;/Text&gt;&lt;Magnification&gt;&lt;/Magnification&gt;&lt;Conditions&gt;&lt;/Conditions&gt;&lt;/member&gt;</v>
      </c>
    </row>
    <row r="26" spans="1:8">
      <c r="A26" s="1" t="s">
        <v>494</v>
      </c>
      <c r="B26" s="1" t="s">
        <v>1415</v>
      </c>
      <c r="C26" s="1" t="s">
        <v>494</v>
      </c>
      <c r="D26" s="22" t="str">
        <f>VLOOKUP(テーブル5[[#This Row],[Name]],pokemon_tokusei!$A$2:$B$124,2,FALSE)</f>
        <v>ノーマルタイプのわざをゴーストタイプにもあてられる。かくとうタイプはあたらない</v>
      </c>
      <c r="H26" t="str">
        <f t="shared" si="0"/>
        <v>&lt;member ID = "S25"&gt;&lt;Name&gt;きもったま&lt;/Name&gt;&lt;Text&gt;ノーマルタイプのわざをゴーストタイプにもあてられる。かくとうタイプはあたらない&lt;/Text&gt;&lt;Magnification&gt;&lt;/Magnification&gt;&lt;Conditions&gt;&lt;/Conditions&gt;&lt;/member&gt;</v>
      </c>
    </row>
    <row r="27" spans="1:8">
      <c r="A27" s="1" t="s">
        <v>1671</v>
      </c>
      <c r="B27" s="1" t="s">
        <v>1416</v>
      </c>
      <c r="C27" s="1" t="s">
        <v>1671</v>
      </c>
      <c r="D27" s="22" t="str">
        <f>VLOOKUP(テーブル5[[#This Row],[Name]],pokemon_tokusei!$A$2:$B$124,2,FALSE)</f>
        <v>ふきとばし、ほえるなど、相手を交代させる技が効かない。先頭だとポケモンを釣りやすい</v>
      </c>
      <c r="H27" t="str">
        <f t="shared" si="0"/>
        <v>&lt;member ID = "S26"&gt;&lt;Name&gt;きゅうばん&lt;/Name&gt;&lt;Text&gt;ふきとばし、ほえるなど、相手を交代させる技が効かない。先頭だとポケモンを釣りやすい&lt;/Text&gt;&lt;Magnification&gt;&lt;/Magnification&gt;&lt;Conditions&gt;&lt;/Conditions&gt;&lt;/member&gt;</v>
      </c>
    </row>
    <row r="28" spans="1:8">
      <c r="A28" s="1" t="s">
        <v>232</v>
      </c>
      <c r="B28" s="1" t="s">
        <v>1417</v>
      </c>
      <c r="C28" s="1" t="s">
        <v>232</v>
      </c>
      <c r="D28" s="22" t="str">
        <f>VLOOKUP(テーブル5[[#This Row],[Name]],pokemon_tokusei!$A$2:$B$124,2,FALSE)</f>
        <v>急所に当たりやすい</v>
      </c>
      <c r="H28" t="str">
        <f t="shared" si="0"/>
        <v>&lt;member ID = "S27"&gt;&lt;Name&gt;きょううん&lt;/Name&gt;&lt;Text&gt;急所に当たりやすい&lt;/Text&gt;&lt;Magnification&gt;&lt;/Magnification&gt;&lt;Conditions&gt;&lt;/Conditions&gt;&lt;/member&gt;</v>
      </c>
    </row>
    <row r="29" spans="1:8">
      <c r="A29" s="1" t="s">
        <v>755</v>
      </c>
      <c r="B29" s="1" t="s">
        <v>1418</v>
      </c>
      <c r="C29" s="1" t="s">
        <v>755</v>
      </c>
      <c r="D29" s="22" t="str">
        <f>VLOOKUP(テーブル5[[#This Row],[Name]],pokemon_tokusei!$A$2:$B$124,2,FALSE)</f>
        <v>きのみを早くつかう</v>
      </c>
      <c r="H29" t="str">
        <f t="shared" si="0"/>
        <v>&lt;member ID = "S28"&gt;&lt;Name&gt;くいしんぼう&lt;/Name&gt;&lt;Text&gt;きのみを早くつかう&lt;/Text&gt;&lt;Magnification&gt;&lt;/Magnification&gt;&lt;Conditions&gt;&lt;/Conditions&gt;&lt;/member&gt;</v>
      </c>
    </row>
    <row r="30" spans="1:8">
      <c r="A30" s="1" t="s">
        <v>1672</v>
      </c>
      <c r="B30" s="1" t="s">
        <v>1419</v>
      </c>
      <c r="C30" s="1" t="s">
        <v>1672</v>
      </c>
      <c r="D30" s="22" t="str">
        <f>VLOOKUP(テーブル5[[#This Row],[Name]],pokemon_tokusei!$A$2:$B$124,2,FALSE)</f>
        <v>能力を下げる技を受けない</v>
      </c>
      <c r="H30" t="str">
        <f t="shared" si="0"/>
        <v>&lt;member ID = "S29"&gt;&lt;Name&gt;クリアボディ&lt;/Name&gt;&lt;Text&gt;能力を下げる技を受けない&lt;/Text&gt;&lt;Magnification&gt;&lt;/Magnification&gt;&lt;Conditions&gt;&lt;/Conditions&gt;&lt;/member&gt;</v>
      </c>
    </row>
    <row r="31" spans="1:8">
      <c r="A31" s="1" t="s">
        <v>165</v>
      </c>
      <c r="B31" s="1" t="s">
        <v>1420</v>
      </c>
      <c r="C31" s="1" t="s">
        <v>165</v>
      </c>
      <c r="D31" s="22" t="str">
        <f>VLOOKUP(テーブル5[[#This Row],[Name]],pokemon_tokusei!$A$2:$B$124,2,FALSE)</f>
        <v>HPが1/3以下になると、みずタイプの威力が1.5倍になる</v>
      </c>
      <c r="H31" t="str">
        <f t="shared" si="0"/>
        <v>&lt;member ID = "S30"&gt;&lt;Name&gt;げきりゅう&lt;/Name&gt;&lt;Text&gt;HPが1/3以下になると、みずタイプの威力が1.5倍になる&lt;/Text&gt;&lt;Magnification&gt;&lt;/Magnification&gt;&lt;Conditions&gt;&lt;/Conditions&gt;&lt;/member&gt;</v>
      </c>
    </row>
    <row r="32" spans="1:8">
      <c r="A32" s="1" t="s">
        <v>931</v>
      </c>
      <c r="B32" s="1" t="s">
        <v>1421</v>
      </c>
      <c r="C32" s="1" t="s">
        <v>931</v>
      </c>
      <c r="D32" s="22" t="str">
        <f>VLOOKUP(テーブル5[[#This Row],[Name]],pokemon_tokusei!$A$2:$B$124,2,FALSE)</f>
        <v>状態異常のとき、攻撃が1.5倍上がる</v>
      </c>
      <c r="H32" t="str">
        <f t="shared" si="0"/>
        <v>&lt;member ID = "S31"&gt;&lt;Name&gt;こんじょう&lt;/Name&gt;&lt;Text&gt;状態異常のとき、攻撃が1.5倍上がる&lt;/Text&gt;&lt;Magnification&gt;&lt;/Magnification&gt;&lt;Conditions&gt;&lt;/Conditions&gt;&lt;/member&gt;</v>
      </c>
    </row>
    <row r="33" spans="1:8">
      <c r="A33" s="1" t="s">
        <v>1673</v>
      </c>
      <c r="B33" s="1" t="s">
        <v>1422</v>
      </c>
      <c r="C33" s="1" t="s">
        <v>1673</v>
      </c>
      <c r="D33" s="22" t="str">
        <f>VLOOKUP(テーブル5[[#This Row],[Name]],pokemon_tokusei!$A$2:$B$124,2,FALSE)</f>
        <v>直接攻撃してきた相手のHPを少し減らす</v>
      </c>
      <c r="H33" t="str">
        <f t="shared" si="0"/>
        <v>&lt;member ID = "S32"&gt;&lt;Name&gt;さめはだ&lt;/Name&gt;&lt;Text&gt;直接攻撃してきた相手のHPを少し減らす&lt;/Text&gt;&lt;Magnification&gt;&lt;/Magnification&gt;&lt;Conditions&gt;&lt;/Conditions&gt;&lt;/member&gt;</v>
      </c>
    </row>
    <row r="34" spans="1:8">
      <c r="A34" s="1" t="s">
        <v>194</v>
      </c>
      <c r="B34" s="1" t="s">
        <v>1423</v>
      </c>
      <c r="C34" s="1" t="s">
        <v>194</v>
      </c>
      <c r="D34" s="22" t="str">
        <f>VLOOKUP(テーブル5[[#This Row],[Name]],pokemon_tokusei!$A$2:$B$124,2,FALSE)</f>
        <v>「ひざしがつよい」ときダメージを受けるが、とくこうが1.5倍上がる</v>
      </c>
      <c r="H34" t="str">
        <f t="shared" si="0"/>
        <v>&lt;member ID = "S33"&gt;&lt;Name&gt;サンパワー&lt;/Name&gt;&lt;Text&gt;「ひざしがつよい」ときダメージを受けるが、とくこうが1.5倍上がる&lt;/Text&gt;&lt;Magnification&gt;&lt;/Magnification&gt;&lt;Conditions&gt;&lt;/Conditions&gt;&lt;/member&gt;</v>
      </c>
    </row>
    <row r="35" spans="1:8">
      <c r="A35" s="1" t="s">
        <v>1246</v>
      </c>
      <c r="B35" s="1" t="s">
        <v>1424</v>
      </c>
      <c r="C35" s="1" t="s">
        <v>1246</v>
      </c>
      <c r="D35" s="22" t="str">
        <f>VLOOKUP(テーブル5[[#This Row],[Name]],pokemon_tokusei!$A$2:$B$124,2,FALSE)</f>
        <v>相手の攻撃が急所にあたらない</v>
      </c>
      <c r="H35" t="str">
        <f t="shared" si="0"/>
        <v>&lt;member ID = "S34"&gt;&lt;Name&gt;シェルアーマー&lt;/Name&gt;&lt;Text&gt;相手の攻撃が急所にあたらない&lt;/Text&gt;&lt;Magnification&gt;&lt;/Magnification&gt;&lt;Conditions&gt;&lt;/Conditions&gt;&lt;/member&gt;</v>
      </c>
    </row>
    <row r="36" spans="1:8">
      <c r="A36" s="1" t="s">
        <v>702</v>
      </c>
      <c r="B36" s="1" t="s">
        <v>1425</v>
      </c>
      <c r="C36" s="1" t="s">
        <v>702</v>
      </c>
      <c r="D36" s="22" t="str">
        <f>VLOOKUP(テーブル5[[#This Row],[Name]],pokemon_tokusei!$A$2:$B$124,2,FALSE)</f>
        <v>戦闘から引っ込むと状態異常が治る</v>
      </c>
      <c r="H36" t="str">
        <f t="shared" si="0"/>
        <v>&lt;member ID = "S35"&gt;&lt;Name&gt;しぜんかいふく&lt;/Name&gt;&lt;Text&gt;戦闘から引っ込むと状態異常が治る&lt;/Text&gt;&lt;Magnification&gt;&lt;/Magnification&gt;&lt;Conditions&gt;&lt;/Conditions&gt;&lt;/member&gt;</v>
      </c>
    </row>
    <row r="37" spans="1:8">
      <c r="A37" s="1" t="s">
        <v>871</v>
      </c>
      <c r="B37" s="1" t="s">
        <v>1426</v>
      </c>
      <c r="C37" s="1" t="s">
        <v>871</v>
      </c>
      <c r="D37" s="22" t="str">
        <f>VLOOKUP(テーブル5[[#This Row],[Name]],pokemon_tokusei!$A$2:$B$124,2,FALSE)</f>
        <v>お互いにじばく、だいばくはつできない。ゆうばくもできない</v>
      </c>
      <c r="H37" t="str">
        <f t="shared" si="0"/>
        <v>&lt;member ID = "S36"&gt;&lt;Name&gt;しめりけ&lt;/Name&gt;&lt;Text&gt;お互いにじばく、だいばくはつできない。ゆうばくもできない&lt;/Text&gt;&lt;Magnification&gt;&lt;/Magnification&gt;&lt;Conditions&gt;&lt;/Conditions&gt;&lt;/member&gt;</v>
      </c>
    </row>
    <row r="38" spans="1:8">
      <c r="A38" s="1" t="s">
        <v>1674</v>
      </c>
      <c r="B38" s="1" t="s">
        <v>1427</v>
      </c>
      <c r="C38" s="1" t="s">
        <v>1674</v>
      </c>
      <c r="D38" s="22" t="str">
        <f>VLOOKUP(テーブル5[[#This Row],[Name]],pokemon_tokusei!$A$2:$B$124,2,FALSE)</f>
        <v>まひ状態にならない</v>
      </c>
      <c r="H38" t="str">
        <f t="shared" si="0"/>
        <v>&lt;member ID = "S37"&gt;&lt;Name&gt;じゅうなん&lt;/Name&gt;&lt;Text&gt;まひ状態にならない&lt;/Text&gt;&lt;Magnification&gt;&lt;/Magnification&gt;&lt;Conditions&gt;&lt;/Conditions&gt;&lt;/member&gt;</v>
      </c>
    </row>
    <row r="39" spans="1:8">
      <c r="A39" s="1" t="s">
        <v>1675</v>
      </c>
      <c r="B39" s="1" t="s">
        <v>1428</v>
      </c>
      <c r="C39" s="1" t="s">
        <v>1675</v>
      </c>
      <c r="D39" s="22" t="e">
        <f>VLOOKUP(テーブル5[[#This Row],[Name]],pokemon_tokusei!$A$2:$B$124,2,FALSE)</f>
        <v>#N/A</v>
      </c>
      <c r="H39" t="e">
        <f t="shared" si="0"/>
        <v>#N/A</v>
      </c>
    </row>
    <row r="40" spans="1:8">
      <c r="A40" s="1" t="s">
        <v>726</v>
      </c>
      <c r="B40" s="1" t="s">
        <v>1429</v>
      </c>
      <c r="C40" s="1" t="s">
        <v>726</v>
      </c>
      <c r="D40" s="22" t="str">
        <f>VLOOKUP(テーブル5[[#This Row],[Name]],pokemon_tokusei!$A$2:$B$124,2,FALSE)</f>
        <v>はがねタイプのポケモンは逃げられなくなる。パーティの先頭にいるとはがねタイプの野生ポケモンに遭遇し易くなる</v>
      </c>
      <c r="H40" t="str">
        <f t="shared" si="0"/>
        <v>&lt;member ID = "S39"&gt;&lt;Name&gt;じりょく&lt;/Name&gt;&lt;Text&gt;はがねタイプのポケモンは逃げられなくなる。パーティの先頭にいるとはがねタイプの野生ポケモンに遭遇し易くなる&lt;/Text&gt;&lt;Magnification&gt;&lt;/Magnification&gt;&lt;Conditions&gt;&lt;/Conditions&gt;&lt;/member&gt;</v>
      </c>
    </row>
    <row r="41" spans="1:8">
      <c r="A41" s="1" t="s">
        <v>1676</v>
      </c>
      <c r="B41" s="1" t="s">
        <v>1430</v>
      </c>
      <c r="C41" s="1" t="s">
        <v>1676</v>
      </c>
      <c r="D41" s="22" t="str">
        <f>VLOOKUP(テーブル5[[#This Row],[Name]],pokemon_tokusei!$A$2:$B$124,2,FALSE)</f>
        <v>能力を下げる技を受けない。パーティの先頭にいると野生ポケモンに遭遇し難くなる</v>
      </c>
      <c r="H41" t="str">
        <f t="shared" si="0"/>
        <v>&lt;member ID = "S40"&gt;&lt;Name&gt;しろいけむり&lt;/Name&gt;&lt;Text&gt;能力を下げる技を受けない。パーティの先頭にいると野生ポケモンに遭遇し難くなる&lt;/Text&gt;&lt;Magnification&gt;&lt;/Magnification&gt;&lt;Conditions&gt;&lt;/Conditions&gt;&lt;/member&gt;</v>
      </c>
    </row>
    <row r="42" spans="1:8">
      <c r="A42" s="1" t="s">
        <v>1677</v>
      </c>
      <c r="B42" s="1" t="s">
        <v>1431</v>
      </c>
      <c r="C42" s="1" t="s">
        <v>1677</v>
      </c>
      <c r="D42" s="22" t="str">
        <f>VLOOKUP(テーブル5[[#This Row],[Name]],pokemon_tokusei!$A$2:$B$124,2,FALSE)</f>
        <v>自分がどく、まひ、やけど状態になったとき、相手もなる。パーティの先頭にいると同じ性格の野生ポケモンに遭遇し易くなる</v>
      </c>
      <c r="H42" t="str">
        <f t="shared" si="0"/>
        <v>&lt;member ID = "S41"&gt;&lt;Name&gt;シンクロ&lt;/Name&gt;&lt;Text&gt;自分がどく、まひ、やけど状態になったとき、相手もなる。パーティの先頭にいると同じ性格の野生ポケモンに遭遇し易くなる&lt;/Text&gt;&lt;Magnification&gt;&lt;/Magnification&gt;&lt;Conditions&gt;&lt;/Conditions&gt;&lt;/member&gt;</v>
      </c>
    </row>
    <row r="43" spans="1:8">
      <c r="A43" s="1" t="s">
        <v>161</v>
      </c>
      <c r="B43" s="1" t="s">
        <v>1432</v>
      </c>
      <c r="C43" s="1" t="s">
        <v>161</v>
      </c>
      <c r="D43" s="22" t="str">
        <f>VLOOKUP(テーブル5[[#This Row],[Name]],pokemon_tokusei!$A$2:$B$124,2,FALSE)</f>
        <v>HPが1/3以下になると、くさタイプの威力が1.5倍になる</v>
      </c>
      <c r="H43" t="str">
        <f t="shared" si="0"/>
        <v>&lt;member ID = "S42"&gt;&lt;Name&gt;しんりょく&lt;/Name&gt;&lt;Text&gt;HPが1/3以下になると、くさタイプの威力が1.5倍になる&lt;/Text&gt;&lt;Magnification&gt;&lt;/Magnification&gt;&lt;Conditions&gt;&lt;/Conditions&gt;&lt;/member&gt;</v>
      </c>
    </row>
    <row r="44" spans="1:8">
      <c r="A44" s="1" t="s">
        <v>1678</v>
      </c>
      <c r="B44" s="1" t="s">
        <v>1433</v>
      </c>
      <c r="C44" s="1" t="s">
        <v>1678</v>
      </c>
      <c r="D44" s="22" t="str">
        <f>VLOOKUP(テーブル5[[#This Row],[Name]],pokemon_tokusei!$A$2:$B$124,2,FALSE)</f>
        <v>雨のときすばやさが2倍になる</v>
      </c>
      <c r="H44" t="str">
        <f t="shared" si="0"/>
        <v>&lt;member ID = "S43"&gt;&lt;Name&gt;すいすい&lt;/Name&gt;&lt;Text&gt;雨のときすばやさが2倍になる&lt;/Text&gt;&lt;Magnification&gt;&lt;/Magnification&gt;&lt;Conditions&gt;&lt;/Conditions&gt;&lt;/member&gt;</v>
      </c>
    </row>
    <row r="45" spans="1:8">
      <c r="A45" s="1" t="s">
        <v>1679</v>
      </c>
      <c r="B45" s="1" t="s">
        <v>1434</v>
      </c>
      <c r="C45" s="1" t="s">
        <v>1679</v>
      </c>
      <c r="D45" s="22" t="str">
        <f>VLOOKUP(テーブル5[[#This Row],[Name]],pokemon_tokusei!$A$2:$B$124,2,FALSE)</f>
        <v>連続で当たる攻撃が、最大回数まで当てられる</v>
      </c>
      <c r="H45" t="str">
        <f t="shared" si="0"/>
        <v>&lt;member ID = "S44"&gt;&lt;Name&gt;スキルリンク&lt;/Name&gt;&lt;Text&gt;連続で当たる攻撃が、最大回数まで当てられる&lt;/Text&gt;&lt;Magnification&gt;&lt;/Magnification&gt;&lt;Conditions&gt;&lt;/Conditions&gt;&lt;/member&gt;</v>
      </c>
    </row>
    <row r="46" spans="1:8">
      <c r="A46" s="1" t="s">
        <v>152</v>
      </c>
      <c r="B46" s="1" t="s">
        <v>1435</v>
      </c>
      <c r="C46" s="1" t="s">
        <v>152</v>
      </c>
      <c r="D46" s="22" t="str">
        <f>VLOOKUP(テーブル5[[#This Row],[Name]],pokemon_tokusei!$A$2:$B$124,2,FALSE)</f>
        <v>反動を受けるわざがつよくなる</v>
      </c>
      <c r="H46" t="str">
        <f t="shared" si="0"/>
        <v>&lt;member ID = "S45"&gt;&lt;Name&gt;すてみ&lt;/Name&gt;&lt;Text&gt;反動を受けるわざがつよくなる&lt;/Text&gt;&lt;Magnification&gt;&lt;/Magnification&gt;&lt;Conditions&gt;&lt;/Conditions&gt;&lt;/member&gt;</v>
      </c>
    </row>
    <row r="47" spans="1:8">
      <c r="A47" s="1" t="s">
        <v>541</v>
      </c>
      <c r="B47" s="1" t="s">
        <v>1436</v>
      </c>
      <c r="C47" s="1" t="s">
        <v>541</v>
      </c>
      <c r="D47" s="22" t="str">
        <f>VLOOKUP(テーブル5[[#This Row],[Name]],pokemon_tokusei!$A$2:$B$124,2,FALSE)</f>
        <v>急所に当たると技の威力が上がる</v>
      </c>
      <c r="H47" t="str">
        <f t="shared" si="0"/>
        <v>&lt;member ID = "S46"&gt;&lt;Name&gt;スナイパー&lt;/Name&gt;&lt;Text&gt;急所に当たると技の威力が上がる&lt;/Text&gt;&lt;Magnification&gt;&lt;/Magnification&gt;&lt;Conditions&gt;&lt;/Conditions&gt;&lt;/member&gt;</v>
      </c>
    </row>
    <row r="48" spans="1:8">
      <c r="A48" s="1" t="s">
        <v>1680</v>
      </c>
      <c r="B48" s="1" t="s">
        <v>1437</v>
      </c>
      <c r="C48" s="1" t="s">
        <v>1680</v>
      </c>
      <c r="D48" s="22" t="str">
        <f>VLOOKUP(テーブル5[[#This Row],[Name]],pokemon_tokusei!$A$2:$B$124,2,FALSE)</f>
        <v>戦闘に出てくるとすなあらしになる</v>
      </c>
      <c r="H48" t="str">
        <f t="shared" si="0"/>
        <v>&lt;member ID = "S47"&gt;&lt;Name&gt;すなおこし&lt;/Name&gt;&lt;Text&gt;戦闘に出てくるとすなあらしになる&lt;/Text&gt;&lt;Magnification&gt;&lt;/Magnification&gt;&lt;Conditions&gt;&lt;/Conditions&gt;&lt;/member&gt;</v>
      </c>
    </row>
    <row r="49" spans="1:8">
      <c r="A49" s="1" t="s">
        <v>550</v>
      </c>
      <c r="B49" s="1" t="s">
        <v>1438</v>
      </c>
      <c r="C49" s="1" t="s">
        <v>550</v>
      </c>
      <c r="D49" s="22" t="str">
        <f>VLOOKUP(テーブル5[[#This Row],[Name]],pokemon_tokusei!$A$2:$B$124,2,FALSE)</f>
        <v>すなあらしのとき、回避率が上がる。また、すなあらしの影響を受けない。パーティの先頭にいると228ばんどうろで野生ポケモンに遭遇しにくくなる</v>
      </c>
      <c r="H49" t="str">
        <f t="shared" si="0"/>
        <v>&lt;member ID = "S48"&gt;&lt;Name&gt;すながくれ&lt;/Name&gt;&lt;Text&gt;すなあらしのとき、回避率が上がる。また、すなあらしの影響を受けない。パーティの先頭にいると228ばんどうろで野生ポケモンに遭遇しにくくなる&lt;/Text&gt;&lt;Magnification&gt;&lt;/Magnification&gt;&lt;Conditions&gt;&lt;/Conditions&gt;&lt;/member&gt;</v>
      </c>
    </row>
    <row r="50" spans="1:8">
      <c r="A50" s="1" t="s">
        <v>1681</v>
      </c>
      <c r="B50" s="1" t="s">
        <v>1439</v>
      </c>
      <c r="C50" s="1" t="s">
        <v>1681</v>
      </c>
      <c r="D50" s="22" t="str">
        <f>VLOOKUP(テーブル5[[#This Row],[Name]],pokemon_tokusei!$A$2:$B$124,2,FALSE)</f>
        <v>命中率が下がらない。パーティの先頭にいると自分よりレベルの低い野生ポケモンに遭遇し難くなる</v>
      </c>
      <c r="H50" t="str">
        <f t="shared" si="0"/>
        <v>&lt;member ID = "S49"&gt;&lt;Name&gt;するどいめ&lt;/Name&gt;&lt;Text&gt;命中率が下がらない。パーティの先頭にいると自分よりレベルの低い野生ポケモンに遭遇し難くなる&lt;/Text&gt;&lt;Magnification&gt;&lt;/Magnification&gt;&lt;Conditions&gt;&lt;/Conditions&gt;&lt;/member&gt;</v>
      </c>
    </row>
    <row r="51" spans="1:8">
      <c r="A51" s="1" t="s">
        <v>188</v>
      </c>
      <c r="B51" s="1" t="s">
        <v>1440</v>
      </c>
      <c r="C51" s="1" t="s">
        <v>188</v>
      </c>
      <c r="D51" s="22" t="str">
        <f>VLOOKUP(テーブル5[[#This Row],[Name]],pokemon_tokusei!$A$2:$B$124,2,FALSE)</f>
        <v>開始後数ターンはこうげき、すばやさが半分になる</v>
      </c>
      <c r="H51" t="str">
        <f t="shared" si="0"/>
        <v>&lt;member ID = "S50"&gt;&lt;Name&gt;スロースタート&lt;/Name&gt;&lt;Text&gt;開始後数ターンはこうげき、すばやさが半分になる&lt;/Text&gt;&lt;Magnification&gt;&lt;/Magnification&gt;&lt;Conditions&gt;&lt;/Conditions&gt;&lt;/member&gt;</v>
      </c>
    </row>
    <row r="52" spans="1:8">
      <c r="A52" s="1" t="s">
        <v>978</v>
      </c>
      <c r="B52" s="1" t="s">
        <v>1441</v>
      </c>
      <c r="C52" s="1" t="s">
        <v>978</v>
      </c>
      <c r="D52" s="22" t="str">
        <f>VLOOKUP(テーブル5[[#This Row],[Name]],pokemon_tokusei!$A$2:$B$124,2,FALSE)</f>
        <v>ひるまない。ただし、きあいパンチは例外</v>
      </c>
      <c r="H52" t="str">
        <f t="shared" si="0"/>
        <v>&lt;member ID = "S51"&gt;&lt;Name&gt;せいしんりょく&lt;/Name&gt;&lt;Text&gt;ひるまない。ただし、きあいパンチは例外&lt;/Text&gt;&lt;Magnification&gt;&lt;/Magnification&gt;&lt;Conditions&gt;&lt;/Conditions&gt;&lt;/member&gt;</v>
      </c>
    </row>
    <row r="53" spans="1:8">
      <c r="A53" s="1" t="s">
        <v>1108</v>
      </c>
      <c r="B53" s="1" t="s">
        <v>1442</v>
      </c>
      <c r="C53" s="1" t="s">
        <v>1108</v>
      </c>
      <c r="D53" s="22" t="str">
        <f>VLOOKUP(テーブル5[[#This Row],[Name]],pokemon_tokusei!$A$2:$B$124,2,FALSE)</f>
        <v>直接攻撃を受けると3割の確率で相手をまひ状態にする。パーティの先頭にいるとでんきタイプのポケモンに遭遇し易くなる</v>
      </c>
      <c r="H53" t="str">
        <f t="shared" si="0"/>
        <v>&lt;member ID = "S52"&gt;&lt;Name&gt;せいでんき&lt;/Name&gt;&lt;Text&gt;直接攻撃を受けると3割の確率で相手をまひ状態にする。パーティの先頭にいるとでんきタイプのポケモンに遭遇し易くなる&lt;/Text&gt;&lt;Magnification&gt;&lt;/Magnification&gt;&lt;Conditions&gt;&lt;/Conditions&gt;&lt;/member&gt;</v>
      </c>
    </row>
    <row r="54" spans="1:8">
      <c r="A54" s="1" t="s">
        <v>149</v>
      </c>
      <c r="B54" s="1" t="s">
        <v>1443</v>
      </c>
      <c r="C54" s="1" t="s">
        <v>149</v>
      </c>
      <c r="D54" s="22" t="str">
        <f>VLOOKUP(テーブル5[[#This Row],[Name]],pokemon_tokusei!$A$2:$B$124,2,FALSE)</f>
        <v>ほのおタイプの威力と、やけどのダメージが半分になる</v>
      </c>
      <c r="H54" t="str">
        <f t="shared" si="0"/>
        <v>&lt;member ID = "S53"&gt;&lt;Name&gt;たいねつ&lt;/Name&gt;&lt;Text&gt;ほのおタイプの威力と、やけどのダメージが半分になる&lt;/Text&gt;&lt;Magnification&gt;&lt;/Magnification&gt;&lt;Conditions&gt;&lt;/Conditions&gt;&lt;/member&gt;</v>
      </c>
    </row>
    <row r="55" spans="1:8">
      <c r="A55" s="1" t="s">
        <v>1083</v>
      </c>
      <c r="B55" s="1" t="s">
        <v>1444</v>
      </c>
      <c r="C55" s="1" t="s">
        <v>1083</v>
      </c>
      <c r="D55" s="22" t="str">
        <f>VLOOKUP(テーブル5[[#This Row],[Name]],pokemon_tokusei!$A$2:$B$124,2,FALSE)</f>
        <v>相手のぼうぎょ、とくこうを比べ、とくぼうが自分より低いととくこうが、ぼうぎょが自分より低いとこうげきが上がる</v>
      </c>
      <c r="H55" t="str">
        <f t="shared" si="0"/>
        <v>&lt;member ID = "S54"&gt;&lt;Name&gt;ダウンロード&lt;/Name&gt;&lt;Text&gt;相手のぼうぎょ、とくこうを比べ、とくぼうが自分より低いととくこうが、ぼうぎょが自分より低いとこうげきが上がる&lt;/Text&gt;&lt;Magnification&gt;&lt;/Magnification&gt;&lt;Conditions&gt;&lt;/Conditions&gt;&lt;/member&gt;</v>
      </c>
    </row>
    <row r="56" spans="1:8">
      <c r="A56" s="1" t="s">
        <v>1682</v>
      </c>
      <c r="B56" s="1" t="s">
        <v>1445</v>
      </c>
      <c r="C56" s="1" t="s">
        <v>1682</v>
      </c>
      <c r="D56" s="22" t="str">
        <f>VLOOKUP(テーブル5[[#This Row],[Name]],pokemon_tokusei!$A$2:$B$124,2,FALSE)</f>
        <v>状態異常がターンごとに1/3の確率でなおる</v>
      </c>
      <c r="H56" t="str">
        <f t="shared" si="0"/>
        <v>&lt;member ID = "S55"&gt;&lt;Name&gt;だっぴ&lt;/Name&gt;&lt;Text&gt;状態異常がターンごとに1/3の確率でなおる&lt;/Text&gt;&lt;Magnification&gt;&lt;/Magnification&gt;&lt;Conditions&gt;&lt;/Conditions&gt;&lt;/member&gt;</v>
      </c>
    </row>
    <row r="57" spans="1:8">
      <c r="A57" s="1" t="s">
        <v>1683</v>
      </c>
      <c r="B57" s="1" t="s">
        <v>1446</v>
      </c>
      <c r="C57" s="1" t="s">
        <v>1683</v>
      </c>
      <c r="D57" s="22" t="str">
        <f>VLOOKUP(テーブル5[[#This Row],[Name]],pokemon_tokusei!$A$2:$B$124,2,FALSE)</f>
        <v>道具や技を使うと通常の数倍の効果を発揮する</v>
      </c>
      <c r="H57" t="str">
        <f t="shared" si="0"/>
        <v>&lt;member ID = "S56"&gt;&lt;Name&gt;たんじゅん&lt;/Name&gt;&lt;Text&gt;道具や技を使うと通常の数倍の効果を発揮する&lt;/Text&gt;&lt;Magnification&gt;&lt;/Magnification&gt;&lt;Conditions&gt;&lt;/Conditions&gt;&lt;/member&gt;</v>
      </c>
    </row>
    <row r="58" spans="1:8">
      <c r="A58" s="1" t="s">
        <v>1684</v>
      </c>
      <c r="B58" s="1" t="s">
        <v>1447</v>
      </c>
      <c r="C58" s="1" t="s">
        <v>1684</v>
      </c>
      <c r="D58" s="22" t="str">
        <f>VLOOKUP(テーブル5[[#This Row],[Name]],pokemon_tokusei!$A$2:$B$124,2,FALSE)</f>
        <v>攻撃が高くなる（とくせいがなくなると攻撃が1/2になる）</v>
      </c>
      <c r="H58" t="str">
        <f t="shared" si="0"/>
        <v>&lt;member ID = "S57"&gt;&lt;Name&gt;ちからもち&lt;/Name&gt;&lt;Text&gt;攻撃が高くなる（とくせいがなくなると攻撃が1/2になる）&lt;/Text&gt;&lt;Magnification&gt;&lt;/Magnification&gt;&lt;Conditions&gt;&lt;/Conditions&gt;&lt;/member&gt;</v>
      </c>
    </row>
    <row r="59" spans="1:8">
      <c r="A59" s="1" t="s">
        <v>1685</v>
      </c>
      <c r="B59" s="1" t="s">
        <v>1448</v>
      </c>
      <c r="C59" s="1" t="s">
        <v>1685</v>
      </c>
      <c r="D59" s="22" t="str">
        <f>VLOOKUP(テーブル5[[#This Row],[Name]],pokemon_tokusei!$A$2:$B$124,2,FALSE)</f>
        <v>でんきタイプの攻撃を受けると回復する</v>
      </c>
      <c r="H59" t="str">
        <f t="shared" si="0"/>
        <v>&lt;member ID = "S58"&gt;&lt;Name&gt;ちくでん&lt;/Name&gt;&lt;Text&gt;でんきタイプの攻撃を受けると回復する&lt;/Text&gt;&lt;Magnification&gt;&lt;/Magnification&gt;&lt;Conditions&gt;&lt;/Conditions&gt;&lt;/member&gt;</v>
      </c>
    </row>
    <row r="60" spans="1:8">
      <c r="A60" s="1" t="s">
        <v>1686</v>
      </c>
      <c r="B60" s="1" t="s">
        <v>1449</v>
      </c>
      <c r="C60" s="1" t="s">
        <v>1686</v>
      </c>
      <c r="D60" s="22" t="str">
        <f>VLOOKUP(テーブル5[[#This Row],[Name]],pokemon_tokusei!$A$2:$B$124,2,FALSE)</f>
        <v>混乱状態だと回避率が上がる</v>
      </c>
      <c r="H60" t="str">
        <f t="shared" si="0"/>
        <v>&lt;member ID = "S59"&gt;&lt;Name&gt;ちどりあし&lt;/Name&gt;&lt;Text&gt;混乱状態だと回避率が上がる&lt;/Text&gt;&lt;Magnification&gt;&lt;/Magnification&gt;&lt;Conditions&gt;&lt;/Conditions&gt;&lt;/member&gt;</v>
      </c>
    </row>
    <row r="61" spans="1:8">
      <c r="A61" s="1" t="s">
        <v>887</v>
      </c>
      <c r="B61" s="1" t="s">
        <v>1450</v>
      </c>
      <c r="C61" s="1" t="s">
        <v>887</v>
      </c>
      <c r="D61" s="22" t="str">
        <f>VLOOKUP(テーブル5[[#This Row],[Name]],pokemon_tokusei!$A$2:$B$124,2,FALSE)</f>
        <v>みずタイプの攻撃を受けると回復する</v>
      </c>
      <c r="H61" t="str">
        <f t="shared" si="0"/>
        <v>&lt;member ID = "S60"&gt;&lt;Name&gt;ちょすい&lt;/Name&gt;&lt;Text&gt;みずタイプの攻撃を受けると回復する&lt;/Text&gt;&lt;Magnification&gt;&lt;/Magnification&gt;&lt;Conditions&gt;&lt;/Conditions&gt;&lt;/member&gt;</v>
      </c>
    </row>
    <row r="62" spans="1:8">
      <c r="A62" s="1" t="s">
        <v>1687</v>
      </c>
      <c r="B62" s="1" t="s">
        <v>1451</v>
      </c>
      <c r="C62" s="1" t="s">
        <v>1687</v>
      </c>
      <c r="D62" s="22" t="str">
        <f>VLOOKUP(テーブル5[[#This Row],[Name]],pokemon_tokusei!$A$2:$B$124,2,FALSE)</f>
        <v>タイプが同じ技の威力が上がる</v>
      </c>
      <c r="H62" t="str">
        <f t="shared" si="0"/>
        <v>&lt;member ID = "S61"&gt;&lt;Name&gt;てきおうりょく&lt;/Name&gt;&lt;Text&gt;タイプが同じ技の威力が上がる&lt;/Text&gt;&lt;Magnification&gt;&lt;/Magnification&gt;&lt;Conditions&gt;&lt;/Conditions&gt;&lt;/member&gt;</v>
      </c>
    </row>
    <row r="63" spans="1:8">
      <c r="A63" s="1" t="s">
        <v>157</v>
      </c>
      <c r="B63" s="1" t="s">
        <v>1452</v>
      </c>
      <c r="C63" s="1" t="s">
        <v>157</v>
      </c>
      <c r="D63" s="22" t="str">
        <f>VLOOKUP(テーブル5[[#This Row],[Name]],pokemon_tokusei!$A$2:$B$124,2,FALSE)</f>
        <v>弱い技の威力が上がる。威力の変化するわざも影響する</v>
      </c>
      <c r="H63" t="str">
        <f t="shared" si="0"/>
        <v>&lt;member ID = "S62"&gt;&lt;Name&gt;テクニシャン&lt;/Name&gt;&lt;Text&gt;弱い技の威力が上がる。威力の変化するわざも影響する&lt;/Text&gt;&lt;Magnification&gt;&lt;/Magnification&gt;&lt;Conditions&gt;&lt;/Conditions&gt;&lt;/member&gt;</v>
      </c>
    </row>
    <row r="64" spans="1:8">
      <c r="A64" s="1" t="s">
        <v>154</v>
      </c>
      <c r="B64" s="1" t="s">
        <v>1453</v>
      </c>
      <c r="C64" s="1" t="s">
        <v>154</v>
      </c>
      <c r="D64" s="22" t="str">
        <f>VLOOKUP(テーブル5[[#This Row],[Name]],pokemon_tokusei!$A$2:$B$124,2,FALSE)</f>
        <v>パンチのわざがつよくなる</v>
      </c>
      <c r="H64" t="str">
        <f t="shared" si="0"/>
        <v>&lt;member ID = "S63"&gt;&lt;Name&gt;てつのこぶし&lt;/Name&gt;&lt;Text&gt;パンチのわざがつよくなる&lt;/Text&gt;&lt;Magnification&gt;&lt;/Magnification&gt;&lt;Conditions&gt;&lt;/Conditions&gt;&lt;/member&gt;</v>
      </c>
    </row>
    <row r="65" spans="1:8">
      <c r="A65" s="1" t="s">
        <v>1688</v>
      </c>
      <c r="B65" s="1" t="s">
        <v>1454</v>
      </c>
      <c r="C65" s="1" t="s">
        <v>1688</v>
      </c>
      <c r="D65" s="22" t="str">
        <f>VLOOKUP(テーブル5[[#This Row],[Name]],pokemon_tokusei!$A$2:$B$124,2,FALSE)</f>
        <v>電気を受けるとダメージを受けず自分のすばやさが1.5倍になる。次からはダメージを受けないだけになる</v>
      </c>
      <c r="H65" t="str">
        <f t="shared" si="0"/>
        <v>&lt;member ID = "S64"&gt;&lt;Name&gt;でんきエンジン&lt;/Name&gt;&lt;Text&gt;電気を受けるとダメージを受けず自分のすばやさが1.5倍になる。次からはダメージを受けないだけになる&lt;/Text&gt;&lt;Magnification&gt;&lt;/Magnification&gt;&lt;Conditions&gt;&lt;/Conditions&gt;&lt;/member&gt;</v>
      </c>
    </row>
    <row r="66" spans="1:8">
      <c r="A66" s="1" t="s">
        <v>1689</v>
      </c>
      <c r="B66" s="1" t="s">
        <v>1455</v>
      </c>
      <c r="C66" s="1" t="s">
        <v>1689</v>
      </c>
      <c r="D66" s="22" t="str">
        <f>VLOOKUP(テーブル5[[#This Row],[Name]],pokemon_tokusei!$A$2:$B$124,2,FALSE)</f>
        <v>天気によって姿とタイプが変化する</v>
      </c>
      <c r="H66" t="str">
        <f t="shared" si="0"/>
        <v>&lt;member ID = "S65"&gt;&lt;Name&gt;てんきや&lt;/Name&gt;&lt;Text&gt;天気によって姿とタイプが変化する&lt;/Text&gt;&lt;Magnification&gt;&lt;/Magnification&gt;&lt;Conditions&gt;&lt;/Conditions&gt;&lt;/member&gt;</v>
      </c>
    </row>
    <row r="67" spans="1:8">
      <c r="A67" s="1" t="s">
        <v>1690</v>
      </c>
      <c r="B67" s="1" t="s">
        <v>1456</v>
      </c>
      <c r="C67" s="1" t="s">
        <v>1690</v>
      </c>
      <c r="D67" s="22" t="str">
        <f>VLOOKUP(テーブル5[[#This Row],[Name]],pokemon_tokusei!$A$2:$B$124,2,FALSE)</f>
        <v>相手の能力アップの効果を受けない</v>
      </c>
      <c r="H67" t="str">
        <f t="shared" si="0"/>
        <v>&lt;member ID = "S66"&gt;&lt;Name&gt;てんねん&lt;/Name&gt;&lt;Text&gt;相手の能力アップの効果を受けない&lt;/Text&gt;&lt;Magnification&gt;&lt;/Magnification&gt;&lt;Conditions&gt;&lt;/Conditions&gt;&lt;/member&gt;</v>
      </c>
    </row>
    <row r="68" spans="1:8">
      <c r="A68" s="1" t="s">
        <v>788</v>
      </c>
      <c r="B68" s="1" t="s">
        <v>1457</v>
      </c>
      <c r="C68" s="1" t="s">
        <v>788</v>
      </c>
      <c r="D68" s="22" t="str">
        <f>VLOOKUP(テーブル5[[#This Row],[Name]],pokemon_tokusei!$A$2:$B$124,2,FALSE)</f>
        <v>技の追加効果の出やすさが2倍になる</v>
      </c>
      <c r="H68" t="str">
        <f t="shared" ref="H68:H126" si="1">"&lt;member ID = """&amp;B68&amp;"""&gt;&lt;Name&gt;"&amp;C68&amp;"&lt;/Name&gt;&lt;Text&gt;"&amp;D68&amp;"&lt;/Text&gt;&lt;Magnification&gt;"&amp;E68&amp;"&lt;/Magnification&gt;&lt;Conditions&gt;"&amp;F68&amp;"&lt;/Conditions&gt;&lt;/member&gt;"</f>
        <v>&lt;member ID = "S67"&gt;&lt;Name&gt;てんのめぐみ&lt;/Name&gt;&lt;Text&gt;技の追加効果の出やすさが2倍になる&lt;/Text&gt;&lt;Magnification&gt;&lt;/Magnification&gt;&lt;Conditions&gt;&lt;/Conditions&gt;&lt;/member&gt;</v>
      </c>
    </row>
    <row r="69" spans="1:8">
      <c r="A69" s="1" t="s">
        <v>159</v>
      </c>
      <c r="B69" s="1" t="s">
        <v>1458</v>
      </c>
      <c r="C69" s="1" t="s">
        <v>159</v>
      </c>
      <c r="D69" s="22" t="str">
        <f>VLOOKUP(テーブル5[[#This Row],[Name]],pokemon_tokusei!$A$2:$B$124,2,FALSE)</f>
        <v>同じ性別だと攻撃力が上がり、違うと下がる。性別のない相手には効果はない</v>
      </c>
      <c r="H69" t="str">
        <f t="shared" si="1"/>
        <v>&lt;member ID = "S68"&gt;&lt;Name&gt;とうそうしん&lt;/Name&gt;&lt;Text&gt;同じ性別だと攻撃力が上がり、違うと下がる。性別のない相手には効果はない&lt;/Text&gt;&lt;Magnification&gt;&lt;/Magnification&gt;&lt;Conditions&gt;&lt;/Conditions&gt;&lt;/member&gt;</v>
      </c>
    </row>
    <row r="70" spans="1:8">
      <c r="A70" s="1" t="s">
        <v>1330</v>
      </c>
      <c r="B70" s="1" t="s">
        <v>1459</v>
      </c>
      <c r="C70" s="1" t="s">
        <v>1330</v>
      </c>
      <c r="D70" s="22" t="str">
        <f>VLOOKUP(テーブル5[[#This Row],[Name]],pokemon_tokusei!$A$2:$B$124,2,FALSE)</f>
        <v>直接攻撃を受けると3割の確率で相手をどく状態にする</v>
      </c>
      <c r="H70" t="str">
        <f t="shared" si="1"/>
        <v>&lt;member ID = "S69"&gt;&lt;Name&gt;どくのトゲ&lt;/Name&gt;&lt;Text&gt;直接攻撃を受けると3割の確率で相手をどく状態にする&lt;/Text&gt;&lt;Magnification&gt;&lt;/Magnification&gt;&lt;Conditions&gt;&lt;/Conditions&gt;&lt;/member&gt;</v>
      </c>
    </row>
    <row r="71" spans="1:8">
      <c r="A71" s="1" t="s">
        <v>627</v>
      </c>
      <c r="B71" s="1" t="s">
        <v>1460</v>
      </c>
      <c r="C71" s="1" t="s">
        <v>627</v>
      </c>
      <c r="D71" s="22" t="str">
        <f>VLOOKUP(テーブル5[[#This Row],[Name]],pokemon_tokusei!$A$2:$B$124,2,FALSE)</f>
        <v>相手と同じとくせいになる。ただし「ふしぎなまもり」「てんきや」「トレース」はトレースできない</v>
      </c>
      <c r="H71" t="str">
        <f t="shared" si="1"/>
        <v>&lt;member ID = "S70"&gt;&lt;Name&gt;トレース&lt;/Name&gt;&lt;Text&gt;相手と同じとくせいになる。ただし「ふしぎなまもり」「てんきや」「トレース」はトレースできない&lt;/Text&gt;&lt;Magnification&gt;&lt;/Magnification&gt;&lt;Conditions&gt;&lt;/Conditions&gt;&lt;/member&gt;</v>
      </c>
    </row>
    <row r="72" spans="1:8">
      <c r="A72" s="1" t="s">
        <v>1059</v>
      </c>
      <c r="B72" s="1" t="s">
        <v>1461</v>
      </c>
      <c r="C72" s="1" t="s">
        <v>1059</v>
      </c>
      <c r="D72" s="22" t="str">
        <f>VLOOKUP(テーブル5[[#This Row],[Name]],pokemon_tokusei!$A$2:$B$124,2,FALSE)</f>
        <v>メロメロ状態にならない</v>
      </c>
      <c r="H72" t="str">
        <f t="shared" si="1"/>
        <v>&lt;member ID = "S71"&gt;&lt;Name&gt;どんかん&lt;/Name&gt;&lt;Text&gt;メロメロ状態にならない&lt;/Text&gt;&lt;Magnification&gt;&lt;/Magnification&gt;&lt;Conditions&gt;&lt;/Conditions&gt;&lt;/member&gt;</v>
      </c>
    </row>
    <row r="73" spans="1:8">
      <c r="A73" s="1" t="s">
        <v>1691</v>
      </c>
      <c r="B73" s="1" t="s">
        <v>1462</v>
      </c>
      <c r="C73" s="1" t="s">
        <v>1691</v>
      </c>
      <c r="D73" s="22" t="str">
        <f>VLOOKUP(テーブル5[[#This Row],[Name]],pokemon_tokusei!$A$2:$B$124,2,FALSE)</f>
        <v>あいてがねむり状態のとき毎ターンダメージ</v>
      </c>
      <c r="H73" t="str">
        <f t="shared" si="1"/>
        <v>&lt;member ID = "S72"&gt;&lt;Name&gt;ナイトメア&lt;/Name&gt;&lt;Text&gt;あいてがねむり状態のとき毎ターンダメージ&lt;/Text&gt;&lt;Magnification&gt;&lt;/Magnification&gt;&lt;Conditions&gt;&lt;/Conditions&gt;&lt;/member&gt;</v>
      </c>
    </row>
    <row r="74" spans="1:8">
      <c r="A74" s="1" t="s">
        <v>1692</v>
      </c>
      <c r="B74" s="1" t="s">
        <v>1463</v>
      </c>
      <c r="C74" s="1" t="s">
        <v>1692</v>
      </c>
      <c r="D74" s="22" t="str">
        <f>VLOOKUP(テーブル5[[#This Row],[Name]],pokemon_tokusei!$A$2:$B$124,2,FALSE)</f>
        <v>2ターンに1度しか攻撃できない</v>
      </c>
      <c r="H74" t="str">
        <f t="shared" si="1"/>
        <v>&lt;member ID = "S73"&gt;&lt;Name&gt;なまけ&lt;/Name&gt;&lt;Text&gt;2ターンに1度しか攻撃できない&lt;/Text&gt;&lt;Magnification&gt;&lt;/Magnification&gt;&lt;Conditions&gt;&lt;/Conditions&gt;&lt;/member&gt;</v>
      </c>
    </row>
    <row r="75" spans="1:8">
      <c r="A75" s="1" t="s">
        <v>1693</v>
      </c>
      <c r="B75" s="1" t="s">
        <v>1464</v>
      </c>
      <c r="C75" s="1" t="s">
        <v>1693</v>
      </c>
      <c r="D75" s="22" t="str">
        <f>VLOOKUP(テーブル5[[#This Row],[Name]],pokemon_tokusei!$A$2:$B$124,2,FALSE)</f>
        <v>トレーナ戦以外、必ず逃げられる</v>
      </c>
      <c r="H75" t="str">
        <f t="shared" si="1"/>
        <v>&lt;member ID = "S74"&gt;&lt;Name&gt;にげあし&lt;/Name&gt;&lt;Text&gt;トレーナ戦以外、必ず逃げられる&lt;/Text&gt;&lt;Magnification&gt;&lt;/Magnification&gt;&lt;Conditions&gt;&lt;/Conditions&gt;&lt;/member&gt;</v>
      </c>
    </row>
    <row r="76" spans="1:8">
      <c r="A76" s="1" t="s">
        <v>1041</v>
      </c>
      <c r="B76" s="1" t="s">
        <v>1465</v>
      </c>
      <c r="C76" s="1" t="s">
        <v>1041</v>
      </c>
      <c r="D76" s="22" t="str">
        <f>VLOOKUP(テーブル5[[#This Row],[Name]],pokemon_tokusei!$A$2:$B$124,2,FALSE)</f>
        <v>道具が取られない。パーティの先頭にいると釣りの成功率が上がる</v>
      </c>
      <c r="H76" t="str">
        <f t="shared" si="1"/>
        <v>&lt;member ID = "S75"&gt;&lt;Name&gt;ねんちゃく&lt;/Name&gt;&lt;Text&gt;道具が取られない。パーティの先頭にいると釣りの成功率が上がる&lt;/Text&gt;&lt;Magnification&gt;&lt;/Magnification&gt;&lt;Conditions&gt;&lt;/Conditions&gt;&lt;/member&gt;</v>
      </c>
    </row>
    <row r="77" spans="1:8">
      <c r="A77" s="1" t="s">
        <v>417</v>
      </c>
      <c r="B77" s="1" t="s">
        <v>1466</v>
      </c>
      <c r="C77" s="1" t="s">
        <v>417</v>
      </c>
      <c r="D77" s="22" t="str">
        <f>VLOOKUP(テーブル5[[#This Row],[Name]],pokemon_tokusei!$A$2:$B$124,2,FALSE)</f>
        <v>おたがいの技が必ず当たる。相手の姿が消えてる時でも有効。ただし、一撃必殺わざには効果がない</v>
      </c>
      <c r="H77" t="str">
        <f t="shared" si="1"/>
        <v>&lt;member ID = "S76"&gt;&lt;Name&gt;ノーガード&lt;/Name&gt;&lt;Text&gt;おたがいの技が必ず当たる。相手の姿が消えてる時でも有効。ただし、一撃必殺わざには効果がない&lt;/Text&gt;&lt;Magnification&gt;&lt;/Magnification&gt;&lt;Conditions&gt;&lt;/Conditions&gt;&lt;/member&gt;</v>
      </c>
    </row>
    <row r="78" spans="1:8">
      <c r="A78" s="1" t="s">
        <v>613</v>
      </c>
      <c r="B78" s="1" t="s">
        <v>1467</v>
      </c>
      <c r="C78" s="1" t="s">
        <v>613</v>
      </c>
      <c r="D78" s="22" t="str">
        <f>VLOOKUP(テーブル5[[#This Row],[Name]],pokemon_tokusei!$A$2:$B$124,2,FALSE)</f>
        <v>天候の影響が無くなる</v>
      </c>
      <c r="H78" t="str">
        <f t="shared" si="1"/>
        <v>&lt;member ID = "S77"&gt;&lt;Name&gt;ノーてんき&lt;/Name&gt;&lt;Text&gt;天候の影響が無くなる&lt;/Text&gt;&lt;Magnification&gt;&lt;/Magnification&gt;&lt;Conditions&gt;&lt;/Conditions&gt;&lt;/member&gt;</v>
      </c>
    </row>
    <row r="79" spans="1:8">
      <c r="A79" s="1" t="s">
        <v>1694</v>
      </c>
      <c r="B79" s="1" t="s">
        <v>1468</v>
      </c>
      <c r="C79" s="1" t="s">
        <v>1694</v>
      </c>
      <c r="D79" s="22" t="str">
        <f>VLOOKUP(テーブル5[[#This Row],[Name]],pokemon_tokusei!$A$2:$B$124,2,FALSE)</f>
        <v>じぶんの出すわざがすべてノーマルになる（はがねにどくどくは効かない）</v>
      </c>
      <c r="H79" t="str">
        <f t="shared" si="1"/>
        <v>&lt;member ID = "S78"&gt;&lt;Name&gt;ノーマルスキン&lt;/Name&gt;&lt;Text&gt;じぶんの出すわざがすべてノーマルになる（はがねにどくどくは効かない）&lt;/Text&gt;&lt;Magnification&gt;&lt;/Magnification&gt;&lt;Conditions&gt;&lt;/Conditions&gt;&lt;/member&gt;</v>
      </c>
    </row>
    <row r="80" spans="1:8">
      <c r="A80" s="1" t="s">
        <v>1695</v>
      </c>
      <c r="B80" s="1" t="s">
        <v>1469</v>
      </c>
      <c r="C80" s="1" t="s">
        <v>3834</v>
      </c>
      <c r="D80" s="22" t="e">
        <f>VLOOKUP(テーブル5[[#This Row],[Name]],pokemon_tokusei!$A$2:$B$124,2,FALSE)</f>
        <v>#N/A</v>
      </c>
      <c r="H80" t="e">
        <f t="shared" si="1"/>
        <v>#N/A</v>
      </c>
    </row>
    <row r="81" spans="1:8">
      <c r="A81" s="1" t="s">
        <v>797</v>
      </c>
      <c r="B81" s="1" t="s">
        <v>1470</v>
      </c>
      <c r="C81" s="1" t="s">
        <v>797</v>
      </c>
      <c r="D81" s="22" t="str">
        <f>VLOOKUP(テーブル5[[#This Row],[Name]],pokemon_tokusei!$A$2:$B$124,2,FALSE)</f>
        <v>「こうかがばつぐん」のわざを受けるとき、威力が下がる（半分）</v>
      </c>
      <c r="H81" t="str">
        <f t="shared" si="1"/>
        <v>&lt;member ID = "S80"&gt;&lt;Name&gt;ハードロック&lt;/Name&gt;&lt;Text&gt;「こうかがばつぐん」のわざを受けるとき、威力が下がる（半分）&lt;/Text&gt;&lt;Magnification&gt;&lt;/Magnification&gt;&lt;Conditions&gt;&lt;/Conditions&gt;&lt;/member&gt;</v>
      </c>
    </row>
    <row r="82" spans="1:8">
      <c r="A82" s="1" t="s">
        <v>1263</v>
      </c>
      <c r="B82" s="1" t="s">
        <v>1471</v>
      </c>
      <c r="C82" s="1" t="s">
        <v>1263</v>
      </c>
      <c r="D82" s="22" t="str">
        <f>VLOOKUP(テーブル5[[#This Row],[Name]],pokemon_tokusei!$A$2:$B$124,2,FALSE)</f>
        <v>先頭にいると、野生のポケモンと遭遇しやすくなる</v>
      </c>
      <c r="H82" t="str">
        <f t="shared" si="1"/>
        <v>&lt;member ID = "S81"&gt;&lt;Name&gt;はっこう&lt;/Name&gt;&lt;Text&gt;先頭にいると、野生のポケモンと遭遇しやすくなる&lt;/Text&gt;&lt;Magnification&gt;&lt;/Magnification&gt;&lt;Conditions&gt;&lt;/Conditions&gt;&lt;/member&gt;</v>
      </c>
    </row>
    <row r="83" spans="1:8">
      <c r="A83" s="1" t="s">
        <v>558</v>
      </c>
      <c r="B83" s="1" t="s">
        <v>1472</v>
      </c>
      <c r="C83" s="1" t="s">
        <v>558</v>
      </c>
      <c r="D83" s="22" t="str">
        <f>VLOOKUP(テーブル5[[#This Row],[Name]],pokemon_tokusei!$A$2:$B$124,2,FALSE)</f>
        <v>状態異常になるとすばやさが2倍になる。パーティの先頭にいると野生ポケモンに遭遇しにくくなる</v>
      </c>
      <c r="H83" t="str">
        <f t="shared" si="1"/>
        <v>&lt;member ID = "S82"&gt;&lt;Name&gt;はやあし&lt;/Name&gt;&lt;Text&gt;状態異常になるとすばやさが2倍になる。パーティの先頭にいると野生ポケモンに遭遇しにくくなる&lt;/Text&gt;&lt;Magnification&gt;&lt;/Magnification&gt;&lt;Conditions&gt;&lt;/Conditions&gt;&lt;/member&gt;</v>
      </c>
    </row>
    <row r="84" spans="1:8">
      <c r="A84" s="1" t="s">
        <v>718</v>
      </c>
      <c r="B84" s="1" t="s">
        <v>1473</v>
      </c>
      <c r="C84" s="1" t="s">
        <v>718</v>
      </c>
      <c r="D84" s="22" t="str">
        <f>VLOOKUP(テーブル5[[#This Row],[Name]],pokemon_tokusei!$A$2:$B$124,2,FALSE)</f>
        <v>ねむり状態から早く起きる</v>
      </c>
      <c r="H84" t="str">
        <f t="shared" si="1"/>
        <v>&lt;member ID = "S83"&gt;&lt;Name&gt;はやおき&lt;/Name&gt;&lt;Text&gt;ねむり状態から早く起きる&lt;/Text&gt;&lt;Magnification&gt;&lt;/Magnification&gt;&lt;Conditions&gt;&lt;/Conditions&gt;&lt;/member&gt;</v>
      </c>
    </row>
    <row r="85" spans="1:8">
      <c r="A85" s="1" t="s">
        <v>1696</v>
      </c>
      <c r="B85" s="1" t="s">
        <v>1474</v>
      </c>
      <c r="C85" s="1" t="s">
        <v>1696</v>
      </c>
      <c r="D85" s="22" t="str">
        <f>VLOOKUP(テーブル5[[#This Row],[Name]],pokemon_tokusei!$A$2:$B$124,2,FALSE)</f>
        <v>攻撃が1.5倍になるが、打撃攻撃の命中率が8割になる。パーティの先頭にいると自分よりレベルの高い野生ポケモンに遭遇し易くなる</v>
      </c>
      <c r="H85" t="str">
        <f t="shared" si="1"/>
        <v>&lt;member ID = "S84"&gt;&lt;Name&gt;はりきり&lt;/Name&gt;&lt;Text&gt;攻撃が1.5倍になるが、打撃攻撃の命中率が8割になる。パーティの先頭にいると自分よりレベルの高い野生ポケモンに遭遇し易くなる&lt;/Text&gt;&lt;Magnification&gt;&lt;/Magnification&gt;&lt;Conditions&gt;&lt;/Conditions&gt;&lt;/member&gt;</v>
      </c>
    </row>
    <row r="86" spans="1:8">
      <c r="A86" s="1" t="s">
        <v>1697</v>
      </c>
      <c r="B86" s="1" t="s">
        <v>1475</v>
      </c>
      <c r="C86" s="1" t="s">
        <v>1697</v>
      </c>
      <c r="D86" s="22" t="str">
        <f>VLOOKUP(テーブル5[[#This Row],[Name]],pokemon_tokusei!$A$2:$B$124,2,FALSE)</f>
        <v>戦闘に出てくると「ひざしがつよい」になる</v>
      </c>
      <c r="H86" t="str">
        <f t="shared" si="1"/>
        <v>&lt;member ID = "S85"&gt;&lt;Name&gt;ひでり&lt;/Name&gt;&lt;Text&gt;戦闘に出てくると「ひざしがつよい」になる&lt;/Text&gt;&lt;Magnification&gt;&lt;/Magnification&gt;&lt;Conditions&gt;&lt;/Conditions&gt;&lt;/member&gt;</v>
      </c>
    </row>
    <row r="87" spans="1:8">
      <c r="A87" s="1" t="s">
        <v>486</v>
      </c>
      <c r="B87" s="1" t="s">
        <v>1476</v>
      </c>
      <c r="C87" s="1" t="s">
        <v>486</v>
      </c>
      <c r="D87" s="22" t="str">
        <f>VLOOKUP(テーブル5[[#This Row],[Name]],pokemon_tokusei!$A$2:$B$124,2,FALSE)</f>
        <v>でんきタイプの技がすべて自分にだけくる（ほうでんには無効）</v>
      </c>
      <c r="H87" t="str">
        <f t="shared" si="1"/>
        <v>&lt;member ID = "S86"&gt;&lt;Name&gt;ひらいしん&lt;/Name&gt;&lt;Text&gt;でんきタイプの技がすべて自分にだけくる（ほうでんには無効）&lt;/Text&gt;&lt;Magnification&gt;&lt;/Magnification&gt;&lt;Conditions&gt;&lt;/Conditions&gt;&lt;/member&gt;</v>
      </c>
    </row>
    <row r="88" spans="1:8">
      <c r="A88" s="1" t="s">
        <v>938</v>
      </c>
      <c r="B88" s="1" t="s">
        <v>1477</v>
      </c>
      <c r="C88" s="1" t="s">
        <v>938</v>
      </c>
      <c r="D88" s="22" t="str">
        <f>VLOOKUP(テーブル5[[#This Row],[Name]],pokemon_tokusei!$A$2:$B$124,2,FALSE)</f>
        <v>「こうかがばつぐん」のわざを受けるとき、威力が下がる（半分）</v>
      </c>
      <c r="H88" t="str">
        <f t="shared" si="1"/>
        <v>&lt;member ID = "S87"&gt;&lt;Name&gt;フィルター&lt;/Name&gt;&lt;Text&gt;「こうかがばつぐん」のわざを受けるとき、威力が下がる（半分）&lt;/Text&gt;&lt;Magnification&gt;&lt;/Magnification&gt;&lt;Conditions&gt;&lt;/Conditions&gt;&lt;/member&gt;</v>
      </c>
    </row>
    <row r="89" spans="1:8">
      <c r="A89" s="1" t="s">
        <v>1122</v>
      </c>
      <c r="B89" s="1" t="s">
        <v>1478</v>
      </c>
      <c r="C89" s="1" t="s">
        <v>1122</v>
      </c>
      <c r="D89" s="22" t="str">
        <f>VLOOKUP(テーブル5[[#This Row],[Name]],pokemon_tokusei!$A$2:$B$124,2,FALSE)</f>
        <v>持たせたどうぐを自分で使用できない</v>
      </c>
      <c r="H89" t="str">
        <f t="shared" si="1"/>
        <v>&lt;member ID = "S88"&gt;&lt;Name&gt;ぶきよう&lt;/Name&gt;&lt;Text&gt;持たせたどうぐを自分で使用できない&lt;/Text&gt;&lt;Magnification&gt;&lt;/Magnification&gt;&lt;Conditions&gt;&lt;/Conditions&gt;&lt;/member&gt;</v>
      </c>
    </row>
    <row r="90" spans="1:8">
      <c r="A90" s="1" t="s">
        <v>1698</v>
      </c>
      <c r="B90" s="1" t="s">
        <v>1479</v>
      </c>
      <c r="C90" s="1" t="s">
        <v>1698</v>
      </c>
      <c r="D90" s="22" t="str">
        <f>VLOOKUP(テーブル5[[#This Row],[Name]],pokemon_tokusei!$A$2:$B$124,2,FALSE)</f>
        <v>命中率が3割上がる。パーティの先頭にいると「どうぐ」を持ったポケモンに遭遇し易くなる</v>
      </c>
      <c r="H90" t="str">
        <f t="shared" si="1"/>
        <v>&lt;member ID = "S89"&gt;&lt;Name&gt;ふくがん&lt;/Name&gt;&lt;Text&gt;命中率が3割上がる。パーティの先頭にいると「どうぐ」を持ったポケモンに遭遇し易くなる&lt;/Text&gt;&lt;Magnification&gt;&lt;/Magnification&gt;&lt;Conditions&gt;&lt;/Conditions&gt;&lt;/member&gt;</v>
      </c>
    </row>
    <row r="91" spans="1:8">
      <c r="A91" s="1" t="s">
        <v>1699</v>
      </c>
      <c r="B91" s="1" t="s">
        <v>1480</v>
      </c>
      <c r="C91" s="1" t="s">
        <v>1699</v>
      </c>
      <c r="D91" s="22" t="str">
        <f>VLOOKUP(テーブル5[[#This Row],[Name]],pokemon_tokusei!$A$2:$B$124,2,FALSE)</f>
        <v>ひるむたびに自分のすばやさがあがる</v>
      </c>
      <c r="H91" t="str">
        <f t="shared" si="1"/>
        <v>&lt;member ID = "S90"&gt;&lt;Name&gt;ふくつのこころ&lt;/Name&gt;&lt;Text&gt;ひるむたびに自分のすばやさがあがる&lt;/Text&gt;&lt;Magnification&gt;&lt;/Magnification&gt;&lt;Conditions&gt;&lt;/Conditions&gt;&lt;/member&gt;</v>
      </c>
    </row>
    <row r="92" spans="1:8">
      <c r="A92" s="1" t="s">
        <v>1700</v>
      </c>
      <c r="B92" s="1" t="s">
        <v>1481</v>
      </c>
      <c r="C92" s="1" t="s">
        <v>1700</v>
      </c>
      <c r="D92" s="22" t="str">
        <f>VLOOKUP(テーブル5[[#This Row],[Name]],pokemon_tokusei!$A$2:$B$124,2,FALSE)</f>
        <v>状態異常のとき、防御が1.5倍上がる</v>
      </c>
      <c r="H92" t="str">
        <f t="shared" si="1"/>
        <v>&lt;member ID = "S91"&gt;&lt;Name&gt;ふしぎなうろこ&lt;/Name&gt;&lt;Text&gt;状態異常のとき、防御が1.5倍上がる&lt;/Text&gt;&lt;Magnification&gt;&lt;/Magnification&gt;&lt;Conditions&gt;&lt;/Conditions&gt;&lt;/member&gt;</v>
      </c>
    </row>
    <row r="93" spans="1:8">
      <c r="A93" s="1" t="s">
        <v>1701</v>
      </c>
      <c r="B93" s="1" t="s">
        <v>1482</v>
      </c>
      <c r="C93" s="1" t="s">
        <v>1701</v>
      </c>
      <c r="D93" s="22" t="str">
        <f>VLOOKUP(テーブル5[[#This Row],[Name]],pokemon_tokusei!$A$2:$B$124,2,FALSE)</f>
        <v>効果が抜群な技しかダメージを受けない</v>
      </c>
      <c r="H93" t="str">
        <f t="shared" si="1"/>
        <v>&lt;member ID = "S92"&gt;&lt;Name&gt;ふしぎなまもり&lt;/Name&gt;&lt;Text&gt;効果が抜群な技しかダメージを受けない&lt;/Text&gt;&lt;Magnification&gt;&lt;/Magnification&gt;&lt;Conditions&gt;&lt;/Conditions&gt;&lt;/member&gt;</v>
      </c>
    </row>
    <row r="94" spans="1:8">
      <c r="A94" s="1" t="s">
        <v>1702</v>
      </c>
      <c r="B94" s="1" t="s">
        <v>1483</v>
      </c>
      <c r="C94" s="1" t="s">
        <v>1702</v>
      </c>
      <c r="D94" s="22" t="str">
        <f>VLOOKUP(テーブル5[[#This Row],[Name]],pokemon_tokusei!$A$2:$B$124,2,FALSE)</f>
        <v>ねむり状態にならない</v>
      </c>
      <c r="H94" t="str">
        <f t="shared" si="1"/>
        <v>&lt;member ID = "S93"&gt;&lt;Name&gt;ふみん&lt;/Name&gt;&lt;Text&gt;ねむり状態にならない&lt;/Text&gt;&lt;Magnification&gt;&lt;/Magnification&gt;&lt;Conditions&gt;&lt;/Conditions&gt;&lt;/member&gt;</v>
      </c>
    </row>
    <row r="95" spans="1:8">
      <c r="A95" s="1" t="s">
        <v>1703</v>
      </c>
      <c r="B95" s="1" t="s">
        <v>1484</v>
      </c>
      <c r="C95" s="1" t="s">
        <v>1703</v>
      </c>
      <c r="D95" s="22" t="str">
        <f>VLOOKUP(テーブル5[[#This Row],[Name]],pokemon_tokusei!$A$2:$B$124,2,FALSE)</f>
        <v>じめんタイプの技を受けない</v>
      </c>
      <c r="H95" t="str">
        <f t="shared" si="1"/>
        <v>&lt;member ID = "S94"&gt;&lt;Name&gt;ふゆう&lt;/Name&gt;&lt;Text&gt;じめんタイプの技を受けない&lt;/Text&gt;&lt;Magnification&gt;&lt;/Magnification&gt;&lt;Conditions&gt;&lt;/Conditions&gt;&lt;/member&gt;</v>
      </c>
    </row>
    <row r="96" spans="1:8">
      <c r="A96" s="1" t="s">
        <v>1704</v>
      </c>
      <c r="B96" s="1" t="s">
        <v>1485</v>
      </c>
      <c r="C96" s="1" t="s">
        <v>1704</v>
      </c>
      <c r="D96" s="22" t="str">
        <f>VLOOKUP(テーブル5[[#This Row],[Name]],pokemon_tokusei!$A$2:$B$124,2,FALSE)</f>
        <v>マイナスのとくせいのポケモンが戦闘に出ているととくこうが1.5倍上がる</v>
      </c>
      <c r="H96" t="str">
        <f t="shared" si="1"/>
        <v>&lt;member ID = "S95"&gt;&lt;Name&gt;プラス&lt;/Name&gt;&lt;Text&gt;マイナスのとくせいのポケモンが戦闘に出ているととくこうが1.5倍上がる&lt;/Text&gt;&lt;Magnification&gt;&lt;/Magnification&gt;&lt;Conditions&gt;&lt;/Conditions&gt;&lt;/member&gt;</v>
      </c>
    </row>
    <row r="97" spans="1:8">
      <c r="A97" s="1" t="s">
        <v>185</v>
      </c>
      <c r="B97" s="1" t="s">
        <v>1486</v>
      </c>
      <c r="C97" s="1" t="s">
        <v>185</v>
      </c>
      <c r="D97" s="22" t="str">
        <f>VLOOKUP(テーブル5[[#This Row],[Name]],pokemon_tokusei!$A$2:$B$124,2,FALSE)</f>
        <v>「ひざしがつよい」のとき、味方のこうげき、とくぼうが1.5倍になる</v>
      </c>
      <c r="H97" t="str">
        <f t="shared" si="1"/>
        <v>&lt;member ID = "S96"&gt;&lt;Name&gt;フラワーギフト&lt;/Name&gt;&lt;Text&gt;「ひざしがつよい」のとき、味方のこうげき、とくぼうが1.5倍になる&lt;/Text&gt;&lt;Magnification&gt;&lt;/Magnification&gt;&lt;Conditions&gt;&lt;/Conditions&gt;&lt;/member&gt;</v>
      </c>
    </row>
    <row r="98" spans="1:8">
      <c r="A98" s="1" t="s">
        <v>1003</v>
      </c>
      <c r="B98" s="1" t="s">
        <v>1487</v>
      </c>
      <c r="C98" s="1" t="s">
        <v>1003</v>
      </c>
      <c r="D98" s="22" t="str">
        <f>VLOOKUP(テーブル5[[#This Row],[Name]],pokemon_tokusei!$A$2:$B$124,2,FALSE)</f>
        <v>自分が技を受けると相手のPPが2ずつ減る。パーティの先頭にいるとレベルの高い野生ポケモンに遭遇し易くなる</v>
      </c>
      <c r="H98" t="str">
        <f t="shared" si="1"/>
        <v>&lt;member ID = "S97"&gt;&lt;Name&gt;プレッシャー&lt;/Name&gt;&lt;Text&gt;自分が技を受けると相手のPPが2ずつ減る。パーティの先頭にいるとレベルの高い野生ポケモンに遭遇し易くなる&lt;/Text&gt;&lt;Magnification&gt;&lt;/Magnification&gt;&lt;Conditions&gt;&lt;/Conditions&gt;&lt;/member&gt;</v>
      </c>
    </row>
    <row r="99" spans="1:8">
      <c r="A99" s="1" t="s">
        <v>776</v>
      </c>
      <c r="B99" s="1" t="s">
        <v>1488</v>
      </c>
      <c r="C99" s="1" t="s">
        <v>776</v>
      </c>
      <c r="D99" s="22" t="str">
        <f>VLOOKUP(テーブル5[[#This Row],[Name]],pokemon_tokusei!$A$2:$B$124,2,FALSE)</f>
        <v>HPを吸い取る回復系の技を使ってきた相手に逆にダメージを与える</v>
      </c>
      <c r="H99" t="str">
        <f t="shared" si="1"/>
        <v>&lt;member ID = "S98"&gt;&lt;Name&gt;ヘドロえき&lt;/Name&gt;&lt;Text&gt;HPを吸い取る回復系の技を使ってきた相手に逆にダメージを与える&lt;/Text&gt;&lt;Magnification&gt;&lt;/Magnification&gt;&lt;Conditions&gt;&lt;/Conditions&gt;&lt;/member&gt;</v>
      </c>
    </row>
    <row r="100" spans="1:8">
      <c r="A100" s="1" t="s">
        <v>1705</v>
      </c>
      <c r="B100" s="1" t="s">
        <v>1489</v>
      </c>
      <c r="C100" s="1" t="s">
        <v>1705</v>
      </c>
      <c r="D100" s="22" t="str">
        <f>VLOOKUP(テーブル5[[#This Row],[Name]],pokemon_tokusei!$A$2:$B$124,2,FALSE)</f>
        <v>技を受けるとその技のタイプになる</v>
      </c>
      <c r="H100" t="str">
        <f t="shared" si="1"/>
        <v>&lt;member ID = "S99"&gt;&lt;Name&gt;へんしょく&lt;/Name&gt;&lt;Text&gt;技を受けるとその技のタイプになる&lt;/Text&gt;&lt;Magnification&gt;&lt;/Magnification&gt;&lt;Conditions&gt;&lt;/Conditions&gt;&lt;/member&gt;</v>
      </c>
    </row>
    <row r="101" spans="1:8">
      <c r="A101" s="1" t="s">
        <v>502</v>
      </c>
      <c r="B101" s="1" t="s">
        <v>1490</v>
      </c>
      <c r="C101" s="1" t="s">
        <v>502</v>
      </c>
      <c r="D101" s="22" t="str">
        <f>VLOOKUP(テーブル5[[#This Row],[Name]],pokemon_tokusei!$A$2:$B$124,2,FALSE)</f>
        <v>どく状態のとき1/8回復。ただし移動中はダメージを受ける</v>
      </c>
      <c r="H101" t="str">
        <f t="shared" si="1"/>
        <v>&lt;member ID = "S100"&gt;&lt;Name&gt;ポイズンヒール&lt;/Name&gt;&lt;Text&gt;どく状態のとき1/8回復。ただし移動中はダメージを受ける&lt;/Text&gt;&lt;Magnification&gt;&lt;/Magnification&gt;&lt;Conditions&gt;&lt;/Conditions&gt;&lt;/member&gt;</v>
      </c>
    </row>
    <row r="102" spans="1:8">
      <c r="A102" s="1" t="s">
        <v>1706</v>
      </c>
      <c r="B102" s="1" t="s">
        <v>1491</v>
      </c>
      <c r="C102" s="1" t="s">
        <v>1706</v>
      </c>
      <c r="D102" s="22" t="str">
        <f>VLOOKUP(テーブル5[[#This Row],[Name]],pokemon_tokusei!$A$2:$B$124,2,FALSE)</f>
        <v>相手から音を使った技を受けない</v>
      </c>
      <c r="H102" t="str">
        <f t="shared" si="1"/>
        <v>&lt;member ID = "S101"&gt;&lt;Name&gt;ぼうおん&lt;/Name&gt;&lt;Text&gt;相手から音を使った技を受けない&lt;/Text&gt;&lt;Magnification&gt;&lt;/Magnification&gt;&lt;Conditions&gt;&lt;/Conditions&gt;&lt;/member&gt;</v>
      </c>
    </row>
    <row r="103" spans="1:8">
      <c r="A103" s="1" t="s">
        <v>1707</v>
      </c>
      <c r="B103" s="1" t="s">
        <v>1492</v>
      </c>
      <c r="C103" s="1" t="s">
        <v>1707</v>
      </c>
      <c r="D103" s="22" t="str">
        <f>VLOOKUP(テーブル5[[#This Row],[Name]],pokemon_tokusei!$A$2:$B$124,2,FALSE)</f>
        <v>直接攻撃を受けると1割の確率で相手をどく、まひ、ねむりのいずれかにする</v>
      </c>
      <c r="H103" t="str">
        <f t="shared" si="1"/>
        <v>&lt;member ID = "S102"&gt;&lt;Name&gt;ほうし&lt;/Name&gt;&lt;Text&gt;直接攻撃を受けると1割の確率で相手をどく、まひ、ねむりのいずれかにする&lt;/Text&gt;&lt;Magnification&gt;&lt;/Magnification&gt;&lt;Conditions&gt;&lt;/Conditions&gt;&lt;/member&gt;</v>
      </c>
    </row>
    <row r="104" spans="1:8">
      <c r="A104" s="1" t="s">
        <v>1708</v>
      </c>
      <c r="B104" s="1" t="s">
        <v>1493</v>
      </c>
      <c r="C104" s="1" t="s">
        <v>1708</v>
      </c>
      <c r="D104" s="22" t="str">
        <f>VLOOKUP(テーブル5[[#This Row],[Name]],pokemon_tokusei!$A$2:$B$124,2,FALSE)</f>
        <v>直接攻撃を受けると3割の確率で相手をやけど状態にする。パーティにいるとタマゴが孵化するまでの歩数が半分になる</v>
      </c>
      <c r="H104" t="str">
        <f t="shared" si="1"/>
        <v>&lt;member ID = "S103"&gt;&lt;Name&gt;ほのおのからだ&lt;/Name&gt;&lt;Text&gt;直接攻撃を受けると3割の確率で相手をやけど状態にする。パーティにいるとタマゴが孵化するまでの歩数が半分になる&lt;/Text&gt;&lt;Magnification&gt;&lt;/Magnification&gt;&lt;Conditions&gt;&lt;/Conditions&gt;&lt;/member&gt;</v>
      </c>
    </row>
    <row r="105" spans="1:8">
      <c r="A105" s="1" t="s">
        <v>1709</v>
      </c>
      <c r="B105" s="1" t="s">
        <v>1494</v>
      </c>
      <c r="C105" s="1" t="s">
        <v>1709</v>
      </c>
      <c r="D105" s="22" t="str">
        <f>VLOOKUP(テーブル5[[#This Row],[Name]],pokemon_tokusei!$A$2:$B$124,2,FALSE)</f>
        <v>プラスのとくせいのポケモンが戦闘に出ているととくこうが1.5倍上がる</v>
      </c>
      <c r="H105" t="str">
        <f t="shared" si="1"/>
        <v>&lt;member ID = "S104"&gt;&lt;Name&gt;マイナス&lt;/Name&gt;&lt;Text&gt;プラスのとくせいのポケモンが戦闘に出ているととくこうが1.5倍上がる&lt;/Text&gt;&lt;Magnification&gt;&lt;/Magnification&gt;&lt;Conditions&gt;&lt;/Conditions&gt;&lt;/member&gt;</v>
      </c>
    </row>
    <row r="106" spans="1:8">
      <c r="A106" s="1" t="s">
        <v>1177</v>
      </c>
      <c r="B106" s="1" t="s">
        <v>1495</v>
      </c>
      <c r="C106" s="1" t="s">
        <v>1177</v>
      </c>
      <c r="D106" s="22" t="str">
        <f>VLOOKUP(テーブル5[[#This Row],[Name]],pokemon_tokusei!$A$2:$B$124,2,FALSE)</f>
        <v>こんらん状態にならない</v>
      </c>
      <c r="H106" t="str">
        <f t="shared" si="1"/>
        <v>&lt;member ID = "S105"&gt;&lt;Name&gt;マイペース&lt;/Name&gt;&lt;Text&gt;こんらん状態にならない&lt;/Text&gt;&lt;Magnification&gt;&lt;/Magnification&gt;&lt;Conditions&gt;&lt;/Conditions&gt;&lt;/member&gt;</v>
      </c>
    </row>
    <row r="107" spans="1:8">
      <c r="A107" s="1" t="s">
        <v>1710</v>
      </c>
      <c r="B107" s="1" t="s">
        <v>1496</v>
      </c>
      <c r="C107" s="1" t="s">
        <v>1710</v>
      </c>
      <c r="D107" s="22" t="str">
        <f>VLOOKUP(テーブル5[[#This Row],[Name]],pokemon_tokusei!$A$2:$B$124,2,FALSE)</f>
        <v>こおり状態にならない。パーティにいるとタマゴが孵化するまでの歩数が半分になる</v>
      </c>
      <c r="H107" t="str">
        <f t="shared" si="1"/>
        <v>&lt;member ID = "S106"&gt;&lt;Name&gt;マグマのよろい&lt;/Name&gt;&lt;Text&gt;こおり状態にならない。パーティにいるとタマゴが孵化するまでの歩数が半分になる&lt;/Text&gt;&lt;Magnification&gt;&lt;/Magnification&gt;&lt;Conditions&gt;&lt;/Conditions&gt;&lt;/member&gt;</v>
      </c>
    </row>
    <row r="108" spans="1:8">
      <c r="A108" s="1" t="s">
        <v>1711</v>
      </c>
      <c r="B108" s="1" t="s">
        <v>1497</v>
      </c>
      <c r="C108" s="1" t="s">
        <v>1711</v>
      </c>
      <c r="D108" s="22" t="str">
        <f>VLOOKUP(テーブル5[[#This Row],[Name]],pokemon_tokusei!$A$2:$B$124,2,FALSE)</f>
        <v>攻撃技以外でのダメージを受けない</v>
      </c>
      <c r="H108" t="str">
        <f t="shared" si="1"/>
        <v>&lt;member ID = "S107"&gt;&lt;Name&gt;マジックガード&lt;/Name&gt;&lt;Text&gt;攻撃技以外でのダメージを受けない&lt;/Text&gt;&lt;Magnification&gt;&lt;/Magnification&gt;&lt;Conditions&gt;&lt;/Conditions&gt;&lt;/member&gt;</v>
      </c>
    </row>
    <row r="109" spans="1:8">
      <c r="A109" s="1" t="s">
        <v>1712</v>
      </c>
      <c r="B109" s="1" t="s">
        <v>1498</v>
      </c>
      <c r="C109" s="1" t="s">
        <v>1712</v>
      </c>
      <c r="D109" s="22" t="str">
        <f>VLOOKUP(テーブル5[[#This Row],[Name]],pokemon_tokusei!$A$2:$B$124,2,FALSE)</f>
        <v>持たせたプレートでタイプが変わる</v>
      </c>
      <c r="H109" t="str">
        <f t="shared" si="1"/>
        <v>&lt;member ID = "S108"&gt;&lt;Name&gt;マルチタイプ&lt;/Name&gt;&lt;Text&gt;持たせたプレートでタイプが変わる&lt;/Text&gt;&lt;Magnification&gt;&lt;/Magnification&gt;&lt;Conditions&gt;&lt;/Conditions&gt;&lt;/member&gt;</v>
      </c>
    </row>
    <row r="110" spans="1:8">
      <c r="A110" s="1" t="s">
        <v>1713</v>
      </c>
      <c r="B110" s="1" t="s">
        <v>1499</v>
      </c>
      <c r="C110" s="1" t="s">
        <v>1713</v>
      </c>
      <c r="D110" s="22" t="str">
        <f>VLOOKUP(テーブル5[[#This Row],[Name]],pokemon_tokusei!$A$2:$B$124,2,FALSE)</f>
        <v>やけど状態にならない</v>
      </c>
      <c r="H110" t="str">
        <f t="shared" si="1"/>
        <v>&lt;member ID = "S109"&gt;&lt;Name&gt;みずのベール&lt;/Name&gt;&lt;Text&gt;やけど状態にならない&lt;/Text&gt;&lt;Magnification&gt;&lt;/Magnification&gt;&lt;Conditions&gt;&lt;/Conditions&gt;&lt;/member&gt;</v>
      </c>
    </row>
    <row r="111" spans="1:8">
      <c r="A111" s="1" t="s">
        <v>1714</v>
      </c>
      <c r="B111" s="1" t="s">
        <v>1500</v>
      </c>
      <c r="C111" s="1" t="s">
        <v>1714</v>
      </c>
      <c r="D111" s="22" t="str">
        <f>VLOOKUP(テーブル5[[#This Row],[Name]],pokemon_tokusei!$A$2:$B$124,2,FALSE)</f>
        <v>戦闘後にあまいミツを拾ってくることがある。レベルが上がると拾ってくる確率も上がる</v>
      </c>
      <c r="H111" t="str">
        <f t="shared" si="1"/>
        <v>&lt;member ID = "S110"&gt;&lt;Name&gt;みつあつめ&lt;/Name&gt;&lt;Text&gt;戦闘後にあまいミツを拾ってくることがある。レベルが上がると拾ってくる確率も上がる&lt;/Text&gt;&lt;Magnification&gt;&lt;/Magnification&gt;&lt;Conditions&gt;&lt;/Conditions&gt;&lt;/member&gt;</v>
      </c>
    </row>
    <row r="112" spans="1:8">
      <c r="A112" s="1" t="s">
        <v>167</v>
      </c>
      <c r="B112" s="1" t="s">
        <v>1501</v>
      </c>
      <c r="C112" s="1" t="s">
        <v>167</v>
      </c>
      <c r="D112" s="22" t="str">
        <f>VLOOKUP(テーブル5[[#This Row],[Name]],pokemon_tokusei!$A$2:$B$124,2,FALSE)</f>
        <v>HPが1/3以下になると、むしタイプの威力が1.5倍になる</v>
      </c>
      <c r="H112" t="str">
        <f t="shared" si="1"/>
        <v>&lt;member ID = "S111"&gt;&lt;Name&gt;むしのしらせ&lt;/Name&gt;&lt;Text&gt;HPが1/3以下になると、むしタイプの威力が1.5倍になる&lt;/Text&gt;&lt;Magnification&gt;&lt;/Magnification&gt;&lt;Conditions&gt;&lt;/Conditions&gt;&lt;/member&gt;</v>
      </c>
    </row>
    <row r="113" spans="1:8">
      <c r="A113" s="1" t="s">
        <v>1715</v>
      </c>
      <c r="B113" s="1" t="s">
        <v>1502</v>
      </c>
      <c r="C113" s="1" t="s">
        <v>1715</v>
      </c>
      <c r="D113" s="22" t="str">
        <f>VLOOKUP(テーブル5[[#This Row],[Name]],pokemon_tokusei!$A$2:$B$124,2,FALSE)</f>
        <v>直接攻撃を受けると3割の確率で相手をメロメロ状態にする。パーティの先頭にいると違う性別の野生ポケモンに遭遇し易くなる</v>
      </c>
      <c r="H113" t="str">
        <f t="shared" si="1"/>
        <v>&lt;member ID = "S112"&gt;&lt;Name&gt;メロメロボディ&lt;/Name&gt;&lt;Text&gt;直接攻撃を受けると3割の確率で相手をメロメロ状態にする。パーティの先頭にいると違う性別の野生ポケモンに遭遇し易くなる&lt;/Text&gt;&lt;Magnification&gt;&lt;/Magnification&gt;&lt;Conditions&gt;&lt;/Conditions&gt;&lt;/member&gt;</v>
      </c>
    </row>
    <row r="114" spans="1:8">
      <c r="A114" s="1" t="s">
        <v>1716</v>
      </c>
      <c r="B114" s="1" t="s">
        <v>1503</v>
      </c>
      <c r="C114" s="1" t="s">
        <v>1716</v>
      </c>
      <c r="D114" s="22" t="str">
        <f>VLOOKUP(テーブル5[[#This Row],[Name]],pokemon_tokusei!$A$2:$B$124,2,FALSE)</f>
        <v>どく状態にならない</v>
      </c>
      <c r="H114" t="str">
        <f t="shared" si="1"/>
        <v>&lt;member ID = "S113"&gt;&lt;Name&gt;めんえき&lt;/Name&gt;&lt;Text&gt;どく状態にならない&lt;/Text&gt;&lt;Magnification&gt;&lt;/Magnification&gt;&lt;Conditions&gt;&lt;/Conditions&gt;&lt;/member&gt;</v>
      </c>
    </row>
    <row r="115" spans="1:8">
      <c r="A115" s="1" t="s">
        <v>163</v>
      </c>
      <c r="B115" s="1" t="s">
        <v>1504</v>
      </c>
      <c r="C115" s="1" t="s">
        <v>163</v>
      </c>
      <c r="D115" s="22" t="str">
        <f>VLOOKUP(テーブル5[[#This Row],[Name]],pokemon_tokusei!$A$2:$B$124,2,FALSE)</f>
        <v>HPが1/3以下になると、ほのおタイプの威力が1.5倍になる</v>
      </c>
      <c r="H115" t="str">
        <f t="shared" si="1"/>
        <v>&lt;member ID = "S114"&gt;&lt;Name&gt;もうか&lt;/Name&gt;&lt;Text&gt;HPが1/3以下になると、ほのおタイプの威力が1.5倍になる&lt;/Text&gt;&lt;Magnification&gt;&lt;/Magnification&gt;&lt;Conditions&gt;&lt;/Conditions&gt;&lt;/member&gt;</v>
      </c>
    </row>
    <row r="116" spans="1:8">
      <c r="A116" s="1" t="s">
        <v>325</v>
      </c>
      <c r="B116" s="1" t="s">
        <v>1505</v>
      </c>
      <c r="C116" s="1" t="s">
        <v>325</v>
      </c>
      <c r="D116" s="22" t="str">
        <f>VLOOKUP(テーブル5[[#This Row],[Name]],pokemon_tokusei!$A$2:$B$124,2,FALSE)</f>
        <v>戦闘後に物を拾ってくることがある</v>
      </c>
      <c r="H116" t="str">
        <f t="shared" si="1"/>
        <v>&lt;member ID = "S115"&gt;&lt;Name&gt;ものひろい&lt;/Name&gt;&lt;Text&gt;戦闘後に物を拾ってくることがある&lt;/Text&gt;&lt;Magnification&gt;&lt;/Magnification&gt;&lt;Conditions&gt;&lt;/Conditions&gt;&lt;/member&gt;</v>
      </c>
    </row>
    <row r="117" spans="1:8">
      <c r="A117" s="1" t="s">
        <v>249</v>
      </c>
      <c r="B117" s="1" t="s">
        <v>1506</v>
      </c>
      <c r="C117" s="1" t="s">
        <v>249</v>
      </c>
      <c r="D117" s="22" t="str">
        <f>VLOOKUP(テーブル5[[#This Row],[Name]],pokemon_tokusei!$A$2:$B$124,2,FALSE)</f>
        <v>ほのおを受けるとダメージを受けず、自分のほのおタイプの技の威力が上がる</v>
      </c>
      <c r="H117" t="str">
        <f t="shared" si="1"/>
        <v>&lt;member ID = "S116"&gt;&lt;Name&gt;もらいび&lt;/Name&gt;&lt;Text&gt;ほのおを受けるとダメージを受けず、自分のほのおタイプの技の威力が上がる&lt;/Text&gt;&lt;Magnification&gt;&lt;/Magnification&gt;&lt;Conditions&gt;&lt;/Conditions&gt;&lt;/member&gt;</v>
      </c>
    </row>
    <row r="118" spans="1:8">
      <c r="A118" s="1" t="s">
        <v>1717</v>
      </c>
      <c r="B118" s="1" t="s">
        <v>1507</v>
      </c>
      <c r="C118" s="1" t="s">
        <v>1717</v>
      </c>
      <c r="D118" s="22" t="str">
        <f>VLOOKUP(テーブル5[[#This Row],[Name]],pokemon_tokusei!$A$2:$B$124,2,FALSE)</f>
        <v>ねむり状態にならない。パーティの先頭にいるとレベルの高い野生ポケモンに遭遇し易くなる</v>
      </c>
      <c r="H118" t="str">
        <f t="shared" si="1"/>
        <v>&lt;member ID = "S117"&gt;&lt;Name&gt;やるき&lt;/Name&gt;&lt;Text&gt;ねむり状態にならない。パーティの先頭にいるとレベルの高い野生ポケモンに遭遇し易くなる&lt;/Text&gt;&lt;Magnification&gt;&lt;/Magnification&gt;&lt;Conditions&gt;&lt;/Conditions&gt;&lt;/member&gt;</v>
      </c>
    </row>
    <row r="119" spans="1:8">
      <c r="A119" s="1" t="s">
        <v>696</v>
      </c>
      <c r="B119" s="1" t="s">
        <v>1508</v>
      </c>
      <c r="C119" s="1" t="s">
        <v>696</v>
      </c>
      <c r="D119" s="22" t="str">
        <f>VLOOKUP(テーブル5[[#This Row],[Name]],pokemon_tokusei!$A$2:$B$124,2,FALSE)</f>
        <v>ひんしのときにふれた相手にダメージ</v>
      </c>
      <c r="H119" t="str">
        <f t="shared" si="1"/>
        <v>&lt;member ID = "S118"&gt;&lt;Name&gt;ゆうばく&lt;/Name&gt;&lt;Text&gt;ひんしのときにふれた相手にダメージ&lt;/Text&gt;&lt;Magnification&gt;&lt;/Magnification&gt;&lt;Conditions&gt;&lt;/Conditions&gt;&lt;/member&gt;</v>
      </c>
    </row>
    <row r="120" spans="1:8">
      <c r="A120" s="1" t="s">
        <v>1115</v>
      </c>
      <c r="B120" s="1" t="s">
        <v>1509</v>
      </c>
      <c r="C120" s="1" t="s">
        <v>1115</v>
      </c>
      <c r="D120" s="22" t="str">
        <f>VLOOKUP(テーブル5[[#This Row],[Name]],pokemon_tokusei!$A$2:$B$124,2,FALSE)</f>
        <v>あられのとき回避率が上がる。パーティの先頭にいると雪の降っている場所で野生ポケモンに遭遇しにくくなる</v>
      </c>
      <c r="H120" t="str">
        <f t="shared" si="1"/>
        <v>&lt;member ID = "S119"&gt;&lt;Name&gt;ゆきがくれ&lt;/Name&gt;&lt;Text&gt;あられのとき回避率が上がる。パーティの先頭にいると雪の降っている場所で野生ポケモンに遭遇しにくくなる&lt;/Text&gt;&lt;Magnification&gt;&lt;/Magnification&gt;&lt;Conditions&gt;&lt;/Conditions&gt;&lt;/member&gt;</v>
      </c>
    </row>
    <row r="121" spans="1:8">
      <c r="A121" s="1" t="s">
        <v>1718</v>
      </c>
      <c r="B121" s="1" t="s">
        <v>1510</v>
      </c>
      <c r="C121" s="1" t="s">
        <v>1718</v>
      </c>
      <c r="D121" s="22" t="str">
        <f>VLOOKUP(テーブル5[[#This Row],[Name]],pokemon_tokusei!$A$2:$B$124,2,FALSE)</f>
        <v>戦闘に出るとあられになる</v>
      </c>
      <c r="H121" t="str">
        <f t="shared" si="1"/>
        <v>&lt;member ID = "S120"&gt;&lt;Name&gt;ゆきふらし&lt;/Name&gt;&lt;Text&gt;戦闘に出るとあられになる&lt;/Text&gt;&lt;Magnification&gt;&lt;/Magnification&gt;&lt;Conditions&gt;&lt;/Conditions&gt;&lt;/member&gt;</v>
      </c>
    </row>
    <row r="122" spans="1:8">
      <c r="A122" s="1" t="s">
        <v>1719</v>
      </c>
      <c r="B122" s="1" t="s">
        <v>1511</v>
      </c>
      <c r="C122" s="1" t="s">
        <v>1719</v>
      </c>
      <c r="D122" s="22" t="str">
        <f>VLOOKUP(テーブル5[[#This Row],[Name]],pokemon_tokusei!$A$2:$B$124,2,FALSE)</f>
        <v>ひざしが強いのときすばやさが2倍になる</v>
      </c>
      <c r="H122" t="str">
        <f t="shared" si="1"/>
        <v>&lt;member ID = "S121"&gt;&lt;Name&gt;ようりょくそ&lt;/Name&gt;&lt;Text&gt;ひざしが強いのときすばやさが2倍になる&lt;/Text&gt;&lt;Magnification&gt;&lt;/Magnification&gt;&lt;Conditions&gt;&lt;/Conditions&gt;&lt;/member&gt;</v>
      </c>
    </row>
    <row r="123" spans="1:8">
      <c r="A123" s="1" t="s">
        <v>1720</v>
      </c>
      <c r="B123" s="1" t="s">
        <v>1512</v>
      </c>
      <c r="C123" s="1" t="s">
        <v>1720</v>
      </c>
      <c r="D123" s="22" t="str">
        <f>VLOOKUP(テーブル5[[#This Row],[Name]],pokemon_tokusei!$A$2:$B$124,2,FALSE)</f>
        <v>攻撃が高くなる（とくせいが無くなると攻撃が1/2になる）</v>
      </c>
      <c r="H123" t="str">
        <f t="shared" si="1"/>
        <v>&lt;member ID = "S122"&gt;&lt;Name&gt;ヨガパワー&lt;/Name&gt;&lt;Text&gt;攻撃が高くなる（とくせいが無くなると攻撃が1/2になる）&lt;/Text&gt;&lt;Magnification&gt;&lt;/Magnification&gt;&lt;Conditions&gt;&lt;/Conditions&gt;&lt;/member&gt;</v>
      </c>
    </row>
    <row r="124" spans="1:8">
      <c r="A124" s="1" t="s">
        <v>710</v>
      </c>
      <c r="B124" s="1" t="s">
        <v>1513</v>
      </c>
      <c r="C124" s="1" t="s">
        <v>710</v>
      </c>
      <c r="D124" s="22" t="str">
        <f>VLOOKUP(テーブル5[[#This Row],[Name]],pokemon_tokusei!$A$2:$B$124,2,FALSE)</f>
        <v>相手の持つ一番威力の高い技が一つわかる</v>
      </c>
      <c r="H124" t="str">
        <f t="shared" si="1"/>
        <v>&lt;member ID = "S123"&gt;&lt;Name&gt;よちむ&lt;/Name&gt;&lt;Text&gt;相手の持つ一番威力の高い技が一つわかる&lt;/Text&gt;&lt;Magnification&gt;&lt;/Magnification&gt;&lt;Conditions&gt;&lt;/Conditions&gt;&lt;/member&gt;</v>
      </c>
    </row>
    <row r="125" spans="1:8">
      <c r="A125" s="1" t="s">
        <v>830</v>
      </c>
      <c r="B125" s="1" t="s">
        <v>1514</v>
      </c>
      <c r="C125" s="1" t="s">
        <v>830</v>
      </c>
      <c r="D125" s="22" t="str">
        <f>VLOOKUP(テーブル5[[#This Row],[Name]],pokemon_tokusei!$A$2:$B$124,2,FALSE)</f>
        <v>みずタイプの技がすべて自分にだけくる</v>
      </c>
      <c r="H125" t="str">
        <f t="shared" si="1"/>
        <v>&lt;member ID = "S124"&gt;&lt;Name&gt;よびみず&lt;/Name&gt;&lt;Text&gt;みずタイプの技がすべて自分にだけくる&lt;/Text&gt;&lt;Magnification&gt;&lt;/Magnification&gt;&lt;Conditions&gt;&lt;/Conditions&gt;&lt;/member&gt;</v>
      </c>
    </row>
    <row r="126" spans="1:8">
      <c r="A126" s="1" t="s">
        <v>1171</v>
      </c>
      <c r="B126" s="1" t="s">
        <v>1515</v>
      </c>
      <c r="C126" s="1" t="s">
        <v>1171</v>
      </c>
      <c r="D126" s="22" t="str">
        <f>VLOOKUP(テーブル5[[#This Row],[Name]],pokemon_tokusei!$A$2:$B$124,2,FALSE)</f>
        <v>「ひざしがつよい」の時、状態異常にならない</v>
      </c>
      <c r="H126" t="str">
        <f t="shared" si="1"/>
        <v>&lt;member ID = "S125"&gt;&lt;Name&gt;リーフガード&lt;/Name&gt;&lt;Text&gt;「ひざしがつよい」の時、状態異常にならない&lt;/Text&gt;&lt;Magnification&gt;&lt;/Magnification&gt;&lt;Conditions&gt;&lt;/Conditions&gt;&lt;/member&gt;</v>
      </c>
    </row>
    <row r="127" spans="1:8">
      <c r="A127" s="1" t="s">
        <v>1721</v>
      </c>
      <c r="B127" s="1" t="s">
        <v>1516</v>
      </c>
      <c r="C127" s="1" t="s">
        <v>1721</v>
      </c>
      <c r="D127" s="22" t="str">
        <f>VLOOKUP(テーブル5[[#This Row],[Name]],pokemon_tokusei!$A$2:$B$124,2,FALSE)</f>
        <v>技の追加効果を受けない</v>
      </c>
      <c r="H127" t="str">
        <f>"&lt;member ID = """&amp;B127&amp;"""&gt;&lt;Name&gt;"&amp;C127&amp;"&lt;/Name&gt;&lt;Text&gt;"&amp;D127&amp;"&lt;/Text&gt;&lt;Magnification&gt;"&amp;E127&amp;"&lt;/Magnification&gt;&lt;Conditions&gt;"&amp;F127&amp;"&lt;/Conditions&gt;&lt;/member&gt;&lt;/Inf_Special&gt;"</f>
        <v>&lt;member ID = "S126"&gt;&lt;Name&gt;りんぷん&lt;/Name&gt;&lt;Text&gt;技の追加効果を受けない&lt;/Text&gt;&lt;Magnification&gt;&lt;/Magnification&gt;&lt;Conditions&gt;&lt;/Conditions&gt;&lt;/member&gt;&lt;/Inf_Special&gt;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51"/>
  <sheetViews>
    <sheetView tabSelected="1" zoomScaleNormal="100" workbookViewId="0">
      <selection activeCell="K151" sqref="K2:K151"/>
    </sheetView>
  </sheetViews>
  <sheetFormatPr defaultColWidth="9" defaultRowHeight="18.75"/>
  <cols>
    <col min="1" max="3" width="9" style="1"/>
    <col min="4" max="4" width="7.25" customWidth="1"/>
    <col min="5" max="5" width="13.625" customWidth="1"/>
    <col min="6" max="9" width="10.875" customWidth="1"/>
    <col min="10" max="10" width="10.875" style="1" customWidth="1"/>
    <col min="14" max="1024" width="9" style="1"/>
  </cols>
  <sheetData>
    <row r="1" spans="1:11">
      <c r="A1" s="1" t="s">
        <v>1</v>
      </c>
      <c r="B1" s="16" t="s">
        <v>4126</v>
      </c>
      <c r="C1" s="16" t="s">
        <v>1</v>
      </c>
      <c r="D1" s="17" t="s">
        <v>40</v>
      </c>
      <c r="E1" s="17" t="s">
        <v>41</v>
      </c>
      <c r="F1" s="17" t="s">
        <v>42</v>
      </c>
      <c r="G1" s="17" t="s">
        <v>43</v>
      </c>
      <c r="H1" s="17" t="s">
        <v>44</v>
      </c>
      <c r="I1" s="17" t="s">
        <v>45</v>
      </c>
    </row>
    <row r="2" spans="1:11">
      <c r="A2" s="1" t="s">
        <v>205</v>
      </c>
      <c r="B2" s="1" t="s">
        <v>1722</v>
      </c>
      <c r="C2" s="1" t="s">
        <v>205</v>
      </c>
      <c r="D2">
        <f>VLOOKUP(C2,pokemon_status!$B$1:$M$910,7,FALSE())</f>
        <v>75</v>
      </c>
      <c r="E2">
        <f>VLOOKUP(C2,pokemon_status!$B$1:$M$910,8,FALSE())</f>
        <v>125</v>
      </c>
      <c r="F2">
        <f>VLOOKUP(C2,pokemon_status!$B$1:$M$910,9,FALSE())</f>
        <v>100</v>
      </c>
      <c r="G2">
        <f>VLOOKUP(C2,pokemon_status!$B$1:$M$910,10,FALSE())</f>
        <v>70</v>
      </c>
      <c r="H2">
        <f>VLOOKUP(C2,pokemon_status!$B$1:$M$910,11,FALSE())</f>
        <v>80</v>
      </c>
      <c r="I2">
        <f>VLOOKUP(C2,pokemon_status!$B$1:$M$910,12,FALSE())</f>
        <v>45</v>
      </c>
      <c r="K2" t="str">
        <f>"&lt;Inf_syuzokuti&gt;&lt;member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&lt;Inf_syuzokuti&gt;&lt;member K_ID = "K1"&gt;&lt;Name&gt;アーマルド&lt;/Name&gt;&lt;HP&gt;75&lt;/HP&gt;&lt;A&gt;125&lt;/A&gt;&lt;B&gt;100&lt;/B&gt;&lt;C&gt;70&lt;/C&gt;&lt;D&gt;80&lt;/D&gt;&lt;S&gt;45&lt;/S&gt;&lt;/member&gt;</v>
      </c>
    </row>
    <row r="3" spans="1:11">
      <c r="A3" s="1" t="s">
        <v>230</v>
      </c>
      <c r="B3" s="1" t="s">
        <v>1723</v>
      </c>
      <c r="C3" s="1" t="s">
        <v>230</v>
      </c>
      <c r="D3">
        <f>VLOOKUP(C3,pokemon_status!$B$1:$M$910,7,FALSE())</f>
        <v>65</v>
      </c>
      <c r="E3">
        <f>VLOOKUP(C3,pokemon_status!$B$1:$M$910,8,FALSE())</f>
        <v>130</v>
      </c>
      <c r="F3">
        <f>VLOOKUP(C3,pokemon_status!$B$1:$M$910,9,FALSE())</f>
        <v>60</v>
      </c>
      <c r="G3">
        <f>VLOOKUP(C3,pokemon_status!$B$1:$M$910,10,FALSE())</f>
        <v>75</v>
      </c>
      <c r="H3">
        <f>VLOOKUP(C3,pokemon_status!$B$1:$M$910,11,FALSE())</f>
        <v>60</v>
      </c>
      <c r="I3">
        <f>VLOOKUP(C3,pokemon_status!$B$1:$M$910,12,FALSE())</f>
        <v>75</v>
      </c>
      <c r="K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"K2"&gt;&lt;Name&gt;アブソル&lt;/Name&gt;&lt;HP&gt;65&lt;/HP&gt;&lt;A&gt;130&lt;/A&gt;&lt;B&gt;60&lt;/B&gt;&lt;C&gt;75&lt;/C&gt;&lt;D&gt;60&lt;/D&gt;&lt;S&gt;75&lt;/S&gt;&lt;/member&gt;</v>
      </c>
    </row>
    <row r="4" spans="1:11">
      <c r="A4" s="1" t="s">
        <v>248</v>
      </c>
      <c r="B4" s="1" t="s">
        <v>1724</v>
      </c>
      <c r="C4" s="1" t="s">
        <v>248</v>
      </c>
      <c r="D4">
        <f>VLOOKUP(C4,pokemon_status!$B$1:$M$910,7,FALSE())</f>
        <v>90</v>
      </c>
      <c r="E4">
        <f>VLOOKUP(C4,pokemon_status!$B$1:$M$910,8,FALSE())</f>
        <v>110</v>
      </c>
      <c r="F4">
        <f>VLOOKUP(C4,pokemon_status!$B$1:$M$910,9,FALSE())</f>
        <v>80</v>
      </c>
      <c r="G4">
        <f>VLOOKUP(C4,pokemon_status!$B$1:$M$910,10,FALSE())</f>
        <v>100</v>
      </c>
      <c r="H4">
        <f>VLOOKUP(C4,pokemon_status!$B$1:$M$910,11,FALSE())</f>
        <v>80</v>
      </c>
      <c r="I4">
        <f>VLOOKUP(C4,pokemon_status!$B$1:$M$910,12,FALSE())</f>
        <v>95</v>
      </c>
      <c r="K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"K3"&gt;&lt;Name&gt;ウインディ&lt;/Name&gt;&lt;HP&gt;90&lt;/HP&gt;&lt;A&gt;110&lt;/A&gt;&lt;B&gt;80&lt;/B&gt;&lt;C&gt;100&lt;/C&gt;&lt;D&gt;80&lt;/D&gt;&lt;S&gt;95&lt;/S&gt;&lt;/member&gt;</v>
      </c>
    </row>
    <row r="5" spans="1:11">
      <c r="A5" s="1" t="s">
        <v>270</v>
      </c>
      <c r="B5" s="1" t="s">
        <v>1725</v>
      </c>
      <c r="C5" s="1" t="s">
        <v>270</v>
      </c>
      <c r="D5">
        <f>VLOOKUP(C5,pokemon_status!$B$1:$M$910,7,FALSE())</f>
        <v>80</v>
      </c>
      <c r="E5">
        <f>VLOOKUP(C5,pokemon_status!$B$1:$M$910,8,FALSE())</f>
        <v>105</v>
      </c>
      <c r="F5">
        <f>VLOOKUP(C5,pokemon_status!$B$1:$M$910,9,FALSE())</f>
        <v>65</v>
      </c>
      <c r="G5">
        <f>VLOOKUP(C5,pokemon_status!$B$1:$M$910,10,FALSE())</f>
        <v>100</v>
      </c>
      <c r="H5">
        <f>VLOOKUP(C5,pokemon_status!$B$1:$M$910,11,FALSE())</f>
        <v>70</v>
      </c>
      <c r="I5">
        <f>VLOOKUP(C5,pokemon_status!$B$1:$M$910,12,FALSE())</f>
        <v>70</v>
      </c>
      <c r="K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"K4"&gt;&lt;Name&gt;ウツボット&lt;/Name&gt;&lt;HP&gt;80&lt;/HP&gt;&lt;A&gt;105&lt;/A&gt;&lt;B&gt;65&lt;/B&gt;&lt;C&gt;100&lt;/C&gt;&lt;D&gt;70&lt;/D&gt;&lt;S&gt;70&lt;/S&gt;&lt;/member&gt;</v>
      </c>
    </row>
    <row r="6" spans="1:11">
      <c r="A6" s="1" t="s">
        <v>288</v>
      </c>
      <c r="B6" s="1" t="s">
        <v>1726</v>
      </c>
      <c r="C6" s="1" t="s">
        <v>288</v>
      </c>
      <c r="D6">
        <f>VLOOKUP(C6,pokemon_status!$B$1:$M$910,7,FALSE())</f>
        <v>65</v>
      </c>
      <c r="E6">
        <f>VLOOKUP(C6,pokemon_status!$B$1:$M$910,8,FALSE())</f>
        <v>80</v>
      </c>
      <c r="F6">
        <f>VLOOKUP(C6,pokemon_status!$B$1:$M$910,9,FALSE())</f>
        <v>140</v>
      </c>
      <c r="G6">
        <f>VLOOKUP(C6,pokemon_status!$B$1:$M$910,10,FALSE())</f>
        <v>40</v>
      </c>
      <c r="H6">
        <f>VLOOKUP(C6,pokemon_status!$B$1:$M$910,11,FALSE())</f>
        <v>70</v>
      </c>
      <c r="I6">
        <f>VLOOKUP(C6,pokemon_status!$B$1:$M$910,12,FALSE())</f>
        <v>70</v>
      </c>
      <c r="K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"K5"&gt;&lt;Name&gt;エアームド&lt;/Name&gt;&lt;HP&gt;65&lt;/HP&gt;&lt;A&gt;80&lt;/A&gt;&lt;B&gt;140&lt;/B&gt;&lt;C&gt;40&lt;/C&gt;&lt;D&gt;70&lt;/D&gt;&lt;S&gt;70&lt;/S&gt;&lt;/member&gt;</v>
      </c>
    </row>
    <row r="7" spans="1:11">
      <c r="A7" s="1" t="s">
        <v>308</v>
      </c>
      <c r="B7" s="1" t="s">
        <v>1727</v>
      </c>
      <c r="C7" s="1" t="s">
        <v>308</v>
      </c>
      <c r="D7">
        <f>VLOOKUP(C7,pokemon_status!$B$1:$M$910,7,FALSE())</f>
        <v>65</v>
      </c>
      <c r="E7">
        <f>VLOOKUP(C7,pokemon_status!$B$1:$M$910,8,FALSE())</f>
        <v>65</v>
      </c>
      <c r="F7">
        <f>VLOOKUP(C7,pokemon_status!$B$1:$M$910,9,FALSE())</f>
        <v>60</v>
      </c>
      <c r="G7">
        <f>VLOOKUP(C7,pokemon_status!$B$1:$M$910,10,FALSE())</f>
        <v>130</v>
      </c>
      <c r="H7">
        <f>VLOOKUP(C7,pokemon_status!$B$1:$M$910,11,FALSE())</f>
        <v>95</v>
      </c>
      <c r="I7">
        <f>VLOOKUP(C7,pokemon_status!$B$1:$M$910,12,FALSE())</f>
        <v>110</v>
      </c>
      <c r="K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"K6"&gt;&lt;Name&gt;エーフィ&lt;/Name&gt;&lt;HP&gt;65&lt;/HP&gt;&lt;A&gt;65&lt;/A&gt;&lt;B&gt;60&lt;/B&gt;&lt;C&gt;130&lt;/C&gt;&lt;D&gt;95&lt;/D&gt;&lt;S&gt;110&lt;/S&gt;&lt;/member&gt;</v>
      </c>
    </row>
    <row r="8" spans="1:11">
      <c r="A8" s="1" t="s">
        <v>324</v>
      </c>
      <c r="B8" s="1" t="s">
        <v>1728</v>
      </c>
      <c r="C8" s="1" t="s">
        <v>324</v>
      </c>
      <c r="D8">
        <f>VLOOKUP(C8,pokemon_status!$B$1:$M$910,7,FALSE())</f>
        <v>75</v>
      </c>
      <c r="E8">
        <f>VLOOKUP(C8,pokemon_status!$B$1:$M$910,8,FALSE())</f>
        <v>100</v>
      </c>
      <c r="F8">
        <f>VLOOKUP(C8,pokemon_status!$B$1:$M$910,9,FALSE())</f>
        <v>66</v>
      </c>
      <c r="G8">
        <f>VLOOKUP(C8,pokemon_status!$B$1:$M$910,10,FALSE())</f>
        <v>60</v>
      </c>
      <c r="H8">
        <f>VLOOKUP(C8,pokemon_status!$B$1:$M$910,11,FALSE())</f>
        <v>66</v>
      </c>
      <c r="I8">
        <f>VLOOKUP(C8,pokemon_status!$B$1:$M$910,12,FALSE())</f>
        <v>115</v>
      </c>
      <c r="K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"K7"&gt;&lt;Name&gt;エテボース&lt;/Name&gt;&lt;HP&gt;75&lt;/HP&gt;&lt;A&gt;100&lt;/A&gt;&lt;B&gt;66&lt;/B&gt;&lt;C&gt;60&lt;/C&gt;&lt;D&gt;66&lt;/D&gt;&lt;S&gt;115&lt;/S&gt;&lt;/member&gt;</v>
      </c>
    </row>
    <row r="9" spans="1:11">
      <c r="A9" s="1" t="s">
        <v>342</v>
      </c>
      <c r="B9" s="1" t="s">
        <v>1729</v>
      </c>
      <c r="C9" s="1" t="s">
        <v>342</v>
      </c>
      <c r="D9">
        <f>VLOOKUP(C9,pokemon_status!$B$1:$M$910,7,FALSE())</f>
        <v>68</v>
      </c>
      <c r="E9">
        <f>VLOOKUP(C9,pokemon_status!$B$1:$M$910,8,FALSE())</f>
        <v>125</v>
      </c>
      <c r="F9">
        <f>VLOOKUP(C9,pokemon_status!$B$1:$M$910,9,FALSE())</f>
        <v>65</v>
      </c>
      <c r="G9">
        <f>VLOOKUP(C9,pokemon_status!$B$1:$M$910,10,FALSE())</f>
        <v>65</v>
      </c>
      <c r="H9">
        <f>VLOOKUP(C9,pokemon_status!$B$1:$M$910,11,FALSE())</f>
        <v>115</v>
      </c>
      <c r="I9">
        <f>VLOOKUP(C9,pokemon_status!$B$1:$M$910,12,FALSE())</f>
        <v>80</v>
      </c>
      <c r="K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"K8"&gt;&lt;Name&gt;エルレイド&lt;/Name&gt;&lt;HP&gt;68&lt;/HP&gt;&lt;A&gt;125&lt;/A&gt;&lt;B&gt;65&lt;/B&gt;&lt;C&gt;65&lt;/C&gt;&lt;D&gt;115&lt;/D&gt;&lt;S&gt;80&lt;/S&gt;&lt;/member&gt;</v>
      </c>
    </row>
    <row r="10" spans="1:11">
      <c r="A10" s="1" t="s">
        <v>352</v>
      </c>
      <c r="B10" s="1" t="s">
        <v>1730</v>
      </c>
      <c r="C10" s="1" t="s">
        <v>352</v>
      </c>
      <c r="D10">
        <f>VLOOKUP(C10,pokemon_status!$B$1:$M$910,7,FALSE())</f>
        <v>75</v>
      </c>
      <c r="E10">
        <f>VLOOKUP(C10,pokemon_status!$B$1:$M$910,8,FALSE())</f>
        <v>123</v>
      </c>
      <c r="F10">
        <f>VLOOKUP(C10,pokemon_status!$B$1:$M$910,9,FALSE())</f>
        <v>67</v>
      </c>
      <c r="G10">
        <f>VLOOKUP(C10,pokemon_status!$B$1:$M$910,10,FALSE())</f>
        <v>95</v>
      </c>
      <c r="H10">
        <f>VLOOKUP(C10,pokemon_status!$B$1:$M$910,11,FALSE())</f>
        <v>85</v>
      </c>
      <c r="I10">
        <f>VLOOKUP(C10,pokemon_status!$B$1:$M$910,12,FALSE())</f>
        <v>95</v>
      </c>
      <c r="K1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"K9"&gt;&lt;Name&gt;エレキブル&lt;/Name&gt;&lt;HP&gt;75&lt;/HP&gt;&lt;A&gt;123&lt;/A&gt;&lt;B&gt;67&lt;/B&gt;&lt;C&gt;95&lt;/C&gt;&lt;D&gt;85&lt;/D&gt;&lt;S&gt;95&lt;/S&gt;&lt;/member&gt;</v>
      </c>
    </row>
    <row r="11" spans="1:11">
      <c r="A11" s="1" t="s">
        <v>367</v>
      </c>
      <c r="B11" s="1" t="s">
        <v>1731</v>
      </c>
      <c r="C11" s="1" t="s">
        <v>367</v>
      </c>
      <c r="D11">
        <f>VLOOKUP(C11,pokemon_status!$B$1:$M$910,7,FALSE())</f>
        <v>115</v>
      </c>
      <c r="E11">
        <f>VLOOKUP(C11,pokemon_status!$B$1:$M$910,8,FALSE())</f>
        <v>115</v>
      </c>
      <c r="F11">
        <f>VLOOKUP(C11,pokemon_status!$B$1:$M$910,9,FALSE())</f>
        <v>85</v>
      </c>
      <c r="G11">
        <f>VLOOKUP(C11,pokemon_status!$B$1:$M$910,10,FALSE())</f>
        <v>90</v>
      </c>
      <c r="H11">
        <f>VLOOKUP(C11,pokemon_status!$B$1:$M$910,11,FALSE())</f>
        <v>75</v>
      </c>
      <c r="I11">
        <f>VLOOKUP(C11,pokemon_status!$B$1:$M$910,12,FALSE())</f>
        <v>100</v>
      </c>
      <c r="K1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"K10"&gt;&lt;Name&gt;エンテイ&lt;/Name&gt;&lt;HP&gt;115&lt;/HP&gt;&lt;A&gt;115&lt;/A&gt;&lt;B&gt;85&lt;/B&gt;&lt;C&gt;90&lt;/C&gt;&lt;D&gt;75&lt;/D&gt;&lt;S&gt;100&lt;/S&gt;&lt;/member&gt;</v>
      </c>
    </row>
    <row r="12" spans="1:11">
      <c r="A12" s="1" t="s">
        <v>377</v>
      </c>
      <c r="B12" s="1" t="s">
        <v>1732</v>
      </c>
      <c r="C12" s="1" t="s">
        <v>377</v>
      </c>
      <c r="D12">
        <f>VLOOKUP(C12,pokemon_status!$B$1:$M$910,7,FALSE())</f>
        <v>84</v>
      </c>
      <c r="E12">
        <f>VLOOKUP(C12,pokemon_status!$B$1:$M$910,8,FALSE())</f>
        <v>86</v>
      </c>
      <c r="F12">
        <f>VLOOKUP(C12,pokemon_status!$B$1:$M$910,9,FALSE())</f>
        <v>88</v>
      </c>
      <c r="G12">
        <f>VLOOKUP(C12,pokemon_status!$B$1:$M$910,10,FALSE())</f>
        <v>111</v>
      </c>
      <c r="H12">
        <f>VLOOKUP(C12,pokemon_status!$B$1:$M$910,11,FALSE())</f>
        <v>101</v>
      </c>
      <c r="I12">
        <f>VLOOKUP(C12,pokemon_status!$B$1:$M$910,12,FALSE())</f>
        <v>60</v>
      </c>
      <c r="K1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"K11"&gt;&lt;Name&gt;エンペルト&lt;/Name&gt;&lt;HP&gt;84&lt;/HP&gt;&lt;A&gt;86&lt;/A&gt;&lt;B&gt;88&lt;/B&gt;&lt;C&gt;111&lt;/C&gt;&lt;D&gt;101&lt;/D&gt;&lt;S&gt;60&lt;/S&gt;&lt;/member&gt;</v>
      </c>
    </row>
    <row r="13" spans="1:11">
      <c r="A13" s="1" t="s">
        <v>390</v>
      </c>
      <c r="B13" s="1" t="s">
        <v>1733</v>
      </c>
      <c r="C13" s="1" t="s">
        <v>390</v>
      </c>
      <c r="D13">
        <f>VLOOKUP(C13,pokemon_status!$B$1:$M$910,7,FALSE())</f>
        <v>85</v>
      </c>
      <c r="E13">
        <f>VLOOKUP(C13,pokemon_status!$B$1:$M$910,8,FALSE())</f>
        <v>105</v>
      </c>
      <c r="F13">
        <f>VLOOKUP(C13,pokemon_status!$B$1:$M$910,9,FALSE())</f>
        <v>100</v>
      </c>
      <c r="G13">
        <f>VLOOKUP(C13,pokemon_status!$B$1:$M$910,10,FALSE())</f>
        <v>79</v>
      </c>
      <c r="H13">
        <f>VLOOKUP(C13,pokemon_status!$B$1:$M$910,11,FALSE())</f>
        <v>83</v>
      </c>
      <c r="I13">
        <f>VLOOKUP(C13,pokemon_status!$B$1:$M$910,12,FALSE())</f>
        <v>78</v>
      </c>
      <c r="K1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"K12"&gt;&lt;Name&gt;オーダイル&lt;/Name&gt;&lt;HP&gt;85&lt;/HP&gt;&lt;A&gt;105&lt;/A&gt;&lt;B&gt;100&lt;/B&gt;&lt;C&gt;79&lt;/C&gt;&lt;D&gt;83&lt;/D&gt;&lt;S&gt;78&lt;/S&gt;&lt;/member&gt;</v>
      </c>
    </row>
    <row r="14" spans="1:11">
      <c r="A14" s="1" t="s">
        <v>401</v>
      </c>
      <c r="B14" s="1" t="s">
        <v>1734</v>
      </c>
      <c r="C14" s="1" t="s">
        <v>401</v>
      </c>
      <c r="D14">
        <f>VLOOKUP(C14,pokemon_status!$B$1:$M$910,7,FALSE())</f>
        <v>80</v>
      </c>
      <c r="E14">
        <f>VLOOKUP(C14,pokemon_status!$B$1:$M$910,8,FALSE())</f>
        <v>80</v>
      </c>
      <c r="F14">
        <f>VLOOKUP(C14,pokemon_status!$B$1:$M$910,9,FALSE())</f>
        <v>80</v>
      </c>
      <c r="G14">
        <f>VLOOKUP(C14,pokemon_status!$B$1:$M$910,10,FALSE())</f>
        <v>80</v>
      </c>
      <c r="H14">
        <f>VLOOKUP(C14,pokemon_status!$B$1:$M$910,11,FALSE())</f>
        <v>80</v>
      </c>
      <c r="I14">
        <f>VLOOKUP(C14,pokemon_status!$B$1:$M$910,12,FALSE())</f>
        <v>80</v>
      </c>
      <c r="K1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"K13"&gt;&lt;Name&gt;オニゴーリ&lt;/Name&gt;&lt;HP&gt;80&lt;/HP&gt;&lt;A&gt;80&lt;/A&gt;&lt;B&gt;80&lt;/B&gt;&lt;C&gt;80&lt;/C&gt;&lt;D&gt;80&lt;/D&gt;&lt;S&gt;80&lt;/S&gt;&lt;/member&gt;</v>
      </c>
    </row>
    <row r="15" spans="1:11">
      <c r="A15" s="1" t="s">
        <v>416</v>
      </c>
      <c r="B15" s="1" t="s">
        <v>1735</v>
      </c>
      <c r="C15" s="1" t="s">
        <v>416</v>
      </c>
      <c r="D15">
        <f>VLOOKUP(C15,pokemon_status!$B$1:$M$910,7,FALSE())</f>
        <v>90</v>
      </c>
      <c r="E15">
        <f>VLOOKUP(C15,pokemon_status!$B$1:$M$910,8,FALSE())</f>
        <v>130</v>
      </c>
      <c r="F15">
        <f>VLOOKUP(C15,pokemon_status!$B$1:$M$910,9,FALSE())</f>
        <v>80</v>
      </c>
      <c r="G15">
        <f>VLOOKUP(C15,pokemon_status!$B$1:$M$910,10,FALSE())</f>
        <v>65</v>
      </c>
      <c r="H15">
        <f>VLOOKUP(C15,pokemon_status!$B$1:$M$910,11,FALSE())</f>
        <v>85</v>
      </c>
      <c r="I15">
        <f>VLOOKUP(C15,pokemon_status!$B$1:$M$910,12,FALSE())</f>
        <v>55</v>
      </c>
      <c r="K1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"K14"&gt;&lt;Name&gt;カイリキー&lt;/Name&gt;&lt;HP&gt;90&lt;/HP&gt;&lt;A&gt;130&lt;/A&gt;&lt;B&gt;80&lt;/B&gt;&lt;C&gt;65&lt;/C&gt;&lt;D&gt;85&lt;/D&gt;&lt;S&gt;55&lt;/S&gt;&lt;/member&gt;</v>
      </c>
    </row>
    <row r="16" spans="1:11">
      <c r="A16" s="1" t="s">
        <v>427</v>
      </c>
      <c r="B16" s="1" t="s">
        <v>1736</v>
      </c>
      <c r="C16" s="1" t="s">
        <v>427</v>
      </c>
      <c r="D16">
        <f>VLOOKUP(C16,pokemon_status!$B$1:$M$910,7,FALSE())</f>
        <v>91</v>
      </c>
      <c r="E16">
        <f>VLOOKUP(C16,pokemon_status!$B$1:$M$910,8,FALSE())</f>
        <v>134</v>
      </c>
      <c r="F16">
        <f>VLOOKUP(C16,pokemon_status!$B$1:$M$910,9,FALSE())</f>
        <v>95</v>
      </c>
      <c r="G16">
        <f>VLOOKUP(C16,pokemon_status!$B$1:$M$910,10,FALSE())</f>
        <v>100</v>
      </c>
      <c r="H16">
        <f>VLOOKUP(C16,pokemon_status!$B$1:$M$910,11,FALSE())</f>
        <v>100</v>
      </c>
      <c r="I16">
        <f>VLOOKUP(C16,pokemon_status!$B$1:$M$910,12,FALSE())</f>
        <v>80</v>
      </c>
      <c r="K1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"K15"&gt;&lt;Name&gt;カイリュー&lt;/Name&gt;&lt;HP&gt;91&lt;/HP&gt;&lt;A&gt;134&lt;/A&gt;&lt;B&gt;95&lt;/B&gt;&lt;C&gt;100&lt;/C&gt;&lt;D&gt;100&lt;/D&gt;&lt;S&gt;80&lt;/S&gt;&lt;/member&gt;</v>
      </c>
    </row>
    <row r="17" spans="1:11">
      <c r="A17" s="1" t="s">
        <v>437</v>
      </c>
      <c r="B17" s="1" t="s">
        <v>1737</v>
      </c>
      <c r="C17" s="1" t="s">
        <v>437</v>
      </c>
      <c r="D17">
        <f>VLOOKUP(C17,pokemon_status!$B$1:$M$910,7,FALSE())</f>
        <v>65</v>
      </c>
      <c r="E17">
        <f>VLOOKUP(C17,pokemon_status!$B$1:$M$910,8,FALSE())</f>
        <v>125</v>
      </c>
      <c r="F17">
        <f>VLOOKUP(C17,pokemon_status!$B$1:$M$910,9,FALSE())</f>
        <v>100</v>
      </c>
      <c r="G17">
        <f>VLOOKUP(C17,pokemon_status!$B$1:$M$910,10,FALSE())</f>
        <v>55</v>
      </c>
      <c r="H17">
        <f>VLOOKUP(C17,pokemon_status!$B$1:$M$910,11,FALSE())</f>
        <v>70</v>
      </c>
      <c r="I17">
        <f>VLOOKUP(C17,pokemon_status!$B$1:$M$910,12,FALSE())</f>
        <v>85</v>
      </c>
      <c r="K1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"K16"&gt;&lt;Name&gt;カイロス&lt;/Name&gt;&lt;HP&gt;65&lt;/HP&gt;&lt;A&gt;125&lt;/A&gt;&lt;B&gt;100&lt;/B&gt;&lt;C&gt;55&lt;/C&gt;&lt;D&gt;70&lt;/D&gt;&lt;S&gt;85&lt;/S&gt;&lt;/member&gt;</v>
      </c>
    </row>
    <row r="18" spans="1:11">
      <c r="A18" s="1" t="s">
        <v>446</v>
      </c>
      <c r="B18" s="1" t="s">
        <v>1738</v>
      </c>
      <c r="C18" s="1" t="s">
        <v>446</v>
      </c>
      <c r="D18">
        <f>VLOOKUP(C18,pokemon_status!$B$1:$M$910,7,FALSE())</f>
        <v>108</v>
      </c>
      <c r="E18">
        <f>VLOOKUP(C18,pokemon_status!$B$1:$M$910,8,FALSE())</f>
        <v>112</v>
      </c>
      <c r="F18">
        <f>VLOOKUP(C18,pokemon_status!$B$1:$M$910,9,FALSE())</f>
        <v>118</v>
      </c>
      <c r="G18">
        <f>VLOOKUP(C18,pokemon_status!$B$1:$M$910,10,FALSE())</f>
        <v>68</v>
      </c>
      <c r="H18">
        <f>VLOOKUP(C18,pokemon_status!$B$1:$M$910,11,FALSE())</f>
        <v>72</v>
      </c>
      <c r="I18">
        <f>VLOOKUP(C18,pokemon_status!$B$1:$M$910,12,FALSE())</f>
        <v>47</v>
      </c>
      <c r="K1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"K17"&gt;&lt;Name&gt;カバルドン&lt;/Name&gt;&lt;HP&gt;108&lt;/HP&gt;&lt;A&gt;112&lt;/A&gt;&lt;B&gt;118&lt;/B&gt;&lt;C&gt;68&lt;/C&gt;&lt;D&gt;72&lt;/D&gt;&lt;S&gt;47&lt;/S&gt;&lt;/member&gt;</v>
      </c>
    </row>
    <row r="19" spans="1:11">
      <c r="A19" s="1" t="s">
        <v>458</v>
      </c>
      <c r="B19" s="1" t="s">
        <v>1739</v>
      </c>
      <c r="C19" s="1" t="s">
        <v>458</v>
      </c>
      <c r="D19">
        <f>VLOOKUP(C19,pokemon_status!$B$1:$M$910,7,FALSE())</f>
        <v>160</v>
      </c>
      <c r="E19">
        <f>VLOOKUP(C19,pokemon_status!$B$1:$M$910,8,FALSE())</f>
        <v>110</v>
      </c>
      <c r="F19">
        <f>VLOOKUP(C19,pokemon_status!$B$1:$M$910,9,FALSE())</f>
        <v>65</v>
      </c>
      <c r="G19">
        <f>VLOOKUP(C19,pokemon_status!$B$1:$M$910,10,FALSE())</f>
        <v>65</v>
      </c>
      <c r="H19">
        <f>VLOOKUP(C19,pokemon_status!$B$1:$M$910,11,FALSE())</f>
        <v>110</v>
      </c>
      <c r="I19">
        <f>VLOOKUP(C19,pokemon_status!$B$1:$M$910,12,FALSE())</f>
        <v>30</v>
      </c>
      <c r="K1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"K18"&gt;&lt;Name&gt;カビゴン&lt;/Name&gt;&lt;HP&gt;160&lt;/HP&gt;&lt;A&gt;110&lt;/A&gt;&lt;B&gt;65&lt;/B&gt;&lt;C&gt;65&lt;/C&gt;&lt;D&gt;110&lt;/D&gt;&lt;S&gt;30&lt;/S&gt;&lt;/member&gt;</v>
      </c>
    </row>
    <row r="20" spans="1:11">
      <c r="A20" s="1" t="s">
        <v>466</v>
      </c>
      <c r="B20" s="1" t="s">
        <v>1740</v>
      </c>
      <c r="C20" s="1" t="s">
        <v>466</v>
      </c>
      <c r="D20">
        <f>VLOOKUP(C20,pokemon_status!$B$1:$M$910,7,FALSE())</f>
        <v>108</v>
      </c>
      <c r="E20">
        <f>VLOOKUP(C20,pokemon_status!$B$1:$M$910,8,FALSE())</f>
        <v>130</v>
      </c>
      <c r="F20">
        <f>VLOOKUP(C20,pokemon_status!$B$1:$M$910,9,FALSE())</f>
        <v>95</v>
      </c>
      <c r="G20">
        <f>VLOOKUP(C20,pokemon_status!$B$1:$M$910,10,FALSE())</f>
        <v>80</v>
      </c>
      <c r="H20">
        <f>VLOOKUP(C20,pokemon_status!$B$1:$M$910,11,FALSE())</f>
        <v>85</v>
      </c>
      <c r="I20">
        <f>VLOOKUP(C20,pokemon_status!$B$1:$M$910,12,FALSE())</f>
        <v>102</v>
      </c>
      <c r="K2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"K19"&gt;&lt;Name&gt;ガブリアス&lt;/Name&gt;&lt;HP&gt;108&lt;/HP&gt;&lt;A&gt;130&lt;/A&gt;&lt;B&gt;95&lt;/B&gt;&lt;C&gt;80&lt;/C&gt;&lt;D&gt;85&lt;/D&gt;&lt;S&gt;102&lt;/S&gt;&lt;/member&gt;</v>
      </c>
    </row>
    <row r="21" spans="1:11">
      <c r="A21" s="1" t="s">
        <v>473</v>
      </c>
      <c r="B21" s="1" t="s">
        <v>1741</v>
      </c>
      <c r="C21" s="1" t="s">
        <v>473</v>
      </c>
      <c r="D21">
        <f>VLOOKUP(C21,pokemon_status!$B$1:$M$910,7,FALSE())</f>
        <v>79</v>
      </c>
      <c r="E21">
        <f>VLOOKUP(C21,pokemon_status!$B$1:$M$910,8,FALSE())</f>
        <v>83</v>
      </c>
      <c r="F21">
        <f>VLOOKUP(C21,pokemon_status!$B$1:$M$910,9,FALSE())</f>
        <v>100</v>
      </c>
      <c r="G21">
        <f>VLOOKUP(C21,pokemon_status!$B$1:$M$910,10,FALSE())</f>
        <v>85</v>
      </c>
      <c r="H21">
        <f>VLOOKUP(C21,pokemon_status!$B$1:$M$910,11,FALSE())</f>
        <v>105</v>
      </c>
      <c r="I21">
        <f>VLOOKUP(C21,pokemon_status!$B$1:$M$910,12,FALSE())</f>
        <v>78</v>
      </c>
      <c r="K2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"K20"&gt;&lt;Name&gt;カメックス&lt;/Name&gt;&lt;HP&gt;79&lt;/HP&gt;&lt;A&gt;83&lt;/A&gt;&lt;B&gt;100&lt;/B&gt;&lt;C&gt;85&lt;/C&gt;&lt;D&gt;105&lt;/D&gt;&lt;S&gt;78&lt;/S&gt;&lt;/member&gt;</v>
      </c>
    </row>
    <row r="22" spans="1:11">
      <c r="A22" s="1" t="s">
        <v>485</v>
      </c>
      <c r="B22" s="1" t="s">
        <v>1742</v>
      </c>
      <c r="C22" s="1" t="s">
        <v>485</v>
      </c>
      <c r="D22">
        <f>VLOOKUP(C22,pokemon_status!$B$1:$M$910,7,FALSE())</f>
        <v>60</v>
      </c>
      <c r="E22">
        <f>VLOOKUP(C22,pokemon_status!$B$1:$M$910,8,FALSE())</f>
        <v>80</v>
      </c>
      <c r="F22">
        <f>VLOOKUP(C22,pokemon_status!$B$1:$M$910,9,FALSE())</f>
        <v>110</v>
      </c>
      <c r="G22">
        <f>VLOOKUP(C22,pokemon_status!$B$1:$M$910,10,FALSE())</f>
        <v>50</v>
      </c>
      <c r="H22">
        <f>VLOOKUP(C22,pokemon_status!$B$1:$M$910,11,FALSE())</f>
        <v>80</v>
      </c>
      <c r="I22">
        <f>VLOOKUP(C22,pokemon_status!$B$1:$M$910,12,FALSE())</f>
        <v>45</v>
      </c>
      <c r="K2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"K21"&gt;&lt;Name&gt;ガラガラ&lt;/Name&gt;&lt;HP&gt;60&lt;/HP&gt;&lt;A&gt;80&lt;/A&gt;&lt;B&gt;110&lt;/B&gt;&lt;C&gt;50&lt;/C&gt;&lt;D&gt;80&lt;/D&gt;&lt;S&gt;45&lt;/S&gt;&lt;/member&gt;</v>
      </c>
    </row>
    <row r="23" spans="1:11">
      <c r="A23" s="1" t="s">
        <v>493</v>
      </c>
      <c r="B23" s="1" t="s">
        <v>1743</v>
      </c>
      <c r="C23" s="1" t="s">
        <v>493</v>
      </c>
      <c r="D23">
        <f>VLOOKUP(C23,pokemon_status!$B$1:$M$910,7,FALSE())</f>
        <v>105</v>
      </c>
      <c r="E23">
        <f>VLOOKUP(C23,pokemon_status!$B$1:$M$910,8,FALSE())</f>
        <v>95</v>
      </c>
      <c r="F23">
        <f>VLOOKUP(C23,pokemon_status!$B$1:$M$910,9,FALSE())</f>
        <v>80</v>
      </c>
      <c r="G23">
        <f>VLOOKUP(C23,pokemon_status!$B$1:$M$910,10,FALSE())</f>
        <v>40</v>
      </c>
      <c r="H23">
        <f>VLOOKUP(C23,pokemon_status!$B$1:$M$910,11,FALSE())</f>
        <v>80</v>
      </c>
      <c r="I23">
        <f>VLOOKUP(C23,pokemon_status!$B$1:$M$910,12,FALSE())</f>
        <v>90</v>
      </c>
      <c r="K2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"K22"&gt;&lt;Name&gt;ガルーラ&lt;/Name&gt;&lt;HP&gt;105&lt;/HP&gt;&lt;A&gt;95&lt;/A&gt;&lt;B&gt;80&lt;/B&gt;&lt;C&gt;40&lt;/C&gt;&lt;D&gt;80&lt;/D&gt;&lt;S&gt;90&lt;/S&gt;&lt;/member&gt;</v>
      </c>
    </row>
    <row r="24" spans="1:11">
      <c r="A24" s="1" t="s">
        <v>501</v>
      </c>
      <c r="B24" s="1" t="s">
        <v>1744</v>
      </c>
      <c r="C24" s="1" t="s">
        <v>501</v>
      </c>
      <c r="D24">
        <f>VLOOKUP(C24,pokemon_status!$B$1:$M$910,7,FALSE())</f>
        <v>60</v>
      </c>
      <c r="E24">
        <f>VLOOKUP(C24,pokemon_status!$B$1:$M$910,8,FALSE())</f>
        <v>130</v>
      </c>
      <c r="F24">
        <f>VLOOKUP(C24,pokemon_status!$B$1:$M$910,9,FALSE())</f>
        <v>80</v>
      </c>
      <c r="G24">
        <f>VLOOKUP(C24,pokemon_status!$B$1:$M$910,10,FALSE())</f>
        <v>60</v>
      </c>
      <c r="H24">
        <f>VLOOKUP(C24,pokemon_status!$B$1:$M$910,11,FALSE())</f>
        <v>60</v>
      </c>
      <c r="I24">
        <f>VLOOKUP(C24,pokemon_status!$B$1:$M$910,12,FALSE())</f>
        <v>70</v>
      </c>
      <c r="K2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"K23"&gt;&lt;Name&gt;キノガッサ&lt;/Name&gt;&lt;HP&gt;60&lt;/HP&gt;&lt;A&gt;130&lt;/A&gt;&lt;B&gt;80&lt;/B&gt;&lt;C&gt;60&lt;/C&gt;&lt;D&gt;60&lt;/D&gt;&lt;S&gt;70&lt;/S&gt;&lt;/member&gt;</v>
      </c>
    </row>
    <row r="25" spans="1:11">
      <c r="A25" s="1" t="s">
        <v>513</v>
      </c>
      <c r="B25" s="1" t="s">
        <v>1745</v>
      </c>
      <c r="C25" s="1" t="s">
        <v>513</v>
      </c>
      <c r="D25">
        <f>VLOOKUP(C25,pokemon_status!$B$1:$M$910,7,FALSE())</f>
        <v>95</v>
      </c>
      <c r="E25">
        <f>VLOOKUP(C25,pokemon_status!$B$1:$M$910,8,FALSE())</f>
        <v>125</v>
      </c>
      <c r="F25">
        <f>VLOOKUP(C25,pokemon_status!$B$1:$M$910,9,FALSE())</f>
        <v>79</v>
      </c>
      <c r="G25">
        <f>VLOOKUP(C25,pokemon_status!$B$1:$M$910,10,FALSE())</f>
        <v>60</v>
      </c>
      <c r="H25">
        <f>VLOOKUP(C25,pokemon_status!$B$1:$M$910,11,FALSE())</f>
        <v>100</v>
      </c>
      <c r="I25">
        <f>VLOOKUP(C25,pokemon_status!$B$1:$M$910,12,FALSE())</f>
        <v>81</v>
      </c>
      <c r="K2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"K24"&gt;&lt;Name&gt;ギャラドス&lt;/Name&gt;&lt;HP&gt;95&lt;/HP&gt;&lt;A&gt;125&lt;/A&gt;&lt;B&gt;79&lt;/B&gt;&lt;C&gt;60&lt;/C&gt;&lt;D&gt;100&lt;/D&gt;&lt;S&gt;81&lt;/S&gt;&lt;/member&gt;</v>
      </c>
    </row>
    <row r="26" spans="1:11">
      <c r="A26" s="1" t="s">
        <v>520</v>
      </c>
      <c r="B26" s="1" t="s">
        <v>1746</v>
      </c>
      <c r="C26" s="1" t="s">
        <v>520</v>
      </c>
      <c r="D26">
        <f>VLOOKUP(C26,pokemon_status!$B$1:$M$910,7,FALSE())</f>
        <v>65</v>
      </c>
      <c r="E26">
        <f>VLOOKUP(C26,pokemon_status!$B$1:$M$910,8,FALSE())</f>
        <v>100</v>
      </c>
      <c r="F26">
        <f>VLOOKUP(C26,pokemon_status!$B$1:$M$910,9,FALSE())</f>
        <v>70</v>
      </c>
      <c r="G26">
        <f>VLOOKUP(C26,pokemon_status!$B$1:$M$910,10,FALSE())</f>
        <v>80</v>
      </c>
      <c r="H26">
        <f>VLOOKUP(C26,pokemon_status!$B$1:$M$910,11,FALSE())</f>
        <v>80</v>
      </c>
      <c r="I26">
        <f>VLOOKUP(C26,pokemon_status!$B$1:$M$910,12,FALSE())</f>
        <v>105</v>
      </c>
      <c r="K2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"K25"&gt;&lt;Name&gt;ギャロップ&lt;/Name&gt;&lt;HP&gt;65&lt;/HP&gt;&lt;A&gt;100&lt;/A&gt;&lt;B&gt;70&lt;/B&gt;&lt;C&gt;80&lt;/C&gt;&lt;D&gt;80&lt;/D&gt;&lt;S&gt;105&lt;/S&gt;&lt;/member&gt;</v>
      </c>
    </row>
    <row r="27" spans="1:11">
      <c r="A27" s="1" t="s">
        <v>529</v>
      </c>
      <c r="B27" s="1" t="s">
        <v>1747</v>
      </c>
      <c r="C27" s="1" t="s">
        <v>529</v>
      </c>
      <c r="D27">
        <f>VLOOKUP(C27,pokemon_status!$B$1:$M$910,7,FALSE())</f>
        <v>73</v>
      </c>
      <c r="E27">
        <f>VLOOKUP(C27,pokemon_status!$B$1:$M$910,8,FALSE())</f>
        <v>76</v>
      </c>
      <c r="F27">
        <f>VLOOKUP(C27,pokemon_status!$B$1:$M$910,9,FALSE())</f>
        <v>75</v>
      </c>
      <c r="G27">
        <f>VLOOKUP(C27,pokemon_status!$B$1:$M$910,10,FALSE())</f>
        <v>81</v>
      </c>
      <c r="H27">
        <f>VLOOKUP(C27,pokemon_status!$B$1:$M$910,11,FALSE())</f>
        <v>100</v>
      </c>
      <c r="I27">
        <f>VLOOKUP(C27,pokemon_status!$B$1:$M$910,12,FALSE())</f>
        <v>100</v>
      </c>
      <c r="K2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"K26"&gt;&lt;Name&gt;キュウコン&lt;/Name&gt;&lt;HP&gt;73&lt;/HP&gt;&lt;A&gt;76&lt;/A&gt;&lt;B&gt;75&lt;/B&gt;&lt;C&gt;81&lt;/C&gt;&lt;D&gt;100&lt;/D&gt;&lt;S&gt;100&lt;/S&gt;&lt;/member&gt;</v>
      </c>
    </row>
    <row r="28" spans="1:11">
      <c r="A28" s="1" t="s">
        <v>540</v>
      </c>
      <c r="B28" s="1" t="s">
        <v>1748</v>
      </c>
      <c r="C28" s="1" t="s">
        <v>540</v>
      </c>
      <c r="D28">
        <f>VLOOKUP(C28,pokemon_status!$B$1:$M$910,7,FALSE())</f>
        <v>75</v>
      </c>
      <c r="E28">
        <f>VLOOKUP(C28,pokemon_status!$B$1:$M$910,8,FALSE())</f>
        <v>95</v>
      </c>
      <c r="F28">
        <f>VLOOKUP(C28,pokemon_status!$B$1:$M$910,9,FALSE())</f>
        <v>95</v>
      </c>
      <c r="G28">
        <f>VLOOKUP(C28,pokemon_status!$B$1:$M$910,10,FALSE())</f>
        <v>95</v>
      </c>
      <c r="H28">
        <f>VLOOKUP(C28,pokemon_status!$B$1:$M$910,11,FALSE())</f>
        <v>95</v>
      </c>
      <c r="I28">
        <f>VLOOKUP(C28,pokemon_status!$B$1:$M$910,12,FALSE())</f>
        <v>85</v>
      </c>
      <c r="K2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"K27"&gt;&lt;Name&gt;キングドラ&lt;/Name&gt;&lt;HP&gt;75&lt;/HP&gt;&lt;A&gt;95&lt;/A&gt;&lt;B&gt;95&lt;/B&gt;&lt;C&gt;95&lt;/C&gt;&lt;D&gt;95&lt;/D&gt;&lt;S&gt;85&lt;/S&gt;&lt;/member&gt;</v>
      </c>
    </row>
    <row r="29" spans="1:11">
      <c r="A29" s="1" t="s">
        <v>549</v>
      </c>
      <c r="B29" s="1" t="s">
        <v>1749</v>
      </c>
      <c r="C29" s="1" t="s">
        <v>549</v>
      </c>
      <c r="D29">
        <f>VLOOKUP(C29,pokemon_status!$B$1:$M$910,7,FALSE())</f>
        <v>75</v>
      </c>
      <c r="E29">
        <f>VLOOKUP(C29,pokemon_status!$B$1:$M$910,8,FALSE())</f>
        <v>95</v>
      </c>
      <c r="F29">
        <f>VLOOKUP(C29,pokemon_status!$B$1:$M$910,9,FALSE())</f>
        <v>125</v>
      </c>
      <c r="G29">
        <f>VLOOKUP(C29,pokemon_status!$B$1:$M$910,10,FALSE())</f>
        <v>45</v>
      </c>
      <c r="H29">
        <f>VLOOKUP(C29,pokemon_status!$B$1:$M$910,11,FALSE())</f>
        <v>75</v>
      </c>
      <c r="I29">
        <f>VLOOKUP(C29,pokemon_status!$B$1:$M$910,12,FALSE())</f>
        <v>95</v>
      </c>
      <c r="K2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"K28"&gt;&lt;Name&gt;グライオン&lt;/Name&gt;&lt;HP&gt;75&lt;/HP&gt;&lt;A&gt;95&lt;/A&gt;&lt;B&gt;125&lt;/B&gt;&lt;C&gt;45&lt;/C&gt;&lt;D&gt;75&lt;/D&gt;&lt;S&gt;95&lt;/S&gt;&lt;/member&gt;</v>
      </c>
    </row>
    <row r="30" spans="1:11">
      <c r="A30" s="1" t="s">
        <v>557</v>
      </c>
      <c r="B30" s="1" t="s">
        <v>1750</v>
      </c>
      <c r="C30" s="1" t="s">
        <v>557</v>
      </c>
      <c r="D30">
        <f>VLOOKUP(C30,pokemon_status!$B$1:$M$910,7,FALSE())</f>
        <v>90</v>
      </c>
      <c r="E30">
        <f>VLOOKUP(C30,pokemon_status!$B$1:$M$910,8,FALSE())</f>
        <v>120</v>
      </c>
      <c r="F30">
        <f>VLOOKUP(C30,pokemon_status!$B$1:$M$910,9,FALSE())</f>
        <v>75</v>
      </c>
      <c r="G30">
        <f>VLOOKUP(C30,pokemon_status!$B$1:$M$910,10,FALSE())</f>
        <v>60</v>
      </c>
      <c r="H30">
        <f>VLOOKUP(C30,pokemon_status!$B$1:$M$910,11,FALSE())</f>
        <v>60</v>
      </c>
      <c r="I30">
        <f>VLOOKUP(C30,pokemon_status!$B$1:$M$910,12,FALSE())</f>
        <v>45</v>
      </c>
      <c r="K3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"K29"&gt;&lt;Name&gt;グランブル&lt;/Name&gt;&lt;HP&gt;90&lt;/HP&gt;&lt;A&gt;120&lt;/A&gt;&lt;B&gt;75&lt;/B&gt;&lt;C&gt;60&lt;/C&gt;&lt;D&gt;60&lt;/D&gt;&lt;S&gt;45&lt;/S&gt;&lt;/member&gt;</v>
      </c>
    </row>
    <row r="31" spans="1:11">
      <c r="A31" s="1" t="s">
        <v>563</v>
      </c>
      <c r="B31" s="1" t="s">
        <v>1751</v>
      </c>
      <c r="C31" s="1" t="s">
        <v>563</v>
      </c>
      <c r="D31">
        <f>VLOOKUP(C31,pokemon_status!$B$1:$M$910,7,FALSE())</f>
        <v>65</v>
      </c>
      <c r="E31">
        <f>VLOOKUP(C31,pokemon_status!$B$1:$M$910,8,FALSE())</f>
        <v>60</v>
      </c>
      <c r="F31">
        <f>VLOOKUP(C31,pokemon_status!$B$1:$M$910,9,FALSE())</f>
        <v>110</v>
      </c>
      <c r="G31">
        <f>VLOOKUP(C31,pokemon_status!$B$1:$M$910,10,FALSE())</f>
        <v>130</v>
      </c>
      <c r="H31">
        <f>VLOOKUP(C31,pokemon_status!$B$1:$M$910,11,FALSE())</f>
        <v>95</v>
      </c>
      <c r="I31">
        <f>VLOOKUP(C31,pokemon_status!$B$1:$M$910,12,FALSE())</f>
        <v>65</v>
      </c>
      <c r="K3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"K30"&gt;&lt;Name&gt;グレイシア&lt;/Name&gt;&lt;HP&gt;65&lt;/HP&gt;&lt;A&gt;60&lt;/A&gt;&lt;B&gt;110&lt;/B&gt;&lt;C&gt;130&lt;/C&gt;&lt;D&gt;95&lt;/D&gt;&lt;S&gt;65&lt;/S&gt;&lt;/member&gt;</v>
      </c>
    </row>
    <row r="32" spans="1:11">
      <c r="A32" s="1" t="s">
        <v>569</v>
      </c>
      <c r="B32" s="1" t="s">
        <v>1752</v>
      </c>
      <c r="C32" s="1" t="s">
        <v>569</v>
      </c>
      <c r="D32">
        <f>VLOOKUP(C32,pokemon_status!$B$1:$M$910,7,FALSE())</f>
        <v>120</v>
      </c>
      <c r="E32">
        <f>VLOOKUP(C32,pokemon_status!$B$1:$M$910,8,FALSE())</f>
        <v>70</v>
      </c>
      <c r="F32">
        <f>VLOOKUP(C32,pokemon_status!$B$1:$M$910,9,FALSE())</f>
        <v>120</v>
      </c>
      <c r="G32">
        <f>VLOOKUP(C32,pokemon_status!$B$1:$M$910,10,FALSE())</f>
        <v>75</v>
      </c>
      <c r="H32">
        <f>VLOOKUP(C32,pokemon_status!$B$1:$M$910,11,FALSE())</f>
        <v>130</v>
      </c>
      <c r="I32">
        <f>VLOOKUP(C32,pokemon_status!$B$1:$M$910,12,FALSE())</f>
        <v>85</v>
      </c>
      <c r="K3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"K31"&gt;&lt;Name&gt;クレセリア&lt;/Name&gt;&lt;HP&gt;120&lt;/HP&gt;&lt;A&gt;70&lt;/A&gt;&lt;B&gt;120&lt;/B&gt;&lt;C&gt;75&lt;/C&gt;&lt;D&gt;130&lt;/D&gt;&lt;S&gt;85&lt;/S&gt;&lt;/member&gt;</v>
      </c>
    </row>
    <row r="33" spans="1:11">
      <c r="A33" s="1" t="s">
        <v>578</v>
      </c>
      <c r="B33" s="1" t="s">
        <v>1753</v>
      </c>
      <c r="C33" s="1" t="s">
        <v>578</v>
      </c>
      <c r="D33">
        <f>VLOOKUP(C33,pokemon_status!$B$1:$M$910,7,FALSE())</f>
        <v>85</v>
      </c>
      <c r="E33">
        <f>VLOOKUP(C33,pokemon_status!$B$1:$M$910,8,FALSE())</f>
        <v>90</v>
      </c>
      <c r="F33">
        <f>VLOOKUP(C33,pokemon_status!$B$1:$M$910,9,FALSE())</f>
        <v>80</v>
      </c>
      <c r="G33">
        <f>VLOOKUP(C33,pokemon_status!$B$1:$M$910,10,FALSE())</f>
        <v>70</v>
      </c>
      <c r="H33">
        <f>VLOOKUP(C33,pokemon_status!$B$1:$M$910,11,FALSE())</f>
        <v>80</v>
      </c>
      <c r="I33">
        <f>VLOOKUP(C33,pokemon_status!$B$1:$M$910,12,FALSE())</f>
        <v>130</v>
      </c>
      <c r="K3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"K32"&gt;&lt;Name&gt;クロバット&lt;/Name&gt;&lt;HP&gt;85&lt;/HP&gt;&lt;A&gt;90&lt;/A&gt;&lt;B&gt;80&lt;/B&gt;&lt;C&gt;70&lt;/C&gt;&lt;D&gt;80&lt;/D&gt;&lt;S&gt;130&lt;/S&gt;&lt;/member&gt;</v>
      </c>
    </row>
    <row r="34" spans="1:11">
      <c r="A34" s="1" t="s">
        <v>585</v>
      </c>
      <c r="B34" s="1" t="s">
        <v>1754</v>
      </c>
      <c r="C34" s="1" t="s">
        <v>585</v>
      </c>
      <c r="D34">
        <f>VLOOKUP(C34,pokemon_status!$B$1:$M$910,7,FALSE())</f>
        <v>150</v>
      </c>
      <c r="E34">
        <f>VLOOKUP(C34,pokemon_status!$B$1:$M$910,8,FALSE())</f>
        <v>160</v>
      </c>
      <c r="F34">
        <f>VLOOKUP(C34,pokemon_status!$B$1:$M$910,9,FALSE())</f>
        <v>100</v>
      </c>
      <c r="G34">
        <f>VLOOKUP(C34,pokemon_status!$B$1:$M$910,10,FALSE())</f>
        <v>95</v>
      </c>
      <c r="H34">
        <f>VLOOKUP(C34,pokemon_status!$B$1:$M$910,11,FALSE())</f>
        <v>65</v>
      </c>
      <c r="I34">
        <f>VLOOKUP(C34,pokemon_status!$B$1:$M$910,12,FALSE())</f>
        <v>100</v>
      </c>
      <c r="K3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"K33"&gt;&lt;Name&gt;ケッキング&lt;/Name&gt;&lt;HP&gt;150&lt;/HP&gt;&lt;A&gt;160&lt;/A&gt;&lt;B&gt;100&lt;/B&gt;&lt;C&gt;95&lt;/C&gt;&lt;D&gt;65&lt;/D&gt;&lt;S&gt;100&lt;/S&gt;&lt;/member&gt;</v>
      </c>
    </row>
    <row r="35" spans="1:11">
      <c r="A35" s="1" t="s">
        <v>590</v>
      </c>
      <c r="B35" s="1" t="s">
        <v>1755</v>
      </c>
      <c r="C35" s="1" t="s">
        <v>590</v>
      </c>
      <c r="D35">
        <f>VLOOKUP(C35,pokemon_status!$B$1:$M$910,7,FALSE())</f>
        <v>60</v>
      </c>
      <c r="E35">
        <f>VLOOKUP(C35,pokemon_status!$B$1:$M$910,8,FALSE())</f>
        <v>65</v>
      </c>
      <c r="F35">
        <f>VLOOKUP(C35,pokemon_status!$B$1:$M$910,9,FALSE())</f>
        <v>60</v>
      </c>
      <c r="G35">
        <f>VLOOKUP(C35,pokemon_status!$B$1:$M$910,10,FALSE())</f>
        <v>130</v>
      </c>
      <c r="H35">
        <f>VLOOKUP(C35,pokemon_status!$B$1:$M$910,11,FALSE())</f>
        <v>75</v>
      </c>
      <c r="I35">
        <f>VLOOKUP(C35,pokemon_status!$B$1:$M$910,12,FALSE())</f>
        <v>110</v>
      </c>
      <c r="K3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"K34"&gt;&lt;Name&gt;ゲンガー&lt;/Name&gt;&lt;HP&gt;60&lt;/HP&gt;&lt;A&gt;65&lt;/A&gt;&lt;B&gt;60&lt;/B&gt;&lt;C&gt;130&lt;/C&gt;&lt;D&gt;75&lt;/D&gt;&lt;S&gt;110&lt;/S&gt;&lt;/member&gt;</v>
      </c>
    </row>
    <row r="36" spans="1:11">
      <c r="A36" s="1" t="s">
        <v>598</v>
      </c>
      <c r="B36" s="1" t="s">
        <v>1756</v>
      </c>
      <c r="C36" s="1" t="s">
        <v>598</v>
      </c>
      <c r="D36">
        <f>VLOOKUP(C36,pokemon_status!$B$1:$M$910,7,FALSE())</f>
        <v>75</v>
      </c>
      <c r="E36">
        <f>VLOOKUP(C36,pokemon_status!$B$1:$M$910,8,FALSE())</f>
        <v>100</v>
      </c>
      <c r="F36">
        <f>VLOOKUP(C36,pokemon_status!$B$1:$M$910,9,FALSE())</f>
        <v>95</v>
      </c>
      <c r="G36">
        <f>VLOOKUP(C36,pokemon_status!$B$1:$M$910,10,FALSE())</f>
        <v>40</v>
      </c>
      <c r="H36">
        <f>VLOOKUP(C36,pokemon_status!$B$1:$M$910,11,FALSE())</f>
        <v>70</v>
      </c>
      <c r="I36">
        <f>VLOOKUP(C36,pokemon_status!$B$1:$M$910,12,FALSE())</f>
        <v>110</v>
      </c>
      <c r="K3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"K35"&gt;&lt;Name&gt;ケンタロス&lt;/Name&gt;&lt;HP&gt;75&lt;/HP&gt;&lt;A&gt;100&lt;/A&gt;&lt;B&gt;95&lt;/B&gt;&lt;C&gt;40&lt;/C&gt;&lt;D&gt;70&lt;/D&gt;&lt;S&gt;110&lt;/S&gt;&lt;/member&gt;</v>
      </c>
    </row>
    <row r="37" spans="1:11">
      <c r="A37" s="1" t="s">
        <v>606</v>
      </c>
      <c r="B37" s="1" t="s">
        <v>1757</v>
      </c>
      <c r="C37" s="1" t="s">
        <v>606</v>
      </c>
      <c r="D37">
        <f>VLOOKUP(C37,pokemon_status!$B$1:$M$910,7,FALSE())</f>
        <v>76</v>
      </c>
      <c r="E37">
        <f>VLOOKUP(C37,pokemon_status!$B$1:$M$910,8,FALSE())</f>
        <v>104</v>
      </c>
      <c r="F37">
        <f>VLOOKUP(C37,pokemon_status!$B$1:$M$910,9,FALSE())</f>
        <v>71</v>
      </c>
      <c r="G37">
        <f>VLOOKUP(C37,pokemon_status!$B$1:$M$910,10,FALSE())</f>
        <v>104</v>
      </c>
      <c r="H37">
        <f>VLOOKUP(C37,pokemon_status!$B$1:$M$910,11,FALSE())</f>
        <v>71</v>
      </c>
      <c r="I37">
        <f>VLOOKUP(C37,pokemon_status!$B$1:$M$910,12,FALSE())</f>
        <v>108</v>
      </c>
      <c r="K3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"K36"&gt;&lt;Name&gt;ゴウカザル&lt;/Name&gt;&lt;HP&gt;76&lt;/HP&gt;&lt;A&gt;104&lt;/A&gt;&lt;B&gt;71&lt;/B&gt;&lt;C&gt;104&lt;/C&gt;&lt;D&gt;71&lt;/D&gt;&lt;S&gt;108&lt;/S&gt;&lt;/member&gt;</v>
      </c>
    </row>
    <row r="38" spans="1:11">
      <c r="A38" s="1" t="s">
        <v>612</v>
      </c>
      <c r="B38" s="1" t="s">
        <v>1758</v>
      </c>
      <c r="C38" s="1" t="s">
        <v>612</v>
      </c>
      <c r="D38">
        <f>VLOOKUP(C38,pokemon_status!$B$1:$M$910,7,FALSE())</f>
        <v>80</v>
      </c>
      <c r="E38">
        <f>VLOOKUP(C38,pokemon_status!$B$1:$M$910,8,FALSE())</f>
        <v>82</v>
      </c>
      <c r="F38">
        <f>VLOOKUP(C38,pokemon_status!$B$1:$M$910,9,FALSE())</f>
        <v>78</v>
      </c>
      <c r="G38">
        <f>VLOOKUP(C38,pokemon_status!$B$1:$M$910,10,FALSE())</f>
        <v>95</v>
      </c>
      <c r="H38">
        <f>VLOOKUP(C38,pokemon_status!$B$1:$M$910,11,FALSE())</f>
        <v>80</v>
      </c>
      <c r="I38">
        <f>VLOOKUP(C38,pokemon_status!$B$1:$M$910,12,FALSE())</f>
        <v>85</v>
      </c>
      <c r="K3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"K37"&gt;&lt;Name&gt;ゴルダック&lt;/Name&gt;&lt;HP&gt;80&lt;/HP&gt;&lt;A&gt;82&lt;/A&gt;&lt;B&gt;78&lt;/B&gt;&lt;C&gt;95&lt;/C&gt;&lt;D&gt;80&lt;/D&gt;&lt;S&gt;85&lt;/S&gt;&lt;/member&gt;</v>
      </c>
    </row>
    <row r="39" spans="1:11">
      <c r="A39" s="1" t="s">
        <v>621</v>
      </c>
      <c r="B39" s="1" t="s">
        <v>1759</v>
      </c>
      <c r="C39" s="1" t="s">
        <v>621</v>
      </c>
      <c r="D39">
        <f>VLOOKUP(C39,pokemon_status!$B$1:$M$910,7,FALSE())</f>
        <v>80</v>
      </c>
      <c r="E39">
        <f>VLOOKUP(C39,pokemon_status!$B$1:$M$910,8,FALSE())</f>
        <v>120</v>
      </c>
      <c r="F39">
        <f>VLOOKUP(C39,pokemon_status!$B$1:$M$910,9,FALSE())</f>
        <v>130</v>
      </c>
      <c r="G39">
        <f>VLOOKUP(C39,pokemon_status!$B$1:$M$910,10,FALSE())</f>
        <v>55</v>
      </c>
      <c r="H39">
        <f>VLOOKUP(C39,pokemon_status!$B$1:$M$910,11,FALSE())</f>
        <v>65</v>
      </c>
      <c r="I39">
        <f>VLOOKUP(C39,pokemon_status!$B$1:$M$910,12,FALSE())</f>
        <v>45</v>
      </c>
      <c r="K3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"K38"&gt;&lt;Name&gt;ゴローニャ&lt;/Name&gt;&lt;HP&gt;80&lt;/HP&gt;&lt;A&gt;120&lt;/A&gt;&lt;B&gt;130&lt;/B&gt;&lt;C&gt;55&lt;/C&gt;&lt;D&gt;65&lt;/D&gt;&lt;S&gt;45&lt;/S&gt;&lt;/member&gt;</v>
      </c>
    </row>
    <row r="40" spans="1:11">
      <c r="A40" s="1" t="s">
        <v>626</v>
      </c>
      <c r="B40" s="1" t="s">
        <v>1760</v>
      </c>
      <c r="C40" s="1" t="s">
        <v>626</v>
      </c>
      <c r="D40">
        <f>VLOOKUP(C40,pokemon_status!$B$1:$M$910,7,FALSE())</f>
        <v>68</v>
      </c>
      <c r="E40">
        <f>VLOOKUP(C40,pokemon_status!$B$1:$M$910,8,FALSE())</f>
        <v>65</v>
      </c>
      <c r="F40">
        <f>VLOOKUP(C40,pokemon_status!$B$1:$M$910,9,FALSE())</f>
        <v>65</v>
      </c>
      <c r="G40">
        <f>VLOOKUP(C40,pokemon_status!$B$1:$M$910,10,FALSE())</f>
        <v>125</v>
      </c>
      <c r="H40">
        <f>VLOOKUP(C40,pokemon_status!$B$1:$M$910,11,FALSE())</f>
        <v>115</v>
      </c>
      <c r="I40">
        <f>VLOOKUP(C40,pokemon_status!$B$1:$M$910,12,FALSE())</f>
        <v>80</v>
      </c>
      <c r="K4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"K39"&gt;&lt;Name&gt;サーナイト&lt;/Name&gt;&lt;HP&gt;68&lt;/HP&gt;&lt;A&gt;65&lt;/A&gt;&lt;B&gt;65&lt;/B&gt;&lt;C&gt;125&lt;/C&gt;&lt;D&gt;115&lt;/D&gt;&lt;S&gt;80&lt;/S&gt;&lt;/member&gt;</v>
      </c>
    </row>
    <row r="41" spans="1:11">
      <c r="A41" s="1" t="s">
        <v>632</v>
      </c>
      <c r="B41" s="1" t="s">
        <v>1761</v>
      </c>
      <c r="C41" s="1" t="s">
        <v>632</v>
      </c>
      <c r="D41">
        <f>VLOOKUP(C41,pokemon_status!$B$1:$M$910,7,FALSE())</f>
        <v>105</v>
      </c>
      <c r="E41">
        <f>VLOOKUP(C41,pokemon_status!$B$1:$M$910,8,FALSE())</f>
        <v>130</v>
      </c>
      <c r="F41">
        <f>VLOOKUP(C41,pokemon_status!$B$1:$M$910,9,FALSE())</f>
        <v>120</v>
      </c>
      <c r="G41">
        <f>VLOOKUP(C41,pokemon_status!$B$1:$M$910,10,FALSE())</f>
        <v>45</v>
      </c>
      <c r="H41">
        <f>VLOOKUP(C41,pokemon_status!$B$1:$M$910,11,FALSE())</f>
        <v>45</v>
      </c>
      <c r="I41">
        <f>VLOOKUP(C41,pokemon_status!$B$1:$M$910,12,FALSE())</f>
        <v>40</v>
      </c>
      <c r="K4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"K40"&gt;&lt;Name&gt;サイドン&lt;/Name&gt;&lt;HP&gt;105&lt;/HP&gt;&lt;A&gt;130&lt;/A&gt;&lt;B&gt;120&lt;/B&gt;&lt;C&gt;45&lt;/C&gt;&lt;D&gt;45&lt;/D&gt;&lt;S&gt;40&lt;/S&gt;&lt;/member&gt;</v>
      </c>
    </row>
    <row r="42" spans="1:11">
      <c r="A42" s="1" t="s">
        <v>638</v>
      </c>
      <c r="B42" s="1" t="s">
        <v>1762</v>
      </c>
      <c r="C42" s="1" t="s">
        <v>638</v>
      </c>
      <c r="D42">
        <f>VLOOKUP(C42,pokemon_status!$B$1:$M$910,7,FALSE())</f>
        <v>90</v>
      </c>
      <c r="E42">
        <f>VLOOKUP(C42,pokemon_status!$B$1:$M$910,8,FALSE())</f>
        <v>90</v>
      </c>
      <c r="F42">
        <f>VLOOKUP(C42,pokemon_status!$B$1:$M$910,9,FALSE())</f>
        <v>85</v>
      </c>
      <c r="G42">
        <f>VLOOKUP(C42,pokemon_status!$B$1:$M$910,10,FALSE())</f>
        <v>125</v>
      </c>
      <c r="H42">
        <f>VLOOKUP(C42,pokemon_status!$B$1:$M$910,11,FALSE())</f>
        <v>90</v>
      </c>
      <c r="I42">
        <f>VLOOKUP(C42,pokemon_status!$B$1:$M$910,12,FALSE())</f>
        <v>100</v>
      </c>
      <c r="K4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"K41"&gt;&lt;Name&gt;サンダー&lt;/Name&gt;&lt;HP&gt;90&lt;/HP&gt;&lt;A&gt;90&lt;/A&gt;&lt;B&gt;85&lt;/B&gt;&lt;C&gt;125&lt;/C&gt;&lt;D&gt;90&lt;/D&gt;&lt;S&gt;100&lt;/S&gt;&lt;/member&gt;</v>
      </c>
    </row>
    <row r="43" spans="1:11">
      <c r="A43" s="1" t="s">
        <v>646</v>
      </c>
      <c r="B43" s="1" t="s">
        <v>1763</v>
      </c>
      <c r="C43" s="1" t="s">
        <v>646</v>
      </c>
      <c r="D43">
        <f>VLOOKUP(C43,pokemon_status!$B$1:$M$910,7,FALSE())</f>
        <v>65</v>
      </c>
      <c r="E43">
        <f>VLOOKUP(C43,pokemon_status!$B$1:$M$910,8,FALSE())</f>
        <v>65</v>
      </c>
      <c r="F43">
        <f>VLOOKUP(C43,pokemon_status!$B$1:$M$910,9,FALSE())</f>
        <v>60</v>
      </c>
      <c r="G43">
        <f>VLOOKUP(C43,pokemon_status!$B$1:$M$910,10,FALSE())</f>
        <v>110</v>
      </c>
      <c r="H43">
        <f>VLOOKUP(C43,pokemon_status!$B$1:$M$910,11,FALSE())</f>
        <v>95</v>
      </c>
      <c r="I43">
        <f>VLOOKUP(C43,pokemon_status!$B$1:$M$910,12,FALSE())</f>
        <v>130</v>
      </c>
      <c r="K4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"K42"&gt;&lt;Name&gt;サンダース&lt;/Name&gt;&lt;HP&gt;65&lt;/HP&gt;&lt;A&gt;65&lt;/A&gt;&lt;B&gt;60&lt;/B&gt;&lt;C&gt;110&lt;/C&gt;&lt;D&gt;95&lt;/D&gt;&lt;S&gt;130&lt;/S&gt;&lt;/member&gt;</v>
      </c>
    </row>
    <row r="44" spans="1:11">
      <c r="A44" s="1" t="s">
        <v>655</v>
      </c>
      <c r="B44" s="1" t="s">
        <v>1764</v>
      </c>
      <c r="C44" s="1" t="s">
        <v>655</v>
      </c>
      <c r="D44">
        <f>VLOOKUP(C44,pokemon_status!$B$1:$M$910,7,FALSE())</f>
        <v>70</v>
      </c>
      <c r="E44">
        <f>VLOOKUP(C44,pokemon_status!$B$1:$M$910,8,FALSE())</f>
        <v>70</v>
      </c>
      <c r="F44">
        <f>VLOOKUP(C44,pokemon_status!$B$1:$M$910,9,FALSE())</f>
        <v>115</v>
      </c>
      <c r="G44">
        <f>VLOOKUP(C44,pokemon_status!$B$1:$M$910,10,FALSE())</f>
        <v>130</v>
      </c>
      <c r="H44">
        <f>VLOOKUP(C44,pokemon_status!$B$1:$M$910,11,FALSE())</f>
        <v>90</v>
      </c>
      <c r="I44">
        <f>VLOOKUP(C44,pokemon_status!$B$1:$M$910,12,FALSE())</f>
        <v>60</v>
      </c>
      <c r="K4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"K43"&gt;&lt;Name&gt;ジバコイル&lt;/Name&gt;&lt;HP&gt;70&lt;/HP&gt;&lt;A&gt;70&lt;/A&gt;&lt;B&gt;115&lt;/B&gt;&lt;C&gt;130&lt;/C&gt;&lt;D&gt;90&lt;/D&gt;&lt;S&gt;60&lt;/S&gt;&lt;/member&gt;</v>
      </c>
    </row>
    <row r="45" spans="1:11">
      <c r="A45" s="1" t="s">
        <v>665</v>
      </c>
      <c r="B45" s="1" t="s">
        <v>1765</v>
      </c>
      <c r="C45" s="1" t="s">
        <v>665</v>
      </c>
      <c r="D45">
        <f>VLOOKUP(C45,pokemon_status!$B$1:$M$910,7,FALSE())</f>
        <v>130</v>
      </c>
      <c r="E45">
        <f>VLOOKUP(C45,pokemon_status!$B$1:$M$910,8,FALSE())</f>
        <v>65</v>
      </c>
      <c r="F45">
        <f>VLOOKUP(C45,pokemon_status!$B$1:$M$910,9,FALSE())</f>
        <v>60</v>
      </c>
      <c r="G45">
        <f>VLOOKUP(C45,pokemon_status!$B$1:$M$910,10,FALSE())</f>
        <v>110</v>
      </c>
      <c r="H45">
        <f>VLOOKUP(C45,pokemon_status!$B$1:$M$910,11,FALSE())</f>
        <v>95</v>
      </c>
      <c r="I45">
        <f>VLOOKUP(C45,pokemon_status!$B$1:$M$910,12,FALSE())</f>
        <v>65</v>
      </c>
      <c r="K4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"K44"&gt;&lt;Name&gt;シャワーズ&lt;/Name&gt;&lt;HP&gt;130&lt;/HP&gt;&lt;A&gt;65&lt;/A&gt;&lt;B&gt;60&lt;/B&gt;&lt;C&gt;110&lt;/C&gt;&lt;D&gt;95&lt;/D&gt;&lt;S&gt;65&lt;/S&gt;&lt;/member&gt;</v>
      </c>
    </row>
    <row r="46" spans="1:11">
      <c r="A46" s="1" t="s">
        <v>673</v>
      </c>
      <c r="B46" s="1" t="s">
        <v>1766</v>
      </c>
      <c r="C46" s="1" t="s">
        <v>673</v>
      </c>
      <c r="D46">
        <f>VLOOKUP(C46,pokemon_status!$B$1:$M$910,7,FALSE())</f>
        <v>70</v>
      </c>
      <c r="E46">
        <f>VLOOKUP(C46,pokemon_status!$B$1:$M$910,8,FALSE())</f>
        <v>85</v>
      </c>
      <c r="F46">
        <f>VLOOKUP(C46,pokemon_status!$B$1:$M$910,9,FALSE())</f>
        <v>65</v>
      </c>
      <c r="G46">
        <f>VLOOKUP(C46,pokemon_status!$B$1:$M$910,10,FALSE())</f>
        <v>105</v>
      </c>
      <c r="H46">
        <f>VLOOKUP(C46,pokemon_status!$B$1:$M$910,11,FALSE())</f>
        <v>85</v>
      </c>
      <c r="I46">
        <f>VLOOKUP(C46,pokemon_status!$B$1:$M$910,12,FALSE())</f>
        <v>120</v>
      </c>
      <c r="K4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"K45"&gt;&lt;Name&gt;ジュカイン&lt;/Name&gt;&lt;HP&gt;70&lt;/HP&gt;&lt;A&gt;85&lt;/A&gt;&lt;B&gt;65&lt;/B&gt;&lt;C&gt;105&lt;/C&gt;&lt;D&gt;85&lt;/D&gt;&lt;S&gt;120&lt;/S&gt;&lt;/member&gt;</v>
      </c>
    </row>
    <row r="47" spans="1:11">
      <c r="A47" s="1" t="s">
        <v>680</v>
      </c>
      <c r="B47" s="1" t="s">
        <v>1767</v>
      </c>
      <c r="C47" s="1" t="s">
        <v>680</v>
      </c>
      <c r="D47">
        <f>VLOOKUP(C47,pokemon_status!$B$1:$M$910,7,FALSE())</f>
        <v>90</v>
      </c>
      <c r="E47">
        <f>VLOOKUP(C47,pokemon_status!$B$1:$M$910,8,FALSE())</f>
        <v>70</v>
      </c>
      <c r="F47">
        <f>VLOOKUP(C47,pokemon_status!$B$1:$M$910,9,FALSE())</f>
        <v>80</v>
      </c>
      <c r="G47">
        <f>VLOOKUP(C47,pokemon_status!$B$1:$M$910,10,FALSE())</f>
        <v>70</v>
      </c>
      <c r="H47">
        <f>VLOOKUP(C47,pokemon_status!$B$1:$M$910,11,FALSE())</f>
        <v>95</v>
      </c>
      <c r="I47">
        <f>VLOOKUP(C47,pokemon_status!$B$1:$M$910,12,FALSE())</f>
        <v>70</v>
      </c>
      <c r="K4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"K46"&gt;&lt;Name&gt;ジュゴン&lt;/Name&gt;&lt;HP&gt;90&lt;/HP&gt;&lt;A&gt;70&lt;/A&gt;&lt;B&gt;80&lt;/B&gt;&lt;C&gt;70&lt;/C&gt;&lt;D&gt;95&lt;/D&gt;&lt;S&gt;70&lt;/S&gt;&lt;/member&gt;</v>
      </c>
    </row>
    <row r="48" spans="1:11">
      <c r="A48" s="1" t="s">
        <v>690</v>
      </c>
      <c r="B48" s="1" t="s">
        <v>1768</v>
      </c>
      <c r="C48" s="1" t="s">
        <v>690</v>
      </c>
      <c r="D48">
        <f>VLOOKUP(C48,pokemon_status!$B$1:$M$910,7,FALSE())</f>
        <v>100</v>
      </c>
      <c r="E48">
        <f>VLOOKUP(C48,pokemon_status!$B$1:$M$910,8,FALSE())</f>
        <v>75</v>
      </c>
      <c r="F48">
        <f>VLOOKUP(C48,pokemon_status!$B$1:$M$910,9,FALSE())</f>
        <v>115</v>
      </c>
      <c r="G48">
        <f>VLOOKUP(C48,pokemon_status!$B$1:$M$910,10,FALSE())</f>
        <v>90</v>
      </c>
      <c r="H48">
        <f>VLOOKUP(C48,pokemon_status!$B$1:$M$910,11,FALSE())</f>
        <v>115</v>
      </c>
      <c r="I48">
        <f>VLOOKUP(C48,pokemon_status!$B$1:$M$910,12,FALSE())</f>
        <v>85</v>
      </c>
      <c r="K4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"K47"&gt;&lt;Name&gt;スイクン&lt;/Name&gt;&lt;HP&gt;100&lt;/HP&gt;&lt;A&gt;75&lt;/A&gt;&lt;B&gt;115&lt;/B&gt;&lt;C&gt;90&lt;/C&gt;&lt;D&gt;115&lt;/D&gt;&lt;S&gt;85&lt;/S&gt;&lt;/member&gt;</v>
      </c>
    </row>
    <row r="49" spans="1:11">
      <c r="A49" s="1" t="s">
        <v>695</v>
      </c>
      <c r="B49" s="1" t="s">
        <v>1769</v>
      </c>
      <c r="C49" s="1" t="s">
        <v>695</v>
      </c>
      <c r="D49">
        <f>VLOOKUP(C49,pokemon_status!$B$1:$M$910,7,FALSE())</f>
        <v>103</v>
      </c>
      <c r="E49">
        <f>VLOOKUP(C49,pokemon_status!$B$1:$M$910,8,FALSE())</f>
        <v>93</v>
      </c>
      <c r="F49">
        <f>VLOOKUP(C49,pokemon_status!$B$1:$M$910,9,FALSE())</f>
        <v>67</v>
      </c>
      <c r="G49">
        <f>VLOOKUP(C49,pokemon_status!$B$1:$M$910,10,FALSE())</f>
        <v>71</v>
      </c>
      <c r="H49">
        <f>VLOOKUP(C49,pokemon_status!$B$1:$M$910,11,FALSE())</f>
        <v>61</v>
      </c>
      <c r="I49">
        <f>VLOOKUP(C49,pokemon_status!$B$1:$M$910,12,FALSE())</f>
        <v>84</v>
      </c>
      <c r="K4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"K48"&gt;&lt;Name&gt;スカタンク&lt;/Name&gt;&lt;HP&gt;103&lt;/HP&gt;&lt;A&gt;93&lt;/A&gt;&lt;B&gt;67&lt;/B&gt;&lt;C&gt;71&lt;/C&gt;&lt;D&gt;61&lt;/D&gt;&lt;S&gt;84&lt;/S&gt;&lt;/member&gt;</v>
      </c>
    </row>
    <row r="50" spans="1:11">
      <c r="A50" s="1" t="s">
        <v>701</v>
      </c>
      <c r="B50" s="1" t="s">
        <v>1770</v>
      </c>
      <c r="C50" s="1" t="s">
        <v>701</v>
      </c>
      <c r="D50">
        <f>VLOOKUP(C50,pokemon_status!$B$1:$M$910,7,FALSE())</f>
        <v>60</v>
      </c>
      <c r="E50">
        <f>VLOOKUP(C50,pokemon_status!$B$1:$M$910,8,FALSE())</f>
        <v>75</v>
      </c>
      <c r="F50">
        <f>VLOOKUP(C50,pokemon_status!$B$1:$M$910,9,FALSE())</f>
        <v>85</v>
      </c>
      <c r="G50">
        <f>VLOOKUP(C50,pokemon_status!$B$1:$M$910,10,FALSE())</f>
        <v>100</v>
      </c>
      <c r="H50">
        <f>VLOOKUP(C50,pokemon_status!$B$1:$M$910,11,FALSE())</f>
        <v>85</v>
      </c>
      <c r="I50">
        <f>VLOOKUP(C50,pokemon_status!$B$1:$M$910,12,FALSE())</f>
        <v>115</v>
      </c>
      <c r="K5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"K49"&gt;&lt;Name&gt;スターミー&lt;/Name&gt;&lt;HP&gt;60&lt;/HP&gt;&lt;A&gt;75&lt;/A&gt;&lt;B&gt;85&lt;/B&gt;&lt;C&gt;100&lt;/C&gt;&lt;D&gt;85&lt;/D&gt;&lt;S&gt;115&lt;/S&gt;&lt;/member&gt;</v>
      </c>
    </row>
    <row r="51" spans="1:11">
      <c r="A51" s="1" t="s">
        <v>709</v>
      </c>
      <c r="B51" s="1" t="s">
        <v>1771</v>
      </c>
      <c r="C51" s="1" t="s">
        <v>709</v>
      </c>
      <c r="D51">
        <f>VLOOKUP(C51,pokemon_status!$B$1:$M$910,7,FALSE())</f>
        <v>85</v>
      </c>
      <c r="E51">
        <f>VLOOKUP(C51,pokemon_status!$B$1:$M$910,8,FALSE())</f>
        <v>73</v>
      </c>
      <c r="F51">
        <f>VLOOKUP(C51,pokemon_status!$B$1:$M$910,9,FALSE())</f>
        <v>70</v>
      </c>
      <c r="G51">
        <f>VLOOKUP(C51,pokemon_status!$B$1:$M$910,10,FALSE())</f>
        <v>73</v>
      </c>
      <c r="H51">
        <f>VLOOKUP(C51,pokemon_status!$B$1:$M$910,11,FALSE())</f>
        <v>115</v>
      </c>
      <c r="I51">
        <f>VLOOKUP(C51,pokemon_status!$B$1:$M$910,12,FALSE())</f>
        <v>67</v>
      </c>
      <c r="K5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"K50"&gt;&lt;Name&gt;スリーパー&lt;/Name&gt;&lt;HP&gt;85&lt;/HP&gt;&lt;A&gt;73&lt;/A&gt;&lt;B&gt;70&lt;/B&gt;&lt;C&gt;73&lt;/C&gt;&lt;D&gt;115&lt;/D&gt;&lt;S&gt;67&lt;/S&gt;&lt;/member&gt;</v>
      </c>
    </row>
    <row r="52" spans="1:11">
      <c r="A52" s="1" t="s">
        <v>717</v>
      </c>
      <c r="B52" s="1" t="s">
        <v>1772</v>
      </c>
      <c r="C52" s="1" t="s">
        <v>717</v>
      </c>
      <c r="D52">
        <f>VLOOKUP(C52,pokemon_status!$B$1:$M$910,7,FALSE())</f>
        <v>90</v>
      </c>
      <c r="E52">
        <f>VLOOKUP(C52,pokemon_status!$B$1:$M$910,8,FALSE())</f>
        <v>100</v>
      </c>
      <c r="F52">
        <f>VLOOKUP(C52,pokemon_status!$B$1:$M$910,9,FALSE())</f>
        <v>60</v>
      </c>
      <c r="G52">
        <f>VLOOKUP(C52,pokemon_status!$B$1:$M$910,10,FALSE())</f>
        <v>90</v>
      </c>
      <c r="H52">
        <f>VLOOKUP(C52,pokemon_status!$B$1:$M$910,11,FALSE())</f>
        <v>60</v>
      </c>
      <c r="I52">
        <f>VLOOKUP(C52,pokemon_status!$B$1:$M$910,12,FALSE())</f>
        <v>80</v>
      </c>
      <c r="K5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"K51"&gt;&lt;Name&gt;ダーテング&lt;/Name&gt;&lt;HP&gt;90&lt;/HP&gt;&lt;A&gt;100&lt;/A&gt;&lt;B&gt;60&lt;/B&gt;&lt;C&gt;90&lt;/C&gt;&lt;D&gt;60&lt;/D&gt;&lt;S&gt;80&lt;/S&gt;&lt;/member&gt;</v>
      </c>
    </row>
    <row r="53" spans="1:11">
      <c r="A53" s="1" t="s">
        <v>725</v>
      </c>
      <c r="B53" s="1" t="s">
        <v>1773</v>
      </c>
      <c r="C53" s="1" t="s">
        <v>725</v>
      </c>
      <c r="D53">
        <f>VLOOKUP(C53,pokemon_status!$B$1:$M$910,7,FALSE())</f>
        <v>60</v>
      </c>
      <c r="E53">
        <f>VLOOKUP(C53,pokemon_status!$B$1:$M$910,8,FALSE())</f>
        <v>55</v>
      </c>
      <c r="F53">
        <f>VLOOKUP(C53,pokemon_status!$B$1:$M$910,9,FALSE())</f>
        <v>145</v>
      </c>
      <c r="G53">
        <f>VLOOKUP(C53,pokemon_status!$B$1:$M$910,10,FALSE())</f>
        <v>75</v>
      </c>
      <c r="H53">
        <f>VLOOKUP(C53,pokemon_status!$B$1:$M$910,11,FALSE())</f>
        <v>150</v>
      </c>
      <c r="I53">
        <f>VLOOKUP(C53,pokemon_status!$B$1:$M$910,12,FALSE())</f>
        <v>40</v>
      </c>
      <c r="K5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"K52"&gt;&lt;Name&gt;ダイノーズ&lt;/Name&gt;&lt;HP&gt;60&lt;/HP&gt;&lt;A&gt;55&lt;/A&gt;&lt;B&gt;145&lt;/B&gt;&lt;C&gt;75&lt;/C&gt;&lt;D&gt;150&lt;/D&gt;&lt;S&gt;40&lt;/S&gt;&lt;/member&gt;</v>
      </c>
    </row>
    <row r="54" spans="1:11">
      <c r="A54" s="1" t="s">
        <v>732</v>
      </c>
      <c r="B54" s="1" t="s">
        <v>1774</v>
      </c>
      <c r="C54" s="1" t="s">
        <v>732</v>
      </c>
      <c r="D54">
        <f>VLOOKUP(C54,pokemon_status!$B$1:$M$910,7,FALSE())</f>
        <v>35</v>
      </c>
      <c r="E54">
        <f>VLOOKUP(C54,pokemon_status!$B$1:$M$910,8,FALSE())</f>
        <v>100</v>
      </c>
      <c r="F54">
        <f>VLOOKUP(C54,pokemon_status!$B$1:$M$910,9,FALSE())</f>
        <v>50</v>
      </c>
      <c r="G54">
        <f>VLOOKUP(C54,pokemon_status!$B$1:$M$910,10,FALSE())</f>
        <v>50</v>
      </c>
      <c r="H54">
        <f>VLOOKUP(C54,pokemon_status!$B$1:$M$910,11,FALSE())</f>
        <v>70</v>
      </c>
      <c r="I54">
        <f>VLOOKUP(C54,pokemon_status!$B$1:$M$910,12,FALSE())</f>
        <v>120</v>
      </c>
      <c r="K5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"K53"&gt;&lt;Name&gt;ダグトリオ&lt;/Name&gt;&lt;HP&gt;35&lt;/HP&gt;&lt;A&gt;100&lt;/A&gt;&lt;B&gt;50&lt;/B&gt;&lt;C&gt;50&lt;/C&gt;&lt;D&gt;70&lt;/D&gt;&lt;S&gt;120&lt;/S&gt;&lt;/member&gt;</v>
      </c>
    </row>
    <row r="55" spans="1:11">
      <c r="A55" s="1" t="s">
        <v>740</v>
      </c>
      <c r="B55" s="1" t="s">
        <v>1775</v>
      </c>
      <c r="C55" s="1" t="s">
        <v>740</v>
      </c>
      <c r="D55">
        <f>VLOOKUP(C55,pokemon_status!$B$1:$M$910,7,FALSE())</f>
        <v>60</v>
      </c>
      <c r="E55">
        <f>VLOOKUP(C55,pokemon_status!$B$1:$M$910,8,FALSE())</f>
        <v>60</v>
      </c>
      <c r="F55">
        <f>VLOOKUP(C55,pokemon_status!$B$1:$M$910,9,FALSE())</f>
        <v>75</v>
      </c>
      <c r="G55">
        <f>VLOOKUP(C55,pokemon_status!$B$1:$M$910,10,FALSE())</f>
        <v>60</v>
      </c>
      <c r="H55">
        <f>VLOOKUP(C55,pokemon_status!$B$1:$M$910,11,FALSE())</f>
        <v>75</v>
      </c>
      <c r="I55">
        <f>VLOOKUP(C55,pokemon_status!$B$1:$M$910,12,FALSE())</f>
        <v>80</v>
      </c>
      <c r="K5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"K54"&gt;&lt;Name&gt;チャーレム&lt;/Name&gt;&lt;HP&gt;60&lt;/HP&gt;&lt;A&gt;60&lt;/A&gt;&lt;B&gt;75&lt;/B&gt;&lt;C&gt;60&lt;/C&gt;&lt;D&gt;75&lt;/D&gt;&lt;S&gt;80&lt;/S&gt;&lt;/member&gt;</v>
      </c>
    </row>
    <row r="56" spans="1:11">
      <c r="A56" s="1" t="s">
        <v>746</v>
      </c>
      <c r="B56" s="1" t="s">
        <v>1776</v>
      </c>
      <c r="C56" s="1" t="s">
        <v>746</v>
      </c>
      <c r="D56">
        <f>VLOOKUP(C56,pokemon_status!$B$1:$M$910,7,FALSE())</f>
        <v>75</v>
      </c>
      <c r="E56">
        <f>VLOOKUP(C56,pokemon_status!$B$1:$M$910,8,FALSE())</f>
        <v>70</v>
      </c>
      <c r="F56">
        <f>VLOOKUP(C56,pokemon_status!$B$1:$M$910,9,FALSE())</f>
        <v>90</v>
      </c>
      <c r="G56">
        <f>VLOOKUP(C56,pokemon_status!$B$1:$M$910,10,FALSE())</f>
        <v>70</v>
      </c>
      <c r="H56">
        <f>VLOOKUP(C56,pokemon_status!$B$1:$M$910,11,FALSE())</f>
        <v>105</v>
      </c>
      <c r="I56">
        <f>VLOOKUP(C56,pokemon_status!$B$1:$M$910,12,FALSE())</f>
        <v>80</v>
      </c>
      <c r="K5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"K55"&gt;&lt;Name&gt;チルタリス&lt;/Name&gt;&lt;HP&gt;75&lt;/HP&gt;&lt;A&gt;70&lt;/A&gt;&lt;B&gt;90&lt;/B&gt;&lt;C&gt;70&lt;/C&gt;&lt;D&gt;105&lt;/D&gt;&lt;S&gt;80&lt;/S&gt;&lt;/member&gt;</v>
      </c>
    </row>
    <row r="57" spans="1:11">
      <c r="A57" s="1" t="s">
        <v>754</v>
      </c>
      <c r="B57" s="1" t="s">
        <v>1777</v>
      </c>
      <c r="C57" s="1" t="s">
        <v>754</v>
      </c>
      <c r="D57">
        <f>VLOOKUP(C57,pokemon_status!$B$1:$M$910,7,FALSE())</f>
        <v>20</v>
      </c>
      <c r="E57">
        <f>VLOOKUP(C57,pokemon_status!$B$1:$M$910,8,FALSE())</f>
        <v>10</v>
      </c>
      <c r="F57">
        <f>VLOOKUP(C57,pokemon_status!$B$1:$M$910,9,FALSE())</f>
        <v>230</v>
      </c>
      <c r="G57">
        <f>VLOOKUP(C57,pokemon_status!$B$1:$M$910,10,FALSE())</f>
        <v>10</v>
      </c>
      <c r="H57">
        <f>VLOOKUP(C57,pokemon_status!$B$1:$M$910,11,FALSE())</f>
        <v>230</v>
      </c>
      <c r="I57">
        <f>VLOOKUP(C57,pokemon_status!$B$1:$M$910,12,FALSE())</f>
        <v>5</v>
      </c>
      <c r="K5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"K56"&gt;&lt;Name&gt;ツボツボ&lt;/Name&gt;&lt;HP&gt;20&lt;/HP&gt;&lt;A&gt;10&lt;/A&gt;&lt;B&gt;230&lt;/B&gt;&lt;C&gt;10&lt;/C&gt;&lt;D&gt;230&lt;/D&gt;&lt;S&gt;5&lt;/S&gt;&lt;/member&gt;</v>
      </c>
    </row>
    <row r="58" spans="1:11">
      <c r="A58" s="1" t="s">
        <v>763</v>
      </c>
      <c r="B58" s="1" t="s">
        <v>1778</v>
      </c>
      <c r="C58" s="1" t="s">
        <v>763</v>
      </c>
      <c r="D58">
        <f>VLOOKUP(C58,pokemon_status!$B$1:$M$910,7,FALSE())</f>
        <v>90</v>
      </c>
      <c r="E58">
        <f>VLOOKUP(C58,pokemon_status!$B$1:$M$910,8,FALSE())</f>
        <v>75</v>
      </c>
      <c r="F58">
        <f>VLOOKUP(C58,pokemon_status!$B$1:$M$910,9,FALSE())</f>
        <v>85</v>
      </c>
      <c r="G58">
        <f>VLOOKUP(C58,pokemon_status!$B$1:$M$910,10,FALSE())</f>
        <v>115</v>
      </c>
      <c r="H58">
        <f>VLOOKUP(C58,pokemon_status!$B$1:$M$910,11,FALSE())</f>
        <v>90</v>
      </c>
      <c r="I58">
        <f>VLOOKUP(C58,pokemon_status!$B$1:$M$910,12,FALSE())</f>
        <v>55</v>
      </c>
      <c r="K5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"K57"&gt;&lt;Name&gt;デンリュウ&lt;/Name&gt;&lt;HP&gt;90&lt;/HP&gt;&lt;A&gt;75&lt;/A&gt;&lt;B&gt;85&lt;/B&gt;&lt;C&gt;115&lt;/C&gt;&lt;D&gt;90&lt;/D&gt;&lt;S&gt;55&lt;/S&gt;&lt;/member&gt;</v>
      </c>
    </row>
    <row r="59" spans="1:11">
      <c r="A59" s="1" t="s">
        <v>770</v>
      </c>
      <c r="B59" s="1" t="s">
        <v>1779</v>
      </c>
      <c r="C59" s="1" t="s">
        <v>770</v>
      </c>
      <c r="D59">
        <f>VLOOKUP(C59,pokemon_status!$B$1:$M$910,7,FALSE())</f>
        <v>67</v>
      </c>
      <c r="E59">
        <f>VLOOKUP(C59,pokemon_status!$B$1:$M$910,8,FALSE())</f>
        <v>89</v>
      </c>
      <c r="F59">
        <f>VLOOKUP(C59,pokemon_status!$B$1:$M$910,9,FALSE())</f>
        <v>116</v>
      </c>
      <c r="G59">
        <f>VLOOKUP(C59,pokemon_status!$B$1:$M$910,10,FALSE())</f>
        <v>79</v>
      </c>
      <c r="H59">
        <f>VLOOKUP(C59,pokemon_status!$B$1:$M$910,11,FALSE())</f>
        <v>116</v>
      </c>
      <c r="I59">
        <f>VLOOKUP(C59,pokemon_status!$B$1:$M$910,12,FALSE())</f>
        <v>33</v>
      </c>
      <c r="K5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"K58"&gt;&lt;Name&gt;ドータクン&lt;/Name&gt;&lt;HP&gt;67&lt;/HP&gt;&lt;A&gt;89&lt;/A&gt;&lt;B&gt;116&lt;/B&gt;&lt;C&gt;79&lt;/C&gt;&lt;D&gt;116&lt;/D&gt;&lt;S&gt;33&lt;/S&gt;&lt;/member&gt;</v>
      </c>
    </row>
    <row r="60" spans="1:11">
      <c r="A60" s="1" t="s">
        <v>775</v>
      </c>
      <c r="B60" s="1" t="s">
        <v>1780</v>
      </c>
      <c r="C60" s="1" t="s">
        <v>775</v>
      </c>
      <c r="D60">
        <f>VLOOKUP(C60,pokemon_status!$B$1:$M$910,7,FALSE())</f>
        <v>80</v>
      </c>
      <c r="E60">
        <f>VLOOKUP(C60,pokemon_status!$B$1:$M$910,8,FALSE())</f>
        <v>70</v>
      </c>
      <c r="F60">
        <f>VLOOKUP(C60,pokemon_status!$B$1:$M$910,9,FALSE())</f>
        <v>65</v>
      </c>
      <c r="G60">
        <f>VLOOKUP(C60,pokemon_status!$B$1:$M$910,10,FALSE())</f>
        <v>80</v>
      </c>
      <c r="H60">
        <f>VLOOKUP(C60,pokemon_status!$B$1:$M$910,11,FALSE())</f>
        <v>120</v>
      </c>
      <c r="I60">
        <f>VLOOKUP(C60,pokemon_status!$B$1:$M$910,12,FALSE())</f>
        <v>100</v>
      </c>
      <c r="K6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"K59"&gt;&lt;Name&gt;ドククラゲ&lt;/Name&gt;&lt;HP&gt;80&lt;/HP&gt;&lt;A&gt;70&lt;/A&gt;&lt;B&gt;65&lt;/B&gt;&lt;C&gt;80&lt;/C&gt;&lt;D&gt;120&lt;/D&gt;&lt;S&gt;100&lt;/S&gt;&lt;/member&gt;</v>
      </c>
    </row>
    <row r="61" spans="1:11">
      <c r="A61" s="1" t="s">
        <v>782</v>
      </c>
      <c r="B61" s="1" t="s">
        <v>1781</v>
      </c>
      <c r="C61" s="1" t="s">
        <v>782</v>
      </c>
      <c r="D61">
        <f>VLOOKUP(C61,pokemon_status!$B$1:$M$910,7,FALSE())</f>
        <v>83</v>
      </c>
      <c r="E61">
        <f>VLOOKUP(C61,pokemon_status!$B$1:$M$910,8,FALSE())</f>
        <v>106</v>
      </c>
      <c r="F61">
        <f>VLOOKUP(C61,pokemon_status!$B$1:$M$910,9,FALSE())</f>
        <v>65</v>
      </c>
      <c r="G61">
        <f>VLOOKUP(C61,pokemon_status!$B$1:$M$910,10,FALSE())</f>
        <v>86</v>
      </c>
      <c r="H61">
        <f>VLOOKUP(C61,pokemon_status!$B$1:$M$910,11,FALSE())</f>
        <v>65</v>
      </c>
      <c r="I61">
        <f>VLOOKUP(C61,pokemon_status!$B$1:$M$910,12,FALSE())</f>
        <v>85</v>
      </c>
      <c r="K6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"K60"&gt;&lt;Name&gt;ドクロッグ&lt;/Name&gt;&lt;HP&gt;83&lt;/HP&gt;&lt;A&gt;106&lt;/A&gt;&lt;B&gt;65&lt;/B&gt;&lt;C&gt;86&lt;/C&gt;&lt;D&gt;65&lt;/D&gt;&lt;S&gt;85&lt;/S&gt;&lt;/member&gt;</v>
      </c>
    </row>
    <row r="62" spans="1:11">
      <c r="A62" s="1" t="s">
        <v>787</v>
      </c>
      <c r="B62" s="1" t="s">
        <v>1782</v>
      </c>
      <c r="C62" s="1" t="s">
        <v>787</v>
      </c>
      <c r="D62">
        <f>VLOOKUP(C62,pokemon_status!$B$1:$M$910,7,FALSE())</f>
        <v>85</v>
      </c>
      <c r="E62">
        <f>VLOOKUP(C62,pokemon_status!$B$1:$M$910,8,FALSE())</f>
        <v>50</v>
      </c>
      <c r="F62">
        <f>VLOOKUP(C62,pokemon_status!$B$1:$M$910,9,FALSE())</f>
        <v>95</v>
      </c>
      <c r="G62">
        <f>VLOOKUP(C62,pokemon_status!$B$1:$M$910,10,FALSE())</f>
        <v>120</v>
      </c>
      <c r="H62">
        <f>VLOOKUP(C62,pokemon_status!$B$1:$M$910,11,FALSE())</f>
        <v>115</v>
      </c>
      <c r="I62">
        <f>VLOOKUP(C62,pokemon_status!$B$1:$M$910,12,FALSE())</f>
        <v>80</v>
      </c>
      <c r="K6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"K61"&gt;&lt;Name&gt;トゲキッス&lt;/Name&gt;&lt;HP&gt;85&lt;/HP&gt;&lt;A&gt;50&lt;/A&gt;&lt;B&gt;95&lt;/B&gt;&lt;C&gt;120&lt;/C&gt;&lt;D&gt;115&lt;/D&gt;&lt;S&gt;80&lt;/S&gt;&lt;/member&gt;</v>
      </c>
    </row>
    <row r="63" spans="1:11">
      <c r="A63" s="1" t="s">
        <v>796</v>
      </c>
      <c r="B63" s="1" t="s">
        <v>1783</v>
      </c>
      <c r="C63" s="1" t="s">
        <v>796</v>
      </c>
      <c r="D63">
        <f>VLOOKUP(C63,pokemon_status!$B$1:$M$910,7,FALSE())</f>
        <v>115</v>
      </c>
      <c r="E63">
        <f>VLOOKUP(C63,pokemon_status!$B$1:$M$910,8,FALSE())</f>
        <v>140</v>
      </c>
      <c r="F63">
        <f>VLOOKUP(C63,pokemon_status!$B$1:$M$910,9,FALSE())</f>
        <v>130</v>
      </c>
      <c r="G63">
        <f>VLOOKUP(C63,pokemon_status!$B$1:$M$910,10,FALSE())</f>
        <v>55</v>
      </c>
      <c r="H63">
        <f>VLOOKUP(C63,pokemon_status!$B$1:$M$910,11,FALSE())</f>
        <v>55</v>
      </c>
      <c r="I63">
        <f>VLOOKUP(C63,pokemon_status!$B$1:$M$910,12,FALSE())</f>
        <v>40</v>
      </c>
      <c r="K6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"K62"&gt;&lt;Name&gt;ドサイドン&lt;/Name&gt;&lt;HP&gt;115&lt;/HP&gt;&lt;A&gt;140&lt;/A&gt;&lt;B&gt;130&lt;/B&gt;&lt;C&gt;55&lt;/C&gt;&lt;D&gt;55&lt;/D&gt;&lt;S&gt;40&lt;/S&gt;&lt;/member&gt;</v>
      </c>
    </row>
    <row r="64" spans="1:11">
      <c r="A64" s="1" t="s">
        <v>803</v>
      </c>
      <c r="B64" s="1" t="s">
        <v>1784</v>
      </c>
      <c r="C64" s="1" t="s">
        <v>803</v>
      </c>
      <c r="D64">
        <f>VLOOKUP(C64,pokemon_status!$B$1:$M$910,7,FALSE())</f>
        <v>95</v>
      </c>
      <c r="E64">
        <f>VLOOKUP(C64,pokemon_status!$B$1:$M$910,8,FALSE())</f>
        <v>109</v>
      </c>
      <c r="F64">
        <f>VLOOKUP(C64,pokemon_status!$B$1:$M$910,9,FALSE())</f>
        <v>105</v>
      </c>
      <c r="G64">
        <f>VLOOKUP(C64,pokemon_status!$B$1:$M$910,10,FALSE())</f>
        <v>75</v>
      </c>
      <c r="H64">
        <f>VLOOKUP(C64,pokemon_status!$B$1:$M$910,11,FALSE())</f>
        <v>85</v>
      </c>
      <c r="I64">
        <f>VLOOKUP(C64,pokemon_status!$B$1:$M$910,12,FALSE())</f>
        <v>56</v>
      </c>
      <c r="K6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"K63"&gt;&lt;Name&gt;ドダイトス&lt;/Name&gt;&lt;HP&gt;95&lt;/HP&gt;&lt;A&gt;109&lt;/A&gt;&lt;B&gt;105&lt;/B&gt;&lt;C&gt;75&lt;/C&gt;&lt;D&gt;85&lt;/D&gt;&lt;S&gt;56&lt;/S&gt;&lt;/member&gt;</v>
      </c>
    </row>
    <row r="65" spans="1:11">
      <c r="A65" s="1" t="s">
        <v>812</v>
      </c>
      <c r="B65" s="1" t="s">
        <v>1785</v>
      </c>
      <c r="C65" s="1" t="s">
        <v>812</v>
      </c>
      <c r="D65">
        <f>VLOOKUP(C65,pokemon_status!$B$1:$M$910,7,FALSE())</f>
        <v>110</v>
      </c>
      <c r="E65">
        <f>VLOOKUP(C65,pokemon_status!$B$1:$M$910,8,FALSE())</f>
        <v>80</v>
      </c>
      <c r="F65">
        <f>VLOOKUP(C65,pokemon_status!$B$1:$M$910,9,FALSE())</f>
        <v>90</v>
      </c>
      <c r="G65">
        <f>VLOOKUP(C65,pokemon_status!$B$1:$M$910,10,FALSE())</f>
        <v>95</v>
      </c>
      <c r="H65">
        <f>VLOOKUP(C65,pokemon_status!$B$1:$M$910,11,FALSE())</f>
        <v>90</v>
      </c>
      <c r="I65">
        <f>VLOOKUP(C65,pokemon_status!$B$1:$M$910,12,FALSE())</f>
        <v>65</v>
      </c>
      <c r="K6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"K64"&gt;&lt;Name&gt;トドゼルガ&lt;/Name&gt;&lt;HP&gt;110&lt;/HP&gt;&lt;A&gt;80&lt;/A&gt;&lt;B&gt;90&lt;/B&gt;&lt;C&gt;95&lt;/C&gt;&lt;D&gt;90&lt;/D&gt;&lt;S&gt;65&lt;/S&gt;&lt;/member&gt;</v>
      </c>
    </row>
    <row r="66" spans="1:11">
      <c r="A66" s="1" t="s">
        <v>817</v>
      </c>
      <c r="B66" s="1" t="s">
        <v>1786</v>
      </c>
      <c r="C66" s="1" t="s">
        <v>817</v>
      </c>
      <c r="D66">
        <f>VLOOKUP(C66,pokemon_status!$B$1:$M$910,7,FALSE())</f>
        <v>70</v>
      </c>
      <c r="E66">
        <f>VLOOKUP(C66,pokemon_status!$B$1:$M$910,8,FALSE())</f>
        <v>90</v>
      </c>
      <c r="F66">
        <f>VLOOKUP(C66,pokemon_status!$B$1:$M$910,9,FALSE())</f>
        <v>110</v>
      </c>
      <c r="G66">
        <f>VLOOKUP(C66,pokemon_status!$B$1:$M$910,10,FALSE())</f>
        <v>60</v>
      </c>
      <c r="H66">
        <f>VLOOKUP(C66,pokemon_status!$B$1:$M$910,11,FALSE())</f>
        <v>75</v>
      </c>
      <c r="I66">
        <f>VLOOKUP(C66,pokemon_status!$B$1:$M$910,12,FALSE())</f>
        <v>95</v>
      </c>
      <c r="K6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"K65"&gt;&lt;Name&gt;ドラピオン&lt;/Name&gt;&lt;HP&gt;70&lt;/HP&gt;&lt;A&gt;90&lt;/A&gt;&lt;B&gt;110&lt;/B&gt;&lt;C&gt;60&lt;/C&gt;&lt;D&gt;75&lt;/D&gt;&lt;S&gt;95&lt;/S&gt;&lt;/member&gt;</v>
      </c>
    </row>
    <row r="67" spans="1:11">
      <c r="A67" s="1" t="s">
        <v>823</v>
      </c>
      <c r="B67" s="1" t="s">
        <v>1787</v>
      </c>
      <c r="C67" s="1" t="s">
        <v>823</v>
      </c>
      <c r="D67">
        <f>VLOOKUP(C67,pokemon_status!$B$1:$M$910,7,FALSE())</f>
        <v>60</v>
      </c>
      <c r="E67">
        <f>VLOOKUP(C67,pokemon_status!$B$1:$M$910,8,FALSE())</f>
        <v>52</v>
      </c>
      <c r="F67">
        <f>VLOOKUP(C67,pokemon_status!$B$1:$M$910,9,FALSE())</f>
        <v>168</v>
      </c>
      <c r="G67">
        <f>VLOOKUP(C67,pokemon_status!$B$1:$M$910,10,FALSE())</f>
        <v>47</v>
      </c>
      <c r="H67">
        <f>VLOOKUP(C67,pokemon_status!$B$1:$M$910,11,FALSE())</f>
        <v>138</v>
      </c>
      <c r="I67">
        <f>VLOOKUP(C67,pokemon_status!$B$1:$M$910,12,FALSE())</f>
        <v>30</v>
      </c>
      <c r="K6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"K66"&gt;&lt;Name&gt;トリデプス&lt;/Name&gt;&lt;HP&gt;60&lt;/HP&gt;&lt;A&gt;52&lt;/A&gt;&lt;B&gt;168&lt;/B&gt;&lt;C&gt;47&lt;/C&gt;&lt;D&gt;138&lt;/D&gt;&lt;S&gt;30&lt;/S&gt;&lt;/member&gt;</v>
      </c>
    </row>
    <row r="68" spans="1:11">
      <c r="A68" s="1" t="s">
        <v>829</v>
      </c>
      <c r="B68" s="1" t="s">
        <v>1788</v>
      </c>
      <c r="C68" s="1" t="s">
        <v>829</v>
      </c>
      <c r="D68">
        <f>VLOOKUP(C68,pokemon_status!$B$1:$M$910,7,FALSE())</f>
        <v>111</v>
      </c>
      <c r="E68">
        <f>VLOOKUP(C68,pokemon_status!$B$1:$M$910,8,FALSE())</f>
        <v>83</v>
      </c>
      <c r="F68">
        <f>VLOOKUP(C68,pokemon_status!$B$1:$M$910,9,FALSE())</f>
        <v>68</v>
      </c>
      <c r="G68">
        <f>VLOOKUP(C68,pokemon_status!$B$1:$M$910,10,FALSE())</f>
        <v>92</v>
      </c>
      <c r="H68">
        <f>VLOOKUP(C68,pokemon_status!$B$1:$M$910,11,FALSE())</f>
        <v>82</v>
      </c>
      <c r="I68">
        <f>VLOOKUP(C68,pokemon_status!$B$1:$M$910,12,FALSE())</f>
        <v>39</v>
      </c>
      <c r="K6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"K67"&gt;&lt;Name&gt;トリトドン&lt;/Name&gt;&lt;HP&gt;111&lt;/HP&gt;&lt;A&gt;83&lt;/A&gt;&lt;B&gt;68&lt;/B&gt;&lt;C&gt;92&lt;/C&gt;&lt;D&gt;82&lt;/D&gt;&lt;S&gt;39&lt;/S&gt;&lt;/member&gt;</v>
      </c>
    </row>
    <row r="69" spans="1:11">
      <c r="A69" s="1" t="s">
        <v>835</v>
      </c>
      <c r="B69" s="1" t="s">
        <v>1789</v>
      </c>
      <c r="C69" s="1" t="s">
        <v>835</v>
      </c>
      <c r="D69">
        <f>VLOOKUP(C69,pokemon_status!$B$1:$M$910,7,FALSE())</f>
        <v>100</v>
      </c>
      <c r="E69">
        <f>VLOOKUP(C69,pokemon_status!$B$1:$M$910,8,FALSE())</f>
        <v>125</v>
      </c>
      <c r="F69">
        <f>VLOOKUP(C69,pokemon_status!$B$1:$M$910,9,FALSE())</f>
        <v>52</v>
      </c>
      <c r="G69">
        <f>VLOOKUP(C69,pokemon_status!$B$1:$M$910,10,FALSE())</f>
        <v>105</v>
      </c>
      <c r="H69">
        <f>VLOOKUP(C69,pokemon_status!$B$1:$M$910,11,FALSE())</f>
        <v>52</v>
      </c>
      <c r="I69">
        <f>VLOOKUP(C69,pokemon_status!$B$1:$M$910,12,FALSE())</f>
        <v>71</v>
      </c>
      <c r="K6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"K68"&gt;&lt;Name&gt;ドンカラス&lt;/Name&gt;&lt;HP&gt;100&lt;/HP&gt;&lt;A&gt;125&lt;/A&gt;&lt;B&gt;52&lt;/B&gt;&lt;C&gt;105&lt;/C&gt;&lt;D&gt;52&lt;/D&gt;&lt;S&gt;71&lt;/S&gt;&lt;/member&gt;</v>
      </c>
    </row>
    <row r="70" spans="1:11">
      <c r="A70" s="1" t="s">
        <v>842</v>
      </c>
      <c r="B70" s="1" t="s">
        <v>1790</v>
      </c>
      <c r="C70" s="1" t="s">
        <v>842</v>
      </c>
      <c r="D70">
        <f>VLOOKUP(C70,pokemon_status!$B$1:$M$910,7,FALSE())</f>
        <v>90</v>
      </c>
      <c r="E70">
        <f>VLOOKUP(C70,pokemon_status!$B$1:$M$910,8,FALSE())</f>
        <v>120</v>
      </c>
      <c r="F70">
        <f>VLOOKUP(C70,pokemon_status!$B$1:$M$910,9,FALSE())</f>
        <v>120</v>
      </c>
      <c r="G70">
        <f>VLOOKUP(C70,pokemon_status!$B$1:$M$910,10,FALSE())</f>
        <v>60</v>
      </c>
      <c r="H70">
        <f>VLOOKUP(C70,pokemon_status!$B$1:$M$910,11,FALSE())</f>
        <v>60</v>
      </c>
      <c r="I70">
        <f>VLOOKUP(C70,pokemon_status!$B$1:$M$910,12,FALSE())</f>
        <v>50</v>
      </c>
      <c r="K7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"K69"&gt;&lt;Name&gt;ドンファン&lt;/Name&gt;&lt;HP&gt;90&lt;/HP&gt;&lt;A&gt;120&lt;/A&gt;&lt;B&gt;120&lt;/B&gt;&lt;C&gt;60&lt;/C&gt;&lt;D&gt;60&lt;/D&gt;&lt;S&gt;50&lt;/S&gt;&lt;/member&gt;</v>
      </c>
    </row>
    <row r="71" spans="1:11">
      <c r="A71" s="1" t="s">
        <v>847</v>
      </c>
      <c r="B71" s="1" t="s">
        <v>1791</v>
      </c>
      <c r="C71" s="1" t="s">
        <v>847</v>
      </c>
      <c r="D71">
        <f>VLOOKUP(C71,pokemon_status!$B$1:$M$910,7,FALSE())</f>
        <v>95</v>
      </c>
      <c r="E71">
        <f>VLOOKUP(C71,pokemon_status!$B$1:$M$910,8,FALSE())</f>
        <v>95</v>
      </c>
      <c r="F71">
        <f>VLOOKUP(C71,pokemon_status!$B$1:$M$910,9,FALSE())</f>
        <v>85</v>
      </c>
      <c r="G71">
        <f>VLOOKUP(C71,pokemon_status!$B$1:$M$910,10,FALSE())</f>
        <v>125</v>
      </c>
      <c r="H71">
        <f>VLOOKUP(C71,pokemon_status!$B$1:$M$910,11,FALSE())</f>
        <v>75</v>
      </c>
      <c r="I71">
        <f>VLOOKUP(C71,pokemon_status!$B$1:$M$910,12,FALSE())</f>
        <v>55</v>
      </c>
      <c r="K7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"K70"&gt;&lt;Name&gt;ナッシー&lt;/Name&gt;&lt;HP&gt;95&lt;/HP&gt;&lt;A&gt;95&lt;/A&gt;&lt;B&gt;85&lt;/B&gt;&lt;C&gt;125&lt;/C&gt;&lt;D&gt;75&lt;/D&gt;&lt;S&gt;55&lt;/S&gt;&lt;/member&gt;</v>
      </c>
    </row>
    <row r="72" spans="1:11">
      <c r="A72" s="1" t="s">
        <v>853</v>
      </c>
      <c r="B72" s="1" t="s">
        <v>1792</v>
      </c>
      <c r="C72" s="1" t="s">
        <v>853</v>
      </c>
      <c r="D72">
        <f>VLOOKUP(C72,pokemon_status!$B$1:$M$910,7,FALSE())</f>
        <v>110</v>
      </c>
      <c r="E72">
        <f>VLOOKUP(C72,pokemon_status!$B$1:$M$910,8,FALSE())</f>
        <v>78</v>
      </c>
      <c r="F72">
        <f>VLOOKUP(C72,pokemon_status!$B$1:$M$910,9,FALSE())</f>
        <v>73</v>
      </c>
      <c r="G72">
        <f>VLOOKUP(C72,pokemon_status!$B$1:$M$910,10,FALSE())</f>
        <v>76</v>
      </c>
      <c r="H72">
        <f>VLOOKUP(C72,pokemon_status!$B$1:$M$910,11,FALSE())</f>
        <v>71</v>
      </c>
      <c r="I72">
        <f>VLOOKUP(C72,pokemon_status!$B$1:$M$910,12,FALSE())</f>
        <v>60</v>
      </c>
      <c r="K7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"K71"&gt;&lt;Name&gt;ナマズン&lt;/Name&gt;&lt;HP&gt;110&lt;/HP&gt;&lt;A&gt;78&lt;/A&gt;&lt;B&gt;73&lt;/B&gt;&lt;C&gt;76&lt;/C&gt;&lt;D&gt;71&lt;/D&gt;&lt;S&gt;60&lt;/S&gt;&lt;/member&gt;</v>
      </c>
    </row>
    <row r="73" spans="1:11">
      <c r="A73" s="1" t="s">
        <v>859</v>
      </c>
      <c r="B73" s="1" t="s">
        <v>1793</v>
      </c>
      <c r="C73" s="1" t="s">
        <v>859</v>
      </c>
      <c r="D73">
        <f>VLOOKUP(C73,pokemon_status!$B$1:$M$910,7,FALSE())</f>
        <v>81</v>
      </c>
      <c r="E73">
        <f>VLOOKUP(C73,pokemon_status!$B$1:$M$910,8,FALSE())</f>
        <v>102</v>
      </c>
      <c r="F73">
        <f>VLOOKUP(C73,pokemon_status!$B$1:$M$910,9,FALSE())</f>
        <v>77</v>
      </c>
      <c r="G73">
        <f>VLOOKUP(C73,pokemon_status!$B$1:$M$910,10,FALSE())</f>
        <v>85</v>
      </c>
      <c r="H73">
        <f>VLOOKUP(C73,pokemon_status!$B$1:$M$910,11,FALSE())</f>
        <v>75</v>
      </c>
      <c r="I73">
        <f>VLOOKUP(C73,pokemon_status!$B$1:$M$910,12,FALSE())</f>
        <v>85</v>
      </c>
      <c r="K7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"K72"&gt;&lt;Name&gt;ニドキング&lt;/Name&gt;&lt;HP&gt;81&lt;/HP&gt;&lt;A&gt;102&lt;/A&gt;&lt;B&gt;77&lt;/B&gt;&lt;C&gt;85&lt;/C&gt;&lt;D&gt;75&lt;/D&gt;&lt;S&gt;85&lt;/S&gt;&lt;/member&gt;</v>
      </c>
    </row>
    <row r="74" spans="1:11">
      <c r="A74" s="1" t="s">
        <v>864</v>
      </c>
      <c r="B74" s="1" t="s">
        <v>1794</v>
      </c>
      <c r="C74" s="1" t="s">
        <v>864</v>
      </c>
      <c r="D74">
        <f>VLOOKUP(C74,pokemon_status!$B$1:$M$910,7,FALSE())</f>
        <v>90</v>
      </c>
      <c r="E74">
        <f>VLOOKUP(C74,pokemon_status!$B$1:$M$910,8,FALSE())</f>
        <v>92</v>
      </c>
      <c r="F74">
        <f>VLOOKUP(C74,pokemon_status!$B$1:$M$910,9,FALSE())</f>
        <v>87</v>
      </c>
      <c r="G74">
        <f>VLOOKUP(C74,pokemon_status!$B$1:$M$910,10,FALSE())</f>
        <v>75</v>
      </c>
      <c r="H74">
        <f>VLOOKUP(C74,pokemon_status!$B$1:$M$910,11,FALSE())</f>
        <v>85</v>
      </c>
      <c r="I74">
        <f>VLOOKUP(C74,pokemon_status!$B$1:$M$910,12,FALSE())</f>
        <v>76</v>
      </c>
      <c r="K7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"K73"&gt;&lt;Name&gt;ニドクイン&lt;/Name&gt;&lt;HP&gt;90&lt;/HP&gt;&lt;A&gt;92&lt;/A&gt;&lt;B&gt;87&lt;/B&gt;&lt;C&gt;75&lt;/C&gt;&lt;D&gt;85&lt;/D&gt;&lt;S&gt;76&lt;/S&gt;&lt;/member&gt;</v>
      </c>
    </row>
    <row r="75" spans="1:11">
      <c r="A75" s="1" t="s">
        <v>870</v>
      </c>
      <c r="B75" s="1" t="s">
        <v>1795</v>
      </c>
      <c r="C75" s="1" t="s">
        <v>870</v>
      </c>
      <c r="D75">
        <f>VLOOKUP(C75,pokemon_status!$B$1:$M$910,7,FALSE())</f>
        <v>90</v>
      </c>
      <c r="E75">
        <f>VLOOKUP(C75,pokemon_status!$B$1:$M$910,8,FALSE())</f>
        <v>75</v>
      </c>
      <c r="F75">
        <f>VLOOKUP(C75,pokemon_status!$B$1:$M$910,9,FALSE())</f>
        <v>75</v>
      </c>
      <c r="G75">
        <f>VLOOKUP(C75,pokemon_status!$B$1:$M$910,10,FALSE())</f>
        <v>90</v>
      </c>
      <c r="H75">
        <f>VLOOKUP(C75,pokemon_status!$B$1:$M$910,11,FALSE())</f>
        <v>100</v>
      </c>
      <c r="I75">
        <f>VLOOKUP(C75,pokemon_status!$B$1:$M$910,12,FALSE())</f>
        <v>70</v>
      </c>
      <c r="K7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"K74"&gt;&lt;Name&gt;ニョロトノ&lt;/Name&gt;&lt;HP&gt;90&lt;/HP&gt;&lt;A&gt;75&lt;/A&gt;&lt;B&gt;75&lt;/B&gt;&lt;C&gt;90&lt;/C&gt;&lt;D&gt;100&lt;/D&gt;&lt;S&gt;70&lt;/S&gt;&lt;/member&gt;</v>
      </c>
    </row>
    <row r="76" spans="1:11">
      <c r="A76" s="1" t="s">
        <v>879</v>
      </c>
      <c r="B76" s="1" t="s">
        <v>1796</v>
      </c>
      <c r="C76" s="1" t="s">
        <v>879</v>
      </c>
      <c r="D76">
        <f>VLOOKUP(C76,pokemon_status!$B$1:$M$910,7,FALSE())</f>
        <v>90</v>
      </c>
      <c r="E76">
        <f>VLOOKUP(C76,pokemon_status!$B$1:$M$910,8,FALSE())</f>
        <v>95</v>
      </c>
      <c r="F76">
        <f>VLOOKUP(C76,pokemon_status!$B$1:$M$910,9,FALSE())</f>
        <v>95</v>
      </c>
      <c r="G76">
        <f>VLOOKUP(C76,pokemon_status!$B$1:$M$910,10,FALSE())</f>
        <v>70</v>
      </c>
      <c r="H76">
        <f>VLOOKUP(C76,pokemon_status!$B$1:$M$910,11,FALSE())</f>
        <v>90</v>
      </c>
      <c r="I76">
        <f>VLOOKUP(C76,pokemon_status!$B$1:$M$910,12,FALSE())</f>
        <v>70</v>
      </c>
      <c r="K7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"K75"&gt;&lt;Name&gt;ニョロボン&lt;/Name&gt;&lt;HP&gt;90&lt;/HP&gt;&lt;A&gt;95&lt;/A&gt;&lt;B&gt;95&lt;/B&gt;&lt;C&gt;70&lt;/C&gt;&lt;D&gt;90&lt;/D&gt;&lt;S&gt;70&lt;/S&gt;&lt;/member&gt;</v>
      </c>
    </row>
    <row r="77" spans="1:11">
      <c r="A77" s="1" t="s">
        <v>886</v>
      </c>
      <c r="B77" s="1" t="s">
        <v>1797</v>
      </c>
      <c r="C77" s="1" t="s">
        <v>886</v>
      </c>
      <c r="D77">
        <f>VLOOKUP(C77,pokemon_status!$B$1:$M$910,7,FALSE())</f>
        <v>95</v>
      </c>
      <c r="E77">
        <f>VLOOKUP(C77,pokemon_status!$B$1:$M$910,8,FALSE())</f>
        <v>85</v>
      </c>
      <c r="F77">
        <f>VLOOKUP(C77,pokemon_status!$B$1:$M$910,9,FALSE())</f>
        <v>85</v>
      </c>
      <c r="G77">
        <f>VLOOKUP(C77,pokemon_status!$B$1:$M$910,10,FALSE())</f>
        <v>65</v>
      </c>
      <c r="H77">
        <f>VLOOKUP(C77,pokemon_status!$B$1:$M$910,11,FALSE())</f>
        <v>65</v>
      </c>
      <c r="I77">
        <f>VLOOKUP(C77,pokemon_status!$B$1:$M$910,12,FALSE())</f>
        <v>35</v>
      </c>
      <c r="K7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"K76"&gt;&lt;Name&gt;ヌオー&lt;/Name&gt;&lt;HP&gt;95&lt;/HP&gt;&lt;A&gt;85&lt;/A&gt;&lt;B&gt;85&lt;/B&gt;&lt;C&gt;65&lt;/C&gt;&lt;D&gt;65&lt;/D&gt;&lt;S&gt;35&lt;/S&gt;&lt;/member&gt;</v>
      </c>
    </row>
    <row r="78" spans="1:11">
      <c r="A78" s="1" t="s">
        <v>892</v>
      </c>
      <c r="B78" s="1" t="s">
        <v>1798</v>
      </c>
      <c r="C78" s="1" t="s">
        <v>892</v>
      </c>
      <c r="D78">
        <f>VLOOKUP(C78,pokemon_status!$B$1:$M$910,7,FALSE())</f>
        <v>60</v>
      </c>
      <c r="E78">
        <f>VLOOKUP(C78,pokemon_status!$B$1:$M$910,8,FALSE())</f>
        <v>70</v>
      </c>
      <c r="F78">
        <f>VLOOKUP(C78,pokemon_status!$B$1:$M$910,9,FALSE())</f>
        <v>105</v>
      </c>
      <c r="G78">
        <f>VLOOKUP(C78,pokemon_status!$B$1:$M$910,10,FALSE())</f>
        <v>70</v>
      </c>
      <c r="H78">
        <f>VLOOKUP(C78,pokemon_status!$B$1:$M$910,11,FALSE())</f>
        <v>120</v>
      </c>
      <c r="I78">
        <f>VLOOKUP(C78,pokemon_status!$B$1:$M$910,12,FALSE())</f>
        <v>75</v>
      </c>
      <c r="K7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"K77"&gt;&lt;Name&gt;ネンドール&lt;/Name&gt;&lt;HP&gt;60&lt;/HP&gt;&lt;A&gt;70&lt;/A&gt;&lt;B&gt;105&lt;/B&gt;&lt;C&gt;70&lt;/C&gt;&lt;D&gt;120&lt;/D&gt;&lt;S&gt;75&lt;/S&gt;&lt;/member&gt;</v>
      </c>
    </row>
    <row r="79" spans="1:11">
      <c r="A79" s="1" t="s">
        <v>897</v>
      </c>
      <c r="B79" s="1" t="s">
        <v>1799</v>
      </c>
      <c r="C79" s="1" t="s">
        <v>897</v>
      </c>
      <c r="D79">
        <f>VLOOKUP(C79,pokemon_status!$B$1:$M$910,7,FALSE())</f>
        <v>75</v>
      </c>
      <c r="E79">
        <f>VLOOKUP(C79,pokemon_status!$B$1:$M$910,8,FALSE())</f>
        <v>85</v>
      </c>
      <c r="F79">
        <f>VLOOKUP(C79,pokemon_status!$B$1:$M$910,9,FALSE())</f>
        <v>200</v>
      </c>
      <c r="G79">
        <f>VLOOKUP(C79,pokemon_status!$B$1:$M$910,10,FALSE())</f>
        <v>55</v>
      </c>
      <c r="H79">
        <f>VLOOKUP(C79,pokemon_status!$B$1:$M$910,11,FALSE())</f>
        <v>65</v>
      </c>
      <c r="I79">
        <f>VLOOKUP(C79,pokemon_status!$B$1:$M$910,12,FALSE())</f>
        <v>30</v>
      </c>
      <c r="K7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"K78"&gt;&lt;Name&gt;ハガネール&lt;/Name&gt;&lt;HP&gt;75&lt;/HP&gt;&lt;A&gt;85&lt;/A&gt;&lt;B&gt;200&lt;/B&gt;&lt;C&gt;55&lt;/C&gt;&lt;D&gt;65&lt;/D&gt;&lt;S&gt;30&lt;/S&gt;&lt;/member&gt;</v>
      </c>
    </row>
    <row r="80" spans="1:11">
      <c r="A80" s="1" t="s">
        <v>903</v>
      </c>
      <c r="B80" s="1" t="s">
        <v>1800</v>
      </c>
      <c r="C80" s="1" t="s">
        <v>903</v>
      </c>
      <c r="D80">
        <f>VLOOKUP(C80,pokemon_status!$B$1:$M$910,7,FALSE())</f>
        <v>104</v>
      </c>
      <c r="E80">
        <f>VLOOKUP(C80,pokemon_status!$B$1:$M$910,8,FALSE())</f>
        <v>91</v>
      </c>
      <c r="F80">
        <f>VLOOKUP(C80,pokemon_status!$B$1:$M$910,9,FALSE())</f>
        <v>63</v>
      </c>
      <c r="G80">
        <f>VLOOKUP(C80,pokemon_status!$B$1:$M$910,10,FALSE())</f>
        <v>91</v>
      </c>
      <c r="H80">
        <f>VLOOKUP(C80,pokemon_status!$B$1:$M$910,11,FALSE())</f>
        <v>73</v>
      </c>
      <c r="I80">
        <f>VLOOKUP(C80,pokemon_status!$B$1:$M$910,12,FALSE())</f>
        <v>68</v>
      </c>
      <c r="K8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"K79"&gt;&lt;Name&gt;バクオング&lt;/Name&gt;&lt;HP&gt;104&lt;/HP&gt;&lt;A&gt;91&lt;/A&gt;&lt;B&gt;63&lt;/B&gt;&lt;C&gt;91&lt;/C&gt;&lt;D&gt;73&lt;/D&gt;&lt;S&gt;68&lt;/S&gt;&lt;/member&gt;</v>
      </c>
    </row>
    <row r="81" spans="1:11">
      <c r="A81" s="1" t="s">
        <v>908</v>
      </c>
      <c r="B81" s="1" t="s">
        <v>1801</v>
      </c>
      <c r="C81" s="1" t="s">
        <v>908</v>
      </c>
      <c r="D81">
        <f>VLOOKUP(C81,pokemon_status!$B$1:$M$910,7,FALSE())</f>
        <v>78</v>
      </c>
      <c r="E81">
        <f>VLOOKUP(C81,pokemon_status!$B$1:$M$910,8,FALSE())</f>
        <v>84</v>
      </c>
      <c r="F81">
        <f>VLOOKUP(C81,pokemon_status!$B$1:$M$910,9,FALSE())</f>
        <v>78</v>
      </c>
      <c r="G81">
        <f>VLOOKUP(C81,pokemon_status!$B$1:$M$910,10,FALSE())</f>
        <v>109</v>
      </c>
      <c r="H81">
        <f>VLOOKUP(C81,pokemon_status!$B$1:$M$910,11,FALSE())</f>
        <v>85</v>
      </c>
      <c r="I81">
        <f>VLOOKUP(C81,pokemon_status!$B$1:$M$910,12,FALSE())</f>
        <v>100</v>
      </c>
      <c r="K8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"K80"&gt;&lt;Name&gt;バクフーン&lt;/Name&gt;&lt;HP&gt;78&lt;/HP&gt;&lt;A&gt;84&lt;/A&gt;&lt;B&gt;78&lt;/B&gt;&lt;C&gt;109&lt;/C&gt;&lt;D&gt;85&lt;/D&gt;&lt;S&gt;100&lt;/S&gt;&lt;/member&gt;</v>
      </c>
    </row>
    <row r="82" spans="1:11">
      <c r="A82" s="1" t="s">
        <v>914</v>
      </c>
      <c r="B82" s="1" t="s">
        <v>1802</v>
      </c>
      <c r="C82" s="1" t="s">
        <v>914</v>
      </c>
      <c r="D82">
        <f>VLOOKUP(C82,pokemon_status!$B$1:$M$910,7,FALSE())</f>
        <v>80</v>
      </c>
      <c r="E82">
        <f>VLOOKUP(C82,pokemon_status!$B$1:$M$910,8,FALSE())</f>
        <v>120</v>
      </c>
      <c r="F82">
        <f>VLOOKUP(C82,pokemon_status!$B$1:$M$910,9,FALSE())</f>
        <v>70</v>
      </c>
      <c r="G82">
        <f>VLOOKUP(C82,pokemon_status!$B$1:$M$910,10,FALSE())</f>
        <v>110</v>
      </c>
      <c r="H82">
        <f>VLOOKUP(C82,pokemon_status!$B$1:$M$910,11,FALSE())</f>
        <v>70</v>
      </c>
      <c r="I82">
        <f>VLOOKUP(C82,pokemon_status!$B$1:$M$910,12,FALSE())</f>
        <v>80</v>
      </c>
      <c r="K8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"K81"&gt;&lt;Name&gt;バシャーモ&lt;/Name&gt;&lt;HP&gt;80&lt;/HP&gt;&lt;A&gt;120&lt;/A&gt;&lt;B&gt;70&lt;/B&gt;&lt;C&gt;110&lt;/C&gt;&lt;D&gt;70&lt;/D&gt;&lt;S&gt;80&lt;/S&gt;&lt;/member&gt;</v>
      </c>
    </row>
    <row r="83" spans="1:11">
      <c r="A83" s="1" t="s">
        <v>919</v>
      </c>
      <c r="B83" s="1" t="s">
        <v>1803</v>
      </c>
      <c r="C83" s="1" t="s">
        <v>919</v>
      </c>
      <c r="D83">
        <f>VLOOKUP(C83,pokemon_status!$B$1:$M$910,7,FALSE())</f>
        <v>70</v>
      </c>
      <c r="E83">
        <f>VLOOKUP(C83,pokemon_status!$B$1:$M$910,8,FALSE())</f>
        <v>130</v>
      </c>
      <c r="F83">
        <f>VLOOKUP(C83,pokemon_status!$B$1:$M$910,9,FALSE())</f>
        <v>100</v>
      </c>
      <c r="G83">
        <f>VLOOKUP(C83,pokemon_status!$B$1:$M$910,10,FALSE())</f>
        <v>55</v>
      </c>
      <c r="H83">
        <f>VLOOKUP(C83,pokemon_status!$B$1:$M$910,11,FALSE())</f>
        <v>80</v>
      </c>
      <c r="I83">
        <f>VLOOKUP(C83,pokemon_status!$B$1:$M$910,12,FALSE())</f>
        <v>65</v>
      </c>
      <c r="K8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"K82"&gt;&lt;Name&gt;ハッサム&lt;/Name&gt;&lt;HP&gt;70&lt;/HP&gt;&lt;A&gt;130&lt;/A&gt;&lt;B&gt;100&lt;/B&gt;&lt;C&gt;55&lt;/C&gt;&lt;D&gt;80&lt;/D&gt;&lt;S&gt;65&lt;/S&gt;&lt;/member&gt;</v>
      </c>
    </row>
    <row r="84" spans="1:11">
      <c r="A84" s="1" t="s">
        <v>924</v>
      </c>
      <c r="B84" s="1" t="s">
        <v>1804</v>
      </c>
      <c r="C84" s="1" t="s">
        <v>924</v>
      </c>
      <c r="D84">
        <f>VLOOKUP(C84,pokemon_status!$B$1:$M$910,7,FALSE())</f>
        <v>255</v>
      </c>
      <c r="E84">
        <f>VLOOKUP(C84,pokemon_status!$B$1:$M$910,8,FALSE())</f>
        <v>10</v>
      </c>
      <c r="F84">
        <f>VLOOKUP(C84,pokemon_status!$B$1:$M$910,9,FALSE())</f>
        <v>10</v>
      </c>
      <c r="G84">
        <f>VLOOKUP(C84,pokemon_status!$B$1:$M$910,10,FALSE())</f>
        <v>75</v>
      </c>
      <c r="H84">
        <f>VLOOKUP(C84,pokemon_status!$B$1:$M$910,11,FALSE())</f>
        <v>135</v>
      </c>
      <c r="I84">
        <f>VLOOKUP(C84,pokemon_status!$B$1:$M$910,12,FALSE())</f>
        <v>55</v>
      </c>
      <c r="K8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"K83"&gt;&lt;Name&gt;ハピナス&lt;/Name&gt;&lt;HP&gt;255&lt;/HP&gt;&lt;A&gt;10&lt;/A&gt;&lt;B&gt;10&lt;/B&gt;&lt;C&gt;75&lt;/C&gt;&lt;D&gt;135&lt;/D&gt;&lt;S&gt;55&lt;/S&gt;&lt;/member&gt;</v>
      </c>
    </row>
    <row r="85" spans="1:11">
      <c r="A85" s="1" t="s">
        <v>930</v>
      </c>
      <c r="B85" s="1" t="s">
        <v>1805</v>
      </c>
      <c r="C85" s="1" t="s">
        <v>930</v>
      </c>
      <c r="D85">
        <f>VLOOKUP(C85,pokemon_status!$B$1:$M$910,7,FALSE())</f>
        <v>144</v>
      </c>
      <c r="E85">
        <f>VLOOKUP(C85,pokemon_status!$B$1:$M$910,8,FALSE())</f>
        <v>120</v>
      </c>
      <c r="F85">
        <f>VLOOKUP(C85,pokemon_status!$B$1:$M$910,9,FALSE())</f>
        <v>60</v>
      </c>
      <c r="G85">
        <f>VLOOKUP(C85,pokemon_status!$B$1:$M$910,10,FALSE())</f>
        <v>40</v>
      </c>
      <c r="H85">
        <f>VLOOKUP(C85,pokemon_status!$B$1:$M$910,11,FALSE())</f>
        <v>60</v>
      </c>
      <c r="I85">
        <f>VLOOKUP(C85,pokemon_status!$B$1:$M$910,12,FALSE())</f>
        <v>50</v>
      </c>
      <c r="K8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"K84"&gt;&lt;Name&gt;ハリテヤマ&lt;/Name&gt;&lt;HP&gt;144&lt;/HP&gt;&lt;A&gt;120&lt;/A&gt;&lt;B&gt;60&lt;/B&gt;&lt;C&gt;40&lt;/C&gt;&lt;D&gt;60&lt;/D&gt;&lt;S&gt;50&lt;/S&gt;&lt;/member&gt;</v>
      </c>
    </row>
    <row r="86" spans="1:11">
      <c r="A86" s="1" t="s">
        <v>937</v>
      </c>
      <c r="B86" s="1" t="s">
        <v>1806</v>
      </c>
      <c r="C86" s="1" t="s">
        <v>937</v>
      </c>
      <c r="D86">
        <f>VLOOKUP(C86,pokemon_status!$B$1:$M$910,7,FALSE())</f>
        <v>40</v>
      </c>
      <c r="E86">
        <f>VLOOKUP(C86,pokemon_status!$B$1:$M$910,8,FALSE())</f>
        <v>45</v>
      </c>
      <c r="F86">
        <f>VLOOKUP(C86,pokemon_status!$B$1:$M$910,9,FALSE())</f>
        <v>65</v>
      </c>
      <c r="G86">
        <f>VLOOKUP(C86,pokemon_status!$B$1:$M$910,10,FALSE())</f>
        <v>100</v>
      </c>
      <c r="H86">
        <f>VLOOKUP(C86,pokemon_status!$B$1:$M$910,11,FALSE())</f>
        <v>120</v>
      </c>
      <c r="I86">
        <f>VLOOKUP(C86,pokemon_status!$B$1:$M$910,12,FALSE())</f>
        <v>90</v>
      </c>
      <c r="K8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"K85"&gt;&lt;Name&gt;バリヤード&lt;/Name&gt;&lt;HP&gt;40&lt;/HP&gt;&lt;A&gt;45&lt;/A&gt;&lt;B&gt;65&lt;/B&gt;&lt;C&gt;100&lt;/C&gt;&lt;D&gt;120&lt;/D&gt;&lt;S&gt;90&lt;/S&gt;&lt;/member&gt;</v>
      </c>
    </row>
    <row r="87" spans="1:11">
      <c r="A87" s="1" t="s">
        <v>945</v>
      </c>
      <c r="B87" s="1" t="s">
        <v>1807</v>
      </c>
      <c r="C87" s="1" t="s">
        <v>945</v>
      </c>
      <c r="D87">
        <f>VLOOKUP(C87,pokemon_status!$B$1:$M$910,7,FALSE())</f>
        <v>100</v>
      </c>
      <c r="E87">
        <f>VLOOKUP(C87,pokemon_status!$B$1:$M$910,8,FALSE())</f>
        <v>134</v>
      </c>
      <c r="F87">
        <f>VLOOKUP(C87,pokemon_status!$B$1:$M$910,9,FALSE())</f>
        <v>110</v>
      </c>
      <c r="G87">
        <f>VLOOKUP(C87,pokemon_status!$B$1:$M$910,10,FALSE())</f>
        <v>95</v>
      </c>
      <c r="H87">
        <f>VLOOKUP(C87,pokemon_status!$B$1:$M$910,11,FALSE())</f>
        <v>100</v>
      </c>
      <c r="I87">
        <f>VLOOKUP(C87,pokemon_status!$B$1:$M$910,12,FALSE())</f>
        <v>61</v>
      </c>
      <c r="K8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"K86"&gt;&lt;Name&gt;バンギラス&lt;/Name&gt;&lt;HP&gt;100&lt;/HP&gt;&lt;A&gt;134&lt;/A&gt;&lt;B&gt;110&lt;/B&gt;&lt;C&gt;95&lt;/C&gt;&lt;D&gt;100&lt;/D&gt;&lt;S&gt;61&lt;/S&gt;&lt;/member&gt;</v>
      </c>
    </row>
    <row r="88" spans="1:11">
      <c r="A88" s="1" t="s">
        <v>951</v>
      </c>
      <c r="B88" s="1" t="s">
        <v>1808</v>
      </c>
      <c r="C88" s="1" t="s">
        <v>951</v>
      </c>
      <c r="D88">
        <f>VLOOKUP(C88,pokemon_status!$B$1:$M$910,7,FALSE())</f>
        <v>70</v>
      </c>
      <c r="E88">
        <f>VLOOKUP(C88,pokemon_status!$B$1:$M$910,8,FALSE())</f>
        <v>80</v>
      </c>
      <c r="F88">
        <f>VLOOKUP(C88,pokemon_status!$B$1:$M$910,9,FALSE())</f>
        <v>102</v>
      </c>
      <c r="G88">
        <f>VLOOKUP(C88,pokemon_status!$B$1:$M$910,10,FALSE())</f>
        <v>80</v>
      </c>
      <c r="H88">
        <f>VLOOKUP(C88,pokemon_status!$B$1:$M$910,11,FALSE())</f>
        <v>102</v>
      </c>
      <c r="I88">
        <f>VLOOKUP(C88,pokemon_status!$B$1:$M$910,12,FALSE())</f>
        <v>40</v>
      </c>
      <c r="K8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"K87"&gt;&lt;Name&gt;ビークイン&lt;/Name&gt;&lt;HP&gt;70&lt;/HP&gt;&lt;A&gt;80&lt;/A&gt;&lt;B&gt;102&lt;/B&gt;&lt;C&gt;80&lt;/C&gt;&lt;D&gt;102&lt;/D&gt;&lt;S&gt;40&lt;/S&gt;&lt;/member&gt;</v>
      </c>
    </row>
    <row r="89" spans="1:11">
      <c r="A89" s="1" t="s">
        <v>959</v>
      </c>
      <c r="B89" s="1" t="s">
        <v>1809</v>
      </c>
      <c r="C89" s="1" t="s">
        <v>959</v>
      </c>
      <c r="D89">
        <f>VLOOKUP(C89,pokemon_status!$B$1:$M$910,7,FALSE())</f>
        <v>91</v>
      </c>
      <c r="E89">
        <f>VLOOKUP(C89,pokemon_status!$B$1:$M$910,8,FALSE())</f>
        <v>90</v>
      </c>
      <c r="F89">
        <f>VLOOKUP(C89,pokemon_status!$B$1:$M$910,9,FALSE())</f>
        <v>106</v>
      </c>
      <c r="G89">
        <f>VLOOKUP(C89,pokemon_status!$B$1:$M$910,10,FALSE())</f>
        <v>130</v>
      </c>
      <c r="H89">
        <f>VLOOKUP(C89,pokemon_status!$B$1:$M$910,11,FALSE())</f>
        <v>106</v>
      </c>
      <c r="I89">
        <f>VLOOKUP(C89,pokemon_status!$B$1:$M$910,12,FALSE())</f>
        <v>77</v>
      </c>
      <c r="K8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"K88"&gt;&lt;Name&gt;ヒードラン&lt;/Name&gt;&lt;HP&gt;91&lt;/HP&gt;&lt;A&gt;90&lt;/A&gt;&lt;B&gt;106&lt;/B&gt;&lt;C&gt;130&lt;/C&gt;&lt;D&gt;106&lt;/D&gt;&lt;S&gt;77&lt;/S&gt;&lt;/member&gt;</v>
      </c>
    </row>
    <row r="90" spans="1:11">
      <c r="A90" s="1" t="s">
        <v>965</v>
      </c>
      <c r="B90" s="1" t="s">
        <v>1810</v>
      </c>
      <c r="C90" s="1" t="s">
        <v>965</v>
      </c>
      <c r="D90">
        <f>VLOOKUP(C90,pokemon_status!$B$1:$M$910,7,FALSE())</f>
        <v>90</v>
      </c>
      <c r="E90">
        <f>VLOOKUP(C90,pokemon_status!$B$1:$M$910,8,FALSE())</f>
        <v>100</v>
      </c>
      <c r="F90">
        <f>VLOOKUP(C90,pokemon_status!$B$1:$M$910,9,FALSE())</f>
        <v>90</v>
      </c>
      <c r="G90">
        <f>VLOOKUP(C90,pokemon_status!$B$1:$M$910,10,FALSE())</f>
        <v>125</v>
      </c>
      <c r="H90">
        <f>VLOOKUP(C90,pokemon_status!$B$1:$M$910,11,FALSE())</f>
        <v>85</v>
      </c>
      <c r="I90">
        <f>VLOOKUP(C90,pokemon_status!$B$1:$M$910,12,FALSE())</f>
        <v>90</v>
      </c>
      <c r="K9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"K89"&gt;&lt;Name&gt;ファイヤー&lt;/Name&gt;&lt;HP&gt;90&lt;/HP&gt;&lt;A&gt;100&lt;/A&gt;&lt;B&gt;90&lt;/B&gt;&lt;C&gt;125&lt;/C&gt;&lt;D&gt;85&lt;/D&gt;&lt;S&gt;90&lt;/S&gt;&lt;/member&gt;</v>
      </c>
    </row>
    <row r="91" spans="1:11">
      <c r="A91" s="1" t="s">
        <v>970</v>
      </c>
      <c r="B91" s="1" t="s">
        <v>1811</v>
      </c>
      <c r="C91" s="1" t="s">
        <v>970</v>
      </c>
      <c r="D91">
        <f>VLOOKUP(C91,pokemon_status!$B$1:$M$910,7,FALSE())</f>
        <v>65</v>
      </c>
      <c r="E91">
        <f>VLOOKUP(C91,pokemon_status!$B$1:$M$910,8,FALSE())</f>
        <v>130</v>
      </c>
      <c r="F91">
        <f>VLOOKUP(C91,pokemon_status!$B$1:$M$910,9,FALSE())</f>
        <v>60</v>
      </c>
      <c r="G91">
        <f>VLOOKUP(C91,pokemon_status!$B$1:$M$910,10,FALSE())</f>
        <v>95</v>
      </c>
      <c r="H91">
        <f>VLOOKUP(C91,pokemon_status!$B$1:$M$910,11,FALSE())</f>
        <v>110</v>
      </c>
      <c r="I91">
        <f>VLOOKUP(C91,pokemon_status!$B$1:$M$910,12,FALSE())</f>
        <v>65</v>
      </c>
      <c r="K9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"K90"&gt;&lt;Name&gt;ブースター&lt;/Name&gt;&lt;HP&gt;65&lt;/HP&gt;&lt;A&gt;130&lt;/A&gt;&lt;B&gt;60&lt;/B&gt;&lt;C&gt;95&lt;/C&gt;&lt;D&gt;110&lt;/D&gt;&lt;S&gt;65&lt;/S&gt;&lt;/member&gt;</v>
      </c>
    </row>
    <row r="92" spans="1:11">
      <c r="A92" s="1" t="s">
        <v>977</v>
      </c>
      <c r="B92" s="1" t="s">
        <v>1812</v>
      </c>
      <c r="C92" s="1" t="s">
        <v>977</v>
      </c>
      <c r="D92">
        <f>VLOOKUP(C92,pokemon_status!$B$1:$M$910,7,FALSE())</f>
        <v>55</v>
      </c>
      <c r="E92">
        <f>VLOOKUP(C92,pokemon_status!$B$1:$M$910,8,FALSE())</f>
        <v>50</v>
      </c>
      <c r="F92">
        <f>VLOOKUP(C92,pokemon_status!$B$1:$M$910,9,FALSE())</f>
        <v>45</v>
      </c>
      <c r="G92">
        <f>VLOOKUP(C92,pokemon_status!$B$1:$M$910,10,FALSE())</f>
        <v>135</v>
      </c>
      <c r="H92">
        <f>VLOOKUP(C92,pokemon_status!$B$1:$M$910,11,FALSE())</f>
        <v>95</v>
      </c>
      <c r="I92">
        <f>VLOOKUP(C92,pokemon_status!$B$1:$M$910,12,FALSE())</f>
        <v>120</v>
      </c>
      <c r="K9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"K91"&gt;&lt;Name&gt;フーディン&lt;/Name&gt;&lt;HP&gt;55&lt;/HP&gt;&lt;A&gt;50&lt;/A&gt;&lt;B&gt;45&lt;/B&gt;&lt;C&gt;135&lt;/C&gt;&lt;D&gt;95&lt;/D&gt;&lt;S&gt;120&lt;/S&gt;&lt;/member&gt;</v>
      </c>
    </row>
    <row r="93" spans="1:11">
      <c r="A93" s="1" t="s">
        <v>985</v>
      </c>
      <c r="B93" s="1" t="s">
        <v>1813</v>
      </c>
      <c r="C93" s="1" t="s">
        <v>985</v>
      </c>
      <c r="D93">
        <f>VLOOKUP(C93,pokemon_status!$B$1:$M$910,7,FALSE())</f>
        <v>75</v>
      </c>
      <c r="E93">
        <f>VLOOKUP(C93,pokemon_status!$B$1:$M$910,8,FALSE())</f>
        <v>95</v>
      </c>
      <c r="F93">
        <f>VLOOKUP(C93,pokemon_status!$B$1:$M$910,9,FALSE())</f>
        <v>67</v>
      </c>
      <c r="G93">
        <f>VLOOKUP(C93,pokemon_status!$B$1:$M$910,10,FALSE())</f>
        <v>125</v>
      </c>
      <c r="H93">
        <f>VLOOKUP(C93,pokemon_status!$B$1:$M$910,11,FALSE())</f>
        <v>95</v>
      </c>
      <c r="I93">
        <f>VLOOKUP(C93,pokemon_status!$B$1:$M$910,12,FALSE())</f>
        <v>83</v>
      </c>
      <c r="K9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"K92"&gt;&lt;Name&gt;ブーバーン&lt;/Name&gt;&lt;HP&gt;75&lt;/HP&gt;&lt;A&gt;95&lt;/A&gt;&lt;B&gt;67&lt;/B&gt;&lt;C&gt;125&lt;/C&gt;&lt;D&gt;95&lt;/D&gt;&lt;S&gt;83&lt;/S&gt;&lt;/member&gt;</v>
      </c>
    </row>
    <row r="94" spans="1:11">
      <c r="A94" s="1" t="s">
        <v>990</v>
      </c>
      <c r="B94" s="1" t="s">
        <v>1814</v>
      </c>
      <c r="C94" s="1" t="s">
        <v>990</v>
      </c>
      <c r="D94">
        <f>VLOOKUP(C94,pokemon_status!$B$1:$M$910,7,FALSE())</f>
        <v>75</v>
      </c>
      <c r="E94">
        <f>VLOOKUP(C94,pokemon_status!$B$1:$M$910,8,FALSE())</f>
        <v>90</v>
      </c>
      <c r="F94">
        <f>VLOOKUP(C94,pokemon_status!$B$1:$M$910,9,FALSE())</f>
        <v>140</v>
      </c>
      <c r="G94">
        <f>VLOOKUP(C94,pokemon_status!$B$1:$M$910,10,FALSE())</f>
        <v>60</v>
      </c>
      <c r="H94">
        <f>VLOOKUP(C94,pokemon_status!$B$1:$M$910,11,FALSE())</f>
        <v>60</v>
      </c>
      <c r="I94">
        <f>VLOOKUP(C94,pokemon_status!$B$1:$M$910,12,FALSE())</f>
        <v>40</v>
      </c>
      <c r="K9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"K93"&gt;&lt;Name&gt;フォレトス&lt;/Name&gt;&lt;HP&gt;75&lt;/HP&gt;&lt;A&gt;90&lt;/A&gt;&lt;B&gt;140&lt;/B&gt;&lt;C&gt;60&lt;/C&gt;&lt;D&gt;60&lt;/D&gt;&lt;S&gt;40&lt;/S&gt;&lt;/member&gt;</v>
      </c>
    </row>
    <row r="95" spans="1:11">
      <c r="A95" s="1" t="s">
        <v>997</v>
      </c>
      <c r="B95" s="1" t="s">
        <v>1815</v>
      </c>
      <c r="C95" s="1" t="s">
        <v>997</v>
      </c>
      <c r="D95">
        <f>VLOOKUP(C95,pokemon_status!$B$1:$M$910,7,FALSE())</f>
        <v>80</v>
      </c>
      <c r="E95">
        <f>VLOOKUP(C95,pokemon_status!$B$1:$M$910,8,FALSE())</f>
        <v>82</v>
      </c>
      <c r="F95">
        <f>VLOOKUP(C95,pokemon_status!$B$1:$M$910,9,FALSE())</f>
        <v>83</v>
      </c>
      <c r="G95">
        <f>VLOOKUP(C95,pokemon_status!$B$1:$M$910,10,FALSE())</f>
        <v>100</v>
      </c>
      <c r="H95">
        <f>VLOOKUP(C95,pokemon_status!$B$1:$M$910,11,FALSE())</f>
        <v>100</v>
      </c>
      <c r="I95">
        <f>VLOOKUP(C95,pokemon_status!$B$1:$M$910,12,FALSE())</f>
        <v>80</v>
      </c>
      <c r="K9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"K94"&gt;&lt;Name&gt;フシギバナ&lt;/Name&gt;&lt;HP&gt;80&lt;/HP&gt;&lt;A&gt;82&lt;/A&gt;&lt;B&gt;83&lt;/B&gt;&lt;C&gt;100&lt;/C&gt;&lt;D&gt;100&lt;/D&gt;&lt;S&gt;80&lt;/S&gt;&lt;/member&gt;</v>
      </c>
    </row>
    <row r="96" spans="1:11">
      <c r="A96" s="1" t="s">
        <v>1002</v>
      </c>
      <c r="B96" s="1" t="s">
        <v>1816</v>
      </c>
      <c r="C96" s="1" t="s">
        <v>1002</v>
      </c>
      <c r="D96">
        <f>VLOOKUP(C96,pokemon_status!$B$1:$M$910,7,FALSE())</f>
        <v>80</v>
      </c>
      <c r="E96">
        <f>VLOOKUP(C96,pokemon_status!$B$1:$M$910,8,FALSE())</f>
        <v>105</v>
      </c>
      <c r="F96">
        <f>VLOOKUP(C96,pokemon_status!$B$1:$M$910,9,FALSE())</f>
        <v>65</v>
      </c>
      <c r="G96">
        <f>VLOOKUP(C96,pokemon_status!$B$1:$M$910,10,FALSE())</f>
        <v>60</v>
      </c>
      <c r="H96">
        <f>VLOOKUP(C96,pokemon_status!$B$1:$M$910,11,FALSE())</f>
        <v>75</v>
      </c>
      <c r="I96">
        <f>VLOOKUP(C96,pokemon_status!$B$1:$M$910,12,FALSE())</f>
        <v>130</v>
      </c>
      <c r="K9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"K95"&gt;&lt;Name&gt;プテラ&lt;/Name&gt;&lt;HP&gt;80&lt;/HP&gt;&lt;A&gt;105&lt;/A&gt;&lt;B&gt;65&lt;/B&gt;&lt;C&gt;60&lt;/C&gt;&lt;D&gt;75&lt;/D&gt;&lt;S&gt;130&lt;/S&gt;&lt;/member&gt;</v>
      </c>
    </row>
    <row r="97" spans="1:11">
      <c r="A97" s="1" t="s">
        <v>1008</v>
      </c>
      <c r="B97" s="1" t="s">
        <v>1817</v>
      </c>
      <c r="C97" s="1" t="s">
        <v>1008</v>
      </c>
      <c r="D97">
        <f>VLOOKUP(C97,pokemon_status!$B$1:$M$910,7,FALSE())</f>
        <v>80</v>
      </c>
      <c r="E97">
        <f>VLOOKUP(C97,pokemon_status!$B$1:$M$910,8,FALSE())</f>
        <v>100</v>
      </c>
      <c r="F97">
        <f>VLOOKUP(C97,pokemon_status!$B$1:$M$910,9,FALSE())</f>
        <v>80</v>
      </c>
      <c r="G97">
        <f>VLOOKUP(C97,pokemon_status!$B$1:$M$910,10,FALSE())</f>
        <v>80</v>
      </c>
      <c r="H97">
        <f>VLOOKUP(C97,pokemon_status!$B$1:$M$910,11,FALSE())</f>
        <v>80</v>
      </c>
      <c r="I97">
        <f>VLOOKUP(C97,pokemon_status!$B$1:$M$910,12,FALSE())</f>
        <v>100</v>
      </c>
      <c r="K9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"K96"&gt;&lt;Name&gt;フライゴン&lt;/Name&gt;&lt;HP&gt;80&lt;/HP&gt;&lt;A&gt;100&lt;/A&gt;&lt;B&gt;80&lt;/B&gt;&lt;C&gt;80&lt;/C&gt;&lt;D&gt;80&lt;/D&gt;&lt;S&gt;100&lt;/S&gt;&lt;/member&gt;</v>
      </c>
    </row>
    <row r="98" spans="1:11">
      <c r="A98" s="1" t="s">
        <v>1013</v>
      </c>
      <c r="B98" s="1" t="s">
        <v>1818</v>
      </c>
      <c r="C98" s="1" t="s">
        <v>1013</v>
      </c>
      <c r="D98">
        <f>VLOOKUP(C98,pokemon_status!$B$1:$M$910,7,FALSE())</f>
        <v>95</v>
      </c>
      <c r="E98">
        <f>VLOOKUP(C98,pokemon_status!$B$1:$M$910,8,FALSE())</f>
        <v>65</v>
      </c>
      <c r="F98">
        <f>VLOOKUP(C98,pokemon_status!$B$1:$M$910,9,FALSE())</f>
        <v>110</v>
      </c>
      <c r="G98">
        <f>VLOOKUP(C98,pokemon_status!$B$1:$M$910,10,FALSE())</f>
        <v>60</v>
      </c>
      <c r="H98">
        <f>VLOOKUP(C98,pokemon_status!$B$1:$M$910,11,FALSE())</f>
        <v>130</v>
      </c>
      <c r="I98">
        <f>VLOOKUP(C98,pokemon_status!$B$1:$M$910,12,FALSE())</f>
        <v>65</v>
      </c>
      <c r="K9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"K97"&gt;&lt;Name&gt;ブラッキー&lt;/Name&gt;&lt;HP&gt;95&lt;/HP&gt;&lt;A&gt;65&lt;/A&gt;&lt;B&gt;110&lt;/B&gt;&lt;C&gt;60&lt;/C&gt;&lt;D&gt;130&lt;/D&gt;&lt;S&gt;65&lt;/S&gt;&lt;/member&gt;</v>
      </c>
    </row>
    <row r="99" spans="1:11">
      <c r="A99" s="1" t="s">
        <v>1019</v>
      </c>
      <c r="B99" s="1" t="s">
        <v>1819</v>
      </c>
      <c r="C99" s="1" t="s">
        <v>1019</v>
      </c>
      <c r="D99">
        <f>VLOOKUP(C99,pokemon_status!$B$1:$M$910,7,FALSE())</f>
        <v>90</v>
      </c>
      <c r="E99">
        <f>VLOOKUP(C99,pokemon_status!$B$1:$M$910,8,FALSE())</f>
        <v>85</v>
      </c>
      <c r="F99">
        <f>VLOOKUP(C99,pokemon_status!$B$1:$M$910,9,FALSE())</f>
        <v>100</v>
      </c>
      <c r="G99">
        <f>VLOOKUP(C99,pokemon_status!$B$1:$M$910,10,FALSE())</f>
        <v>95</v>
      </c>
      <c r="H99">
        <f>VLOOKUP(C99,pokemon_status!$B$1:$M$910,11,FALSE())</f>
        <v>125</v>
      </c>
      <c r="I99">
        <f>VLOOKUP(C99,pokemon_status!$B$1:$M$910,12,FALSE())</f>
        <v>85</v>
      </c>
      <c r="K9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"K98"&gt;&lt;Name&gt;フリーザー&lt;/Name&gt;&lt;HP&gt;90&lt;/HP&gt;&lt;A&gt;85&lt;/A&gt;&lt;B&gt;100&lt;/B&gt;&lt;C&gt;95&lt;/C&gt;&lt;D&gt;125&lt;/D&gt;&lt;S&gt;85&lt;/S&gt;&lt;/member&gt;</v>
      </c>
    </row>
    <row r="100" spans="1:11">
      <c r="A100" s="1" t="s">
        <v>1027</v>
      </c>
      <c r="B100" s="1" t="s">
        <v>1820</v>
      </c>
      <c r="C100" s="1" t="s">
        <v>1027</v>
      </c>
      <c r="D100">
        <f>VLOOKUP(C100,pokemon_status!$B$1:$M$910,7,FALSE())</f>
        <v>85</v>
      </c>
      <c r="E100">
        <f>VLOOKUP(C100,pokemon_status!$B$1:$M$910,8,FALSE())</f>
        <v>105</v>
      </c>
      <c r="F100">
        <f>VLOOKUP(C100,pokemon_status!$B$1:$M$910,9,FALSE())</f>
        <v>55</v>
      </c>
      <c r="G100">
        <f>VLOOKUP(C100,pokemon_status!$B$1:$M$910,10,FALSE())</f>
        <v>85</v>
      </c>
      <c r="H100">
        <f>VLOOKUP(C100,pokemon_status!$B$1:$M$910,11,FALSE())</f>
        <v>50</v>
      </c>
      <c r="I100">
        <f>VLOOKUP(C100,pokemon_status!$B$1:$M$910,12,FALSE())</f>
        <v>115</v>
      </c>
      <c r="K10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"K99"&gt;&lt;Name&gt;フローゼル&lt;/Name&gt;&lt;HP&gt;85&lt;/HP&gt;&lt;A&gt;105&lt;/A&gt;&lt;B&gt;55&lt;/B&gt;&lt;C&gt;85&lt;/C&gt;&lt;D&gt;50&lt;/D&gt;&lt;S&gt;115&lt;/S&gt;&lt;/member&gt;</v>
      </c>
    </row>
    <row r="101" spans="1:11">
      <c r="A101" s="1" t="s">
        <v>1033</v>
      </c>
      <c r="B101" s="1" t="s">
        <v>1821</v>
      </c>
      <c r="C101" s="1" t="s">
        <v>1033</v>
      </c>
      <c r="D101">
        <f>VLOOKUP(C101,pokemon_status!$B$1:$M$910,7,FALSE())</f>
        <v>150</v>
      </c>
      <c r="E101">
        <f>VLOOKUP(C101,pokemon_status!$B$1:$M$910,8,FALSE())</f>
        <v>80</v>
      </c>
      <c r="F101">
        <f>VLOOKUP(C101,pokemon_status!$B$1:$M$910,9,FALSE())</f>
        <v>44</v>
      </c>
      <c r="G101">
        <f>VLOOKUP(C101,pokemon_status!$B$1:$M$910,10,FALSE())</f>
        <v>90</v>
      </c>
      <c r="H101">
        <f>VLOOKUP(C101,pokemon_status!$B$1:$M$910,11,FALSE())</f>
        <v>54</v>
      </c>
      <c r="I101">
        <f>VLOOKUP(C101,pokemon_status!$B$1:$M$910,12,FALSE())</f>
        <v>80</v>
      </c>
      <c r="K10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"K100"&gt;&lt;Name&gt;フワライド&lt;/Name&gt;&lt;HP&gt;150&lt;/HP&gt;&lt;A&gt;80&lt;/A&gt;&lt;B&gt;44&lt;/B&gt;&lt;C&gt;90&lt;/C&gt;&lt;D&gt;54&lt;/D&gt;&lt;S&gt;80&lt;/S&gt;&lt;/member&gt;</v>
      </c>
    </row>
    <row r="102" spans="1:11">
      <c r="A102" s="1" t="s">
        <v>1040</v>
      </c>
      <c r="B102" s="1" t="s">
        <v>1822</v>
      </c>
      <c r="C102" s="1" t="s">
        <v>1040</v>
      </c>
      <c r="D102">
        <f>VLOOKUP(C102,pokemon_status!$B$1:$M$910,7,FALSE())</f>
        <v>105</v>
      </c>
      <c r="E102">
        <f>VLOOKUP(C102,pokemon_status!$B$1:$M$910,8,FALSE())</f>
        <v>105</v>
      </c>
      <c r="F102">
        <f>VLOOKUP(C102,pokemon_status!$B$1:$M$910,9,FALSE())</f>
        <v>75</v>
      </c>
      <c r="G102">
        <f>VLOOKUP(C102,pokemon_status!$B$1:$M$910,10,FALSE())</f>
        <v>65</v>
      </c>
      <c r="H102">
        <f>VLOOKUP(C102,pokemon_status!$B$1:$M$910,11,FALSE())</f>
        <v>100</v>
      </c>
      <c r="I102">
        <f>VLOOKUP(C102,pokemon_status!$B$1:$M$910,12,FALSE())</f>
        <v>50</v>
      </c>
      <c r="K10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"K101"&gt;&lt;Name&gt;ベトベトン&lt;/Name&gt;&lt;HP&gt;105&lt;/HP&gt;&lt;A&gt;105&lt;/A&gt;&lt;B&gt;75&lt;/B&gt;&lt;C&gt;65&lt;/C&gt;&lt;D&gt;100&lt;/D&gt;&lt;S&gt;50&lt;/S&gt;&lt;/member&gt;</v>
      </c>
    </row>
    <row r="103" spans="1:11">
      <c r="A103" s="1" t="s">
        <v>1048</v>
      </c>
      <c r="B103" s="1" t="s">
        <v>1823</v>
      </c>
      <c r="C103" s="1" t="s">
        <v>1048</v>
      </c>
      <c r="D103">
        <f>VLOOKUP(C103,pokemon_status!$B$1:$M$910,7,FALSE())</f>
        <v>80</v>
      </c>
      <c r="E103">
        <f>VLOOKUP(C103,pokemon_status!$B$1:$M$910,8,FALSE())</f>
        <v>125</v>
      </c>
      <c r="F103">
        <f>VLOOKUP(C103,pokemon_status!$B$1:$M$910,9,FALSE())</f>
        <v>75</v>
      </c>
      <c r="G103">
        <f>VLOOKUP(C103,pokemon_status!$B$1:$M$910,10,FALSE())</f>
        <v>40</v>
      </c>
      <c r="H103">
        <f>VLOOKUP(C103,pokemon_status!$B$1:$M$910,11,FALSE())</f>
        <v>95</v>
      </c>
      <c r="I103">
        <f>VLOOKUP(C103,pokemon_status!$B$1:$M$910,12,FALSE())</f>
        <v>85</v>
      </c>
      <c r="K10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"K102"&gt;&lt;Name&gt;ヘラクロス&lt;/Name&gt;&lt;HP&gt;80&lt;/HP&gt;&lt;A&gt;125&lt;/A&gt;&lt;B&gt;75&lt;/B&gt;&lt;C&gt;40&lt;/C&gt;&lt;D&gt;95&lt;/D&gt;&lt;S&gt;85&lt;/S&gt;&lt;/member&gt;</v>
      </c>
    </row>
    <row r="104" spans="1:11">
      <c r="A104" s="1" t="s">
        <v>1053</v>
      </c>
      <c r="B104" s="1" t="s">
        <v>1824</v>
      </c>
      <c r="C104" s="1" t="s">
        <v>1053</v>
      </c>
      <c r="D104">
        <f>VLOOKUP(C104,pokemon_status!$B$1:$M$910,7,FALSE())</f>
        <v>75</v>
      </c>
      <c r="E104">
        <f>VLOOKUP(C104,pokemon_status!$B$1:$M$910,8,FALSE())</f>
        <v>90</v>
      </c>
      <c r="F104">
        <f>VLOOKUP(C104,pokemon_status!$B$1:$M$910,9,FALSE())</f>
        <v>50</v>
      </c>
      <c r="G104">
        <f>VLOOKUP(C104,pokemon_status!$B$1:$M$910,10,FALSE())</f>
        <v>110</v>
      </c>
      <c r="H104">
        <f>VLOOKUP(C104,pokemon_status!$B$1:$M$910,11,FALSE())</f>
        <v>80</v>
      </c>
      <c r="I104">
        <f>VLOOKUP(C104,pokemon_status!$B$1:$M$910,12,FALSE())</f>
        <v>95</v>
      </c>
      <c r="K10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"K103"&gt;&lt;Name&gt;ヘルガー&lt;/Name&gt;&lt;HP&gt;75&lt;/HP&gt;&lt;A&gt;90&lt;/A&gt;&lt;B&gt;50&lt;/B&gt;&lt;C&gt;110&lt;/C&gt;&lt;D&gt;80&lt;/D&gt;&lt;S&gt;95&lt;/S&gt;&lt;/member&gt;</v>
      </c>
    </row>
    <row r="105" spans="1:11">
      <c r="A105" s="1" t="s">
        <v>1058</v>
      </c>
      <c r="B105" s="1" t="s">
        <v>1825</v>
      </c>
      <c r="C105" s="1" t="s">
        <v>1058</v>
      </c>
      <c r="D105">
        <f>VLOOKUP(C105,pokemon_status!$B$1:$M$910,7,FALSE())</f>
        <v>110</v>
      </c>
      <c r="E105">
        <f>VLOOKUP(C105,pokemon_status!$B$1:$M$910,8,FALSE())</f>
        <v>85</v>
      </c>
      <c r="F105">
        <f>VLOOKUP(C105,pokemon_status!$B$1:$M$910,9,FALSE())</f>
        <v>95</v>
      </c>
      <c r="G105">
        <f>VLOOKUP(C105,pokemon_status!$B$1:$M$910,10,FALSE())</f>
        <v>80</v>
      </c>
      <c r="H105">
        <f>VLOOKUP(C105,pokemon_status!$B$1:$M$910,11,FALSE())</f>
        <v>95</v>
      </c>
      <c r="I105">
        <f>VLOOKUP(C105,pokemon_status!$B$1:$M$910,12,FALSE())</f>
        <v>50</v>
      </c>
      <c r="K10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"K104"&gt;&lt;Name&gt;ベロベルト&lt;/Name&gt;&lt;HP&gt;110&lt;/HP&gt;&lt;A&gt;85&lt;/A&gt;&lt;B&gt;95&lt;/B&gt;&lt;C&gt;80&lt;/C&gt;&lt;D&gt;95&lt;/D&gt;&lt;S&gt;50&lt;/S&gt;&lt;/member&gt;</v>
      </c>
    </row>
    <row r="106" spans="1:11">
      <c r="A106" s="1" t="s">
        <v>1066</v>
      </c>
      <c r="B106" s="1" t="s">
        <v>1826</v>
      </c>
      <c r="C106" s="1" t="s">
        <v>1066</v>
      </c>
      <c r="D106">
        <f>VLOOKUP(C106,pokemon_status!$B$1:$M$910,7,FALSE())</f>
        <v>170</v>
      </c>
      <c r="E106">
        <f>VLOOKUP(C106,pokemon_status!$B$1:$M$910,8,FALSE())</f>
        <v>90</v>
      </c>
      <c r="F106">
        <f>VLOOKUP(C106,pokemon_status!$B$1:$M$910,9,FALSE())</f>
        <v>45</v>
      </c>
      <c r="G106">
        <f>VLOOKUP(C106,pokemon_status!$B$1:$M$910,10,FALSE())</f>
        <v>90</v>
      </c>
      <c r="H106">
        <f>VLOOKUP(C106,pokemon_status!$B$1:$M$910,11,FALSE())</f>
        <v>45</v>
      </c>
      <c r="I106">
        <f>VLOOKUP(C106,pokemon_status!$B$1:$M$910,12,FALSE())</f>
        <v>60</v>
      </c>
      <c r="K10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"K105"&gt;&lt;Name&gt;ホエルオー&lt;/Name&gt;&lt;HP&gt;170&lt;/HP&gt;&lt;A&gt;90&lt;/A&gt;&lt;B&gt;45&lt;/B&gt;&lt;C&gt;90&lt;/C&gt;&lt;D&gt;45&lt;/D&gt;&lt;S&gt;60&lt;/S&gt;&lt;/member&gt;</v>
      </c>
    </row>
    <row r="107" spans="1:11">
      <c r="A107" s="1" t="s">
        <v>1072</v>
      </c>
      <c r="B107" s="1" t="s">
        <v>1827</v>
      </c>
      <c r="C107" s="1" t="s">
        <v>1072</v>
      </c>
      <c r="D107">
        <f>VLOOKUP(C107,pokemon_status!$B$1:$M$910,7,FALSE())</f>
        <v>95</v>
      </c>
      <c r="E107">
        <f>VLOOKUP(C107,pokemon_status!$B$1:$M$910,8,FALSE())</f>
        <v>135</v>
      </c>
      <c r="F107">
        <f>VLOOKUP(C107,pokemon_status!$B$1:$M$910,9,FALSE())</f>
        <v>80</v>
      </c>
      <c r="G107">
        <f>VLOOKUP(C107,pokemon_status!$B$1:$M$910,10,FALSE())</f>
        <v>110</v>
      </c>
      <c r="H107">
        <f>VLOOKUP(C107,pokemon_status!$B$1:$M$910,11,FALSE())</f>
        <v>80</v>
      </c>
      <c r="I107">
        <f>VLOOKUP(C107,pokemon_status!$B$1:$M$910,12,FALSE())</f>
        <v>100</v>
      </c>
      <c r="K10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"K106"&gt;&lt;Name&gt;ボーマンダ&lt;/Name&gt;&lt;HP&gt;95&lt;/HP&gt;&lt;A&gt;135&lt;/A&gt;&lt;B&gt;80&lt;/B&gt;&lt;C&gt;110&lt;/C&gt;&lt;D&gt;80&lt;/D&gt;&lt;S&gt;100&lt;/S&gt;&lt;/member&gt;</v>
      </c>
    </row>
    <row r="108" spans="1:11">
      <c r="A108" s="1" t="s">
        <v>1077</v>
      </c>
      <c r="B108" s="1" t="s">
        <v>1828</v>
      </c>
      <c r="C108" s="1" t="s">
        <v>1077</v>
      </c>
      <c r="D108">
        <f>VLOOKUP(C108,pokemon_status!$B$1:$M$910,7,FALSE())</f>
        <v>70</v>
      </c>
      <c r="E108">
        <f>VLOOKUP(C108,pokemon_status!$B$1:$M$910,8,FALSE())</f>
        <v>110</v>
      </c>
      <c r="F108">
        <f>VLOOKUP(C108,pokemon_status!$B$1:$M$910,9,FALSE())</f>
        <v>180</v>
      </c>
      <c r="G108">
        <f>VLOOKUP(C108,pokemon_status!$B$1:$M$910,10,FALSE())</f>
        <v>60</v>
      </c>
      <c r="H108">
        <f>VLOOKUP(C108,pokemon_status!$B$1:$M$910,11,FALSE())</f>
        <v>60</v>
      </c>
      <c r="I108">
        <f>VLOOKUP(C108,pokemon_status!$B$1:$M$910,12,FALSE())</f>
        <v>50</v>
      </c>
      <c r="K10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"K107"&gt;&lt;Name&gt;ボスゴドラ&lt;/Name&gt;&lt;HP&gt;70&lt;/HP&gt;&lt;A&gt;110&lt;/A&gt;&lt;B&gt;180&lt;/B&gt;&lt;C&gt;60&lt;/C&gt;&lt;D&gt;60&lt;/D&gt;&lt;S&gt;50&lt;/S&gt;&lt;/member&gt;</v>
      </c>
    </row>
    <row r="109" spans="1:11">
      <c r="A109" s="1" t="s">
        <v>1082</v>
      </c>
      <c r="B109" s="1" t="s">
        <v>1829</v>
      </c>
      <c r="C109" s="1" t="s">
        <v>1082</v>
      </c>
      <c r="D109">
        <f>VLOOKUP(C109,pokemon_status!$B$1:$M$910,7,FALSE())</f>
        <v>85</v>
      </c>
      <c r="E109">
        <f>VLOOKUP(C109,pokemon_status!$B$1:$M$910,8,FALSE())</f>
        <v>80</v>
      </c>
      <c r="F109">
        <f>VLOOKUP(C109,pokemon_status!$B$1:$M$910,9,FALSE())</f>
        <v>90</v>
      </c>
      <c r="G109">
        <f>VLOOKUP(C109,pokemon_status!$B$1:$M$910,10,FALSE())</f>
        <v>105</v>
      </c>
      <c r="H109">
        <f>VLOOKUP(C109,pokemon_status!$B$1:$M$910,11,FALSE())</f>
        <v>95</v>
      </c>
      <c r="I109">
        <f>VLOOKUP(C109,pokemon_status!$B$1:$M$910,12,FALSE())</f>
        <v>60</v>
      </c>
      <c r="K10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"K108"&gt;&lt;Name&gt;ポリゴン2&lt;/Name&gt;&lt;HP&gt;85&lt;/HP&gt;&lt;A&gt;80&lt;/A&gt;&lt;B&gt;90&lt;/B&gt;&lt;C&gt;105&lt;/C&gt;&lt;D&gt;95&lt;/D&gt;&lt;S&gt;60&lt;/S&gt;&lt;/member&gt;</v>
      </c>
    </row>
    <row r="110" spans="1:11">
      <c r="A110" s="1" t="s">
        <v>1089</v>
      </c>
      <c r="B110" s="1" t="s">
        <v>1830</v>
      </c>
      <c r="C110" s="1" t="s">
        <v>1089</v>
      </c>
      <c r="D110">
        <f>VLOOKUP(C110,pokemon_status!$B$1:$M$910,7,FALSE())</f>
        <v>85</v>
      </c>
      <c r="E110">
        <f>VLOOKUP(C110,pokemon_status!$B$1:$M$910,8,FALSE())</f>
        <v>80</v>
      </c>
      <c r="F110">
        <f>VLOOKUP(C110,pokemon_status!$B$1:$M$910,9,FALSE())</f>
        <v>70</v>
      </c>
      <c r="G110">
        <f>VLOOKUP(C110,pokemon_status!$B$1:$M$910,10,FALSE())</f>
        <v>135</v>
      </c>
      <c r="H110">
        <f>VLOOKUP(C110,pokemon_status!$B$1:$M$910,11,FALSE())</f>
        <v>75</v>
      </c>
      <c r="I110">
        <f>VLOOKUP(C110,pokemon_status!$B$1:$M$910,12,FALSE())</f>
        <v>90</v>
      </c>
      <c r="K11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"K109"&gt;&lt;Name&gt;ポリゴンZ&lt;/Name&gt;&lt;HP&gt;85&lt;/HP&gt;&lt;A&gt;80&lt;/A&gt;&lt;B&gt;70&lt;/B&gt;&lt;C&gt;135&lt;/C&gt;&lt;D&gt;75&lt;/D&gt;&lt;S&gt;90&lt;/S&gt;&lt;/member&gt;</v>
      </c>
    </row>
    <row r="111" spans="1:11">
      <c r="A111" s="1" t="s">
        <v>1095</v>
      </c>
      <c r="B111" s="1" t="s">
        <v>1831</v>
      </c>
      <c r="C111" s="1" t="s">
        <v>1095</v>
      </c>
      <c r="D111">
        <f>VLOOKUP(C111,pokemon_status!$B$1:$M$910,7,FALSE())</f>
        <v>65</v>
      </c>
      <c r="E111">
        <f>VLOOKUP(C111,pokemon_status!$B$1:$M$910,8,FALSE())</f>
        <v>90</v>
      </c>
      <c r="F111">
        <f>VLOOKUP(C111,pokemon_status!$B$1:$M$910,9,FALSE())</f>
        <v>120</v>
      </c>
      <c r="G111">
        <f>VLOOKUP(C111,pokemon_status!$B$1:$M$910,10,FALSE())</f>
        <v>85</v>
      </c>
      <c r="H111">
        <f>VLOOKUP(C111,pokemon_status!$B$1:$M$910,11,FALSE())</f>
        <v>70</v>
      </c>
      <c r="I111">
        <f>VLOOKUP(C111,pokemon_status!$B$1:$M$910,12,FALSE())</f>
        <v>60</v>
      </c>
      <c r="K11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"K110"&gt;&lt;Name&gt;マタドガス&lt;/Name&gt;&lt;HP&gt;65&lt;/HP&gt;&lt;A&gt;90&lt;/A&gt;&lt;B&gt;120&lt;/B&gt;&lt;C&gt;85&lt;/C&gt;&lt;D&gt;70&lt;/D&gt;&lt;S&gt;60&lt;/S&gt;&lt;/member&gt;</v>
      </c>
    </row>
    <row r="112" spans="1:11">
      <c r="A112" s="1" t="s">
        <v>1102</v>
      </c>
      <c r="B112" s="1" t="s">
        <v>1832</v>
      </c>
      <c r="C112" s="1" t="s">
        <v>1102</v>
      </c>
      <c r="D112">
        <f>VLOOKUP(C112,pokemon_status!$B$1:$M$910,7,FALSE())</f>
        <v>70</v>
      </c>
      <c r="E112">
        <f>VLOOKUP(C112,pokemon_status!$B$1:$M$910,8,FALSE())</f>
        <v>120</v>
      </c>
      <c r="F112">
        <f>VLOOKUP(C112,pokemon_status!$B$1:$M$910,9,FALSE())</f>
        <v>65</v>
      </c>
      <c r="G112">
        <f>VLOOKUP(C112,pokemon_status!$B$1:$M$910,10,FALSE())</f>
        <v>45</v>
      </c>
      <c r="H112">
        <f>VLOOKUP(C112,pokemon_status!$B$1:$M$910,11,FALSE())</f>
        <v>85</v>
      </c>
      <c r="I112">
        <f>VLOOKUP(C112,pokemon_status!$B$1:$M$910,12,FALSE())</f>
        <v>125</v>
      </c>
      <c r="K11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"K111"&gt;&lt;Name&gt;マニューラ&lt;/Name&gt;&lt;HP&gt;70&lt;/HP&gt;&lt;A&gt;120&lt;/A&gt;&lt;B&gt;65&lt;/B&gt;&lt;C&gt;45&lt;/C&gt;&lt;D&gt;85&lt;/D&gt;&lt;S&gt;125&lt;/S&gt;&lt;/member&gt;</v>
      </c>
    </row>
    <row r="113" spans="1:11">
      <c r="A113" s="1" t="s">
        <v>1107</v>
      </c>
      <c r="B113" s="1" t="s">
        <v>1833</v>
      </c>
      <c r="C113" s="1" t="s">
        <v>1107</v>
      </c>
      <c r="D113">
        <f>VLOOKUP(C113,pokemon_status!$B$1:$M$910,7,FALSE())</f>
        <v>60</v>
      </c>
      <c r="E113">
        <f>VLOOKUP(C113,pokemon_status!$B$1:$M$910,8,FALSE())</f>
        <v>50</v>
      </c>
      <c r="F113">
        <f>VLOOKUP(C113,pokemon_status!$B$1:$M$910,9,FALSE())</f>
        <v>70</v>
      </c>
      <c r="G113">
        <f>VLOOKUP(C113,pokemon_status!$B$1:$M$910,10,FALSE())</f>
        <v>80</v>
      </c>
      <c r="H113">
        <f>VLOOKUP(C113,pokemon_status!$B$1:$M$910,11,FALSE())</f>
        <v>80</v>
      </c>
      <c r="I113">
        <f>VLOOKUP(C113,pokemon_status!$B$1:$M$910,12,FALSE())</f>
        <v>150</v>
      </c>
      <c r="K11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"K112"&gt;&lt;Name&gt;マルマイン&lt;/Name&gt;&lt;HP&gt;60&lt;/HP&gt;&lt;A&gt;50&lt;/A&gt;&lt;B&gt;70&lt;/B&gt;&lt;C&gt;80&lt;/C&gt;&lt;D&gt;80&lt;/D&gt;&lt;S&gt;150&lt;/S&gt;&lt;/member&gt;</v>
      </c>
    </row>
    <row r="114" spans="1:11">
      <c r="A114" s="1" t="s">
        <v>1114</v>
      </c>
      <c r="B114" s="1" t="s">
        <v>1834</v>
      </c>
      <c r="C114" s="1" t="s">
        <v>1114</v>
      </c>
      <c r="D114">
        <f>VLOOKUP(C114,pokemon_status!$B$1:$M$910,7,FALSE())</f>
        <v>110</v>
      </c>
      <c r="E114">
        <f>VLOOKUP(C114,pokemon_status!$B$1:$M$910,8,FALSE())</f>
        <v>130</v>
      </c>
      <c r="F114">
        <f>VLOOKUP(C114,pokemon_status!$B$1:$M$910,9,FALSE())</f>
        <v>80</v>
      </c>
      <c r="G114">
        <f>VLOOKUP(C114,pokemon_status!$B$1:$M$910,10,FALSE())</f>
        <v>70</v>
      </c>
      <c r="H114">
        <f>VLOOKUP(C114,pokemon_status!$B$1:$M$910,11,FALSE())</f>
        <v>60</v>
      </c>
      <c r="I114">
        <f>VLOOKUP(C114,pokemon_status!$B$1:$M$910,12,FALSE())</f>
        <v>80</v>
      </c>
      <c r="K11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"K113"&gt;&lt;Name&gt;マンムー&lt;/Name&gt;&lt;HP&gt;110&lt;/HP&gt;&lt;A&gt;130&lt;/A&gt;&lt;B&gt;80&lt;/B&gt;&lt;C&gt;70&lt;/C&gt;&lt;D&gt;60&lt;/D&gt;&lt;S&gt;80&lt;/S&gt;&lt;/member&gt;</v>
      </c>
    </row>
    <row r="115" spans="1:11">
      <c r="A115" s="1" t="s">
        <v>1121</v>
      </c>
      <c r="B115" s="1" t="s">
        <v>1835</v>
      </c>
      <c r="C115" s="1" t="s">
        <v>1121</v>
      </c>
      <c r="D115">
        <f>VLOOKUP(C115,pokemon_status!$B$1:$M$910,7,FALSE())</f>
        <v>65</v>
      </c>
      <c r="E115">
        <f>VLOOKUP(C115,pokemon_status!$B$1:$M$910,8,FALSE())</f>
        <v>76</v>
      </c>
      <c r="F115">
        <f>VLOOKUP(C115,pokemon_status!$B$1:$M$910,9,FALSE())</f>
        <v>84</v>
      </c>
      <c r="G115">
        <f>VLOOKUP(C115,pokemon_status!$B$1:$M$910,10,FALSE())</f>
        <v>54</v>
      </c>
      <c r="H115">
        <f>VLOOKUP(C115,pokemon_status!$B$1:$M$910,11,FALSE())</f>
        <v>96</v>
      </c>
      <c r="I115">
        <f>VLOOKUP(C115,pokemon_status!$B$1:$M$910,12,FALSE())</f>
        <v>105</v>
      </c>
      <c r="K11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"K114"&gt;&lt;Name&gt;ミミロップ&lt;/Name&gt;&lt;HP&gt;65&lt;/HP&gt;&lt;A&gt;76&lt;/A&gt;&lt;B&gt;84&lt;/B&gt;&lt;C&gt;54&lt;/C&gt;&lt;D&gt;96&lt;/D&gt;&lt;S&gt;105&lt;/S&gt;&lt;/member&gt;</v>
      </c>
    </row>
    <row r="116" spans="1:11">
      <c r="A116" s="1" t="s">
        <v>1128</v>
      </c>
      <c r="B116" s="1" t="s">
        <v>1836</v>
      </c>
      <c r="C116" s="1" t="s">
        <v>1128</v>
      </c>
      <c r="D116">
        <f>VLOOKUP(C116,pokemon_status!$B$1:$M$910,7,FALSE())</f>
        <v>95</v>
      </c>
      <c r="E116">
        <f>VLOOKUP(C116,pokemon_status!$B$1:$M$910,8,FALSE())</f>
        <v>80</v>
      </c>
      <c r="F116">
        <f>VLOOKUP(C116,pokemon_status!$B$1:$M$910,9,FALSE())</f>
        <v>105</v>
      </c>
      <c r="G116">
        <f>VLOOKUP(C116,pokemon_status!$B$1:$M$910,10,FALSE())</f>
        <v>40</v>
      </c>
      <c r="H116">
        <f>VLOOKUP(C116,pokemon_status!$B$1:$M$910,11,FALSE())</f>
        <v>70</v>
      </c>
      <c r="I116">
        <f>VLOOKUP(C116,pokemon_status!$B$1:$M$910,12,FALSE())</f>
        <v>100</v>
      </c>
      <c r="K11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"K115"&gt;&lt;Name&gt;ミルタンク&lt;/Name&gt;&lt;HP&gt;95&lt;/HP&gt;&lt;A&gt;80&lt;/A&gt;&lt;B&gt;105&lt;/B&gt;&lt;C&gt;40&lt;/C&gt;&lt;D&gt;70&lt;/D&gt;&lt;S&gt;100&lt;/S&gt;&lt;/member&gt;</v>
      </c>
    </row>
    <row r="117" spans="1:11">
      <c r="A117" s="1" t="s">
        <v>1134</v>
      </c>
      <c r="B117" s="1" t="s">
        <v>1837</v>
      </c>
      <c r="C117" s="1" t="s">
        <v>1134</v>
      </c>
      <c r="D117">
        <f>VLOOKUP(C117,pokemon_status!$B$1:$M$910,7,FALSE())</f>
        <v>95</v>
      </c>
      <c r="E117">
        <f>VLOOKUP(C117,pokemon_status!$B$1:$M$910,8,FALSE())</f>
        <v>60</v>
      </c>
      <c r="F117">
        <f>VLOOKUP(C117,pokemon_status!$B$1:$M$910,9,FALSE())</f>
        <v>79</v>
      </c>
      <c r="G117">
        <f>VLOOKUP(C117,pokemon_status!$B$1:$M$910,10,FALSE())</f>
        <v>100</v>
      </c>
      <c r="H117">
        <f>VLOOKUP(C117,pokemon_status!$B$1:$M$910,11,FALSE())</f>
        <v>125</v>
      </c>
      <c r="I117">
        <f>VLOOKUP(C117,pokemon_status!$B$1:$M$910,12,FALSE())</f>
        <v>81</v>
      </c>
      <c r="K11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"K116"&gt;&lt;Name&gt;ミロカロス&lt;/Name&gt;&lt;HP&gt;95&lt;/HP&gt;&lt;A&gt;60&lt;/A&gt;&lt;B&gt;79&lt;/B&gt;&lt;C&gt;100&lt;/C&gt;&lt;D&gt;125&lt;/D&gt;&lt;S&gt;81&lt;/S&gt;&lt;/member&gt;</v>
      </c>
    </row>
    <row r="118" spans="1:11">
      <c r="A118" s="1" t="s">
        <v>1140</v>
      </c>
      <c r="B118" s="1" t="s">
        <v>1838</v>
      </c>
      <c r="C118" s="1" t="s">
        <v>1140</v>
      </c>
      <c r="D118">
        <f>VLOOKUP(C118,pokemon_status!$B$1:$M$910,7,FALSE())</f>
        <v>60</v>
      </c>
      <c r="E118">
        <f>VLOOKUP(C118,pokemon_status!$B$1:$M$910,8,FALSE())</f>
        <v>60</v>
      </c>
      <c r="F118">
        <f>VLOOKUP(C118,pokemon_status!$B$1:$M$910,9,FALSE())</f>
        <v>60</v>
      </c>
      <c r="G118">
        <f>VLOOKUP(C118,pokemon_status!$B$1:$M$910,10,FALSE())</f>
        <v>105</v>
      </c>
      <c r="H118">
        <f>VLOOKUP(C118,pokemon_status!$B$1:$M$910,11,FALSE())</f>
        <v>105</v>
      </c>
      <c r="I118">
        <f>VLOOKUP(C118,pokemon_status!$B$1:$M$910,12,FALSE())</f>
        <v>105</v>
      </c>
      <c r="K11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"K117"&gt;&lt;Name&gt;ムウマージ&lt;/Name&gt;&lt;HP&gt;60&lt;/HP&gt;&lt;A&gt;60&lt;/A&gt;&lt;B&gt;60&lt;/B&gt;&lt;C&gt;105&lt;/C&gt;&lt;D&gt;105&lt;/D&gt;&lt;S&gt;105&lt;/S&gt;&lt;/member&gt;</v>
      </c>
    </row>
    <row r="119" spans="1:11">
      <c r="A119" s="1" t="s">
        <v>1146</v>
      </c>
      <c r="B119" s="1" t="s">
        <v>1839</v>
      </c>
      <c r="C119" s="1" t="s">
        <v>1146</v>
      </c>
      <c r="D119">
        <f>VLOOKUP(C119,pokemon_status!$B$1:$M$910,7,FALSE())</f>
        <v>85</v>
      </c>
      <c r="E119">
        <f>VLOOKUP(C119,pokemon_status!$B$1:$M$910,8,FALSE())</f>
        <v>120</v>
      </c>
      <c r="F119">
        <f>VLOOKUP(C119,pokemon_status!$B$1:$M$910,9,FALSE())</f>
        <v>70</v>
      </c>
      <c r="G119">
        <f>VLOOKUP(C119,pokemon_status!$B$1:$M$910,10,FALSE())</f>
        <v>50</v>
      </c>
      <c r="H119">
        <f>VLOOKUP(C119,pokemon_status!$B$1:$M$910,11,FALSE())</f>
        <v>60</v>
      </c>
      <c r="I119">
        <f>VLOOKUP(C119,pokemon_status!$B$1:$M$910,12,FALSE())</f>
        <v>100</v>
      </c>
      <c r="K11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"K118"&gt;&lt;Name&gt;ムクホーク&lt;/Name&gt;&lt;HP&gt;85&lt;/HP&gt;&lt;A&gt;120&lt;/A&gt;&lt;B&gt;70&lt;/B&gt;&lt;C&gt;50&lt;/C&gt;&lt;D&gt;60&lt;/D&gt;&lt;S&gt;100&lt;/S&gt;&lt;/member&gt;</v>
      </c>
    </row>
    <row r="120" spans="1:11">
      <c r="A120" s="1" t="s">
        <v>1152</v>
      </c>
      <c r="B120" s="1" t="s">
        <v>1840</v>
      </c>
      <c r="C120" s="1" t="s">
        <v>1152</v>
      </c>
      <c r="D120">
        <f>VLOOKUP(C120,pokemon_status!$B$1:$M$910,7,FALSE())</f>
        <v>80</v>
      </c>
      <c r="E120">
        <f>VLOOKUP(C120,pokemon_status!$B$1:$M$910,8,FALSE())</f>
        <v>82</v>
      </c>
      <c r="F120">
        <f>VLOOKUP(C120,pokemon_status!$B$1:$M$910,9,FALSE())</f>
        <v>100</v>
      </c>
      <c r="G120">
        <f>VLOOKUP(C120,pokemon_status!$B$1:$M$910,10,FALSE())</f>
        <v>83</v>
      </c>
      <c r="H120">
        <f>VLOOKUP(C120,pokemon_status!$B$1:$M$910,11,FALSE())</f>
        <v>100</v>
      </c>
      <c r="I120">
        <f>VLOOKUP(C120,pokemon_status!$B$1:$M$910,12,FALSE())</f>
        <v>80</v>
      </c>
      <c r="K12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"K119"&gt;&lt;Name&gt;メガニウム&lt;/Name&gt;&lt;HP&gt;80&lt;/HP&gt;&lt;A&gt;82&lt;/A&gt;&lt;B&gt;100&lt;/B&gt;&lt;C&gt;83&lt;/C&gt;&lt;D&gt;100&lt;/D&gt;&lt;S&gt;80&lt;/S&gt;&lt;/member&gt;</v>
      </c>
    </row>
    <row r="121" spans="1:11">
      <c r="A121" s="1" t="s">
        <v>1157</v>
      </c>
      <c r="B121" s="1" t="s">
        <v>1841</v>
      </c>
      <c r="C121" s="1" t="s">
        <v>1157</v>
      </c>
      <c r="D121">
        <f>VLOOKUP(C121,pokemon_status!$B$1:$M$910,7,FALSE())</f>
        <v>86</v>
      </c>
      <c r="E121">
        <f>VLOOKUP(C121,pokemon_status!$B$1:$M$910,8,FALSE())</f>
        <v>76</v>
      </c>
      <c r="F121">
        <f>VLOOKUP(C121,pokemon_status!$B$1:$M$910,9,FALSE())</f>
        <v>86</v>
      </c>
      <c r="G121">
        <f>VLOOKUP(C121,pokemon_status!$B$1:$M$910,10,FALSE())</f>
        <v>116</v>
      </c>
      <c r="H121">
        <f>VLOOKUP(C121,pokemon_status!$B$1:$M$910,11,FALSE())</f>
        <v>56</v>
      </c>
      <c r="I121">
        <f>VLOOKUP(C121,pokemon_status!$B$1:$M$910,12,FALSE())</f>
        <v>95</v>
      </c>
      <c r="K12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"K120"&gt;&lt;Name&gt;メガヤンマ&lt;/Name&gt;&lt;HP&gt;86&lt;/HP&gt;&lt;A&gt;76&lt;/A&gt;&lt;B&gt;86&lt;/B&gt;&lt;C&gt;116&lt;/C&gt;&lt;D&gt;56&lt;/D&gt;&lt;S&gt;95&lt;/S&gt;&lt;/member&gt;</v>
      </c>
    </row>
    <row r="122" spans="1:11">
      <c r="A122" s="1" t="s">
        <v>1164</v>
      </c>
      <c r="B122" s="1" t="s">
        <v>1842</v>
      </c>
      <c r="C122" s="1" t="s">
        <v>1164</v>
      </c>
      <c r="D122">
        <f>VLOOKUP(C122,pokemon_status!$B$1:$M$910,7,FALSE())</f>
        <v>80</v>
      </c>
      <c r="E122">
        <f>VLOOKUP(C122,pokemon_status!$B$1:$M$910,8,FALSE())</f>
        <v>135</v>
      </c>
      <c r="F122">
        <f>VLOOKUP(C122,pokemon_status!$B$1:$M$910,9,FALSE())</f>
        <v>130</v>
      </c>
      <c r="G122">
        <f>VLOOKUP(C122,pokemon_status!$B$1:$M$910,10,FALSE())</f>
        <v>95</v>
      </c>
      <c r="H122">
        <f>VLOOKUP(C122,pokemon_status!$B$1:$M$910,11,FALSE())</f>
        <v>90</v>
      </c>
      <c r="I122">
        <f>VLOOKUP(C122,pokemon_status!$B$1:$M$910,12,FALSE())</f>
        <v>70</v>
      </c>
      <c r="K12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"K121"&gt;&lt;Name&gt;メタグロス&lt;/Name&gt;&lt;HP&gt;80&lt;/HP&gt;&lt;A&gt;135&lt;/A&gt;&lt;B&gt;130&lt;/B&gt;&lt;C&gt;95&lt;/C&gt;&lt;D&gt;90&lt;/D&gt;&lt;S&gt;70&lt;/S&gt;&lt;/member&gt;</v>
      </c>
    </row>
    <row r="123" spans="1:11">
      <c r="A123" s="1" t="s">
        <v>1170</v>
      </c>
      <c r="B123" s="1" t="s">
        <v>1843</v>
      </c>
      <c r="C123" s="1" t="s">
        <v>1170</v>
      </c>
      <c r="D123">
        <f>VLOOKUP(C123,pokemon_status!$B$1:$M$910,7,FALSE())</f>
        <v>100</v>
      </c>
      <c r="E123">
        <f>VLOOKUP(C123,pokemon_status!$B$1:$M$910,8,FALSE())</f>
        <v>100</v>
      </c>
      <c r="F123">
        <f>VLOOKUP(C123,pokemon_status!$B$1:$M$910,9,FALSE())</f>
        <v>125</v>
      </c>
      <c r="G123">
        <f>VLOOKUP(C123,pokemon_status!$B$1:$M$910,10,FALSE())</f>
        <v>110</v>
      </c>
      <c r="H123">
        <f>VLOOKUP(C123,pokemon_status!$B$1:$M$910,11,FALSE())</f>
        <v>50</v>
      </c>
      <c r="I123">
        <f>VLOOKUP(C123,pokemon_status!$B$1:$M$910,12,FALSE())</f>
        <v>50</v>
      </c>
      <c r="K12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"K122"&gt;&lt;Name&gt;モジャンボ&lt;/Name&gt;&lt;HP&gt;100&lt;/HP&gt;&lt;A&gt;100&lt;/A&gt;&lt;B&gt;125&lt;/B&gt;&lt;C&gt;110&lt;/C&gt;&lt;D&gt;50&lt;/D&gt;&lt;S&gt;50&lt;/S&gt;&lt;/member&gt;</v>
      </c>
    </row>
    <row r="124" spans="1:11">
      <c r="A124" s="1" t="s">
        <v>1176</v>
      </c>
      <c r="B124" s="1" t="s">
        <v>1844</v>
      </c>
      <c r="C124" s="1" t="s">
        <v>1176</v>
      </c>
      <c r="D124">
        <f>VLOOKUP(C124,pokemon_status!$B$1:$M$910,7,FALSE())</f>
        <v>95</v>
      </c>
      <c r="E124">
        <f>VLOOKUP(C124,pokemon_status!$B$1:$M$910,8,FALSE())</f>
        <v>75</v>
      </c>
      <c r="F124">
        <f>VLOOKUP(C124,pokemon_status!$B$1:$M$910,9,FALSE())</f>
        <v>80</v>
      </c>
      <c r="G124">
        <f>VLOOKUP(C124,pokemon_status!$B$1:$M$910,10,FALSE())</f>
        <v>100</v>
      </c>
      <c r="H124">
        <f>VLOOKUP(C124,pokemon_status!$B$1:$M$910,11,FALSE())</f>
        <v>110</v>
      </c>
      <c r="I124">
        <f>VLOOKUP(C124,pokemon_status!$B$1:$M$910,12,FALSE())</f>
        <v>30</v>
      </c>
      <c r="K12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"K123"&gt;&lt;Name&gt;ヤドキング&lt;/Name&gt;&lt;HP&gt;95&lt;/HP&gt;&lt;A&gt;75&lt;/A&gt;&lt;B&gt;80&lt;/B&gt;&lt;C&gt;100&lt;/C&gt;&lt;D&gt;110&lt;/D&gt;&lt;S&gt;30&lt;/S&gt;&lt;/member&gt;</v>
      </c>
    </row>
    <row r="125" spans="1:11">
      <c r="A125" s="1" t="s">
        <v>1182</v>
      </c>
      <c r="B125" s="1" t="s">
        <v>1845</v>
      </c>
      <c r="C125" s="1" t="s">
        <v>1182</v>
      </c>
      <c r="D125">
        <f>VLOOKUP(C125,pokemon_status!$B$1:$M$910,7,FALSE())</f>
        <v>95</v>
      </c>
      <c r="E125">
        <f>VLOOKUP(C125,pokemon_status!$B$1:$M$910,8,FALSE())</f>
        <v>75</v>
      </c>
      <c r="F125">
        <f>VLOOKUP(C125,pokemon_status!$B$1:$M$910,9,FALSE())</f>
        <v>110</v>
      </c>
      <c r="G125">
        <f>VLOOKUP(C125,pokemon_status!$B$1:$M$910,10,FALSE())</f>
        <v>100</v>
      </c>
      <c r="H125">
        <f>VLOOKUP(C125,pokemon_status!$B$1:$M$910,11,FALSE())</f>
        <v>80</v>
      </c>
      <c r="I125">
        <f>VLOOKUP(C125,pokemon_status!$B$1:$M$910,12,FALSE())</f>
        <v>30</v>
      </c>
      <c r="K12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"K124"&gt;&lt;Name&gt;ヤドラン&lt;/Name&gt;&lt;HP&gt;95&lt;/HP&gt;&lt;A&gt;75&lt;/A&gt;&lt;B&gt;110&lt;/B&gt;&lt;C&gt;100&lt;/C&gt;&lt;D&gt;80&lt;/D&gt;&lt;S&gt;30&lt;/S&gt;&lt;/member&gt;</v>
      </c>
    </row>
    <row r="126" spans="1:11">
      <c r="A126" s="1" t="s">
        <v>1187</v>
      </c>
      <c r="B126" s="1" t="s">
        <v>1846</v>
      </c>
      <c r="C126" s="1" t="s">
        <v>1187</v>
      </c>
      <c r="D126">
        <f>VLOOKUP(C126,pokemon_status!$B$1:$M$910,7,FALSE())</f>
        <v>90</v>
      </c>
      <c r="E126">
        <f>VLOOKUP(C126,pokemon_status!$B$1:$M$910,8,FALSE())</f>
        <v>92</v>
      </c>
      <c r="F126">
        <f>VLOOKUP(C126,pokemon_status!$B$1:$M$910,9,FALSE())</f>
        <v>75</v>
      </c>
      <c r="G126">
        <f>VLOOKUP(C126,pokemon_status!$B$1:$M$910,10,FALSE())</f>
        <v>92</v>
      </c>
      <c r="H126">
        <f>VLOOKUP(C126,pokemon_status!$B$1:$M$910,11,FALSE())</f>
        <v>85</v>
      </c>
      <c r="I126">
        <f>VLOOKUP(C126,pokemon_status!$B$1:$M$910,12,FALSE())</f>
        <v>60</v>
      </c>
      <c r="K12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"K125"&gt;&lt;Name&gt;ユキノオー&lt;/Name&gt;&lt;HP&gt;90&lt;/HP&gt;&lt;A&gt;92&lt;/A&gt;&lt;B&gt;75&lt;/B&gt;&lt;C&gt;92&lt;/C&gt;&lt;D&gt;85&lt;/D&gt;&lt;S&gt;60&lt;/S&gt;&lt;/member&gt;</v>
      </c>
    </row>
    <row r="127" spans="1:11">
      <c r="A127" s="1" t="s">
        <v>1193</v>
      </c>
      <c r="B127" s="1" t="s">
        <v>1847</v>
      </c>
      <c r="C127" s="1" t="s">
        <v>1193</v>
      </c>
      <c r="D127">
        <f>VLOOKUP(C127,pokemon_status!$B$1:$M$910,7,FALSE())</f>
        <v>70</v>
      </c>
      <c r="E127">
        <f>VLOOKUP(C127,pokemon_status!$B$1:$M$910,8,FALSE())</f>
        <v>80</v>
      </c>
      <c r="F127">
        <f>VLOOKUP(C127,pokemon_status!$B$1:$M$910,9,FALSE())</f>
        <v>70</v>
      </c>
      <c r="G127">
        <f>VLOOKUP(C127,pokemon_status!$B$1:$M$910,10,FALSE())</f>
        <v>80</v>
      </c>
      <c r="H127">
        <f>VLOOKUP(C127,pokemon_status!$B$1:$M$910,11,FALSE())</f>
        <v>70</v>
      </c>
      <c r="I127">
        <f>VLOOKUP(C127,pokemon_status!$B$1:$M$910,12,FALSE())</f>
        <v>110</v>
      </c>
      <c r="K12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"K126"&gt;&lt;Name&gt;ユキメノコ&lt;/Name&gt;&lt;HP&gt;70&lt;/HP&gt;&lt;A&gt;80&lt;/A&gt;&lt;B&gt;70&lt;/B&gt;&lt;C&gt;80&lt;/C&gt;&lt;D&gt;70&lt;/D&gt;&lt;S&gt;110&lt;/S&gt;&lt;/member&gt;</v>
      </c>
    </row>
    <row r="128" spans="1:11">
      <c r="A128" s="1" t="s">
        <v>1198</v>
      </c>
      <c r="B128" s="1" t="s">
        <v>1848</v>
      </c>
      <c r="C128" s="1" t="s">
        <v>1198</v>
      </c>
      <c r="D128">
        <f>VLOOKUP(C128,pokemon_status!$B$1:$M$910,7,FALSE())</f>
        <v>86</v>
      </c>
      <c r="E128">
        <f>VLOOKUP(C128,pokemon_status!$B$1:$M$910,8,FALSE())</f>
        <v>81</v>
      </c>
      <c r="F128">
        <f>VLOOKUP(C128,pokemon_status!$B$1:$M$910,9,FALSE())</f>
        <v>97</v>
      </c>
      <c r="G128">
        <f>VLOOKUP(C128,pokemon_status!$B$1:$M$910,10,FALSE())</f>
        <v>81</v>
      </c>
      <c r="H128">
        <f>VLOOKUP(C128,pokemon_status!$B$1:$M$910,11,FALSE())</f>
        <v>107</v>
      </c>
      <c r="I128">
        <f>VLOOKUP(C128,pokemon_status!$B$1:$M$910,12,FALSE())</f>
        <v>43</v>
      </c>
      <c r="K12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"K127"&gt;&lt;Name&gt;ユレイドル&lt;/Name&gt;&lt;HP&gt;86&lt;/HP&gt;&lt;A&gt;81&lt;/A&gt;&lt;B&gt;97&lt;/B&gt;&lt;C&gt;81&lt;/C&gt;&lt;D&gt;107&lt;/D&gt;&lt;S&gt;43&lt;/S&gt;&lt;/member&gt;</v>
      </c>
    </row>
    <row r="129" spans="1:11">
      <c r="A129" s="1" t="s">
        <v>1203</v>
      </c>
      <c r="B129" s="1" t="s">
        <v>1849</v>
      </c>
      <c r="C129" s="1" t="s">
        <v>1203</v>
      </c>
      <c r="D129">
        <f>VLOOKUP(C129,pokemon_status!$B$1:$M$910,7,FALSE())</f>
        <v>45</v>
      </c>
      <c r="E129">
        <f>VLOOKUP(C129,pokemon_status!$B$1:$M$910,8,FALSE())</f>
        <v>100</v>
      </c>
      <c r="F129">
        <f>VLOOKUP(C129,pokemon_status!$B$1:$M$910,9,FALSE())</f>
        <v>135</v>
      </c>
      <c r="G129">
        <f>VLOOKUP(C129,pokemon_status!$B$1:$M$910,10,FALSE())</f>
        <v>65</v>
      </c>
      <c r="H129">
        <f>VLOOKUP(C129,pokemon_status!$B$1:$M$910,11,FALSE())</f>
        <v>135</v>
      </c>
      <c r="I129">
        <f>VLOOKUP(C129,pokemon_status!$B$1:$M$910,12,FALSE())</f>
        <v>45</v>
      </c>
      <c r="K12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"K128"&gt;&lt;Name&gt;ヨノワール&lt;/Name&gt;&lt;HP&gt;45&lt;/HP&gt;&lt;A&gt;100&lt;/A&gt;&lt;B&gt;135&lt;/B&gt;&lt;C&gt;65&lt;/C&gt;&lt;D&gt;135&lt;/D&gt;&lt;S&gt;45&lt;/S&gt;&lt;/member&gt;</v>
      </c>
    </row>
    <row r="130" spans="1:11">
      <c r="A130" s="1" t="s">
        <v>1210</v>
      </c>
      <c r="B130" s="1" t="s">
        <v>1850</v>
      </c>
      <c r="C130" s="1" t="s">
        <v>1210</v>
      </c>
      <c r="D130">
        <f>VLOOKUP(C130,pokemon_status!$B$1:$M$910,7,FALSE())</f>
        <v>90</v>
      </c>
      <c r="E130">
        <f>VLOOKUP(C130,pokemon_status!$B$1:$M$910,8,FALSE())</f>
        <v>85</v>
      </c>
      <c r="F130">
        <f>VLOOKUP(C130,pokemon_status!$B$1:$M$910,9,FALSE())</f>
        <v>75</v>
      </c>
      <c r="G130">
        <f>VLOOKUP(C130,pokemon_status!$B$1:$M$910,10,FALSE())</f>
        <v>115</v>
      </c>
      <c r="H130">
        <f>VLOOKUP(C130,pokemon_status!$B$1:$M$910,11,FALSE())</f>
        <v>100</v>
      </c>
      <c r="I130">
        <f>VLOOKUP(C130,pokemon_status!$B$1:$M$910,12,FALSE())</f>
        <v>115</v>
      </c>
      <c r="K13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"K129"&gt;&lt;Name&gt;ライコウ&lt;/Name&gt;&lt;HP&gt;90&lt;/HP&gt;&lt;A&gt;85&lt;/A&gt;&lt;B&gt;75&lt;/B&gt;&lt;C&gt;115&lt;/C&gt;&lt;D&gt;100&lt;/D&gt;&lt;S&gt;115&lt;/S&gt;&lt;/member&gt;</v>
      </c>
    </row>
    <row r="131" spans="1:11">
      <c r="A131" s="1" t="s">
        <v>1215</v>
      </c>
      <c r="B131" s="1" t="s">
        <v>1851</v>
      </c>
      <c r="C131" s="1" t="s">
        <v>1215</v>
      </c>
      <c r="D131">
        <f>VLOOKUP(C131,pokemon_status!$B$1:$M$910,7,FALSE())</f>
        <v>60</v>
      </c>
      <c r="E131">
        <f>VLOOKUP(C131,pokemon_status!$B$1:$M$910,8,FALSE())</f>
        <v>90</v>
      </c>
      <c r="F131">
        <f>VLOOKUP(C131,pokemon_status!$B$1:$M$910,9,FALSE())</f>
        <v>55</v>
      </c>
      <c r="G131">
        <f>VLOOKUP(C131,pokemon_status!$B$1:$M$910,10,FALSE())</f>
        <v>90</v>
      </c>
      <c r="H131">
        <f>VLOOKUP(C131,pokemon_status!$B$1:$M$910,11,FALSE())</f>
        <v>80</v>
      </c>
      <c r="I131">
        <f>VLOOKUP(C131,pokemon_status!$B$1:$M$910,12,FALSE())</f>
        <v>110</v>
      </c>
      <c r="K13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"K130"&gt;&lt;Name&gt;ライチュウ&lt;/Name&gt;&lt;HP&gt;60&lt;/HP&gt;&lt;A&gt;90&lt;/A&gt;&lt;B&gt;55&lt;/B&gt;&lt;C&gt;90&lt;/C&gt;&lt;D&gt;80&lt;/D&gt;&lt;S&gt;110&lt;/S&gt;&lt;/member&gt;</v>
      </c>
    </row>
    <row r="132" spans="1:11">
      <c r="A132" s="1" t="s">
        <v>1223</v>
      </c>
      <c r="B132" s="1" t="s">
        <v>1852</v>
      </c>
      <c r="C132" s="1" t="s">
        <v>1223</v>
      </c>
      <c r="D132">
        <f>VLOOKUP(C132,pokemon_status!$B$1:$M$910,7,FALSE())</f>
        <v>70</v>
      </c>
      <c r="E132">
        <f>VLOOKUP(C132,pokemon_status!$B$1:$M$910,8,FALSE())</f>
        <v>75</v>
      </c>
      <c r="F132">
        <f>VLOOKUP(C132,pokemon_status!$B$1:$M$910,9,FALSE())</f>
        <v>60</v>
      </c>
      <c r="G132">
        <f>VLOOKUP(C132,pokemon_status!$B$1:$M$910,10,FALSE())</f>
        <v>105</v>
      </c>
      <c r="H132">
        <f>VLOOKUP(C132,pokemon_status!$B$1:$M$910,11,FALSE())</f>
        <v>60</v>
      </c>
      <c r="I132">
        <f>VLOOKUP(C132,pokemon_status!$B$1:$M$910,12,FALSE())</f>
        <v>105</v>
      </c>
      <c r="K13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"K131"&gt;&lt;Name&gt;ライボルト&lt;/Name&gt;&lt;HP&gt;70&lt;/HP&gt;&lt;A&gt;75&lt;/A&gt;&lt;B&gt;60&lt;/B&gt;&lt;C&gt;105&lt;/C&gt;&lt;D&gt;60&lt;/D&gt;&lt;S&gt;105&lt;/S&gt;&lt;/member&gt;</v>
      </c>
    </row>
    <row r="133" spans="1:11">
      <c r="A133" s="1" t="s">
        <v>1228</v>
      </c>
      <c r="B133" s="1" t="s">
        <v>1853</v>
      </c>
      <c r="C133" s="1" t="s">
        <v>1228</v>
      </c>
      <c r="D133">
        <f>VLOOKUP(C133,pokemon_status!$B$1:$M$910,7,FALSE())</f>
        <v>100</v>
      </c>
      <c r="E133">
        <f>VLOOKUP(C133,pokemon_status!$B$1:$M$910,8,FALSE())</f>
        <v>110</v>
      </c>
      <c r="F133">
        <f>VLOOKUP(C133,pokemon_status!$B$1:$M$910,9,FALSE())</f>
        <v>90</v>
      </c>
      <c r="G133">
        <f>VLOOKUP(C133,pokemon_status!$B$1:$M$910,10,FALSE())</f>
        <v>85</v>
      </c>
      <c r="H133">
        <f>VLOOKUP(C133,pokemon_status!$B$1:$M$910,11,FALSE())</f>
        <v>90</v>
      </c>
      <c r="I133">
        <f>VLOOKUP(C133,pokemon_status!$B$1:$M$910,12,FALSE())</f>
        <v>60</v>
      </c>
      <c r="K13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"K132"&gt;&lt;Name&gt;ラグラージ&lt;/Name&gt;&lt;HP&gt;100&lt;/HP&gt;&lt;A&gt;110&lt;/A&gt;&lt;B&gt;90&lt;/B&gt;&lt;C&gt;85&lt;/C&gt;&lt;D&gt;90&lt;/D&gt;&lt;S&gt;60&lt;/S&gt;&lt;/member&gt;</v>
      </c>
    </row>
    <row r="134" spans="1:11">
      <c r="A134" s="1" t="s">
        <v>1233</v>
      </c>
      <c r="B134" s="1" t="s">
        <v>1854</v>
      </c>
      <c r="C134" s="1" t="s">
        <v>1233</v>
      </c>
      <c r="D134">
        <f>VLOOKUP(C134,pokemon_status!$B$1:$M$910,7,FALSE())</f>
        <v>80</v>
      </c>
      <c r="E134">
        <f>VLOOKUP(C134,pokemon_status!$B$1:$M$910,8,FALSE())</f>
        <v>80</v>
      </c>
      <c r="F134">
        <f>VLOOKUP(C134,pokemon_status!$B$1:$M$910,9,FALSE())</f>
        <v>90</v>
      </c>
      <c r="G134">
        <f>VLOOKUP(C134,pokemon_status!$B$1:$M$910,10,FALSE())</f>
        <v>110</v>
      </c>
      <c r="H134">
        <f>VLOOKUP(C134,pokemon_status!$B$1:$M$910,11,FALSE())</f>
        <v>130</v>
      </c>
      <c r="I134">
        <f>VLOOKUP(C134,pokemon_status!$B$1:$M$910,12,FALSE())</f>
        <v>110</v>
      </c>
      <c r="K13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"K133"&gt;&lt;Name&gt;ラティアス&lt;/Name&gt;&lt;HP&gt;80&lt;/HP&gt;&lt;A&gt;80&lt;/A&gt;&lt;B&gt;90&lt;/B&gt;&lt;C&gt;110&lt;/C&gt;&lt;D&gt;130&lt;/D&gt;&lt;S&gt;110&lt;/S&gt;&lt;/member&gt;</v>
      </c>
    </row>
    <row r="135" spans="1:11">
      <c r="A135" s="1" t="s">
        <v>1239</v>
      </c>
      <c r="B135" s="1" t="s">
        <v>1855</v>
      </c>
      <c r="C135" s="1" t="s">
        <v>1239</v>
      </c>
      <c r="D135">
        <f>VLOOKUP(C135,pokemon_status!$B$1:$M$910,7,FALSE())</f>
        <v>80</v>
      </c>
      <c r="E135">
        <f>VLOOKUP(C135,pokemon_status!$B$1:$M$910,8,FALSE())</f>
        <v>90</v>
      </c>
      <c r="F135">
        <f>VLOOKUP(C135,pokemon_status!$B$1:$M$910,9,FALSE())</f>
        <v>80</v>
      </c>
      <c r="G135">
        <f>VLOOKUP(C135,pokemon_status!$B$1:$M$910,10,FALSE())</f>
        <v>130</v>
      </c>
      <c r="H135">
        <f>VLOOKUP(C135,pokemon_status!$B$1:$M$910,11,FALSE())</f>
        <v>110</v>
      </c>
      <c r="I135">
        <f>VLOOKUP(C135,pokemon_status!$B$1:$M$910,12,FALSE())</f>
        <v>110</v>
      </c>
      <c r="K13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"K134"&gt;&lt;Name&gt;ラティオス&lt;/Name&gt;&lt;HP&gt;80&lt;/HP&gt;&lt;A&gt;90&lt;/A&gt;&lt;B&gt;80&lt;/B&gt;&lt;C&gt;130&lt;/C&gt;&lt;D&gt;110&lt;/D&gt;&lt;S&gt;110&lt;/S&gt;&lt;/member&gt;</v>
      </c>
    </row>
    <row r="136" spans="1:11">
      <c r="A136" s="1" t="s">
        <v>1245</v>
      </c>
      <c r="B136" s="1" t="s">
        <v>1856</v>
      </c>
      <c r="C136" s="1" t="s">
        <v>1245</v>
      </c>
      <c r="D136">
        <f>VLOOKUP(C136,pokemon_status!$B$1:$M$910,7,FALSE())</f>
        <v>130</v>
      </c>
      <c r="E136">
        <f>VLOOKUP(C136,pokemon_status!$B$1:$M$910,8,FALSE())</f>
        <v>85</v>
      </c>
      <c r="F136">
        <f>VLOOKUP(C136,pokemon_status!$B$1:$M$910,9,FALSE())</f>
        <v>80</v>
      </c>
      <c r="G136">
        <f>VLOOKUP(C136,pokemon_status!$B$1:$M$910,10,FALSE())</f>
        <v>85</v>
      </c>
      <c r="H136">
        <f>VLOOKUP(C136,pokemon_status!$B$1:$M$910,11,FALSE())</f>
        <v>95</v>
      </c>
      <c r="I136">
        <f>VLOOKUP(C136,pokemon_status!$B$1:$M$910,12,FALSE())</f>
        <v>60</v>
      </c>
      <c r="K13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"K135"&gt;&lt;Name&gt;ラプラス&lt;/Name&gt;&lt;HP&gt;130&lt;/HP&gt;&lt;A&gt;85&lt;/A&gt;&lt;B&gt;80&lt;/B&gt;&lt;C&gt;85&lt;/C&gt;&lt;D&gt;95&lt;/D&gt;&lt;S&gt;60&lt;/S&gt;&lt;/member&gt;</v>
      </c>
    </row>
    <row r="137" spans="1:11">
      <c r="A137" s="1" t="s">
        <v>1251</v>
      </c>
      <c r="B137" s="1" t="s">
        <v>1857</v>
      </c>
      <c r="C137" s="1" t="s">
        <v>1251</v>
      </c>
      <c r="D137">
        <f>VLOOKUP(C137,pokemon_status!$B$1:$M$910,7,FALSE())</f>
        <v>75</v>
      </c>
      <c r="E137">
        <f>VLOOKUP(C137,pokemon_status!$B$1:$M$910,8,FALSE())</f>
        <v>80</v>
      </c>
      <c r="F137">
        <f>VLOOKUP(C137,pokemon_status!$B$1:$M$910,9,FALSE())</f>
        <v>85</v>
      </c>
      <c r="G137">
        <f>VLOOKUP(C137,pokemon_status!$B$1:$M$910,10,FALSE())</f>
        <v>110</v>
      </c>
      <c r="H137">
        <f>VLOOKUP(C137,pokemon_status!$B$1:$M$910,11,FALSE())</f>
        <v>90</v>
      </c>
      <c r="I137">
        <f>VLOOKUP(C137,pokemon_status!$B$1:$M$910,12,FALSE())</f>
        <v>50</v>
      </c>
      <c r="K13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"K136"&gt;&lt;Name&gt;ラフレシア&lt;/Name&gt;&lt;HP&gt;75&lt;/HP&gt;&lt;A&gt;80&lt;/A&gt;&lt;B&gt;85&lt;/B&gt;&lt;C&gt;110&lt;/C&gt;&lt;D&gt;90&lt;/D&gt;&lt;S&gt;50&lt;/S&gt;&lt;/member&gt;</v>
      </c>
    </row>
    <row r="138" spans="1:11">
      <c r="A138" s="1" t="s">
        <v>1256</v>
      </c>
      <c r="B138" s="1" t="s">
        <v>1858</v>
      </c>
      <c r="C138" s="1" t="s">
        <v>1256</v>
      </c>
      <c r="D138">
        <f>VLOOKUP(C138,pokemon_status!$B$1:$M$910,7,FALSE())</f>
        <v>97</v>
      </c>
      <c r="E138">
        <f>VLOOKUP(C138,pokemon_status!$B$1:$M$910,8,FALSE())</f>
        <v>165</v>
      </c>
      <c r="F138">
        <f>VLOOKUP(C138,pokemon_status!$B$1:$M$910,9,FALSE())</f>
        <v>60</v>
      </c>
      <c r="G138">
        <f>VLOOKUP(C138,pokemon_status!$B$1:$M$910,10,FALSE())</f>
        <v>65</v>
      </c>
      <c r="H138">
        <f>VLOOKUP(C138,pokemon_status!$B$1:$M$910,11,FALSE())</f>
        <v>50</v>
      </c>
      <c r="I138">
        <f>VLOOKUP(C138,pokemon_status!$B$1:$M$910,12,FALSE())</f>
        <v>58</v>
      </c>
      <c r="K13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"K137"&gt;&lt;Name&gt;ラムパルド&lt;/Name&gt;&lt;HP&gt;97&lt;/HP&gt;&lt;A&gt;165&lt;/A&gt;&lt;B&gt;60&lt;/B&gt;&lt;C&gt;65&lt;/C&gt;&lt;D&gt;50&lt;/D&gt;&lt;S&gt;58&lt;/S&gt;&lt;/member&gt;</v>
      </c>
    </row>
    <row r="139" spans="1:11">
      <c r="A139" s="1" t="s">
        <v>1262</v>
      </c>
      <c r="B139" s="1" t="s">
        <v>1859</v>
      </c>
      <c r="C139" s="1" t="s">
        <v>1262</v>
      </c>
      <c r="D139">
        <f>VLOOKUP(C139,pokemon_status!$B$1:$M$910,7,FALSE())</f>
        <v>125</v>
      </c>
      <c r="E139">
        <f>VLOOKUP(C139,pokemon_status!$B$1:$M$910,8,FALSE())</f>
        <v>58</v>
      </c>
      <c r="F139">
        <f>VLOOKUP(C139,pokemon_status!$B$1:$M$910,9,FALSE())</f>
        <v>58</v>
      </c>
      <c r="G139">
        <f>VLOOKUP(C139,pokemon_status!$B$1:$M$910,10,FALSE())</f>
        <v>76</v>
      </c>
      <c r="H139">
        <f>VLOOKUP(C139,pokemon_status!$B$1:$M$910,11,FALSE())</f>
        <v>76</v>
      </c>
      <c r="I139">
        <f>VLOOKUP(C139,pokemon_status!$B$1:$M$910,12,FALSE())</f>
        <v>67</v>
      </c>
      <c r="K13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"K138"&gt;&lt;Name&gt;ランターン&lt;/Name&gt;&lt;HP&gt;125&lt;/HP&gt;&lt;A&gt;58&lt;/A&gt;&lt;B&gt;58&lt;/B&gt;&lt;C&gt;76&lt;/C&gt;&lt;D&gt;76&lt;/D&gt;&lt;S&gt;67&lt;/S&gt;&lt;/member&gt;</v>
      </c>
    </row>
    <row r="140" spans="1:11">
      <c r="A140" s="1" t="s">
        <v>1268</v>
      </c>
      <c r="B140" s="1" t="s">
        <v>1860</v>
      </c>
      <c r="C140" s="1" t="s">
        <v>1268</v>
      </c>
      <c r="D140">
        <f>VLOOKUP(C140,pokemon_status!$B$1:$M$910,7,FALSE())</f>
        <v>65</v>
      </c>
      <c r="E140">
        <f>VLOOKUP(C140,pokemon_status!$B$1:$M$910,8,FALSE())</f>
        <v>110</v>
      </c>
      <c r="F140">
        <f>VLOOKUP(C140,pokemon_status!$B$1:$M$910,9,FALSE())</f>
        <v>130</v>
      </c>
      <c r="G140">
        <f>VLOOKUP(C140,pokemon_status!$B$1:$M$910,10,FALSE())</f>
        <v>60</v>
      </c>
      <c r="H140">
        <f>VLOOKUP(C140,pokemon_status!$B$1:$M$910,11,FALSE())</f>
        <v>65</v>
      </c>
      <c r="I140">
        <f>VLOOKUP(C140,pokemon_status!$B$1:$M$910,12,FALSE())</f>
        <v>95</v>
      </c>
      <c r="K14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"K139"&gt;&lt;Name&gt;リーフィア&lt;/Name&gt;&lt;HP&gt;65&lt;/HP&gt;&lt;A&gt;110&lt;/A&gt;&lt;B&gt;130&lt;/B&gt;&lt;C&gt;60&lt;/C&gt;&lt;D&gt;65&lt;/D&gt;&lt;S&gt;95&lt;/S&gt;&lt;/member&gt;</v>
      </c>
    </row>
    <row r="141" spans="1:11">
      <c r="A141" s="1" t="s">
        <v>1273</v>
      </c>
      <c r="B141" s="1" t="s">
        <v>1861</v>
      </c>
      <c r="C141" s="1" t="s">
        <v>1273</v>
      </c>
      <c r="D141">
        <f>VLOOKUP(C141,pokemon_status!$B$1:$M$910,7,FALSE())</f>
        <v>78</v>
      </c>
      <c r="E141">
        <f>VLOOKUP(C141,pokemon_status!$B$1:$M$910,8,FALSE())</f>
        <v>84</v>
      </c>
      <c r="F141">
        <f>VLOOKUP(C141,pokemon_status!$B$1:$M$910,9,FALSE())</f>
        <v>78</v>
      </c>
      <c r="G141">
        <f>VLOOKUP(C141,pokemon_status!$B$1:$M$910,10,FALSE())</f>
        <v>109</v>
      </c>
      <c r="H141">
        <f>VLOOKUP(C141,pokemon_status!$B$1:$M$910,11,FALSE())</f>
        <v>85</v>
      </c>
      <c r="I141">
        <f>VLOOKUP(C141,pokemon_status!$B$1:$M$910,12,FALSE())</f>
        <v>100</v>
      </c>
      <c r="K14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"K140"&gt;&lt;Name&gt;リザードン&lt;/Name&gt;&lt;HP&gt;78&lt;/HP&gt;&lt;A&gt;84&lt;/A&gt;&lt;B&gt;78&lt;/B&gt;&lt;C&gt;109&lt;/C&gt;&lt;D&gt;85&lt;/D&gt;&lt;S&gt;100&lt;/S&gt;&lt;/member&gt;</v>
      </c>
    </row>
    <row r="142" spans="1:11">
      <c r="A142" s="1" t="s">
        <v>1278</v>
      </c>
      <c r="B142" s="1" t="s">
        <v>1862</v>
      </c>
      <c r="C142" s="1" t="s">
        <v>1278</v>
      </c>
      <c r="D142">
        <f>VLOOKUP(C142,pokemon_status!$B$1:$M$910,7,FALSE())</f>
        <v>90</v>
      </c>
      <c r="E142">
        <f>VLOOKUP(C142,pokemon_status!$B$1:$M$910,8,FALSE())</f>
        <v>130</v>
      </c>
      <c r="F142">
        <f>VLOOKUP(C142,pokemon_status!$B$1:$M$910,9,FALSE())</f>
        <v>75</v>
      </c>
      <c r="G142">
        <f>VLOOKUP(C142,pokemon_status!$B$1:$M$910,10,FALSE())</f>
        <v>75</v>
      </c>
      <c r="H142">
        <f>VLOOKUP(C142,pokemon_status!$B$1:$M$910,11,FALSE())</f>
        <v>75</v>
      </c>
      <c r="I142">
        <f>VLOOKUP(C142,pokemon_status!$B$1:$M$910,12,FALSE())</f>
        <v>55</v>
      </c>
      <c r="K14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"K141"&gt;&lt;Name&gt;リングマ&lt;/Name&gt;&lt;HP&gt;90&lt;/HP&gt;&lt;A&gt;130&lt;/A&gt;&lt;B&gt;75&lt;/B&gt;&lt;C&gt;75&lt;/C&gt;&lt;D&gt;75&lt;/D&gt;&lt;S&gt;55&lt;/S&gt;&lt;/member&gt;</v>
      </c>
    </row>
    <row r="143" spans="1:11">
      <c r="A143" s="1" t="s">
        <v>1283</v>
      </c>
      <c r="B143" s="1" t="s">
        <v>1863</v>
      </c>
      <c r="C143" s="1" t="s">
        <v>1283</v>
      </c>
      <c r="D143">
        <f>VLOOKUP(C143,pokemon_status!$B$1:$M$910,7,FALSE())</f>
        <v>65</v>
      </c>
      <c r="E143">
        <f>VLOOKUP(C143,pokemon_status!$B$1:$M$910,8,FALSE())</f>
        <v>50</v>
      </c>
      <c r="F143">
        <f>VLOOKUP(C143,pokemon_status!$B$1:$M$910,9,FALSE())</f>
        <v>35</v>
      </c>
      <c r="G143">
        <f>VLOOKUP(C143,pokemon_status!$B$1:$M$910,10,FALSE())</f>
        <v>115</v>
      </c>
      <c r="H143">
        <f>VLOOKUP(C143,pokemon_status!$B$1:$M$910,11,FALSE())</f>
        <v>95</v>
      </c>
      <c r="I143">
        <f>VLOOKUP(C143,pokemon_status!$B$1:$M$910,12,FALSE())</f>
        <v>95</v>
      </c>
      <c r="K14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"K142"&gt;&lt;Name&gt;ルージュラ&lt;/Name&gt;&lt;HP&gt;65&lt;/HP&gt;&lt;A&gt;50&lt;/A&gt;&lt;B&gt;35&lt;/B&gt;&lt;C&gt;115&lt;/C&gt;&lt;D&gt;95&lt;/D&gt;&lt;S&gt;95&lt;/S&gt;&lt;/member&gt;</v>
      </c>
    </row>
    <row r="144" spans="1:11">
      <c r="A144" s="1" t="s">
        <v>1290</v>
      </c>
      <c r="B144" s="1" t="s">
        <v>1864</v>
      </c>
      <c r="C144" s="1" t="s">
        <v>1290</v>
      </c>
      <c r="D144">
        <f>VLOOKUP(C144,pokemon_status!$B$1:$M$910,7,FALSE())</f>
        <v>70</v>
      </c>
      <c r="E144">
        <f>VLOOKUP(C144,pokemon_status!$B$1:$M$910,8,FALSE())</f>
        <v>110</v>
      </c>
      <c r="F144">
        <f>VLOOKUP(C144,pokemon_status!$B$1:$M$910,9,FALSE())</f>
        <v>70</v>
      </c>
      <c r="G144">
        <f>VLOOKUP(C144,pokemon_status!$B$1:$M$910,10,FALSE())</f>
        <v>115</v>
      </c>
      <c r="H144">
        <f>VLOOKUP(C144,pokemon_status!$B$1:$M$910,11,FALSE())</f>
        <v>70</v>
      </c>
      <c r="I144">
        <f>VLOOKUP(C144,pokemon_status!$B$1:$M$910,12,FALSE())</f>
        <v>90</v>
      </c>
      <c r="K14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"K143"&gt;&lt;Name&gt;ルカリオ&lt;/Name&gt;&lt;HP&gt;70&lt;/HP&gt;&lt;A&gt;110&lt;/A&gt;&lt;B&gt;70&lt;/B&gt;&lt;C&gt;115&lt;/C&gt;&lt;D&gt;70&lt;/D&gt;&lt;S&gt;90&lt;/S&gt;&lt;/member&gt;</v>
      </c>
    </row>
    <row r="145" spans="1:11">
      <c r="A145" s="1" t="s">
        <v>1295</v>
      </c>
      <c r="B145" s="1" t="s">
        <v>1865</v>
      </c>
      <c r="C145" s="1" t="s">
        <v>1295</v>
      </c>
      <c r="D145">
        <f>VLOOKUP(C145,pokemon_status!$B$1:$M$910,7,FALSE())</f>
        <v>80</v>
      </c>
      <c r="E145">
        <f>VLOOKUP(C145,pokemon_status!$B$1:$M$910,8,FALSE())</f>
        <v>70</v>
      </c>
      <c r="F145">
        <f>VLOOKUP(C145,pokemon_status!$B$1:$M$910,9,FALSE())</f>
        <v>70</v>
      </c>
      <c r="G145">
        <f>VLOOKUP(C145,pokemon_status!$B$1:$M$910,10,FALSE())</f>
        <v>90</v>
      </c>
      <c r="H145">
        <f>VLOOKUP(C145,pokemon_status!$B$1:$M$910,11,FALSE())</f>
        <v>100</v>
      </c>
      <c r="I145">
        <f>VLOOKUP(C145,pokemon_status!$B$1:$M$910,12,FALSE())</f>
        <v>70</v>
      </c>
      <c r="K14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"K144"&gt;&lt;Name&gt;ルンパッパ&lt;/Name&gt;&lt;HP&gt;80&lt;/HP&gt;&lt;A&gt;70&lt;/A&gt;&lt;B&gt;70&lt;/B&gt;&lt;C&gt;90&lt;/C&gt;&lt;D&gt;100&lt;/D&gt;&lt;S&gt;70&lt;/S&gt;&lt;/member&gt;</v>
      </c>
    </row>
    <row r="146" spans="1:11">
      <c r="A146" s="1" t="s">
        <v>1302</v>
      </c>
      <c r="B146" s="1" t="s">
        <v>1866</v>
      </c>
      <c r="C146" s="1" t="s">
        <v>1302</v>
      </c>
      <c r="D146">
        <f>VLOOKUP(C146,pokemon_status!$B$1:$M$910,7,FALSE())</f>
        <v>80</v>
      </c>
      <c r="E146">
        <f>VLOOKUP(C146,pokemon_status!$B$1:$M$910,8,FALSE())</f>
        <v>50</v>
      </c>
      <c r="F146">
        <f>VLOOKUP(C146,pokemon_status!$B$1:$M$910,9,FALSE())</f>
        <v>100</v>
      </c>
      <c r="G146">
        <f>VLOOKUP(C146,pokemon_status!$B$1:$M$910,10,FALSE())</f>
        <v>100</v>
      </c>
      <c r="H146">
        <f>VLOOKUP(C146,pokemon_status!$B$1:$M$910,11,FALSE())</f>
        <v>200</v>
      </c>
      <c r="I146">
        <f>VLOOKUP(C146,pokemon_status!$B$1:$M$910,12,FALSE())</f>
        <v>50</v>
      </c>
      <c r="K14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"K145"&gt;&lt;Name&gt;レジアイス&lt;/Name&gt;&lt;HP&gt;80&lt;/HP&gt;&lt;A&gt;50&lt;/A&gt;&lt;B&gt;100&lt;/B&gt;&lt;C&gt;100&lt;/C&gt;&lt;D&gt;200&lt;/D&gt;&lt;S&gt;50&lt;/S&gt;&lt;/member&gt;</v>
      </c>
    </row>
    <row r="147" spans="1:11">
      <c r="A147" s="1" t="s">
        <v>1307</v>
      </c>
      <c r="B147" s="1" t="s">
        <v>1867</v>
      </c>
      <c r="C147" s="1" t="s">
        <v>1307</v>
      </c>
      <c r="D147">
        <f>VLOOKUP(C147,pokemon_status!$B$1:$M$910,7,FALSE())</f>
        <v>110</v>
      </c>
      <c r="E147">
        <f>VLOOKUP(C147,pokemon_status!$B$1:$M$910,8,FALSE())</f>
        <v>160</v>
      </c>
      <c r="F147">
        <f>VLOOKUP(C147,pokemon_status!$B$1:$M$910,9,FALSE())</f>
        <v>110</v>
      </c>
      <c r="G147">
        <f>VLOOKUP(C147,pokemon_status!$B$1:$M$910,10,FALSE())</f>
        <v>80</v>
      </c>
      <c r="H147">
        <f>VLOOKUP(C147,pokemon_status!$B$1:$M$910,11,FALSE())</f>
        <v>110</v>
      </c>
      <c r="I147">
        <f>VLOOKUP(C147,pokemon_status!$B$1:$M$910,12,FALSE())</f>
        <v>100</v>
      </c>
      <c r="K14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"K146"&gt;&lt;Name&gt;レジギガス&lt;/Name&gt;&lt;HP&gt;110&lt;/HP&gt;&lt;A&gt;160&lt;/A&gt;&lt;B&gt;110&lt;/B&gt;&lt;C&gt;80&lt;/C&gt;&lt;D&gt;110&lt;/D&gt;&lt;S&gt;100&lt;/S&gt;&lt;/member&gt;</v>
      </c>
    </row>
    <row r="148" spans="1:11">
      <c r="A148" s="1" t="s">
        <v>1312</v>
      </c>
      <c r="B148" s="1" t="s">
        <v>1868</v>
      </c>
      <c r="C148" s="1" t="s">
        <v>1312</v>
      </c>
      <c r="D148">
        <f>VLOOKUP(C148,pokemon_status!$B$1:$M$910,7,FALSE())</f>
        <v>80</v>
      </c>
      <c r="E148">
        <f>VLOOKUP(C148,pokemon_status!$B$1:$M$910,8,FALSE())</f>
        <v>75</v>
      </c>
      <c r="F148">
        <f>VLOOKUP(C148,pokemon_status!$B$1:$M$910,9,FALSE())</f>
        <v>150</v>
      </c>
      <c r="G148">
        <f>VLOOKUP(C148,pokemon_status!$B$1:$M$910,10,FALSE())</f>
        <v>75</v>
      </c>
      <c r="H148">
        <f>VLOOKUP(C148,pokemon_status!$B$1:$M$910,11,FALSE())</f>
        <v>150</v>
      </c>
      <c r="I148">
        <f>VLOOKUP(C148,pokemon_status!$B$1:$M$910,12,FALSE())</f>
        <v>50</v>
      </c>
      <c r="K14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"K147"&gt;&lt;Name&gt;レジスチル&lt;/Name&gt;&lt;HP&gt;80&lt;/HP&gt;&lt;A&gt;75&lt;/A&gt;&lt;B&gt;150&lt;/B&gt;&lt;C&gt;75&lt;/C&gt;&lt;D&gt;150&lt;/D&gt;&lt;S&gt;50&lt;/S&gt;&lt;/member&gt;</v>
      </c>
    </row>
    <row r="149" spans="1:11">
      <c r="A149" s="1" t="s">
        <v>1317</v>
      </c>
      <c r="B149" s="1" t="s">
        <v>1869</v>
      </c>
      <c r="C149" s="1" t="s">
        <v>1317</v>
      </c>
      <c r="D149">
        <f>VLOOKUP(C149,pokemon_status!$B$1:$M$910,7,FALSE())</f>
        <v>80</v>
      </c>
      <c r="E149">
        <f>VLOOKUP(C149,pokemon_status!$B$1:$M$910,8,FALSE())</f>
        <v>100</v>
      </c>
      <c r="F149">
        <f>VLOOKUP(C149,pokemon_status!$B$1:$M$910,9,FALSE())</f>
        <v>200</v>
      </c>
      <c r="G149">
        <f>VLOOKUP(C149,pokemon_status!$B$1:$M$910,10,FALSE())</f>
        <v>50</v>
      </c>
      <c r="H149">
        <f>VLOOKUP(C149,pokemon_status!$B$1:$M$910,11,FALSE())</f>
        <v>100</v>
      </c>
      <c r="I149">
        <f>VLOOKUP(C149,pokemon_status!$B$1:$M$910,12,FALSE())</f>
        <v>50</v>
      </c>
      <c r="K14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"K148"&gt;&lt;Name&gt;レジロック&lt;/Name&gt;&lt;HP&gt;80&lt;/HP&gt;&lt;A&gt;100&lt;/A&gt;&lt;B&gt;200&lt;/B&gt;&lt;C&gt;50&lt;/C&gt;&lt;D&gt;100&lt;/D&gt;&lt;S&gt;50&lt;/S&gt;&lt;/member&gt;</v>
      </c>
    </row>
    <row r="150" spans="1:11">
      <c r="A150" s="1" t="s">
        <v>1322</v>
      </c>
      <c r="B150" s="1" t="s">
        <v>1870</v>
      </c>
      <c r="C150" s="1" t="s">
        <v>1322</v>
      </c>
      <c r="D150">
        <f>VLOOKUP(C150,pokemon_status!$B$1:$M$910,7,FALSE())</f>
        <v>80</v>
      </c>
      <c r="E150">
        <f>VLOOKUP(C150,pokemon_status!$B$1:$M$910,8,FALSE())</f>
        <v>120</v>
      </c>
      <c r="F150">
        <f>VLOOKUP(C150,pokemon_status!$B$1:$M$910,9,FALSE())</f>
        <v>79</v>
      </c>
      <c r="G150">
        <f>VLOOKUP(C150,pokemon_status!$B$1:$M$910,10,FALSE())</f>
        <v>95</v>
      </c>
      <c r="H150">
        <f>VLOOKUP(C150,pokemon_status!$B$1:$M$910,11,FALSE())</f>
        <v>79</v>
      </c>
      <c r="I150">
        <f>VLOOKUP(C150,pokemon_status!$B$1:$M$910,12,FALSE())</f>
        <v>70</v>
      </c>
      <c r="K15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"K149"&gt;&lt;Name&gt;レントラー&lt;/Name&gt;&lt;HP&gt;80&lt;/HP&gt;&lt;A&gt;120&lt;/A&gt;&lt;B&gt;79&lt;/B&gt;&lt;C&gt;95&lt;/C&gt;&lt;D&gt;79&lt;/D&gt;&lt;S&gt;70&lt;/S&gt;&lt;/member&gt;</v>
      </c>
    </row>
    <row r="151" spans="1:11">
      <c r="A151" s="1" t="s">
        <v>1329</v>
      </c>
      <c r="B151" s="1" t="s">
        <v>1871</v>
      </c>
      <c r="C151" s="1" t="s">
        <v>1329</v>
      </c>
      <c r="D151">
        <f>VLOOKUP(C151,pokemon_status!$B$1:$M$910,7,FALSE())</f>
        <v>60</v>
      </c>
      <c r="E151">
        <f>VLOOKUP(C151,pokemon_status!$B$1:$M$910,8,FALSE())</f>
        <v>70</v>
      </c>
      <c r="F151">
        <f>VLOOKUP(C151,pokemon_status!$B$1:$M$910,9,FALSE())</f>
        <v>65</v>
      </c>
      <c r="G151">
        <f>VLOOKUP(C151,pokemon_status!$B$1:$M$910,10,FALSE())</f>
        <v>125</v>
      </c>
      <c r="H151">
        <f>VLOOKUP(C151,pokemon_status!$B$1:$M$910,11,FALSE())</f>
        <v>105</v>
      </c>
      <c r="I151">
        <f>VLOOKUP(C151,pokemon_status!$B$1:$M$910,12,FALSE())</f>
        <v>90</v>
      </c>
      <c r="K15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Row],[S]]&amp;"&lt;/S&gt;&lt;/member&gt;&lt;/Inf_syuzokuti&gt;"</f>
        <v>&lt;member K_ID = "K150"&gt;&lt;Name&gt;ロズレイド&lt;/Name&gt;&lt;HP&gt;60&lt;/HP&gt;&lt;A&gt;70&lt;/A&gt;&lt;B&gt;65&lt;/B&gt;&lt;C&gt;125&lt;/C&gt;&lt;D&gt;105&lt;/D&gt;&lt;S&gt;90&lt;/S&gt;&lt;/member&gt;&lt;/Inf_syuzokuti&gt;</v>
      </c>
    </row>
  </sheetData>
  <phoneticPr fontId="13"/>
  <pageMargins left="0.7" right="0.7" top="0.75" bottom="0.75" header="0.51180555555555496" footer="0.51180555555555496"/>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メモ</vt:lpstr>
      <vt:lpstr>テーブル_メモ</vt:lpstr>
      <vt:lpstr>ステ計_メモ</vt:lpstr>
      <vt:lpstr>ダメ計_メモ</vt:lpstr>
      <vt:lpstr>xml_table1</vt:lpstr>
      <vt:lpstr>xml_table2</vt:lpstr>
      <vt:lpstr>xml_table3</vt:lpstr>
      <vt:lpstr>xml_table4</vt:lpstr>
      <vt:lpstr>xml_table5</vt:lpstr>
      <vt:lpstr>作業用</vt:lpstr>
      <vt:lpstr>pokemon_status</vt:lpstr>
      <vt:lpstr>pokemon_waza</vt:lpstr>
      <vt:lpstr>pokemon_tokusei</vt:lpstr>
      <vt:lpstr>pokemonn_dougu</vt:lpstr>
      <vt:lpstr>xml_table1!_FilterDatabase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ojtd001</dc:creator>
  <dc:description/>
  <cp:lastModifiedBy>ojtd001</cp:lastModifiedBy>
  <cp:revision>2</cp:revision>
  <dcterms:created xsi:type="dcterms:W3CDTF">2021-11-13T03:05:32Z</dcterms:created>
  <dcterms:modified xsi:type="dcterms:W3CDTF">2021-11-25T09:04:55Z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0x010100CC76FD81E05E8B47A48148B0985E093E</vt:lpwstr>
  </property>
</Properties>
</file>