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yutsz/Desktop/FPL-Transfer-Planner/Reports/"/>
    </mc:Choice>
  </mc:AlternateContent>
  <xr:revisionPtr revIDLastSave="0" documentId="13_ncr:1_{2BFA270D-71B3-A348-89FA-408C01AC2FBE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My Team" sheetId="1" r:id="rId1"/>
    <sheet name="Fixtures" sheetId="2" r:id="rId2"/>
    <sheet name="Correct Predictions" sheetId="3" r:id="rId3"/>
    <sheet name="Wrong Predictions" sheetId="4" r:id="rId4"/>
    <sheet name="Above mean" sheetId="5" r:id="rId5"/>
    <sheet name="GK" sheetId="6" r:id="rId6"/>
    <sheet name="DEF" sheetId="7" r:id="rId7"/>
    <sheet name="MID" sheetId="8" r:id="rId8"/>
    <sheet name="FWD" sheetId="9" r:id="rId9"/>
  </sheets>
  <definedNames>
    <definedName name="_xlnm._FilterDatabase" localSheetId="6" hidden="1">DEF!$A$1:$AC$1</definedName>
    <definedName name="_xlnm._FilterDatabase" localSheetId="1" hidden="1">Fixtures!$A$1:$R$25</definedName>
    <definedName name="_xlnm._FilterDatabase" localSheetId="8" hidden="1">FWD!$A$1:$AA$1</definedName>
    <definedName name="_xlnm._FilterDatabase" localSheetId="5" hidden="1">GK!$A$1:$Z$30</definedName>
    <definedName name="_xlnm._FilterDatabase" localSheetId="7" hidden="1">MID!$A$1:$AA$1</definedName>
    <definedName name="_xlnm._FilterDatabase" localSheetId="0" hidden="1">'My Team'!$A$1:$AN$15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" i="3" l="1"/>
  <c r="F71" i="3"/>
  <c r="F70" i="3"/>
  <c r="F69" i="3"/>
  <c r="E71" i="3"/>
  <c r="D71" i="3"/>
  <c r="C71" i="3"/>
  <c r="D70" i="3"/>
  <c r="C70" i="3"/>
  <c r="D69" i="3"/>
  <c r="C69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B73" i="3"/>
  <c r="B75" i="3"/>
  <c r="E101" i="4"/>
  <c r="D101" i="4"/>
  <c r="F101" i="4" s="1"/>
  <c r="F100" i="4"/>
  <c r="E100" i="4"/>
  <c r="D100" i="4"/>
  <c r="C101" i="4"/>
  <c r="C100" i="4"/>
  <c r="F90" i="4"/>
  <c r="F91" i="4"/>
  <c r="F92" i="4"/>
  <c r="F93" i="4"/>
  <c r="F94" i="4"/>
  <c r="F95" i="4"/>
  <c r="F96" i="4"/>
  <c r="F97" i="4"/>
  <c r="F98" i="4"/>
  <c r="F99" i="4"/>
  <c r="B31" i="5" l="1"/>
  <c r="J28" i="5"/>
  <c r="I28" i="5"/>
  <c r="L27" i="5"/>
  <c r="L26" i="5"/>
  <c r="L25" i="5"/>
  <c r="C25" i="5"/>
  <c r="B25" i="5"/>
  <c r="L24" i="5"/>
  <c r="K24" i="5"/>
  <c r="F24" i="5"/>
  <c r="E24" i="5"/>
  <c r="L23" i="5"/>
  <c r="K23" i="5"/>
  <c r="F23" i="5"/>
  <c r="E23" i="5"/>
  <c r="L22" i="5"/>
  <c r="K22" i="5"/>
  <c r="F22" i="5"/>
  <c r="E22" i="5"/>
  <c r="L21" i="5"/>
  <c r="K21" i="5"/>
  <c r="F21" i="5"/>
  <c r="E21" i="5"/>
  <c r="D21" i="5"/>
  <c r="L20" i="5"/>
  <c r="K20" i="5"/>
  <c r="E20" i="5"/>
  <c r="D20" i="5"/>
  <c r="F20" i="5" s="1"/>
  <c r="L19" i="5"/>
  <c r="K19" i="5"/>
  <c r="F19" i="5"/>
  <c r="E19" i="5"/>
  <c r="D19" i="5"/>
  <c r="L18" i="5"/>
  <c r="K18" i="5"/>
  <c r="F18" i="5"/>
  <c r="E18" i="5"/>
  <c r="D18" i="5"/>
  <c r="L17" i="5"/>
  <c r="K17" i="5"/>
  <c r="E17" i="5"/>
  <c r="D17" i="5"/>
  <c r="F17" i="5" s="1"/>
  <c r="L16" i="5"/>
  <c r="K16" i="5"/>
  <c r="F16" i="5"/>
  <c r="E16" i="5"/>
  <c r="D16" i="5"/>
  <c r="L15" i="5"/>
  <c r="K15" i="5"/>
  <c r="E15" i="5"/>
  <c r="D15" i="5"/>
  <c r="F15" i="5" s="1"/>
  <c r="L14" i="5"/>
  <c r="K14" i="5"/>
  <c r="E14" i="5"/>
  <c r="D14" i="5"/>
  <c r="F14" i="5" s="1"/>
  <c r="L13" i="5"/>
  <c r="K13" i="5"/>
  <c r="F13" i="5"/>
  <c r="E13" i="5"/>
  <c r="D13" i="5"/>
  <c r="L12" i="5"/>
  <c r="K12" i="5"/>
  <c r="E12" i="5"/>
  <c r="D12" i="5"/>
  <c r="F12" i="5" s="1"/>
  <c r="L11" i="5"/>
  <c r="K11" i="5"/>
  <c r="E11" i="5"/>
  <c r="D11" i="5"/>
  <c r="F11" i="5" s="1"/>
  <c r="L10" i="5"/>
  <c r="K10" i="5"/>
  <c r="F10" i="5"/>
  <c r="E10" i="5"/>
  <c r="D10" i="5"/>
  <c r="L9" i="5"/>
  <c r="K9" i="5"/>
  <c r="E9" i="5"/>
  <c r="D9" i="5"/>
  <c r="F9" i="5" s="1"/>
  <c r="L8" i="5"/>
  <c r="K8" i="5"/>
  <c r="F8" i="5"/>
  <c r="E8" i="5"/>
  <c r="D8" i="5"/>
  <c r="L7" i="5"/>
  <c r="K7" i="5"/>
  <c r="E7" i="5"/>
  <c r="D7" i="5"/>
  <c r="F7" i="5" s="1"/>
  <c r="L6" i="5"/>
  <c r="K6" i="5"/>
  <c r="E6" i="5"/>
  <c r="D6" i="5"/>
  <c r="F6" i="5" s="1"/>
  <c r="L5" i="5"/>
  <c r="K5" i="5"/>
  <c r="F5" i="5"/>
  <c r="E5" i="5"/>
  <c r="D5" i="5"/>
  <c r="L4" i="5"/>
  <c r="K4" i="5"/>
  <c r="E4" i="5"/>
  <c r="E25" i="5" s="1"/>
  <c r="D4" i="5"/>
  <c r="F4" i="5" s="1"/>
  <c r="L3" i="5"/>
  <c r="L28" i="5" s="1"/>
  <c r="K3" i="5"/>
  <c r="K28" i="5" s="1"/>
  <c r="E3" i="5"/>
  <c r="D3" i="5"/>
  <c r="F3" i="5" s="1"/>
  <c r="C102" i="4"/>
  <c r="B100" i="4" a="1"/>
  <c r="B100" i="4" s="1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B69" i="3" a="1"/>
  <c r="B69" i="3" s="1"/>
  <c r="G55" i="3"/>
  <c r="F55" i="3"/>
  <c r="G54" i="3"/>
  <c r="F54" i="3"/>
  <c r="G53" i="3"/>
  <c r="F53" i="3"/>
  <c r="G52" i="3"/>
  <c r="F52" i="3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F38" i="3"/>
  <c r="E38" i="3"/>
  <c r="G38" i="3" s="1"/>
  <c r="F37" i="3"/>
  <c r="E37" i="3"/>
  <c r="G37" i="3" s="1"/>
  <c r="F36" i="3"/>
  <c r="E36" i="3"/>
  <c r="G36" i="3" s="1"/>
  <c r="F35" i="3"/>
  <c r="E35" i="3"/>
  <c r="G35" i="3" s="1"/>
  <c r="F34" i="3"/>
  <c r="E34" i="3"/>
  <c r="G34" i="3" s="1"/>
  <c r="F33" i="3"/>
  <c r="E33" i="3"/>
  <c r="G33" i="3" s="1"/>
  <c r="F32" i="3"/>
  <c r="E32" i="3"/>
  <c r="G32" i="3" s="1"/>
  <c r="F31" i="3"/>
  <c r="E31" i="3"/>
  <c r="G31" i="3" s="1"/>
  <c r="F30" i="3"/>
  <c r="E30" i="3"/>
  <c r="G30" i="3" s="1"/>
  <c r="F29" i="3"/>
  <c r="E29" i="3"/>
  <c r="G29" i="3" s="1"/>
  <c r="F28" i="3"/>
  <c r="E28" i="3"/>
  <c r="G28" i="3" s="1"/>
  <c r="F27" i="3"/>
  <c r="E27" i="3"/>
  <c r="G27" i="3" s="1"/>
  <c r="G26" i="3"/>
  <c r="F26" i="3"/>
  <c r="E26" i="3"/>
  <c r="F25" i="3"/>
  <c r="E25" i="3"/>
  <c r="G25" i="3" s="1"/>
  <c r="F24" i="3"/>
  <c r="E24" i="3"/>
  <c r="G24" i="3" s="1"/>
  <c r="F23" i="3"/>
  <c r="E23" i="3"/>
  <c r="G23" i="3" s="1"/>
  <c r="F22" i="3"/>
  <c r="E22" i="3"/>
  <c r="G22" i="3" s="1"/>
  <c r="F21" i="3"/>
  <c r="E21" i="3"/>
  <c r="G21" i="3" s="1"/>
  <c r="F20" i="3"/>
  <c r="E20" i="3"/>
  <c r="G20" i="3" s="1"/>
  <c r="F19" i="3"/>
  <c r="E19" i="3"/>
  <c r="G19" i="3" s="1"/>
  <c r="F18" i="3"/>
  <c r="E18" i="3"/>
  <c r="G18" i="3" s="1"/>
  <c r="F17" i="3"/>
  <c r="E17" i="3"/>
  <c r="G17" i="3" s="1"/>
  <c r="F16" i="3"/>
  <c r="E16" i="3"/>
  <c r="G16" i="3" s="1"/>
  <c r="F15" i="3"/>
  <c r="E15" i="3"/>
  <c r="G15" i="3" s="1"/>
  <c r="F14" i="3"/>
  <c r="E14" i="3"/>
  <c r="G14" i="3" s="1"/>
  <c r="F13" i="3"/>
  <c r="E13" i="3"/>
  <c r="G13" i="3" s="1"/>
  <c r="F12" i="3"/>
  <c r="E12" i="3"/>
  <c r="G12" i="3" s="1"/>
  <c r="F11" i="3"/>
  <c r="E11" i="3"/>
  <c r="G11" i="3" s="1"/>
  <c r="F10" i="3"/>
  <c r="E10" i="3"/>
  <c r="G10" i="3" s="1"/>
  <c r="F9" i="3"/>
  <c r="E9" i="3"/>
  <c r="G9" i="3" s="1"/>
  <c r="F8" i="3"/>
  <c r="E8" i="3"/>
  <c r="G8" i="3" s="1"/>
  <c r="F7" i="3"/>
  <c r="E7" i="3"/>
  <c r="G7" i="3" s="1"/>
  <c r="F6" i="3"/>
  <c r="E6" i="3"/>
  <c r="G6" i="3" s="1"/>
  <c r="F5" i="3"/>
  <c r="E5" i="3"/>
  <c r="G5" i="3" s="1"/>
  <c r="F4" i="3"/>
  <c r="E4" i="3"/>
  <c r="F3" i="3"/>
  <c r="E3" i="3"/>
  <c r="G3" i="3" s="1"/>
  <c r="AD102" i="2"/>
  <c r="V102" i="2"/>
  <c r="AD101" i="2"/>
  <c r="V101" i="2"/>
  <c r="AD100" i="2"/>
  <c r="V100" i="2"/>
  <c r="AD99" i="2"/>
  <c r="V99" i="2"/>
  <c r="AD98" i="2"/>
  <c r="AB98" i="2"/>
  <c r="V98" i="2"/>
  <c r="T98" i="2"/>
  <c r="AD97" i="2"/>
  <c r="V97" i="2"/>
  <c r="AD96" i="2"/>
  <c r="AB96" i="2"/>
  <c r="V96" i="2"/>
  <c r="T96" i="2"/>
  <c r="AC94" i="2"/>
  <c r="U94" i="2"/>
  <c r="AC93" i="2"/>
  <c r="U93" i="2"/>
  <c r="AE92" i="2"/>
  <c r="AC92" i="2"/>
  <c r="U92" i="2"/>
  <c r="AC91" i="2"/>
  <c r="U91" i="2"/>
  <c r="AE90" i="2"/>
  <c r="AC90" i="2"/>
  <c r="AC103" i="2" s="1"/>
  <c r="U90" i="2"/>
  <c r="U103" i="2" s="1"/>
  <c r="AH89" i="2"/>
  <c r="AH94" i="2" s="1"/>
  <c r="AG89" i="2"/>
  <c r="AG93" i="2" s="1"/>
  <c r="AF89" i="2"/>
  <c r="AF93" i="2" s="1"/>
  <c r="AE89" i="2"/>
  <c r="AE93" i="2" s="1"/>
  <c r="AD89" i="2"/>
  <c r="AD93" i="2" s="1"/>
  <c r="AB89" i="2"/>
  <c r="Z89" i="2"/>
  <c r="Z94" i="2" s="1"/>
  <c r="Y89" i="2"/>
  <c r="Y94" i="2" s="1"/>
  <c r="X89" i="2"/>
  <c r="X94" i="2" s="1"/>
  <c r="W89" i="2"/>
  <c r="W93" i="2" s="1"/>
  <c r="V89" i="2"/>
  <c r="U104" i="2" s="1"/>
  <c r="T89" i="2"/>
  <c r="AD87" i="2"/>
  <c r="V87" i="2"/>
  <c r="AD81" i="2"/>
  <c r="V81" i="2"/>
  <c r="AD80" i="2"/>
  <c r="V80" i="2"/>
  <c r="AD79" i="2"/>
  <c r="V79" i="2"/>
  <c r="AD78" i="2"/>
  <c r="V78" i="2"/>
  <c r="AD77" i="2"/>
  <c r="AB77" i="2"/>
  <c r="V77" i="2"/>
  <c r="T77" i="2"/>
  <c r="AD76" i="2"/>
  <c r="V76" i="2"/>
  <c r="AD75" i="2"/>
  <c r="AB75" i="2"/>
  <c r="V75" i="2"/>
  <c r="T75" i="2"/>
  <c r="AC73" i="2"/>
  <c r="AH73" i="2" s="1"/>
  <c r="Z73" i="2"/>
  <c r="X73" i="2"/>
  <c r="U73" i="2"/>
  <c r="AC72" i="2"/>
  <c r="U72" i="2"/>
  <c r="AC71" i="2"/>
  <c r="AH71" i="2" s="1"/>
  <c r="Z71" i="2"/>
  <c r="X71" i="2"/>
  <c r="U71" i="2"/>
  <c r="AC70" i="2"/>
  <c r="U70" i="2"/>
  <c r="AC69" i="2"/>
  <c r="AH69" i="2" s="1"/>
  <c r="Z69" i="2"/>
  <c r="Y69" i="2"/>
  <c r="X69" i="2"/>
  <c r="U69" i="2"/>
  <c r="U82" i="2" s="1"/>
  <c r="AH68" i="2"/>
  <c r="AH70" i="2" s="1"/>
  <c r="AG68" i="2"/>
  <c r="AG73" i="2" s="1"/>
  <c r="AF68" i="2"/>
  <c r="AF73" i="2" s="1"/>
  <c r="AE68" i="2"/>
  <c r="AE72" i="2" s="1"/>
  <c r="AD68" i="2"/>
  <c r="AD70" i="2" s="1"/>
  <c r="AB68" i="2"/>
  <c r="Z68" i="2"/>
  <c r="Z72" i="2" s="1"/>
  <c r="Y68" i="2"/>
  <c r="Y73" i="2" s="1"/>
  <c r="X68" i="2"/>
  <c r="X72" i="2" s="1"/>
  <c r="W68" i="2"/>
  <c r="W73" i="2" s="1"/>
  <c r="V68" i="2"/>
  <c r="V73" i="2" s="1"/>
  <c r="T68" i="2"/>
  <c r="AD66" i="2"/>
  <c r="V66" i="2"/>
  <c r="AC61" i="2"/>
  <c r="U61" i="2"/>
  <c r="AD60" i="2"/>
  <c r="V60" i="2"/>
  <c r="AD59" i="2"/>
  <c r="V59" i="2"/>
  <c r="AD58" i="2"/>
  <c r="V58" i="2"/>
  <c r="AD57" i="2"/>
  <c r="V57" i="2"/>
  <c r="AD56" i="2"/>
  <c r="AB56" i="2"/>
  <c r="V56" i="2"/>
  <c r="T56" i="2"/>
  <c r="AD55" i="2"/>
  <c r="V55" i="2"/>
  <c r="AD54" i="2"/>
  <c r="AB54" i="2"/>
  <c r="V54" i="2"/>
  <c r="T54" i="2"/>
  <c r="AH52" i="2"/>
  <c r="AF52" i="2"/>
  <c r="AC52" i="2"/>
  <c r="Y52" i="2"/>
  <c r="X52" i="2"/>
  <c r="V52" i="2"/>
  <c r="U52" i="2"/>
  <c r="AD51" i="2"/>
  <c r="AC51" i="2"/>
  <c r="U51" i="2"/>
  <c r="AH50" i="2"/>
  <c r="AG50" i="2"/>
  <c r="AF50" i="2"/>
  <c r="AC50" i="2"/>
  <c r="Y50" i="2"/>
  <c r="X50" i="2"/>
  <c r="W50" i="2"/>
  <c r="V50" i="2"/>
  <c r="U50" i="2"/>
  <c r="AC49" i="2"/>
  <c r="U49" i="2"/>
  <c r="AH48" i="2"/>
  <c r="AG48" i="2"/>
  <c r="AF48" i="2"/>
  <c r="AC48" i="2"/>
  <c r="Y48" i="2"/>
  <c r="X48" i="2"/>
  <c r="W48" i="2"/>
  <c r="V48" i="2"/>
  <c r="U48" i="2"/>
  <c r="AH47" i="2"/>
  <c r="AH51" i="2" s="1"/>
  <c r="AG47" i="2"/>
  <c r="AG52" i="2" s="1"/>
  <c r="AF47" i="2"/>
  <c r="AF51" i="2" s="1"/>
  <c r="AE47" i="2"/>
  <c r="AE52" i="2" s="1"/>
  <c r="AD47" i="2"/>
  <c r="AD49" i="2" s="1"/>
  <c r="AB47" i="2"/>
  <c r="Z47" i="2"/>
  <c r="Z51" i="2" s="1"/>
  <c r="Y47" i="2"/>
  <c r="Y51" i="2" s="1"/>
  <c r="X47" i="2"/>
  <c r="X51" i="2" s="1"/>
  <c r="W47" i="2"/>
  <c r="W52" i="2" s="1"/>
  <c r="V47" i="2"/>
  <c r="U62" i="2" s="1"/>
  <c r="T47" i="2"/>
  <c r="AD45" i="2"/>
  <c r="V45" i="2"/>
  <c r="AC41" i="2"/>
  <c r="U41" i="2"/>
  <c r="AD39" i="2"/>
  <c r="V39" i="2"/>
  <c r="AD38" i="2"/>
  <c r="V38" i="2"/>
  <c r="AD37" i="2"/>
  <c r="V37" i="2"/>
  <c r="AD36" i="2"/>
  <c r="V36" i="2"/>
  <c r="AD35" i="2"/>
  <c r="AB35" i="2"/>
  <c r="V35" i="2"/>
  <c r="T35" i="2"/>
  <c r="AD34" i="2"/>
  <c r="V34" i="2"/>
  <c r="AD33" i="2"/>
  <c r="AB33" i="2"/>
  <c r="V33" i="2"/>
  <c r="T33" i="2"/>
  <c r="AG31" i="2"/>
  <c r="AF31" i="2"/>
  <c r="AE31" i="2"/>
  <c r="AD31" i="2"/>
  <c r="AC31" i="2"/>
  <c r="W31" i="2"/>
  <c r="V31" i="2"/>
  <c r="U31" i="2"/>
  <c r="AC30" i="2"/>
  <c r="U30" i="2"/>
  <c r="AG29" i="2"/>
  <c r="AF29" i="2"/>
  <c r="AE29" i="2"/>
  <c r="AD29" i="2"/>
  <c r="AC29" i="2"/>
  <c r="W29" i="2"/>
  <c r="V29" i="2"/>
  <c r="U29" i="2"/>
  <c r="AC28" i="2"/>
  <c r="U28" i="2"/>
  <c r="AG27" i="2"/>
  <c r="AF27" i="2"/>
  <c r="AE27" i="2"/>
  <c r="AD27" i="2"/>
  <c r="AC27" i="2"/>
  <c r="AC40" i="2" s="1"/>
  <c r="W27" i="2"/>
  <c r="V27" i="2"/>
  <c r="U27" i="2"/>
  <c r="U40" i="2" s="1"/>
  <c r="AH26" i="2"/>
  <c r="AH30" i="2" s="1"/>
  <c r="AG26" i="2"/>
  <c r="AG30" i="2" s="1"/>
  <c r="AF26" i="2"/>
  <c r="AF30" i="2" s="1"/>
  <c r="AE26" i="2"/>
  <c r="AE28" i="2" s="1"/>
  <c r="AD26" i="2"/>
  <c r="AD30" i="2" s="1"/>
  <c r="AB26" i="2"/>
  <c r="Z26" i="2"/>
  <c r="Z31" i="2" s="1"/>
  <c r="Y26" i="2"/>
  <c r="Y30" i="2" s="1"/>
  <c r="X26" i="2"/>
  <c r="X30" i="2" s="1"/>
  <c r="W26" i="2"/>
  <c r="W30" i="2" s="1"/>
  <c r="V26" i="2"/>
  <c r="V30" i="2" s="1"/>
  <c r="T26" i="2"/>
  <c r="AD24" i="2"/>
  <c r="V24" i="2"/>
  <c r="AC20" i="2"/>
  <c r="AC19" i="2"/>
  <c r="AD18" i="2"/>
  <c r="V18" i="2"/>
  <c r="AD17" i="2"/>
  <c r="V17" i="2"/>
  <c r="AD16" i="2"/>
  <c r="V16" i="2"/>
  <c r="AD15" i="2"/>
  <c r="V15" i="2"/>
  <c r="AD14" i="2"/>
  <c r="AB14" i="2"/>
  <c r="V14" i="2"/>
  <c r="T14" i="2"/>
  <c r="AD13" i="2"/>
  <c r="V13" i="2"/>
  <c r="AD12" i="2"/>
  <c r="AB12" i="2"/>
  <c r="V12" i="2"/>
  <c r="T12" i="2"/>
  <c r="AE10" i="2"/>
  <c r="AD10" i="2"/>
  <c r="AC10" i="2"/>
  <c r="U10" i="2"/>
  <c r="Z10" i="2" s="1"/>
  <c r="AF9" i="2"/>
  <c r="AC9" i="2"/>
  <c r="X9" i="2"/>
  <c r="U9" i="2"/>
  <c r="AE8" i="2"/>
  <c r="AD8" i="2"/>
  <c r="AC8" i="2"/>
  <c r="U8" i="2"/>
  <c r="Z8" i="2" s="1"/>
  <c r="AC7" i="2"/>
  <c r="X7" i="2"/>
  <c r="U7" i="2"/>
  <c r="AE6" i="2"/>
  <c r="AD6" i="2"/>
  <c r="AC6" i="2"/>
  <c r="U6" i="2"/>
  <c r="Z6" i="2" s="1"/>
  <c r="AH5" i="2"/>
  <c r="AH9" i="2" s="1"/>
  <c r="AG5" i="2"/>
  <c r="AG9" i="2" s="1"/>
  <c r="AF5" i="2"/>
  <c r="AF7" i="2" s="1"/>
  <c r="AE5" i="2"/>
  <c r="AE9" i="2" s="1"/>
  <c r="AD5" i="2"/>
  <c r="AD9" i="2" s="1"/>
  <c r="AB5" i="2"/>
  <c r="Z5" i="2"/>
  <c r="Z7" i="2" s="1"/>
  <c r="Y5" i="2"/>
  <c r="Y10" i="2" s="1"/>
  <c r="X5" i="2"/>
  <c r="X10" i="2" s="1"/>
  <c r="W5" i="2"/>
  <c r="W9" i="2" s="1"/>
  <c r="V5" i="2"/>
  <c r="U20" i="2" s="1"/>
  <c r="T5" i="2"/>
  <c r="AD3" i="2"/>
  <c r="V3" i="2"/>
  <c r="E70" i="3" l="1"/>
  <c r="B78" i="3"/>
  <c r="B79" i="3" s="1"/>
  <c r="B30" i="5"/>
  <c r="B32" i="5" s="1"/>
  <c r="F25" i="5"/>
  <c r="U55" i="2"/>
  <c r="V70" i="2"/>
  <c r="U77" i="2" s="1"/>
  <c r="AF70" i="2"/>
  <c r="V72" i="2"/>
  <c r="AF72" i="2"/>
  <c r="AC82" i="2"/>
  <c r="AD90" i="2"/>
  <c r="X91" i="2"/>
  <c r="AH91" i="2"/>
  <c r="AD92" i="2"/>
  <c r="X93" i="2"/>
  <c r="AH93" i="2"/>
  <c r="AD94" i="2"/>
  <c r="AC104" i="2"/>
  <c r="B76" i="3"/>
  <c r="U59" i="2"/>
  <c r="U60" i="2" s="1"/>
  <c r="AG72" i="2"/>
  <c r="Y93" i="2"/>
  <c r="AE94" i="2"/>
  <c r="U83" i="2"/>
  <c r="AH29" i="2"/>
  <c r="V90" i="2"/>
  <c r="AF90" i="2"/>
  <c r="AC96" i="2" s="1"/>
  <c r="Z91" i="2"/>
  <c r="V92" i="2"/>
  <c r="AF92" i="2"/>
  <c r="Z93" i="2"/>
  <c r="V94" i="2"/>
  <c r="AF94" i="2"/>
  <c r="Z28" i="2"/>
  <c r="U57" i="2"/>
  <c r="U58" i="2" s="1"/>
  <c r="V8" i="2"/>
  <c r="Z9" i="2"/>
  <c r="AD28" i="2"/>
  <c r="AC35" i="2" s="1"/>
  <c r="X31" i="2"/>
  <c r="Z48" i="2"/>
  <c r="U54" i="2" s="1"/>
  <c r="V49" i="2"/>
  <c r="Z50" i="2"/>
  <c r="V51" i="2"/>
  <c r="Z52" i="2"/>
  <c r="X70" i="2"/>
  <c r="AH72" i="2"/>
  <c r="W6" i="2"/>
  <c r="AG6" i="2"/>
  <c r="AG10" i="2"/>
  <c r="Y27" i="2"/>
  <c r="AE30" i="2"/>
  <c r="AG51" i="2"/>
  <c r="AE69" i="2"/>
  <c r="Y70" i="2"/>
  <c r="AE71" i="2"/>
  <c r="Y72" i="2"/>
  <c r="AE73" i="2"/>
  <c r="W90" i="2"/>
  <c r="AG90" i="2"/>
  <c r="W92" i="2"/>
  <c r="AG92" i="2"/>
  <c r="W94" i="2"/>
  <c r="AG94" i="2"/>
  <c r="E69" i="3"/>
  <c r="D25" i="5"/>
  <c r="Z30" i="2"/>
  <c r="Y7" i="2"/>
  <c r="Y9" i="2"/>
  <c r="W70" i="2"/>
  <c r="W72" i="2"/>
  <c r="Y91" i="2"/>
  <c r="AF6" i="2"/>
  <c r="AC12" i="2" s="1"/>
  <c r="AF8" i="2"/>
  <c r="AF10" i="2"/>
  <c r="X27" i="2"/>
  <c r="U38" i="2" s="1"/>
  <c r="U39" i="2" s="1"/>
  <c r="X29" i="2"/>
  <c r="AH31" i="2"/>
  <c r="AF49" i="2"/>
  <c r="AD73" i="2"/>
  <c r="W8" i="2"/>
  <c r="AG8" i="2"/>
  <c r="W10" i="2"/>
  <c r="Y29" i="2"/>
  <c r="Y31" i="2"/>
  <c r="AC34" i="2"/>
  <c r="W49" i="2"/>
  <c r="AG49" i="2"/>
  <c r="W51" i="2"/>
  <c r="X6" i="2"/>
  <c r="AH6" i="2"/>
  <c r="AD7" i="2"/>
  <c r="X8" i="2"/>
  <c r="AH8" i="2"/>
  <c r="AH10" i="2"/>
  <c r="Z27" i="2"/>
  <c r="V28" i="2"/>
  <c r="U35" i="2" s="1"/>
  <c r="AF28" i="2"/>
  <c r="AC38" i="2" s="1"/>
  <c r="AC39" i="2" s="1"/>
  <c r="Z29" i="2"/>
  <c r="AD48" i="2"/>
  <c r="X49" i="2"/>
  <c r="AH49" i="2"/>
  <c r="AD50" i="2"/>
  <c r="AC56" i="2" s="1"/>
  <c r="AD52" i="2"/>
  <c r="AC62" i="2"/>
  <c r="V69" i="2"/>
  <c r="AF69" i="2"/>
  <c r="Z70" i="2"/>
  <c r="V71" i="2"/>
  <c r="AF71" i="2"/>
  <c r="X90" i="2"/>
  <c r="AH90" i="2"/>
  <c r="AD91" i="2"/>
  <c r="X92" i="2"/>
  <c r="AH92" i="2"/>
  <c r="AH7" i="2"/>
  <c r="AE49" i="2"/>
  <c r="AE51" i="2"/>
  <c r="AG70" i="2"/>
  <c r="V6" i="2"/>
  <c r="V10" i="2"/>
  <c r="AH27" i="2"/>
  <c r="AC33" i="2" s="1"/>
  <c r="AD69" i="2"/>
  <c r="AD71" i="2"/>
  <c r="AC77" i="2" s="1"/>
  <c r="AC83" i="2"/>
  <c r="Y6" i="2"/>
  <c r="AE7" i="2"/>
  <c r="Y8" i="2"/>
  <c r="AC13" i="2"/>
  <c r="U19" i="2"/>
  <c r="W28" i="2"/>
  <c r="U34" i="2" s="1"/>
  <c r="AG28" i="2"/>
  <c r="AE48" i="2"/>
  <c r="Y49" i="2"/>
  <c r="AE50" i="2"/>
  <c r="W69" i="2"/>
  <c r="U75" i="2" s="1"/>
  <c r="AG69" i="2"/>
  <c r="W71" i="2"/>
  <c r="AG71" i="2"/>
  <c r="Y90" i="2"/>
  <c r="AE91" i="2"/>
  <c r="Y92" i="2"/>
  <c r="Z49" i="2"/>
  <c r="AD72" i="2"/>
  <c r="Z90" i="2"/>
  <c r="V91" i="2"/>
  <c r="AF91" i="2"/>
  <c r="Z92" i="2"/>
  <c r="V93" i="2"/>
  <c r="G4" i="3"/>
  <c r="V7" i="2"/>
  <c r="V9" i="2"/>
  <c r="X28" i="2"/>
  <c r="U33" i="2" s="1"/>
  <c r="AH28" i="2"/>
  <c r="W7" i="2"/>
  <c r="AG7" i="2"/>
  <c r="Y28" i="2"/>
  <c r="AE70" i="2"/>
  <c r="Y71" i="2"/>
  <c r="W91" i="2"/>
  <c r="AG91" i="2"/>
  <c r="B77" i="3" l="1"/>
  <c r="AC75" i="2"/>
  <c r="U14" i="2"/>
  <c r="U17" i="2"/>
  <c r="U18" i="2" s="1"/>
  <c r="U15" i="2"/>
  <c r="U16" i="2" s="1"/>
  <c r="U13" i="2"/>
  <c r="U98" i="2"/>
  <c r="AC76" i="2"/>
  <c r="AC80" i="2"/>
  <c r="AC81" i="2" s="1"/>
  <c r="AC78" i="2"/>
  <c r="AC79" i="2" s="1"/>
  <c r="AC55" i="2"/>
  <c r="AC59" i="2"/>
  <c r="AC60" i="2" s="1"/>
  <c r="AC57" i="2"/>
  <c r="AC58" i="2" s="1"/>
  <c r="AC14" i="2"/>
  <c r="U12" i="2"/>
  <c r="AC98" i="2"/>
  <c r="U36" i="2"/>
  <c r="U37" i="2" s="1"/>
  <c r="AC17" i="2"/>
  <c r="AC18" i="2" s="1"/>
  <c r="AC101" i="2"/>
  <c r="AC102" i="2" s="1"/>
  <c r="AC99" i="2"/>
  <c r="AC100" i="2" s="1"/>
  <c r="AC97" i="2"/>
  <c r="AC15" i="2"/>
  <c r="AC16" i="2" s="1"/>
  <c r="AC54" i="2"/>
  <c r="U101" i="2"/>
  <c r="U102" i="2" s="1"/>
  <c r="U99" i="2"/>
  <c r="U100" i="2" s="1"/>
  <c r="U97" i="2"/>
  <c r="U80" i="2"/>
  <c r="U81" i="2" s="1"/>
  <c r="U78" i="2"/>
  <c r="U79" i="2" s="1"/>
  <c r="U76" i="2"/>
  <c r="AC36" i="2"/>
  <c r="AC37" i="2" s="1"/>
  <c r="U56" i="2"/>
  <c r="U96" i="2"/>
</calcChain>
</file>

<file path=xl/sharedStrings.xml><?xml version="1.0" encoding="utf-8"?>
<sst xmlns="http://schemas.openxmlformats.org/spreadsheetml/2006/main" count="2690" uniqueCount="605">
  <si>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</si>
  <si>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</si>
  <si>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</si>
  <si>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</si>
  <si>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</si>
  <si>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</si>
  <si>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</si>
  <si>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</si>
  <si>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</si>
  <si>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Points</t>
  </si>
  <si>
    <t>H_Points/$</t>
  </si>
  <si>
    <t>A_Points/$</t>
  </si>
  <si>
    <t>Points/$</t>
  </si>
  <si>
    <t>G</t>
  </si>
  <si>
    <t>xG</t>
  </si>
  <si>
    <t>A</t>
  </si>
  <si>
    <t>xA</t>
  </si>
  <si>
    <t>H_xGI</t>
  </si>
  <si>
    <t>H_xGI / $</t>
  </si>
  <si>
    <t>A_xGI</t>
  </si>
  <si>
    <t>A_xGI / $</t>
  </si>
  <si>
    <t>xGI</t>
  </si>
  <si>
    <t>xGI / $</t>
  </si>
  <si>
    <t>xGIDiff</t>
  </si>
  <si>
    <t>Opponent</t>
  </si>
  <si>
    <t>O_Oi</t>
  </si>
  <si>
    <t>O_Di</t>
  </si>
  <si>
    <t>Di</t>
  </si>
  <si>
    <t>Projected Performance</t>
  </si>
  <si>
    <t>CS</t>
  </si>
  <si>
    <t>H_xG Prevented</t>
  </si>
  <si>
    <t>H_xG Prevented / $</t>
  </si>
  <si>
    <t>A_xG Prevented</t>
  </si>
  <si>
    <t>A_xG Prevented / $</t>
  </si>
  <si>
    <t>Goals Conceded</t>
  </si>
  <si>
    <t>xG Conceded</t>
  </si>
  <si>
    <t>xG Prevented</t>
  </si>
  <si>
    <t>xG Prevented / $</t>
  </si>
  <si>
    <t>Saves</t>
  </si>
  <si>
    <t>Bonus</t>
  </si>
  <si>
    <t>M.Salah</t>
  </si>
  <si>
    <t>Liverpool</t>
  </si>
  <si>
    <t>MID</t>
  </si>
  <si>
    <t>Ipswich</t>
  </si>
  <si>
    <t>Isak</t>
  </si>
  <si>
    <t>Newcastle</t>
  </si>
  <si>
    <t>FWD</t>
  </si>
  <si>
    <t>Southampton</t>
  </si>
  <si>
    <t>Gordon</t>
  </si>
  <si>
    <t>Palmer</t>
  </si>
  <si>
    <t>Chelsea</t>
  </si>
  <si>
    <t>Man City</t>
  </si>
  <si>
    <t>Rogers</t>
  </si>
  <si>
    <t>Aston Villa</t>
  </si>
  <si>
    <t>West Ham</t>
  </si>
  <si>
    <t>Wood</t>
  </si>
  <si>
    <t>Nott'm Forest</t>
  </si>
  <si>
    <t>Bournemouth</t>
  </si>
  <si>
    <t>Amad</t>
  </si>
  <si>
    <t>Man Utd</t>
  </si>
  <si>
    <t>Fulham</t>
  </si>
  <si>
    <t>João Pedro</t>
  </si>
  <si>
    <t>Brighton</t>
  </si>
  <si>
    <t>Everton</t>
  </si>
  <si>
    <t>Alexander-Arnold</t>
  </si>
  <si>
    <t>DEF</t>
  </si>
  <si>
    <t>Robinson</t>
  </si>
  <si>
    <t>Raya</t>
  </si>
  <si>
    <t>Arsenal</t>
  </si>
  <si>
    <t>GK</t>
  </si>
  <si>
    <t>Wolves</t>
  </si>
  <si>
    <t>Muñoz</t>
  </si>
  <si>
    <t>Crystal Palace</t>
  </si>
  <si>
    <t>Brentford</t>
  </si>
  <si>
    <t>Gvardiol</t>
  </si>
  <si>
    <t>Fabianski</t>
  </si>
  <si>
    <t>Greaves</t>
  </si>
  <si>
    <t>Side</t>
  </si>
  <si>
    <t>H_Oi</t>
  </si>
  <si>
    <t>H_Di</t>
  </si>
  <si>
    <t>A_Oi</t>
  </si>
  <si>
    <t>A_Di</t>
  </si>
  <si>
    <t>Oi</t>
  </si>
  <si>
    <t>O_H_Oi</t>
  </si>
  <si>
    <t>O_H_Di</t>
  </si>
  <si>
    <t>O_A_Oi</t>
  </si>
  <si>
    <t>O_A_Di</t>
  </si>
  <si>
    <t>(A)</t>
  </si>
  <si>
    <t>Foden</t>
  </si>
  <si>
    <t>Haaland</t>
  </si>
  <si>
    <t>Leicester</t>
  </si>
  <si>
    <t>(H)</t>
  </si>
  <si>
    <t>Milenković</t>
  </si>
  <si>
    <t>Gibbs-White</t>
  </si>
  <si>
    <t>Collins</t>
  </si>
  <si>
    <t>Mbeumo</t>
  </si>
  <si>
    <t>Wissa</t>
  </si>
  <si>
    <t>Estupiñan</t>
  </si>
  <si>
    <t>Mitoma</t>
  </si>
  <si>
    <t>Welbeck</t>
  </si>
  <si>
    <t>Spurs</t>
  </si>
  <si>
    <t>Dalot</t>
  </si>
  <si>
    <t>B.Fernandes</t>
  </si>
  <si>
    <t>Zirkzee</t>
  </si>
  <si>
    <t>I.Sarr</t>
  </si>
  <si>
    <t>Mateta</t>
  </si>
  <si>
    <t>Aït-Nouri</t>
  </si>
  <si>
    <t>J.Gomes</t>
  </si>
  <si>
    <t>Cunha</t>
  </si>
  <si>
    <t>Davis</t>
  </si>
  <si>
    <t>Szmodics</t>
  </si>
  <si>
    <t>Delap</t>
  </si>
  <si>
    <t>Emerson</t>
  </si>
  <si>
    <t>Bowen</t>
  </si>
  <si>
    <t>Antonio</t>
  </si>
  <si>
    <t>Kerkez</t>
  </si>
  <si>
    <t>Kluivert</t>
  </si>
  <si>
    <t>Evanilson</t>
  </si>
  <si>
    <t>Model Prob.</t>
  </si>
  <si>
    <t>Bet Prob.</t>
  </si>
  <si>
    <t>Bet</t>
  </si>
  <si>
    <t>Pedro Porro</t>
  </si>
  <si>
    <t>Johnson</t>
  </si>
  <si>
    <t>Solanke</t>
  </si>
  <si>
    <t>Tarkowski</t>
  </si>
  <si>
    <t>McNeil</t>
  </si>
  <si>
    <t>Calvert-Lewin</t>
  </si>
  <si>
    <t>Draw</t>
  </si>
  <si>
    <t>Cucurella</t>
  </si>
  <si>
    <t>N.Jackson</t>
  </si>
  <si>
    <t>Iwobi</t>
  </si>
  <si>
    <t>Raúl</t>
  </si>
  <si>
    <t>Less than 2.5</t>
  </si>
  <si>
    <t>Walker-Peters</t>
  </si>
  <si>
    <t>M.Fernandes</t>
  </si>
  <si>
    <t>Archer</t>
  </si>
  <si>
    <t>Over 2.5</t>
  </si>
  <si>
    <t>Justin</t>
  </si>
  <si>
    <t>Buonanotte</t>
  </si>
  <si>
    <t>Vardy</t>
  </si>
  <si>
    <t>Less than 3.5</t>
  </si>
  <si>
    <t>Digne</t>
  </si>
  <si>
    <t>Watkins</t>
  </si>
  <si>
    <t>Over 3.5</t>
  </si>
  <si>
    <t>Hall</t>
  </si>
  <si>
    <t>H CS</t>
  </si>
  <si>
    <t>Gabriel</t>
  </si>
  <si>
    <t>Saka</t>
  </si>
  <si>
    <t>Havertz</t>
  </si>
  <si>
    <t>A CS</t>
  </si>
  <si>
    <t>Gakpo</t>
  </si>
  <si>
    <t>Lod</t>
  </si>
  <si>
    <t>Correct Predictions</t>
  </si>
  <si>
    <t>GW</t>
  </si>
  <si>
    <t>Key</t>
  </si>
  <si>
    <t>Model Prob</t>
  </si>
  <si>
    <t>Bet Prob</t>
  </si>
  <si>
    <t>Odds</t>
  </si>
  <si>
    <t>Diff</t>
  </si>
  <si>
    <t>Payout</t>
  </si>
  <si>
    <t>goal</t>
  </si>
  <si>
    <t>team</t>
  </si>
  <si>
    <t>AVG</t>
  </si>
  <si>
    <t>MEDIAN</t>
  </si>
  <si>
    <t>MIN</t>
  </si>
  <si>
    <t>Correct predictions</t>
  </si>
  <si>
    <t>Total payout</t>
  </si>
  <si>
    <t>Wrong predictions</t>
  </si>
  <si>
    <t>Total cost</t>
  </si>
  <si>
    <t>Profit (Loss)</t>
  </si>
  <si>
    <t>Accuracy</t>
  </si>
  <si>
    <t>Odds lower bound</t>
  </si>
  <si>
    <t>Wrong Predictions</t>
  </si>
  <si>
    <t>draw</t>
  </si>
  <si>
    <t>MAX</t>
  </si>
  <si>
    <t>Dúbravka</t>
  </si>
  <si>
    <t>Kelleher</t>
  </si>
  <si>
    <t>Pope</t>
  </si>
  <si>
    <t>A.Becker</t>
  </si>
  <si>
    <t>Verbruggen</t>
  </si>
  <si>
    <t>Steele</t>
  </si>
  <si>
    <t>Neto</t>
  </si>
  <si>
    <t>Sels</t>
  </si>
  <si>
    <t>Vicario</t>
  </si>
  <si>
    <t>Travers</t>
  </si>
  <si>
    <t>Austin</t>
  </si>
  <si>
    <t>Forster</t>
  </si>
  <si>
    <t>Arrizabalaga</t>
  </si>
  <si>
    <t>Leno</t>
  </si>
  <si>
    <t>Olsen</t>
  </si>
  <si>
    <t>Valdimarsson</t>
  </si>
  <si>
    <t>Pickford</t>
  </si>
  <si>
    <t>Flekken</t>
  </si>
  <si>
    <t>Henderson</t>
  </si>
  <si>
    <t>Onana</t>
  </si>
  <si>
    <t>Sánchez</t>
  </si>
  <si>
    <t>Martinez</t>
  </si>
  <si>
    <t>Ortega Moreno</t>
  </si>
  <si>
    <t>Jørgensen</t>
  </si>
  <si>
    <t>Ederson M.</t>
  </si>
  <si>
    <t>Areola</t>
  </si>
  <si>
    <t>Lumley</t>
  </si>
  <si>
    <t>Ramsdale</t>
  </si>
  <si>
    <t>McCarthy</t>
  </si>
  <si>
    <t>Muric</t>
  </si>
  <si>
    <t>Hermansen</t>
  </si>
  <si>
    <t>Stolarczyk</t>
  </si>
  <si>
    <t>Ward</t>
  </si>
  <si>
    <t>Walton</t>
  </si>
  <si>
    <t>Johnstone</t>
  </si>
  <si>
    <t>José Sá</t>
  </si>
  <si>
    <t>Brits</t>
  </si>
  <si>
    <t>Hennessey</t>
  </si>
  <si>
    <t>Kinsky</t>
  </si>
  <si>
    <t>McKenna</t>
  </si>
  <si>
    <t>Robertson</t>
  </si>
  <si>
    <t>Schär</t>
  </si>
  <si>
    <t>Burn</t>
  </si>
  <si>
    <t>Virgil</t>
  </si>
  <si>
    <t>Konaté</t>
  </si>
  <si>
    <t>Tsimikas</t>
  </si>
  <si>
    <t>Livramento</t>
  </si>
  <si>
    <t>Trippier</t>
  </si>
  <si>
    <t>Kelly</t>
  </si>
  <si>
    <t>Krafth</t>
  </si>
  <si>
    <t>Bradley</t>
  </si>
  <si>
    <t>Botman</t>
  </si>
  <si>
    <t>Gomez</t>
  </si>
  <si>
    <t>Quansah</t>
  </si>
  <si>
    <t>Saliba</t>
  </si>
  <si>
    <t>Van Hecke</t>
  </si>
  <si>
    <t>Veltman</t>
  </si>
  <si>
    <t>Dunk</t>
  </si>
  <si>
    <t>F.Kadıoğlu</t>
  </si>
  <si>
    <t>J.Timber</t>
  </si>
  <si>
    <t>Lamptey</t>
  </si>
  <si>
    <t>Igor</t>
  </si>
  <si>
    <t>Webster</t>
  </si>
  <si>
    <t>Calafiori</t>
  </si>
  <si>
    <t>White</t>
  </si>
  <si>
    <t>Zinchenko</t>
  </si>
  <si>
    <t>Kiwior</t>
  </si>
  <si>
    <t>Romero</t>
  </si>
  <si>
    <t>Udogie</t>
  </si>
  <si>
    <t>Aina</t>
  </si>
  <si>
    <t>Murillo</t>
  </si>
  <si>
    <t>Van de Ven</t>
  </si>
  <si>
    <t>N.Williams</t>
  </si>
  <si>
    <t>Tete</t>
  </si>
  <si>
    <t>Alex Moreno</t>
  </si>
  <si>
    <t>Spence</t>
  </si>
  <si>
    <t>Bassey</t>
  </si>
  <si>
    <t>Reguilón</t>
  </si>
  <si>
    <t>Diop</t>
  </si>
  <si>
    <t>Huijsen</t>
  </si>
  <si>
    <t>Andersen</t>
  </si>
  <si>
    <t>Boly</t>
  </si>
  <si>
    <t>Toffolo</t>
  </si>
  <si>
    <t>Dragusin</t>
  </si>
  <si>
    <t>Morato</t>
  </si>
  <si>
    <t>Davies</t>
  </si>
  <si>
    <t>Castagne</t>
  </si>
  <si>
    <t>J.Cuenca</t>
  </si>
  <si>
    <t>Senesi</t>
  </si>
  <si>
    <t>Zabarnyi</t>
  </si>
  <si>
    <t>Maatsen</t>
  </si>
  <si>
    <t>Smith</t>
  </si>
  <si>
    <t>Cash</t>
  </si>
  <si>
    <t>Hill</t>
  </si>
  <si>
    <t>Konsa</t>
  </si>
  <si>
    <t>J.Araujo</t>
  </si>
  <si>
    <t>Aarons</t>
  </si>
  <si>
    <t>Pau</t>
  </si>
  <si>
    <t>Diego Carlos</t>
  </si>
  <si>
    <t>Roerslev</t>
  </si>
  <si>
    <t>Mings</t>
  </si>
  <si>
    <t>Bogarde</t>
  </si>
  <si>
    <t>Pinnock</t>
  </si>
  <si>
    <t>Nedeljkovic</t>
  </si>
  <si>
    <t>Van den Berg</t>
  </si>
  <si>
    <t>Mitchell</t>
  </si>
  <si>
    <t>Ajer</t>
  </si>
  <si>
    <t>Young</t>
  </si>
  <si>
    <t>Mee</t>
  </si>
  <si>
    <t>Mykolenko</t>
  </si>
  <si>
    <t>Coleman</t>
  </si>
  <si>
    <t>Lacroix</t>
  </si>
  <si>
    <t>Branthwaite</t>
  </si>
  <si>
    <t>Keane</t>
  </si>
  <si>
    <t>De Ligt</t>
  </si>
  <si>
    <t>Guéhi</t>
  </si>
  <si>
    <t>Patterson</t>
  </si>
  <si>
    <t>Mazraoui</t>
  </si>
  <si>
    <t>O'Brien</t>
  </si>
  <si>
    <t>Dixon</t>
  </si>
  <si>
    <t>Holgate</t>
  </si>
  <si>
    <t>Yoro</t>
  </si>
  <si>
    <t>Maguire</t>
  </si>
  <si>
    <t>Evans</t>
  </si>
  <si>
    <t>Gusto</t>
  </si>
  <si>
    <t>Lindelof</t>
  </si>
  <si>
    <t>Malacia</t>
  </si>
  <si>
    <t>Shaw</t>
  </si>
  <si>
    <t>C.Richards</t>
  </si>
  <si>
    <t>Clyne</t>
  </si>
  <si>
    <t>Chalobah</t>
  </si>
  <si>
    <t>Chadi Riad</t>
  </si>
  <si>
    <t>Colwill</t>
  </si>
  <si>
    <t>Tosin</t>
  </si>
  <si>
    <t>W.Fofana</t>
  </si>
  <si>
    <t>James</t>
  </si>
  <si>
    <t>Disasi</t>
  </si>
  <si>
    <t>Acheampong</t>
  </si>
  <si>
    <t>B.Badiashile</t>
  </si>
  <si>
    <t>Lewis</t>
  </si>
  <si>
    <t>Rúben</t>
  </si>
  <si>
    <t>Akanji</t>
  </si>
  <si>
    <t>Walker</t>
  </si>
  <si>
    <t>Stones</t>
  </si>
  <si>
    <t>Aké</t>
  </si>
  <si>
    <t>Simpson-Pusey</t>
  </si>
  <si>
    <t>Wan-Bissaka</t>
  </si>
  <si>
    <t>Kilman</t>
  </si>
  <si>
    <t>Mavropanos</t>
  </si>
  <si>
    <t>Coufal</t>
  </si>
  <si>
    <t>Todibo</t>
  </si>
  <si>
    <t>Cresswell</t>
  </si>
  <si>
    <t>Scarles</t>
  </si>
  <si>
    <t>Sugawara</t>
  </si>
  <si>
    <t>Harwood-Bellis</t>
  </si>
  <si>
    <t>Manning</t>
  </si>
  <si>
    <t>Bednarek</t>
  </si>
  <si>
    <t>Stephens</t>
  </si>
  <si>
    <t>Bree</t>
  </si>
  <si>
    <t>Taylor</t>
  </si>
  <si>
    <t>Kristiansen</t>
  </si>
  <si>
    <t>Faes</t>
  </si>
  <si>
    <t>Coady</t>
  </si>
  <si>
    <t>Doherty</t>
  </si>
  <si>
    <t>N.Semedo</t>
  </si>
  <si>
    <t>Okoli</t>
  </si>
  <si>
    <t>Vestergaard</t>
  </si>
  <si>
    <t>Thomas</t>
  </si>
  <si>
    <t>Ricardo</t>
  </si>
  <si>
    <t>Dawson</t>
  </si>
  <si>
    <t>S.Bueno</t>
  </si>
  <si>
    <t>Toti</t>
  </si>
  <si>
    <t>Mosquera</t>
  </si>
  <si>
    <t>Pedro Lima</t>
  </si>
  <si>
    <t>O'Shea</t>
  </si>
  <si>
    <t>Burgess</t>
  </si>
  <si>
    <t>Tuanzebe</t>
  </si>
  <si>
    <t>H.Clarke</t>
  </si>
  <si>
    <t>Woolfenden</t>
  </si>
  <si>
    <t>Edmundson</t>
  </si>
  <si>
    <t>Harris</t>
  </si>
  <si>
    <t>Arthur</t>
  </si>
  <si>
    <t>Alleyne</t>
  </si>
  <si>
    <t>Wilson-Brown</t>
  </si>
  <si>
    <t>Abbott</t>
  </si>
  <si>
    <t>Okoduwa</t>
  </si>
  <si>
    <t>Akinmboni</t>
  </si>
  <si>
    <t>Soler</t>
  </si>
  <si>
    <t>Godfrey</t>
  </si>
  <si>
    <t>Welington</t>
  </si>
  <si>
    <t>Kayi Sanda</t>
  </si>
  <si>
    <t>Agbadou</t>
  </si>
  <si>
    <t>Coulibaly</t>
  </si>
  <si>
    <t>Maddison</t>
  </si>
  <si>
    <t>Son</t>
  </si>
  <si>
    <t>Martinelli</t>
  </si>
  <si>
    <t>Luis Díaz</t>
  </si>
  <si>
    <t>Kulusevski</t>
  </si>
  <si>
    <t>Ødegaard</t>
  </si>
  <si>
    <t>Szoboszlai</t>
  </si>
  <si>
    <t>Eze</t>
  </si>
  <si>
    <t>J.Murphy</t>
  </si>
  <si>
    <t>Trossard</t>
  </si>
  <si>
    <t>Tielemans</t>
  </si>
  <si>
    <t>Bruno G.</t>
  </si>
  <si>
    <t>Rice</t>
  </si>
  <si>
    <t>Barnes</t>
  </si>
  <si>
    <t>Madueke</t>
  </si>
  <si>
    <t>Diogo J.</t>
  </si>
  <si>
    <t>Joelinton</t>
  </si>
  <si>
    <t>Mac Allister</t>
  </si>
  <si>
    <t>L.Paquetá</t>
  </si>
  <si>
    <t>Savinho</t>
  </si>
  <si>
    <t>Semenyo</t>
  </si>
  <si>
    <t>Kudus</t>
  </si>
  <si>
    <t>De Bruyne</t>
  </si>
  <si>
    <t>Adama</t>
  </si>
  <si>
    <t>Garnacho</t>
  </si>
  <si>
    <t>Andreas</t>
  </si>
  <si>
    <t>Tonali</t>
  </si>
  <si>
    <t>Enzo</t>
  </si>
  <si>
    <t>Bailey</t>
  </si>
  <si>
    <t>McGinn</t>
  </si>
  <si>
    <t>Bernardo</t>
  </si>
  <si>
    <t>Souček</t>
  </si>
  <si>
    <t>O.Dango</t>
  </si>
  <si>
    <t>Damsgaard</t>
  </si>
  <si>
    <t>Smith Rowe</t>
  </si>
  <si>
    <t>Merino</t>
  </si>
  <si>
    <t>Jones</t>
  </si>
  <si>
    <t>Lewis-Potter</t>
  </si>
  <si>
    <t>J.Ayew</t>
  </si>
  <si>
    <t>Mavididi</t>
  </si>
  <si>
    <t>Gravenberch</t>
  </si>
  <si>
    <t>Schade</t>
  </si>
  <si>
    <t>Tavernier</t>
  </si>
  <si>
    <t>Wilson</t>
  </si>
  <si>
    <t>Nkunku</t>
  </si>
  <si>
    <t>Minteh</t>
  </si>
  <si>
    <t>Georginio</t>
  </si>
  <si>
    <t>P.M.Sarr</t>
  </si>
  <si>
    <t>Werner</t>
  </si>
  <si>
    <t>Elanga</t>
  </si>
  <si>
    <t>Summerville</t>
  </si>
  <si>
    <t>Gündogan</t>
  </si>
  <si>
    <t>Harrison</t>
  </si>
  <si>
    <t>Kovačić</t>
  </si>
  <si>
    <t>Lindstrøm</t>
  </si>
  <si>
    <t>Sancho</t>
  </si>
  <si>
    <t>Hudson-Odoi</t>
  </si>
  <si>
    <t>Ndidi</t>
  </si>
  <si>
    <t>Hughes</t>
  </si>
  <si>
    <t>Anderson</t>
  </si>
  <si>
    <t>Rashford</t>
  </si>
  <si>
    <t>Barkley</t>
  </si>
  <si>
    <t>Aribo</t>
  </si>
  <si>
    <t>Adingra</t>
  </si>
  <si>
    <t>Ramsey</t>
  </si>
  <si>
    <t>João Félix</t>
  </si>
  <si>
    <t>Dibling</t>
  </si>
  <si>
    <t>Casemiro</t>
  </si>
  <si>
    <t>Christie</t>
  </si>
  <si>
    <t>Nørgaard</t>
  </si>
  <si>
    <t>Willock</t>
  </si>
  <si>
    <t>C.Soler</t>
  </si>
  <si>
    <t>Cook</t>
  </si>
  <si>
    <t>Carvalho</t>
  </si>
  <si>
    <t>Janelt</t>
  </si>
  <si>
    <t>Doku</t>
  </si>
  <si>
    <t>Jota Silva</t>
  </si>
  <si>
    <t>Lerma</t>
  </si>
  <si>
    <t>O'Riley</t>
  </si>
  <si>
    <t>A.Fatawu</t>
  </si>
  <si>
    <t>Caicedo</t>
  </si>
  <si>
    <t>Grealish</t>
  </si>
  <si>
    <t>Nelson</t>
  </si>
  <si>
    <t>Hutchinson</t>
  </si>
  <si>
    <t>Bentancur</t>
  </si>
  <si>
    <t>Ayari</t>
  </si>
  <si>
    <t>Kamada</t>
  </si>
  <si>
    <t>Winks</t>
  </si>
  <si>
    <t>Gana</t>
  </si>
  <si>
    <t>Brooks</t>
  </si>
  <si>
    <t>Yates</t>
  </si>
  <si>
    <t>Matheus N.</t>
  </si>
  <si>
    <t>Dominguez</t>
  </si>
  <si>
    <t>El Khannouss</t>
  </si>
  <si>
    <t>Baleba</t>
  </si>
  <si>
    <t>Sterling</t>
  </si>
  <si>
    <t>Sarabia</t>
  </si>
  <si>
    <t>Eriksen</t>
  </si>
  <si>
    <t>Mangala</t>
  </si>
  <si>
    <t>Mainoo</t>
  </si>
  <si>
    <t>Lukić</t>
  </si>
  <si>
    <t>Downes</t>
  </si>
  <si>
    <t>Mario Jr.</t>
  </si>
  <si>
    <t>A.Doucoure</t>
  </si>
  <si>
    <t>Sinisterra</t>
  </si>
  <si>
    <t>Hinshelwood</t>
  </si>
  <si>
    <t>Longstaff</t>
  </si>
  <si>
    <t>Jensen</t>
  </si>
  <si>
    <t>Chaplin</t>
  </si>
  <si>
    <t>Bissouma</t>
  </si>
  <si>
    <t>Enciso</t>
  </si>
  <si>
    <t>Burns</t>
  </si>
  <si>
    <t>Guedes</t>
  </si>
  <si>
    <t>Cairney</t>
  </si>
  <si>
    <t>Bellegarde</t>
  </si>
  <si>
    <t>Wharton</t>
  </si>
  <si>
    <t>Philip</t>
  </si>
  <si>
    <t>Broadhead</t>
  </si>
  <si>
    <t>J.Clarke</t>
  </si>
  <si>
    <t>Sosa</t>
  </si>
  <si>
    <t>Devenny</t>
  </si>
  <si>
    <t>De Cordova-Reid</t>
  </si>
  <si>
    <t>Jaden</t>
  </si>
  <si>
    <t>Bergvall</t>
  </si>
  <si>
    <t>Brereton Díaz</t>
  </si>
  <si>
    <t>King</t>
  </si>
  <si>
    <t>Nwaneri</t>
  </si>
  <si>
    <t>Morsy</t>
  </si>
  <si>
    <t>Moore</t>
  </si>
  <si>
    <t>Mudryk</t>
  </si>
  <si>
    <t>Jorginho</t>
  </si>
  <si>
    <t>McAteer</t>
  </si>
  <si>
    <t>Álvarez</t>
  </si>
  <si>
    <t>B.Soumaré</t>
  </si>
  <si>
    <t>Odobert</t>
  </si>
  <si>
    <t>Yarmoliuk</t>
  </si>
  <si>
    <t>Buendia</t>
  </si>
  <si>
    <t>Hee Chan</t>
  </si>
  <si>
    <t>Gruda</t>
  </si>
  <si>
    <t>Ugarte</t>
  </si>
  <si>
    <t>Smallbone</t>
  </si>
  <si>
    <t>Ward-Prowse</t>
  </si>
  <si>
    <t>McAtee</t>
  </si>
  <si>
    <t>R.Gomes</t>
  </si>
  <si>
    <t>Adams</t>
  </si>
  <si>
    <t>Wieffer</t>
  </si>
  <si>
    <t>Antony</t>
  </si>
  <si>
    <t>C.Doucouré</t>
  </si>
  <si>
    <t>Almirón</t>
  </si>
  <si>
    <t>Doyle</t>
  </si>
  <si>
    <t>Kamara</t>
  </si>
  <si>
    <t>Mount</t>
  </si>
  <si>
    <t>Skipp</t>
  </si>
  <si>
    <t>Lavia</t>
  </si>
  <si>
    <t>Lallana</t>
  </si>
  <si>
    <t>Kamaldeen</t>
  </si>
  <si>
    <t>Berge</t>
  </si>
  <si>
    <t>Ugochukwu</t>
  </si>
  <si>
    <t>Phillips</t>
  </si>
  <si>
    <t>Dewsbury-Hall</t>
  </si>
  <si>
    <t>G.Rodríguez</t>
  </si>
  <si>
    <t>Armstrong</t>
  </si>
  <si>
    <t>Milner</t>
  </si>
  <si>
    <t>Renato Veiga</t>
  </si>
  <si>
    <t>Iroegbunam</t>
  </si>
  <si>
    <t>Elliott</t>
  </si>
  <si>
    <t>Cajuste</t>
  </si>
  <si>
    <t>Lewis-Skelly</t>
  </si>
  <si>
    <t>Schlupp</t>
  </si>
  <si>
    <t>Choudhury</t>
  </si>
  <si>
    <t>Scott</t>
  </si>
  <si>
    <t>André</t>
  </si>
  <si>
    <t>Forbs</t>
  </si>
  <si>
    <t>Gray</t>
  </si>
  <si>
    <t>Cornet</t>
  </si>
  <si>
    <t>Amo-Ameyaw</t>
  </si>
  <si>
    <t>Edozie</t>
  </si>
  <si>
    <t>Gilmour</t>
  </si>
  <si>
    <t>Fraser</t>
  </si>
  <si>
    <t>Garner</t>
  </si>
  <si>
    <t>L.Guilherme</t>
  </si>
  <si>
    <t>Alcaraz</t>
  </si>
  <si>
    <t>Rodrigo</t>
  </si>
  <si>
    <t>McTominay</t>
  </si>
  <si>
    <t>Sangaré</t>
  </si>
  <si>
    <t>Orford</t>
  </si>
  <si>
    <t>Ogbene</t>
  </si>
  <si>
    <t>Harness</t>
  </si>
  <si>
    <t>Podence</t>
  </si>
  <si>
    <t>Chiquinho</t>
  </si>
  <si>
    <t>Endo</t>
  </si>
  <si>
    <t>Maghoma</t>
  </si>
  <si>
    <t>Reed</t>
  </si>
  <si>
    <t>Onyeka</t>
  </si>
  <si>
    <t>Irving</t>
  </si>
  <si>
    <t>Collyer</t>
  </si>
  <si>
    <t>Luongo</t>
  </si>
  <si>
    <t>Sarmiento</t>
  </si>
  <si>
    <t>Danilo</t>
  </si>
  <si>
    <t>Jimoh</t>
  </si>
  <si>
    <t>Sadi</t>
  </si>
  <si>
    <t>Gómez</t>
  </si>
  <si>
    <t>Yang</t>
  </si>
  <si>
    <t>Malen</t>
  </si>
  <si>
    <t>Silcott-Duberry</t>
  </si>
  <si>
    <t>Ajayi</t>
  </si>
  <si>
    <t>Duran</t>
  </si>
  <si>
    <t>G.Jesus</t>
  </si>
  <si>
    <t>Darwin</t>
  </si>
  <si>
    <t>Strand Larsen</t>
  </si>
  <si>
    <t>Ndiaye</t>
  </si>
  <si>
    <t>Muniz</t>
  </si>
  <si>
    <t>Højlund</t>
  </si>
  <si>
    <t>Nketiah</t>
  </si>
  <si>
    <t>Ings</t>
  </si>
  <si>
    <t>Enes Ünal</t>
  </si>
  <si>
    <t>Richarlison</t>
  </si>
  <si>
    <t>Füllkrug</t>
  </si>
  <si>
    <t>Beto</t>
  </si>
  <si>
    <t>Awoniyi</t>
  </si>
  <si>
    <t>Onuachu</t>
  </si>
  <si>
    <t>Ferguson</t>
  </si>
  <si>
    <t>Hirst</t>
  </si>
  <si>
    <t>Edouard</t>
  </si>
  <si>
    <t>Daka</t>
  </si>
  <si>
    <t>Al-Hamadi</t>
  </si>
  <si>
    <t>Jebbison</t>
  </si>
  <si>
    <t>Stewart</t>
  </si>
  <si>
    <t>Broja</t>
  </si>
  <si>
    <t>Thiago</t>
  </si>
  <si>
    <t>Stansfield</t>
  </si>
  <si>
    <t>Osula</t>
  </si>
  <si>
    <t>Marc Guiu</t>
  </si>
  <si>
    <t>Rees-Dottin</t>
  </si>
  <si>
    <t>Danns</t>
  </si>
  <si>
    <t>Adu-Adjei</t>
  </si>
  <si>
    <t>Sherif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</si>
</sst>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HK$&quot;* #,##0.00_);_(&quot;HK$&quot;* \(#,##0.00\);_(&quot;HK$&quot;* &quot;-&quot;??_);_(@_)"/>
    <numFmt numFmtId="164" formatCode="0.0000"/>
    <numFmt numFmtId="165" formatCode="_-[$HK$-3C09]* #,##0.00_-;\-[$HK$-3C09]* #,##0.00_-;_-[$HK$-3C09]* &quot;-&quot;??_-;_-@_-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 tint="4.9989318521683403E-2"/>
      <name val="Calibri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0000"/>
      <name val="Calibri"/>
      <family val="2"/>
      <scheme val="minor"/>
    </font>
    <font>
      <sz val="16"/>
      <name val="Calibri"/>
      <family val="2"/>
    </font>
    <font>
      <b/>
      <sz val="16"/>
      <color theme="1"/>
      <name val="Calibri"/>
      <family val="2"/>
    </font>
    <font>
      <sz val="16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theme="1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/>
  </cellStyleXfs>
  <cellXfs count="1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12" borderId="5" xfId="0" applyFont="1" applyFill="1" applyBorder="1"/>
    <xf numFmtId="0" fontId="1" fillId="12" borderId="1" xfId="0" applyFont="1" applyFill="1" applyBorder="1"/>
    <xf numFmtId="0" fontId="1" fillId="12" borderId="1" xfId="0" applyFont="1" applyFill="1" applyBorder="1" applyAlignment="1">
      <alignment horizontal="right"/>
    </xf>
    <xf numFmtId="0" fontId="1" fillId="11" borderId="5" xfId="0" applyFont="1" applyFill="1" applyBorder="1"/>
    <xf numFmtId="0" fontId="1" fillId="11" borderId="1" xfId="0" applyFont="1" applyFill="1" applyBorder="1"/>
    <xf numFmtId="0" fontId="1" fillId="11" borderId="1" xfId="0" applyFont="1" applyFill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0" xfId="0" applyNumberFormat="1" applyFont="1"/>
    <xf numFmtId="164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164" fontId="1" fillId="0" borderId="12" xfId="0" applyNumberFormat="1" applyFont="1" applyBorder="1"/>
    <xf numFmtId="0" fontId="1" fillId="0" borderId="13" xfId="0" applyFont="1" applyBorder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0" fontId="4" fillId="0" borderId="0" xfId="0" applyFont="1"/>
    <xf numFmtId="0" fontId="4" fillId="0" borderId="7" xfId="0" applyFont="1" applyBorder="1"/>
    <xf numFmtId="164" fontId="4" fillId="0" borderId="7" xfId="0" applyNumberFormat="1" applyFont="1" applyBorder="1"/>
    <xf numFmtId="2" fontId="4" fillId="0" borderId="7" xfId="0" applyNumberFormat="1" applyFont="1" applyBorder="1"/>
    <xf numFmtId="164" fontId="4" fillId="0" borderId="0" xfId="0" applyNumberFormat="1" applyFont="1"/>
    <xf numFmtId="0" fontId="3" fillId="0" borderId="0" xfId="0" applyFont="1" applyAlignment="1">
      <alignment horizontal="center"/>
    </xf>
    <xf numFmtId="2" fontId="4" fillId="0" borderId="0" xfId="0" applyNumberFormat="1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7" fillId="0" borderId="12" xfId="0" applyFont="1" applyBorder="1"/>
    <xf numFmtId="0" fontId="8" fillId="16" borderId="2" xfId="0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2" borderId="5" xfId="0" applyFont="1" applyFill="1" applyBorder="1"/>
    <xf numFmtId="0" fontId="8" fillId="2" borderId="1" xfId="0" applyFont="1" applyFill="1" applyBorder="1"/>
    <xf numFmtId="0" fontId="8" fillId="3" borderId="5" xfId="0" applyFont="1" applyFill="1" applyBorder="1"/>
    <xf numFmtId="0" fontId="8" fillId="3" borderId="1" xfId="0" applyFont="1" applyFill="1" applyBorder="1"/>
    <xf numFmtId="0" fontId="8" fillId="0" borderId="0" xfId="0" applyFont="1"/>
    <xf numFmtId="0" fontId="8" fillId="4" borderId="0" xfId="0" applyFont="1" applyFill="1"/>
    <xf numFmtId="0" fontId="8" fillId="4" borderId="2" xfId="0" applyFont="1" applyFill="1" applyBorder="1"/>
    <xf numFmtId="0" fontId="8" fillId="5" borderId="3" xfId="0" applyFont="1" applyFill="1" applyBorder="1"/>
    <xf numFmtId="0" fontId="8" fillId="5" borderId="4" xfId="0" applyFont="1" applyFill="1" applyBorder="1"/>
    <xf numFmtId="0" fontId="8" fillId="0" borderId="5" xfId="0" applyFont="1" applyBorder="1"/>
    <xf numFmtId="0" fontId="8" fillId="0" borderId="1" xfId="0" applyFont="1" applyBorder="1"/>
    <xf numFmtId="0" fontId="8" fillId="6" borderId="5" xfId="0" applyFont="1" applyFill="1" applyBorder="1"/>
    <xf numFmtId="0" fontId="8" fillId="6" borderId="1" xfId="0" applyFont="1" applyFill="1" applyBorder="1"/>
    <xf numFmtId="0" fontId="8" fillId="5" borderId="5" xfId="0" applyFont="1" applyFill="1" applyBorder="1"/>
    <xf numFmtId="0" fontId="8" fillId="5" borderId="1" xfId="0" applyFont="1" applyFill="1" applyBorder="1"/>
    <xf numFmtId="0" fontId="8" fillId="6" borderId="0" xfId="0" applyFont="1" applyFill="1"/>
    <xf numFmtId="0" fontId="8" fillId="5" borderId="0" xfId="0" applyFont="1" applyFill="1"/>
    <xf numFmtId="0" fontId="8" fillId="7" borderId="0" xfId="0" applyFont="1" applyFill="1"/>
    <xf numFmtId="0" fontId="8" fillId="7" borderId="2" xfId="0" applyFont="1" applyFill="1" applyBorder="1"/>
    <xf numFmtId="0" fontId="8" fillId="7" borderId="2" xfId="0" applyFont="1" applyFill="1" applyBorder="1" applyAlignment="1">
      <alignment horizontal="right"/>
    </xf>
    <xf numFmtId="0" fontId="8" fillId="8" borderId="3" xfId="0" applyFont="1" applyFill="1" applyBorder="1"/>
    <xf numFmtId="0" fontId="8" fillId="8" borderId="4" xfId="0" applyFont="1" applyFill="1" applyBorder="1"/>
    <xf numFmtId="0" fontId="8" fillId="8" borderId="4" xfId="0" applyFont="1" applyFill="1" applyBorder="1" applyAlignment="1">
      <alignment horizontal="right"/>
    </xf>
    <xf numFmtId="0" fontId="8" fillId="9" borderId="5" xfId="0" applyFont="1" applyFill="1" applyBorder="1"/>
    <xf numFmtId="0" fontId="8" fillId="9" borderId="1" xfId="0" applyFont="1" applyFill="1" applyBorder="1"/>
    <xf numFmtId="0" fontId="8" fillId="9" borderId="1" xfId="0" applyFont="1" applyFill="1" applyBorder="1" applyAlignment="1">
      <alignment horizontal="right"/>
    </xf>
    <xf numFmtId="0" fontId="8" fillId="8" borderId="5" xfId="0" applyFont="1" applyFill="1" applyBorder="1"/>
    <xf numFmtId="0" fontId="8" fillId="8" borderId="1" xfId="0" applyFont="1" applyFill="1" applyBorder="1"/>
    <xf numFmtId="0" fontId="8" fillId="8" borderId="1" xfId="0" applyFont="1" applyFill="1" applyBorder="1" applyAlignment="1">
      <alignment horizontal="right"/>
    </xf>
    <xf numFmtId="0" fontId="8" fillId="10" borderId="0" xfId="0" applyFont="1" applyFill="1"/>
    <xf numFmtId="0" fontId="8" fillId="10" borderId="2" xfId="0" applyFont="1" applyFill="1" applyBorder="1"/>
    <xf numFmtId="0" fontId="8" fillId="10" borderId="2" xfId="0" applyFont="1" applyFill="1" applyBorder="1" applyAlignment="1">
      <alignment horizontal="left"/>
    </xf>
    <xf numFmtId="0" fontId="8" fillId="11" borderId="3" xfId="0" applyFont="1" applyFill="1" applyBorder="1"/>
    <xf numFmtId="0" fontId="8" fillId="11" borderId="4" xfId="0" applyFont="1" applyFill="1" applyBorder="1"/>
    <xf numFmtId="0" fontId="8" fillId="11" borderId="4" xfId="0" applyFont="1" applyFill="1" applyBorder="1" applyAlignment="1">
      <alignment horizontal="right"/>
    </xf>
    <xf numFmtId="0" fontId="8" fillId="12" borderId="5" xfId="0" applyFont="1" applyFill="1" applyBorder="1"/>
    <xf numFmtId="0" fontId="8" fillId="12" borderId="1" xfId="0" applyFont="1" applyFill="1" applyBorder="1"/>
    <xf numFmtId="0" fontId="8" fillId="12" borderId="1" xfId="0" applyFont="1" applyFill="1" applyBorder="1" applyAlignment="1">
      <alignment horizontal="right"/>
    </xf>
    <xf numFmtId="0" fontId="8" fillId="11" borderId="5" xfId="0" applyFont="1" applyFill="1" applyBorder="1"/>
    <xf numFmtId="0" fontId="8" fillId="11" borderId="1" xfId="0" applyFont="1" applyFill="1" applyBorder="1"/>
    <xf numFmtId="0" fontId="8" fillId="11" borderId="1" xfId="0" applyFont="1" applyFill="1" applyBorder="1" applyAlignment="1">
      <alignment horizontal="right"/>
    </xf>
    <xf numFmtId="9" fontId="1" fillId="0" borderId="0" xfId="1" applyFont="1"/>
    <xf numFmtId="9" fontId="1" fillId="0" borderId="12" xfId="1" applyFont="1" applyBorder="1"/>
    <xf numFmtId="10" fontId="4" fillId="0" borderId="0" xfId="1" applyNumberFormat="1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4" fillId="17" borderId="0" xfId="0" applyNumberFormat="1" applyFont="1" applyFill="1"/>
    <xf numFmtId="2" fontId="4" fillId="17" borderId="0" xfId="0" applyNumberFormat="1" applyFont="1" applyFill="1"/>
    <xf numFmtId="0" fontId="4" fillId="0" borderId="12" xfId="0" applyFont="1" applyBorder="1"/>
    <xf numFmtId="165" fontId="4" fillId="0" borderId="0" xfId="0" applyNumberFormat="1" applyFont="1"/>
    <xf numFmtId="165" fontId="4" fillId="0" borderId="12" xfId="0" applyNumberFormat="1" applyFont="1" applyBorder="1"/>
    <xf numFmtId="166" fontId="3" fillId="0" borderId="0" xfId="0" applyNumberFormat="1" applyFont="1"/>
    <xf numFmtId="166" fontId="4" fillId="0" borderId="7" xfId="0" applyNumberFormat="1" applyFont="1" applyBorder="1"/>
    <xf numFmtId="44" fontId="4" fillId="0" borderId="0" xfId="0" applyNumberFormat="1" applyFont="1"/>
    <xf numFmtId="44" fontId="3" fillId="0" borderId="0" xfId="0" applyNumberFormat="1" applyFont="1"/>
    <xf numFmtId="0" fontId="9" fillId="0" borderId="0" xfId="0" applyFont="1"/>
    <xf numFmtId="164" fontId="9" fillId="0" borderId="0" xfId="0" applyNumberFormat="1" applyFont="1"/>
    <xf numFmtId="2" fontId="3" fillId="0" borderId="7" xfId="0" applyNumberFormat="1" applyFont="1" applyBorder="1"/>
    <xf numFmtId="0" fontId="10" fillId="15" borderId="0" xfId="0" applyFont="1" applyFill="1"/>
    <xf numFmtId="0" fontId="10" fillId="15" borderId="2" xfId="0" applyFont="1" applyFill="1" applyBorder="1"/>
    <xf numFmtId="0" fontId="10" fillId="13" borderId="3" xfId="0" applyFont="1" applyFill="1" applyBorder="1"/>
    <xf numFmtId="0" fontId="10" fillId="13" borderId="4" xfId="0" applyFont="1" applyFill="1" applyBorder="1"/>
    <xf numFmtId="0" fontId="10" fillId="13" borderId="5" xfId="0" applyFont="1" applyFill="1" applyBorder="1"/>
    <xf numFmtId="0" fontId="10" fillId="13" borderId="1" xfId="0" applyFont="1" applyFill="1" applyBorder="1"/>
    <xf numFmtId="0" fontId="10" fillId="14" borderId="5" xfId="0" applyFont="1" applyFill="1" applyBorder="1"/>
    <xf numFmtId="0" fontId="10" fillId="14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12" xfId="0" applyFont="1" applyBorder="1" applyAlignment="1">
      <alignment horizontal="center" vertical="center"/>
    </xf>
    <xf numFmtId="0" fontId="0" fillId="0" borderId="12" xfId="0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12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workbookViewId="0">
      <selection activeCell="B6" sqref="B6"/>
    </sheetView>
  </sheetViews>
  <sheetFormatPr baseColWidth="10" defaultColWidth="9.1640625" defaultRowHeight="21" x14ac:dyDescent="0.25"/>
  <cols>
    <col min="1" max="1" width="21.5" style="1" bestFit="1" customWidth="1"/>
    <col min="2" max="2" width="20" style="1" bestFit="1" customWidth="1"/>
    <col min="3" max="3" width="10.5" style="1" bestFit="1" customWidth="1"/>
    <col min="4" max="4" width="8.5" style="1" bestFit="1" customWidth="1"/>
    <col min="5" max="5" width="10.6640625" style="1" bestFit="1" customWidth="1"/>
    <col min="6" max="6" width="11.33203125" style="1" bestFit="1" customWidth="1"/>
    <col min="7" max="8" width="16.5" style="1" hidden="1" customWidth="1"/>
    <col min="9" max="9" width="12.6640625" style="1" hidden="1" customWidth="1"/>
    <col min="10" max="10" width="11.83203125" style="1" bestFit="1" customWidth="1"/>
    <col min="11" max="12" width="18.6640625" style="1" hidden="1" customWidth="1"/>
    <col min="13" max="13" width="15" style="1" bestFit="1" customWidth="1"/>
    <col min="14" max="14" width="6.1640625" style="1" bestFit="1" customWidth="1"/>
    <col min="15" max="15" width="8.33203125" style="1" bestFit="1" customWidth="1"/>
    <col min="16" max="16" width="6.1640625" style="1" bestFit="1" customWidth="1"/>
    <col min="17" max="17" width="8.33203125" style="1" bestFit="1" customWidth="1"/>
    <col min="18" max="18" width="11.6640625" style="1" hidden="1" customWidth="1"/>
    <col min="19" max="19" width="16.5" style="1" hidden="1" customWidth="1"/>
    <col min="20" max="20" width="11.6640625" style="1" hidden="1" customWidth="1"/>
    <col min="21" max="21" width="16.5" style="1" hidden="1" customWidth="1"/>
    <col min="22" max="22" width="8.5" style="1" bestFit="1" customWidth="1"/>
    <col min="23" max="23" width="12.6640625" style="1" bestFit="1" customWidth="1"/>
    <col min="24" max="24" width="13" style="1" bestFit="1" customWidth="1"/>
    <col min="25" max="25" width="20" style="1" bestFit="1" customWidth="1"/>
    <col min="26" max="26" width="10.5" style="1" bestFit="1" customWidth="1"/>
    <col min="27" max="27" width="10.33203125" style="1" bestFit="1" customWidth="1"/>
    <col min="28" max="28" width="8.33203125" style="1" bestFit="1" customWidth="1"/>
    <col min="29" max="29" width="35.5" style="1" bestFit="1" customWidth="1"/>
    <col min="30" max="30" width="7.33203125" style="1" bestFit="1" customWidth="1"/>
    <col min="31" max="31" width="25.83203125" style="1" hidden="1" customWidth="1"/>
    <col min="32" max="32" width="30.6640625" style="1" hidden="1" customWidth="1"/>
    <col min="33" max="33" width="25.83203125" style="1" hidden="1" customWidth="1"/>
    <col min="34" max="34" width="30.6640625" style="1" hidden="1" customWidth="1"/>
    <col min="35" max="35" width="25.5" style="1" bestFit="1" customWidth="1"/>
    <col min="36" max="36" width="21.5" style="1" bestFit="1" customWidth="1"/>
    <col min="37" max="37" width="22.1640625" style="1" bestFit="1" customWidth="1"/>
    <col min="38" max="38" width="27" style="1" bestFit="1" customWidth="1"/>
    <col min="39" max="39" width="11.33203125" style="1" bestFit="1" customWidth="1"/>
    <col min="40" max="40" width="11.83203125" style="1" bestFit="1" customWidth="1"/>
    <col min="41" max="60" width="9.1640625" style="1" customWidth="1"/>
    <col min="61" max="16384" width="9.1640625" style="1"/>
  </cols>
  <sheetData>
    <row r="1" spans="1:40" ht="22" customHeight="1" thickBot="1" x14ac:dyDescent="0.3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</row>
    <row r="2" spans="1:40" ht="22" customHeight="1" thickTop="1" x14ac:dyDescent="0.25">
      <c r="A2" s="45" t="s">
        <v>40</v>
      </c>
      <c r="B2" s="46" t="s">
        <v>41</v>
      </c>
      <c r="C2" s="46">
        <v>13.7</v>
      </c>
      <c r="D2" s="46" t="s">
        <v>42</v>
      </c>
      <c r="E2" s="46">
        <v>7.4</v>
      </c>
      <c r="F2" s="46">
        <v>21</v>
      </c>
      <c r="G2" s="46">
        <v>10</v>
      </c>
      <c r="H2" s="46">
        <v>11</v>
      </c>
      <c r="I2" s="46">
        <v>21</v>
      </c>
      <c r="J2" s="46">
        <v>214</v>
      </c>
      <c r="K2" s="46">
        <v>6.35</v>
      </c>
      <c r="L2" s="46">
        <v>9.27</v>
      </c>
      <c r="M2" s="46">
        <v>15.62</v>
      </c>
      <c r="N2" s="46">
        <v>18</v>
      </c>
      <c r="O2" s="46">
        <v>16.45</v>
      </c>
      <c r="P2" s="46">
        <v>13</v>
      </c>
      <c r="Q2" s="46">
        <v>5.27</v>
      </c>
      <c r="R2" s="46">
        <v>9.1999999999999993</v>
      </c>
      <c r="S2" s="46">
        <v>0.67</v>
      </c>
      <c r="T2" s="46">
        <v>12.52</v>
      </c>
      <c r="U2" s="46">
        <v>0.91</v>
      </c>
      <c r="V2" s="46">
        <v>21.72</v>
      </c>
      <c r="W2" s="46">
        <v>1.58</v>
      </c>
      <c r="X2" s="46">
        <v>-9.2800000000000011</v>
      </c>
      <c r="Y2" s="46" t="s">
        <v>43</v>
      </c>
      <c r="Z2" s="46"/>
      <c r="AA2" s="46">
        <v>1.29</v>
      </c>
      <c r="AB2" s="46"/>
      <c r="AC2" s="46">
        <v>1.9249113325031131</v>
      </c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 x14ac:dyDescent="0.25">
      <c r="A3" s="49" t="s">
        <v>44</v>
      </c>
      <c r="B3" s="50" t="s">
        <v>45</v>
      </c>
      <c r="C3" s="50">
        <v>9.5</v>
      </c>
      <c r="D3" s="50" t="s">
        <v>46</v>
      </c>
      <c r="E3" s="50">
        <v>8</v>
      </c>
      <c r="F3" s="50">
        <v>20</v>
      </c>
      <c r="G3" s="50">
        <v>10</v>
      </c>
      <c r="H3" s="50">
        <v>10</v>
      </c>
      <c r="I3" s="50">
        <v>20</v>
      </c>
      <c r="J3" s="50">
        <v>137</v>
      </c>
      <c r="K3" s="50">
        <v>7.89</v>
      </c>
      <c r="L3" s="50">
        <v>6.53</v>
      </c>
      <c r="M3" s="50">
        <v>14.42</v>
      </c>
      <c r="N3" s="50">
        <v>15</v>
      </c>
      <c r="O3" s="50">
        <v>12.54</v>
      </c>
      <c r="P3" s="50">
        <v>5</v>
      </c>
      <c r="Q3" s="50">
        <v>2.66</v>
      </c>
      <c r="R3" s="50">
        <v>7.42</v>
      </c>
      <c r="S3" s="50">
        <v>0.79</v>
      </c>
      <c r="T3" s="50">
        <v>7.7799999999999994</v>
      </c>
      <c r="U3" s="50">
        <v>0.83</v>
      </c>
      <c r="V3" s="50">
        <v>15.2</v>
      </c>
      <c r="W3" s="50">
        <v>1.62</v>
      </c>
      <c r="X3" s="50">
        <v>-4.8000000000000007</v>
      </c>
      <c r="Y3" s="50" t="s">
        <v>47</v>
      </c>
      <c r="Z3" s="50"/>
      <c r="AA3" s="50">
        <v>1.5</v>
      </c>
      <c r="AB3" s="50"/>
      <c r="AC3" s="50">
        <v>1.5663760896637611</v>
      </c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</row>
    <row r="4" spans="1:40" x14ac:dyDescent="0.25">
      <c r="A4" s="51" t="s">
        <v>48</v>
      </c>
      <c r="B4" s="52" t="s">
        <v>45</v>
      </c>
      <c r="C4" s="52">
        <v>7.7</v>
      </c>
      <c r="D4" s="52" t="s">
        <v>42</v>
      </c>
      <c r="E4" s="52">
        <v>6.8</v>
      </c>
      <c r="F4" s="52">
        <v>20</v>
      </c>
      <c r="G4" s="52">
        <v>11</v>
      </c>
      <c r="H4" s="52">
        <v>10</v>
      </c>
      <c r="I4" s="52">
        <v>21</v>
      </c>
      <c r="J4" s="52">
        <v>101</v>
      </c>
      <c r="K4" s="52">
        <v>7.66</v>
      </c>
      <c r="L4" s="52">
        <v>5.45</v>
      </c>
      <c r="M4" s="52">
        <v>13.12</v>
      </c>
      <c r="N4" s="52">
        <v>6</v>
      </c>
      <c r="O4" s="52">
        <v>7.36</v>
      </c>
      <c r="P4" s="52">
        <v>5</v>
      </c>
      <c r="Q4" s="52">
        <v>3.98</v>
      </c>
      <c r="R4" s="52">
        <v>5.57</v>
      </c>
      <c r="S4" s="52">
        <v>0.72</v>
      </c>
      <c r="T4" s="52">
        <v>5.7700000000000014</v>
      </c>
      <c r="U4" s="52">
        <v>0.75</v>
      </c>
      <c r="V4" s="52">
        <v>11.34</v>
      </c>
      <c r="W4" s="52">
        <v>1.47</v>
      </c>
      <c r="X4" s="52">
        <v>0.34000000000000158</v>
      </c>
      <c r="Y4" s="52" t="s">
        <v>47</v>
      </c>
      <c r="Z4" s="52"/>
      <c r="AA4" s="52">
        <v>1.5</v>
      </c>
      <c r="AB4" s="52"/>
      <c r="AC4" s="52">
        <v>1.1685990037359899</v>
      </c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</row>
    <row r="5" spans="1:40" x14ac:dyDescent="0.25">
      <c r="A5" s="49" t="s">
        <v>49</v>
      </c>
      <c r="B5" s="50" t="s">
        <v>50</v>
      </c>
      <c r="C5" s="50">
        <v>11.4</v>
      </c>
      <c r="D5" s="50" t="s">
        <v>42</v>
      </c>
      <c r="E5" s="50">
        <v>6.8</v>
      </c>
      <c r="F5" s="50">
        <v>22</v>
      </c>
      <c r="G5" s="50">
        <v>11</v>
      </c>
      <c r="H5" s="50">
        <v>11</v>
      </c>
      <c r="I5" s="50">
        <v>22</v>
      </c>
      <c r="J5" s="50">
        <v>165</v>
      </c>
      <c r="K5" s="50">
        <v>7.89</v>
      </c>
      <c r="L5" s="50">
        <v>6.58</v>
      </c>
      <c r="M5" s="50">
        <v>14.47</v>
      </c>
      <c r="N5" s="50">
        <v>14</v>
      </c>
      <c r="O5" s="50">
        <v>11.46</v>
      </c>
      <c r="P5" s="50">
        <v>7</v>
      </c>
      <c r="Q5" s="50">
        <v>6.27</v>
      </c>
      <c r="R5" s="50">
        <v>8.0899999999999981</v>
      </c>
      <c r="S5" s="50">
        <v>0.71</v>
      </c>
      <c r="T5" s="50">
        <v>9.64</v>
      </c>
      <c r="U5" s="50">
        <v>0.85</v>
      </c>
      <c r="V5" s="50">
        <v>17.73</v>
      </c>
      <c r="W5" s="50">
        <v>1.56</v>
      </c>
      <c r="X5" s="50">
        <v>-3.2700000000000009</v>
      </c>
      <c r="Y5" s="50" t="s">
        <v>51</v>
      </c>
      <c r="Z5" s="50"/>
      <c r="AA5" s="50">
        <v>0.87</v>
      </c>
      <c r="AB5" s="50"/>
      <c r="AC5" s="50">
        <v>1.0597152552926521</v>
      </c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</row>
    <row r="6" spans="1:40" x14ac:dyDescent="0.25">
      <c r="A6" s="51" t="s">
        <v>52</v>
      </c>
      <c r="B6" s="52" t="s">
        <v>53</v>
      </c>
      <c r="C6" s="52">
        <v>5.5</v>
      </c>
      <c r="D6" s="52" t="s">
        <v>42</v>
      </c>
      <c r="E6" s="52">
        <v>4</v>
      </c>
      <c r="F6" s="52">
        <v>21</v>
      </c>
      <c r="G6" s="52">
        <v>10</v>
      </c>
      <c r="H6" s="52">
        <v>11</v>
      </c>
      <c r="I6" s="52">
        <v>21</v>
      </c>
      <c r="J6" s="52">
        <v>95</v>
      </c>
      <c r="K6" s="52">
        <v>10</v>
      </c>
      <c r="L6" s="52">
        <v>7.27</v>
      </c>
      <c r="M6" s="52">
        <v>17.27</v>
      </c>
      <c r="N6" s="52">
        <v>6</v>
      </c>
      <c r="O6" s="52">
        <v>3.63</v>
      </c>
      <c r="P6" s="52">
        <v>5</v>
      </c>
      <c r="Q6" s="52">
        <v>2.96</v>
      </c>
      <c r="R6" s="52">
        <v>3.65</v>
      </c>
      <c r="S6" s="52">
        <v>0.66</v>
      </c>
      <c r="T6" s="52">
        <v>2.94</v>
      </c>
      <c r="U6" s="52">
        <v>0.53</v>
      </c>
      <c r="V6" s="52">
        <v>6.59</v>
      </c>
      <c r="W6" s="52">
        <v>1.19</v>
      </c>
      <c r="X6" s="52">
        <v>-4.41</v>
      </c>
      <c r="Y6" s="52" t="s">
        <v>54</v>
      </c>
      <c r="Z6" s="52"/>
      <c r="AA6" s="52">
        <v>1.29</v>
      </c>
      <c r="AB6" s="52"/>
      <c r="AC6" s="52">
        <v>0.58403156911581566</v>
      </c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spans="1:40" x14ac:dyDescent="0.25">
      <c r="A7" s="49" t="s">
        <v>55</v>
      </c>
      <c r="B7" s="50" t="s">
        <v>56</v>
      </c>
      <c r="C7" s="50">
        <v>7.1</v>
      </c>
      <c r="D7" s="50" t="s">
        <v>46</v>
      </c>
      <c r="E7" s="50">
        <v>8.6</v>
      </c>
      <c r="F7" s="50">
        <v>21</v>
      </c>
      <c r="G7" s="50">
        <v>11</v>
      </c>
      <c r="H7" s="50">
        <v>11</v>
      </c>
      <c r="I7" s="50">
        <v>22</v>
      </c>
      <c r="J7" s="50">
        <v>135</v>
      </c>
      <c r="K7" s="50">
        <v>9.86</v>
      </c>
      <c r="L7" s="50">
        <v>9.15</v>
      </c>
      <c r="M7" s="50">
        <v>19.010000000000002</v>
      </c>
      <c r="N7" s="50">
        <v>14</v>
      </c>
      <c r="O7" s="50">
        <v>8.01</v>
      </c>
      <c r="P7" s="50">
        <v>2</v>
      </c>
      <c r="Q7" s="50">
        <v>0.34</v>
      </c>
      <c r="R7" s="50">
        <v>4.66</v>
      </c>
      <c r="S7" s="50">
        <v>0.68</v>
      </c>
      <c r="T7" s="50">
        <v>3.69</v>
      </c>
      <c r="U7" s="50">
        <v>0.53</v>
      </c>
      <c r="V7" s="50">
        <v>8.35</v>
      </c>
      <c r="W7" s="50">
        <v>1.21</v>
      </c>
      <c r="X7" s="50">
        <v>-7.6499999999999986</v>
      </c>
      <c r="Y7" s="50" t="s">
        <v>57</v>
      </c>
      <c r="Z7" s="50"/>
      <c r="AA7" s="50">
        <v>0.78</v>
      </c>
      <c r="AB7" s="50"/>
      <c r="AC7" s="50">
        <v>0.44744769613947688</v>
      </c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</row>
    <row r="8" spans="1:40" x14ac:dyDescent="0.25">
      <c r="A8" s="51" t="s">
        <v>58</v>
      </c>
      <c r="B8" s="52" t="s">
        <v>59</v>
      </c>
      <c r="C8" s="52">
        <v>5.6</v>
      </c>
      <c r="D8" s="52" t="s">
        <v>42</v>
      </c>
      <c r="E8" s="52">
        <v>7</v>
      </c>
      <c r="F8" s="52">
        <v>15</v>
      </c>
      <c r="G8" s="52">
        <v>11</v>
      </c>
      <c r="H8" s="52">
        <v>9</v>
      </c>
      <c r="I8" s="52">
        <v>20</v>
      </c>
      <c r="J8" s="52">
        <v>102</v>
      </c>
      <c r="K8" s="52">
        <v>9.4600000000000009</v>
      </c>
      <c r="L8" s="52">
        <v>8.75</v>
      </c>
      <c r="M8" s="52">
        <v>18.21</v>
      </c>
      <c r="N8" s="52">
        <v>6</v>
      </c>
      <c r="O8" s="52">
        <v>4.0299999999999994</v>
      </c>
      <c r="P8" s="52">
        <v>7</v>
      </c>
      <c r="Q8" s="52">
        <v>2.83</v>
      </c>
      <c r="R8" s="52">
        <v>4.33</v>
      </c>
      <c r="S8" s="52">
        <v>0.79</v>
      </c>
      <c r="T8" s="52">
        <v>2.5299999999999998</v>
      </c>
      <c r="U8" s="52">
        <v>0.46</v>
      </c>
      <c r="V8" s="52">
        <v>6.8599999999999994</v>
      </c>
      <c r="W8" s="52">
        <v>1.25</v>
      </c>
      <c r="X8" s="52">
        <v>-6.1400000000000006</v>
      </c>
      <c r="Y8" s="52" t="s">
        <v>60</v>
      </c>
      <c r="Z8" s="52"/>
      <c r="AA8" s="52">
        <v>0.9</v>
      </c>
      <c r="AB8" s="52"/>
      <c r="AC8" s="52">
        <v>0.42415815691158149</v>
      </c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spans="1:40" x14ac:dyDescent="0.25">
      <c r="A9" s="49" t="s">
        <v>61</v>
      </c>
      <c r="B9" s="50" t="s">
        <v>62</v>
      </c>
      <c r="C9" s="50">
        <v>5.6</v>
      </c>
      <c r="D9" s="50" t="s">
        <v>46</v>
      </c>
      <c r="E9" s="50">
        <v>4.5999999999999996</v>
      </c>
      <c r="F9" s="50">
        <v>14</v>
      </c>
      <c r="G9" s="50">
        <v>7</v>
      </c>
      <c r="H9" s="50">
        <v>9</v>
      </c>
      <c r="I9" s="50">
        <v>16</v>
      </c>
      <c r="J9" s="50">
        <v>78</v>
      </c>
      <c r="K9" s="50">
        <v>6.25</v>
      </c>
      <c r="L9" s="50">
        <v>7.68</v>
      </c>
      <c r="M9" s="50">
        <v>13.93</v>
      </c>
      <c r="N9" s="50">
        <v>5</v>
      </c>
      <c r="O9" s="50">
        <v>3.78</v>
      </c>
      <c r="P9" s="50">
        <v>5</v>
      </c>
      <c r="Q9" s="50">
        <v>1.93</v>
      </c>
      <c r="R9" s="50">
        <v>3</v>
      </c>
      <c r="S9" s="50">
        <v>0.53</v>
      </c>
      <c r="T9" s="50">
        <v>2.71</v>
      </c>
      <c r="U9" s="50">
        <v>0.48</v>
      </c>
      <c r="V9" s="50">
        <v>5.71</v>
      </c>
      <c r="W9" s="50">
        <v>1.01</v>
      </c>
      <c r="X9" s="50">
        <v>-4.29</v>
      </c>
      <c r="Y9" s="50" t="s">
        <v>63</v>
      </c>
      <c r="Z9" s="50"/>
      <c r="AA9" s="50">
        <v>0.88</v>
      </c>
      <c r="AB9" s="50"/>
      <c r="AC9" s="50">
        <v>0.34520730593607302</v>
      </c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</row>
    <row r="10" spans="1:40" x14ac:dyDescent="0.25">
      <c r="A10" s="51" t="s">
        <v>64</v>
      </c>
      <c r="B10" s="52" t="s">
        <v>41</v>
      </c>
      <c r="C10" s="52">
        <v>7.2</v>
      </c>
      <c r="D10" s="52" t="s">
        <v>65</v>
      </c>
      <c r="E10" s="52">
        <v>6</v>
      </c>
      <c r="F10" s="52">
        <v>19</v>
      </c>
      <c r="G10" s="52">
        <v>10</v>
      </c>
      <c r="H10" s="52">
        <v>10</v>
      </c>
      <c r="I10" s="52">
        <v>20</v>
      </c>
      <c r="J10" s="52">
        <v>96</v>
      </c>
      <c r="K10" s="52">
        <v>4.72</v>
      </c>
      <c r="L10" s="52">
        <v>8.61</v>
      </c>
      <c r="M10" s="52">
        <v>13.33</v>
      </c>
      <c r="N10" s="52">
        <v>1</v>
      </c>
      <c r="O10" s="52">
        <v>0.79999999999999993</v>
      </c>
      <c r="P10" s="52">
        <v>5</v>
      </c>
      <c r="Q10" s="52">
        <v>5.71</v>
      </c>
      <c r="R10" s="52">
        <v>2.19</v>
      </c>
      <c r="S10" s="52">
        <v>0.3</v>
      </c>
      <c r="T10" s="52">
        <v>4.32</v>
      </c>
      <c r="U10" s="52">
        <v>0.6</v>
      </c>
      <c r="V10" s="52">
        <v>6.51</v>
      </c>
      <c r="W10" s="52">
        <v>0.89999999999999991</v>
      </c>
      <c r="X10" s="52">
        <v>0.51000000000000023</v>
      </c>
      <c r="Y10" s="52" t="s">
        <v>43</v>
      </c>
      <c r="Z10" s="52">
        <v>0.6</v>
      </c>
      <c r="AA10" s="52">
        <v>1.29</v>
      </c>
      <c r="AB10" s="52">
        <v>0.63</v>
      </c>
      <c r="AC10" s="52">
        <v>5.6265877957658583E-3</v>
      </c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spans="1:40" x14ac:dyDescent="0.25">
      <c r="A11" s="49" t="s">
        <v>66</v>
      </c>
      <c r="B11" s="50" t="s">
        <v>60</v>
      </c>
      <c r="C11" s="50">
        <v>5.0999999999999996</v>
      </c>
      <c r="D11" s="50" t="s">
        <v>65</v>
      </c>
      <c r="E11" s="50">
        <v>4.2</v>
      </c>
      <c r="F11" s="50">
        <v>22</v>
      </c>
      <c r="G11" s="50">
        <v>11</v>
      </c>
      <c r="H11" s="50">
        <v>11</v>
      </c>
      <c r="I11" s="50">
        <v>22</v>
      </c>
      <c r="J11" s="50">
        <v>82</v>
      </c>
      <c r="K11" s="50">
        <v>7.06</v>
      </c>
      <c r="L11" s="50">
        <v>9.02</v>
      </c>
      <c r="M11" s="50">
        <v>16.079999999999998</v>
      </c>
      <c r="N11" s="50">
        <v>0</v>
      </c>
      <c r="O11" s="50">
        <v>0.64</v>
      </c>
      <c r="P11" s="50">
        <v>9</v>
      </c>
      <c r="Q11" s="50">
        <v>2.87</v>
      </c>
      <c r="R11" s="50">
        <v>1.67</v>
      </c>
      <c r="S11" s="50">
        <v>0.33</v>
      </c>
      <c r="T11" s="50">
        <v>1.84</v>
      </c>
      <c r="U11" s="50">
        <v>0.37</v>
      </c>
      <c r="V11" s="50">
        <v>3.51</v>
      </c>
      <c r="W11" s="50">
        <v>0.7</v>
      </c>
      <c r="X11" s="50">
        <v>-5.49</v>
      </c>
      <c r="Y11" s="50" t="s">
        <v>59</v>
      </c>
      <c r="Z11" s="50">
        <v>0.81</v>
      </c>
      <c r="AA11" s="50">
        <v>0.96</v>
      </c>
      <c r="AB11" s="50">
        <v>0.9</v>
      </c>
      <c r="AC11" s="50">
        <v>-0.87032801992528019</v>
      </c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</row>
    <row r="12" spans="1:40" x14ac:dyDescent="0.25">
      <c r="A12" s="51" t="s">
        <v>67</v>
      </c>
      <c r="B12" s="52" t="s">
        <v>68</v>
      </c>
      <c r="C12" s="52">
        <v>5.6</v>
      </c>
      <c r="D12" s="52" t="s">
        <v>69</v>
      </c>
      <c r="E12" s="52"/>
      <c r="F12" s="52"/>
      <c r="G12" s="52">
        <v>11</v>
      </c>
      <c r="H12" s="52">
        <v>11</v>
      </c>
      <c r="I12" s="52">
        <v>22</v>
      </c>
      <c r="J12" s="52">
        <v>81</v>
      </c>
      <c r="K12" s="52">
        <v>7.14</v>
      </c>
      <c r="L12" s="52">
        <v>7.32</v>
      </c>
      <c r="M12" s="52">
        <v>14.46</v>
      </c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 t="s">
        <v>70</v>
      </c>
      <c r="Z12" s="52">
        <v>0.96</v>
      </c>
      <c r="AA12" s="52"/>
      <c r="AB12" s="52">
        <v>0.63</v>
      </c>
      <c r="AC12" s="52">
        <v>-0.97546774595267738</v>
      </c>
      <c r="AD12" s="52">
        <v>7</v>
      </c>
      <c r="AE12" s="52">
        <v>-2.2599999999999998</v>
      </c>
      <c r="AF12" s="52">
        <v>-0.4</v>
      </c>
      <c r="AG12" s="52">
        <v>0.91000000000000014</v>
      </c>
      <c r="AH12" s="52">
        <v>0.16</v>
      </c>
      <c r="AI12" s="52">
        <v>21</v>
      </c>
      <c r="AJ12" s="52">
        <v>19.649999999999999</v>
      </c>
      <c r="AK12" s="52">
        <v>-1.35</v>
      </c>
      <c r="AL12" s="52">
        <v>-0.24</v>
      </c>
      <c r="AM12" s="52">
        <v>52</v>
      </c>
      <c r="AN12" s="52">
        <v>6</v>
      </c>
    </row>
    <row r="13" spans="1:40" x14ac:dyDescent="0.25">
      <c r="A13" s="49" t="s">
        <v>71</v>
      </c>
      <c r="B13" s="50" t="s">
        <v>72</v>
      </c>
      <c r="C13" s="50">
        <v>4.8</v>
      </c>
      <c r="D13" s="50" t="s">
        <v>65</v>
      </c>
      <c r="E13" s="50">
        <v>4.4000000000000004</v>
      </c>
      <c r="F13" s="50">
        <v>21</v>
      </c>
      <c r="G13" s="50">
        <v>10</v>
      </c>
      <c r="H13" s="50">
        <v>11</v>
      </c>
      <c r="I13" s="50">
        <v>21</v>
      </c>
      <c r="J13" s="50">
        <v>73</v>
      </c>
      <c r="K13" s="50">
        <v>7.71</v>
      </c>
      <c r="L13" s="50">
        <v>7.5</v>
      </c>
      <c r="M13" s="50">
        <v>15.21</v>
      </c>
      <c r="N13" s="50">
        <v>2</v>
      </c>
      <c r="O13" s="50">
        <v>3.35</v>
      </c>
      <c r="P13" s="50">
        <v>2</v>
      </c>
      <c r="Q13" s="50">
        <v>1.36</v>
      </c>
      <c r="R13" s="50">
        <v>2.78</v>
      </c>
      <c r="S13" s="50">
        <v>0.57999999999999996</v>
      </c>
      <c r="T13" s="50">
        <v>1.93</v>
      </c>
      <c r="U13" s="50">
        <v>0.4</v>
      </c>
      <c r="V13" s="50">
        <v>4.71</v>
      </c>
      <c r="W13" s="50">
        <v>0.98</v>
      </c>
      <c r="X13" s="50">
        <v>0.71000000000000041</v>
      </c>
      <c r="Y13" s="50" t="s">
        <v>73</v>
      </c>
      <c r="Z13" s="50">
        <v>1.2</v>
      </c>
      <c r="AA13" s="50">
        <v>1.17</v>
      </c>
      <c r="AB13" s="50">
        <v>0.84</v>
      </c>
      <c r="AC13" s="50">
        <v>-1.1449178704856791</v>
      </c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</row>
    <row r="14" spans="1:40" x14ac:dyDescent="0.25">
      <c r="A14" s="51" t="s">
        <v>74</v>
      </c>
      <c r="B14" s="52" t="s">
        <v>51</v>
      </c>
      <c r="C14" s="52">
        <v>6</v>
      </c>
      <c r="D14" s="52" t="s">
        <v>65</v>
      </c>
      <c r="E14" s="52">
        <v>3.4</v>
      </c>
      <c r="F14" s="52">
        <v>20</v>
      </c>
      <c r="G14" s="52">
        <v>10</v>
      </c>
      <c r="H14" s="52">
        <v>11</v>
      </c>
      <c r="I14" s="52">
        <v>21</v>
      </c>
      <c r="J14" s="52">
        <v>81</v>
      </c>
      <c r="K14" s="52">
        <v>5.17</v>
      </c>
      <c r="L14" s="52">
        <v>8.33</v>
      </c>
      <c r="M14" s="52">
        <v>13.5</v>
      </c>
      <c r="N14" s="52">
        <v>4</v>
      </c>
      <c r="O14" s="52">
        <v>2.91</v>
      </c>
      <c r="P14" s="52">
        <v>0</v>
      </c>
      <c r="Q14" s="52">
        <v>2.11</v>
      </c>
      <c r="R14" s="52">
        <v>3.05</v>
      </c>
      <c r="S14" s="52">
        <v>0.51</v>
      </c>
      <c r="T14" s="52">
        <v>1.97</v>
      </c>
      <c r="U14" s="52">
        <v>0.33</v>
      </c>
      <c r="V14" s="52">
        <v>5.0199999999999996</v>
      </c>
      <c r="W14" s="52">
        <v>0.84000000000000008</v>
      </c>
      <c r="X14" s="52">
        <v>1.02</v>
      </c>
      <c r="Y14" s="52" t="s">
        <v>50</v>
      </c>
      <c r="Z14" s="52">
        <v>1.32</v>
      </c>
      <c r="AA14" s="52">
        <v>0.81</v>
      </c>
      <c r="AB14" s="52">
        <v>0.87</v>
      </c>
      <c r="AC14" s="52">
        <v>-1.456358779576588</v>
      </c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</row>
    <row r="15" spans="1:40" x14ac:dyDescent="0.25">
      <c r="A15" s="49" t="s">
        <v>75</v>
      </c>
      <c r="B15" s="50" t="s">
        <v>54</v>
      </c>
      <c r="C15" s="50">
        <v>4.0999999999999996</v>
      </c>
      <c r="D15" s="50" t="s">
        <v>69</v>
      </c>
      <c r="E15" s="50"/>
      <c r="F15" s="50"/>
      <c r="G15" s="50">
        <v>7</v>
      </c>
      <c r="H15" s="50">
        <v>5</v>
      </c>
      <c r="I15" s="50">
        <v>12</v>
      </c>
      <c r="J15" s="50">
        <v>35</v>
      </c>
      <c r="K15" s="50">
        <v>4.63</v>
      </c>
      <c r="L15" s="50">
        <v>3.9</v>
      </c>
      <c r="M15" s="50">
        <v>8.5399999999999991</v>
      </c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 t="s">
        <v>53</v>
      </c>
      <c r="Z15" s="50">
        <v>0.99</v>
      </c>
      <c r="AA15" s="50"/>
      <c r="AB15" s="50">
        <v>1.29</v>
      </c>
      <c r="AC15" s="50">
        <v>-1.85295603985056</v>
      </c>
      <c r="AD15" s="50">
        <v>2</v>
      </c>
      <c r="AE15" s="50">
        <v>0.62000000000000099</v>
      </c>
      <c r="AF15" s="50">
        <v>0.15</v>
      </c>
      <c r="AG15" s="50">
        <v>1.08</v>
      </c>
      <c r="AH15" s="50">
        <v>0.26</v>
      </c>
      <c r="AI15" s="50">
        <v>19</v>
      </c>
      <c r="AJ15" s="50">
        <v>20.7</v>
      </c>
      <c r="AK15" s="50">
        <v>1.7000000000000011</v>
      </c>
      <c r="AL15" s="50">
        <v>0.41</v>
      </c>
      <c r="AM15" s="50">
        <v>45</v>
      </c>
      <c r="AN15" s="50">
        <v>2</v>
      </c>
    </row>
    <row r="16" spans="1:40" x14ac:dyDescent="0.25">
      <c r="A16" s="42" t="s">
        <v>76</v>
      </c>
      <c r="B16" s="42" t="s">
        <v>43</v>
      </c>
      <c r="C16" s="42">
        <v>3.9</v>
      </c>
      <c r="D16" s="42" t="s">
        <v>65</v>
      </c>
      <c r="E16" s="42">
        <v>2</v>
      </c>
      <c r="F16" s="42">
        <v>12</v>
      </c>
      <c r="G16" s="42">
        <v>6</v>
      </c>
      <c r="H16" s="42">
        <v>6</v>
      </c>
      <c r="I16" s="42">
        <v>12</v>
      </c>
      <c r="J16" s="42">
        <v>22</v>
      </c>
      <c r="K16" s="42">
        <v>2.82</v>
      </c>
      <c r="L16" s="42">
        <v>2.82</v>
      </c>
      <c r="M16" s="42">
        <v>5.64</v>
      </c>
      <c r="N16" s="42">
        <v>0</v>
      </c>
      <c r="O16" s="42">
        <v>0.43</v>
      </c>
      <c r="P16" s="42">
        <v>0</v>
      </c>
      <c r="Q16" s="42">
        <v>0.04</v>
      </c>
      <c r="R16" s="42">
        <v>0.15</v>
      </c>
      <c r="S16" s="42">
        <v>0.04</v>
      </c>
      <c r="T16" s="42">
        <v>0.32</v>
      </c>
      <c r="U16" s="42">
        <v>0.08</v>
      </c>
      <c r="V16" s="42">
        <v>0.47</v>
      </c>
      <c r="W16" s="42">
        <v>0.12</v>
      </c>
      <c r="X16" s="42">
        <v>0.47</v>
      </c>
      <c r="Y16" s="42" t="s">
        <v>41</v>
      </c>
      <c r="Z16" s="42">
        <v>1.58</v>
      </c>
      <c r="AA16" s="42">
        <v>0.63</v>
      </c>
      <c r="AB16" s="42">
        <v>1.29</v>
      </c>
      <c r="AC16" s="42">
        <v>-3.0602248443337481</v>
      </c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</row>
  </sheetData>
  <autoFilter ref="A1:AN15" xr:uid="{00000000-0009-0000-0000-000000000000}">
    <sortState xmlns:xlrd2="http://schemas.microsoft.com/office/spreadsheetml/2017/richdata2" ref="A2:AN15">
      <sortCondition descending="1" ref="AC1:AC15"/>
    </sortState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4"/>
  <sheetViews>
    <sheetView topLeftCell="T82" zoomScale="83" workbookViewId="0">
      <selection activeCell="AC102" sqref="AC102:AE102"/>
    </sheetView>
  </sheetViews>
  <sheetFormatPr baseColWidth="10" defaultColWidth="9.1640625" defaultRowHeight="21" x14ac:dyDescent="0.25"/>
  <cols>
    <col min="1" max="1" width="37" style="1" bestFit="1" customWidth="1"/>
    <col min="2" max="2" width="12.33203125" style="1" bestFit="1" customWidth="1"/>
    <col min="3" max="3" width="16" style="1" bestFit="1" customWidth="1"/>
    <col min="4" max="5" width="16" style="1" customWidth="1"/>
    <col min="6" max="6" width="9.1640625" style="1" hidden="1" customWidth="1"/>
    <col min="7" max="8" width="9" style="1" hidden="1" customWidth="1"/>
    <col min="9" max="9" width="8.83203125" style="1" hidden="1" customWidth="1"/>
    <col min="10" max="11" width="8.33203125" style="1" bestFit="1" customWidth="1"/>
    <col min="12" max="12" width="20" style="1" bestFit="1" customWidth="1"/>
    <col min="13" max="13" width="13.83203125" style="1" hidden="1" customWidth="1"/>
    <col min="14" max="14" width="13.6640625" style="1" hidden="1" customWidth="1"/>
    <col min="15" max="15" width="13.83203125" style="1" hidden="1" customWidth="1"/>
    <col min="16" max="16" width="13.6640625" style="1" hidden="1" customWidth="1"/>
    <col min="17" max="17" width="9.33203125" style="1" customWidth="1"/>
    <col min="18" max="19" width="9.1640625" style="1" customWidth="1"/>
    <col min="20" max="20" width="19.83203125" style="1" bestFit="1" customWidth="1"/>
    <col min="21" max="21" width="17.83203125" style="1" bestFit="1" customWidth="1"/>
    <col min="22" max="22" width="16.83203125" style="1" bestFit="1" customWidth="1"/>
    <col min="23" max="26" width="10.5" style="1" bestFit="1" customWidth="1"/>
    <col min="27" max="27" width="9.1640625" style="1" customWidth="1"/>
    <col min="28" max="28" width="20" style="1" bestFit="1" customWidth="1"/>
    <col min="29" max="29" width="17.83203125" style="1" bestFit="1" customWidth="1"/>
    <col min="30" max="30" width="19.6640625" style="1" bestFit="1" customWidth="1"/>
    <col min="31" max="34" width="10.5" style="1" bestFit="1" customWidth="1"/>
    <col min="35" max="56" width="9.1640625" style="1" customWidth="1"/>
    <col min="57" max="16384" width="9.1640625" style="1"/>
  </cols>
  <sheetData>
    <row r="1" spans="1:34" ht="21.75" customHeight="1" thickBot="1" x14ac:dyDescent="0.3">
      <c r="A1" s="96" t="s">
        <v>1</v>
      </c>
      <c r="B1" s="97" t="s">
        <v>77</v>
      </c>
      <c r="C1" s="97" t="s">
        <v>65</v>
      </c>
      <c r="D1" s="97" t="s">
        <v>42</v>
      </c>
      <c r="E1" s="97" t="s">
        <v>46</v>
      </c>
      <c r="F1" s="97" t="s">
        <v>78</v>
      </c>
      <c r="G1" s="97" t="s">
        <v>79</v>
      </c>
      <c r="H1" s="97" t="s">
        <v>80</v>
      </c>
      <c r="I1" s="97" t="s">
        <v>81</v>
      </c>
      <c r="J1" s="97" t="s">
        <v>82</v>
      </c>
      <c r="K1" s="97" t="s">
        <v>27</v>
      </c>
      <c r="L1" s="97" t="s">
        <v>24</v>
      </c>
      <c r="M1" s="97" t="s">
        <v>83</v>
      </c>
      <c r="N1" s="97" t="s">
        <v>84</v>
      </c>
      <c r="O1" s="97" t="s">
        <v>85</v>
      </c>
      <c r="P1" s="97" t="s">
        <v>86</v>
      </c>
      <c r="Q1" s="97" t="s">
        <v>25</v>
      </c>
      <c r="R1" s="97" t="s">
        <v>26</v>
      </c>
      <c r="T1" s="10" t="s">
        <v>57</v>
      </c>
      <c r="U1" s="11">
        <v>1.026581118240147</v>
      </c>
      <c r="V1" s="11">
        <v>0.84326306141154905</v>
      </c>
      <c r="W1" s="11"/>
      <c r="X1" s="11"/>
      <c r="Y1" s="11"/>
      <c r="Z1" s="12"/>
      <c r="AB1" s="10" t="s">
        <v>45</v>
      </c>
      <c r="AC1" s="11">
        <v>1.2465627864344639</v>
      </c>
      <c r="AD1" s="11">
        <v>0.84326306141154905</v>
      </c>
      <c r="AE1" s="11"/>
      <c r="AF1" s="11"/>
      <c r="AG1" s="11"/>
      <c r="AH1" s="12"/>
    </row>
    <row r="2" spans="1:34" ht="21.75" customHeight="1" thickTop="1" x14ac:dyDescent="0.25">
      <c r="A2" s="98" t="s">
        <v>51</v>
      </c>
      <c r="B2" s="99" t="s">
        <v>87</v>
      </c>
      <c r="C2" s="99" t="s">
        <v>74</v>
      </c>
      <c r="D2" s="99" t="s">
        <v>88</v>
      </c>
      <c r="E2" s="99" t="s">
        <v>89</v>
      </c>
      <c r="F2" s="99">
        <v>1.5350475179699941</v>
      </c>
      <c r="G2" s="99">
        <v>0.82107192821650832</v>
      </c>
      <c r="H2" s="99">
        <v>1.017415215398717</v>
      </c>
      <c r="I2" s="99">
        <v>0.79132294531011316</v>
      </c>
      <c r="J2" s="99">
        <v>1.283226397800183</v>
      </c>
      <c r="K2" s="99">
        <v>0.80659945004582956</v>
      </c>
      <c r="L2" s="99" t="s">
        <v>60</v>
      </c>
      <c r="M2" s="99">
        <v>1.017415215398717</v>
      </c>
      <c r="N2" s="99">
        <v>1.0550972604134841</v>
      </c>
      <c r="O2" s="99">
        <v>0.96386704616720542</v>
      </c>
      <c r="P2" s="99">
        <v>0.85677070770418251</v>
      </c>
      <c r="Q2" s="99">
        <v>0.98991750687442714</v>
      </c>
      <c r="R2" s="99">
        <v>0.95325389550870776</v>
      </c>
      <c r="T2" s="13" t="s">
        <v>90</v>
      </c>
      <c r="U2" s="1">
        <v>0.60494958753437211</v>
      </c>
      <c r="V2" s="1">
        <v>1.429880843263061</v>
      </c>
      <c r="Z2" s="14"/>
      <c r="AB2" s="13" t="s">
        <v>63</v>
      </c>
      <c r="AC2" s="1">
        <v>0.75160403299725032</v>
      </c>
      <c r="AD2" s="1">
        <v>0.80659945004582956</v>
      </c>
      <c r="AH2" s="14"/>
    </row>
    <row r="3" spans="1:34" x14ac:dyDescent="0.25">
      <c r="A3" s="100" t="s">
        <v>56</v>
      </c>
      <c r="B3" s="101" t="s">
        <v>91</v>
      </c>
      <c r="C3" s="101" t="s">
        <v>92</v>
      </c>
      <c r="D3" s="101" t="s">
        <v>93</v>
      </c>
      <c r="E3" s="101" t="s">
        <v>55</v>
      </c>
      <c r="F3" s="101">
        <v>0.97973317038394947</v>
      </c>
      <c r="G3" s="101">
        <v>0.56523067522150938</v>
      </c>
      <c r="H3" s="101">
        <v>1.1423609436055771</v>
      </c>
      <c r="I3" s="101">
        <v>1.070963384630228</v>
      </c>
      <c r="J3" s="101">
        <v>1.063244729605866</v>
      </c>
      <c r="K3" s="101">
        <v>0.82493125572868931</v>
      </c>
      <c r="L3" s="101" t="s">
        <v>50</v>
      </c>
      <c r="M3" s="101">
        <v>1.2494572820686001</v>
      </c>
      <c r="N3" s="101">
        <v>0.64257803077813691</v>
      </c>
      <c r="O3" s="101">
        <v>1.0550972604134841</v>
      </c>
      <c r="P3" s="101">
        <v>0.94205112536918223</v>
      </c>
      <c r="Q3" s="101">
        <v>1.1549037580201651</v>
      </c>
      <c r="R3" s="101">
        <v>0.7882676443629697</v>
      </c>
      <c r="T3" s="13"/>
      <c r="V3" s="1" t="str">
        <f>T1</f>
        <v>Bournemouth</v>
      </c>
      <c r="Z3" s="14"/>
      <c r="AB3" s="13"/>
      <c r="AD3" s="1" t="str">
        <f>AB1</f>
        <v>Newcastle</v>
      </c>
      <c r="AH3" s="14"/>
    </row>
    <row r="4" spans="1:34" x14ac:dyDescent="0.25">
      <c r="A4" s="102" t="s">
        <v>73</v>
      </c>
      <c r="B4" s="103" t="s">
        <v>87</v>
      </c>
      <c r="C4" s="103" t="s">
        <v>94</v>
      </c>
      <c r="D4" s="103" t="s">
        <v>95</v>
      </c>
      <c r="E4" s="103" t="s">
        <v>96</v>
      </c>
      <c r="F4" s="103">
        <v>1.427951179506971</v>
      </c>
      <c r="G4" s="103">
        <v>1.2494572820686001</v>
      </c>
      <c r="H4" s="103">
        <v>0.94205112536918223</v>
      </c>
      <c r="I4" s="103">
        <v>0.79132294531011316</v>
      </c>
      <c r="J4" s="103">
        <v>1.191567369385885</v>
      </c>
      <c r="K4" s="103">
        <v>1.026581118240147</v>
      </c>
      <c r="L4" s="103" t="s">
        <v>70</v>
      </c>
      <c r="M4" s="103">
        <v>0.97973317038394947</v>
      </c>
      <c r="N4" s="103">
        <v>1.168143395457786</v>
      </c>
      <c r="O4" s="103">
        <v>0.96386704616720542</v>
      </c>
      <c r="P4" s="103">
        <v>1.320854841043948</v>
      </c>
      <c r="Q4" s="103">
        <v>0.9715857011915674</v>
      </c>
      <c r="R4" s="103">
        <v>1.2465627864344639</v>
      </c>
      <c r="T4" s="13"/>
      <c r="V4" s="1">
        <v>0</v>
      </c>
      <c r="W4" s="1">
        <v>1</v>
      </c>
      <c r="X4" s="1">
        <v>2</v>
      </c>
      <c r="Y4" s="1">
        <v>3</v>
      </c>
      <c r="Z4" s="14">
        <v>4</v>
      </c>
      <c r="AB4" s="13"/>
      <c r="AD4" s="1">
        <v>0</v>
      </c>
      <c r="AE4" s="1">
        <v>1</v>
      </c>
      <c r="AF4" s="1">
        <v>2</v>
      </c>
      <c r="AG4" s="1">
        <v>3</v>
      </c>
      <c r="AH4" s="14">
        <v>4</v>
      </c>
    </row>
    <row r="5" spans="1:34" x14ac:dyDescent="0.25">
      <c r="A5" s="100" t="s">
        <v>62</v>
      </c>
      <c r="B5" s="101" t="s">
        <v>87</v>
      </c>
      <c r="C5" s="101" t="s">
        <v>97</v>
      </c>
      <c r="D5" s="101" t="s">
        <v>98</v>
      </c>
      <c r="E5" s="101" t="s">
        <v>99</v>
      </c>
      <c r="F5" s="101">
        <v>1.070963384630228</v>
      </c>
      <c r="G5" s="101">
        <v>0.92816826667953112</v>
      </c>
      <c r="H5" s="101">
        <v>1.205825440472553</v>
      </c>
      <c r="I5" s="101">
        <v>1.205825440472553</v>
      </c>
      <c r="J5" s="101">
        <v>1.136571952337305</v>
      </c>
      <c r="K5" s="101">
        <v>1.063244729605866</v>
      </c>
      <c r="L5" s="101" t="s">
        <v>100</v>
      </c>
      <c r="M5" s="101">
        <v>1.2811895305020879</v>
      </c>
      <c r="N5" s="101">
        <v>1.168143395457786</v>
      </c>
      <c r="O5" s="101">
        <v>1.035264605142554</v>
      </c>
      <c r="P5" s="101">
        <v>1.070963384630228</v>
      </c>
      <c r="Q5" s="101">
        <v>1.1549037580201651</v>
      </c>
      <c r="R5" s="101">
        <v>1.118240146654446</v>
      </c>
      <c r="T5" s="13" t="str">
        <f>T2</f>
        <v>Leicester</v>
      </c>
      <c r="V5" s="15">
        <f>_xlfn.POISSON.DIST(V4,$B$25*$U$1*$V$2,FALSE)</f>
        <v>0.11520689185553092</v>
      </c>
      <c r="W5" s="15">
        <f>_xlfn.POISSON.DIST(W4,$B$25*$U$1*$V$2,FALSE)</f>
        <v>0.24896505496657165</v>
      </c>
      <c r="X5" s="15">
        <f>_xlfn.POISSON.DIST(X4,$B$25*$U$1*$V$2,FALSE)</f>
        <v>0.26900994201039335</v>
      </c>
      <c r="Y5" s="15">
        <f>_xlfn.POISSON.DIST(Y4,$B$25*$U$1*$V$2,FALSE)</f>
        <v>0.19377913340797098</v>
      </c>
      <c r="Z5" s="15">
        <f>_xlfn.POISSON.DIST(Z4,$B$25*$U$1*$V$2,FALSE)</f>
        <v>0.10469042221186785</v>
      </c>
      <c r="AB5" s="13" t="str">
        <f>AB2</f>
        <v>Everton</v>
      </c>
      <c r="AD5" s="15">
        <f>_xlfn.POISSON.DIST(AD4,$B$25*$AC$1*$AD$2,FALSE)</f>
        <v>0.22757782064218521</v>
      </c>
      <c r="AE5" s="15">
        <f>_xlfn.POISSON.DIST(AE4,$B$25*$AC$1*$AD$2,FALSE)</f>
        <v>0.33687503441889094</v>
      </c>
      <c r="AF5" s="15">
        <f>_xlfn.POISSON.DIST(AF4,$B$25*$AC$1*$AD$2,FALSE)</f>
        <v>0.24933182964511783</v>
      </c>
      <c r="AG5" s="15">
        <f>_xlfn.POISSON.DIST(AG4,$B$25*$AC$1*$AD$2,FALSE)</f>
        <v>0.12302556323577364</v>
      </c>
      <c r="AH5" s="15">
        <f>_xlfn.POISSON.DIST(AH4,$B$25*$AC$1*$AD$2,FALSE)</f>
        <v>4.5527548260751234E-2</v>
      </c>
    </row>
    <row r="6" spans="1:34" x14ac:dyDescent="0.25">
      <c r="A6" s="100" t="s">
        <v>59</v>
      </c>
      <c r="B6" s="101" t="s">
        <v>91</v>
      </c>
      <c r="C6" s="101" t="s">
        <v>101</v>
      </c>
      <c r="D6" s="101" t="s">
        <v>102</v>
      </c>
      <c r="E6" s="101" t="s">
        <v>103</v>
      </c>
      <c r="F6" s="101">
        <v>0.79132294531011316</v>
      </c>
      <c r="G6" s="101">
        <v>1.0550972604134841</v>
      </c>
      <c r="H6" s="101">
        <v>0.74967436924115982</v>
      </c>
      <c r="I6" s="101">
        <v>0.92816826667953112</v>
      </c>
      <c r="J6" s="101">
        <v>0.76993583868010995</v>
      </c>
      <c r="K6" s="101">
        <v>0.98991750687442714</v>
      </c>
      <c r="L6" s="101" t="s">
        <v>53</v>
      </c>
      <c r="M6" s="101">
        <v>1.213758502580925</v>
      </c>
      <c r="N6" s="101">
        <v>0.71397558975348541</v>
      </c>
      <c r="O6" s="101">
        <v>0.90436908035441488</v>
      </c>
      <c r="P6" s="101">
        <v>1.092779305428252</v>
      </c>
      <c r="Q6" s="101">
        <v>1.063244729605866</v>
      </c>
      <c r="R6" s="101">
        <v>0.89825847846012841</v>
      </c>
      <c r="T6" s="13">
        <v>0</v>
      </c>
      <c r="U6" s="15">
        <f>_xlfn.POISSON.DIST(T6,$B$26*$U$2*$V$1,FALSE)</f>
        <v>0.47188696540487995</v>
      </c>
      <c r="V6" s="15">
        <f>$V$5*U6</f>
        <v>5.4364630591434662E-2</v>
      </c>
      <c r="W6" s="15">
        <f>$W$5*U6</f>
        <v>0.11748336428003463</v>
      </c>
      <c r="X6" s="15">
        <f>$X$5*U6</f>
        <v>0.12694228519902725</v>
      </c>
      <c r="Y6" s="15">
        <f>$Y$5*U6</f>
        <v>9.1441847222674816E-2</v>
      </c>
      <c r="Z6" s="16">
        <f>$Z$5*U6</f>
        <v>4.9402045644513962E-2</v>
      </c>
      <c r="AB6" s="13">
        <v>0</v>
      </c>
      <c r="AC6" s="15">
        <f>_xlfn.POISSON.DIST(AB6,$B$26*$AC$2*$AD$1,FALSE)</f>
        <v>0.393340260448451</v>
      </c>
      <c r="AD6" s="15">
        <f>$AD$5*AC6</f>
        <v>8.9515519243688002E-2</v>
      </c>
      <c r="AE6" s="15">
        <f>$AE$5*AC6</f>
        <v>0.13250651377690745</v>
      </c>
      <c r="AF6" s="15">
        <f>$AF$5*AC6</f>
        <v>9.8072246810699454E-2</v>
      </c>
      <c r="AG6" s="15">
        <f>$AG$5*AC6</f>
        <v>4.8390907084976578E-2</v>
      </c>
      <c r="AH6" s="16">
        <f>$AH$5*AC6</f>
        <v>1.7907817690463311E-2</v>
      </c>
    </row>
    <row r="7" spans="1:34" x14ac:dyDescent="0.25">
      <c r="A7" s="102" t="s">
        <v>72</v>
      </c>
      <c r="B7" s="103" t="s">
        <v>87</v>
      </c>
      <c r="C7" s="103" t="s">
        <v>71</v>
      </c>
      <c r="D7" s="103" t="s">
        <v>104</v>
      </c>
      <c r="E7" s="103" t="s">
        <v>105</v>
      </c>
      <c r="F7" s="103">
        <v>0.85677070770418251</v>
      </c>
      <c r="G7" s="103">
        <v>0.92816826667953112</v>
      </c>
      <c r="H7" s="103">
        <v>0.97973317038394947</v>
      </c>
      <c r="I7" s="103">
        <v>0.90436908035441488</v>
      </c>
      <c r="J7" s="103">
        <v>0.91659028414298815</v>
      </c>
      <c r="K7" s="103">
        <v>0.91659028414298815</v>
      </c>
      <c r="L7" s="103" t="s">
        <v>41</v>
      </c>
      <c r="M7" s="103">
        <v>1.5449638456054591</v>
      </c>
      <c r="N7" s="103">
        <v>0.56523067522150938</v>
      </c>
      <c r="O7" s="103">
        <v>1.570746297457668</v>
      </c>
      <c r="P7" s="103">
        <v>0.89246948719185693</v>
      </c>
      <c r="Q7" s="103">
        <v>1.55820348304308</v>
      </c>
      <c r="R7" s="103">
        <v>0.73327222731439057</v>
      </c>
      <c r="T7" s="13">
        <v>1</v>
      </c>
      <c r="U7" s="15">
        <f>_xlfn.POISSON.DIST(T7,$B$26*$U$2*$V$1,FALSE)</f>
        <v>0.35439456784810958</v>
      </c>
      <c r="V7" s="15">
        <f>$V$5*U7</f>
        <v>4.0828696652264775E-2</v>
      </c>
      <c r="W7" s="15">
        <f>$W$5*U7</f>
        <v>8.8231863064159005E-2</v>
      </c>
      <c r="X7" s="15">
        <f>$X$5*U7</f>
        <v>9.5335662145618366E-2</v>
      </c>
      <c r="Y7" s="15">
        <f>$Y$5*U7</f>
        <v>6.8674272242099044E-2</v>
      </c>
      <c r="Z7" s="16">
        <f>$Z$5*U7</f>
        <v>3.7101716937611037E-2</v>
      </c>
      <c r="AB7" s="13">
        <v>1</v>
      </c>
      <c r="AC7" s="15">
        <f>_xlfn.POISSON.DIST(AB7,$B$26*$AC$2*$AD$1,FALSE)</f>
        <v>0.3670180242417202</v>
      </c>
      <c r="AD7" s="15">
        <f>$AD$5*AC7</f>
        <v>8.3525162093331384E-2</v>
      </c>
      <c r="AE7" s="15">
        <f>$AE$5*AC7</f>
        <v>0.12363920954878284</v>
      </c>
      <c r="AF7" s="15">
        <f>$AF$5*AC7</f>
        <v>9.1509275496924308E-2</v>
      </c>
      <c r="AG7" s="15">
        <f>$AG$5*AC7</f>
        <v>4.5152599150018451E-2</v>
      </c>
      <c r="AH7" s="16">
        <f>$AH$5*AC7</f>
        <v>1.6709430811230483E-2</v>
      </c>
    </row>
    <row r="8" spans="1:34" x14ac:dyDescent="0.25">
      <c r="A8" s="102" t="s">
        <v>70</v>
      </c>
      <c r="B8" s="103" t="s">
        <v>91</v>
      </c>
      <c r="C8" s="103" t="s">
        <v>106</v>
      </c>
      <c r="D8" s="103" t="s">
        <v>107</v>
      </c>
      <c r="E8" s="103" t="s">
        <v>108</v>
      </c>
      <c r="F8" s="103">
        <v>0.97973317038394947</v>
      </c>
      <c r="G8" s="103">
        <v>1.168143395457786</v>
      </c>
      <c r="H8" s="103">
        <v>0.96386704616720542</v>
      </c>
      <c r="I8" s="103">
        <v>1.320854841043948</v>
      </c>
      <c r="J8" s="103">
        <v>0.9715857011915674</v>
      </c>
      <c r="K8" s="103">
        <v>1.2465627864344639</v>
      </c>
      <c r="L8" s="103" t="s">
        <v>73</v>
      </c>
      <c r="M8" s="103">
        <v>1.427951179506971</v>
      </c>
      <c r="N8" s="103">
        <v>1.2494572820686001</v>
      </c>
      <c r="O8" s="103">
        <v>0.94205112536918223</v>
      </c>
      <c r="P8" s="103">
        <v>0.79132294531011316</v>
      </c>
      <c r="Q8" s="103">
        <v>1.191567369385885</v>
      </c>
      <c r="R8" s="103">
        <v>1.026581118240147</v>
      </c>
      <c r="T8" s="13">
        <v>2</v>
      </c>
      <c r="U8" s="15">
        <f>_xlfn.POISSON.DIST(T8,$B$26*$U$2*$V$1,FALSE)</f>
        <v>0.1330779603251884</v>
      </c>
      <c r="V8" s="15">
        <f>$V$5*U8</f>
        <v>1.5331498183538614E-2</v>
      </c>
      <c r="W8" s="15">
        <f>$W$5*U8</f>
        <v>3.3131761707199774E-2</v>
      </c>
      <c r="X8" s="15">
        <f>$X$5*U8</f>
        <v>3.579929438994036E-2</v>
      </c>
      <c r="Y8" s="15">
        <f>$Y$5*U8</f>
        <v>2.5787731827515353E-2</v>
      </c>
      <c r="Z8" s="16">
        <f>$Z$5*U8</f>
        <v>1.3931987853538172E-2</v>
      </c>
      <c r="AB8" s="13">
        <v>2</v>
      </c>
      <c r="AC8" s="15">
        <f>_xlfn.POISSON.DIST(AB8,$B$26*$AC$2*$AD$1,FALSE)</f>
        <v>0.17122863289499096</v>
      </c>
      <c r="AD8" s="15">
        <f>$AD$5*AC8</f>
        <v>3.8967839105782824E-2</v>
      </c>
      <c r="AE8" s="15">
        <f>$AE$5*AC8</f>
        <v>5.7682651599999725E-2</v>
      </c>
      <c r="AF8" s="15">
        <f>$AF$5*AC8</f>
        <v>4.2692748327340303E-2</v>
      </c>
      <c r="AG8" s="15">
        <f>$AG$5*AC8</f>
        <v>2.1065499003997783E-2</v>
      </c>
      <c r="AH8" s="16">
        <f>$AH$5*AC8</f>
        <v>7.7956198477491575E-3</v>
      </c>
    </row>
    <row r="9" spans="1:34" x14ac:dyDescent="0.25">
      <c r="A9" s="100" t="s">
        <v>43</v>
      </c>
      <c r="B9" s="101" t="s">
        <v>91</v>
      </c>
      <c r="C9" s="101" t="s">
        <v>109</v>
      </c>
      <c r="D9" s="101" t="s">
        <v>110</v>
      </c>
      <c r="E9" s="101" t="s">
        <v>111</v>
      </c>
      <c r="F9" s="101">
        <v>0.48986658519197468</v>
      </c>
      <c r="G9" s="101">
        <v>1.5449638456054591</v>
      </c>
      <c r="H9" s="101">
        <v>0.78537314872883413</v>
      </c>
      <c r="I9" s="101">
        <v>1.356553620531622</v>
      </c>
      <c r="J9" s="101">
        <v>0.64161319890009172</v>
      </c>
      <c r="K9" s="101">
        <v>1.4482126489459211</v>
      </c>
      <c r="L9" s="101" t="s">
        <v>54</v>
      </c>
      <c r="M9" s="101">
        <v>0.82107192821650832</v>
      </c>
      <c r="N9" s="101">
        <v>1.213758502580925</v>
      </c>
      <c r="O9" s="101">
        <v>0.75364090029534581</v>
      </c>
      <c r="P9" s="101">
        <v>1.017415215398717</v>
      </c>
      <c r="Q9" s="101">
        <v>0.7882676443629697</v>
      </c>
      <c r="R9" s="101">
        <v>1.118240146654446</v>
      </c>
      <c r="T9" s="13">
        <v>3</v>
      </c>
      <c r="U9" s="15">
        <f>_xlfn.POISSON.DIST(T9,$B$26*$U$2*$V$1,FALSE)</f>
        <v>3.3314550374076594E-2</v>
      </c>
      <c r="V9" s="15">
        <f>$V$5*U9</f>
        <v>3.8380658021618793E-3</v>
      </c>
      <c r="W9" s="15">
        <f>$W$5*U9</f>
        <v>8.2941588650685995E-3</v>
      </c>
      <c r="X9" s="15">
        <f>$X$5*U9</f>
        <v>8.9619452642326729E-3</v>
      </c>
      <c r="Y9" s="15">
        <f>$Y$5*U9</f>
        <v>6.4556647013647578E-3</v>
      </c>
      <c r="Z9" s="16">
        <f>$Z$5*U9</f>
        <v>3.4877143444606187E-3</v>
      </c>
      <c r="AB9" s="13">
        <v>3</v>
      </c>
      <c r="AC9" s="15">
        <f>_xlfn.POISSON.DIST(AB9,$B$26*$AC$2*$AD$1,FALSE)</f>
        <v>5.3256684570488128E-2</v>
      </c>
      <c r="AD9" s="15">
        <f>$AD$5*AC9</f>
        <v>1.2120040209179979E-2</v>
      </c>
      <c r="AE9" s="15">
        <f>$AE$5*AC9</f>
        <v>1.7940847447719205E-2</v>
      </c>
      <c r="AF9" s="15">
        <f>$AF$5*AC9</f>
        <v>1.3278586604792721E-2</v>
      </c>
      <c r="AG9" s="15">
        <f>$AG$5*AC9</f>
        <v>6.5519336153542374E-3</v>
      </c>
      <c r="AH9" s="16">
        <f>$AH$5*AC9</f>
        <v>2.4246462769905038E-3</v>
      </c>
    </row>
    <row r="10" spans="1:34" x14ac:dyDescent="0.25">
      <c r="A10" s="100" t="s">
        <v>54</v>
      </c>
      <c r="B10" s="101" t="s">
        <v>87</v>
      </c>
      <c r="C10" s="101" t="s">
        <v>112</v>
      </c>
      <c r="D10" s="101" t="s">
        <v>113</v>
      </c>
      <c r="E10" s="101" t="s">
        <v>114</v>
      </c>
      <c r="F10" s="101">
        <v>0.82107192821650832</v>
      </c>
      <c r="G10" s="101">
        <v>1.213758502580925</v>
      </c>
      <c r="H10" s="101">
        <v>0.75364090029534581</v>
      </c>
      <c r="I10" s="101">
        <v>1.017415215398717</v>
      </c>
      <c r="J10" s="101">
        <v>0.7882676443629697</v>
      </c>
      <c r="K10" s="101">
        <v>1.118240146654446</v>
      </c>
      <c r="L10" s="101" t="s">
        <v>43</v>
      </c>
      <c r="M10" s="101">
        <v>0.48986658519197468</v>
      </c>
      <c r="N10" s="101">
        <v>1.5449638456054591</v>
      </c>
      <c r="O10" s="101">
        <v>0.78537314872883413</v>
      </c>
      <c r="P10" s="101">
        <v>1.356553620531622</v>
      </c>
      <c r="Q10" s="101">
        <v>0.64161319890009172</v>
      </c>
      <c r="R10" s="101">
        <v>1.4482126489459211</v>
      </c>
      <c r="T10" s="13">
        <v>4</v>
      </c>
      <c r="U10" s="15">
        <f>_xlfn.POISSON.DIST(T10,$B$26*$U$2*$V$1,FALSE)</f>
        <v>6.2549384431210943E-3</v>
      </c>
      <c r="V10" s="15">
        <f>$V$5*U10</f>
        <v>7.2061201677965485E-4</v>
      </c>
      <c r="W10" s="15">
        <f>$W$5*U10</f>
        <v>1.5572610933041653E-3</v>
      </c>
      <c r="X10" s="15">
        <f>$X$5*U10</f>
        <v>1.6826406278625857E-3</v>
      </c>
      <c r="Y10" s="15">
        <f>$Y$5*U10</f>
        <v>1.2120765510282088E-3</v>
      </c>
      <c r="Z10" s="16">
        <f>$Z$5*U10</f>
        <v>6.5483214651959067E-4</v>
      </c>
      <c r="AB10" s="13">
        <v>4</v>
      </c>
      <c r="AC10" s="15">
        <f>_xlfn.POISSON.DIST(AB10,$B$26*$AC$2*$AD$1,FALSE)</f>
        <v>1.2423189992323875E-2</v>
      </c>
      <c r="AD10" s="15">
        <f>$AD$5*AC10</f>
        <v>2.8272425038768732E-3</v>
      </c>
      <c r="AE10" s="15">
        <f>$AE$5*AC10</f>
        <v>4.1850625562565268E-3</v>
      </c>
      <c r="AF10" s="15">
        <f>$AF$5*AC10</f>
        <v>3.0974966908150292E-3</v>
      </c>
      <c r="AG10" s="15">
        <f>$AG$5*AC10</f>
        <v>1.5283699459906711E-3</v>
      </c>
      <c r="AH10" s="16">
        <f>$AH$5*AC10</f>
        <v>5.6559738192800695E-4</v>
      </c>
    </row>
    <row r="11" spans="1:34" x14ac:dyDescent="0.25">
      <c r="A11" s="102" t="s">
        <v>57</v>
      </c>
      <c r="B11" s="103" t="s">
        <v>91</v>
      </c>
      <c r="C11" s="103" t="s">
        <v>115</v>
      </c>
      <c r="D11" s="103" t="s">
        <v>116</v>
      </c>
      <c r="E11" s="103" t="s">
        <v>117</v>
      </c>
      <c r="F11" s="103">
        <v>0.79132294531011316</v>
      </c>
      <c r="G11" s="103">
        <v>0.60291272023627662</v>
      </c>
      <c r="H11" s="103">
        <v>1.2494572820686001</v>
      </c>
      <c r="I11" s="103">
        <v>1.070963384630228</v>
      </c>
      <c r="J11" s="103">
        <v>1.026581118240147</v>
      </c>
      <c r="K11" s="103">
        <v>0.84326306141154905</v>
      </c>
      <c r="L11" s="103" t="s">
        <v>90</v>
      </c>
      <c r="M11" s="103">
        <v>0.53548169231511411</v>
      </c>
      <c r="N11" s="103">
        <v>1.213758502580925</v>
      </c>
      <c r="O11" s="103">
        <v>0.67827681026581121</v>
      </c>
      <c r="P11" s="103">
        <v>1.658009980649761</v>
      </c>
      <c r="Q11" s="103">
        <v>0.60494958753437211</v>
      </c>
      <c r="R11" s="103">
        <v>1.429880843263061</v>
      </c>
      <c r="T11" s="13"/>
      <c r="U11" s="1" t="s">
        <v>118</v>
      </c>
      <c r="V11" s="1" t="s">
        <v>119</v>
      </c>
      <c r="W11" s="1" t="s">
        <v>120</v>
      </c>
      <c r="Z11" s="14"/>
      <c r="AB11" s="13"/>
      <c r="AC11" s="1" t="s">
        <v>118</v>
      </c>
      <c r="AD11" s="1" t="s">
        <v>119</v>
      </c>
      <c r="AE11" s="1" t="s">
        <v>120</v>
      </c>
      <c r="AH11" s="14"/>
    </row>
    <row r="12" spans="1:34" x14ac:dyDescent="0.25">
      <c r="A12" s="100" t="s">
        <v>100</v>
      </c>
      <c r="B12" s="101" t="s">
        <v>91</v>
      </c>
      <c r="C12" s="101" t="s">
        <v>121</v>
      </c>
      <c r="D12" s="101" t="s">
        <v>122</v>
      </c>
      <c r="E12" s="101" t="s">
        <v>123</v>
      </c>
      <c r="F12" s="101">
        <v>1.2811895305020879</v>
      </c>
      <c r="G12" s="101">
        <v>1.168143395457786</v>
      </c>
      <c r="H12" s="101">
        <v>1.035264605142554</v>
      </c>
      <c r="I12" s="101">
        <v>1.070963384630228</v>
      </c>
      <c r="J12" s="101">
        <v>1.1549037580201651</v>
      </c>
      <c r="K12" s="101">
        <v>1.118240146654446</v>
      </c>
      <c r="L12" s="101" t="s">
        <v>62</v>
      </c>
      <c r="M12" s="101">
        <v>1.070963384630228</v>
      </c>
      <c r="N12" s="101">
        <v>0.92816826667953112</v>
      </c>
      <c r="O12" s="101">
        <v>1.205825440472553</v>
      </c>
      <c r="P12" s="101">
        <v>1.205825440472553</v>
      </c>
      <c r="Q12" s="101">
        <v>1.136571952337305</v>
      </c>
      <c r="R12" s="101">
        <v>1.063244729605866</v>
      </c>
      <c r="T12" s="13" t="str">
        <f>T1</f>
        <v>Bournemouth</v>
      </c>
      <c r="U12" s="15">
        <f>SUM(W6,X6,Y6,Z6,X7,Y7,Y8,Z7,Z8,Z9)</f>
        <v>0.62958862769709312</v>
      </c>
      <c r="V12" s="15">
        <f t="shared" ref="V12:V18" si="0">1/W12</f>
        <v>0.81967213114754101</v>
      </c>
      <c r="W12" s="1">
        <v>1.22</v>
      </c>
      <c r="Z12" s="14"/>
      <c r="AB12" s="13" t="str">
        <f>AB1</f>
        <v>Newcastle</v>
      </c>
      <c r="AC12" s="15">
        <f>SUM(AE6,AF6,AG6,AH6,AF7,AG7,AG8,AH7,AH8,AH9)</f>
        <v>0.48153455594995748</v>
      </c>
      <c r="AD12" s="15">
        <f t="shared" ref="AD12:AD18" si="1">1/AE12</f>
        <v>0.88495575221238942</v>
      </c>
      <c r="AE12" s="1">
        <v>1.1299999999999999</v>
      </c>
      <c r="AH12" s="14"/>
    </row>
    <row r="13" spans="1:34" x14ac:dyDescent="0.25">
      <c r="A13" s="102" t="s">
        <v>63</v>
      </c>
      <c r="B13" s="103" t="s">
        <v>87</v>
      </c>
      <c r="C13" s="103" t="s">
        <v>124</v>
      </c>
      <c r="D13" s="103" t="s">
        <v>125</v>
      </c>
      <c r="E13" s="103" t="s">
        <v>126</v>
      </c>
      <c r="F13" s="103">
        <v>0.92816826667953112</v>
      </c>
      <c r="G13" s="103">
        <v>0.82107192821650832</v>
      </c>
      <c r="H13" s="103">
        <v>0.56523067522150938</v>
      </c>
      <c r="I13" s="103">
        <v>0.79132294531011316</v>
      </c>
      <c r="J13" s="103">
        <v>0.75160403299725032</v>
      </c>
      <c r="K13" s="103">
        <v>0.80659945004582956</v>
      </c>
      <c r="L13" s="103" t="s">
        <v>45</v>
      </c>
      <c r="M13" s="103">
        <v>1.5072818005906921</v>
      </c>
      <c r="N13" s="103">
        <v>0.71595885528057857</v>
      </c>
      <c r="O13" s="103">
        <v>0.99956582565487961</v>
      </c>
      <c r="P13" s="103">
        <v>0.96386704616720542</v>
      </c>
      <c r="Q13" s="103">
        <v>1.2465627864344639</v>
      </c>
      <c r="R13" s="103">
        <v>0.84326306141154905</v>
      </c>
      <c r="T13" s="13" t="s">
        <v>127</v>
      </c>
      <c r="U13" s="15">
        <f>SUM(V6,W7,X8,Y9,Z10)</f>
        <v>0.18550628489341839</v>
      </c>
      <c r="V13" s="15">
        <f t="shared" si="0"/>
        <v>0.18518518518518517</v>
      </c>
      <c r="W13" s="1">
        <v>5.4</v>
      </c>
      <c r="Z13" s="14"/>
      <c r="AB13" s="13" t="s">
        <v>127</v>
      </c>
      <c r="AC13" s="15">
        <f>SUM(AD6,AE7,AF8,AG9,AH10)</f>
        <v>0.26296500811709339</v>
      </c>
      <c r="AD13" s="15">
        <f t="shared" si="1"/>
        <v>0.16129032258064516</v>
      </c>
      <c r="AE13" s="1">
        <v>6.2</v>
      </c>
      <c r="AH13" s="14"/>
    </row>
    <row r="14" spans="1:34" x14ac:dyDescent="0.25">
      <c r="A14" s="102" t="s">
        <v>50</v>
      </c>
      <c r="B14" s="103" t="s">
        <v>87</v>
      </c>
      <c r="C14" s="103" t="s">
        <v>128</v>
      </c>
      <c r="D14" s="103" t="s">
        <v>49</v>
      </c>
      <c r="E14" s="103" t="s">
        <v>129</v>
      </c>
      <c r="F14" s="103">
        <v>1.2494572820686001</v>
      </c>
      <c r="G14" s="103">
        <v>0.64257803077813691</v>
      </c>
      <c r="H14" s="103">
        <v>1.0550972604134841</v>
      </c>
      <c r="I14" s="103">
        <v>0.94205112536918223</v>
      </c>
      <c r="J14" s="103">
        <v>1.1549037580201651</v>
      </c>
      <c r="K14" s="103">
        <v>0.7882676443629697</v>
      </c>
      <c r="L14" s="103" t="s">
        <v>56</v>
      </c>
      <c r="M14" s="103">
        <v>0.97973317038394947</v>
      </c>
      <c r="N14" s="103">
        <v>0.56523067522150938</v>
      </c>
      <c r="O14" s="103">
        <v>1.1423609436055771</v>
      </c>
      <c r="P14" s="103">
        <v>1.070963384630228</v>
      </c>
      <c r="Q14" s="103">
        <v>1.063244729605866</v>
      </c>
      <c r="R14" s="103">
        <v>0.82493125572868931</v>
      </c>
      <c r="T14" s="13" t="str">
        <f>T2</f>
        <v>Leicester</v>
      </c>
      <c r="U14" s="15">
        <f>SUM(V7,V8,V9,V10,W8,W9,W10,X10,Y10,X9)</f>
        <v>0.11555871676344093</v>
      </c>
      <c r="V14" s="15">
        <f t="shared" si="0"/>
        <v>0.125</v>
      </c>
      <c r="W14" s="1">
        <v>8</v>
      </c>
      <c r="Z14" s="14"/>
      <c r="AB14" s="13" t="str">
        <f>AB2</f>
        <v>Everton</v>
      </c>
      <c r="AC14" s="15">
        <f>SUM(AD7,AD8,AD9,AD10,AE8,AE9,AE10,AF10,AG10,AF9)</f>
        <v>0.23515329875774493</v>
      </c>
      <c r="AD14" s="15">
        <f t="shared" si="1"/>
        <v>8.6956521739130432E-2</v>
      </c>
      <c r="AE14" s="1">
        <v>11.5</v>
      </c>
      <c r="AH14" s="14"/>
    </row>
    <row r="15" spans="1:34" x14ac:dyDescent="0.25">
      <c r="A15" s="102" t="s">
        <v>60</v>
      </c>
      <c r="B15" s="103" t="s">
        <v>91</v>
      </c>
      <c r="C15" s="103" t="s">
        <v>66</v>
      </c>
      <c r="D15" s="103" t="s">
        <v>130</v>
      </c>
      <c r="E15" s="103" t="s">
        <v>131</v>
      </c>
      <c r="F15" s="103">
        <v>1.017415215398717</v>
      </c>
      <c r="G15" s="103">
        <v>1.0550972604134841</v>
      </c>
      <c r="H15" s="103">
        <v>0.96386704616720542</v>
      </c>
      <c r="I15" s="103">
        <v>0.85677070770418251</v>
      </c>
      <c r="J15" s="103">
        <v>0.98991750687442714</v>
      </c>
      <c r="K15" s="103">
        <v>0.95325389550870776</v>
      </c>
      <c r="L15" s="103" t="s">
        <v>51</v>
      </c>
      <c r="M15" s="103">
        <v>1.5350475179699941</v>
      </c>
      <c r="N15" s="103">
        <v>0.82107192821650832</v>
      </c>
      <c r="O15" s="103">
        <v>1.017415215398717</v>
      </c>
      <c r="P15" s="103">
        <v>0.79132294531011316</v>
      </c>
      <c r="Q15" s="103">
        <v>1.283226397800183</v>
      </c>
      <c r="R15" s="103">
        <v>0.80659945004582956</v>
      </c>
      <c r="T15" s="13" t="s">
        <v>132</v>
      </c>
      <c r="U15" s="15">
        <f>SUM(V6,W6,X6,V7,V8,W7)</f>
        <v>0.44318233797045903</v>
      </c>
      <c r="V15" s="15" t="e">
        <f t="shared" si="0"/>
        <v>#DIV/0!</v>
      </c>
      <c r="Z15" s="14"/>
      <c r="AB15" s="13" t="s">
        <v>132</v>
      </c>
      <c r="AC15" s="15">
        <f>SUM(AD6,AE6,AF6,AD7,AD8,AE7)</f>
        <v>0.56622649057919194</v>
      </c>
      <c r="AD15" s="15" t="e">
        <f t="shared" si="1"/>
        <v>#DIV/0!</v>
      </c>
      <c r="AH15" s="14"/>
    </row>
    <row r="16" spans="1:34" x14ac:dyDescent="0.25">
      <c r="A16" s="100" t="s">
        <v>47</v>
      </c>
      <c r="B16" s="101" t="s">
        <v>91</v>
      </c>
      <c r="C16" s="101" t="s">
        <v>133</v>
      </c>
      <c r="D16" s="101" t="s">
        <v>134</v>
      </c>
      <c r="E16" s="101" t="s">
        <v>135</v>
      </c>
      <c r="F16" s="101">
        <v>0.45218454017720738</v>
      </c>
      <c r="G16" s="101">
        <v>1.695692025664528</v>
      </c>
      <c r="H16" s="101">
        <v>0.46408413333976561</v>
      </c>
      <c r="I16" s="101">
        <v>1.3922524000192971</v>
      </c>
      <c r="J16" s="101">
        <v>0.45829514207149408</v>
      </c>
      <c r="K16" s="101">
        <v>1.5398716773602199</v>
      </c>
      <c r="L16" s="101" t="s">
        <v>68</v>
      </c>
      <c r="M16" s="101">
        <v>1.2494572820686001</v>
      </c>
      <c r="N16" s="101">
        <v>0.60687925129046272</v>
      </c>
      <c r="O16" s="101">
        <v>1.205825440472553</v>
      </c>
      <c r="P16" s="101">
        <v>0.60291272023627662</v>
      </c>
      <c r="Q16" s="101">
        <v>1.2282309807516041</v>
      </c>
      <c r="R16" s="101">
        <v>0.60494958753437211</v>
      </c>
      <c r="T16" s="13" t="s">
        <v>136</v>
      </c>
      <c r="U16" s="15">
        <f>1-U15</f>
        <v>0.55681766202954097</v>
      </c>
      <c r="V16" s="15" t="e">
        <f t="shared" si="0"/>
        <v>#DIV/0!</v>
      </c>
      <c r="Z16" s="14"/>
      <c r="AB16" s="13" t="s">
        <v>136</v>
      </c>
      <c r="AC16" s="15">
        <f>1-AC15</f>
        <v>0.43377350942080806</v>
      </c>
      <c r="AD16" s="15" t="e">
        <f t="shared" si="1"/>
        <v>#DIV/0!</v>
      </c>
      <c r="AH16" s="14"/>
    </row>
    <row r="17" spans="1:34" x14ac:dyDescent="0.25">
      <c r="A17" s="100" t="s">
        <v>90</v>
      </c>
      <c r="B17" s="101" t="s">
        <v>87</v>
      </c>
      <c r="C17" s="101" t="s">
        <v>137</v>
      </c>
      <c r="D17" s="101" t="s">
        <v>138</v>
      </c>
      <c r="E17" s="101" t="s">
        <v>139</v>
      </c>
      <c r="F17" s="101">
        <v>0.53548169231511411</v>
      </c>
      <c r="G17" s="101">
        <v>1.213758502580925</v>
      </c>
      <c r="H17" s="101">
        <v>0.67827681026581121</v>
      </c>
      <c r="I17" s="101">
        <v>1.658009980649761</v>
      </c>
      <c r="J17" s="101">
        <v>0.60494958753437211</v>
      </c>
      <c r="K17" s="101">
        <v>1.429880843263061</v>
      </c>
      <c r="L17" s="101" t="s">
        <v>57</v>
      </c>
      <c r="M17" s="101">
        <v>0.79132294531011316</v>
      </c>
      <c r="N17" s="101">
        <v>0.60291272023627662</v>
      </c>
      <c r="O17" s="101">
        <v>1.2494572820686001</v>
      </c>
      <c r="P17" s="101">
        <v>1.070963384630228</v>
      </c>
      <c r="Q17" s="101">
        <v>1.026581118240147</v>
      </c>
      <c r="R17" s="101">
        <v>0.84326306141154905</v>
      </c>
      <c r="T17" s="13" t="s">
        <v>140</v>
      </c>
      <c r="U17" s="15">
        <f>SUM(V6,W6,X6,Y6,X7,W7,V7,V8,W8,V9)</f>
        <v>0.66692967484811372</v>
      </c>
      <c r="V17" s="15">
        <f t="shared" si="0"/>
        <v>0.60240963855421692</v>
      </c>
      <c r="W17" s="1">
        <v>1.66</v>
      </c>
      <c r="Z17" s="14"/>
      <c r="AB17" s="13" t="s">
        <v>140</v>
      </c>
      <c r="AC17" s="15">
        <f>SUM(AD6,AE6,AF6,AG6,AF7,AE7,AD7,AD8,AE8,AD9)</f>
        <v>0.77592936497027254</v>
      </c>
      <c r="AD17" s="15">
        <f t="shared" si="1"/>
        <v>0.60240963855421692</v>
      </c>
      <c r="AE17" s="1">
        <v>1.66</v>
      </c>
      <c r="AH17" s="14"/>
    </row>
    <row r="18" spans="1:34" x14ac:dyDescent="0.25">
      <c r="A18" s="102" t="s">
        <v>53</v>
      </c>
      <c r="B18" s="103" t="s">
        <v>87</v>
      </c>
      <c r="C18" s="103" t="s">
        <v>141</v>
      </c>
      <c r="D18" s="103" t="s">
        <v>52</v>
      </c>
      <c r="E18" s="103" t="s">
        <v>142</v>
      </c>
      <c r="F18" s="103">
        <v>1.213758502580925</v>
      </c>
      <c r="G18" s="103">
        <v>0.71397558975348541</v>
      </c>
      <c r="H18" s="103">
        <v>0.90436908035441488</v>
      </c>
      <c r="I18" s="103">
        <v>1.092779305428252</v>
      </c>
      <c r="J18" s="103">
        <v>1.063244729605866</v>
      </c>
      <c r="K18" s="103">
        <v>0.89825847846012841</v>
      </c>
      <c r="L18" s="103" t="s">
        <v>59</v>
      </c>
      <c r="M18" s="103">
        <v>0.79132294531011316</v>
      </c>
      <c r="N18" s="103">
        <v>1.0550972604134841</v>
      </c>
      <c r="O18" s="103">
        <v>0.74967436924115982</v>
      </c>
      <c r="P18" s="103">
        <v>0.92816826667953112</v>
      </c>
      <c r="Q18" s="103">
        <v>0.76993583868010995</v>
      </c>
      <c r="R18" s="103">
        <v>0.98991750687442714</v>
      </c>
      <c r="T18" s="13" t="s">
        <v>143</v>
      </c>
      <c r="U18" s="15">
        <f>1-U17</f>
        <v>0.33307032515188628</v>
      </c>
      <c r="V18" s="15">
        <f t="shared" si="0"/>
        <v>0.48076923076923073</v>
      </c>
      <c r="W18" s="1">
        <v>2.08</v>
      </c>
      <c r="Z18" s="14"/>
      <c r="AB18" s="13" t="s">
        <v>143</v>
      </c>
      <c r="AC18" s="15">
        <f>1-AC17</f>
        <v>0.22407063502972746</v>
      </c>
      <c r="AD18" s="15">
        <f t="shared" si="1"/>
        <v>0.48076923076923073</v>
      </c>
      <c r="AE18" s="1">
        <v>2.08</v>
      </c>
      <c r="AH18" s="14"/>
    </row>
    <row r="19" spans="1:34" x14ac:dyDescent="0.25">
      <c r="A19" s="102" t="s">
        <v>45</v>
      </c>
      <c r="B19" s="103" t="s">
        <v>91</v>
      </c>
      <c r="C19" s="103" t="s">
        <v>144</v>
      </c>
      <c r="D19" s="103" t="s">
        <v>48</v>
      </c>
      <c r="E19" s="103" t="s">
        <v>44</v>
      </c>
      <c r="F19" s="103">
        <v>1.5072818005906921</v>
      </c>
      <c r="G19" s="103">
        <v>0.71595885528057857</v>
      </c>
      <c r="H19" s="103">
        <v>0.99956582565487961</v>
      </c>
      <c r="I19" s="103">
        <v>0.96386704616720542</v>
      </c>
      <c r="J19" s="103">
        <v>1.2465627864344639</v>
      </c>
      <c r="K19" s="103">
        <v>0.84326306141154905</v>
      </c>
      <c r="L19" s="103" t="s">
        <v>63</v>
      </c>
      <c r="M19" s="103">
        <v>0.92816826667953112</v>
      </c>
      <c r="N19" s="103">
        <v>0.82107192821650832</v>
      </c>
      <c r="O19" s="103">
        <v>0.56523067522150938</v>
      </c>
      <c r="P19" s="103">
        <v>0.79132294531011316</v>
      </c>
      <c r="Q19" s="103">
        <v>0.75160403299725032</v>
      </c>
      <c r="R19" s="103">
        <v>0.80659945004582956</v>
      </c>
      <c r="T19" s="13" t="s">
        <v>145</v>
      </c>
      <c r="U19" s="79">
        <f>U6</f>
        <v>0.47188696540487995</v>
      </c>
      <c r="V19" s="15"/>
      <c r="Z19" s="14"/>
      <c r="AB19" s="13" t="s">
        <v>145</v>
      </c>
      <c r="AC19" s="79">
        <f>AC6</f>
        <v>0.393340260448451</v>
      </c>
      <c r="AD19" s="15"/>
      <c r="AH19" s="14"/>
    </row>
    <row r="20" spans="1:34" x14ac:dyDescent="0.25">
      <c r="A20" s="102" t="s">
        <v>68</v>
      </c>
      <c r="B20" s="103" t="s">
        <v>87</v>
      </c>
      <c r="C20" s="103" t="s">
        <v>146</v>
      </c>
      <c r="D20" s="103" t="s">
        <v>147</v>
      </c>
      <c r="E20" s="103" t="s">
        <v>148</v>
      </c>
      <c r="F20" s="103">
        <v>1.2494572820686001</v>
      </c>
      <c r="G20" s="103">
        <v>0.60687925129046272</v>
      </c>
      <c r="H20" s="103">
        <v>1.205825440472553</v>
      </c>
      <c r="I20" s="103">
        <v>0.60291272023627662</v>
      </c>
      <c r="J20" s="103">
        <v>1.2282309807516041</v>
      </c>
      <c r="K20" s="103">
        <v>0.60494958753437211</v>
      </c>
      <c r="L20" s="103" t="s">
        <v>47</v>
      </c>
      <c r="M20" s="103">
        <v>0.45218454017720738</v>
      </c>
      <c r="N20" s="103">
        <v>1.695692025664528</v>
      </c>
      <c r="O20" s="103">
        <v>0.46408413333976561</v>
      </c>
      <c r="P20" s="103">
        <v>1.3922524000192971</v>
      </c>
      <c r="Q20" s="103">
        <v>0.45829514207149408</v>
      </c>
      <c r="R20" s="103">
        <v>1.5398716773602199</v>
      </c>
      <c r="T20" s="17" t="s">
        <v>149</v>
      </c>
      <c r="U20" s="80">
        <f>V5</f>
        <v>0.11520689185553092</v>
      </c>
      <c r="V20" s="19"/>
      <c r="W20" s="18"/>
      <c r="X20" s="18"/>
      <c r="Y20" s="18"/>
      <c r="Z20" s="20"/>
      <c r="AB20" s="17" t="s">
        <v>149</v>
      </c>
      <c r="AC20" s="80">
        <f>AD5</f>
        <v>0.22757782064218521</v>
      </c>
      <c r="AD20" s="19"/>
      <c r="AE20" s="18"/>
      <c r="AF20" s="18"/>
      <c r="AG20" s="18"/>
      <c r="AH20" s="20"/>
    </row>
    <row r="21" spans="1:34" x14ac:dyDescent="0.25">
      <c r="A21" s="100" t="s">
        <v>41</v>
      </c>
      <c r="B21" s="101" t="s">
        <v>91</v>
      </c>
      <c r="C21" s="101" t="s">
        <v>64</v>
      </c>
      <c r="D21" s="101" t="s">
        <v>40</v>
      </c>
      <c r="E21" s="101" t="s">
        <v>150</v>
      </c>
      <c r="F21" s="101">
        <v>1.5449638456054591</v>
      </c>
      <c r="G21" s="101">
        <v>0.56523067522150938</v>
      </c>
      <c r="H21" s="101">
        <v>1.570746297457668</v>
      </c>
      <c r="I21" s="101">
        <v>0.89246948719185693</v>
      </c>
      <c r="J21" s="101">
        <v>1.55820348304308</v>
      </c>
      <c r="K21" s="101">
        <v>0.73327222731439057</v>
      </c>
      <c r="L21" s="101" t="s">
        <v>72</v>
      </c>
      <c r="M21" s="101">
        <v>0.85677070770418251</v>
      </c>
      <c r="N21" s="101">
        <v>0.92816826667953112</v>
      </c>
      <c r="O21" s="101">
        <v>0.97973317038394947</v>
      </c>
      <c r="P21" s="101">
        <v>0.90436908035441488</v>
      </c>
      <c r="Q21" s="101">
        <v>0.91659028414298815</v>
      </c>
      <c r="R21" s="101">
        <v>0.91659028414298815</v>
      </c>
      <c r="U21" s="80"/>
    </row>
    <row r="22" spans="1:34" x14ac:dyDescent="0.25">
      <c r="T22" s="10" t="s">
        <v>60</v>
      </c>
      <c r="U22" s="11">
        <v>0.98991750687442714</v>
      </c>
      <c r="V22" s="11">
        <v>0.95325389550870776</v>
      </c>
      <c r="W22" s="11"/>
      <c r="X22" s="11"/>
      <c r="Y22" s="11"/>
      <c r="Z22" s="12"/>
      <c r="AB22" s="10" t="s">
        <v>56</v>
      </c>
      <c r="AC22" s="11">
        <v>1.063244729605866</v>
      </c>
      <c r="AD22" s="11">
        <v>0.82493125572868931</v>
      </c>
      <c r="AE22" s="11"/>
      <c r="AF22" s="11"/>
      <c r="AG22" s="11"/>
      <c r="AH22" s="12"/>
    </row>
    <row r="23" spans="1:34" x14ac:dyDescent="0.25">
      <c r="T23" s="13" t="s">
        <v>51</v>
      </c>
      <c r="U23" s="1">
        <v>1.283226397800183</v>
      </c>
      <c r="V23" s="1">
        <v>0.80659945004582956</v>
      </c>
      <c r="Z23" s="14"/>
      <c r="AB23" s="13" t="s">
        <v>50</v>
      </c>
      <c r="AC23" s="1">
        <v>1.1549037580201651</v>
      </c>
      <c r="AD23" s="1">
        <v>0.7882676443629697</v>
      </c>
      <c r="AH23" s="14"/>
    </row>
    <row r="24" spans="1:34" x14ac:dyDescent="0.25">
      <c r="T24" s="13"/>
      <c r="V24" s="1" t="str">
        <f>T22</f>
        <v>Fulham</v>
      </c>
      <c r="Z24" s="14"/>
      <c r="AB24" s="13"/>
      <c r="AD24" s="1" t="str">
        <f>AB22</f>
        <v>Nott'm Forest</v>
      </c>
      <c r="AH24" s="14"/>
    </row>
    <row r="25" spans="1:34" x14ac:dyDescent="0.25">
      <c r="A25" s="93" t="s">
        <v>151</v>
      </c>
      <c r="B25" s="94">
        <v>1.4722</v>
      </c>
      <c r="T25" s="13"/>
      <c r="V25" s="1">
        <v>0</v>
      </c>
      <c r="W25" s="1">
        <v>1</v>
      </c>
      <c r="X25" s="1">
        <v>2</v>
      </c>
      <c r="Y25" s="1">
        <v>3</v>
      </c>
      <c r="Z25" s="14">
        <v>4</v>
      </c>
      <c r="AB25" s="13"/>
      <c r="AD25" s="1">
        <v>0</v>
      </c>
      <c r="AE25" s="1">
        <v>1</v>
      </c>
      <c r="AF25" s="1">
        <v>2</v>
      </c>
      <c r="AG25" s="1">
        <v>3</v>
      </c>
      <c r="AH25" s="14">
        <v>4</v>
      </c>
    </row>
    <row r="26" spans="1:34" x14ac:dyDescent="0.25">
      <c r="A26" s="93" t="s">
        <v>151</v>
      </c>
      <c r="B26" s="94">
        <v>1.4722</v>
      </c>
      <c r="T26" s="13" t="str">
        <f>T23</f>
        <v>Man City</v>
      </c>
      <c r="V26" s="15">
        <f>_xlfn.POISSON.DIST(V25,$B$25*$U$22*$V$23,FALSE)</f>
        <v>0.30866368444654479</v>
      </c>
      <c r="W26" s="15">
        <f>_xlfn.POISSON.DIST(W25,$B$25*$U$22*$V$23,FALSE)</f>
        <v>0.36283508541309989</v>
      </c>
      <c r="X26" s="15">
        <f>_xlfn.POISSON.DIST(X25,$B$25*$U$22*$V$23,FALSE)</f>
        <v>0.21325686473740471</v>
      </c>
      <c r="Y26" s="15">
        <f>_xlfn.POISSON.DIST(Y25,$B$25*$U$22*$V$23,FALSE)</f>
        <v>8.3561361044322963E-2</v>
      </c>
      <c r="Z26" s="15">
        <f>_xlfn.POISSON.DIST(Z25,$B$25*$U$22*$V$23,FALSE)</f>
        <v>2.4556657536596707E-2</v>
      </c>
      <c r="AB26" s="13" t="str">
        <f>AB23</f>
        <v>Chelsea</v>
      </c>
      <c r="AD26" s="15">
        <f>_xlfn.POISSON.DIST(AD25,$B$25*$AC$22*$AD$23,FALSE)</f>
        <v>0.291159994928465</v>
      </c>
      <c r="AE26" s="15">
        <f>_xlfn.POISSON.DIST(AE25,$B$25*$AC$22*$AD$23,FALSE)</f>
        <v>0.35925717939444984</v>
      </c>
      <c r="AF26" s="15">
        <f>_xlfn.POISSON.DIST(AF25,$B$25*$AC$22*$AD$23,FALSE)</f>
        <v>0.22164054676908149</v>
      </c>
      <c r="AG26" s="15">
        <f>_xlfn.POISSON.DIST(AG25,$B$25*$AC$22*$AD$23,FALSE)</f>
        <v>9.1159453059782652E-2</v>
      </c>
      <c r="AH26" s="15">
        <f>_xlfn.POISSON.DIST(AH25,$B$25*$AC$22*$AD$23,FALSE)</f>
        <v>2.812001009053847E-2</v>
      </c>
    </row>
    <row r="27" spans="1:34" x14ac:dyDescent="0.25">
      <c r="A27" s="93"/>
      <c r="B27" s="94"/>
      <c r="T27" s="13">
        <v>0</v>
      </c>
      <c r="U27" s="15">
        <f>_xlfn.POISSON.DIST(T27,$B$26*$U$23*$V$22,FALSE)</f>
        <v>0.16515765834813215</v>
      </c>
      <c r="V27" s="15">
        <f>$V$26*U27</f>
        <v>5.0978171340298119E-2</v>
      </c>
      <c r="W27" s="15">
        <f>$W$26*U27</f>
        <v>5.9924993073372096E-2</v>
      </c>
      <c r="X27" s="15">
        <f>$X$26*U27</f>
        <v>3.5221004406694116E-2</v>
      </c>
      <c r="Y27" s="15">
        <f>$Y$26*U27</f>
        <v>1.380079871846321E-2</v>
      </c>
      <c r="Z27" s="16">
        <f>$Z$26*U27</f>
        <v>4.0557200556013235E-3</v>
      </c>
      <c r="AB27" s="13">
        <v>0</v>
      </c>
      <c r="AC27" s="15">
        <f>_xlfn.POISSON.DIST(AB27,$B$26*$AC$23*$AD$22,FALSE)</f>
        <v>0.24595939922797377</v>
      </c>
      <c r="AD27" s="15">
        <f>$AD$26*AC27</f>
        <v>7.161353743182515E-2</v>
      </c>
      <c r="AE27" s="15">
        <f>$AE$26*AC27</f>
        <v>8.8362680012195285E-2</v>
      </c>
      <c r="AF27" s="15">
        <f>$AF$26*AC27</f>
        <v>5.4514575727882909E-2</v>
      </c>
      <c r="AG27" s="15">
        <f>$AG$26*AC27</f>
        <v>2.2421524308534817E-2</v>
      </c>
      <c r="AH27" s="16">
        <f>$AH$26*AC27</f>
        <v>6.9163807881534025E-3</v>
      </c>
    </row>
    <row r="28" spans="1:34" x14ac:dyDescent="0.25">
      <c r="T28" s="13">
        <v>1</v>
      </c>
      <c r="U28" s="15">
        <f>_xlfn.POISSON.DIST(T28,$B$26*$U$23*$V$22,FALSE)</f>
        <v>0.29742495455013973</v>
      </c>
      <c r="V28" s="15">
        <f>$V$26*U28</f>
        <v>9.1804282317792252E-2</v>
      </c>
      <c r="W28" s="15">
        <f>$W$26*U28</f>
        <v>0.10791620878818731</v>
      </c>
      <c r="X28" s="15">
        <f>$X$26*U28</f>
        <v>6.3427913302027891E-2</v>
      </c>
      <c r="Y28" s="15">
        <f>$Y$26*U28</f>
        <v>2.4853234010755575E-2</v>
      </c>
      <c r="Z28" s="16">
        <f>$Z$26*U28</f>
        <v>7.303762751725622E-3</v>
      </c>
      <c r="AB28" s="13">
        <v>1</v>
      </c>
      <c r="AC28" s="15">
        <f>_xlfn.POISSON.DIST(AB28,$B$26*$AC$23*$AD$22,FALSE)</f>
        <v>0.34497989872495799</v>
      </c>
      <c r="AD28" s="15">
        <f>$AD$26*AC28</f>
        <v>0.10044434556318114</v>
      </c>
      <c r="AE28" s="15">
        <f>$AE$26*AC28</f>
        <v>0.12393650536371137</v>
      </c>
      <c r="AF28" s="15">
        <f>$AF$26*AC28</f>
        <v>7.6461533377742044E-2</v>
      </c>
      <c r="AG28" s="15">
        <f>$AG$26*AC28</f>
        <v>3.1448178884386384E-2</v>
      </c>
      <c r="AH28" s="16">
        <f>$AH$26*AC28</f>
        <v>9.7008382331787574E-3</v>
      </c>
    </row>
    <row r="29" spans="1:34" x14ac:dyDescent="0.25">
      <c r="T29" s="13">
        <v>2</v>
      </c>
      <c r="U29" s="15">
        <f>_xlfn.POISSON.DIST(T29,$B$26*$U$23*$V$22,FALSE)</f>
        <v>0.26780957199903643</v>
      </c>
      <c r="V29" s="15">
        <f>$V$26*U29</f>
        <v>8.2663089223274797E-2</v>
      </c>
      <c r="W29" s="15">
        <f>$W$26*U29</f>
        <v>9.717070893071611E-2</v>
      </c>
      <c r="X29" s="15">
        <f>$X$26*U29</f>
        <v>5.7112229671180764E-2</v>
      </c>
      <c r="Y29" s="15">
        <f>$Y$26*U29</f>
        <v>2.2378532336937089E-2</v>
      </c>
      <c r="Z29" s="16">
        <f>$Z$26*U29</f>
        <v>6.5765079446028765E-3</v>
      </c>
      <c r="AB29" s="13">
        <v>2</v>
      </c>
      <c r="AC29" s="15">
        <f>_xlfn.POISSON.DIST(AB29,$B$26*$AC$23*$AD$22,FALSE)</f>
        <v>0.24193247116767794</v>
      </c>
      <c r="AD29" s="15">
        <f>$AD$26*AC29</f>
        <v>7.0441057078212119E-2</v>
      </c>
      <c r="AE29" s="15">
        <f>$AE$26*AC29</f>
        <v>8.6915977195629032E-2</v>
      </c>
      <c r="AF29" s="15">
        <f>$AF$26*AC29</f>
        <v>5.3622045190799182E-2</v>
      </c>
      <c r="AG29" s="15">
        <f>$AG$26*AC29</f>
        <v>2.2054431749047157E-2</v>
      </c>
      <c r="AH29" s="16">
        <f>$AH$26*AC29</f>
        <v>6.8031435304640106E-3</v>
      </c>
    </row>
    <row r="30" spans="1:34" x14ac:dyDescent="0.25">
      <c r="T30" s="13">
        <v>3</v>
      </c>
      <c r="U30" s="15">
        <f>_xlfn.POISSON.DIST(T30,$B$26*$U$23*$V$22,FALSE)</f>
        <v>0.16076204715861345</v>
      </c>
      <c r="V30" s="15">
        <f>$V$26*U30</f>
        <v>4.9621405795146817E-2</v>
      </c>
      <c r="W30" s="15">
        <f>$W$26*U30</f>
        <v>5.8330111111980304E-2</v>
      </c>
      <c r="X30" s="15">
        <f>$X$26*U30</f>
        <v>3.4283610145812708E-2</v>
      </c>
      <c r="Y30" s="15">
        <f>$Y$26*U30</f>
        <v>1.3433495464845372E-2</v>
      </c>
      <c r="Z30" s="16">
        <f>$Z$26*U30</f>
        <v>3.9477785369562805E-3</v>
      </c>
      <c r="AB30" s="13">
        <v>3</v>
      </c>
      <c r="AC30" s="15">
        <f>_xlfn.POISSON.DIST(AB30,$B$26*$AC$23*$AD$22,FALSE)</f>
        <v>0.11311059150911003</v>
      </c>
      <c r="AD30" s="15">
        <f>$AD$26*AC30</f>
        <v>3.2933279250148155E-2</v>
      </c>
      <c r="AE30" s="15">
        <f>$AE$26*AC30</f>
        <v>4.0635792065200675E-2</v>
      </c>
      <c r="AF30" s="15">
        <f>$AF$26*AC30</f>
        <v>2.5069893347453371E-2</v>
      </c>
      <c r="AG30" s="15">
        <f>$AG$26*AC30</f>
        <v>1.0311099657238965E-2</v>
      </c>
      <c r="AH30" s="16">
        <f>$AH$26*AC30</f>
        <v>3.1806709745829491E-3</v>
      </c>
    </row>
    <row r="31" spans="1:34" x14ac:dyDescent="0.25">
      <c r="T31" s="13">
        <v>4</v>
      </c>
      <c r="U31" s="15">
        <f>_xlfn.POISSON.DIST(T31,$B$26*$U$23*$V$22,FALSE)</f>
        <v>7.2377274308331879E-2</v>
      </c>
      <c r="V31" s="15">
        <f>$V$26*U31</f>
        <v>2.2340236158207964E-2</v>
      </c>
      <c r="W31" s="15">
        <f>$W$26*U31</f>
        <v>2.6261014505630956E-2</v>
      </c>
      <c r="X31" s="15">
        <f>$X$26*U31</f>
        <v>1.5434950597233968E-2</v>
      </c>
      <c r="Y31" s="15">
        <f>$Y$26*U31</f>
        <v>6.0479435498825207E-3</v>
      </c>
      <c r="Z31" s="16">
        <f>$Z$26*U31</f>
        <v>1.7773439386220252E-3</v>
      </c>
      <c r="AB31" s="13">
        <v>4</v>
      </c>
      <c r="AC31" s="15">
        <f>_xlfn.POISSON.DIST(AB31,$B$26*$AC$23*$AD$22,FALSE)</f>
        <v>3.9661912216013111E-2</v>
      </c>
      <c r="AD31" s="15">
        <f>$AD$26*AC31</f>
        <v>1.1547962159667602E-2</v>
      </c>
      <c r="AE31" s="15">
        <f>$AE$26*AC31</f>
        <v>1.4248826712115144E-2</v>
      </c>
      <c r="AF31" s="15">
        <f>$AF$26*AC31</f>
        <v>8.7906879094644588E-3</v>
      </c>
      <c r="AG31" s="15">
        <f>$AG$26*AC31</f>
        <v>3.6155582249168673E-3</v>
      </c>
      <c r="AH31" s="16">
        <f>$AH$26*AC31</f>
        <v>1.1152933717243397E-3</v>
      </c>
    </row>
    <row r="32" spans="1:34" x14ac:dyDescent="0.25">
      <c r="T32" s="13"/>
      <c r="U32" s="1" t="s">
        <v>118</v>
      </c>
      <c r="V32" s="1" t="s">
        <v>119</v>
      </c>
      <c r="W32" s="1" t="s">
        <v>120</v>
      </c>
      <c r="Z32" s="14"/>
      <c r="AB32" s="13"/>
      <c r="AC32" s="1" t="s">
        <v>118</v>
      </c>
      <c r="AD32" s="1" t="s">
        <v>119</v>
      </c>
      <c r="AE32" s="1" t="s">
        <v>120</v>
      </c>
      <c r="AH32" s="14"/>
    </row>
    <row r="33" spans="20:34" x14ac:dyDescent="0.25">
      <c r="T33" s="13" t="str">
        <f>T22</f>
        <v>Fulham</v>
      </c>
      <c r="U33" s="15">
        <f>SUM(W27,X27,Y27,Z27,X28,Y28,Y29,Z28,Z29,Z30)</f>
        <v>0.24149024513713607</v>
      </c>
      <c r="V33" s="15">
        <f t="shared" ref="V33:V39" si="2">1/W33</f>
        <v>0.17857142857142858</v>
      </c>
      <c r="W33" s="1">
        <v>5.6</v>
      </c>
      <c r="Z33" s="14"/>
      <c r="AB33" s="13" t="str">
        <f>AB22</f>
        <v>Nott'm Forest</v>
      </c>
      <c r="AC33" s="15">
        <f>SUM(AE27,AF27,AG27,AH27,AF28,AG28,AG29,AH28,AH29,AH30)</f>
        <v>0.3218639575861677</v>
      </c>
      <c r="AD33" s="15">
        <f t="shared" ref="AD33:AD39" si="3">1/AE33</f>
        <v>0.32786885245901642</v>
      </c>
      <c r="AE33" s="1">
        <v>3.05</v>
      </c>
      <c r="AH33" s="14"/>
    </row>
    <row r="34" spans="20:34" x14ac:dyDescent="0.25">
      <c r="T34" s="13" t="s">
        <v>127</v>
      </c>
      <c r="U34" s="15">
        <f>SUM(V27,W28,X29,Y30,Z31)</f>
        <v>0.23121744920313358</v>
      </c>
      <c r="V34" s="15">
        <f t="shared" si="2"/>
        <v>0.22727272727272727</v>
      </c>
      <c r="W34" s="1">
        <v>4.4000000000000004</v>
      </c>
      <c r="Z34" s="14"/>
      <c r="AB34" s="13" t="s">
        <v>127</v>
      </c>
      <c r="AC34" s="15">
        <f>SUM(AD27,AE28,AF29,AG30,AH31)</f>
        <v>0.26059848101529898</v>
      </c>
      <c r="AD34" s="15">
        <f t="shared" si="3"/>
        <v>0.28169014084507044</v>
      </c>
      <c r="AE34" s="1">
        <v>3.55</v>
      </c>
      <c r="AH34" s="14"/>
    </row>
    <row r="35" spans="20:34" x14ac:dyDescent="0.25">
      <c r="T35" s="13" t="str">
        <f>T23</f>
        <v>Man City</v>
      </c>
      <c r="U35" s="15">
        <f>SUM(V28,V29,V30,V31,W29,W30,W31,X31,Y31,X30)</f>
        <v>0.48395735233567838</v>
      </c>
      <c r="V35" s="15">
        <f t="shared" si="2"/>
        <v>0.7246376811594204</v>
      </c>
      <c r="W35" s="1">
        <v>1.38</v>
      </c>
      <c r="Z35" s="14"/>
      <c r="AB35" s="13" t="str">
        <f>AB23</f>
        <v>Chelsea</v>
      </c>
      <c r="AC35" s="15">
        <f>SUM(AD28,AD29,AD30,AD31,AE29,AE30,AE31,AF31,AG31,AF30)</f>
        <v>0.3946433795059886</v>
      </c>
      <c r="AD35" s="15">
        <f t="shared" si="3"/>
        <v>0.5181347150259068</v>
      </c>
      <c r="AE35" s="1">
        <v>1.93</v>
      </c>
      <c r="AH35" s="14"/>
    </row>
    <row r="36" spans="20:34" x14ac:dyDescent="0.25">
      <c r="T36" s="13" t="s">
        <v>132</v>
      </c>
      <c r="U36" s="15">
        <f>SUM(V27,W27,X27,V28,V29,W28)</f>
        <v>0.4285077491496187</v>
      </c>
      <c r="V36" s="15" t="e">
        <f t="shared" si="2"/>
        <v>#DIV/0!</v>
      </c>
      <c r="Z36" s="14"/>
      <c r="AB36" s="13" t="s">
        <v>132</v>
      </c>
      <c r="AC36" s="15">
        <f>SUM(AD27,AE27,AF27,AD28,AD29,AE28)</f>
        <v>0.509312701177008</v>
      </c>
      <c r="AD36" s="15">
        <f t="shared" si="3"/>
        <v>0.45662100456621008</v>
      </c>
      <c r="AE36" s="1">
        <v>2.19</v>
      </c>
      <c r="AH36" s="14"/>
    </row>
    <row r="37" spans="20:34" x14ac:dyDescent="0.25">
      <c r="T37" s="13" t="s">
        <v>136</v>
      </c>
      <c r="U37" s="15">
        <f>1-U36</f>
        <v>0.57149225085038124</v>
      </c>
      <c r="V37" s="15" t="e">
        <f t="shared" si="2"/>
        <v>#DIV/0!</v>
      </c>
      <c r="Z37" s="14"/>
      <c r="AB37" s="13" t="s">
        <v>136</v>
      </c>
      <c r="AC37" s="15">
        <f>1-AC36</f>
        <v>0.490687298822992</v>
      </c>
      <c r="AD37" s="15">
        <f t="shared" si="3"/>
        <v>0.625</v>
      </c>
      <c r="AE37" s="1">
        <v>1.6</v>
      </c>
      <c r="AH37" s="14"/>
    </row>
    <row r="38" spans="20:34" x14ac:dyDescent="0.25">
      <c r="T38" s="13" t="s">
        <v>140</v>
      </c>
      <c r="U38" s="15">
        <f>SUM(V27,W27,X27,Y27,X28,W28,V28,V29,W29,V30)</f>
        <v>0.65252857589597268</v>
      </c>
      <c r="V38" s="15">
        <f t="shared" si="2"/>
        <v>0.63291139240506322</v>
      </c>
      <c r="W38" s="33">
        <v>1.58</v>
      </c>
      <c r="Z38" s="14"/>
      <c r="AB38" s="13" t="s">
        <v>140</v>
      </c>
      <c r="AC38" s="15">
        <f>SUM(AD27,AE27,AF27,AG27,AF28,AE28,AD28,AD29,AE29,AD30)</f>
        <v>0.72804501530906196</v>
      </c>
      <c r="AD38" s="15">
        <f t="shared" si="3"/>
        <v>0.68965517241379315</v>
      </c>
      <c r="AE38" s="33">
        <v>1.45</v>
      </c>
      <c r="AH38" s="14"/>
    </row>
    <row r="39" spans="20:34" x14ac:dyDescent="0.25">
      <c r="T39" s="13" t="s">
        <v>143</v>
      </c>
      <c r="U39" s="15">
        <f>1-U38</f>
        <v>0.34747142410402732</v>
      </c>
      <c r="V39" s="15">
        <f t="shared" si="2"/>
        <v>0.4504504504504504</v>
      </c>
      <c r="W39" s="33">
        <v>2.2200000000000002</v>
      </c>
      <c r="Z39" s="14"/>
      <c r="AB39" s="13" t="s">
        <v>143</v>
      </c>
      <c r="AC39" s="15">
        <f>1-AC38</f>
        <v>0.27195498469093804</v>
      </c>
      <c r="AD39" s="15">
        <f t="shared" si="3"/>
        <v>0.39215686274509809</v>
      </c>
      <c r="AE39" s="33">
        <v>2.5499999999999998</v>
      </c>
      <c r="AH39" s="14"/>
    </row>
    <row r="40" spans="20:34" x14ac:dyDescent="0.25">
      <c r="T40" s="13" t="s">
        <v>145</v>
      </c>
      <c r="U40" s="79">
        <f>U27</f>
        <v>0.16515765834813215</v>
      </c>
      <c r="V40" s="15"/>
      <c r="W40" s="33"/>
      <c r="Z40" s="14"/>
      <c r="AB40" s="13" t="s">
        <v>145</v>
      </c>
      <c r="AC40" s="79">
        <f>AC27</f>
        <v>0.24595939922797377</v>
      </c>
      <c r="AD40" s="15"/>
      <c r="AE40" s="33"/>
      <c r="AH40" s="14"/>
    </row>
    <row r="41" spans="20:34" x14ac:dyDescent="0.25">
      <c r="T41" s="17" t="s">
        <v>149</v>
      </c>
      <c r="U41" s="80">
        <f>V26</f>
        <v>0.30866368444654479</v>
      </c>
      <c r="V41" s="19"/>
      <c r="W41" s="34"/>
      <c r="X41" s="18"/>
      <c r="Y41" s="18"/>
      <c r="Z41" s="20"/>
      <c r="AB41" s="17" t="s">
        <v>149</v>
      </c>
      <c r="AC41" s="80">
        <f>AD26</f>
        <v>0.291159994928465</v>
      </c>
      <c r="AD41" s="19"/>
      <c r="AE41" s="34"/>
      <c r="AF41" s="18"/>
      <c r="AG41" s="18"/>
      <c r="AH41" s="20"/>
    </row>
    <row r="43" spans="20:34" x14ac:dyDescent="0.25">
      <c r="T43" s="10" t="s">
        <v>43</v>
      </c>
      <c r="U43" s="11">
        <v>0.64161319890009172</v>
      </c>
      <c r="V43" s="11">
        <v>1.4482126489459211</v>
      </c>
      <c r="W43" s="11"/>
      <c r="X43" s="11"/>
      <c r="Y43" s="11"/>
      <c r="Z43" s="12"/>
      <c r="AB43" s="10" t="s">
        <v>47</v>
      </c>
      <c r="AC43" s="11">
        <v>0.45829514207149408</v>
      </c>
      <c r="AD43" s="11">
        <v>1.5398716773602199</v>
      </c>
      <c r="AE43" s="11"/>
      <c r="AF43" s="11"/>
      <c r="AG43" s="11"/>
      <c r="AH43" s="12"/>
    </row>
    <row r="44" spans="20:34" x14ac:dyDescent="0.25">
      <c r="T44" s="13" t="s">
        <v>54</v>
      </c>
      <c r="U44" s="1">
        <v>0.7882676443629697</v>
      </c>
      <c r="V44" s="1">
        <v>1.118240146654446</v>
      </c>
      <c r="Z44" s="14"/>
      <c r="AB44" s="13" t="s">
        <v>68</v>
      </c>
      <c r="AC44" s="1">
        <v>1.2282309807516041</v>
      </c>
      <c r="AD44" s="1">
        <v>0.60494958753437211</v>
      </c>
      <c r="AH44" s="14"/>
    </row>
    <row r="45" spans="20:34" x14ac:dyDescent="0.25">
      <c r="T45" s="13"/>
      <c r="V45" s="1" t="str">
        <f>T43</f>
        <v>Ipswich</v>
      </c>
      <c r="Z45" s="14"/>
      <c r="AB45" s="13"/>
      <c r="AD45" s="1" t="str">
        <f>AB43</f>
        <v>Southampton</v>
      </c>
      <c r="AH45" s="14"/>
    </row>
    <row r="46" spans="20:34" x14ac:dyDescent="0.25">
      <c r="T46" s="13"/>
      <c r="V46" s="1">
        <v>0</v>
      </c>
      <c r="W46" s="1">
        <v>1</v>
      </c>
      <c r="X46" s="1">
        <v>2</v>
      </c>
      <c r="Y46" s="1">
        <v>3</v>
      </c>
      <c r="Z46" s="14">
        <v>4</v>
      </c>
      <c r="AB46" s="13"/>
      <c r="AD46" s="1">
        <v>0</v>
      </c>
      <c r="AE46" s="1">
        <v>1</v>
      </c>
      <c r="AF46" s="1">
        <v>2</v>
      </c>
      <c r="AG46" s="1">
        <v>3</v>
      </c>
      <c r="AH46" s="14">
        <v>4</v>
      </c>
    </row>
    <row r="47" spans="20:34" x14ac:dyDescent="0.25">
      <c r="T47" s="13" t="str">
        <f>T44</f>
        <v>West Ham</v>
      </c>
      <c r="V47" s="15">
        <f>_xlfn.POISSON.DIST(V46,$B$25*$U$43*$V$44,FALSE)</f>
        <v>0.34775030256161699</v>
      </c>
      <c r="W47" s="15">
        <f>_xlfn.POISSON.DIST(W46,$B$25*$U$43*$V$44,FALSE)</f>
        <v>0.36731841312955155</v>
      </c>
      <c r="X47" s="15">
        <f>_xlfn.POISSON.DIST(X46,$B$25*$U$43*$V$44,FALSE)</f>
        <v>0.19399381629596898</v>
      </c>
      <c r="Y47" s="15">
        <f>_xlfn.POISSON.DIST(Y46,$B$25*$U$43*$V$44,FALSE)</f>
        <v>6.8303320163807413E-2</v>
      </c>
      <c r="Z47" s="15">
        <f>_xlfn.POISSON.DIST(Z46,$B$25*$U$43*$V$44,FALSE)</f>
        <v>1.8036696869303204E-2</v>
      </c>
      <c r="AB47" s="13" t="str">
        <f>AB44</f>
        <v>Arsenal</v>
      </c>
      <c r="AD47" s="15">
        <f>_xlfn.POISSON.DIST(AD46,$B$25*$AC$43*$AD$44,FALSE)</f>
        <v>0.66487198405479442</v>
      </c>
      <c r="AE47" s="15">
        <f>_xlfn.POISSON.DIST(AE46,$B$25*$AC$43*$AD$44,FALSE)</f>
        <v>0.27137465566988345</v>
      </c>
      <c r="AF47" s="15">
        <f>_xlfn.POISSON.DIST(AF46,$B$25*$AC$43*$AD$44,FALSE)</f>
        <v>5.5382243128083528E-2</v>
      </c>
      <c r="AG47" s="15">
        <f>_xlfn.POISSON.DIST(AG46,$B$25*$AC$43*$AD$44,FALSE)</f>
        <v>7.5349528528541607E-3</v>
      </c>
      <c r="AH47" s="15">
        <f>_xlfn.POISSON.DIST(AH46,$B$25*$AC$43*$AD$44,FALSE)</f>
        <v>7.6886802458636335E-4</v>
      </c>
    </row>
    <row r="48" spans="20:34" x14ac:dyDescent="0.25">
      <c r="T48" s="13">
        <v>0</v>
      </c>
      <c r="U48" s="15">
        <f>_xlfn.POISSON.DIST(T48,$B$26*$U$44*$V$43,FALSE)</f>
        <v>0.18625606491259214</v>
      </c>
      <c r="V48" s="15">
        <f>$V$47*U48</f>
        <v>6.4770602927290089E-2</v>
      </c>
      <c r="W48" s="15">
        <f>$W$47*U48</f>
        <v>6.8415282199448091E-2</v>
      </c>
      <c r="X48" s="15">
        <f>$X$47*U48</f>
        <v>3.6132524840663476E-2</v>
      </c>
      <c r="Y48" s="15">
        <f>$Y$47*U48</f>
        <v>1.2721907634175677E-2</v>
      </c>
      <c r="Z48" s="16">
        <f>$Z$47*U48</f>
        <v>3.3594441828976849E-3</v>
      </c>
      <c r="AB48" s="13">
        <v>0</v>
      </c>
      <c r="AC48" s="15">
        <f>_xlfn.POISSON.DIST(AB48,$B$26*$AC$44*$AD$43,FALSE)</f>
        <v>6.1766229778966925E-2</v>
      </c>
      <c r="AD48" s="15">
        <f>$AD$47*AC48</f>
        <v>4.1066635740726068E-2</v>
      </c>
      <c r="AE48" s="15">
        <f>$AE$47*AC48</f>
        <v>1.6761789338294052E-2</v>
      </c>
      <c r="AF48" s="15">
        <f>$AF$47*AC48</f>
        <v>3.4207523547238189E-3</v>
      </c>
      <c r="AG48" s="15">
        <f>$AG$47*AC48</f>
        <v>4.6540562928307244E-4</v>
      </c>
      <c r="AH48" s="16">
        <f>$AH$47*AC48</f>
        <v>4.7490079076301708E-5</v>
      </c>
    </row>
    <row r="49" spans="20:34" x14ac:dyDescent="0.25">
      <c r="T49" s="13">
        <v>1</v>
      </c>
      <c r="U49" s="15">
        <f>_xlfn.POISSON.DIST(T49,$B$26*$U$44*$V$43,FALSE)</f>
        <v>0.31302806287335122</v>
      </c>
      <c r="V49" s="15">
        <f>$V$47*U49</f>
        <v>0.10885560357448475</v>
      </c>
      <c r="W49" s="15">
        <f>$W$47*U49</f>
        <v>0.11498097131965686</v>
      </c>
      <c r="X49" s="15">
        <f>$X$47*U49</f>
        <v>6.0725508524535926E-2</v>
      </c>
      <c r="Y49" s="15">
        <f>$Y$47*U49</f>
        <v>2.1380855998694943E-2</v>
      </c>
      <c r="Z49" s="16">
        <f>$Z$47*U49</f>
        <v>5.6459922816318201E-3</v>
      </c>
      <c r="AB49" s="13">
        <v>1</v>
      </c>
      <c r="AC49" s="15">
        <f>_xlfn.POISSON.DIST(AB49,$B$26*$AC$44*$AD$43,FALSE)</f>
        <v>0.17198179801535579</v>
      </c>
      <c r="AD49" s="15">
        <f>$AD$47*AC49</f>
        <v>0.1143458792677805</v>
      </c>
      <c r="AE49" s="15">
        <f>$AE$47*AC49</f>
        <v>4.6671501217904622E-2</v>
      </c>
      <c r="AF49" s="15">
        <f>$AF$47*AC49</f>
        <v>9.5247377512913869E-3</v>
      </c>
      <c r="AG49" s="15">
        <f>$AG$47*AC49</f>
        <v>1.2958747395947932E-3</v>
      </c>
      <c r="AH49" s="16">
        <f>$AH$47*AC49</f>
        <v>1.3223130530487756E-4</v>
      </c>
    </row>
    <row r="50" spans="20:34" x14ac:dyDescent="0.25">
      <c r="T50" s="13">
        <v>2</v>
      </c>
      <c r="U50" s="15">
        <f>_xlfn.POISSON.DIST(T50,$B$26*$U$44*$V$43,FALSE)</f>
        <v>0.26304262412133195</v>
      </c>
      <c r="V50" s="15">
        <f>$V$47*U50</f>
        <v>9.1473152124794871E-2</v>
      </c>
      <c r="W50" s="15">
        <f>$W$47*U50</f>
        <v>9.6620399277680749E-2</v>
      </c>
      <c r="X50" s="15">
        <f>$X$47*U50</f>
        <v>5.1028642501803292E-2</v>
      </c>
      <c r="Y50" s="15">
        <f>$Y$47*U50</f>
        <v>1.7966684572087388E-2</v>
      </c>
      <c r="Z50" s="16">
        <f>$Z$47*U50</f>
        <v>4.7444200749825272E-3</v>
      </c>
      <c r="AB50" s="13">
        <v>2</v>
      </c>
      <c r="AC50" s="15">
        <f>_xlfn.POISSON.DIST(AB50,$B$26*$AC$44*$AD$43,FALSE)</f>
        <v>0.2394329308623809</v>
      </c>
      <c r="AD50" s="15">
        <f>$AD$47*AC50</f>
        <v>0.1591922477905256</v>
      </c>
      <c r="AE50" s="15">
        <f>$AE$47*AC50</f>
        <v>6.4976029168809624E-2</v>
      </c>
      <c r="AF50" s="15">
        <f>$AF$47*AC50</f>
        <v>1.3260332789889993E-2</v>
      </c>
      <c r="AG50" s="15">
        <f>$AG$47*AC50</f>
        <v>1.80411584546873E-3</v>
      </c>
      <c r="AH50" s="16">
        <f>$AH$47*AC50</f>
        <v>1.8409232457308213E-4</v>
      </c>
    </row>
    <row r="51" spans="20:34" x14ac:dyDescent="0.25">
      <c r="T51" s="13">
        <v>3</v>
      </c>
      <c r="U51" s="15">
        <f>_xlfn.POISSON.DIST(T51,$B$26*$U$44*$V$43,FALSE)</f>
        <v>0.14735935913543668</v>
      </c>
      <c r="V51" s="15">
        <f>$V$47*U51</f>
        <v>5.1244261724634088E-2</v>
      </c>
      <c r="W51" s="15">
        <f>$W$47*U51</f>
        <v>5.4127805957416286E-2</v>
      </c>
      <c r="X51" s="15">
        <f>$X$47*U51</f>
        <v>2.8586804445611624E-2</v>
      </c>
      <c r="Y51" s="15">
        <f>$Y$47*U51</f>
        <v>1.0065133486161211E-2</v>
      </c>
      <c r="Z51" s="16">
        <f>$Z$47*U51</f>
        <v>2.6578760915806571E-3</v>
      </c>
      <c r="AB51" s="13">
        <v>3</v>
      </c>
      <c r="AC51" s="15">
        <f>_xlfn.POISSON.DIST(AB51,$B$26*$AC$44*$AD$43,FALSE)</f>
        <v>0.22222556511951722</v>
      </c>
      <c r="AD51" s="15">
        <f>$AD$47*AC51</f>
        <v>0.14775155238871132</v>
      </c>
      <c r="AE51" s="15">
        <f>$AE$47*AC51</f>
        <v>6.0306386215354245E-2</v>
      </c>
      <c r="AF51" s="15">
        <f>$AF$47*AC51</f>
        <v>1.230735027672486E-2</v>
      </c>
      <c r="AG51" s="15">
        <f>$AG$47*AC51</f>
        <v>1.6744591558744343E-3</v>
      </c>
      <c r="AH51" s="16">
        <f>$AH$47*AC51</f>
        <v>1.7086213126603144E-4</v>
      </c>
    </row>
    <row r="52" spans="20:34" x14ac:dyDescent="0.25">
      <c r="T52" s="13">
        <v>4</v>
      </c>
      <c r="U52" s="15">
        <f>_xlfn.POISSON.DIST(T52,$B$26*$U$44*$V$43,FALSE)</f>
        <v>6.1914245259706541E-2</v>
      </c>
      <c r="V52" s="15">
        <f>$V$47*U52</f>
        <v>2.153069752193711E-2</v>
      </c>
      <c r="W52" s="15">
        <f>$W$47*U52</f>
        <v>2.2742242318909266E-2</v>
      </c>
      <c r="X52" s="15">
        <f>$X$47*U52</f>
        <v>1.2010980721015078E-2</v>
      </c>
      <c r="Y52" s="15">
        <f>$Y$47*U52</f>
        <v>4.2289485166742309E-3</v>
      </c>
      <c r="Z52" s="16">
        <f>$Z$47*U52</f>
        <v>1.1167284736410196E-3</v>
      </c>
      <c r="AB52" s="13">
        <v>4</v>
      </c>
      <c r="AC52" s="15">
        <f>_xlfn.POISSON.DIST(AB52,$B$26*$AC$44*$AD$43,FALSE)</f>
        <v>0.15469113296618769</v>
      </c>
      <c r="AD52" s="15">
        <f>$AD$47*AC52</f>
        <v>0.10284980049091323</v>
      </c>
      <c r="AE52" s="15">
        <f>$AE$47*AC52</f>
        <v>4.1979252943883341E-2</v>
      </c>
      <c r="AF52" s="15">
        <f>$AF$47*AC52</f>
        <v>8.567141935692104E-3</v>
      </c>
      <c r="AG52" s="15">
        <f>$AG$47*AC52</f>
        <v>1.1655903936548184E-3</v>
      </c>
      <c r="AH52" s="16">
        <f>$AH$47*AC52</f>
        <v>1.189370658247392E-4</v>
      </c>
    </row>
    <row r="53" spans="20:34" x14ac:dyDescent="0.25">
      <c r="T53" s="13"/>
      <c r="U53" s="1" t="s">
        <v>118</v>
      </c>
      <c r="V53" s="1" t="s">
        <v>119</v>
      </c>
      <c r="W53" s="1" t="s">
        <v>120</v>
      </c>
      <c r="Z53" s="14"/>
      <c r="AB53" s="13"/>
      <c r="AC53" s="1" t="s">
        <v>118</v>
      </c>
      <c r="AD53" s="1" t="s">
        <v>119</v>
      </c>
      <c r="AE53" s="1" t="s">
        <v>120</v>
      </c>
      <c r="AH53" s="14"/>
    </row>
    <row r="54" spans="20:34" x14ac:dyDescent="0.25">
      <c r="T54" s="13" t="str">
        <f>T43</f>
        <v>Ipswich</v>
      </c>
      <c r="U54" s="15">
        <f>SUM(W48,X48,Y48,Z48,X49,Y49,Y50,Z49,Z50,Z51)</f>
        <v>0.23375049640069817</v>
      </c>
      <c r="V54" s="15">
        <f t="shared" ref="V54:V60" si="4">1/W54</f>
        <v>0.34965034965034969</v>
      </c>
      <c r="W54" s="1">
        <v>2.86</v>
      </c>
      <c r="Z54" s="14"/>
      <c r="AB54" s="13" t="str">
        <f>AB43</f>
        <v>Southampton</v>
      </c>
      <c r="AC54" s="15">
        <f>SUM(AE48,AF48,AG48,AH48,AF49,AG49,AG50,AH49,AH50,AH51)</f>
        <v>3.3807351498876141E-2</v>
      </c>
      <c r="AD54" s="15">
        <f t="shared" ref="AD54:AD60" si="5">1/AE54</f>
        <v>9.5238095238095233E-2</v>
      </c>
      <c r="AE54" s="1">
        <v>10.5</v>
      </c>
      <c r="AH54" s="14"/>
    </row>
    <row r="55" spans="20:34" x14ac:dyDescent="0.25">
      <c r="T55" s="13" t="s">
        <v>127</v>
      </c>
      <c r="U55" s="15">
        <f>SUM(V48,W49,X50,Y51,Z52)</f>
        <v>0.24196207870855244</v>
      </c>
      <c r="V55" s="15">
        <f t="shared" si="4"/>
        <v>0.2857142857142857</v>
      </c>
      <c r="W55" s="1">
        <v>3.5</v>
      </c>
      <c r="Z55" s="14"/>
      <c r="AB55" s="13" t="s">
        <v>127</v>
      </c>
      <c r="AC55" s="15">
        <f>SUM(AD48,AE49,AF50,AG51,AH52)</f>
        <v>0.10279186597021986</v>
      </c>
      <c r="AD55" s="15">
        <f t="shared" si="5"/>
        <v>0.16393442622950821</v>
      </c>
      <c r="AE55" s="1">
        <v>6.1</v>
      </c>
      <c r="AH55" s="14"/>
    </row>
    <row r="56" spans="20:34" x14ac:dyDescent="0.25">
      <c r="T56" s="13" t="str">
        <f>T44</f>
        <v>West Ham</v>
      </c>
      <c r="U56" s="15">
        <f>SUM(V49,V50,V51,V52,W50,W51,W52,X52,Y52,X51)</f>
        <v>0.49142089618315798</v>
      </c>
      <c r="V56" s="15">
        <f t="shared" si="4"/>
        <v>0.49261083743842371</v>
      </c>
      <c r="W56" s="1">
        <v>2.0299999999999998</v>
      </c>
      <c r="Z56" s="14"/>
      <c r="AB56" s="13" t="str">
        <f>AB44</f>
        <v>Arsenal</v>
      </c>
      <c r="AC56" s="15">
        <f>SUM(AD49,AD50,AD51,AD52,AE50,AE51,AE52,AF52,AG52,AF51)</f>
        <v>0.71344123087204969</v>
      </c>
      <c r="AD56" s="15">
        <f t="shared" si="5"/>
        <v>0.86956521739130443</v>
      </c>
      <c r="AE56" s="1">
        <v>1.1499999999999999</v>
      </c>
      <c r="AH56" s="14"/>
    </row>
    <row r="57" spans="20:34" x14ac:dyDescent="0.25">
      <c r="T57" s="13" t="s">
        <v>132</v>
      </c>
      <c r="U57" s="15">
        <f>SUM(V48,W48,X48,V49,V50,W49)</f>
        <v>0.48462813698633816</v>
      </c>
      <c r="V57" s="15">
        <f t="shared" si="4"/>
        <v>0.44052863436123346</v>
      </c>
      <c r="W57" s="1">
        <v>2.27</v>
      </c>
      <c r="Z57" s="14"/>
      <c r="AB57" s="13" t="s">
        <v>132</v>
      </c>
      <c r="AC57" s="15">
        <f>SUM(AD48,AE48,AF48,AD49,AD50,AE49)</f>
        <v>0.38145880570995472</v>
      </c>
      <c r="AD57" s="15" t="e">
        <f t="shared" si="5"/>
        <v>#DIV/0!</v>
      </c>
      <c r="AH57" s="14"/>
    </row>
    <row r="58" spans="20:34" x14ac:dyDescent="0.25">
      <c r="T58" s="13" t="s">
        <v>136</v>
      </c>
      <c r="U58" s="15">
        <f>1-U57</f>
        <v>0.51537186301366189</v>
      </c>
      <c r="V58" s="15">
        <f t="shared" si="4"/>
        <v>0.64102564102564097</v>
      </c>
      <c r="W58" s="1">
        <v>1.56</v>
      </c>
      <c r="Z58" s="14"/>
      <c r="AB58" s="13" t="s">
        <v>136</v>
      </c>
      <c r="AC58" s="15">
        <f>1-AC57</f>
        <v>0.61854119429004528</v>
      </c>
      <c r="AD58" s="15" t="e">
        <f t="shared" si="5"/>
        <v>#DIV/0!</v>
      </c>
      <c r="AH58" s="14"/>
    </row>
    <row r="59" spans="20:34" x14ac:dyDescent="0.25">
      <c r="T59" s="13" t="s">
        <v>140</v>
      </c>
      <c r="U59" s="15">
        <f>SUM(V48,W48,X48,Y48,X49,W49,V49,V50,W50,V51)</f>
        <v>0.70594021414736452</v>
      </c>
      <c r="V59" s="15">
        <f t="shared" si="4"/>
        <v>0.66666666666666663</v>
      </c>
      <c r="W59" s="33">
        <v>1.5</v>
      </c>
      <c r="Z59" s="14"/>
      <c r="AB59" s="13" t="s">
        <v>140</v>
      </c>
      <c r="AC59" s="15">
        <f>SUM(AD48,AE48,AF48,AG48,AF49,AE49,AD49,AD50,AE50,AD51)</f>
        <v>0.6041765306480501</v>
      </c>
      <c r="AD59" s="15">
        <f t="shared" si="5"/>
        <v>0.59523809523809523</v>
      </c>
      <c r="AE59" s="33">
        <v>1.68</v>
      </c>
      <c r="AH59" s="14"/>
    </row>
    <row r="60" spans="20:34" x14ac:dyDescent="0.25">
      <c r="T60" s="13" t="s">
        <v>143</v>
      </c>
      <c r="U60" s="15">
        <f>1-U59</f>
        <v>0.29405978585263548</v>
      </c>
      <c r="V60" s="15">
        <f t="shared" si="4"/>
        <v>0.41666666666666669</v>
      </c>
      <c r="W60" s="33">
        <v>2.4</v>
      </c>
      <c r="Z60" s="14"/>
      <c r="AB60" s="13" t="s">
        <v>143</v>
      </c>
      <c r="AC60" s="15">
        <f>1-AC59</f>
        <v>0.3958234693519499</v>
      </c>
      <c r="AD60" s="15">
        <f t="shared" si="5"/>
        <v>0.48780487804878053</v>
      </c>
      <c r="AE60" s="33">
        <v>2.0499999999999998</v>
      </c>
      <c r="AH60" s="14"/>
    </row>
    <row r="61" spans="20:34" x14ac:dyDescent="0.25">
      <c r="T61" s="13" t="s">
        <v>145</v>
      </c>
      <c r="U61" s="79">
        <f>U48</f>
        <v>0.18625606491259214</v>
      </c>
      <c r="V61" s="15"/>
      <c r="W61" s="33"/>
      <c r="Z61" s="14"/>
      <c r="AB61" s="13" t="s">
        <v>145</v>
      </c>
      <c r="AC61" s="79">
        <f>AC48</f>
        <v>6.1766229778966925E-2</v>
      </c>
      <c r="AD61" s="15"/>
      <c r="AE61" s="33"/>
      <c r="AH61" s="14"/>
    </row>
    <row r="62" spans="20:34" x14ac:dyDescent="0.25">
      <c r="T62" s="17" t="s">
        <v>149</v>
      </c>
      <c r="U62" s="80">
        <f>V47</f>
        <v>0.34775030256161699</v>
      </c>
      <c r="V62" s="19"/>
      <c r="W62" s="34"/>
      <c r="X62" s="18"/>
      <c r="Y62" s="18"/>
      <c r="Z62" s="20"/>
      <c r="AB62" s="17" t="s">
        <v>149</v>
      </c>
      <c r="AC62" s="80">
        <f>AD47</f>
        <v>0.66487198405479442</v>
      </c>
      <c r="AD62" s="19"/>
      <c r="AE62" s="34"/>
      <c r="AF62" s="18"/>
      <c r="AG62" s="18"/>
      <c r="AH62" s="20"/>
    </row>
    <row r="64" spans="20:34" x14ac:dyDescent="0.25">
      <c r="T64" s="10" t="s">
        <v>41</v>
      </c>
      <c r="U64" s="11">
        <v>1.55820348304308</v>
      </c>
      <c r="V64" s="11">
        <v>0.73327222731439057</v>
      </c>
      <c r="W64" s="11"/>
      <c r="X64" s="11"/>
      <c r="Y64" s="11"/>
      <c r="Z64" s="12"/>
      <c r="AB64" s="10" t="s">
        <v>100</v>
      </c>
      <c r="AC64" s="11">
        <v>1.1549037580201651</v>
      </c>
      <c r="AD64" s="11">
        <v>1.118240146654446</v>
      </c>
      <c r="AE64" s="11"/>
      <c r="AF64" s="11"/>
      <c r="AG64" s="11"/>
      <c r="AH64" s="12"/>
    </row>
    <row r="65" spans="20:34" x14ac:dyDescent="0.25">
      <c r="T65" s="13" t="s">
        <v>72</v>
      </c>
      <c r="U65" s="1">
        <v>0.91659028414298815</v>
      </c>
      <c r="V65" s="1">
        <v>0.91659028414298815</v>
      </c>
      <c r="Z65" s="14"/>
      <c r="AB65" s="13" t="s">
        <v>62</v>
      </c>
      <c r="AC65" s="1">
        <v>1.136571952337305</v>
      </c>
      <c r="AD65" s="1">
        <v>1.063244729605866</v>
      </c>
      <c r="AH65" s="14"/>
    </row>
    <row r="66" spans="20:34" x14ac:dyDescent="0.25">
      <c r="T66" s="13"/>
      <c r="V66" s="1" t="str">
        <f>T64</f>
        <v>Liverpool</v>
      </c>
      <c r="Z66" s="14"/>
      <c r="AB66" s="13"/>
      <c r="AD66" s="1" t="str">
        <f>AB64</f>
        <v>Spurs</v>
      </c>
      <c r="AH66" s="14"/>
    </row>
    <row r="67" spans="20:34" x14ac:dyDescent="0.25">
      <c r="T67" s="13"/>
      <c r="V67" s="1">
        <v>0</v>
      </c>
      <c r="W67" s="1">
        <v>1</v>
      </c>
      <c r="X67" s="1">
        <v>2</v>
      </c>
      <c r="Y67" s="1">
        <v>3</v>
      </c>
      <c r="Z67" s="14">
        <v>4</v>
      </c>
      <c r="AB67" s="13"/>
      <c r="AD67" s="1">
        <v>0</v>
      </c>
      <c r="AE67" s="1">
        <v>1</v>
      </c>
      <c r="AF67" s="1">
        <v>2</v>
      </c>
      <c r="AG67" s="1">
        <v>3</v>
      </c>
      <c r="AH67" s="14">
        <v>4</v>
      </c>
    </row>
    <row r="68" spans="20:34" x14ac:dyDescent="0.25">
      <c r="T68" s="13" t="str">
        <f>T65</f>
        <v>Crystal Palace</v>
      </c>
      <c r="V68" s="15">
        <f>_xlfn.POISSON.DIST(V67,$B$25*$U$64*$V$65,FALSE)</f>
        <v>0.12213279411032951</v>
      </c>
      <c r="W68" s="15">
        <f>_xlfn.POISSON.DIST(W67,$B$25*$U$64*$V$65,FALSE)</f>
        <v>0.25680207373862657</v>
      </c>
      <c r="X68" s="15">
        <f>_xlfn.POISSON.DIST(X67,$B$25*$U$64*$V$65,FALSE)</f>
        <v>0.26998197149606296</v>
      </c>
      <c r="Y68" s="15">
        <f>_xlfn.POISSON.DIST(Y67,$B$25*$U$64*$V$65,FALSE)</f>
        <v>0.18922553563459854</v>
      </c>
      <c r="Z68" s="15">
        <f>_xlfn.POISSON.DIST(Z67,$B$25*$U$64*$V$65,FALSE)</f>
        <v>9.9468595452278735E-2</v>
      </c>
      <c r="AB68" s="13" t="str">
        <f>AB65</f>
        <v>Brighton</v>
      </c>
      <c r="AD68" s="15">
        <f>_xlfn.POISSON.DIST(AD67,$B$25*$AC$64*$AD$65,FALSE)</f>
        <v>0.16401766876444254</v>
      </c>
      <c r="AE68" s="15">
        <f>_xlfn.POISSON.DIST(AE67,$B$25*$AC$64*$AD$65,FALSE)</f>
        <v>0.29650804503595868</v>
      </c>
      <c r="AF68" s="15">
        <f>_xlfn.POISSON.DIST(AF67,$B$25*$AC$64*$AD$65,FALSE)</f>
        <v>0.26801082295990331</v>
      </c>
      <c r="AG68" s="15">
        <f>_xlfn.POISSON.DIST(AG67,$B$25*$AC$64*$AD$65,FALSE)</f>
        <v>0.16150163528712691</v>
      </c>
      <c r="AH68" s="15">
        <f>_xlfn.POISSON.DIST(AH67,$B$25*$AC$64*$AD$65,FALSE)</f>
        <v>7.2989901804222199E-2</v>
      </c>
    </row>
    <row r="69" spans="20:34" x14ac:dyDescent="0.25">
      <c r="T69" s="13">
        <v>0</v>
      </c>
      <c r="U69" s="15">
        <f>_xlfn.POISSON.DIST(T69,$B$26*$U$65*$V$64,FALSE)</f>
        <v>0.37176972498233751</v>
      </c>
      <c r="V69" s="15">
        <f>$V$68*U69</f>
        <v>4.5405275277721653E-2</v>
      </c>
      <c r="W69" s="15">
        <f>$W$68*U69</f>
        <v>9.5471236328703163E-2</v>
      </c>
      <c r="X69" s="15">
        <f>$X$68*U69</f>
        <v>0.10037112329328061</v>
      </c>
      <c r="Y69" s="15">
        <f>$Y$68*U69</f>
        <v>7.0348325342510204E-2</v>
      </c>
      <c r="Z69" s="16">
        <f>$Z$68*U69</f>
        <v>3.6979412375673051E-2</v>
      </c>
      <c r="AB69" s="13">
        <v>0</v>
      </c>
      <c r="AC69" s="15">
        <f>_xlfn.POISSON.DIST(AB69,$B$26*$AC$65*$AD$64,FALSE)</f>
        <v>0.15395300565113826</v>
      </c>
      <c r="AD69" s="15">
        <f>$AD$68*AC69</f>
        <v>2.5251013086178747E-2</v>
      </c>
      <c r="AE69" s="15">
        <f>$AE$68*AC69</f>
        <v>4.5648304733028902E-2</v>
      </c>
      <c r="AF69" s="15">
        <f>$AF$68*AC69</f>
        <v>4.1261071741712209E-2</v>
      </c>
      <c r="AG69" s="15">
        <f>$AG$68*AC69</f>
        <v>2.4863662170027119E-2</v>
      </c>
      <c r="AH69" s="16">
        <f>$AH$68*AC69</f>
        <v>1.1237014764941447E-2</v>
      </c>
    </row>
    <row r="70" spans="20:34" x14ac:dyDescent="0.25">
      <c r="T70" s="13">
        <v>1</v>
      </c>
      <c r="U70" s="15">
        <f>_xlfn.POISSON.DIST(T70,$B$26*$U$65*$V$64,FALSE)</f>
        <v>0.36785894364036548</v>
      </c>
      <c r="V70" s="15">
        <f>$V$68*U70</f>
        <v>4.4927640625272068E-2</v>
      </c>
      <c r="W70" s="15">
        <f>$W$68*U70</f>
        <v>9.4466939570146416E-2</v>
      </c>
      <c r="X70" s="15">
        <f>$X$68*U70</f>
        <v>9.9315282836484983E-2</v>
      </c>
      <c r="Y70" s="15">
        <f>$Y$68*U70</f>
        <v>6.960830564832575E-2</v>
      </c>
      <c r="Z70" s="16">
        <f>$Z$68*U70</f>
        <v>3.6590412448466114E-2</v>
      </c>
      <c r="AB70" s="13">
        <v>1</v>
      </c>
      <c r="AC70" s="15">
        <f>_xlfn.POISSON.DIST(AB70,$B$26*$AC$65*$AD$64,FALSE)</f>
        <v>0.28806268221569498</v>
      </c>
      <c r="AD70" s="15">
        <f>$AD$68*AC70</f>
        <v>4.7247369595050735E-2</v>
      </c>
      <c r="AE70" s="15">
        <f>$AE$68*AC70</f>
        <v>8.5412902751590344E-2</v>
      </c>
      <c r="AF70" s="15">
        <f>$AF$68*AC70</f>
        <v>7.7203916524665517E-2</v>
      </c>
      <c r="AG70" s="15">
        <f>$AG$68*AC70</f>
        <v>4.6522594243030707E-2</v>
      </c>
      <c r="AH70" s="16">
        <f>$AH$68*AC70</f>
        <v>2.1025666888384441E-2</v>
      </c>
    </row>
    <row r="71" spans="20:34" x14ac:dyDescent="0.25">
      <c r="T71" s="13">
        <v>2</v>
      </c>
      <c r="U71" s="15">
        <f>_xlfn.POISSON.DIST(T71,$B$26*$U$65*$V$64,FALSE)</f>
        <v>0.18199465061690343</v>
      </c>
      <c r="V71" s="15">
        <f>$V$68*U71</f>
        <v>2.2227515192975621E-2</v>
      </c>
      <c r="W71" s="15">
        <f>$W$68*U71</f>
        <v>4.6736603687757609E-2</v>
      </c>
      <c r="X71" s="15">
        <f>$X$68*U71</f>
        <v>4.9135274575288754E-2</v>
      </c>
      <c r="Y71" s="15">
        <f>$Y$68*U71</f>
        <v>3.4438035245615173E-2</v>
      </c>
      <c r="Z71" s="16">
        <f>$Z$68*U71</f>
        <v>1.8102752276691576E-2</v>
      </c>
      <c r="AB71" s="13">
        <v>2</v>
      </c>
      <c r="AC71" s="15">
        <f>_xlfn.POISSON.DIST(AB71,$B$26*$AC$65*$AD$64,FALSE)</f>
        <v>0.2694981774936428</v>
      </c>
      <c r="AD71" s="15">
        <f>$AD$68*AC71</f>
        <v>4.4202462808773248E-2</v>
      </c>
      <c r="AE71" s="15">
        <f>$AE$68*AC71</f>
        <v>7.9908377749393827E-2</v>
      </c>
      <c r="AF71" s="15">
        <f>$AF$68*AC71</f>
        <v>7.2228428336265305E-2</v>
      </c>
      <c r="AG71" s="15">
        <f>$AG$68*AC71</f>
        <v>4.3524396372123693E-2</v>
      </c>
      <c r="AH71" s="16">
        <f>$AH$68*AC71</f>
        <v>1.9670645511677833E-2</v>
      </c>
    </row>
    <row r="72" spans="20:34" x14ac:dyDescent="0.25">
      <c r="T72" s="13">
        <v>3</v>
      </c>
      <c r="U72" s="15">
        <f>_xlfn.POISSON.DIST(T72,$B$26*$U$65*$V$64,FALSE)</f>
        <v>6.0026727501199084E-2</v>
      </c>
      <c r="V72" s="15">
        <f>$V$68*U72</f>
        <v>7.3312319510208017E-3</v>
      </c>
      <c r="W72" s="15">
        <f>$W$68*U72</f>
        <v>1.541498810205137E-2</v>
      </c>
      <c r="X72" s="15">
        <f>$X$68*U72</f>
        <v>1.6206134233230668E-2</v>
      </c>
      <c r="Y72" s="15">
        <f>$Y$68*U72</f>
        <v>1.1358589663806484E-2</v>
      </c>
      <c r="Z72" s="16">
        <f>$Z$68*U72</f>
        <v>5.9707742741409459E-3</v>
      </c>
      <c r="AB72" s="13">
        <v>3</v>
      </c>
      <c r="AC72" s="15">
        <f>_xlfn.POISSON.DIST(AB72,$B$26*$AC$65*$AD$64,FALSE)</f>
        <v>0.16808672129679467</v>
      </c>
      <c r="AD72" s="15">
        <f>$AD$68*AC72</f>
        <v>2.7569192177358839E-2</v>
      </c>
      <c r="AE72" s="15">
        <f>$AE$68*AC72</f>
        <v>4.9839065128216627E-2</v>
      </c>
      <c r="AF72" s="15">
        <f>$AF$68*AC72</f>
        <v>4.5049060503385842E-2</v>
      </c>
      <c r="AG72" s="15">
        <f>$AG$68*AC72</f>
        <v>2.7146280359483878E-2</v>
      </c>
      <c r="AH72" s="16">
        <f>$AH$68*AC72</f>
        <v>1.2268633282046706E-2</v>
      </c>
    </row>
    <row r="73" spans="20:34" x14ac:dyDescent="0.25">
      <c r="T73" s="13">
        <v>4</v>
      </c>
      <c r="U73" s="15">
        <f>_xlfn.POISSON.DIST(T73,$B$26*$U$65*$V$64,FALSE)</f>
        <v>1.4848821114890564E-2</v>
      </c>
      <c r="V73" s="15">
        <f>$V$68*U73</f>
        <v>1.8135280120060429E-3</v>
      </c>
      <c r="W73" s="15">
        <f>$W$68*U73</f>
        <v>3.8132080548778017E-3</v>
      </c>
      <c r="X73" s="15">
        <f>$X$68*U73</f>
        <v>4.0089139989905216E-3</v>
      </c>
      <c r="Y73" s="15">
        <f>$Y$68*U73</f>
        <v>2.8097761290075038E-3</v>
      </c>
      <c r="Z73" s="16">
        <f>$Z$68*U73</f>
        <v>1.476991380420304E-3</v>
      </c>
      <c r="AB73" s="13">
        <v>4</v>
      </c>
      <c r="AC73" s="15">
        <f>_xlfn.POISSON.DIST(AB73,$B$26*$AC$65*$AD$64,FALSE)</f>
        <v>7.8627097237900997E-2</v>
      </c>
      <c r="AD73" s="15">
        <f>$AD$68*AC73</f>
        <v>1.2896233190675661E-2</v>
      </c>
      <c r="AE73" s="15">
        <f>$AE$68*AC73</f>
        <v>2.3313566888862252E-2</v>
      </c>
      <c r="AF73" s="15">
        <f>$AF$68*AC73</f>
        <v>2.1072913037678186E-2</v>
      </c>
      <c r="AG73" s="15">
        <f>$AG$68*AC73</f>
        <v>1.269840478180095E-2</v>
      </c>
      <c r="AH73" s="16">
        <f>$AH$68*AC73</f>
        <v>5.7389841065454243E-3</v>
      </c>
    </row>
    <row r="74" spans="20:34" x14ac:dyDescent="0.25">
      <c r="T74" s="13"/>
      <c r="U74" s="1" t="s">
        <v>118</v>
      </c>
      <c r="V74" s="1" t="s">
        <v>119</v>
      </c>
      <c r="W74" s="1" t="s">
        <v>120</v>
      </c>
      <c r="Z74" s="14"/>
      <c r="AB74" s="13"/>
      <c r="AC74" s="1" t="s">
        <v>118</v>
      </c>
      <c r="AD74" s="1" t="s">
        <v>119</v>
      </c>
      <c r="AE74" s="1" t="s">
        <v>120</v>
      </c>
      <c r="AH74" s="14"/>
    </row>
    <row r="75" spans="20:34" x14ac:dyDescent="0.25">
      <c r="T75" s="13" t="str">
        <f>T64</f>
        <v>Liverpool</v>
      </c>
      <c r="U75" s="15">
        <f>SUM(W69,X69,Y69,Z69,X70,Y70,Y71,Z70,Z71,Z72)</f>
        <v>0.56719566006989153</v>
      </c>
      <c r="V75" s="15">
        <f t="shared" ref="V75:V81" si="6">1/W75</f>
        <v>0.8</v>
      </c>
      <c r="W75" s="1">
        <v>1.25</v>
      </c>
      <c r="Z75" s="14"/>
      <c r="AB75" s="13" t="str">
        <f>AB64</f>
        <v>Spurs</v>
      </c>
      <c r="AC75" s="15">
        <f>SUM(AE69,AF69,AG69,AH69,AF70,AG70,AG71,AH70,AH71,AH72)</f>
        <v>0.34322590623163857</v>
      </c>
      <c r="AD75" s="15">
        <f t="shared" ref="AD75:AD81" si="7">1/AE75</f>
        <v>0.30303030303030304</v>
      </c>
      <c r="AE75" s="1">
        <v>3.3</v>
      </c>
      <c r="AH75" s="14"/>
    </row>
    <row r="76" spans="20:34" x14ac:dyDescent="0.25">
      <c r="T76" s="13" t="s">
        <v>127</v>
      </c>
      <c r="U76" s="15">
        <f>SUM(V69,W70,X71,Y72,Z73)</f>
        <v>0.20184307046738362</v>
      </c>
      <c r="V76" s="15">
        <f t="shared" si="6"/>
        <v>0.18518518518518517</v>
      </c>
      <c r="W76" s="1">
        <v>5.4</v>
      </c>
      <c r="Z76" s="14"/>
      <c r="AB76" s="13" t="s">
        <v>127</v>
      </c>
      <c r="AC76" s="15">
        <f>SUM(AD69,AE70,AF71,AG72,AH73)</f>
        <v>0.21577760864006368</v>
      </c>
      <c r="AD76" s="15">
        <f t="shared" si="7"/>
        <v>0.28169014084507044</v>
      </c>
      <c r="AE76" s="1">
        <v>3.55</v>
      </c>
      <c r="AH76" s="14"/>
    </row>
    <row r="77" spans="20:34" x14ac:dyDescent="0.25">
      <c r="T77" s="13" t="str">
        <f>T65</f>
        <v>Crystal Palace</v>
      </c>
      <c r="U77" s="15">
        <f>SUM(V70,V71,V72,V73,W71,W72,W73,X73,Y73,X72)</f>
        <v>0.16528953998719001</v>
      </c>
      <c r="V77" s="15">
        <f t="shared" si="6"/>
        <v>0.14285714285714285</v>
      </c>
      <c r="W77" s="1">
        <v>7</v>
      </c>
      <c r="Z77" s="14"/>
      <c r="AB77" s="13" t="str">
        <f>AB65</f>
        <v>Brighton</v>
      </c>
      <c r="AC77" s="15">
        <f>SUM(AD70,AD71,AD72,AD73,AE71,AE72,AE73,AF73,AG73,AF72)</f>
        <v>0.3637966458611962</v>
      </c>
      <c r="AD77" s="15">
        <f t="shared" si="7"/>
        <v>0.54347826086956519</v>
      </c>
      <c r="AE77" s="1">
        <v>1.84</v>
      </c>
      <c r="AH77" s="14"/>
    </row>
    <row r="78" spans="20:34" x14ac:dyDescent="0.25">
      <c r="T78" s="13" t="s">
        <v>132</v>
      </c>
      <c r="U78" s="15">
        <f>SUM(V69,W69,X69,V70,V71,W70)</f>
        <v>0.40286973028809947</v>
      </c>
      <c r="V78" s="15" t="e">
        <f t="shared" si="6"/>
        <v>#DIV/0!</v>
      </c>
      <c r="Z78" s="14"/>
      <c r="AB78" s="13" t="s">
        <v>132</v>
      </c>
      <c r="AC78" s="15">
        <f>SUM(AD69,AE69,AF69,AD70,AD71,AE70)</f>
        <v>0.28902312471633418</v>
      </c>
      <c r="AD78" s="15" t="e">
        <f t="shared" si="7"/>
        <v>#DIV/0!</v>
      </c>
      <c r="AH78" s="14"/>
    </row>
    <row r="79" spans="20:34" x14ac:dyDescent="0.25">
      <c r="T79" s="13" t="s">
        <v>136</v>
      </c>
      <c r="U79" s="15">
        <f>1-U78</f>
        <v>0.59713026971190053</v>
      </c>
      <c r="V79" s="15" t="e">
        <f t="shared" si="6"/>
        <v>#DIV/0!</v>
      </c>
      <c r="Z79" s="14"/>
      <c r="AB79" s="13" t="s">
        <v>136</v>
      </c>
      <c r="AC79" s="15">
        <f>1-AC78</f>
        <v>0.71097687528366582</v>
      </c>
      <c r="AD79" s="15" t="e">
        <f t="shared" si="7"/>
        <v>#DIV/0!</v>
      </c>
      <c r="AH79" s="14"/>
    </row>
    <row r="80" spans="20:34" x14ac:dyDescent="0.25">
      <c r="T80" s="13" t="s">
        <v>140</v>
      </c>
      <c r="U80" s="15">
        <f>SUM(V69,W69,X69,Y69,X70,W70,V70,V71,W71,V72)</f>
        <v>0.62660117410587313</v>
      </c>
      <c r="V80" s="15">
        <f t="shared" si="6"/>
        <v>0.49751243781094534</v>
      </c>
      <c r="W80" s="33">
        <v>2.0099999999999998</v>
      </c>
      <c r="Z80" s="14"/>
      <c r="AB80" s="13" t="s">
        <v>140</v>
      </c>
      <c r="AC80" s="15">
        <f>SUM(AD69,AE69,AF69,AG69,AF70,AE70,AD70,AD71,AE71,AD72)</f>
        <v>0.49856827333777948</v>
      </c>
      <c r="AD80" s="15">
        <f t="shared" si="7"/>
        <v>0.58139534883720934</v>
      </c>
      <c r="AE80" s="33">
        <v>1.72</v>
      </c>
      <c r="AH80" s="14"/>
    </row>
    <row r="81" spans="20:34" x14ac:dyDescent="0.25">
      <c r="T81" s="13" t="s">
        <v>143</v>
      </c>
      <c r="U81" s="15">
        <f>1-U80</f>
        <v>0.37339882589412687</v>
      </c>
      <c r="V81" s="15">
        <f t="shared" si="6"/>
        <v>0.58479532163742687</v>
      </c>
      <c r="W81" s="33">
        <v>1.71</v>
      </c>
      <c r="Z81" s="14"/>
      <c r="AB81" s="13" t="s">
        <v>143</v>
      </c>
      <c r="AC81" s="15">
        <f>1-AC80</f>
        <v>0.50143172666222058</v>
      </c>
      <c r="AD81" s="15">
        <f t="shared" si="7"/>
        <v>0.5</v>
      </c>
      <c r="AE81" s="33">
        <v>2</v>
      </c>
      <c r="AH81" s="14"/>
    </row>
    <row r="82" spans="20:34" x14ac:dyDescent="0.25">
      <c r="T82" s="13" t="s">
        <v>145</v>
      </c>
      <c r="U82" s="79">
        <f>U69</f>
        <v>0.37176972498233751</v>
      </c>
      <c r="V82" s="15"/>
      <c r="W82" s="33"/>
      <c r="Z82" s="14"/>
      <c r="AB82" s="13" t="s">
        <v>145</v>
      </c>
      <c r="AC82" s="79">
        <f>AC69</f>
        <v>0.15395300565113826</v>
      </c>
      <c r="AD82" s="15"/>
      <c r="AE82" s="33"/>
      <c r="AH82" s="14"/>
    </row>
    <row r="83" spans="20:34" x14ac:dyDescent="0.25">
      <c r="T83" s="17" t="s">
        <v>149</v>
      </c>
      <c r="U83" s="80">
        <f>V68</f>
        <v>0.12213279411032951</v>
      </c>
      <c r="V83" s="19"/>
      <c r="W83" s="34"/>
      <c r="X83" s="18"/>
      <c r="Y83" s="18"/>
      <c r="Z83" s="20"/>
      <c r="AB83" s="17" t="s">
        <v>149</v>
      </c>
      <c r="AC83" s="80">
        <f>AD68</f>
        <v>0.16401766876444254</v>
      </c>
      <c r="AD83" s="19"/>
      <c r="AE83" s="34"/>
      <c r="AF83" s="18"/>
      <c r="AG83" s="18"/>
      <c r="AH83" s="20"/>
    </row>
    <row r="85" spans="20:34" x14ac:dyDescent="0.25">
      <c r="T85" s="10" t="s">
        <v>59</v>
      </c>
      <c r="U85" s="11">
        <v>0.76993583868010995</v>
      </c>
      <c r="V85" s="11">
        <v>0.98991750687442714</v>
      </c>
      <c r="W85" s="11"/>
      <c r="X85" s="11"/>
      <c r="Y85" s="11"/>
      <c r="Z85" s="12"/>
      <c r="AB85" s="10" t="s">
        <v>70</v>
      </c>
      <c r="AC85" s="11">
        <v>0.9715857011915674</v>
      </c>
      <c r="AD85" s="11">
        <v>1.2465627864344639</v>
      </c>
      <c r="AE85" s="11"/>
      <c r="AF85" s="11"/>
      <c r="AG85" s="11"/>
      <c r="AH85" s="12"/>
    </row>
    <row r="86" spans="20:34" x14ac:dyDescent="0.25">
      <c r="T86" s="13" t="s">
        <v>53</v>
      </c>
      <c r="U86" s="1">
        <v>1.063244729605866</v>
      </c>
      <c r="V86" s="1">
        <v>0.89825847846012841</v>
      </c>
      <c r="Z86" s="14"/>
      <c r="AB86" s="13" t="s">
        <v>73</v>
      </c>
      <c r="AC86" s="1">
        <v>1.191567369385885</v>
      </c>
      <c r="AD86" s="1">
        <v>1.026581118240147</v>
      </c>
      <c r="AH86" s="14"/>
    </row>
    <row r="87" spans="20:34" x14ac:dyDescent="0.25">
      <c r="T87" s="13"/>
      <c r="V87" s="1" t="str">
        <f>T85</f>
        <v>Man Utd</v>
      </c>
      <c r="Z87" s="14"/>
      <c r="AB87" s="13"/>
      <c r="AD87" s="1" t="str">
        <f>AB85</f>
        <v>Wolves</v>
      </c>
      <c r="AH87" s="14"/>
    </row>
    <row r="88" spans="20:34" x14ac:dyDescent="0.25">
      <c r="T88" s="13"/>
      <c r="V88" s="1">
        <v>0</v>
      </c>
      <c r="W88" s="1">
        <v>1</v>
      </c>
      <c r="X88" s="1">
        <v>2</v>
      </c>
      <c r="Y88" s="1">
        <v>3</v>
      </c>
      <c r="Z88" s="14">
        <v>4</v>
      </c>
      <c r="AB88" s="13"/>
      <c r="AD88" s="1">
        <v>0</v>
      </c>
      <c r="AE88" s="1">
        <v>1</v>
      </c>
      <c r="AF88" s="1">
        <v>2</v>
      </c>
      <c r="AG88" s="1">
        <v>3</v>
      </c>
      <c r="AH88" s="14">
        <v>4</v>
      </c>
    </row>
    <row r="89" spans="20:34" x14ac:dyDescent="0.25">
      <c r="T89" s="13" t="str">
        <f>T86</f>
        <v>Aston Villa</v>
      </c>
      <c r="V89" s="15">
        <f>_xlfn.POISSON.DIST(V88,$B$25*$U$85*$V$86,FALSE)</f>
        <v>0.36125341956838231</v>
      </c>
      <c r="W89" s="15">
        <f>_xlfn.POISSON.DIST(W88,$B$25*$U$85*$V$86,FALSE)</f>
        <v>0.36781940770822424</v>
      </c>
      <c r="X89" s="15">
        <f>_xlfn.POISSON.DIST(X88,$B$25*$U$85*$V$86,FALSE)</f>
        <v>0.18725236822459945</v>
      </c>
      <c r="Y89" s="15">
        <f>_xlfn.POISSON.DIST(Y88,$B$25*$U$85*$V$86,FALSE)</f>
        <v>6.3551929145865618E-2</v>
      </c>
      <c r="Z89" s="15">
        <f>_xlfn.POISSON.DIST(Z88,$B$25*$U$85*$V$86,FALSE)</f>
        <v>1.6176755478934993E-2</v>
      </c>
      <c r="AB89" s="13" t="str">
        <f>AB86</f>
        <v>Brentford</v>
      </c>
      <c r="AD89" s="15">
        <f>_xlfn.POISSON.DIST(AD88,$B$25*$AC$85*$AD$86,FALSE)</f>
        <v>0.23029613316925515</v>
      </c>
      <c r="AE89" s="15">
        <f>_xlfn.POISSON.DIST(AE88,$B$25*$AC$85*$AD$86,FALSE)</f>
        <v>0.33816436918787268</v>
      </c>
      <c r="AF89" s="15">
        <f>_xlfn.POISSON.DIST(AF88,$B$25*$AC$85*$AD$86,FALSE)</f>
        <v>0.24827846437218959</v>
      </c>
      <c r="AG89" s="15">
        <f>_xlfn.POISSON.DIST(AG88,$B$25*$AC$85*$AD$86,FALSE)</f>
        <v>0.1215231437482133</v>
      </c>
      <c r="AH89" s="15">
        <f>_xlfn.POISSON.DIST(AH88,$B$25*$AC$85*$AD$86,FALSE)</f>
        <v>4.4610819862463007E-2</v>
      </c>
    </row>
    <row r="90" spans="20:34" x14ac:dyDescent="0.25">
      <c r="T90" s="13">
        <v>0</v>
      </c>
      <c r="U90" s="15">
        <f>_xlfn.POISSON.DIST(T90,$B$26*$U$86*$V$85,FALSE)</f>
        <v>0.21234845992218768</v>
      </c>
      <c r="V90" s="15">
        <f>$V$89*U90</f>
        <v>7.671160728696988E-2</v>
      </c>
      <c r="W90" s="15">
        <f>$W$89*U90</f>
        <v>7.8105884756332664E-2</v>
      </c>
      <c r="X90" s="15">
        <f>$X$89*U90</f>
        <v>3.9762752009276085E-2</v>
      </c>
      <c r="Y90" s="15">
        <f>$Y$89*U90</f>
        <v>1.3495154279208556E-2</v>
      </c>
      <c r="Z90" s="16">
        <f>$Z$89*U90</f>
        <v>3.4351091124896573E-3</v>
      </c>
      <c r="AB90" s="13">
        <v>0</v>
      </c>
      <c r="AC90" s="15">
        <f>_xlfn.POISSON.DIST(AB90,$B$26*$AC$86*$AD$85,FALSE)</f>
        <v>0.11228082229649393</v>
      </c>
      <c r="AD90" s="15">
        <f>$AD$89*AC90</f>
        <v>2.5857839203946839E-2</v>
      </c>
      <c r="AE90" s="15">
        <f>$AE$89*AC90</f>
        <v>3.7969373443789499E-2</v>
      </c>
      <c r="AF90" s="15">
        <f>$AF$89*AC90</f>
        <v>2.7876910138220218E-2</v>
      </c>
      <c r="AG90" s="15">
        <f>$AG$89*AC90</f>
        <v>1.3644718508104425E-2</v>
      </c>
      <c r="AH90" s="16">
        <f>$AH$89*AC90</f>
        <v>5.0089395374781102E-3</v>
      </c>
    </row>
    <row r="91" spans="20:34" x14ac:dyDescent="0.25">
      <c r="T91" s="13">
        <v>1</v>
      </c>
      <c r="U91" s="15">
        <f>_xlfn.POISSON.DIST(T91,$B$26*$U$86*$V$85,FALSE)</f>
        <v>0.32903960300076929</v>
      </c>
      <c r="V91" s="15">
        <f>$V$89*U91</f>
        <v>0.11886668175745085</v>
      </c>
      <c r="W91" s="15">
        <f>$W$89*U91</f>
        <v>0.1210271518882922</v>
      </c>
      <c r="X91" s="15">
        <f>$X$89*U91</f>
        <v>6.1613444901576067E-2</v>
      </c>
      <c r="Y91" s="15">
        <f>$Y$89*U91</f>
        <v>2.091110153608864E-2</v>
      </c>
      <c r="Z91" s="16">
        <f>$Z$89*U91</f>
        <v>5.3227932006292894E-3</v>
      </c>
      <c r="AB91" s="13">
        <v>1</v>
      </c>
      <c r="AC91" s="15">
        <f>_xlfn.POISSON.DIST(AB91,$B$26*$AC$86*$AD$85,FALSE)</f>
        <v>0.24553033561159129</v>
      </c>
      <c r="AD91" s="15">
        <f>$AD$89*AC91</f>
        <v>5.6544686867098938E-2</v>
      </c>
      <c r="AE91" s="15">
        <f>$AE$89*AC91</f>
        <v>8.3029611058580435E-2</v>
      </c>
      <c r="AF91" s="15">
        <f>$AF$89*AC91</f>
        <v>6.0959894682434221E-2</v>
      </c>
      <c r="AG91" s="15">
        <f>$AG$89*AC91</f>
        <v>2.9837618269074464E-2</v>
      </c>
      <c r="AH91" s="16">
        <f>$AH$89*AC91</f>
        <v>1.0953309572738785E-2</v>
      </c>
    </row>
    <row r="92" spans="20:34" x14ac:dyDescent="0.25">
      <c r="T92" s="13">
        <v>2</v>
      </c>
      <c r="U92" s="15">
        <f>_xlfn.POISSON.DIST(T92,$B$26*$U$86*$V$85,FALSE)</f>
        <v>0.254927820956594</v>
      </c>
      <c r="V92" s="15">
        <f>$V$89*U92</f>
        <v>9.2093547063685902E-2</v>
      </c>
      <c r="W92" s="15">
        <f>$W$89*U92</f>
        <v>9.3767400112602636E-2</v>
      </c>
      <c r="X92" s="15">
        <f>$X$89*U92</f>
        <v>4.7735838200458902E-2</v>
      </c>
      <c r="Y92" s="15">
        <f>$Y$89*U92</f>
        <v>1.6201154814743379E-2</v>
      </c>
      <c r="Z92" s="16">
        <f>$Z$89*U92</f>
        <v>4.1239050243925407E-3</v>
      </c>
      <c r="AB92" s="13">
        <v>2</v>
      </c>
      <c r="AC92" s="15">
        <f>_xlfn.POISSON.DIST(AB92,$B$26*$AC$86*$AD$85,FALSE)</f>
        <v>0.26845700126041522</v>
      </c>
      <c r="AD92" s="15">
        <f>$AD$89*AC92</f>
        <v>6.1824609312487483E-2</v>
      </c>
      <c r="AE92" s="15">
        <f>$AE$89*AC92</f>
        <v>9.0782592485296257E-2</v>
      </c>
      <c r="AF92" s="15">
        <f>$AF$89*AC92</f>
        <v>6.6652092022898859E-2</v>
      </c>
      <c r="AG92" s="15">
        <f>$AG$89*AC92</f>
        <v>3.2623738754383715E-2</v>
      </c>
      <c r="AH92" s="16">
        <f>$AH$89*AC92</f>
        <v>1.1976086924045387E-2</v>
      </c>
    </row>
    <row r="93" spans="20:34" x14ac:dyDescent="0.25">
      <c r="T93" s="13">
        <v>3</v>
      </c>
      <c r="U93" s="15">
        <f>_xlfn.POISSON.DIST(T93,$B$26*$U$86*$V$85,FALSE)</f>
        <v>0.1316724862397497</v>
      </c>
      <c r="V93" s="15">
        <f>$V$89*U93</f>
        <v>4.7567135917180342E-2</v>
      </c>
      <c r="W93" s="15">
        <f>$W$89*U93</f>
        <v>4.8431695900174043E-2</v>
      </c>
      <c r="X93" s="15">
        <f>$X$89*U93</f>
        <v>2.4655984878414115E-2</v>
      </c>
      <c r="Y93" s="15">
        <f>$Y$89*U93</f>
        <v>8.3680405159685389E-3</v>
      </c>
      <c r="Z93" s="16">
        <f>$Z$89*U93</f>
        <v>2.1300336132038635E-3</v>
      </c>
      <c r="AB93" s="13">
        <v>3</v>
      </c>
      <c r="AC93" s="15">
        <f>_xlfn.POISSON.DIST(AB93,$B$26*$AC$86*$AD$85,FALSE)</f>
        <v>0.19568297971875873</v>
      </c>
      <c r="AD93" s="15">
        <f>$AD$89*AC93</f>
        <v>4.5065033556267918E-2</v>
      </c>
      <c r="AE93" s="15">
        <f>$AE$89*AC93</f>
        <v>6.6173011397397327E-2</v>
      </c>
      <c r="AF93" s="15">
        <f>$AF$89*AC93</f>
        <v>4.8583869708347736E-2</v>
      </c>
      <c r="AG93" s="15">
        <f>$AG$89*AC93</f>
        <v>2.3780010873441424E-2</v>
      </c>
      <c r="AH93" s="16">
        <f>$AH$89*AC93</f>
        <v>8.7295781583835476E-3</v>
      </c>
    </row>
    <row r="94" spans="20:34" x14ac:dyDescent="0.25">
      <c r="T94" s="13">
        <v>4</v>
      </c>
      <c r="U94" s="15">
        <f>_xlfn.POISSON.DIST(T94,$B$26*$U$86*$V$85,FALSE)</f>
        <v>5.100750744122131E-2</v>
      </c>
      <c r="V94" s="15">
        <f>$V$89*U94</f>
        <v>1.8426636486800905E-2</v>
      </c>
      <c r="W94" s="15">
        <f>$W$89*U94</f>
        <v>1.8761551175702863E-2</v>
      </c>
      <c r="X94" s="15">
        <f>$X$89*U94</f>
        <v>9.5512765656025692E-3</v>
      </c>
      <c r="Y94" s="15">
        <f>$Y$89*U94</f>
        <v>3.24162549881171E-3</v>
      </c>
      <c r="Z94" s="16">
        <f>$Z$89*U94</f>
        <v>8.2513597546659428E-4</v>
      </c>
      <c r="AB94" s="13">
        <v>4</v>
      </c>
      <c r="AC94" s="15">
        <f>_xlfn.POISSON.DIST(AB94,$B$26*$AC$86*$AD$85,FALSE)</f>
        <v>0.10697754679100556</v>
      </c>
      <c r="AD94" s="15">
        <f>$AD$89*AC94</f>
        <v>2.4636515361901642E-2</v>
      </c>
      <c r="AE94" s="15">
        <f>$AE$89*AC94</f>
        <v>3.6175994627846528E-2</v>
      </c>
      <c r="AF94" s="15">
        <f>$AF$89*AC94</f>
        <v>2.6560221039574918E-2</v>
      </c>
      <c r="AG94" s="15">
        <f>$AG$89*AC94</f>
        <v>1.3000247796514583E-2</v>
      </c>
      <c r="AH94" s="16">
        <f>$AH$89*AC94</f>
        <v>4.7723560692217561E-3</v>
      </c>
    </row>
    <row r="95" spans="20:34" x14ac:dyDescent="0.25">
      <c r="T95" s="13"/>
      <c r="U95" s="1" t="s">
        <v>118</v>
      </c>
      <c r="V95" s="1" t="s">
        <v>119</v>
      </c>
      <c r="W95" s="1" t="s">
        <v>120</v>
      </c>
      <c r="Z95" s="14"/>
      <c r="AB95" s="13"/>
      <c r="AC95" s="1" t="s">
        <v>118</v>
      </c>
      <c r="AD95" s="1" t="s">
        <v>119</v>
      </c>
      <c r="AE95" s="1" t="s">
        <v>120</v>
      </c>
      <c r="AH95" s="14"/>
    </row>
    <row r="96" spans="20:34" x14ac:dyDescent="0.25">
      <c r="T96" s="13" t="str">
        <f>T85</f>
        <v>Man Utd</v>
      </c>
      <c r="U96" s="15">
        <f>SUM(W90,X90,Y90,Z90,X91,Y91,Y92,Z91,Z92,Z93)</f>
        <v>0.2451013332479407</v>
      </c>
      <c r="V96" s="15">
        <f t="shared" ref="V96:V102" si="8">1/W96</f>
        <v>0.23809523809523808</v>
      </c>
      <c r="W96" s="1">
        <v>4.2</v>
      </c>
      <c r="Z96" s="14"/>
      <c r="AB96" s="13" t="str">
        <f>AB85</f>
        <v>Wolves</v>
      </c>
      <c r="AC96" s="15">
        <f>SUM(AE90,AF90,AG90,AH90,AF91,AG91,AG92,AH91,AH92,AH93)</f>
        <v>0.23958016798865236</v>
      </c>
      <c r="AD96" s="15">
        <f t="shared" ref="AD96:AD102" si="9">1/AE96</f>
        <v>0.38759689922480617</v>
      </c>
      <c r="AE96" s="1">
        <v>2.58</v>
      </c>
      <c r="AH96" s="14"/>
    </row>
    <row r="97" spans="20:34" x14ac:dyDescent="0.25">
      <c r="T97" s="13" t="s">
        <v>127</v>
      </c>
      <c r="U97" s="15">
        <f>SUM(V90,W91,X92,Y93,Z94)</f>
        <v>0.25466777386715606</v>
      </c>
      <c r="V97" s="15">
        <f t="shared" si="8"/>
        <v>0.25</v>
      </c>
      <c r="W97" s="1">
        <v>4</v>
      </c>
      <c r="Z97" s="14"/>
      <c r="AB97" s="13" t="s">
        <v>127</v>
      </c>
      <c r="AC97" s="15">
        <f>SUM(AD90,AE91,AF92,AG93,AH94)</f>
        <v>0.20409190922808929</v>
      </c>
      <c r="AD97" s="15">
        <f t="shared" si="9"/>
        <v>0.27027027027027023</v>
      </c>
      <c r="AE97" s="1">
        <v>3.7</v>
      </c>
      <c r="AH97" s="14"/>
    </row>
    <row r="98" spans="20:34" x14ac:dyDescent="0.25">
      <c r="T98" s="13" t="str">
        <f>T86</f>
        <v>Aston Villa</v>
      </c>
      <c r="U98" s="15">
        <f>SUM(V91,V92,V93,V94,W92,W93,W94,X94,Y94,X93)</f>
        <v>0.47536353535642595</v>
      </c>
      <c r="V98" s="15">
        <f t="shared" si="8"/>
        <v>0.64102564102564097</v>
      </c>
      <c r="W98" s="1">
        <v>1.56</v>
      </c>
      <c r="Z98" s="14"/>
      <c r="AB98" s="13" t="str">
        <f>AB86</f>
        <v>Brentford</v>
      </c>
      <c r="AC98" s="15">
        <f>SUM(AD91,AD92,AD93,AD94,AE92,AE93,AE94,AF94,AG94,AF93)</f>
        <v>0.46934678215273334</v>
      </c>
      <c r="AD98" s="15">
        <f t="shared" si="9"/>
        <v>0.46948356807511737</v>
      </c>
      <c r="AE98" s="1">
        <v>2.13</v>
      </c>
      <c r="AH98" s="14"/>
    </row>
    <row r="99" spans="20:34" x14ac:dyDescent="0.25">
      <c r="T99" s="13" t="s">
        <v>132</v>
      </c>
      <c r="U99" s="15">
        <f>SUM(V90,W90,X90,V91,V92,W91)</f>
        <v>0.52656762476200758</v>
      </c>
      <c r="V99" s="15">
        <f t="shared" si="8"/>
        <v>0.42016806722689076</v>
      </c>
      <c r="W99" s="1">
        <v>2.38</v>
      </c>
      <c r="Z99" s="14"/>
      <c r="AB99" s="13" t="s">
        <v>132</v>
      </c>
      <c r="AC99" s="15">
        <f>SUM(AD90,AE90,AF90,AD91,AD92,AE91)</f>
        <v>0.29310303002412341</v>
      </c>
      <c r="AD99" s="15" t="e">
        <f t="shared" si="9"/>
        <v>#DIV/0!</v>
      </c>
      <c r="AH99" s="14"/>
    </row>
    <row r="100" spans="20:34" x14ac:dyDescent="0.25">
      <c r="T100" s="13" t="s">
        <v>136</v>
      </c>
      <c r="U100" s="15">
        <f>1-U99</f>
        <v>0.47343237523799242</v>
      </c>
      <c r="V100" s="15">
        <f t="shared" si="8"/>
        <v>0.66225165562913912</v>
      </c>
      <c r="W100" s="1">
        <v>1.51</v>
      </c>
      <c r="Z100" s="14"/>
      <c r="AB100" s="13" t="s">
        <v>136</v>
      </c>
      <c r="AC100" s="15">
        <f>1-AC99</f>
        <v>0.70689696997587659</v>
      </c>
      <c r="AD100" s="15" t="e">
        <f t="shared" si="9"/>
        <v>#DIV/0!</v>
      </c>
      <c r="AH100" s="14"/>
    </row>
    <row r="101" spans="20:34" x14ac:dyDescent="0.25">
      <c r="T101" s="13" t="s">
        <v>140</v>
      </c>
      <c r="U101" s="15">
        <f>SUM(V90,W90,X90,Y90,X91,W91,V91,V92,W92,V93)</f>
        <v>0.74301075997257515</v>
      </c>
      <c r="V101" s="15">
        <f t="shared" si="8"/>
        <v>0.65359477124183007</v>
      </c>
      <c r="W101" s="33">
        <v>1.53</v>
      </c>
      <c r="Z101" s="14"/>
      <c r="AB101" s="13" t="s">
        <v>140</v>
      </c>
      <c r="AC101" s="15">
        <f>SUM(AD90,AE90,AF90,AG90,AF91,AE91,AD91,AD92,AE92,AD93)</f>
        <v>0.50355526925622629</v>
      </c>
      <c r="AD101" s="15">
        <f t="shared" si="9"/>
        <v>0.60606060606060608</v>
      </c>
      <c r="AE101" s="33">
        <v>1.65</v>
      </c>
      <c r="AH101" s="14"/>
    </row>
    <row r="102" spans="20:34" x14ac:dyDescent="0.25">
      <c r="T102" s="13" t="s">
        <v>143</v>
      </c>
      <c r="U102" s="15">
        <f>1-U101</f>
        <v>0.25698924002742485</v>
      </c>
      <c r="V102" s="15">
        <f t="shared" si="8"/>
        <v>0.42918454935622319</v>
      </c>
      <c r="W102" s="33">
        <v>2.33</v>
      </c>
      <c r="Z102" s="14"/>
      <c r="AB102" s="13" t="s">
        <v>143</v>
      </c>
      <c r="AC102" s="15">
        <f>1-AC101</f>
        <v>0.49644473074377371</v>
      </c>
      <c r="AD102" s="15">
        <f t="shared" si="9"/>
        <v>0.47619047619047616</v>
      </c>
      <c r="AE102" s="33">
        <v>2.1</v>
      </c>
      <c r="AH102" s="14"/>
    </row>
    <row r="103" spans="20:34" x14ac:dyDescent="0.25">
      <c r="T103" s="13" t="s">
        <v>145</v>
      </c>
      <c r="U103" s="79">
        <f>U90</f>
        <v>0.21234845992218768</v>
      </c>
      <c r="V103" s="15"/>
      <c r="W103" s="33"/>
      <c r="Z103" s="14"/>
      <c r="AB103" s="13" t="s">
        <v>145</v>
      </c>
      <c r="AC103" s="79">
        <f>AC90</f>
        <v>0.11228082229649393</v>
      </c>
      <c r="AD103" s="15"/>
      <c r="AE103" s="33"/>
      <c r="AH103" s="14"/>
    </row>
    <row r="104" spans="20:34" x14ac:dyDescent="0.25">
      <c r="T104" s="17" t="s">
        <v>149</v>
      </c>
      <c r="U104" s="80">
        <f>V89</f>
        <v>0.36125341956838231</v>
      </c>
      <c r="V104" s="19"/>
      <c r="W104" s="34"/>
      <c r="X104" s="18"/>
      <c r="Y104" s="18"/>
      <c r="Z104" s="20"/>
      <c r="AB104" s="17" t="s">
        <v>149</v>
      </c>
      <c r="AC104" s="80">
        <f>AD89</f>
        <v>0.23029613316925515</v>
      </c>
      <c r="AD104" s="19"/>
      <c r="AE104" s="34"/>
      <c r="AF104" s="18"/>
      <c r="AG104" s="18"/>
      <c r="AH104" s="20"/>
    </row>
  </sheetData>
  <autoFilter ref="A1:R25" xr:uid="{00000000-0009-0000-0000-000001000000}">
    <sortState xmlns:xlrd2="http://schemas.microsoft.com/office/spreadsheetml/2017/richdata2" ref="A2:R25">
      <sortCondition ref="A1:A25"/>
    </sortState>
  </autoFilter>
  <conditionalFormatting sqref="U12">
    <cfRule type="cellIs" dxfId="122" priority="114" operator="greaterThan">
      <formula>$V$12</formula>
    </cfRule>
  </conditionalFormatting>
  <conditionalFormatting sqref="U13">
    <cfRule type="cellIs" dxfId="121" priority="113" operator="greaterThan">
      <formula>$V$13</formula>
    </cfRule>
  </conditionalFormatting>
  <conditionalFormatting sqref="U14">
    <cfRule type="cellIs" dxfId="120" priority="111" operator="greaterThan">
      <formula>$V$14</formula>
    </cfRule>
  </conditionalFormatting>
  <conditionalFormatting sqref="U15">
    <cfRule type="cellIs" dxfId="119" priority="110" operator="greaterThan">
      <formula>$V$15</formula>
    </cfRule>
  </conditionalFormatting>
  <conditionalFormatting sqref="U16">
    <cfRule type="cellIs" dxfId="118" priority="13" operator="greaterThan">
      <formula>$V$16</formula>
    </cfRule>
  </conditionalFormatting>
  <conditionalFormatting sqref="U17">
    <cfRule type="cellIs" dxfId="117" priority="14" operator="greaterThan">
      <formula>$V$17</formula>
    </cfRule>
  </conditionalFormatting>
  <conditionalFormatting sqref="U18">
    <cfRule type="cellIs" dxfId="116" priority="12" operator="greaterThan">
      <formula>$V$18</formula>
    </cfRule>
  </conditionalFormatting>
  <conditionalFormatting sqref="U20:U21">
    <cfRule type="cellIs" dxfId="115" priority="16" operator="greaterThan">
      <formula>$V$16</formula>
    </cfRule>
  </conditionalFormatting>
  <conditionalFormatting sqref="U33">
    <cfRule type="cellIs" dxfId="114" priority="108" operator="greaterThan">
      <formula>$V$33</formula>
    </cfRule>
  </conditionalFormatting>
  <conditionalFormatting sqref="U34">
    <cfRule type="cellIs" dxfId="113" priority="107" operator="greaterThan">
      <formula>$V$34</formula>
    </cfRule>
  </conditionalFormatting>
  <conditionalFormatting sqref="U35">
    <cfRule type="cellIs" dxfId="112" priority="106" operator="greaterThan">
      <formula>$V$35</formula>
    </cfRule>
  </conditionalFormatting>
  <conditionalFormatting sqref="U36">
    <cfRule type="cellIs" dxfId="111" priority="105" operator="greaterThan">
      <formula>$V$36</formula>
    </cfRule>
  </conditionalFormatting>
  <conditionalFormatting sqref="U37">
    <cfRule type="cellIs" dxfId="110" priority="104" operator="greaterThan">
      <formula>$V$37</formula>
    </cfRule>
  </conditionalFormatting>
  <conditionalFormatting sqref="U38">
    <cfRule type="cellIs" dxfId="109" priority="39" operator="greaterThan">
      <formula>$V$38</formula>
    </cfRule>
  </conditionalFormatting>
  <conditionalFormatting sqref="U38:U41">
    <cfRule type="cellIs" dxfId="108" priority="18" operator="greaterThan">
      <formula>$V$16</formula>
    </cfRule>
  </conditionalFormatting>
  <conditionalFormatting sqref="U39">
    <cfRule type="cellIs" dxfId="107" priority="38" operator="greaterThan">
      <formula>$V$39</formula>
    </cfRule>
  </conditionalFormatting>
  <conditionalFormatting sqref="U54">
    <cfRule type="cellIs" dxfId="106" priority="103" operator="greaterThan">
      <formula>$V$54</formula>
    </cfRule>
  </conditionalFormatting>
  <conditionalFormatting sqref="U55">
    <cfRule type="cellIs" dxfId="105" priority="102" operator="greaterThan">
      <formula>$V$55</formula>
    </cfRule>
  </conditionalFormatting>
  <conditionalFormatting sqref="U56">
    <cfRule type="cellIs" dxfId="104" priority="101" operator="greaterThan">
      <formula>$V$56</formula>
    </cfRule>
  </conditionalFormatting>
  <conditionalFormatting sqref="U57">
    <cfRule type="cellIs" dxfId="103" priority="100" operator="greaterThan">
      <formula>$V$57</formula>
    </cfRule>
  </conditionalFormatting>
  <conditionalFormatting sqref="U58">
    <cfRule type="cellIs" dxfId="102" priority="99" operator="greaterThan">
      <formula>$V$58</formula>
    </cfRule>
  </conditionalFormatting>
  <conditionalFormatting sqref="U59">
    <cfRule type="cellIs" dxfId="101" priority="3" operator="greaterThan">
      <formula>$V$59</formula>
    </cfRule>
  </conditionalFormatting>
  <conditionalFormatting sqref="U60">
    <cfRule type="cellIs" dxfId="100" priority="5" operator="greaterThan">
      <formula>$V$60</formula>
    </cfRule>
  </conditionalFormatting>
  <conditionalFormatting sqref="U75">
    <cfRule type="cellIs" dxfId="99" priority="98" operator="greaterThan">
      <formula>$V$75</formula>
    </cfRule>
  </conditionalFormatting>
  <conditionalFormatting sqref="U76">
    <cfRule type="cellIs" dxfId="98" priority="97" operator="greaterThan">
      <formula>$V$76</formula>
    </cfRule>
  </conditionalFormatting>
  <conditionalFormatting sqref="U77">
    <cfRule type="cellIs" dxfId="97" priority="96" operator="greaterThan">
      <formula>$V$77</formula>
    </cfRule>
  </conditionalFormatting>
  <conditionalFormatting sqref="U78">
    <cfRule type="cellIs" dxfId="96" priority="95" operator="greaterThan">
      <formula>$V$78</formula>
    </cfRule>
  </conditionalFormatting>
  <conditionalFormatting sqref="U79">
    <cfRule type="cellIs" dxfId="95" priority="94" operator="greaterThan">
      <formula>$V$79</formula>
    </cfRule>
  </conditionalFormatting>
  <conditionalFormatting sqref="U80">
    <cfRule type="cellIs" dxfId="94" priority="11" operator="greaterThan">
      <formula>$V$80</formula>
    </cfRule>
  </conditionalFormatting>
  <conditionalFormatting sqref="U81">
    <cfRule type="cellIs" dxfId="93" priority="10" operator="greaterThan">
      <formula>$V$81</formula>
    </cfRule>
  </conditionalFormatting>
  <conditionalFormatting sqref="U81:U83">
    <cfRule type="cellIs" dxfId="92" priority="22" operator="greaterThan">
      <formula>$V$16</formula>
    </cfRule>
  </conditionalFormatting>
  <conditionalFormatting sqref="U96">
    <cfRule type="cellIs" dxfId="91" priority="65" operator="greaterThan">
      <formula>$V$96</formula>
    </cfRule>
  </conditionalFormatting>
  <conditionalFormatting sqref="U97">
    <cfRule type="cellIs" dxfId="90" priority="64" operator="greaterThan">
      <formula>$V$97</formula>
    </cfRule>
  </conditionalFormatting>
  <conditionalFormatting sqref="U98">
    <cfRule type="cellIs" dxfId="89" priority="63" operator="greaterThan">
      <formula>$V$98</formula>
    </cfRule>
  </conditionalFormatting>
  <conditionalFormatting sqref="U99">
    <cfRule type="cellIs" dxfId="88" priority="62" operator="greaterThan">
      <formula>$V$99</formula>
    </cfRule>
  </conditionalFormatting>
  <conditionalFormatting sqref="U100">
    <cfRule type="cellIs" dxfId="87" priority="61" operator="greaterThan">
      <formula>$V$100</formula>
    </cfRule>
  </conditionalFormatting>
  <conditionalFormatting sqref="U101">
    <cfRule type="cellIs" dxfId="86" priority="7" operator="greaterThan">
      <formula>$V$101</formula>
    </cfRule>
  </conditionalFormatting>
  <conditionalFormatting sqref="U102">
    <cfRule type="cellIs" dxfId="85" priority="6" operator="greaterThan">
      <formula>$V$102</formula>
    </cfRule>
  </conditionalFormatting>
  <conditionalFormatting sqref="U102:U104">
    <cfRule type="cellIs" dxfId="84" priority="26" operator="greaterThan">
      <formula>$V$16</formula>
    </cfRule>
  </conditionalFormatting>
  <conditionalFormatting sqref="V6:Z10">
    <cfRule type="top10" dxfId="83" priority="212" rank="1"/>
    <cfRule type="top10" dxfId="82" priority="213" rank="5"/>
    <cfRule type="top10" priority="214" rank="5"/>
  </conditionalFormatting>
  <conditionalFormatting sqref="V27:Z31">
    <cfRule type="top10" dxfId="81" priority="147" rank="1"/>
    <cfRule type="top10" dxfId="80" priority="148" rank="5"/>
    <cfRule type="top10" priority="149" rank="5"/>
  </conditionalFormatting>
  <conditionalFormatting sqref="V48:Z52">
    <cfRule type="top10" dxfId="79" priority="141" rank="1"/>
    <cfRule type="top10" dxfId="78" priority="142" rank="5"/>
    <cfRule type="top10" priority="143" rank="5"/>
  </conditionalFormatting>
  <conditionalFormatting sqref="V69:Z73">
    <cfRule type="top10" dxfId="77" priority="135" rank="1"/>
    <cfRule type="top10" dxfId="76" priority="136" rank="5"/>
    <cfRule type="top10" priority="137" rank="5"/>
  </conditionalFormatting>
  <conditionalFormatting sqref="V90:Z94">
    <cfRule type="top10" dxfId="75" priority="129" rank="1"/>
    <cfRule type="top10" dxfId="74" priority="130" rank="5"/>
    <cfRule type="top10" priority="131" rank="5"/>
  </conditionalFormatting>
  <conditionalFormatting sqref="AC12">
    <cfRule type="cellIs" dxfId="73" priority="77" operator="greaterThan">
      <formula>$AD$12</formula>
    </cfRule>
  </conditionalFormatting>
  <conditionalFormatting sqref="AC13">
    <cfRule type="cellIs" dxfId="72" priority="76" operator="greaterThan">
      <formula>$AD$13</formula>
    </cfRule>
  </conditionalFormatting>
  <conditionalFormatting sqref="AC14">
    <cfRule type="cellIs" dxfId="71" priority="75" operator="greaterThan">
      <formula>$AD$14</formula>
    </cfRule>
  </conditionalFormatting>
  <conditionalFormatting sqref="AC15">
    <cfRule type="cellIs" dxfId="70" priority="74" operator="greaterThan">
      <formula>$AD$15</formula>
    </cfRule>
  </conditionalFormatting>
  <conditionalFormatting sqref="AC16">
    <cfRule type="cellIs" dxfId="69" priority="73" operator="greaterThan">
      <formula>$AD$16</formula>
    </cfRule>
  </conditionalFormatting>
  <conditionalFormatting sqref="AC17">
    <cfRule type="cellIs" dxfId="68" priority="2" operator="greaterThan">
      <formula>$AD$17</formula>
    </cfRule>
  </conditionalFormatting>
  <conditionalFormatting sqref="AC17:AC20">
    <cfRule type="cellIs" dxfId="67" priority="15" operator="greaterThan">
      <formula>$V$16</formula>
    </cfRule>
  </conditionalFormatting>
  <conditionalFormatting sqref="AC33">
    <cfRule type="cellIs" dxfId="66" priority="83" operator="greaterThan">
      <formula>$AD$33</formula>
    </cfRule>
  </conditionalFormatting>
  <conditionalFormatting sqref="AC34">
    <cfRule type="cellIs" dxfId="65" priority="82" operator="greaterThan">
      <formula>$AD$34</formula>
    </cfRule>
  </conditionalFormatting>
  <conditionalFormatting sqref="AC35">
    <cfRule type="cellIs" dxfId="64" priority="81" operator="greaterThan">
      <formula>$AD$35</formula>
    </cfRule>
  </conditionalFormatting>
  <conditionalFormatting sqref="AC36">
    <cfRule type="cellIs" dxfId="63" priority="80" operator="greaterThan">
      <formula>$AD$36</formula>
    </cfRule>
  </conditionalFormatting>
  <conditionalFormatting sqref="AC37">
    <cfRule type="cellIs" dxfId="62" priority="79" operator="greaterThan">
      <formula>$AD$37</formula>
    </cfRule>
  </conditionalFormatting>
  <conditionalFormatting sqref="AC38">
    <cfRule type="cellIs" dxfId="61" priority="35" operator="greaterThan">
      <formula>$AD$38</formula>
    </cfRule>
  </conditionalFormatting>
  <conditionalFormatting sqref="AC38:AC41">
    <cfRule type="cellIs" dxfId="60" priority="19" operator="greaterThan">
      <formula>$V$16</formula>
    </cfRule>
  </conditionalFormatting>
  <conditionalFormatting sqref="AC39">
    <cfRule type="cellIs" dxfId="59" priority="34" operator="greaterThan">
      <formula>$AD$39</formula>
    </cfRule>
  </conditionalFormatting>
  <conditionalFormatting sqref="AC54">
    <cfRule type="cellIs" dxfId="58" priority="70" operator="greaterThan">
      <formula>$AD$54</formula>
    </cfRule>
  </conditionalFormatting>
  <conditionalFormatting sqref="AC55">
    <cfRule type="cellIs" dxfId="57" priority="69" operator="greaterThan">
      <formula>$AD$55</formula>
    </cfRule>
  </conditionalFormatting>
  <conditionalFormatting sqref="AC56">
    <cfRule type="cellIs" dxfId="56" priority="68" operator="greaterThan">
      <formula>$AD$56</formula>
    </cfRule>
  </conditionalFormatting>
  <conditionalFormatting sqref="AC57">
    <cfRule type="cellIs" dxfId="55" priority="67" operator="greaterThan">
      <formula>$AD$57</formula>
    </cfRule>
  </conditionalFormatting>
  <conditionalFormatting sqref="AC58">
    <cfRule type="cellIs" dxfId="54" priority="66" operator="greaterThan">
      <formula>$AD$58</formula>
    </cfRule>
  </conditionalFormatting>
  <conditionalFormatting sqref="AC59">
    <cfRule type="cellIs" dxfId="53" priority="41" operator="greaterThan">
      <formula>$AD$59</formula>
    </cfRule>
  </conditionalFormatting>
  <conditionalFormatting sqref="AC59:AC62">
    <cfRule type="cellIs" dxfId="52" priority="20" operator="greaterThan">
      <formula>$V$16</formula>
    </cfRule>
  </conditionalFormatting>
  <conditionalFormatting sqref="AC60">
    <cfRule type="cellIs" dxfId="51" priority="40" operator="greaterThan">
      <formula>$AD$60</formula>
    </cfRule>
  </conditionalFormatting>
  <conditionalFormatting sqref="AC75">
    <cfRule type="cellIs" dxfId="50" priority="93" operator="greaterThan">
      <formula>$AD$75</formula>
    </cfRule>
  </conditionalFormatting>
  <conditionalFormatting sqref="AC76">
    <cfRule type="cellIs" dxfId="49" priority="92" operator="greaterThan">
      <formula>$AD$76</formula>
    </cfRule>
  </conditionalFormatting>
  <conditionalFormatting sqref="AC77">
    <cfRule type="cellIs" dxfId="48" priority="91" operator="greaterThan">
      <formula>$AD$77</formula>
    </cfRule>
  </conditionalFormatting>
  <conditionalFormatting sqref="AC78">
    <cfRule type="cellIs" dxfId="47" priority="90" operator="greaterThan">
      <formula>$AD$78</formula>
    </cfRule>
  </conditionalFormatting>
  <conditionalFormatting sqref="AC79">
    <cfRule type="cellIs" dxfId="46" priority="89" operator="greaterThan">
      <formula>$AD$79</formula>
    </cfRule>
  </conditionalFormatting>
  <conditionalFormatting sqref="AC80">
    <cfRule type="cellIs" dxfId="45" priority="9" operator="greaterThan">
      <formula>$AD$80</formula>
    </cfRule>
  </conditionalFormatting>
  <conditionalFormatting sqref="AC81">
    <cfRule type="cellIs" dxfId="44" priority="8" operator="greaterThan">
      <formula>$AD$81</formula>
    </cfRule>
  </conditionalFormatting>
  <conditionalFormatting sqref="AC81:AC83">
    <cfRule type="cellIs" dxfId="43" priority="23" operator="greaterThan">
      <formula>$V$16</formula>
    </cfRule>
  </conditionalFormatting>
  <conditionalFormatting sqref="AC96">
    <cfRule type="cellIs" dxfId="42" priority="88" operator="greaterThan">
      <formula>$AD$96</formula>
    </cfRule>
  </conditionalFormatting>
  <conditionalFormatting sqref="AC97">
    <cfRule type="cellIs" dxfId="41" priority="87" operator="greaterThan">
      <formula>$AD$97</formula>
    </cfRule>
  </conditionalFormatting>
  <conditionalFormatting sqref="AC98">
    <cfRule type="cellIs" dxfId="40" priority="86" operator="greaterThan">
      <formula>$AD$98</formula>
    </cfRule>
  </conditionalFormatting>
  <conditionalFormatting sqref="AC99">
    <cfRule type="cellIs" dxfId="39" priority="85" operator="greaterThan">
      <formula>$AD$99</formula>
    </cfRule>
  </conditionalFormatting>
  <conditionalFormatting sqref="AC100">
    <cfRule type="cellIs" dxfId="38" priority="84" operator="greaterThan">
      <formula>$AD$100</formula>
    </cfRule>
  </conditionalFormatting>
  <conditionalFormatting sqref="AC101">
    <cfRule type="cellIs" dxfId="37" priority="4" operator="greaterThan">
      <formula>$AD$101</formula>
    </cfRule>
  </conditionalFormatting>
  <conditionalFormatting sqref="AC101:AC104">
    <cfRule type="cellIs" dxfId="36" priority="24" operator="greaterThan">
      <formula>$V$16</formula>
    </cfRule>
  </conditionalFormatting>
  <conditionalFormatting sqref="AC102">
    <cfRule type="cellIs" dxfId="35" priority="1" operator="greaterThan">
      <formula>$AD$102</formula>
    </cfRule>
  </conditionalFormatting>
  <conditionalFormatting sqref="AD6:AH10">
    <cfRule type="top10" dxfId="34" priority="150" rank="1"/>
    <cfRule type="top10" dxfId="33" priority="151" rank="5"/>
    <cfRule type="top10" priority="152" rank="5"/>
  </conditionalFormatting>
  <conditionalFormatting sqref="AD27:AH31">
    <cfRule type="top10" dxfId="32" priority="144" rank="1"/>
    <cfRule type="top10" dxfId="31" priority="145" rank="5"/>
    <cfRule type="top10" priority="146" rank="5"/>
  </conditionalFormatting>
  <conditionalFormatting sqref="AD48:AH52">
    <cfRule type="top10" dxfId="30" priority="138" rank="1"/>
    <cfRule type="top10" dxfId="29" priority="139" rank="5"/>
    <cfRule type="top10" priority="140" rank="5"/>
  </conditionalFormatting>
  <conditionalFormatting sqref="AD69:AH73">
    <cfRule type="top10" dxfId="28" priority="132" rank="1"/>
    <cfRule type="top10" dxfId="27" priority="133" rank="5"/>
    <cfRule type="top10" priority="134" rank="5"/>
  </conditionalFormatting>
  <conditionalFormatting sqref="AD90:AH94">
    <cfRule type="top10" dxfId="26" priority="126" rank="1"/>
    <cfRule type="top10" dxfId="25" priority="127" rank="5"/>
    <cfRule type="top10" priority="128" rank="5"/>
  </conditionalFormatting>
  <pageMargins left="0.7" right="0.7" top="0.75" bottom="0.75" header="0.3" footer="0.3"/>
  <pageSetup paperSize="9" orientation="portrait"/>
  <ignoredErrors>
    <ignoredError sqref="U80 U38 AC38 AC17 U101 AC59 U17 AC80 AC101 U5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2"/>
  <sheetViews>
    <sheetView tabSelected="1" topLeftCell="A35" workbookViewId="0">
      <pane xSplit="1" topLeftCell="B1" activePane="topRight" state="frozen"/>
      <selection pane="topRight" activeCell="C68" sqref="C68"/>
    </sheetView>
  </sheetViews>
  <sheetFormatPr baseColWidth="10" defaultRowHeight="17" x14ac:dyDescent="0.2"/>
  <cols>
    <col min="1" max="1" width="19.6640625" style="21" bestFit="1" customWidth="1"/>
    <col min="2" max="2" width="15" style="21" bestFit="1" customWidth="1"/>
    <col min="3" max="3" width="11.83203125" style="21" bestFit="1" customWidth="1"/>
    <col min="4" max="4" width="9" style="21" bestFit="1" customWidth="1"/>
    <col min="5" max="5" width="14" style="21" bestFit="1" customWidth="1"/>
    <col min="6" max="7" width="7.5" style="21" bestFit="1" customWidth="1"/>
    <col min="8" max="8" width="7.83203125" style="21" bestFit="1" customWidth="1"/>
    <col min="9" max="9" width="10.83203125" style="21" customWidth="1"/>
    <col min="10" max="10" width="9.33203125" style="21" customWidth="1"/>
    <col min="11" max="11" width="7.33203125" style="21" bestFit="1" customWidth="1"/>
    <col min="12" max="12" width="11.83203125" style="21" bestFit="1" customWidth="1"/>
    <col min="13" max="13" width="9" style="21" bestFit="1" customWidth="1"/>
    <col min="14" max="14" width="8.1640625" style="21" bestFit="1" customWidth="1"/>
    <col min="15" max="15" width="7.5" style="21" bestFit="1" customWidth="1"/>
    <col min="16" max="29" width="10.83203125" style="21" customWidth="1"/>
    <col min="30" max="16384" width="10.83203125" style="21"/>
  </cols>
  <sheetData>
    <row r="1" spans="1:9" x14ac:dyDescent="0.2">
      <c r="A1" s="104" t="s">
        <v>152</v>
      </c>
      <c r="B1" s="105"/>
      <c r="C1" s="105"/>
      <c r="D1" s="105"/>
      <c r="E1" s="105"/>
      <c r="F1" s="105"/>
      <c r="G1" s="105"/>
    </row>
    <row r="2" spans="1:9" x14ac:dyDescent="0.2">
      <c r="A2" s="21" t="s">
        <v>153</v>
      </c>
      <c r="B2" s="21" t="s">
        <v>154</v>
      </c>
      <c r="C2" s="21" t="s">
        <v>155</v>
      </c>
      <c r="D2" s="21" t="s">
        <v>156</v>
      </c>
      <c r="E2" s="21" t="s">
        <v>157</v>
      </c>
      <c r="F2" s="21" t="s">
        <v>158</v>
      </c>
      <c r="G2" s="21" t="s">
        <v>159</v>
      </c>
    </row>
    <row r="3" spans="1:9" x14ac:dyDescent="0.2">
      <c r="A3" s="106">
        <v>11</v>
      </c>
      <c r="B3" s="24" t="s">
        <v>160</v>
      </c>
      <c r="C3" s="22">
        <v>0.65620000000000001</v>
      </c>
      <c r="D3" s="22">
        <v>0.63690000000000002</v>
      </c>
      <c r="E3" s="23">
        <f t="shared" ref="E3:E38" si="0">1/D3</f>
        <v>1.5701051970482023</v>
      </c>
      <c r="F3" s="22">
        <f t="shared" ref="F3:F34" si="1">C3-D3</f>
        <v>1.9299999999999984E-2</v>
      </c>
      <c r="G3" s="23">
        <f t="shared" ref="G3:G34" si="2">10*E3</f>
        <v>15.701051970482023</v>
      </c>
      <c r="I3" s="23"/>
    </row>
    <row r="4" spans="1:9" x14ac:dyDescent="0.2">
      <c r="A4" s="105"/>
      <c r="B4" s="24" t="s">
        <v>161</v>
      </c>
      <c r="C4" s="22">
        <v>0.48089999999999999</v>
      </c>
      <c r="D4" s="22">
        <v>0.41489999999999999</v>
      </c>
      <c r="E4" s="23">
        <f t="shared" si="0"/>
        <v>2.4102193299590264</v>
      </c>
      <c r="F4" s="22">
        <f t="shared" si="1"/>
        <v>6.6000000000000003E-2</v>
      </c>
      <c r="G4" s="23">
        <f t="shared" si="2"/>
        <v>24.102193299590265</v>
      </c>
    </row>
    <row r="5" spans="1:9" x14ac:dyDescent="0.2">
      <c r="A5" s="105"/>
      <c r="B5" s="24" t="s">
        <v>160</v>
      </c>
      <c r="C5" s="22">
        <v>0.68130000000000002</v>
      </c>
      <c r="D5" s="22">
        <v>0.54049999999999998</v>
      </c>
      <c r="E5" s="23">
        <f t="shared" si="0"/>
        <v>1.8501387604070305</v>
      </c>
      <c r="F5" s="22">
        <f t="shared" si="1"/>
        <v>0.14080000000000004</v>
      </c>
      <c r="G5" s="23">
        <f t="shared" si="2"/>
        <v>18.501387604070306</v>
      </c>
    </row>
    <row r="6" spans="1:9" x14ac:dyDescent="0.2">
      <c r="A6" s="106">
        <v>12</v>
      </c>
      <c r="B6" s="24" t="s">
        <v>161</v>
      </c>
      <c r="C6" s="22">
        <v>0.58220000000000005</v>
      </c>
      <c r="D6" s="22">
        <v>0.41489999999999999</v>
      </c>
      <c r="E6" s="23">
        <f t="shared" si="0"/>
        <v>2.4102193299590264</v>
      </c>
      <c r="F6" s="22">
        <f t="shared" si="1"/>
        <v>0.16730000000000006</v>
      </c>
      <c r="G6" s="23">
        <f t="shared" si="2"/>
        <v>24.102193299590265</v>
      </c>
    </row>
    <row r="7" spans="1:9" x14ac:dyDescent="0.2">
      <c r="A7" s="105"/>
      <c r="B7" s="24" t="s">
        <v>161</v>
      </c>
      <c r="C7" s="22">
        <v>0.26440000000000002</v>
      </c>
      <c r="D7" s="22">
        <v>0.26319999999999999</v>
      </c>
      <c r="E7" s="23">
        <f t="shared" si="0"/>
        <v>3.7993920972644379</v>
      </c>
      <c r="F7" s="22">
        <f t="shared" si="1"/>
        <v>1.2000000000000344E-3</v>
      </c>
      <c r="G7" s="23">
        <f t="shared" si="2"/>
        <v>37.993920972644382</v>
      </c>
    </row>
    <row r="8" spans="1:9" x14ac:dyDescent="0.2">
      <c r="A8" s="105"/>
      <c r="B8" s="24" t="s">
        <v>161</v>
      </c>
      <c r="C8" s="22">
        <v>0.42830000000000001</v>
      </c>
      <c r="D8" s="22">
        <v>0.4</v>
      </c>
      <c r="E8" s="23">
        <f t="shared" si="0"/>
        <v>2.5</v>
      </c>
      <c r="F8" s="22">
        <f t="shared" si="1"/>
        <v>2.8299999999999992E-2</v>
      </c>
      <c r="G8" s="23">
        <f t="shared" si="2"/>
        <v>25</v>
      </c>
    </row>
    <row r="9" spans="1:9" x14ac:dyDescent="0.2">
      <c r="A9" s="105"/>
      <c r="B9" s="24" t="s">
        <v>160</v>
      </c>
      <c r="C9" s="22">
        <v>0.71660000000000001</v>
      </c>
      <c r="D9" s="22">
        <v>0.65359999999999996</v>
      </c>
      <c r="E9" s="23">
        <f t="shared" si="0"/>
        <v>1.5299877600979193</v>
      </c>
      <c r="F9" s="22">
        <f t="shared" si="1"/>
        <v>6.3000000000000056E-2</v>
      </c>
      <c r="G9" s="23">
        <f t="shared" si="2"/>
        <v>15.299877600979192</v>
      </c>
    </row>
    <row r="10" spans="1:9" x14ac:dyDescent="0.2">
      <c r="A10" s="105"/>
      <c r="B10" s="24" t="s">
        <v>161</v>
      </c>
      <c r="C10" s="22">
        <v>0.37059999999999998</v>
      </c>
      <c r="D10" s="22">
        <v>0.14929999999999999</v>
      </c>
      <c r="E10" s="23">
        <f t="shared" si="0"/>
        <v>6.697923643670463</v>
      </c>
      <c r="F10" s="22">
        <f t="shared" si="1"/>
        <v>0.2213</v>
      </c>
      <c r="G10" s="23">
        <f t="shared" si="2"/>
        <v>66.979236436704625</v>
      </c>
    </row>
    <row r="11" spans="1:9" x14ac:dyDescent="0.2">
      <c r="A11" s="106">
        <v>13</v>
      </c>
      <c r="B11" s="24" t="s">
        <v>160</v>
      </c>
      <c r="C11" s="22">
        <v>0.76880000000000004</v>
      </c>
      <c r="D11" s="22">
        <v>0.625</v>
      </c>
      <c r="E11" s="23">
        <f t="shared" si="0"/>
        <v>1.6</v>
      </c>
      <c r="F11" s="22">
        <f t="shared" si="1"/>
        <v>0.14380000000000004</v>
      </c>
      <c r="G11" s="23">
        <f t="shared" si="2"/>
        <v>16</v>
      </c>
    </row>
    <row r="12" spans="1:9" x14ac:dyDescent="0.2">
      <c r="A12" s="105"/>
      <c r="B12" s="24" t="s">
        <v>161</v>
      </c>
      <c r="C12" s="22">
        <v>0.32890000000000003</v>
      </c>
      <c r="D12" s="22">
        <v>0.29849999999999999</v>
      </c>
      <c r="E12" s="23">
        <f t="shared" si="0"/>
        <v>3.3500837520938025</v>
      </c>
      <c r="F12" s="22">
        <f t="shared" si="1"/>
        <v>3.0400000000000038E-2</v>
      </c>
      <c r="G12" s="23">
        <f t="shared" si="2"/>
        <v>33.500837520938028</v>
      </c>
    </row>
    <row r="13" spans="1:9" x14ac:dyDescent="0.2">
      <c r="A13" s="105"/>
      <c r="B13" s="24" t="s">
        <v>160</v>
      </c>
      <c r="C13" s="22">
        <v>0.75919999999999999</v>
      </c>
      <c r="D13" s="22">
        <v>0.56179999999999997</v>
      </c>
      <c r="E13" s="23">
        <f t="shared" si="0"/>
        <v>1.7799928800284799</v>
      </c>
      <c r="F13" s="22">
        <f t="shared" si="1"/>
        <v>0.19740000000000002</v>
      </c>
      <c r="G13" s="23">
        <f t="shared" si="2"/>
        <v>17.7999288002848</v>
      </c>
    </row>
    <row r="14" spans="1:9" x14ac:dyDescent="0.2">
      <c r="A14" s="105"/>
      <c r="B14" s="24" t="s">
        <v>161</v>
      </c>
      <c r="C14" s="22">
        <v>0.43</v>
      </c>
      <c r="D14" s="22">
        <v>0.41320000000000001</v>
      </c>
      <c r="E14" s="23">
        <f t="shared" si="0"/>
        <v>2.4201355275895451</v>
      </c>
      <c r="F14" s="22">
        <f t="shared" si="1"/>
        <v>1.6799999999999982E-2</v>
      </c>
      <c r="G14" s="23">
        <f t="shared" si="2"/>
        <v>24.201355275895452</v>
      </c>
    </row>
    <row r="15" spans="1:9" x14ac:dyDescent="0.2">
      <c r="A15" s="105"/>
      <c r="B15" s="24" t="s">
        <v>160</v>
      </c>
      <c r="C15" s="22">
        <v>0.73380000000000001</v>
      </c>
      <c r="D15" s="22">
        <v>0.62890000000000001</v>
      </c>
      <c r="E15" s="23">
        <f t="shared" si="0"/>
        <v>1.590077913817777</v>
      </c>
      <c r="F15" s="22">
        <f t="shared" si="1"/>
        <v>0.10489999999999999</v>
      </c>
      <c r="G15" s="23">
        <f t="shared" si="2"/>
        <v>15.90077913817777</v>
      </c>
    </row>
    <row r="16" spans="1:9" x14ac:dyDescent="0.2">
      <c r="A16" s="105"/>
      <c r="B16" s="24" t="s">
        <v>160</v>
      </c>
      <c r="C16" s="22">
        <v>0.55100000000000005</v>
      </c>
      <c r="D16" s="22">
        <v>0.46510000000000001</v>
      </c>
      <c r="E16" s="23">
        <f t="shared" si="0"/>
        <v>2.150075252633842</v>
      </c>
      <c r="F16" s="22">
        <f t="shared" si="1"/>
        <v>8.5900000000000032E-2</v>
      </c>
      <c r="G16" s="23">
        <f t="shared" si="2"/>
        <v>21.50075252633842</v>
      </c>
    </row>
    <row r="17" spans="1:7" x14ac:dyDescent="0.2">
      <c r="A17" s="105"/>
      <c r="B17" s="24" t="s">
        <v>161</v>
      </c>
      <c r="C17" s="22">
        <v>0.58779999999999999</v>
      </c>
      <c r="D17" s="22">
        <v>0.52080000000000004</v>
      </c>
      <c r="E17" s="23">
        <f t="shared" si="0"/>
        <v>1.9201228878648231</v>
      </c>
      <c r="F17" s="22">
        <f t="shared" si="1"/>
        <v>6.6999999999999948E-2</v>
      </c>
      <c r="G17" s="23">
        <f t="shared" si="2"/>
        <v>19.20122887864823</v>
      </c>
    </row>
    <row r="18" spans="1:7" x14ac:dyDescent="0.2">
      <c r="A18" s="106">
        <v>14</v>
      </c>
      <c r="B18" s="24" t="s">
        <v>160</v>
      </c>
      <c r="C18" s="22">
        <v>0.66879999999999995</v>
      </c>
      <c r="D18" s="22">
        <v>0.54049999999999998</v>
      </c>
      <c r="E18" s="23">
        <f t="shared" si="0"/>
        <v>1.8501387604070305</v>
      </c>
      <c r="F18" s="22">
        <f t="shared" si="1"/>
        <v>0.12829999999999997</v>
      </c>
      <c r="G18" s="23">
        <f t="shared" si="2"/>
        <v>18.501387604070306</v>
      </c>
    </row>
    <row r="19" spans="1:7" x14ac:dyDescent="0.2">
      <c r="A19" s="105"/>
      <c r="B19" s="24" t="s">
        <v>160</v>
      </c>
      <c r="C19" s="22">
        <v>0.66369999999999996</v>
      </c>
      <c r="D19" s="22">
        <v>0.62890000000000001</v>
      </c>
      <c r="E19" s="23">
        <f t="shared" si="0"/>
        <v>1.590077913817777</v>
      </c>
      <c r="F19" s="22">
        <f t="shared" si="1"/>
        <v>3.4799999999999942E-2</v>
      </c>
      <c r="G19" s="23">
        <f t="shared" si="2"/>
        <v>15.90077913817777</v>
      </c>
    </row>
    <row r="20" spans="1:7" x14ac:dyDescent="0.2">
      <c r="A20" s="105"/>
      <c r="B20" s="21" t="s">
        <v>160</v>
      </c>
      <c r="C20" s="22">
        <v>0.58309999999999995</v>
      </c>
      <c r="D20" s="22">
        <v>0.45450000000000002</v>
      </c>
      <c r="E20" s="23">
        <f t="shared" si="0"/>
        <v>2.2002200220022003</v>
      </c>
      <c r="F20" s="22">
        <f t="shared" si="1"/>
        <v>0.12859999999999994</v>
      </c>
      <c r="G20" s="23">
        <f t="shared" si="2"/>
        <v>22.002200220022004</v>
      </c>
    </row>
    <row r="21" spans="1:7" x14ac:dyDescent="0.2">
      <c r="A21" s="105"/>
      <c r="B21" s="21" t="s">
        <v>160</v>
      </c>
      <c r="C21" s="22">
        <v>0.77339999999999998</v>
      </c>
      <c r="D21" s="22">
        <v>0.65359999999999996</v>
      </c>
      <c r="E21" s="23">
        <f t="shared" si="0"/>
        <v>1.5299877600979193</v>
      </c>
      <c r="F21" s="22">
        <f t="shared" si="1"/>
        <v>0.11980000000000002</v>
      </c>
      <c r="G21" s="23">
        <f t="shared" si="2"/>
        <v>15.299877600979192</v>
      </c>
    </row>
    <row r="22" spans="1:7" x14ac:dyDescent="0.2">
      <c r="A22" s="105"/>
      <c r="B22" s="21" t="s">
        <v>160</v>
      </c>
      <c r="C22" s="22">
        <v>0.61639999999999995</v>
      </c>
      <c r="D22" s="22">
        <v>0.54049999999999998</v>
      </c>
      <c r="E22" s="23">
        <f t="shared" si="0"/>
        <v>1.8501387604070305</v>
      </c>
      <c r="F22" s="22">
        <f t="shared" si="1"/>
        <v>7.5899999999999967E-2</v>
      </c>
      <c r="G22" s="23">
        <f t="shared" si="2"/>
        <v>18.501387604070306</v>
      </c>
    </row>
    <row r="23" spans="1:7" x14ac:dyDescent="0.2">
      <c r="A23" s="30">
        <v>15</v>
      </c>
      <c r="B23" s="21" t="s">
        <v>161</v>
      </c>
      <c r="C23" s="22">
        <v>0.30030000000000001</v>
      </c>
      <c r="D23" s="22">
        <v>0.2273</v>
      </c>
      <c r="E23" s="23">
        <f t="shared" si="0"/>
        <v>4.3994720633523974</v>
      </c>
      <c r="F23" s="22">
        <f t="shared" si="1"/>
        <v>7.3000000000000009E-2</v>
      </c>
      <c r="G23" s="23">
        <f t="shared" si="2"/>
        <v>43.994720633523976</v>
      </c>
    </row>
    <row r="24" spans="1:7" x14ac:dyDescent="0.2">
      <c r="A24" s="106">
        <v>16</v>
      </c>
      <c r="B24" s="21" t="s">
        <v>161</v>
      </c>
      <c r="C24" s="22">
        <v>0.2056</v>
      </c>
      <c r="D24" s="22">
        <v>0.17860000000000001</v>
      </c>
      <c r="E24" s="23">
        <f t="shared" si="0"/>
        <v>5.5991041433370654</v>
      </c>
      <c r="F24" s="22">
        <f t="shared" si="1"/>
        <v>2.6999999999999996E-2</v>
      </c>
      <c r="G24" s="23">
        <f t="shared" si="2"/>
        <v>55.991041433370654</v>
      </c>
    </row>
    <row r="25" spans="1:7" x14ac:dyDescent="0.2">
      <c r="A25" s="105"/>
      <c r="B25" s="21" t="s">
        <v>160</v>
      </c>
      <c r="C25" s="22">
        <v>0.5222</v>
      </c>
      <c r="D25" s="22">
        <v>0.43669999999999998</v>
      </c>
      <c r="E25" s="23">
        <f t="shared" si="0"/>
        <v>2.2899015342340281</v>
      </c>
      <c r="F25" s="22">
        <f t="shared" si="1"/>
        <v>8.550000000000002E-2</v>
      </c>
      <c r="G25" s="23">
        <f t="shared" si="2"/>
        <v>22.899015342340281</v>
      </c>
    </row>
    <row r="26" spans="1:7" x14ac:dyDescent="0.2">
      <c r="A26" s="105"/>
      <c r="B26" s="21" t="s">
        <v>161</v>
      </c>
      <c r="C26" s="22">
        <v>0.2233</v>
      </c>
      <c r="D26" s="22">
        <v>0.1852</v>
      </c>
      <c r="E26" s="23">
        <f t="shared" si="0"/>
        <v>5.3995680345572357</v>
      </c>
      <c r="F26" s="22">
        <f t="shared" si="1"/>
        <v>3.8099999999999995E-2</v>
      </c>
      <c r="G26" s="23">
        <f t="shared" si="2"/>
        <v>53.995680345572353</v>
      </c>
    </row>
    <row r="27" spans="1:7" x14ac:dyDescent="0.2">
      <c r="A27" s="105"/>
      <c r="B27" s="21" t="s">
        <v>161</v>
      </c>
      <c r="C27" s="22">
        <v>0.30259999999999998</v>
      </c>
      <c r="D27" s="22">
        <v>0.2</v>
      </c>
      <c r="E27" s="23">
        <f t="shared" si="0"/>
        <v>5</v>
      </c>
      <c r="F27" s="22">
        <f t="shared" si="1"/>
        <v>0.10259999999999997</v>
      </c>
      <c r="G27" s="23">
        <f t="shared" si="2"/>
        <v>50</v>
      </c>
    </row>
    <row r="28" spans="1:7" x14ac:dyDescent="0.2">
      <c r="A28" s="105"/>
      <c r="B28" s="21" t="s">
        <v>161</v>
      </c>
      <c r="C28" s="22">
        <v>0.67030000000000001</v>
      </c>
      <c r="D28" s="22">
        <v>0.62890000000000001</v>
      </c>
      <c r="E28" s="23">
        <f t="shared" si="0"/>
        <v>1.590077913817777</v>
      </c>
      <c r="F28" s="22">
        <f t="shared" si="1"/>
        <v>4.1399999999999992E-2</v>
      </c>
      <c r="G28" s="23">
        <f t="shared" si="2"/>
        <v>15.90077913817777</v>
      </c>
    </row>
    <row r="29" spans="1:7" x14ac:dyDescent="0.2">
      <c r="A29" s="105"/>
      <c r="B29" s="21" t="s">
        <v>161</v>
      </c>
      <c r="C29" s="22">
        <v>0.3125</v>
      </c>
      <c r="D29" s="22">
        <v>0.29849999999999999</v>
      </c>
      <c r="E29" s="23">
        <f t="shared" si="0"/>
        <v>3.3500837520938025</v>
      </c>
      <c r="F29" s="22">
        <f t="shared" si="1"/>
        <v>1.4000000000000012E-2</v>
      </c>
      <c r="G29" s="23">
        <f t="shared" si="2"/>
        <v>33.500837520938028</v>
      </c>
    </row>
    <row r="30" spans="1:7" x14ac:dyDescent="0.2">
      <c r="A30" s="105"/>
      <c r="B30" s="21" t="s">
        <v>160</v>
      </c>
      <c r="C30" s="22">
        <v>0.65990000000000004</v>
      </c>
      <c r="D30" s="22">
        <v>0.60609999999999997</v>
      </c>
      <c r="E30" s="23">
        <f t="shared" si="0"/>
        <v>1.6498927569707971</v>
      </c>
      <c r="F30" s="22">
        <f t="shared" si="1"/>
        <v>5.380000000000007E-2</v>
      </c>
      <c r="G30" s="23">
        <f t="shared" si="2"/>
        <v>16.49892756970797</v>
      </c>
    </row>
    <row r="31" spans="1:7" x14ac:dyDescent="0.2">
      <c r="A31" s="30">
        <v>17</v>
      </c>
      <c r="B31" s="21" t="s">
        <v>161</v>
      </c>
      <c r="C31" s="22">
        <v>0.36969999999999997</v>
      </c>
      <c r="D31" s="22">
        <v>0.36759999999999998</v>
      </c>
      <c r="E31" s="23">
        <f t="shared" si="0"/>
        <v>2.7203482045701852</v>
      </c>
      <c r="F31" s="22">
        <f t="shared" si="1"/>
        <v>2.0999999999999908E-3</v>
      </c>
      <c r="G31" s="23">
        <f t="shared" si="2"/>
        <v>27.203482045701854</v>
      </c>
    </row>
    <row r="32" spans="1:7" x14ac:dyDescent="0.2">
      <c r="A32" s="32">
        <v>19</v>
      </c>
      <c r="B32" s="21" t="s">
        <v>161</v>
      </c>
      <c r="C32" s="22">
        <v>0.4829</v>
      </c>
      <c r="D32" s="22">
        <v>0.39529999999999998</v>
      </c>
      <c r="E32" s="23">
        <f t="shared" si="0"/>
        <v>2.5297242600556542</v>
      </c>
      <c r="F32" s="22">
        <f t="shared" si="1"/>
        <v>8.7600000000000011E-2</v>
      </c>
      <c r="G32" s="23">
        <f t="shared" si="2"/>
        <v>25.297242600556544</v>
      </c>
    </row>
    <row r="33" spans="1:7" x14ac:dyDescent="0.2">
      <c r="A33" s="106">
        <v>20</v>
      </c>
      <c r="B33" s="21" t="s">
        <v>160</v>
      </c>
      <c r="C33" s="22">
        <v>0.73070000000000002</v>
      </c>
      <c r="D33" s="22">
        <v>0.62109999999999999</v>
      </c>
      <c r="E33" s="23">
        <f t="shared" si="0"/>
        <v>1.6100466913540492</v>
      </c>
      <c r="F33" s="22">
        <f t="shared" si="1"/>
        <v>0.10960000000000003</v>
      </c>
      <c r="G33" s="23">
        <f t="shared" si="2"/>
        <v>16.100466913540494</v>
      </c>
    </row>
    <row r="34" spans="1:7" x14ac:dyDescent="0.2">
      <c r="A34" s="105"/>
      <c r="B34" s="21" t="s">
        <v>160</v>
      </c>
      <c r="C34" s="22">
        <v>0.66120000000000001</v>
      </c>
      <c r="D34" s="22">
        <v>0.5</v>
      </c>
      <c r="E34" s="23">
        <f t="shared" si="0"/>
        <v>2</v>
      </c>
      <c r="F34" s="22">
        <f t="shared" si="1"/>
        <v>0.16120000000000001</v>
      </c>
      <c r="G34" s="23">
        <f t="shared" si="2"/>
        <v>20</v>
      </c>
    </row>
    <row r="35" spans="1:7" x14ac:dyDescent="0.2">
      <c r="A35" s="105"/>
      <c r="B35" s="21" t="s">
        <v>160</v>
      </c>
      <c r="C35" s="22">
        <v>0.47239999999999999</v>
      </c>
      <c r="D35" s="22">
        <v>0.4405</v>
      </c>
      <c r="E35" s="23">
        <f t="shared" si="0"/>
        <v>2.2701475595913734</v>
      </c>
      <c r="F35" s="22">
        <f t="shared" ref="F35:F55" si="3">C35-D35</f>
        <v>3.1899999999999984E-2</v>
      </c>
      <c r="G35" s="23">
        <f t="shared" ref="G35:G55" si="4">10*E35</f>
        <v>22.701475595913735</v>
      </c>
    </row>
    <row r="36" spans="1:7" x14ac:dyDescent="0.2">
      <c r="A36" s="105"/>
      <c r="B36" s="21" t="s">
        <v>161</v>
      </c>
      <c r="C36" s="22">
        <v>0.63429999999999997</v>
      </c>
      <c r="D36" s="22">
        <v>0.5</v>
      </c>
      <c r="E36" s="23">
        <f t="shared" si="0"/>
        <v>2</v>
      </c>
      <c r="F36" s="22">
        <f t="shared" si="3"/>
        <v>0.13429999999999997</v>
      </c>
      <c r="G36" s="23">
        <f t="shared" si="4"/>
        <v>20</v>
      </c>
    </row>
    <row r="37" spans="1:7" x14ac:dyDescent="0.2">
      <c r="A37" s="104">
        <v>22</v>
      </c>
      <c r="B37" s="21" t="s">
        <v>161</v>
      </c>
      <c r="C37" s="22">
        <v>0.28010000000000002</v>
      </c>
      <c r="D37" s="22">
        <v>0.2</v>
      </c>
      <c r="E37" s="23">
        <f t="shared" si="0"/>
        <v>5</v>
      </c>
      <c r="F37" s="22">
        <f t="shared" si="3"/>
        <v>8.0100000000000005E-2</v>
      </c>
      <c r="G37" s="23">
        <f t="shared" si="4"/>
        <v>50</v>
      </c>
    </row>
    <row r="38" spans="1:7" x14ac:dyDescent="0.2">
      <c r="A38" s="105"/>
      <c r="B38" s="21" t="s">
        <v>161</v>
      </c>
      <c r="C38" s="22">
        <v>0.41549999999999998</v>
      </c>
      <c r="D38" s="22">
        <v>0.32790000000000002</v>
      </c>
      <c r="E38" s="23">
        <f t="shared" si="0"/>
        <v>3.0497102775236349</v>
      </c>
      <c r="F38" s="22">
        <f t="shared" si="3"/>
        <v>8.7599999999999956E-2</v>
      </c>
      <c r="G38" s="23">
        <f t="shared" si="4"/>
        <v>30.49710277523635</v>
      </c>
    </row>
    <row r="39" spans="1:7" x14ac:dyDescent="0.2">
      <c r="A39" s="104">
        <v>36</v>
      </c>
      <c r="B39" s="21" t="s">
        <v>161</v>
      </c>
      <c r="C39" s="22">
        <v>0.28580143547419512</v>
      </c>
      <c r="D39" s="22">
        <v>0.22727272727272729</v>
      </c>
      <c r="E39" s="23">
        <v>4.4000000000000004</v>
      </c>
      <c r="F39" s="22">
        <f t="shared" si="3"/>
        <v>5.8528708201467827E-2</v>
      </c>
      <c r="G39" s="23">
        <f t="shared" si="4"/>
        <v>44</v>
      </c>
    </row>
    <row r="40" spans="1:7" x14ac:dyDescent="0.2">
      <c r="A40" s="105"/>
      <c r="B40" s="21" t="s">
        <v>160</v>
      </c>
      <c r="C40" s="22">
        <v>0.47443211383753131</v>
      </c>
      <c r="D40" s="22">
        <v>0.44052863436123352</v>
      </c>
      <c r="E40" s="23">
        <v>2.27</v>
      </c>
      <c r="F40" s="22">
        <f t="shared" si="3"/>
        <v>3.3903479476297793E-2</v>
      </c>
      <c r="G40" s="23">
        <f t="shared" si="4"/>
        <v>22.7</v>
      </c>
    </row>
    <row r="41" spans="1:7" x14ac:dyDescent="0.2">
      <c r="A41" s="105"/>
      <c r="B41" s="21" t="s">
        <v>160</v>
      </c>
      <c r="C41" s="22">
        <v>0.6966</v>
      </c>
      <c r="D41" s="22">
        <v>0.66669999999999996</v>
      </c>
      <c r="E41" s="23">
        <v>1.5</v>
      </c>
      <c r="F41" s="22">
        <f t="shared" si="3"/>
        <v>2.9900000000000038E-2</v>
      </c>
      <c r="G41" s="23">
        <f t="shared" si="4"/>
        <v>15</v>
      </c>
    </row>
    <row r="42" spans="1:7" x14ac:dyDescent="0.2">
      <c r="A42" s="105"/>
      <c r="B42" s="21" t="s">
        <v>161</v>
      </c>
      <c r="C42" s="22">
        <v>0.3026814784423818</v>
      </c>
      <c r="D42" s="22">
        <v>0.28985507246376813</v>
      </c>
      <c r="E42" s="23">
        <v>3.45</v>
      </c>
      <c r="F42" s="22">
        <f t="shared" si="3"/>
        <v>1.2826405978613675E-2</v>
      </c>
      <c r="G42" s="23">
        <f t="shared" si="4"/>
        <v>34.5</v>
      </c>
    </row>
    <row r="43" spans="1:7" x14ac:dyDescent="0.2">
      <c r="A43" s="105"/>
      <c r="B43" s="21" t="s">
        <v>160</v>
      </c>
      <c r="C43" s="22">
        <v>0.54156918143694177</v>
      </c>
      <c r="D43" s="22">
        <v>0.49261083743842371</v>
      </c>
      <c r="E43" s="23">
        <v>2.0299999999999998</v>
      </c>
      <c r="F43" s="22">
        <f t="shared" si="3"/>
        <v>4.8958343998518061E-2</v>
      </c>
      <c r="G43" s="23">
        <f t="shared" si="4"/>
        <v>20.299999999999997</v>
      </c>
    </row>
    <row r="44" spans="1:7" x14ac:dyDescent="0.2">
      <c r="A44" s="105"/>
      <c r="B44" s="21" t="s">
        <v>160</v>
      </c>
      <c r="C44" s="22">
        <v>0.75570291428198477</v>
      </c>
      <c r="D44" s="22">
        <v>0.69930069930069938</v>
      </c>
      <c r="E44" s="23">
        <v>1.43</v>
      </c>
      <c r="F44" s="22">
        <f t="shared" si="3"/>
        <v>5.6402214981285392E-2</v>
      </c>
      <c r="G44" s="23">
        <f t="shared" si="4"/>
        <v>14.299999999999999</v>
      </c>
    </row>
    <row r="45" spans="1:7" x14ac:dyDescent="0.2">
      <c r="A45" s="104">
        <v>37</v>
      </c>
      <c r="B45" s="21" t="s">
        <v>160</v>
      </c>
      <c r="C45" s="22">
        <v>0.62615048822312358</v>
      </c>
      <c r="D45" s="22">
        <v>0.54054054054054046</v>
      </c>
      <c r="E45" s="23">
        <v>1.85</v>
      </c>
      <c r="F45" s="22">
        <f t="shared" si="3"/>
        <v>8.5609947682583121E-2</v>
      </c>
      <c r="G45" s="23">
        <f t="shared" si="4"/>
        <v>18.5</v>
      </c>
    </row>
    <row r="46" spans="1:7" x14ac:dyDescent="0.2">
      <c r="A46" s="105"/>
      <c r="B46" s="21" t="s">
        <v>160</v>
      </c>
      <c r="C46" s="22">
        <v>0.74156895826886171</v>
      </c>
      <c r="D46" s="22">
        <v>0.60606060606060608</v>
      </c>
      <c r="E46" s="23">
        <v>1.65</v>
      </c>
      <c r="F46" s="22">
        <f t="shared" si="3"/>
        <v>0.13550835220825563</v>
      </c>
      <c r="G46" s="23">
        <f t="shared" si="4"/>
        <v>16.5</v>
      </c>
    </row>
    <row r="47" spans="1:7" x14ac:dyDescent="0.2">
      <c r="A47" s="105"/>
      <c r="B47" s="21" t="s">
        <v>160</v>
      </c>
      <c r="C47" s="22">
        <v>0.54676540570442012</v>
      </c>
      <c r="D47" s="22">
        <v>0.46948356807511737</v>
      </c>
      <c r="E47" s="23">
        <v>2.13</v>
      </c>
      <c r="F47" s="22">
        <f t="shared" si="3"/>
        <v>7.7281837629302741E-2</v>
      </c>
      <c r="G47" s="23">
        <f t="shared" si="4"/>
        <v>21.299999999999997</v>
      </c>
    </row>
    <row r="48" spans="1:7" x14ac:dyDescent="0.2">
      <c r="A48" s="105"/>
      <c r="B48" s="21" t="s">
        <v>160</v>
      </c>
      <c r="C48" s="22">
        <v>0.7600307158880476</v>
      </c>
      <c r="D48" s="22">
        <v>0.70921985815602839</v>
      </c>
      <c r="E48" s="23">
        <v>1.41</v>
      </c>
      <c r="F48" s="22">
        <f t="shared" si="3"/>
        <v>5.081085773201921E-2</v>
      </c>
      <c r="G48" s="23">
        <f t="shared" si="4"/>
        <v>14.1</v>
      </c>
    </row>
    <row r="49" spans="1:7" x14ac:dyDescent="0.2">
      <c r="A49" s="105"/>
      <c r="B49" s="21" t="s">
        <v>161</v>
      </c>
      <c r="C49" s="22">
        <v>0.47779493018627311</v>
      </c>
      <c r="D49" s="22">
        <v>0.4587155963302752</v>
      </c>
      <c r="E49" s="23">
        <v>2.1800000000000002</v>
      </c>
      <c r="F49" s="22">
        <f t="shared" si="3"/>
        <v>1.9079333855997915E-2</v>
      </c>
      <c r="G49" s="23">
        <f t="shared" si="4"/>
        <v>21.8</v>
      </c>
    </row>
    <row r="50" spans="1:7" x14ac:dyDescent="0.2">
      <c r="A50" s="105"/>
      <c r="B50" s="21" t="s">
        <v>160</v>
      </c>
      <c r="C50" s="22">
        <v>0.65051382273064706</v>
      </c>
      <c r="D50" s="22">
        <v>0.5376344086021505</v>
      </c>
      <c r="E50" s="23">
        <v>1.86</v>
      </c>
      <c r="F50" s="22">
        <f t="shared" si="3"/>
        <v>0.11287941412849656</v>
      </c>
      <c r="G50" s="23">
        <f t="shared" si="4"/>
        <v>18.600000000000001</v>
      </c>
    </row>
    <row r="51" spans="1:7" x14ac:dyDescent="0.2">
      <c r="A51" s="105"/>
      <c r="B51" s="21" t="s">
        <v>161</v>
      </c>
      <c r="C51" s="22">
        <v>0.33300637880132539</v>
      </c>
      <c r="D51" s="22">
        <v>0.29850746268656708</v>
      </c>
      <c r="E51" s="23">
        <v>3.35</v>
      </c>
      <c r="F51" s="22">
        <f t="shared" si="3"/>
        <v>3.4498916114758305E-2</v>
      </c>
      <c r="G51" s="23">
        <f t="shared" si="4"/>
        <v>33.5</v>
      </c>
    </row>
    <row r="52" spans="1:7" x14ac:dyDescent="0.2">
      <c r="A52" s="105"/>
      <c r="B52" s="21" t="s">
        <v>160</v>
      </c>
      <c r="C52" s="22">
        <v>0.65301179738906634</v>
      </c>
      <c r="D52" s="22">
        <v>0.62893081761006286</v>
      </c>
      <c r="E52" s="23">
        <v>1.59</v>
      </c>
      <c r="F52" s="22">
        <f t="shared" si="3"/>
        <v>2.4080979779003475E-2</v>
      </c>
      <c r="G52" s="23">
        <f t="shared" si="4"/>
        <v>15.9</v>
      </c>
    </row>
    <row r="53" spans="1:7" x14ac:dyDescent="0.2">
      <c r="A53" s="105"/>
      <c r="B53" s="21" t="s">
        <v>160</v>
      </c>
      <c r="C53" s="22">
        <v>0.43347335072965332</v>
      </c>
      <c r="D53" s="22">
        <v>0.38759689922480622</v>
      </c>
      <c r="E53" s="23">
        <v>2.58</v>
      </c>
      <c r="F53" s="22">
        <f t="shared" si="3"/>
        <v>4.5876451504847093E-2</v>
      </c>
      <c r="G53" s="23">
        <f t="shared" si="4"/>
        <v>25.8</v>
      </c>
    </row>
    <row r="54" spans="1:7" x14ac:dyDescent="0.2">
      <c r="A54" s="105"/>
      <c r="B54" s="21" t="s">
        <v>160</v>
      </c>
      <c r="C54" s="22">
        <v>0.53120000000000001</v>
      </c>
      <c r="D54" s="22">
        <v>0.4975</v>
      </c>
      <c r="E54" s="23">
        <v>2.0099999999999998</v>
      </c>
      <c r="F54" s="22">
        <f t="shared" si="3"/>
        <v>3.3700000000000008E-2</v>
      </c>
      <c r="G54" s="23">
        <f t="shared" si="4"/>
        <v>20.099999999999998</v>
      </c>
    </row>
    <row r="55" spans="1:7" x14ac:dyDescent="0.2">
      <c r="A55" s="105"/>
      <c r="B55" s="21" t="s">
        <v>160</v>
      </c>
      <c r="C55" s="22">
        <v>0.74698735555813256</v>
      </c>
      <c r="D55" s="22">
        <v>0.72992700729927007</v>
      </c>
      <c r="E55" s="23">
        <v>1.37</v>
      </c>
      <c r="F55" s="22">
        <f t="shared" si="3"/>
        <v>1.706034825886249E-2</v>
      </c>
      <c r="G55" s="23">
        <f t="shared" si="4"/>
        <v>13.700000000000001</v>
      </c>
    </row>
    <row r="56" spans="1:7" x14ac:dyDescent="0.2">
      <c r="A56" s="104">
        <v>38</v>
      </c>
      <c r="B56" s="21" t="s">
        <v>160</v>
      </c>
      <c r="C56" s="22">
        <v>0.66692967484811372</v>
      </c>
      <c r="D56" s="22">
        <v>0.60240963855421692</v>
      </c>
      <c r="E56" s="23">
        <v>1.66</v>
      </c>
      <c r="F56" s="22">
        <f t="shared" ref="F56:F68" si="5">C56-D56</f>
        <v>6.4520036293896799E-2</v>
      </c>
      <c r="G56" s="23">
        <f t="shared" ref="G56:G68" si="6">10*E56</f>
        <v>16.599999999999998</v>
      </c>
    </row>
    <row r="57" spans="1:7" x14ac:dyDescent="0.2">
      <c r="A57" s="104"/>
      <c r="B57" s="21" t="s">
        <v>160</v>
      </c>
      <c r="C57" s="22">
        <v>0.65252857589597268</v>
      </c>
      <c r="D57" s="22">
        <v>0.63291139240506322</v>
      </c>
      <c r="E57" s="23">
        <v>1.58</v>
      </c>
      <c r="F57" s="22">
        <f t="shared" si="5"/>
        <v>1.9617183490909462E-2</v>
      </c>
      <c r="G57" s="23">
        <f t="shared" si="6"/>
        <v>15.8</v>
      </c>
    </row>
    <row r="58" spans="1:7" x14ac:dyDescent="0.2">
      <c r="A58" s="104"/>
      <c r="B58" s="21" t="s">
        <v>161</v>
      </c>
      <c r="C58" s="22">
        <v>0.20184307046738362</v>
      </c>
      <c r="D58" s="22">
        <v>0.18518518518518517</v>
      </c>
      <c r="E58" s="23">
        <v>5.4</v>
      </c>
      <c r="F58" s="22">
        <f t="shared" si="5"/>
        <v>1.6657885282198442E-2</v>
      </c>
      <c r="G58" s="23">
        <f t="shared" si="6"/>
        <v>54</v>
      </c>
    </row>
    <row r="59" spans="1:7" x14ac:dyDescent="0.2">
      <c r="A59" s="104"/>
      <c r="B59" s="21" t="s">
        <v>160</v>
      </c>
      <c r="C59" s="22">
        <v>0.62660117410587313</v>
      </c>
      <c r="D59" s="22">
        <v>0.49751243781094534</v>
      </c>
      <c r="E59" s="23">
        <v>2.0099999999999998</v>
      </c>
      <c r="F59" s="22">
        <f t="shared" si="5"/>
        <v>0.12908873629492779</v>
      </c>
      <c r="G59" s="23">
        <f t="shared" si="6"/>
        <v>20.099999999999998</v>
      </c>
    </row>
    <row r="60" spans="1:7" x14ac:dyDescent="0.2">
      <c r="A60" s="104"/>
      <c r="B60" s="21" t="s">
        <v>161</v>
      </c>
      <c r="C60" s="22">
        <v>0.2451013332479407</v>
      </c>
      <c r="D60" s="22">
        <v>0.23809523809523808</v>
      </c>
      <c r="E60" s="23">
        <v>4.2</v>
      </c>
      <c r="F60" s="22">
        <f t="shared" si="5"/>
        <v>7.0060951527026183E-3</v>
      </c>
      <c r="G60" s="23">
        <f t="shared" si="6"/>
        <v>42</v>
      </c>
    </row>
    <row r="61" spans="1:7" x14ac:dyDescent="0.2">
      <c r="A61" s="104"/>
      <c r="B61" s="21" t="s">
        <v>160</v>
      </c>
      <c r="C61" s="22">
        <v>0.52656762476200758</v>
      </c>
      <c r="D61" s="22">
        <v>0.42016806722689076</v>
      </c>
      <c r="E61" s="23">
        <v>2.38</v>
      </c>
      <c r="F61" s="22">
        <f t="shared" si="5"/>
        <v>0.10639955753511682</v>
      </c>
      <c r="G61" s="23">
        <f t="shared" si="6"/>
        <v>23.799999999999997</v>
      </c>
    </row>
    <row r="62" spans="1:7" x14ac:dyDescent="0.2">
      <c r="A62" s="104"/>
      <c r="B62" s="21" t="s">
        <v>160</v>
      </c>
      <c r="C62" s="22">
        <v>0.74301075997257515</v>
      </c>
      <c r="D62" s="22">
        <v>0.65359477124183007</v>
      </c>
      <c r="E62" s="23">
        <v>1.53</v>
      </c>
      <c r="F62" s="22">
        <f t="shared" si="5"/>
        <v>8.9415988730745077E-2</v>
      </c>
      <c r="G62" s="23">
        <f t="shared" si="6"/>
        <v>15.3</v>
      </c>
    </row>
    <row r="63" spans="1:7" x14ac:dyDescent="0.2">
      <c r="A63" s="104"/>
      <c r="B63" s="21" t="s">
        <v>161</v>
      </c>
      <c r="C63" s="22">
        <v>0.23515329875774493</v>
      </c>
      <c r="D63" s="22">
        <v>8.6956521739130432E-2</v>
      </c>
      <c r="E63" s="23">
        <v>11.5</v>
      </c>
      <c r="F63" s="22">
        <f t="shared" si="5"/>
        <v>0.1481967770186145</v>
      </c>
      <c r="G63" s="23">
        <f t="shared" si="6"/>
        <v>115</v>
      </c>
    </row>
    <row r="64" spans="1:7" x14ac:dyDescent="0.2">
      <c r="A64" s="104"/>
      <c r="B64" s="21" t="s">
        <v>160</v>
      </c>
      <c r="C64" s="22">
        <v>0.77592936497027254</v>
      </c>
      <c r="D64" s="22">
        <v>0.60240963855421692</v>
      </c>
      <c r="E64" s="23">
        <v>1.66</v>
      </c>
      <c r="F64" s="22">
        <f t="shared" si="5"/>
        <v>0.17351972641605562</v>
      </c>
      <c r="G64" s="23">
        <f t="shared" si="6"/>
        <v>16.599999999999998</v>
      </c>
    </row>
    <row r="65" spans="1:7" x14ac:dyDescent="0.2">
      <c r="A65" s="104"/>
      <c r="B65" s="21" t="s">
        <v>160</v>
      </c>
      <c r="C65" s="22">
        <v>0.509312701177008</v>
      </c>
      <c r="D65" s="22">
        <v>0.45662100456621008</v>
      </c>
      <c r="E65" s="23">
        <v>2.19</v>
      </c>
      <c r="F65" s="22">
        <f t="shared" si="5"/>
        <v>5.2691696610797922E-2</v>
      </c>
      <c r="G65" s="23">
        <f t="shared" si="6"/>
        <v>21.9</v>
      </c>
    </row>
    <row r="66" spans="1:7" x14ac:dyDescent="0.2">
      <c r="A66" s="104"/>
      <c r="B66" s="21" t="s">
        <v>160</v>
      </c>
      <c r="C66" s="22">
        <v>0.72804501530906196</v>
      </c>
      <c r="D66" s="22">
        <v>0.68965517241379315</v>
      </c>
      <c r="E66" s="23">
        <v>1.45</v>
      </c>
      <c r="F66" s="22">
        <f t="shared" si="5"/>
        <v>3.8389842895268811E-2</v>
      </c>
      <c r="G66" s="23">
        <f t="shared" si="6"/>
        <v>14.5</v>
      </c>
    </row>
    <row r="67" spans="1:7" x14ac:dyDescent="0.2">
      <c r="A67" s="104"/>
      <c r="B67" s="21" t="s">
        <v>160</v>
      </c>
      <c r="C67" s="22">
        <v>0.6041765306480501</v>
      </c>
      <c r="D67" s="22">
        <v>0.59523809523809523</v>
      </c>
      <c r="E67" s="23">
        <v>1.68</v>
      </c>
      <c r="F67" s="22">
        <f t="shared" si="5"/>
        <v>8.9384354099548702E-3</v>
      </c>
      <c r="G67" s="23">
        <f t="shared" si="6"/>
        <v>16.8</v>
      </c>
    </row>
    <row r="68" spans="1:7" x14ac:dyDescent="0.2">
      <c r="A68" s="104"/>
      <c r="B68" s="21" t="s">
        <v>160</v>
      </c>
      <c r="C68" s="22">
        <v>0.50143172666222058</v>
      </c>
      <c r="D68" s="22">
        <v>0.5</v>
      </c>
      <c r="E68" s="23">
        <v>2</v>
      </c>
      <c r="F68" s="22">
        <f t="shared" si="5"/>
        <v>1.4317266622205782E-3</v>
      </c>
      <c r="G68" s="23">
        <f t="shared" si="6"/>
        <v>20</v>
      </c>
    </row>
    <row r="69" spans="1:7" x14ac:dyDescent="0.2">
      <c r="A69" s="25" t="s">
        <v>162</v>
      </c>
      <c r="B69" s="26" t="str">
        <f t="array" ref="B69">INDEX(B3:B55,_xlfn.MODE.MULT(MATCH(B3:B55,B3:B55,0)))</f>
        <v>goal</v>
      </c>
      <c r="C69" s="27">
        <f>AVERAGE(C3:C68)</f>
        <v>0.53731547239055777</v>
      </c>
      <c r="D69" s="27">
        <f>AVERAGE(D3:D68)</f>
        <v>0.46605214997656191</v>
      </c>
      <c r="E69" s="26">
        <f>AVERAGE(E3:E38)</f>
        <v>2.6960309650173429</v>
      </c>
      <c r="F69" s="27">
        <f>C69-D69</f>
        <v>7.1263322413995855E-2</v>
      </c>
      <c r="G69" s="95"/>
    </row>
    <row r="70" spans="1:7" x14ac:dyDescent="0.2">
      <c r="A70" s="25" t="s">
        <v>163</v>
      </c>
      <c r="B70" s="25"/>
      <c r="C70" s="84">
        <f>MEDIAN(C3:C68)</f>
        <v>0.56659999999999999</v>
      </c>
      <c r="D70" s="29">
        <f>MEDIAN(D3:D68)</f>
        <v>0.49505541871921188</v>
      </c>
      <c r="E70" s="85">
        <f>MEDIAN(E3:E44)</f>
        <v>2.2351100110011002</v>
      </c>
      <c r="F70" s="29">
        <f>C70-D70</f>
        <v>7.1544581280788111E-2</v>
      </c>
      <c r="G70" s="23"/>
    </row>
    <row r="71" spans="1:7" x14ac:dyDescent="0.2">
      <c r="A71" s="25" t="s">
        <v>164</v>
      </c>
      <c r="C71" s="29">
        <f>MIN(C3:C68)</f>
        <v>0.20184307046738362</v>
      </c>
      <c r="D71" s="29">
        <f>MIN(D3:D68)</f>
        <v>8.6956521739130432E-2</v>
      </c>
      <c r="E71" s="31">
        <f>MIN(E3:E68)</f>
        <v>1.37</v>
      </c>
      <c r="F71" s="29">
        <f>C71-D71</f>
        <v>0.11488654872825318</v>
      </c>
    </row>
    <row r="73" spans="1:7" x14ac:dyDescent="0.2">
      <c r="A73" s="25" t="s">
        <v>165</v>
      </c>
      <c r="B73" s="25">
        <f>COUNTIF(B3:B68,"*")</f>
        <v>66</v>
      </c>
    </row>
    <row r="74" spans="1:7" x14ac:dyDescent="0.2">
      <c r="A74" s="25" t="s">
        <v>166</v>
      </c>
      <c r="B74" s="87">
        <f>SUM(G3:G68)</f>
        <v>1733.5711474062427</v>
      </c>
    </row>
    <row r="75" spans="1:7" x14ac:dyDescent="0.2">
      <c r="A75" s="25" t="s">
        <v>167</v>
      </c>
      <c r="B75" s="25">
        <f>COUNTIF('Wrong Predictions'!B3:B99,"*")</f>
        <v>97</v>
      </c>
    </row>
    <row r="76" spans="1:7" x14ac:dyDescent="0.2">
      <c r="A76" s="86" t="s">
        <v>168</v>
      </c>
      <c r="B76" s="88">
        <f>(B75+B73)*10</f>
        <v>1630</v>
      </c>
    </row>
    <row r="77" spans="1:7" x14ac:dyDescent="0.2">
      <c r="A77" s="25" t="s">
        <v>169</v>
      </c>
      <c r="B77" s="91">
        <f>B74-B76</f>
        <v>103.57114740624274</v>
      </c>
    </row>
    <row r="78" spans="1:7" x14ac:dyDescent="0.2">
      <c r="A78" s="25" t="s">
        <v>170</v>
      </c>
      <c r="B78" s="81">
        <f>B73/B75</f>
        <v>0.68041237113402064</v>
      </c>
      <c r="F78" s="22"/>
      <c r="G78" s="23"/>
    </row>
    <row r="79" spans="1:7" x14ac:dyDescent="0.2">
      <c r="A79" s="25" t="s">
        <v>171</v>
      </c>
      <c r="B79" s="31">
        <f>1/B78</f>
        <v>1.4696969696969697</v>
      </c>
      <c r="G79" s="23"/>
    </row>
    <row r="80" spans="1:7" x14ac:dyDescent="0.2">
      <c r="G80" s="23"/>
    </row>
    <row r="81" spans="1:7" x14ac:dyDescent="0.2">
      <c r="G81" s="23"/>
    </row>
    <row r="82" spans="1:7" x14ac:dyDescent="0.2">
      <c r="G82" s="23"/>
    </row>
    <row r="83" spans="1:7" x14ac:dyDescent="0.2">
      <c r="G83" s="23"/>
    </row>
    <row r="84" spans="1:7" x14ac:dyDescent="0.2">
      <c r="G84" s="23"/>
    </row>
    <row r="85" spans="1:7" x14ac:dyDescent="0.2">
      <c r="A85" s="82"/>
      <c r="G85" s="23"/>
    </row>
    <row r="86" spans="1:7" x14ac:dyDescent="0.2">
      <c r="G86" s="23"/>
    </row>
    <row r="87" spans="1:7" x14ac:dyDescent="0.2">
      <c r="G87" s="23"/>
    </row>
    <row r="88" spans="1:7" x14ac:dyDescent="0.2">
      <c r="G88" s="23"/>
    </row>
    <row r="89" spans="1:7" x14ac:dyDescent="0.2">
      <c r="G89" s="23"/>
    </row>
    <row r="90" spans="1:7" x14ac:dyDescent="0.2">
      <c r="G90" s="23"/>
    </row>
    <row r="91" spans="1:7" x14ac:dyDescent="0.2">
      <c r="G91" s="23"/>
    </row>
    <row r="92" spans="1:7" x14ac:dyDescent="0.2">
      <c r="G92" s="23"/>
    </row>
    <row r="93" spans="1:7" x14ac:dyDescent="0.2">
      <c r="G93" s="23"/>
    </row>
    <row r="94" spans="1:7" x14ac:dyDescent="0.2">
      <c r="A94" s="82"/>
      <c r="G94" s="23"/>
    </row>
    <row r="95" spans="1:7" x14ac:dyDescent="0.2">
      <c r="G95" s="23"/>
    </row>
    <row r="96" spans="1:7" x14ac:dyDescent="0.2">
      <c r="G96" s="23"/>
    </row>
    <row r="97" spans="1:7" x14ac:dyDescent="0.2">
      <c r="G97" s="23"/>
    </row>
    <row r="98" spans="1:7" ht="23" customHeight="1" x14ac:dyDescent="0.2">
      <c r="G98" s="23"/>
    </row>
    <row r="99" spans="1:7" ht="23" customHeight="1" x14ac:dyDescent="0.2">
      <c r="A99" s="83"/>
      <c r="G99" s="23"/>
    </row>
    <row r="100" spans="1:7" ht="23" customHeight="1" x14ac:dyDescent="0.2">
      <c r="G100" s="23"/>
    </row>
    <row r="101" spans="1:7" ht="23" customHeight="1" x14ac:dyDescent="0.2">
      <c r="G101" s="23"/>
    </row>
    <row r="102" spans="1:7" ht="23" customHeight="1" x14ac:dyDescent="0.2">
      <c r="G102" s="23"/>
    </row>
    <row r="103" spans="1:7" ht="23" customHeight="1" x14ac:dyDescent="0.2">
      <c r="G103" s="23"/>
    </row>
    <row r="104" spans="1:7" ht="23" customHeight="1" x14ac:dyDescent="0.2">
      <c r="G104" s="23"/>
    </row>
    <row r="105" spans="1:7" ht="23" customHeight="1" x14ac:dyDescent="0.2">
      <c r="G105" s="23"/>
    </row>
    <row r="106" spans="1:7" ht="23" customHeight="1" x14ac:dyDescent="0.2">
      <c r="G106" s="23"/>
    </row>
    <row r="107" spans="1:7" ht="23" customHeight="1" x14ac:dyDescent="0.2">
      <c r="G107" s="23"/>
    </row>
    <row r="108" spans="1:7" ht="23" customHeight="1" x14ac:dyDescent="0.2">
      <c r="G108" s="23"/>
    </row>
    <row r="109" spans="1:7" ht="23" customHeight="1" x14ac:dyDescent="0.2">
      <c r="G109" s="23"/>
    </row>
    <row r="110" spans="1:7" ht="23" customHeight="1" x14ac:dyDescent="0.2">
      <c r="A110" s="82"/>
      <c r="G110" s="23"/>
    </row>
    <row r="111" spans="1:7" ht="23" customHeight="1" x14ac:dyDescent="0.2">
      <c r="G111" s="23"/>
    </row>
    <row r="112" spans="1:7" ht="23" customHeight="1" x14ac:dyDescent="0.2">
      <c r="G112" s="23"/>
    </row>
    <row r="113" spans="1:7" ht="23" customHeight="1" x14ac:dyDescent="0.2">
      <c r="G113" s="23"/>
    </row>
    <row r="114" spans="1:7" ht="23" customHeight="1" x14ac:dyDescent="0.2">
      <c r="A114" s="82"/>
      <c r="G114" s="23"/>
    </row>
    <row r="115" spans="1:7" ht="23" customHeight="1" x14ac:dyDescent="0.2">
      <c r="G115" s="23"/>
    </row>
    <row r="116" spans="1:7" ht="23" customHeight="1" x14ac:dyDescent="0.2">
      <c r="G116" s="23"/>
    </row>
    <row r="117" spans="1:7" ht="23" customHeight="1" x14ac:dyDescent="0.2">
      <c r="G117" s="23"/>
    </row>
    <row r="118" spans="1:7" ht="23" customHeight="1" x14ac:dyDescent="0.2">
      <c r="G118" s="23"/>
    </row>
    <row r="119" spans="1:7" ht="23" customHeight="1" x14ac:dyDescent="0.2">
      <c r="G119" s="23"/>
    </row>
    <row r="120" spans="1:7" ht="23" customHeight="1" x14ac:dyDescent="0.2">
      <c r="G120" s="23"/>
    </row>
    <row r="121" spans="1:7" ht="23" customHeight="1" x14ac:dyDescent="0.2">
      <c r="G121" s="23"/>
    </row>
    <row r="122" spans="1:7" ht="23" customHeight="1" x14ac:dyDescent="0.2">
      <c r="A122" s="82"/>
      <c r="G122" s="23"/>
    </row>
    <row r="123" spans="1:7" ht="23" customHeight="1" x14ac:dyDescent="0.2">
      <c r="G123" s="23"/>
    </row>
    <row r="124" spans="1:7" ht="23" customHeight="1" x14ac:dyDescent="0.2">
      <c r="G124" s="23"/>
    </row>
    <row r="125" spans="1:7" ht="23" customHeight="1" x14ac:dyDescent="0.2">
      <c r="G125" s="23"/>
    </row>
    <row r="126" spans="1:7" ht="23" customHeight="1" x14ac:dyDescent="0.2">
      <c r="A126" s="82"/>
      <c r="G126" s="23"/>
    </row>
    <row r="127" spans="1:7" ht="23" customHeight="1" x14ac:dyDescent="0.2">
      <c r="G127" s="23"/>
    </row>
    <row r="128" spans="1:7" ht="23" customHeight="1" x14ac:dyDescent="0.2">
      <c r="G128" s="23"/>
    </row>
    <row r="129" spans="1:7" ht="23" customHeight="1" x14ac:dyDescent="0.2">
      <c r="G129" s="23"/>
    </row>
    <row r="130" spans="1:7" ht="23" customHeight="1" x14ac:dyDescent="0.2">
      <c r="A130" s="82"/>
      <c r="G130" s="23"/>
    </row>
    <row r="131" spans="1:7" ht="23" customHeight="1" x14ac:dyDescent="0.2">
      <c r="G131" s="23"/>
    </row>
    <row r="132" spans="1:7" ht="23" customHeight="1" x14ac:dyDescent="0.2">
      <c r="G132" s="23"/>
    </row>
    <row r="133" spans="1:7" ht="23" customHeight="1" x14ac:dyDescent="0.2">
      <c r="G133" s="23"/>
    </row>
    <row r="134" spans="1:7" ht="23" customHeight="1" x14ac:dyDescent="0.2">
      <c r="G134" s="23"/>
    </row>
    <row r="135" spans="1:7" ht="23" customHeight="1" x14ac:dyDescent="0.2">
      <c r="G135" s="23"/>
    </row>
    <row r="136" spans="1:7" ht="23" customHeight="1" x14ac:dyDescent="0.2">
      <c r="A136" s="82"/>
      <c r="G136" s="23"/>
    </row>
    <row r="137" spans="1:7" ht="23" customHeight="1" x14ac:dyDescent="0.2">
      <c r="G137" s="23"/>
    </row>
    <row r="138" spans="1:7" ht="23" customHeight="1" x14ac:dyDescent="0.2">
      <c r="G138" s="23"/>
    </row>
    <row r="139" spans="1:7" ht="23" customHeight="1" x14ac:dyDescent="0.2">
      <c r="G139" s="23"/>
    </row>
    <row r="140" spans="1:7" ht="23" customHeight="1" x14ac:dyDescent="0.2">
      <c r="G140" s="23"/>
    </row>
    <row r="141" spans="1:7" ht="23" customHeight="1" x14ac:dyDescent="0.2">
      <c r="G141" s="23"/>
    </row>
    <row r="142" spans="1:7" ht="23" customHeight="1" x14ac:dyDescent="0.2">
      <c r="G142" s="23"/>
    </row>
    <row r="143" spans="1:7" ht="23" customHeight="1" x14ac:dyDescent="0.2">
      <c r="A143" s="82"/>
      <c r="G143" s="23"/>
    </row>
    <row r="144" spans="1:7" ht="23" customHeight="1" x14ac:dyDescent="0.2">
      <c r="G144" s="23"/>
    </row>
    <row r="145" spans="1:7" ht="23" customHeight="1" x14ac:dyDescent="0.2">
      <c r="G145" s="23"/>
    </row>
    <row r="146" spans="1:7" ht="23" customHeight="1" x14ac:dyDescent="0.2">
      <c r="A146" s="32"/>
      <c r="G146" s="23"/>
    </row>
    <row r="147" spans="1:7" ht="23" customHeight="1" x14ac:dyDescent="0.2">
      <c r="A147" s="32"/>
      <c r="G147" s="23"/>
    </row>
    <row r="148" spans="1:7" ht="23" customHeight="1" x14ac:dyDescent="0.2">
      <c r="A148" s="32"/>
      <c r="G148" s="23"/>
    </row>
    <row r="149" spans="1:7" ht="23" customHeight="1" x14ac:dyDescent="0.2">
      <c r="A149" s="32"/>
      <c r="G149" s="23"/>
    </row>
    <row r="150" spans="1:7" x14ac:dyDescent="0.2">
      <c r="A150" s="25"/>
      <c r="B150" s="25"/>
      <c r="C150" s="29"/>
      <c r="D150" s="29"/>
      <c r="E150" s="29"/>
      <c r="F150" s="29"/>
      <c r="G150" s="31"/>
    </row>
    <row r="151" spans="1:7" x14ac:dyDescent="0.2">
      <c r="A151" s="25"/>
      <c r="B151" s="25"/>
      <c r="C151" s="29"/>
      <c r="D151" s="29"/>
      <c r="E151" s="29"/>
      <c r="F151" s="29"/>
      <c r="G151" s="31"/>
    </row>
    <row r="152" spans="1:7" x14ac:dyDescent="0.2">
      <c r="A152" s="25"/>
      <c r="B152" s="81"/>
    </row>
  </sheetData>
  <mergeCells count="11">
    <mergeCell ref="A56:A68"/>
    <mergeCell ref="A1:G1"/>
    <mergeCell ref="A39:A44"/>
    <mergeCell ref="A3:A5"/>
    <mergeCell ref="A24:A30"/>
    <mergeCell ref="A37:A38"/>
    <mergeCell ref="A45:A55"/>
    <mergeCell ref="A33:A36"/>
    <mergeCell ref="A11:A17"/>
    <mergeCell ref="A6:A10"/>
    <mergeCell ref="A1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4"/>
  <sheetViews>
    <sheetView topLeftCell="A72" workbookViewId="0">
      <selection activeCell="A90" sqref="A90:A99"/>
    </sheetView>
  </sheetViews>
  <sheetFormatPr baseColWidth="10" defaultRowHeight="15" x14ac:dyDescent="0.2"/>
  <cols>
    <col min="1" max="1" width="12.83203125" bestFit="1" customWidth="1"/>
  </cols>
  <sheetData>
    <row r="1" spans="1:7" ht="17" customHeight="1" x14ac:dyDescent="0.2">
      <c r="A1" s="104" t="s">
        <v>172</v>
      </c>
      <c r="B1" s="107"/>
      <c r="C1" s="107"/>
      <c r="D1" s="107"/>
      <c r="E1" s="107"/>
      <c r="F1" s="107"/>
      <c r="G1" s="107"/>
    </row>
    <row r="2" spans="1:7" ht="17" customHeight="1" x14ac:dyDescent="0.2">
      <c r="A2" s="21" t="s">
        <v>153</v>
      </c>
      <c r="B2" s="21" t="s">
        <v>154</v>
      </c>
      <c r="C2" s="21" t="s">
        <v>155</v>
      </c>
      <c r="D2" s="21" t="s">
        <v>156</v>
      </c>
      <c r="E2" s="21" t="s">
        <v>157</v>
      </c>
      <c r="F2" s="21" t="s">
        <v>158</v>
      </c>
    </row>
    <row r="3" spans="1:7" ht="17" customHeight="1" x14ac:dyDescent="0.2">
      <c r="A3" s="106">
        <v>11</v>
      </c>
      <c r="B3" s="21" t="s">
        <v>160</v>
      </c>
      <c r="C3" s="21">
        <v>0.82110000000000005</v>
      </c>
      <c r="D3" s="21">
        <v>0.53190000000000004</v>
      </c>
      <c r="E3" s="23">
        <f t="shared" ref="E3:E34" si="0">1/D3</f>
        <v>1.8800526414739611</v>
      </c>
      <c r="F3" s="22">
        <f t="shared" ref="F3:F34" si="1">C3-D3</f>
        <v>0.28920000000000001</v>
      </c>
    </row>
    <row r="4" spans="1:7" ht="17" customHeight="1" x14ac:dyDescent="0.2">
      <c r="A4" s="107"/>
      <c r="B4" s="21" t="s">
        <v>161</v>
      </c>
      <c r="C4" s="21">
        <v>0.28539999999999999</v>
      </c>
      <c r="D4" s="21">
        <v>0.2</v>
      </c>
      <c r="E4" s="23">
        <f t="shared" si="0"/>
        <v>5</v>
      </c>
      <c r="F4" s="21">
        <f t="shared" si="1"/>
        <v>8.5399999999999976E-2</v>
      </c>
    </row>
    <row r="5" spans="1:7" ht="17" customHeight="1" x14ac:dyDescent="0.2">
      <c r="A5" s="107"/>
      <c r="B5" s="21" t="s">
        <v>161</v>
      </c>
      <c r="C5" s="21">
        <v>0.36130000000000001</v>
      </c>
      <c r="D5" s="21">
        <v>0.13789999999999999</v>
      </c>
      <c r="E5" s="23">
        <f t="shared" si="0"/>
        <v>7.2516316171138513</v>
      </c>
      <c r="F5" s="21">
        <f t="shared" si="1"/>
        <v>0.22340000000000002</v>
      </c>
    </row>
    <row r="6" spans="1:7" ht="17" customHeight="1" x14ac:dyDescent="0.2">
      <c r="A6" s="107"/>
      <c r="B6" s="21" t="s">
        <v>161</v>
      </c>
      <c r="C6" s="21">
        <v>0.4577</v>
      </c>
      <c r="D6" s="21">
        <v>0.39529999999999998</v>
      </c>
      <c r="E6" s="23">
        <f t="shared" si="0"/>
        <v>2.5297242600556542</v>
      </c>
      <c r="F6" s="21">
        <f t="shared" si="1"/>
        <v>6.2400000000000011E-2</v>
      </c>
    </row>
    <row r="7" spans="1:7" ht="17" customHeight="1" x14ac:dyDescent="0.2">
      <c r="A7" s="107"/>
      <c r="B7" s="21" t="s">
        <v>161</v>
      </c>
      <c r="C7" s="21">
        <v>0.35799999999999998</v>
      </c>
      <c r="D7" s="21">
        <v>0.3175</v>
      </c>
      <c r="E7" s="23">
        <f t="shared" si="0"/>
        <v>3.1496062992125982</v>
      </c>
      <c r="F7" s="21">
        <f t="shared" si="1"/>
        <v>4.049999999999998E-2</v>
      </c>
    </row>
    <row r="8" spans="1:7" ht="17" customHeight="1" x14ac:dyDescent="0.2">
      <c r="A8" s="107"/>
      <c r="B8" s="21" t="s">
        <v>160</v>
      </c>
      <c r="C8" s="21">
        <v>0.82110000000000005</v>
      </c>
      <c r="D8" s="21">
        <v>0.53190000000000004</v>
      </c>
      <c r="E8" s="23">
        <f t="shared" si="0"/>
        <v>1.8800526414739611</v>
      </c>
      <c r="F8" s="21">
        <f t="shared" si="1"/>
        <v>0.28920000000000001</v>
      </c>
    </row>
    <row r="9" spans="1:7" ht="17" customHeight="1" x14ac:dyDescent="0.2">
      <c r="A9" s="107"/>
      <c r="B9" s="21" t="s">
        <v>161</v>
      </c>
      <c r="C9" s="21">
        <v>0.38240000000000002</v>
      </c>
      <c r="D9" s="21">
        <v>0.37590000000000001</v>
      </c>
      <c r="E9" s="23">
        <f t="shared" si="0"/>
        <v>2.6602819898909282</v>
      </c>
      <c r="F9" s="21">
        <f t="shared" si="1"/>
        <v>6.5000000000000058E-3</v>
      </c>
    </row>
    <row r="10" spans="1:7" ht="17" customHeight="1" x14ac:dyDescent="0.2">
      <c r="A10" s="106">
        <v>12</v>
      </c>
      <c r="B10" s="21" t="s">
        <v>160</v>
      </c>
      <c r="C10" s="21">
        <v>0.70030000000000003</v>
      </c>
      <c r="D10" s="21">
        <v>0.54949999999999999</v>
      </c>
      <c r="E10" s="23">
        <f t="shared" si="0"/>
        <v>1.8198362147406735</v>
      </c>
      <c r="F10" s="21">
        <f t="shared" si="1"/>
        <v>0.15080000000000005</v>
      </c>
    </row>
    <row r="11" spans="1:7" ht="17" customHeight="1" x14ac:dyDescent="0.2">
      <c r="A11" s="107"/>
      <c r="B11" s="21" t="s">
        <v>161</v>
      </c>
      <c r="C11" s="21">
        <v>0.30030000000000001</v>
      </c>
      <c r="D11" s="21">
        <v>0.2198</v>
      </c>
      <c r="E11" s="23">
        <f t="shared" si="0"/>
        <v>4.5495905368516834</v>
      </c>
      <c r="F11" s="21">
        <f t="shared" si="1"/>
        <v>8.0500000000000016E-2</v>
      </c>
    </row>
    <row r="12" spans="1:7" ht="17" customHeight="1" x14ac:dyDescent="0.2">
      <c r="A12" s="107"/>
      <c r="B12" s="21" t="s">
        <v>161</v>
      </c>
      <c r="C12" s="21">
        <v>0.34320000000000001</v>
      </c>
      <c r="D12" s="21">
        <v>0.125</v>
      </c>
      <c r="E12" s="23">
        <f t="shared" si="0"/>
        <v>8</v>
      </c>
      <c r="F12" s="21">
        <f t="shared" si="1"/>
        <v>0.21820000000000001</v>
      </c>
    </row>
    <row r="13" spans="1:7" ht="17" customHeight="1" x14ac:dyDescent="0.2">
      <c r="A13" s="107"/>
      <c r="B13" s="21" t="s">
        <v>160</v>
      </c>
      <c r="C13" s="21">
        <v>0.65180000000000005</v>
      </c>
      <c r="D13" s="21">
        <v>0.495</v>
      </c>
      <c r="E13" s="23">
        <f t="shared" si="0"/>
        <v>2.0202020202020203</v>
      </c>
      <c r="F13" s="21">
        <f t="shared" si="1"/>
        <v>0.15680000000000005</v>
      </c>
    </row>
    <row r="14" spans="1:7" ht="17" customHeight="1" x14ac:dyDescent="0.2">
      <c r="A14" s="107"/>
      <c r="B14" s="21" t="s">
        <v>160</v>
      </c>
      <c r="C14" s="21">
        <v>0.60509999999999997</v>
      </c>
      <c r="D14" s="21">
        <v>0.49020000000000002</v>
      </c>
      <c r="E14" s="23">
        <f t="shared" si="0"/>
        <v>2.0399836801305589</v>
      </c>
      <c r="F14" s="21">
        <f t="shared" si="1"/>
        <v>0.11489999999999995</v>
      </c>
    </row>
    <row r="15" spans="1:7" ht="17" customHeight="1" x14ac:dyDescent="0.2">
      <c r="A15" s="107"/>
      <c r="B15" s="21" t="s">
        <v>160</v>
      </c>
      <c r="C15" s="21">
        <v>0.42920000000000003</v>
      </c>
      <c r="D15" s="21">
        <v>0.40820000000000001</v>
      </c>
      <c r="E15" s="23">
        <f t="shared" si="0"/>
        <v>2.4497795198432142</v>
      </c>
      <c r="F15" s="21">
        <f t="shared" si="1"/>
        <v>2.1000000000000019E-2</v>
      </c>
    </row>
    <row r="16" spans="1:7" ht="17" customHeight="1" x14ac:dyDescent="0.2">
      <c r="A16" s="107"/>
      <c r="B16" s="21" t="s">
        <v>161</v>
      </c>
      <c r="C16" s="21">
        <v>0.5071</v>
      </c>
      <c r="D16" s="21">
        <v>0.35460000000000003</v>
      </c>
      <c r="E16" s="23">
        <f t="shared" si="0"/>
        <v>2.8200789622109417</v>
      </c>
      <c r="F16" s="21">
        <f t="shared" si="1"/>
        <v>0.15249999999999997</v>
      </c>
    </row>
    <row r="17" spans="1:6" ht="17" customHeight="1" x14ac:dyDescent="0.2">
      <c r="A17" s="107"/>
      <c r="B17" s="21" t="s">
        <v>160</v>
      </c>
      <c r="C17" s="21">
        <v>0.6673</v>
      </c>
      <c r="D17" s="21">
        <v>0.57799999999999996</v>
      </c>
      <c r="E17" s="23">
        <f t="shared" si="0"/>
        <v>1.7301038062283738</v>
      </c>
      <c r="F17" s="21">
        <f t="shared" si="1"/>
        <v>8.9300000000000046E-2</v>
      </c>
    </row>
    <row r="18" spans="1:6" ht="17" customHeight="1" x14ac:dyDescent="0.2">
      <c r="A18" s="107"/>
      <c r="B18" s="21" t="s">
        <v>161</v>
      </c>
      <c r="C18" s="21">
        <v>0.22620000000000001</v>
      </c>
      <c r="D18" s="21">
        <v>0.18870000000000001</v>
      </c>
      <c r="E18" s="23">
        <f t="shared" si="0"/>
        <v>5.2994170641229461</v>
      </c>
      <c r="F18" s="21">
        <f t="shared" si="1"/>
        <v>3.7500000000000006E-2</v>
      </c>
    </row>
    <row r="19" spans="1:6" ht="17" customHeight="1" x14ac:dyDescent="0.2">
      <c r="A19" s="108">
        <v>13</v>
      </c>
      <c r="B19" s="21" t="s">
        <v>161</v>
      </c>
      <c r="C19" s="21">
        <v>0.22439999999999999</v>
      </c>
      <c r="D19" s="21">
        <v>0.21049999999999999</v>
      </c>
      <c r="E19" s="23">
        <f t="shared" si="0"/>
        <v>4.7505938242280283</v>
      </c>
      <c r="F19" s="21">
        <f t="shared" si="1"/>
        <v>1.3899999999999996E-2</v>
      </c>
    </row>
    <row r="20" spans="1:6" ht="17" customHeight="1" x14ac:dyDescent="0.2">
      <c r="A20" s="107"/>
      <c r="B20" s="21" t="s">
        <v>161</v>
      </c>
      <c r="C20" s="21">
        <v>0.65749999999999997</v>
      </c>
      <c r="D20" s="21">
        <v>0.64939999999999998</v>
      </c>
      <c r="E20" s="23">
        <f t="shared" si="0"/>
        <v>1.539882968894364</v>
      </c>
      <c r="F20" s="21">
        <f t="shared" si="1"/>
        <v>8.0999999999999961E-3</v>
      </c>
    </row>
    <row r="21" spans="1:6" ht="17" customHeight="1" x14ac:dyDescent="0.2">
      <c r="A21" s="107"/>
      <c r="B21" s="21" t="s">
        <v>160</v>
      </c>
      <c r="C21" s="21">
        <v>0.60589999999999999</v>
      </c>
      <c r="D21" s="21">
        <v>0.5917</v>
      </c>
      <c r="E21" s="23">
        <f t="shared" si="0"/>
        <v>1.6900456312320433</v>
      </c>
      <c r="F21" s="21">
        <f t="shared" si="1"/>
        <v>1.419999999999999E-2</v>
      </c>
    </row>
    <row r="22" spans="1:6" ht="17" customHeight="1" x14ac:dyDescent="0.2">
      <c r="A22" s="107"/>
      <c r="B22" s="21" t="s">
        <v>161</v>
      </c>
      <c r="C22" s="21">
        <v>0.16220000000000001</v>
      </c>
      <c r="D22" s="21">
        <v>0.13789999999999999</v>
      </c>
      <c r="E22" s="23">
        <f t="shared" si="0"/>
        <v>7.2516316171138513</v>
      </c>
      <c r="F22" s="21">
        <f t="shared" si="1"/>
        <v>2.4300000000000016E-2</v>
      </c>
    </row>
    <row r="23" spans="1:6" ht="17" customHeight="1" x14ac:dyDescent="0.2">
      <c r="A23" s="109"/>
      <c r="B23" s="21" t="s">
        <v>160</v>
      </c>
      <c r="C23" s="21">
        <v>0.46839999999999998</v>
      </c>
      <c r="D23" s="21">
        <v>0.4405</v>
      </c>
      <c r="E23" s="23">
        <f t="shared" si="0"/>
        <v>2.2701475595913734</v>
      </c>
      <c r="F23" s="21">
        <f t="shared" si="1"/>
        <v>2.789999999999998E-2</v>
      </c>
    </row>
    <row r="24" spans="1:6" ht="17" customHeight="1" x14ac:dyDescent="0.2">
      <c r="A24" s="110">
        <v>14</v>
      </c>
      <c r="B24" s="21" t="s">
        <v>161</v>
      </c>
      <c r="C24" s="21">
        <v>0.27279999999999999</v>
      </c>
      <c r="D24" s="21">
        <v>0.22470000000000001</v>
      </c>
      <c r="E24" s="23">
        <f t="shared" si="0"/>
        <v>4.4503782821539826</v>
      </c>
      <c r="F24" s="21">
        <f t="shared" si="1"/>
        <v>4.8099999999999976E-2</v>
      </c>
    </row>
    <row r="25" spans="1:6" ht="17" customHeight="1" x14ac:dyDescent="0.2">
      <c r="A25" s="107"/>
      <c r="B25" s="21" t="s">
        <v>161</v>
      </c>
      <c r="C25" s="21">
        <v>0.26150000000000001</v>
      </c>
      <c r="D25" s="21">
        <v>0.1429</v>
      </c>
      <c r="E25" s="23">
        <f t="shared" si="0"/>
        <v>6.9979006298110571</v>
      </c>
      <c r="F25" s="21">
        <f t="shared" si="1"/>
        <v>0.11860000000000001</v>
      </c>
    </row>
    <row r="26" spans="1:6" ht="17" customHeight="1" x14ac:dyDescent="0.2">
      <c r="A26" s="107"/>
      <c r="B26" s="21" t="s">
        <v>161</v>
      </c>
      <c r="C26" s="21">
        <v>0.4219</v>
      </c>
      <c r="D26" s="21">
        <v>0.27029999999999998</v>
      </c>
      <c r="E26" s="23">
        <f t="shared" si="0"/>
        <v>3.6995930447650762</v>
      </c>
      <c r="F26" s="21">
        <f t="shared" si="1"/>
        <v>0.15160000000000001</v>
      </c>
    </row>
    <row r="27" spans="1:6" ht="17" customHeight="1" x14ac:dyDescent="0.2">
      <c r="A27" s="107"/>
      <c r="B27" s="21" t="s">
        <v>161</v>
      </c>
      <c r="C27" s="21">
        <v>0.46639999999999998</v>
      </c>
      <c r="D27" s="21">
        <v>0.3226</v>
      </c>
      <c r="E27" s="23">
        <f t="shared" si="0"/>
        <v>3.0998140111593306</v>
      </c>
      <c r="F27" s="21">
        <f t="shared" si="1"/>
        <v>0.14379999999999998</v>
      </c>
    </row>
    <row r="28" spans="1:6" ht="17" customHeight="1" x14ac:dyDescent="0.2">
      <c r="A28" s="107"/>
      <c r="B28" s="21" t="s">
        <v>160</v>
      </c>
      <c r="C28" s="21">
        <v>0.69540000000000002</v>
      </c>
      <c r="D28" s="21">
        <v>0.42020000000000002</v>
      </c>
      <c r="E28" s="23">
        <f t="shared" si="0"/>
        <v>2.3798191337458352</v>
      </c>
      <c r="F28" s="21">
        <f t="shared" si="1"/>
        <v>0.2752</v>
      </c>
    </row>
    <row r="29" spans="1:6" ht="17" customHeight="1" x14ac:dyDescent="0.2">
      <c r="A29" s="107"/>
      <c r="B29" s="21" t="s">
        <v>161</v>
      </c>
      <c r="C29" s="21">
        <v>0.27700000000000002</v>
      </c>
      <c r="D29" s="21">
        <v>0.20200000000000001</v>
      </c>
      <c r="E29" s="23">
        <f t="shared" si="0"/>
        <v>4.9504950495049505</v>
      </c>
      <c r="F29" s="21">
        <f t="shared" si="1"/>
        <v>7.5000000000000011E-2</v>
      </c>
    </row>
    <row r="30" spans="1:6" ht="17" customHeight="1" x14ac:dyDescent="0.2">
      <c r="A30" s="107"/>
      <c r="B30" s="21" t="s">
        <v>161</v>
      </c>
      <c r="C30" s="21">
        <v>0.36709999999999998</v>
      </c>
      <c r="D30" s="21">
        <v>0.1212</v>
      </c>
      <c r="E30" s="23">
        <f t="shared" si="0"/>
        <v>8.2508250825082499</v>
      </c>
      <c r="F30" s="21">
        <f t="shared" si="1"/>
        <v>0.24589999999999998</v>
      </c>
    </row>
    <row r="31" spans="1:6" ht="17" customHeight="1" x14ac:dyDescent="0.2">
      <c r="A31" s="107"/>
      <c r="B31" s="21" t="s">
        <v>160</v>
      </c>
      <c r="C31" s="21">
        <v>0.57199999999999995</v>
      </c>
      <c r="D31" s="21">
        <v>0.42549999999999999</v>
      </c>
      <c r="E31" s="23">
        <f t="shared" si="0"/>
        <v>2.3501762632197414</v>
      </c>
      <c r="F31" s="21">
        <f t="shared" si="1"/>
        <v>0.14649999999999996</v>
      </c>
    </row>
    <row r="32" spans="1:6" ht="17" customHeight="1" x14ac:dyDescent="0.2">
      <c r="A32" s="107"/>
      <c r="B32" s="21" t="s">
        <v>161</v>
      </c>
      <c r="C32" s="21">
        <v>0.43390000000000001</v>
      </c>
      <c r="D32" s="21">
        <v>0.36359999999999998</v>
      </c>
      <c r="E32" s="23">
        <f t="shared" si="0"/>
        <v>2.7502750275027505</v>
      </c>
      <c r="F32" s="21">
        <f t="shared" si="1"/>
        <v>7.0300000000000029E-2</v>
      </c>
    </row>
    <row r="33" spans="1:6" ht="17" customHeight="1" x14ac:dyDescent="0.2">
      <c r="A33" s="107"/>
      <c r="B33" s="21" t="s">
        <v>160</v>
      </c>
      <c r="C33" s="21">
        <v>0.45700000000000002</v>
      </c>
      <c r="D33" s="21">
        <v>0.42549999999999999</v>
      </c>
      <c r="E33" s="23">
        <f t="shared" si="0"/>
        <v>2.3501762632197414</v>
      </c>
      <c r="F33" s="21">
        <f t="shared" si="1"/>
        <v>3.1500000000000028E-2</v>
      </c>
    </row>
    <row r="34" spans="1:6" ht="17" customHeight="1" x14ac:dyDescent="0.2">
      <c r="A34" s="107"/>
      <c r="B34" s="21" t="s">
        <v>161</v>
      </c>
      <c r="C34" s="21">
        <v>0.53720000000000001</v>
      </c>
      <c r="D34" s="21">
        <v>0.39529999999999998</v>
      </c>
      <c r="E34" s="23">
        <f t="shared" si="0"/>
        <v>2.5297242600556542</v>
      </c>
      <c r="F34" s="21">
        <f t="shared" si="1"/>
        <v>0.14190000000000003</v>
      </c>
    </row>
    <row r="35" spans="1:6" ht="17" customHeight="1" x14ac:dyDescent="0.2">
      <c r="A35" s="106">
        <v>15</v>
      </c>
      <c r="B35" s="21" t="s">
        <v>161</v>
      </c>
      <c r="C35" s="21">
        <v>0.1268</v>
      </c>
      <c r="D35" s="21">
        <v>0.1212</v>
      </c>
      <c r="E35" s="23">
        <f t="shared" ref="E35:E66" si="2">1/D35</f>
        <v>8.2508250825082499</v>
      </c>
      <c r="F35" s="21">
        <f t="shared" ref="F35:F66" si="3">C35-D35</f>
        <v>5.5999999999999939E-3</v>
      </c>
    </row>
    <row r="36" spans="1:6" ht="17" customHeight="1" x14ac:dyDescent="0.2">
      <c r="A36" s="107"/>
      <c r="B36" s="21" t="s">
        <v>160</v>
      </c>
      <c r="C36" s="21">
        <v>0.58399999999999996</v>
      </c>
      <c r="D36" s="21">
        <v>0.45450000000000002</v>
      </c>
      <c r="E36" s="23">
        <f t="shared" si="2"/>
        <v>2.2002200220022003</v>
      </c>
      <c r="F36" s="21">
        <f t="shared" si="3"/>
        <v>0.12949999999999995</v>
      </c>
    </row>
    <row r="37" spans="1:6" ht="17" customHeight="1" x14ac:dyDescent="0.2">
      <c r="A37" s="107"/>
      <c r="B37" s="21" t="s">
        <v>160</v>
      </c>
      <c r="C37" s="21">
        <v>0.74309999999999998</v>
      </c>
      <c r="D37" s="21">
        <v>0.5</v>
      </c>
      <c r="E37" s="23">
        <f t="shared" si="2"/>
        <v>2</v>
      </c>
      <c r="F37" s="21">
        <f t="shared" si="3"/>
        <v>0.24309999999999998</v>
      </c>
    </row>
    <row r="38" spans="1:6" ht="17" customHeight="1" x14ac:dyDescent="0.2">
      <c r="A38" s="107"/>
      <c r="B38" s="21" t="s">
        <v>161</v>
      </c>
      <c r="C38" s="21">
        <v>0.33339999999999997</v>
      </c>
      <c r="D38" s="21">
        <v>0.27400000000000002</v>
      </c>
      <c r="E38" s="23">
        <f t="shared" si="2"/>
        <v>3.6496350364963499</v>
      </c>
      <c r="F38" s="21">
        <f t="shared" si="3"/>
        <v>5.9399999999999953E-2</v>
      </c>
    </row>
    <row r="39" spans="1:6" ht="17" customHeight="1" x14ac:dyDescent="0.2">
      <c r="A39" s="106">
        <v>16</v>
      </c>
      <c r="B39" s="21" t="s">
        <v>161</v>
      </c>
      <c r="C39" s="21">
        <v>0.1176</v>
      </c>
      <c r="D39" s="21">
        <v>8.3299999999999999E-2</v>
      </c>
      <c r="E39" s="23">
        <f t="shared" si="2"/>
        <v>12.004801920768308</v>
      </c>
      <c r="F39" s="21">
        <f t="shared" si="3"/>
        <v>3.4299999999999997E-2</v>
      </c>
    </row>
    <row r="40" spans="1:6" ht="17" customHeight="1" x14ac:dyDescent="0.2">
      <c r="A40" s="107"/>
      <c r="B40" s="21" t="s">
        <v>160</v>
      </c>
      <c r="C40" s="21">
        <v>0.57550000000000001</v>
      </c>
      <c r="D40" s="21">
        <v>0.46949999999999997</v>
      </c>
      <c r="E40" s="23">
        <f t="shared" si="2"/>
        <v>2.1299254526091587</v>
      </c>
      <c r="F40" s="21">
        <f t="shared" si="3"/>
        <v>0.10600000000000004</v>
      </c>
    </row>
    <row r="41" spans="1:6" ht="17" customHeight="1" x14ac:dyDescent="0.2">
      <c r="A41" s="107"/>
      <c r="B41" s="21" t="s">
        <v>161</v>
      </c>
      <c r="C41" s="21">
        <v>0.17799999999999999</v>
      </c>
      <c r="D41" s="21">
        <v>0.129</v>
      </c>
      <c r="E41" s="23">
        <f t="shared" si="2"/>
        <v>7.7519379844961236</v>
      </c>
      <c r="F41" s="21">
        <f t="shared" si="3"/>
        <v>4.8999999999999988E-2</v>
      </c>
    </row>
    <row r="42" spans="1:6" ht="17" customHeight="1" x14ac:dyDescent="0.2">
      <c r="A42" s="107"/>
      <c r="B42" s="21" t="s">
        <v>161</v>
      </c>
      <c r="C42" s="21">
        <v>0.15029999999999999</v>
      </c>
      <c r="D42" s="21">
        <v>0.1143</v>
      </c>
      <c r="E42" s="23">
        <f t="shared" si="2"/>
        <v>8.7489063867016625</v>
      </c>
      <c r="F42" s="21">
        <f t="shared" si="3"/>
        <v>3.599999999999999E-2</v>
      </c>
    </row>
    <row r="43" spans="1:6" ht="17" customHeight="1" x14ac:dyDescent="0.2">
      <c r="A43" s="107"/>
      <c r="B43" s="21" t="s">
        <v>161</v>
      </c>
      <c r="C43" s="21">
        <v>0.2606</v>
      </c>
      <c r="D43" s="21">
        <v>0.23810000000000001</v>
      </c>
      <c r="E43" s="23">
        <f t="shared" si="2"/>
        <v>4.1999160016799664</v>
      </c>
      <c r="F43" s="21">
        <f t="shared" si="3"/>
        <v>2.2499999999999992E-2</v>
      </c>
    </row>
    <row r="44" spans="1:6" ht="17" customHeight="1" x14ac:dyDescent="0.2">
      <c r="A44" s="107"/>
      <c r="B44" s="21" t="s">
        <v>161</v>
      </c>
      <c r="C44" s="21">
        <v>0.2387</v>
      </c>
      <c r="D44" s="21">
        <v>0.16950000000000001</v>
      </c>
      <c r="E44" s="23">
        <f t="shared" si="2"/>
        <v>5.8997050147492622</v>
      </c>
      <c r="F44" s="21">
        <f t="shared" si="3"/>
        <v>6.9199999999999984E-2</v>
      </c>
    </row>
    <row r="45" spans="1:6" ht="17" customHeight="1" x14ac:dyDescent="0.2">
      <c r="A45" s="107"/>
      <c r="B45" s="21" t="s">
        <v>161</v>
      </c>
      <c r="C45" s="21">
        <v>0.28670000000000001</v>
      </c>
      <c r="D45" s="21">
        <v>0.1</v>
      </c>
      <c r="E45" s="23">
        <f t="shared" si="2"/>
        <v>10</v>
      </c>
      <c r="F45" s="21">
        <f t="shared" si="3"/>
        <v>0.1867</v>
      </c>
    </row>
    <row r="46" spans="1:6" ht="17" customHeight="1" x14ac:dyDescent="0.2">
      <c r="A46" s="107"/>
      <c r="B46" s="21" t="s">
        <v>160</v>
      </c>
      <c r="C46" s="21">
        <v>0.53859999999999997</v>
      </c>
      <c r="D46" s="21">
        <v>0.53480000000000005</v>
      </c>
      <c r="E46" s="23">
        <f t="shared" si="2"/>
        <v>1.869857890800299</v>
      </c>
      <c r="F46" s="21">
        <f t="shared" si="3"/>
        <v>3.7999999999999146E-3</v>
      </c>
    </row>
    <row r="47" spans="1:6" ht="17" customHeight="1" x14ac:dyDescent="0.2">
      <c r="A47" s="106">
        <v>17</v>
      </c>
      <c r="B47" s="21" t="s">
        <v>160</v>
      </c>
      <c r="C47" s="21">
        <v>0.53610000000000002</v>
      </c>
      <c r="D47" s="21">
        <v>0.43480000000000002</v>
      </c>
      <c r="E47" s="23">
        <f t="shared" si="2"/>
        <v>2.2999080036798527</v>
      </c>
      <c r="F47" s="21">
        <f t="shared" si="3"/>
        <v>0.1013</v>
      </c>
    </row>
    <row r="48" spans="1:6" ht="17" customHeight="1" x14ac:dyDescent="0.2">
      <c r="A48" s="107"/>
      <c r="B48" s="21" t="s">
        <v>160</v>
      </c>
      <c r="C48" s="21">
        <v>0.62060000000000004</v>
      </c>
      <c r="D48" s="21">
        <v>0.58819999999999995</v>
      </c>
      <c r="E48" s="23">
        <f t="shared" si="2"/>
        <v>1.7001020061203673</v>
      </c>
      <c r="F48" s="21">
        <f t="shared" si="3"/>
        <v>3.2400000000000095E-2</v>
      </c>
    </row>
    <row r="49" spans="1:6" ht="17" customHeight="1" x14ac:dyDescent="0.2">
      <c r="A49" s="107"/>
      <c r="B49" s="21" t="s">
        <v>161</v>
      </c>
      <c r="C49" s="21">
        <v>0.25040000000000001</v>
      </c>
      <c r="D49" s="21">
        <v>0.25</v>
      </c>
      <c r="E49" s="23">
        <f t="shared" si="2"/>
        <v>4</v>
      </c>
      <c r="F49" s="21">
        <f t="shared" si="3"/>
        <v>4.0000000000001146E-4</v>
      </c>
    </row>
    <row r="50" spans="1:6" ht="17" customHeight="1" x14ac:dyDescent="0.2">
      <c r="A50" s="107"/>
      <c r="B50" s="21" t="s">
        <v>160</v>
      </c>
      <c r="C50" s="21">
        <v>0.61439999999999995</v>
      </c>
      <c r="D50" s="21">
        <v>0.495</v>
      </c>
      <c r="E50" s="23">
        <f t="shared" si="2"/>
        <v>2.0202020202020203</v>
      </c>
      <c r="F50" s="21">
        <f t="shared" si="3"/>
        <v>0.11939999999999995</v>
      </c>
    </row>
    <row r="51" spans="1:6" ht="17" customHeight="1" x14ac:dyDescent="0.2">
      <c r="A51" s="106">
        <v>18</v>
      </c>
      <c r="B51" s="21" t="s">
        <v>160</v>
      </c>
      <c r="C51" s="21">
        <v>0.63600000000000001</v>
      </c>
      <c r="D51" s="21">
        <v>0.60609999999999997</v>
      </c>
      <c r="E51" s="23">
        <f t="shared" si="2"/>
        <v>1.6498927569707971</v>
      </c>
      <c r="F51" s="21">
        <f t="shared" si="3"/>
        <v>2.9900000000000038E-2</v>
      </c>
    </row>
    <row r="52" spans="1:6" ht="17" customHeight="1" x14ac:dyDescent="0.2">
      <c r="A52" s="107"/>
      <c r="B52" s="21" t="s">
        <v>161</v>
      </c>
      <c r="C52" s="21">
        <v>9.8199999999999996E-2</v>
      </c>
      <c r="D52" s="21">
        <v>9.0899999999999995E-2</v>
      </c>
      <c r="E52" s="23">
        <f t="shared" si="2"/>
        <v>11.001100110011002</v>
      </c>
      <c r="F52" s="21">
        <f t="shared" si="3"/>
        <v>7.3000000000000009E-3</v>
      </c>
    </row>
    <row r="53" spans="1:6" ht="17" customHeight="1" x14ac:dyDescent="0.2">
      <c r="A53" s="107"/>
      <c r="B53" s="21" t="s">
        <v>161</v>
      </c>
      <c r="C53" s="21">
        <v>5.4600000000000003E-2</v>
      </c>
      <c r="D53" s="21">
        <v>0.05</v>
      </c>
      <c r="E53" s="23">
        <f t="shared" si="2"/>
        <v>20</v>
      </c>
      <c r="F53" s="21">
        <f t="shared" si="3"/>
        <v>4.5999999999999999E-3</v>
      </c>
    </row>
    <row r="54" spans="1:6" ht="17" customHeight="1" x14ac:dyDescent="0.2">
      <c r="A54" s="107"/>
      <c r="B54" s="21" t="s">
        <v>161</v>
      </c>
      <c r="C54" s="21">
        <v>0.33779999999999999</v>
      </c>
      <c r="D54" s="21">
        <v>0.21740000000000001</v>
      </c>
      <c r="E54" s="23">
        <f t="shared" si="2"/>
        <v>4.5998160073597054</v>
      </c>
      <c r="F54" s="21">
        <f t="shared" si="3"/>
        <v>0.12039999999999998</v>
      </c>
    </row>
    <row r="55" spans="1:6" ht="17" customHeight="1" x14ac:dyDescent="0.2">
      <c r="A55" s="106">
        <v>19</v>
      </c>
      <c r="B55" s="21" t="s">
        <v>161</v>
      </c>
      <c r="C55" s="21">
        <v>0.2757</v>
      </c>
      <c r="D55" s="21">
        <v>0.25640000000000002</v>
      </c>
      <c r="E55" s="23">
        <f t="shared" si="2"/>
        <v>3.9001560062402492</v>
      </c>
      <c r="F55" s="21">
        <f t="shared" si="3"/>
        <v>1.9299999999999984E-2</v>
      </c>
    </row>
    <row r="56" spans="1:6" ht="17" customHeight="1" x14ac:dyDescent="0.2">
      <c r="A56" s="107"/>
      <c r="B56" s="21" t="s">
        <v>160</v>
      </c>
      <c r="C56" s="21">
        <v>0.67930000000000001</v>
      </c>
      <c r="D56" s="21">
        <v>0.48309999999999997</v>
      </c>
      <c r="E56" s="23">
        <f t="shared" si="2"/>
        <v>2.0699648105982198</v>
      </c>
      <c r="F56" s="21">
        <f t="shared" si="3"/>
        <v>0.19620000000000004</v>
      </c>
    </row>
    <row r="57" spans="1:6" ht="17" customHeight="1" x14ac:dyDescent="0.2">
      <c r="A57" s="107"/>
      <c r="B57" s="21" t="s">
        <v>161</v>
      </c>
      <c r="C57" s="21">
        <v>0.38969999999999999</v>
      </c>
      <c r="D57" s="21">
        <v>0.37040000000000001</v>
      </c>
      <c r="E57" s="23">
        <f t="shared" si="2"/>
        <v>2.6997840172786178</v>
      </c>
      <c r="F57" s="21">
        <f t="shared" si="3"/>
        <v>1.9299999999999984E-2</v>
      </c>
    </row>
    <row r="58" spans="1:6" ht="17" customHeight="1" x14ac:dyDescent="0.2">
      <c r="A58" s="107"/>
      <c r="B58" s="21" t="s">
        <v>160</v>
      </c>
      <c r="C58" s="21">
        <v>0.55920000000000003</v>
      </c>
      <c r="D58" s="21">
        <v>0.45450000000000002</v>
      </c>
      <c r="E58" s="23">
        <f t="shared" si="2"/>
        <v>2.2002200220022003</v>
      </c>
      <c r="F58" s="21">
        <f t="shared" si="3"/>
        <v>0.10470000000000002</v>
      </c>
    </row>
    <row r="59" spans="1:6" ht="17" customHeight="1" x14ac:dyDescent="0.2">
      <c r="A59" s="107"/>
      <c r="B59" s="21" t="s">
        <v>161</v>
      </c>
      <c r="C59" s="21">
        <v>0.15870000000000001</v>
      </c>
      <c r="D59" s="21">
        <v>0.125</v>
      </c>
      <c r="E59" s="23">
        <f t="shared" si="2"/>
        <v>8</v>
      </c>
      <c r="F59" s="21">
        <f t="shared" si="3"/>
        <v>3.3700000000000008E-2</v>
      </c>
    </row>
    <row r="60" spans="1:6" ht="17" customHeight="1" x14ac:dyDescent="0.2">
      <c r="A60" s="107"/>
      <c r="B60" s="21" t="s">
        <v>161</v>
      </c>
      <c r="C60" s="21">
        <v>0.17630000000000001</v>
      </c>
      <c r="D60" s="21">
        <v>0.1724</v>
      </c>
      <c r="E60" s="23">
        <f t="shared" si="2"/>
        <v>5.8004640371229703</v>
      </c>
      <c r="F60" s="21">
        <f t="shared" si="3"/>
        <v>3.9000000000000146E-3</v>
      </c>
    </row>
    <row r="61" spans="1:6" ht="17" customHeight="1" x14ac:dyDescent="0.2">
      <c r="A61" s="106">
        <v>20</v>
      </c>
      <c r="B61" s="21" t="s">
        <v>161</v>
      </c>
      <c r="C61" s="21">
        <v>0.20180000000000001</v>
      </c>
      <c r="D61" s="21">
        <v>0.2</v>
      </c>
      <c r="E61" s="23">
        <f t="shared" si="2"/>
        <v>5</v>
      </c>
      <c r="F61" s="21">
        <f t="shared" si="3"/>
        <v>1.799999999999996E-3</v>
      </c>
    </row>
    <row r="62" spans="1:6" ht="17" customHeight="1" x14ac:dyDescent="0.2">
      <c r="A62" s="107"/>
      <c r="B62" s="21" t="s">
        <v>161</v>
      </c>
      <c r="C62" s="21">
        <v>0.2064</v>
      </c>
      <c r="D62" s="21">
        <v>0.13789999999999999</v>
      </c>
      <c r="E62" s="23">
        <f t="shared" si="2"/>
        <v>7.2516316171138513</v>
      </c>
      <c r="F62" s="21">
        <f t="shared" si="3"/>
        <v>6.8500000000000005E-2</v>
      </c>
    </row>
    <row r="63" spans="1:6" ht="17" customHeight="1" x14ac:dyDescent="0.2">
      <c r="A63" s="107"/>
      <c r="B63" s="21" t="s">
        <v>161</v>
      </c>
      <c r="C63" s="21">
        <v>0.27879999999999999</v>
      </c>
      <c r="D63" s="21">
        <v>0.27400000000000002</v>
      </c>
      <c r="E63" s="23">
        <f t="shared" si="2"/>
        <v>3.6496350364963499</v>
      </c>
      <c r="F63" s="21">
        <f t="shared" si="3"/>
        <v>4.799999999999971E-3</v>
      </c>
    </row>
    <row r="64" spans="1:6" ht="17" customHeight="1" x14ac:dyDescent="0.2">
      <c r="A64" s="107"/>
      <c r="B64" s="21" t="s">
        <v>161</v>
      </c>
      <c r="C64" s="21">
        <v>0.57650000000000001</v>
      </c>
      <c r="D64" s="21">
        <v>0.56820000000000004</v>
      </c>
      <c r="E64" s="23">
        <f t="shared" si="2"/>
        <v>1.7599436818021823</v>
      </c>
      <c r="F64" s="21">
        <f t="shared" si="3"/>
        <v>8.2999999999999741E-3</v>
      </c>
    </row>
    <row r="65" spans="1:6" ht="17" customHeight="1" x14ac:dyDescent="0.2">
      <c r="A65" s="107"/>
      <c r="B65" s="21" t="s">
        <v>161</v>
      </c>
      <c r="C65" s="21">
        <v>0.34689999999999999</v>
      </c>
      <c r="D65" s="21">
        <v>0.28170000000000001</v>
      </c>
      <c r="E65" s="23">
        <f t="shared" si="2"/>
        <v>3.5498757543485979</v>
      </c>
      <c r="F65" s="21">
        <f t="shared" si="3"/>
        <v>6.519999999999998E-2</v>
      </c>
    </row>
    <row r="66" spans="1:6" ht="17" customHeight="1" x14ac:dyDescent="0.2">
      <c r="A66" s="107"/>
      <c r="B66" s="21" t="s">
        <v>161</v>
      </c>
      <c r="C66" s="21">
        <v>0.20749999999999999</v>
      </c>
      <c r="D66" s="21">
        <v>0.1613</v>
      </c>
      <c r="E66" s="23">
        <f t="shared" si="2"/>
        <v>6.1996280223186613</v>
      </c>
      <c r="F66" s="21">
        <f t="shared" si="3"/>
        <v>4.6199999999999991E-2</v>
      </c>
    </row>
    <row r="67" spans="1:6" ht="17" customHeight="1" x14ac:dyDescent="0.2">
      <c r="A67" s="107"/>
      <c r="B67" s="21" t="s">
        <v>161</v>
      </c>
      <c r="C67" s="21">
        <v>0.19239999999999999</v>
      </c>
      <c r="D67" s="21">
        <v>0.1053</v>
      </c>
      <c r="E67" s="23">
        <f t="shared" ref="E67:E74" si="4">1/D67</f>
        <v>9.4966761633428298</v>
      </c>
      <c r="F67" s="21">
        <f t="shared" ref="F67:F99" si="5">C67-D67</f>
        <v>8.7099999999999983E-2</v>
      </c>
    </row>
    <row r="68" spans="1:6" ht="17" customHeight="1" x14ac:dyDescent="0.2">
      <c r="A68" s="106">
        <v>22</v>
      </c>
      <c r="B68" s="21" t="s">
        <v>173</v>
      </c>
      <c r="C68" s="21">
        <v>0.26700000000000002</v>
      </c>
      <c r="D68" s="21">
        <v>0.23530000000000001</v>
      </c>
      <c r="E68" s="23">
        <f t="shared" si="4"/>
        <v>4.2498937526561837</v>
      </c>
      <c r="F68" s="21">
        <f t="shared" si="5"/>
        <v>3.1700000000000006E-2</v>
      </c>
    </row>
    <row r="69" spans="1:6" ht="17" customHeight="1" x14ac:dyDescent="0.2">
      <c r="A69" s="107"/>
      <c r="B69" s="21" t="s">
        <v>160</v>
      </c>
      <c r="C69" s="21">
        <v>0.76390000000000002</v>
      </c>
      <c r="D69" s="21">
        <v>0.63290000000000002</v>
      </c>
      <c r="E69" s="23">
        <f t="shared" si="4"/>
        <v>1.5800284405119291</v>
      </c>
      <c r="F69" s="21">
        <f t="shared" si="5"/>
        <v>0.13100000000000001</v>
      </c>
    </row>
    <row r="70" spans="1:6" ht="17" customHeight="1" x14ac:dyDescent="0.2">
      <c r="A70" s="107"/>
      <c r="B70" s="21" t="s">
        <v>160</v>
      </c>
      <c r="C70" s="21">
        <v>0.58740000000000003</v>
      </c>
      <c r="D70" s="21">
        <v>0.55249999999999999</v>
      </c>
      <c r="E70" s="23">
        <f t="shared" si="4"/>
        <v>1.8099547511312217</v>
      </c>
      <c r="F70" s="21">
        <f t="shared" si="5"/>
        <v>3.4900000000000042E-2</v>
      </c>
    </row>
    <row r="71" spans="1:6" ht="17" customHeight="1" x14ac:dyDescent="0.2">
      <c r="A71" s="107"/>
      <c r="B71" s="21" t="s">
        <v>160</v>
      </c>
      <c r="C71" s="21">
        <v>0.52759999999999996</v>
      </c>
      <c r="D71" s="21">
        <v>0.45050000000000001</v>
      </c>
      <c r="E71" s="23">
        <f t="shared" si="4"/>
        <v>2.2197558268590454</v>
      </c>
      <c r="F71" s="21">
        <f t="shared" si="5"/>
        <v>7.7099999999999946E-2</v>
      </c>
    </row>
    <row r="72" spans="1:6" ht="17" customHeight="1" x14ac:dyDescent="0.2">
      <c r="A72" s="107"/>
      <c r="B72" s="21" t="s">
        <v>160</v>
      </c>
      <c r="C72" s="21">
        <v>0.53210000000000002</v>
      </c>
      <c r="D72" s="21">
        <v>0.48309999999999997</v>
      </c>
      <c r="E72" s="23">
        <f t="shared" si="4"/>
        <v>2.0699648105982198</v>
      </c>
      <c r="F72" s="21">
        <f t="shared" si="5"/>
        <v>4.9000000000000044E-2</v>
      </c>
    </row>
    <row r="73" spans="1:6" ht="17" customHeight="1" x14ac:dyDescent="0.2">
      <c r="A73" s="107"/>
      <c r="B73" s="21" t="s">
        <v>160</v>
      </c>
      <c r="C73" s="21">
        <v>0.53469999999999995</v>
      </c>
      <c r="D73" s="21">
        <v>0.46510000000000001</v>
      </c>
      <c r="E73" s="23">
        <f t="shared" si="4"/>
        <v>2.150075252633842</v>
      </c>
      <c r="F73" s="21">
        <f t="shared" si="5"/>
        <v>6.959999999999994E-2</v>
      </c>
    </row>
    <row r="74" spans="1:6" ht="17" customHeight="1" x14ac:dyDescent="0.2">
      <c r="A74" s="107"/>
      <c r="B74" s="21" t="s">
        <v>161</v>
      </c>
      <c r="C74" s="21">
        <v>0.58150000000000002</v>
      </c>
      <c r="D74" s="21">
        <v>0.41149999999999998</v>
      </c>
      <c r="E74" s="23">
        <f t="shared" si="4"/>
        <v>2.4301336573511545</v>
      </c>
      <c r="F74" s="21">
        <f t="shared" si="5"/>
        <v>0.17000000000000004</v>
      </c>
    </row>
    <row r="75" spans="1:6" ht="17" customHeight="1" x14ac:dyDescent="0.2">
      <c r="A75" s="106">
        <v>36</v>
      </c>
      <c r="B75" s="21" t="s">
        <v>160</v>
      </c>
      <c r="C75" s="22">
        <v>0.64062446965519226</v>
      </c>
      <c r="D75" s="22">
        <v>0.5524861878453039</v>
      </c>
      <c r="E75" s="23">
        <v>1.81</v>
      </c>
      <c r="F75" s="22">
        <f t="shared" si="5"/>
        <v>8.8138281809888364E-2</v>
      </c>
    </row>
    <row r="76" spans="1:6" ht="17" customHeight="1" x14ac:dyDescent="0.2">
      <c r="A76" s="107"/>
      <c r="B76" s="21" t="s">
        <v>160</v>
      </c>
      <c r="C76" s="22">
        <v>0.83228792924842465</v>
      </c>
      <c r="D76" s="22">
        <v>0.78740157480314954</v>
      </c>
      <c r="E76" s="23">
        <v>1.27</v>
      </c>
      <c r="F76" s="22">
        <f t="shared" si="5"/>
        <v>4.4886354445275112E-2</v>
      </c>
    </row>
    <row r="77" spans="1:6" ht="17" customHeight="1" x14ac:dyDescent="0.2">
      <c r="A77" s="107"/>
      <c r="B77" s="21" t="s">
        <v>160</v>
      </c>
      <c r="C77" s="22">
        <v>0.68798302883244955</v>
      </c>
      <c r="D77" s="22">
        <v>0.56818181818181823</v>
      </c>
      <c r="E77" s="23">
        <v>1.76</v>
      </c>
      <c r="F77" s="22">
        <f t="shared" si="5"/>
        <v>0.11980121065063132</v>
      </c>
    </row>
    <row r="78" spans="1:6" ht="17" customHeight="1" x14ac:dyDescent="0.2">
      <c r="A78" s="107"/>
      <c r="B78" s="21" t="s">
        <v>160</v>
      </c>
      <c r="C78" s="22">
        <v>0.47374001225864909</v>
      </c>
      <c r="D78" s="22">
        <v>0.35087719298245612</v>
      </c>
      <c r="E78" s="23">
        <v>2.85</v>
      </c>
      <c r="F78" s="22">
        <f t="shared" si="5"/>
        <v>0.12286281927619297</v>
      </c>
    </row>
    <row r="79" spans="1:6" ht="17" customHeight="1" x14ac:dyDescent="0.2">
      <c r="A79" s="107"/>
      <c r="B79" s="21" t="s">
        <v>160</v>
      </c>
      <c r="C79" s="22">
        <v>0.49462984335000981</v>
      </c>
      <c r="D79" s="22">
        <v>0.46511627906976738</v>
      </c>
      <c r="E79" s="23">
        <v>2.15</v>
      </c>
      <c r="F79" s="22">
        <f t="shared" si="5"/>
        <v>2.9513564280242433E-2</v>
      </c>
    </row>
    <row r="80" spans="1:6" ht="17" customHeight="1" x14ac:dyDescent="0.2">
      <c r="A80" s="107"/>
      <c r="B80" s="21" t="s">
        <v>161</v>
      </c>
      <c r="C80" s="22">
        <v>0.36921718488455901</v>
      </c>
      <c r="D80" s="22">
        <v>0.36764705882352938</v>
      </c>
      <c r="E80" s="23">
        <v>2.72</v>
      </c>
      <c r="F80" s="22">
        <f t="shared" si="5"/>
        <v>1.5701260610296308E-3</v>
      </c>
    </row>
    <row r="81" spans="1:6" ht="17" customHeight="1" x14ac:dyDescent="0.2">
      <c r="A81" s="107"/>
      <c r="B81" s="21" t="s">
        <v>161</v>
      </c>
      <c r="C81" s="22">
        <v>0.41557440915230798</v>
      </c>
      <c r="D81" s="22">
        <v>0.35714285714285721</v>
      </c>
      <c r="E81" s="23">
        <v>2.8</v>
      </c>
      <c r="F81" s="22">
        <f t="shared" si="5"/>
        <v>5.8431552009450771E-2</v>
      </c>
    </row>
    <row r="82" spans="1:6" ht="17" customHeight="1" x14ac:dyDescent="0.2">
      <c r="A82" s="107"/>
      <c r="B82" s="21" t="s">
        <v>160</v>
      </c>
      <c r="C82" s="22">
        <v>0.50889848979009666</v>
      </c>
      <c r="D82" s="22">
        <v>0.44444444444444442</v>
      </c>
      <c r="E82" s="23">
        <v>2.25</v>
      </c>
      <c r="F82" s="22">
        <f t="shared" si="5"/>
        <v>6.4454045345652244E-2</v>
      </c>
    </row>
    <row r="83" spans="1:6" ht="17" customHeight="1" x14ac:dyDescent="0.2">
      <c r="A83" s="107"/>
      <c r="B83" s="21" t="s">
        <v>160</v>
      </c>
      <c r="C83" s="22">
        <v>0.7276808816129301</v>
      </c>
      <c r="D83" s="22">
        <v>0.68493150684931503</v>
      </c>
      <c r="E83" s="23">
        <v>1.46</v>
      </c>
      <c r="F83" s="22">
        <f t="shared" si="5"/>
        <v>4.2749374763615067E-2</v>
      </c>
    </row>
    <row r="84" spans="1:6" ht="17" customHeight="1" x14ac:dyDescent="0.2">
      <c r="A84" s="106">
        <v>37</v>
      </c>
      <c r="B84" s="21" t="s">
        <v>161</v>
      </c>
      <c r="C84" s="22">
        <v>0.22501172713080761</v>
      </c>
      <c r="D84" s="22">
        <v>0.1785714285714286</v>
      </c>
      <c r="E84" s="23">
        <v>5.6</v>
      </c>
      <c r="F84" s="22">
        <f t="shared" si="5"/>
        <v>4.6440298559379006E-2</v>
      </c>
    </row>
    <row r="85" spans="1:6" ht="17" customHeight="1" x14ac:dyDescent="0.2">
      <c r="A85" s="107"/>
      <c r="B85" s="21" t="s">
        <v>161</v>
      </c>
      <c r="C85" s="22">
        <v>0.2382</v>
      </c>
      <c r="D85" s="22">
        <v>0.129</v>
      </c>
      <c r="E85" s="23">
        <v>7.75</v>
      </c>
      <c r="F85" s="22">
        <f t="shared" si="5"/>
        <v>0.10919999999999999</v>
      </c>
    </row>
    <row r="86" spans="1:6" ht="17" customHeight="1" x14ac:dyDescent="0.2">
      <c r="A86" s="107"/>
      <c r="B86" s="21" t="s">
        <v>161</v>
      </c>
      <c r="C86" s="22">
        <v>0.22827622708083151</v>
      </c>
      <c r="D86" s="22">
        <v>0.20833333333333329</v>
      </c>
      <c r="E86" s="23">
        <v>4.8</v>
      </c>
      <c r="F86" s="22">
        <f t="shared" si="5"/>
        <v>1.9942893747498219E-2</v>
      </c>
    </row>
    <row r="87" spans="1:6" ht="17" customHeight="1" x14ac:dyDescent="0.2">
      <c r="A87" s="107"/>
      <c r="B87" s="21" t="s">
        <v>161</v>
      </c>
      <c r="C87" s="22">
        <v>0.161212078356401</v>
      </c>
      <c r="D87" s="22">
        <v>0.15384615384615391</v>
      </c>
      <c r="E87" s="23">
        <v>6.5</v>
      </c>
      <c r="F87" s="22">
        <f t="shared" si="5"/>
        <v>7.3659245102470905E-3</v>
      </c>
    </row>
    <row r="88" spans="1:6" ht="17" customHeight="1" x14ac:dyDescent="0.2">
      <c r="A88" s="107"/>
      <c r="B88" s="21" t="s">
        <v>160</v>
      </c>
      <c r="C88" s="22">
        <v>0.4306786631442997</v>
      </c>
      <c r="D88" s="22">
        <v>0.3125</v>
      </c>
      <c r="E88" s="23">
        <v>3.2</v>
      </c>
      <c r="F88" s="22">
        <f t="shared" si="5"/>
        <v>0.1181786631442997</v>
      </c>
    </row>
    <row r="89" spans="1:6" ht="17" customHeight="1" x14ac:dyDescent="0.2">
      <c r="A89" s="107"/>
      <c r="B89" s="21" t="s">
        <v>161</v>
      </c>
      <c r="C89" s="22">
        <v>0.48808624971086989</v>
      </c>
      <c r="D89" s="22">
        <v>0.34722222222222221</v>
      </c>
      <c r="E89" s="23">
        <v>2.88</v>
      </c>
      <c r="F89" s="22">
        <f t="shared" si="5"/>
        <v>0.14086402748864768</v>
      </c>
    </row>
    <row r="90" spans="1:6" ht="17" customHeight="1" x14ac:dyDescent="0.2">
      <c r="A90" s="111">
        <v>38</v>
      </c>
      <c r="B90" s="21" t="s">
        <v>161</v>
      </c>
      <c r="C90" s="22">
        <v>0.18550628489341839</v>
      </c>
      <c r="D90" s="22">
        <v>0.18518518518518517</v>
      </c>
      <c r="E90" s="23">
        <v>5.4</v>
      </c>
      <c r="F90" s="22">
        <f t="shared" si="5"/>
        <v>3.2109970823321343E-4</v>
      </c>
    </row>
    <row r="91" spans="1:6" ht="17" customHeight="1" x14ac:dyDescent="0.2">
      <c r="A91" s="111"/>
      <c r="B91" s="21" t="s">
        <v>161</v>
      </c>
      <c r="C91" s="22">
        <v>0.24149024513713607</v>
      </c>
      <c r="D91" s="22">
        <v>0.17857142857142858</v>
      </c>
      <c r="E91" s="23">
        <v>5.6</v>
      </c>
      <c r="F91" s="22">
        <f t="shared" si="5"/>
        <v>6.2918816565707497E-2</v>
      </c>
    </row>
    <row r="92" spans="1:6" ht="17" customHeight="1" x14ac:dyDescent="0.2">
      <c r="A92" s="111"/>
      <c r="B92" s="21" t="s">
        <v>161</v>
      </c>
      <c r="C92" s="22">
        <v>0.23121744920313358</v>
      </c>
      <c r="D92" s="22">
        <v>0.22727272727272727</v>
      </c>
      <c r="E92" s="23">
        <v>4.4000000000000004</v>
      </c>
      <c r="F92" s="22">
        <f t="shared" si="5"/>
        <v>3.9447219304063197E-3</v>
      </c>
    </row>
    <row r="93" spans="1:6" ht="17" customHeight="1" x14ac:dyDescent="0.2">
      <c r="A93" s="111"/>
      <c r="B93" s="21" t="s">
        <v>160</v>
      </c>
      <c r="C93" s="22">
        <v>0.48462813698633816</v>
      </c>
      <c r="D93" s="22">
        <v>0.44052863436123346</v>
      </c>
      <c r="E93" s="23">
        <v>2.27</v>
      </c>
      <c r="F93" s="22">
        <f t="shared" si="5"/>
        <v>4.4099502625104703E-2</v>
      </c>
    </row>
    <row r="94" spans="1:6" ht="17" customHeight="1" x14ac:dyDescent="0.2">
      <c r="A94" s="111"/>
      <c r="B94" s="21" t="s">
        <v>160</v>
      </c>
      <c r="C94" s="22">
        <v>0.70594021414736452</v>
      </c>
      <c r="D94" s="22">
        <v>0.66666666666666663</v>
      </c>
      <c r="E94" s="23">
        <v>1.5</v>
      </c>
      <c r="F94" s="22">
        <f t="shared" si="5"/>
        <v>3.927354748069789E-2</v>
      </c>
    </row>
    <row r="95" spans="1:6" ht="17" customHeight="1" x14ac:dyDescent="0.2">
      <c r="A95" s="111"/>
      <c r="B95" s="21" t="s">
        <v>161</v>
      </c>
      <c r="C95" s="22">
        <v>0.16528953998719001</v>
      </c>
      <c r="D95" s="22">
        <v>0.14285714285714285</v>
      </c>
      <c r="E95" s="23">
        <v>7</v>
      </c>
      <c r="F95" s="22">
        <f t="shared" si="5"/>
        <v>2.243239713004716E-2</v>
      </c>
    </row>
    <row r="96" spans="1:6" ht="17" customHeight="1" x14ac:dyDescent="0.2">
      <c r="A96" s="111"/>
      <c r="B96" s="21" t="s">
        <v>161</v>
      </c>
      <c r="C96" s="22">
        <v>0.25466777386715606</v>
      </c>
      <c r="D96" s="22">
        <v>0.25</v>
      </c>
      <c r="E96" s="23">
        <v>4</v>
      </c>
      <c r="F96" s="22">
        <f t="shared" si="5"/>
        <v>4.6677738671560554E-3</v>
      </c>
    </row>
    <row r="97" spans="1:7" ht="17" customHeight="1" x14ac:dyDescent="0.2">
      <c r="A97" s="111"/>
      <c r="B97" s="21" t="s">
        <v>161</v>
      </c>
      <c r="C97" s="22">
        <v>0.26296500811709339</v>
      </c>
      <c r="D97" s="22">
        <v>0.16129032258064516</v>
      </c>
      <c r="E97" s="23">
        <v>6.2</v>
      </c>
      <c r="F97" s="22">
        <f t="shared" si="5"/>
        <v>0.10167468553644823</v>
      </c>
    </row>
    <row r="98" spans="1:7" ht="17" customHeight="1" x14ac:dyDescent="0.2">
      <c r="A98" s="111"/>
      <c r="B98" s="21" t="s">
        <v>161</v>
      </c>
      <c r="C98" s="22">
        <v>0.34322590623163857</v>
      </c>
      <c r="D98" s="22">
        <v>0.30303030303030304</v>
      </c>
      <c r="E98" s="23">
        <v>3.3</v>
      </c>
      <c r="F98" s="22">
        <f t="shared" si="5"/>
        <v>4.0195603201335528E-2</v>
      </c>
    </row>
    <row r="99" spans="1:7" ht="17" customHeight="1" x14ac:dyDescent="0.2">
      <c r="A99" s="111"/>
      <c r="B99" s="21" t="s">
        <v>160</v>
      </c>
      <c r="C99" s="22">
        <v>0.49644473074377371</v>
      </c>
      <c r="D99" s="22">
        <v>0.47619047619047616</v>
      </c>
      <c r="E99" s="23">
        <v>2.1</v>
      </c>
      <c r="F99" s="22">
        <f t="shared" si="5"/>
        <v>2.0254254553297546E-2</v>
      </c>
    </row>
    <row r="100" spans="1:7" ht="17" customHeight="1" x14ac:dyDescent="0.2">
      <c r="A100" s="25" t="s">
        <v>162</v>
      </c>
      <c r="B100" s="26" t="str">
        <f t="array" ref="B100">INDEX(B3:B89,_xlfn.MODE.MULT(MATCH(B3:B89,B3:B89,0)))</f>
        <v>team</v>
      </c>
      <c r="C100" s="27">
        <f>AVERAGE(C3:C99)</f>
        <v>0.41666367508785657</v>
      </c>
      <c r="D100" s="27">
        <f>AVERAGE(D3:D99)</f>
        <v>0.33942469015290283</v>
      </c>
      <c r="E100" s="28">
        <f>AVERAGE(E3:E99)</f>
        <v>4.1446016212352479</v>
      </c>
      <c r="F100" s="27">
        <f>C100-D100</f>
        <v>7.7238984934953736E-2</v>
      </c>
    </row>
    <row r="101" spans="1:7" ht="17" customHeight="1" x14ac:dyDescent="0.2">
      <c r="A101" s="25" t="s">
        <v>163</v>
      </c>
      <c r="B101" s="25"/>
      <c r="C101" s="84">
        <f>MEDIAN(C3:C99)</f>
        <v>0.41557440915230798</v>
      </c>
      <c r="D101" s="29">
        <f>MEDIAN(D3:D99)</f>
        <v>0.34722222222222221</v>
      </c>
      <c r="E101" s="31">
        <f>MEDIAN(E3:E99)</f>
        <v>2.88</v>
      </c>
      <c r="F101" s="29">
        <f>C101-D101</f>
        <v>6.8352186930085768E-2</v>
      </c>
    </row>
    <row r="102" spans="1:7" ht="17" customHeight="1" x14ac:dyDescent="0.2">
      <c r="A102" s="25" t="s">
        <v>174</v>
      </c>
      <c r="B102" s="25"/>
      <c r="C102" s="29">
        <f>MAX(C4:C100)</f>
        <v>0.83228792924842465</v>
      </c>
      <c r="D102" s="29"/>
      <c r="E102" s="29"/>
      <c r="F102" s="29"/>
      <c r="G102" s="21"/>
    </row>
    <row r="104" spans="1:7" ht="17" customHeight="1" x14ac:dyDescent="0.2">
      <c r="A104" s="25"/>
    </row>
  </sheetData>
  <mergeCells count="15">
    <mergeCell ref="A90:A99"/>
    <mergeCell ref="A61:A67"/>
    <mergeCell ref="A75:A83"/>
    <mergeCell ref="A1:G1"/>
    <mergeCell ref="A47:A50"/>
    <mergeCell ref="A84:A89"/>
    <mergeCell ref="A3:A9"/>
    <mergeCell ref="A55:A60"/>
    <mergeCell ref="A39:A46"/>
    <mergeCell ref="A19:A23"/>
    <mergeCell ref="A68:A74"/>
    <mergeCell ref="A35:A38"/>
    <mergeCell ref="A51:A54"/>
    <mergeCell ref="A10:A18"/>
    <mergeCell ref="A24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2"/>
  <sheetViews>
    <sheetView workbookViewId="0">
      <selection activeCell="E36" sqref="E36"/>
    </sheetView>
  </sheetViews>
  <sheetFormatPr baseColWidth="10" defaultRowHeight="17" x14ac:dyDescent="0.2"/>
  <cols>
    <col min="1" max="1" width="12.83203125" style="21" bestFit="1" customWidth="1"/>
    <col min="2" max="2" width="12.5" style="21" bestFit="1" customWidth="1"/>
    <col min="3" max="3" width="9" style="21" bestFit="1" customWidth="1"/>
    <col min="4" max="5" width="7.5" style="21" bestFit="1" customWidth="1"/>
    <col min="6" max="6" width="8.6640625" style="21" bestFit="1" customWidth="1"/>
    <col min="7" max="8" width="10.83203125" style="21" customWidth="1"/>
    <col min="9" max="9" width="11.83203125" style="21" bestFit="1" customWidth="1"/>
    <col min="10" max="10" width="9" style="21" bestFit="1" customWidth="1"/>
    <col min="11" max="11" width="5.83203125" style="21" bestFit="1" customWidth="1"/>
    <col min="12" max="12" width="8.1640625" style="21" bestFit="1" customWidth="1"/>
    <col min="13" max="13" width="7.5" style="21" bestFit="1" customWidth="1"/>
    <col min="14" max="14" width="10.83203125" style="21" customWidth="1"/>
    <col min="15" max="16384" width="10.83203125" style="21"/>
  </cols>
  <sheetData>
    <row r="1" spans="2:12" x14ac:dyDescent="0.2">
      <c r="B1" s="104" t="s">
        <v>165</v>
      </c>
      <c r="C1" s="105"/>
      <c r="D1" s="105"/>
      <c r="E1" s="105"/>
      <c r="F1" s="105"/>
    </row>
    <row r="2" spans="2:12" x14ac:dyDescent="0.2">
      <c r="B2" s="21" t="s">
        <v>155</v>
      </c>
      <c r="C2" s="21" t="s">
        <v>156</v>
      </c>
      <c r="D2" s="21" t="s">
        <v>157</v>
      </c>
      <c r="E2" s="21" t="s">
        <v>158</v>
      </c>
      <c r="F2" s="21" t="s">
        <v>159</v>
      </c>
      <c r="I2" s="21" t="s">
        <v>155</v>
      </c>
      <c r="J2" s="21" t="s">
        <v>156</v>
      </c>
      <c r="K2" s="21" t="s">
        <v>157</v>
      </c>
      <c r="L2" s="21" t="s">
        <v>158</v>
      </c>
    </row>
    <row r="3" spans="2:12" x14ac:dyDescent="0.2">
      <c r="B3" s="22">
        <v>0.65620000000000001</v>
      </c>
      <c r="C3" s="22">
        <v>0.63690000000000002</v>
      </c>
      <c r="D3" s="23">
        <f t="shared" ref="D3:D21" si="0">1/C3</f>
        <v>1.5701051970482023</v>
      </c>
      <c r="E3" s="22">
        <f t="shared" ref="E3:E24" si="1">B3-C3</f>
        <v>1.9299999999999984E-2</v>
      </c>
      <c r="F3" s="89">
        <f t="shared" ref="F3:F24" si="2">10*D3</f>
        <v>15.701051970482023</v>
      </c>
      <c r="I3" s="21">
        <v>0.82110000000000005</v>
      </c>
      <c r="J3" s="21">
        <v>0.53190000000000004</v>
      </c>
      <c r="K3" s="23">
        <f t="shared" ref="K3:K24" si="3">1/J3</f>
        <v>1.8800526414739611</v>
      </c>
      <c r="L3" s="22">
        <f t="shared" ref="L3:L27" si="4">I3-J3</f>
        <v>0.28920000000000001</v>
      </c>
    </row>
    <row r="4" spans="2:12" x14ac:dyDescent="0.2">
      <c r="B4" s="22">
        <v>0.68130000000000002</v>
      </c>
      <c r="C4" s="22">
        <v>0.54049999999999998</v>
      </c>
      <c r="D4" s="23">
        <f t="shared" si="0"/>
        <v>1.8501387604070305</v>
      </c>
      <c r="E4" s="22">
        <f t="shared" si="1"/>
        <v>0.14080000000000004</v>
      </c>
      <c r="F4" s="89">
        <f t="shared" si="2"/>
        <v>18.501387604070306</v>
      </c>
      <c r="I4" s="21">
        <v>0.82110000000000005</v>
      </c>
      <c r="J4" s="21">
        <v>0.53190000000000004</v>
      </c>
      <c r="K4" s="23">
        <f t="shared" si="3"/>
        <v>1.8800526414739611</v>
      </c>
      <c r="L4" s="21">
        <f t="shared" si="4"/>
        <v>0.28920000000000001</v>
      </c>
    </row>
    <row r="5" spans="2:12" x14ac:dyDescent="0.2">
      <c r="B5" s="22">
        <v>0.58220000000000005</v>
      </c>
      <c r="C5" s="22">
        <v>0.41489999999999999</v>
      </c>
      <c r="D5" s="23">
        <f t="shared" si="0"/>
        <v>2.4102193299590264</v>
      </c>
      <c r="E5" s="22">
        <f t="shared" si="1"/>
        <v>0.16730000000000006</v>
      </c>
      <c r="F5" s="89">
        <f t="shared" si="2"/>
        <v>24.102193299590265</v>
      </c>
      <c r="I5" s="21">
        <v>0.70030000000000003</v>
      </c>
      <c r="J5" s="21">
        <v>0.54949999999999999</v>
      </c>
      <c r="K5" s="23">
        <f t="shared" si="3"/>
        <v>1.8198362147406735</v>
      </c>
      <c r="L5" s="21">
        <f t="shared" si="4"/>
        <v>0.15080000000000005</v>
      </c>
    </row>
    <row r="6" spans="2:12" x14ac:dyDescent="0.2">
      <c r="B6" s="22">
        <v>0.71660000000000001</v>
      </c>
      <c r="C6" s="22">
        <v>0.65359999999999996</v>
      </c>
      <c r="D6" s="23">
        <f t="shared" si="0"/>
        <v>1.5299877600979193</v>
      </c>
      <c r="E6" s="22">
        <f t="shared" si="1"/>
        <v>6.3000000000000056E-2</v>
      </c>
      <c r="F6" s="89">
        <f t="shared" si="2"/>
        <v>15.299877600979192</v>
      </c>
      <c r="I6" s="21">
        <v>0.65180000000000005</v>
      </c>
      <c r="J6" s="21">
        <v>0.495</v>
      </c>
      <c r="K6" s="23">
        <f t="shared" si="3"/>
        <v>2.0202020202020203</v>
      </c>
      <c r="L6" s="21">
        <f t="shared" si="4"/>
        <v>0.15680000000000005</v>
      </c>
    </row>
    <row r="7" spans="2:12" x14ac:dyDescent="0.2">
      <c r="B7" s="22">
        <v>0.76880000000000004</v>
      </c>
      <c r="C7" s="22">
        <v>0.625</v>
      </c>
      <c r="D7" s="23">
        <f t="shared" si="0"/>
        <v>1.6</v>
      </c>
      <c r="E7" s="22">
        <f t="shared" si="1"/>
        <v>0.14380000000000004</v>
      </c>
      <c r="F7" s="89">
        <f t="shared" si="2"/>
        <v>16</v>
      </c>
      <c r="I7" s="21">
        <v>0.60509999999999997</v>
      </c>
      <c r="J7" s="21">
        <v>0.49020000000000002</v>
      </c>
      <c r="K7" s="23">
        <f t="shared" si="3"/>
        <v>2.0399836801305589</v>
      </c>
      <c r="L7" s="21">
        <f t="shared" si="4"/>
        <v>0.11489999999999995</v>
      </c>
    </row>
    <row r="8" spans="2:12" x14ac:dyDescent="0.2">
      <c r="B8" s="22">
        <v>0.75919999999999999</v>
      </c>
      <c r="C8" s="22">
        <v>0.56179999999999997</v>
      </c>
      <c r="D8" s="23">
        <f t="shared" si="0"/>
        <v>1.7799928800284799</v>
      </c>
      <c r="E8" s="22">
        <f t="shared" si="1"/>
        <v>0.19740000000000002</v>
      </c>
      <c r="F8" s="89">
        <f t="shared" si="2"/>
        <v>17.7999288002848</v>
      </c>
      <c r="I8" s="21">
        <v>0.6673</v>
      </c>
      <c r="J8" s="21">
        <v>0.57799999999999996</v>
      </c>
      <c r="K8" s="23">
        <f t="shared" si="3"/>
        <v>1.7301038062283738</v>
      </c>
      <c r="L8" s="21">
        <f t="shared" si="4"/>
        <v>8.9300000000000046E-2</v>
      </c>
    </row>
    <row r="9" spans="2:12" x14ac:dyDescent="0.2">
      <c r="B9" s="22">
        <v>0.73380000000000001</v>
      </c>
      <c r="C9" s="22">
        <v>0.62890000000000001</v>
      </c>
      <c r="D9" s="23">
        <f t="shared" si="0"/>
        <v>1.590077913817777</v>
      </c>
      <c r="E9" s="22">
        <f t="shared" si="1"/>
        <v>0.10489999999999999</v>
      </c>
      <c r="F9" s="89">
        <f t="shared" si="2"/>
        <v>15.90077913817777</v>
      </c>
      <c r="I9" s="21">
        <v>0.65749999999999997</v>
      </c>
      <c r="J9" s="21">
        <v>0.64939999999999998</v>
      </c>
      <c r="K9" s="23">
        <f t="shared" si="3"/>
        <v>1.539882968894364</v>
      </c>
      <c r="L9" s="21">
        <f t="shared" si="4"/>
        <v>8.0999999999999961E-3</v>
      </c>
    </row>
    <row r="10" spans="2:12" x14ac:dyDescent="0.2">
      <c r="B10" s="22">
        <v>0.55100000000000005</v>
      </c>
      <c r="C10" s="22">
        <v>0.46510000000000001</v>
      </c>
      <c r="D10" s="23">
        <f t="shared" si="0"/>
        <v>2.150075252633842</v>
      </c>
      <c r="E10" s="22">
        <f t="shared" si="1"/>
        <v>8.5900000000000032E-2</v>
      </c>
      <c r="F10" s="89">
        <f t="shared" si="2"/>
        <v>21.50075252633842</v>
      </c>
      <c r="I10" s="21">
        <v>0.60589999999999999</v>
      </c>
      <c r="J10" s="21">
        <v>0.5917</v>
      </c>
      <c r="K10" s="23">
        <f t="shared" si="3"/>
        <v>1.6900456312320433</v>
      </c>
      <c r="L10" s="21">
        <f t="shared" si="4"/>
        <v>1.419999999999999E-2</v>
      </c>
    </row>
    <row r="11" spans="2:12" x14ac:dyDescent="0.2">
      <c r="B11" s="22">
        <v>0.58779999999999999</v>
      </c>
      <c r="C11" s="22">
        <v>0.52080000000000004</v>
      </c>
      <c r="D11" s="23">
        <f t="shared" si="0"/>
        <v>1.9201228878648231</v>
      </c>
      <c r="E11" s="22">
        <f t="shared" si="1"/>
        <v>6.6999999999999948E-2</v>
      </c>
      <c r="F11" s="89">
        <f t="shared" si="2"/>
        <v>19.20122887864823</v>
      </c>
      <c r="I11" s="21">
        <v>0.69540000000000002</v>
      </c>
      <c r="J11" s="21">
        <v>0.42020000000000002</v>
      </c>
      <c r="K11" s="23">
        <f t="shared" si="3"/>
        <v>2.3798191337458352</v>
      </c>
      <c r="L11" s="21">
        <f t="shared" si="4"/>
        <v>0.2752</v>
      </c>
    </row>
    <row r="12" spans="2:12" x14ac:dyDescent="0.2">
      <c r="B12" s="22">
        <v>0.66879999999999995</v>
      </c>
      <c r="C12" s="22">
        <v>0.54049999999999998</v>
      </c>
      <c r="D12" s="23">
        <f t="shared" si="0"/>
        <v>1.8501387604070305</v>
      </c>
      <c r="E12" s="22">
        <f t="shared" si="1"/>
        <v>0.12829999999999997</v>
      </c>
      <c r="F12" s="89">
        <f t="shared" si="2"/>
        <v>18.501387604070306</v>
      </c>
      <c r="I12" s="21">
        <v>0.57199999999999995</v>
      </c>
      <c r="J12" s="21">
        <v>0.42549999999999999</v>
      </c>
      <c r="K12" s="23">
        <f t="shared" si="3"/>
        <v>2.3501762632197414</v>
      </c>
      <c r="L12" s="21">
        <f t="shared" si="4"/>
        <v>0.14649999999999996</v>
      </c>
    </row>
    <row r="13" spans="2:12" x14ac:dyDescent="0.2">
      <c r="B13" s="22">
        <v>0.66369999999999996</v>
      </c>
      <c r="C13" s="22">
        <v>0.62890000000000001</v>
      </c>
      <c r="D13" s="23">
        <f t="shared" si="0"/>
        <v>1.590077913817777</v>
      </c>
      <c r="E13" s="22">
        <f t="shared" si="1"/>
        <v>3.4799999999999942E-2</v>
      </c>
      <c r="F13" s="89">
        <f t="shared" si="2"/>
        <v>15.90077913817777</v>
      </c>
      <c r="I13" s="21">
        <v>0.58399999999999996</v>
      </c>
      <c r="J13" s="21">
        <v>0.45450000000000002</v>
      </c>
      <c r="K13" s="23">
        <f t="shared" si="3"/>
        <v>2.2002200220022003</v>
      </c>
      <c r="L13" s="21">
        <f t="shared" si="4"/>
        <v>0.12949999999999995</v>
      </c>
    </row>
    <row r="14" spans="2:12" x14ac:dyDescent="0.2">
      <c r="B14" s="22">
        <v>0.58309999999999995</v>
      </c>
      <c r="C14" s="22">
        <v>0.45450000000000002</v>
      </c>
      <c r="D14" s="23">
        <f t="shared" si="0"/>
        <v>2.2002200220022003</v>
      </c>
      <c r="E14" s="22">
        <f t="shared" si="1"/>
        <v>0.12859999999999994</v>
      </c>
      <c r="F14" s="89">
        <f t="shared" si="2"/>
        <v>22.002200220022004</v>
      </c>
      <c r="I14" s="21">
        <v>0.74309999999999998</v>
      </c>
      <c r="J14" s="21">
        <v>0.5</v>
      </c>
      <c r="K14" s="23">
        <f t="shared" si="3"/>
        <v>2</v>
      </c>
      <c r="L14" s="21">
        <f t="shared" si="4"/>
        <v>0.24309999999999998</v>
      </c>
    </row>
    <row r="15" spans="2:12" x14ac:dyDescent="0.2">
      <c r="B15" s="22">
        <v>0.77339999999999998</v>
      </c>
      <c r="C15" s="22">
        <v>0.65359999999999996</v>
      </c>
      <c r="D15" s="23">
        <f t="shared" si="0"/>
        <v>1.5299877600979193</v>
      </c>
      <c r="E15" s="22">
        <f t="shared" si="1"/>
        <v>0.11980000000000002</v>
      </c>
      <c r="F15" s="89">
        <f t="shared" si="2"/>
        <v>15.299877600979192</v>
      </c>
      <c r="I15" s="21">
        <v>0.57550000000000001</v>
      </c>
      <c r="J15" s="21">
        <v>0.46949999999999997</v>
      </c>
      <c r="K15" s="23">
        <f t="shared" si="3"/>
        <v>2.1299254526091587</v>
      </c>
      <c r="L15" s="21">
        <f t="shared" si="4"/>
        <v>0.10600000000000004</v>
      </c>
    </row>
    <row r="16" spans="2:12" x14ac:dyDescent="0.2">
      <c r="B16" s="22">
        <v>0.61639999999999995</v>
      </c>
      <c r="C16" s="22">
        <v>0.54049999999999998</v>
      </c>
      <c r="D16" s="23">
        <f t="shared" si="0"/>
        <v>1.8501387604070305</v>
      </c>
      <c r="E16" s="22">
        <f t="shared" si="1"/>
        <v>7.5899999999999967E-2</v>
      </c>
      <c r="F16" s="89">
        <f t="shared" si="2"/>
        <v>18.501387604070306</v>
      </c>
      <c r="I16" s="21">
        <v>0.62060000000000004</v>
      </c>
      <c r="J16" s="21">
        <v>0.58819999999999995</v>
      </c>
      <c r="K16" s="23">
        <f t="shared" si="3"/>
        <v>1.7001020061203673</v>
      </c>
      <c r="L16" s="21">
        <f t="shared" si="4"/>
        <v>3.2400000000000095E-2</v>
      </c>
    </row>
    <row r="17" spans="1:12" x14ac:dyDescent="0.2">
      <c r="B17" s="22">
        <v>0.67030000000000001</v>
      </c>
      <c r="C17" s="22">
        <v>0.62890000000000001</v>
      </c>
      <c r="D17" s="23">
        <f t="shared" si="0"/>
        <v>1.590077913817777</v>
      </c>
      <c r="E17" s="22">
        <f t="shared" si="1"/>
        <v>4.1399999999999992E-2</v>
      </c>
      <c r="F17" s="89">
        <f t="shared" si="2"/>
        <v>15.90077913817777</v>
      </c>
      <c r="I17" s="21">
        <v>0.61439999999999995</v>
      </c>
      <c r="J17" s="21">
        <v>0.495</v>
      </c>
      <c r="K17" s="23">
        <f t="shared" si="3"/>
        <v>2.0202020202020203</v>
      </c>
      <c r="L17" s="21">
        <f t="shared" si="4"/>
        <v>0.11939999999999995</v>
      </c>
    </row>
    <row r="18" spans="1:12" x14ac:dyDescent="0.2">
      <c r="B18" s="22">
        <v>0.65990000000000004</v>
      </c>
      <c r="C18" s="22">
        <v>0.60609999999999997</v>
      </c>
      <c r="D18" s="23">
        <f t="shared" si="0"/>
        <v>1.6498927569707971</v>
      </c>
      <c r="E18" s="22">
        <f t="shared" si="1"/>
        <v>5.380000000000007E-2</v>
      </c>
      <c r="F18" s="89">
        <f t="shared" si="2"/>
        <v>16.49892756970797</v>
      </c>
      <c r="I18" s="21">
        <v>0.63600000000000001</v>
      </c>
      <c r="J18" s="21">
        <v>0.60609999999999997</v>
      </c>
      <c r="K18" s="23">
        <f t="shared" si="3"/>
        <v>1.6498927569707971</v>
      </c>
      <c r="L18" s="21">
        <f t="shared" si="4"/>
        <v>2.9900000000000038E-2</v>
      </c>
    </row>
    <row r="19" spans="1:12" x14ac:dyDescent="0.2">
      <c r="B19" s="22">
        <v>0.73070000000000002</v>
      </c>
      <c r="C19" s="22">
        <v>0.62109999999999999</v>
      </c>
      <c r="D19" s="23">
        <f t="shared" si="0"/>
        <v>1.6100466913540492</v>
      </c>
      <c r="E19" s="22">
        <f t="shared" si="1"/>
        <v>0.10960000000000003</v>
      </c>
      <c r="F19" s="89">
        <f t="shared" si="2"/>
        <v>16.100466913540494</v>
      </c>
      <c r="I19" s="21">
        <v>0.67930000000000001</v>
      </c>
      <c r="J19" s="21">
        <v>0.48309999999999997</v>
      </c>
      <c r="K19" s="23">
        <f t="shared" si="3"/>
        <v>2.0699648105982198</v>
      </c>
      <c r="L19" s="21">
        <f t="shared" si="4"/>
        <v>0.19620000000000004</v>
      </c>
    </row>
    <row r="20" spans="1:12" x14ac:dyDescent="0.2">
      <c r="B20" s="22">
        <v>0.66120000000000001</v>
      </c>
      <c r="C20" s="22">
        <v>0.5</v>
      </c>
      <c r="D20" s="23">
        <f t="shared" si="0"/>
        <v>2</v>
      </c>
      <c r="E20" s="22">
        <f t="shared" si="1"/>
        <v>0.16120000000000001</v>
      </c>
      <c r="F20" s="89">
        <f t="shared" si="2"/>
        <v>20</v>
      </c>
      <c r="I20" s="21">
        <v>0.55920000000000003</v>
      </c>
      <c r="J20" s="21">
        <v>0.45450000000000002</v>
      </c>
      <c r="K20" s="23">
        <f t="shared" si="3"/>
        <v>2.2002200220022003</v>
      </c>
      <c r="L20" s="21">
        <f t="shared" si="4"/>
        <v>0.10470000000000002</v>
      </c>
    </row>
    <row r="21" spans="1:12" x14ac:dyDescent="0.2">
      <c r="B21" s="22">
        <v>0.63429999999999997</v>
      </c>
      <c r="C21" s="22">
        <v>0.5</v>
      </c>
      <c r="D21" s="23">
        <f t="shared" si="0"/>
        <v>2</v>
      </c>
      <c r="E21" s="22">
        <f t="shared" si="1"/>
        <v>0.13429999999999997</v>
      </c>
      <c r="F21" s="89">
        <f t="shared" si="2"/>
        <v>20</v>
      </c>
      <c r="I21" s="21">
        <v>0.57650000000000001</v>
      </c>
      <c r="J21" s="21">
        <v>0.56820000000000004</v>
      </c>
      <c r="K21" s="23">
        <f t="shared" si="3"/>
        <v>1.7599436818021823</v>
      </c>
      <c r="L21" s="21">
        <f t="shared" si="4"/>
        <v>8.2999999999999741E-3</v>
      </c>
    </row>
    <row r="22" spans="1:12" x14ac:dyDescent="0.2">
      <c r="B22" s="22">
        <v>0.6966</v>
      </c>
      <c r="C22" s="22">
        <v>0.66669999999999996</v>
      </c>
      <c r="D22" s="23">
        <v>1.5</v>
      </c>
      <c r="E22" s="22">
        <f t="shared" si="1"/>
        <v>2.9900000000000038E-2</v>
      </c>
      <c r="F22" s="89">
        <f t="shared" si="2"/>
        <v>15</v>
      </c>
      <c r="I22" s="21">
        <v>0.76390000000000002</v>
      </c>
      <c r="J22" s="21">
        <v>0.63290000000000002</v>
      </c>
      <c r="K22" s="23">
        <f t="shared" si="3"/>
        <v>1.5800284405119291</v>
      </c>
      <c r="L22" s="21">
        <f t="shared" si="4"/>
        <v>0.13100000000000001</v>
      </c>
    </row>
    <row r="23" spans="1:12" x14ac:dyDescent="0.2">
      <c r="B23" s="22">
        <v>0.54156918143694177</v>
      </c>
      <c r="C23" s="22">
        <v>0.49261083743842371</v>
      </c>
      <c r="D23" s="23">
        <v>2.0299999999999998</v>
      </c>
      <c r="E23" s="22">
        <f t="shared" si="1"/>
        <v>4.8958343998518061E-2</v>
      </c>
      <c r="F23" s="89">
        <f t="shared" si="2"/>
        <v>20.299999999999997</v>
      </c>
      <c r="I23" s="21">
        <v>0.58740000000000003</v>
      </c>
      <c r="J23" s="21">
        <v>0.55249999999999999</v>
      </c>
      <c r="K23" s="23">
        <f t="shared" si="3"/>
        <v>1.8099547511312217</v>
      </c>
      <c r="L23" s="21">
        <f t="shared" si="4"/>
        <v>3.4900000000000042E-2</v>
      </c>
    </row>
    <row r="24" spans="1:12" x14ac:dyDescent="0.2">
      <c r="B24" s="22">
        <v>0.75570291428198477</v>
      </c>
      <c r="C24" s="22">
        <v>0.69930069930069938</v>
      </c>
      <c r="D24" s="23">
        <v>1.43</v>
      </c>
      <c r="E24" s="22">
        <f t="shared" si="1"/>
        <v>5.6402214981285392E-2</v>
      </c>
      <c r="F24" s="89">
        <f t="shared" si="2"/>
        <v>14.299999999999999</v>
      </c>
      <c r="I24" s="21">
        <v>0.58150000000000002</v>
      </c>
      <c r="J24" s="21">
        <v>0.41149999999999998</v>
      </c>
      <c r="K24" s="23">
        <f t="shared" si="3"/>
        <v>2.4301336573511545</v>
      </c>
      <c r="L24" s="21">
        <f t="shared" si="4"/>
        <v>0.17000000000000004</v>
      </c>
    </row>
    <row r="25" spans="1:12" x14ac:dyDescent="0.2">
      <c r="A25" s="26" t="s">
        <v>162</v>
      </c>
      <c r="B25" s="27">
        <f>AVERAGE(B3:B24)</f>
        <v>0.66784418616904206</v>
      </c>
      <c r="C25" s="27">
        <f>AVERAGE(C3:C24)</f>
        <v>0.5718277971245056</v>
      </c>
      <c r="D25" s="28">
        <f>AVERAGE(D3:D24)</f>
        <v>1.7832409345787128</v>
      </c>
      <c r="E25" s="27">
        <f>AVERAGE(E3:E24)</f>
        <v>9.6016389044536521E-2</v>
      </c>
      <c r="F25" s="90">
        <f>AVERAGE(F3:F24)</f>
        <v>17.832409345787131</v>
      </c>
      <c r="I25" s="22">
        <v>0.83228792924842465</v>
      </c>
      <c r="J25" s="22">
        <v>0.78740157480314954</v>
      </c>
      <c r="K25" s="23">
        <v>1.27</v>
      </c>
      <c r="L25" s="22">
        <f t="shared" si="4"/>
        <v>4.4886354445275112E-2</v>
      </c>
    </row>
    <row r="26" spans="1:12" x14ac:dyDescent="0.2">
      <c r="I26" s="22">
        <v>0.68798302883244955</v>
      </c>
      <c r="J26" s="22">
        <v>0.56818181818181823</v>
      </c>
      <c r="K26" s="23">
        <v>1.76</v>
      </c>
      <c r="L26" s="22">
        <f t="shared" si="4"/>
        <v>0.11980121065063132</v>
      </c>
    </row>
    <row r="27" spans="1:12" x14ac:dyDescent="0.2">
      <c r="I27" s="22">
        <v>0.7276808816129301</v>
      </c>
      <c r="J27" s="22">
        <v>0.68493150684931503</v>
      </c>
      <c r="K27" s="23">
        <v>1.46</v>
      </c>
      <c r="L27" s="22">
        <f t="shared" si="4"/>
        <v>4.2749374763615067E-2</v>
      </c>
    </row>
    <row r="28" spans="1:12" x14ac:dyDescent="0.2">
      <c r="H28" s="26" t="s">
        <v>162</v>
      </c>
      <c r="I28" s="27">
        <f>AVERAGE(I3:I27)</f>
        <v>0.66267407358775221</v>
      </c>
      <c r="J28" s="27">
        <f>AVERAGE(J3:J27)</f>
        <v>0.54079259599337137</v>
      </c>
      <c r="K28" s="26">
        <f>AVERAGE(K3:K27)</f>
        <v>1.8948297049057197</v>
      </c>
      <c r="L28" s="26">
        <f>AVERAGE(L3:L27)</f>
        <v>0.12188147759438088</v>
      </c>
    </row>
    <row r="29" spans="1:12" x14ac:dyDescent="0.2">
      <c r="K29" s="23"/>
    </row>
    <row r="30" spans="1:12" x14ac:dyDescent="0.2">
      <c r="A30" s="21" t="s">
        <v>166</v>
      </c>
      <c r="B30" s="89">
        <f>SUM(F3:F24)</f>
        <v>392.31300560731688</v>
      </c>
      <c r="K30" s="23"/>
    </row>
    <row r="31" spans="1:12" x14ac:dyDescent="0.2">
      <c r="A31" s="21" t="s">
        <v>168</v>
      </c>
      <c r="B31" s="21">
        <f>(COUNT(B3:B24) + COUNT(I3:I27)) * 10</f>
        <v>470</v>
      </c>
    </row>
    <row r="32" spans="1:12" x14ac:dyDescent="0.2">
      <c r="A32" s="21" t="s">
        <v>169</v>
      </c>
      <c r="B32" s="92">
        <f>B30-B31</f>
        <v>-77.686994392683118</v>
      </c>
      <c r="K32" s="23"/>
    </row>
    <row r="33" spans="11:11" x14ac:dyDescent="0.2">
      <c r="K33" s="23"/>
    </row>
    <row r="34" spans="11:11" x14ac:dyDescent="0.2">
      <c r="K34" s="23"/>
    </row>
    <row r="35" spans="11:11" x14ac:dyDescent="0.2">
      <c r="K35" s="23"/>
    </row>
    <row r="38" spans="11:11" x14ac:dyDescent="0.2">
      <c r="K38" s="23"/>
    </row>
    <row r="39" spans="11:11" x14ac:dyDescent="0.2">
      <c r="K39" s="23"/>
    </row>
    <row r="41" spans="11:11" x14ac:dyDescent="0.2">
      <c r="K41" s="23"/>
    </row>
    <row r="42" spans="11:11" x14ac:dyDescent="0.2">
      <c r="K42" s="23"/>
    </row>
    <row r="43" spans="11:11" x14ac:dyDescent="0.2">
      <c r="K43" s="23"/>
    </row>
    <row r="44" spans="11:11" x14ac:dyDescent="0.2">
      <c r="K44" s="23"/>
    </row>
    <row r="45" spans="11:11" x14ac:dyDescent="0.2">
      <c r="K45" s="23"/>
    </row>
    <row r="46" spans="11:11" x14ac:dyDescent="0.2">
      <c r="K46" s="23"/>
    </row>
    <row r="47" spans="11:11" x14ac:dyDescent="0.2">
      <c r="K47" s="23"/>
    </row>
    <row r="49" spans="11:11" x14ac:dyDescent="0.2">
      <c r="K49" s="23"/>
    </row>
    <row r="52" spans="11:11" x14ac:dyDescent="0.2">
      <c r="K52" s="23"/>
    </row>
    <row r="53" spans="11:11" x14ac:dyDescent="0.2">
      <c r="K53" s="23"/>
    </row>
    <row r="54" spans="11:11" x14ac:dyDescent="0.2">
      <c r="K54" s="23"/>
    </row>
    <row r="55" spans="11:11" x14ac:dyDescent="0.2">
      <c r="K55" s="23"/>
    </row>
    <row r="57" spans="11:11" x14ac:dyDescent="0.2">
      <c r="K57" s="23"/>
    </row>
    <row r="59" spans="11:11" x14ac:dyDescent="0.2">
      <c r="K59" s="23"/>
    </row>
    <row r="60" spans="11:11" x14ac:dyDescent="0.2">
      <c r="K60" s="23"/>
    </row>
    <row r="61" spans="11:11" x14ac:dyDescent="0.2">
      <c r="K61" s="23"/>
    </row>
    <row r="62" spans="11:11" x14ac:dyDescent="0.2">
      <c r="K62" s="23"/>
    </row>
    <row r="63" spans="11:11" x14ac:dyDescent="0.2">
      <c r="K63" s="23"/>
    </row>
    <row r="65" spans="9:12" x14ac:dyDescent="0.2">
      <c r="K65" s="23"/>
    </row>
    <row r="66" spans="9:12" x14ac:dyDescent="0.2">
      <c r="K66" s="23"/>
    </row>
    <row r="67" spans="9:12" x14ac:dyDescent="0.2">
      <c r="K67" s="23"/>
    </row>
    <row r="68" spans="9:12" x14ac:dyDescent="0.2">
      <c r="K68" s="23"/>
    </row>
    <row r="71" spans="9:12" x14ac:dyDescent="0.2">
      <c r="K71" s="23"/>
    </row>
    <row r="72" spans="9:12" x14ac:dyDescent="0.2">
      <c r="K72" s="23"/>
    </row>
    <row r="73" spans="9:12" x14ac:dyDescent="0.2">
      <c r="K73" s="23"/>
    </row>
    <row r="75" spans="9:12" x14ac:dyDescent="0.2">
      <c r="I75" s="22"/>
      <c r="J75" s="22"/>
      <c r="K75" s="23"/>
      <c r="L75" s="22"/>
    </row>
    <row r="78" spans="9:12" x14ac:dyDescent="0.2">
      <c r="I78" s="22"/>
      <c r="J78" s="22"/>
      <c r="K78" s="23"/>
      <c r="L78" s="22"/>
    </row>
    <row r="79" spans="9:12" x14ac:dyDescent="0.2">
      <c r="I79" s="22"/>
      <c r="J79" s="22"/>
      <c r="K79" s="23"/>
      <c r="L79" s="22"/>
    </row>
    <row r="80" spans="9:12" x14ac:dyDescent="0.2">
      <c r="I80" s="22"/>
      <c r="J80" s="22"/>
      <c r="K80" s="23"/>
      <c r="L80" s="22"/>
    </row>
    <row r="81" spans="9:12" x14ac:dyDescent="0.2">
      <c r="I81" s="22"/>
      <c r="J81" s="22"/>
      <c r="K81" s="23"/>
      <c r="L81" s="22"/>
    </row>
    <row r="82" spans="9:12" x14ac:dyDescent="0.2">
      <c r="I82" s="22"/>
      <c r="J82" s="22"/>
      <c r="K82" s="23"/>
      <c r="L82" s="22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3"/>
  <sheetViews>
    <sheetView workbookViewId="0">
      <selection activeCell="R4" sqref="R4"/>
    </sheetView>
  </sheetViews>
  <sheetFormatPr baseColWidth="10" defaultColWidth="9.1640625" defaultRowHeight="21" x14ac:dyDescent="0.25"/>
  <cols>
    <col min="1" max="1" width="16.83203125" style="1" bestFit="1" customWidth="1"/>
    <col min="2" max="2" width="20" style="1" bestFit="1" customWidth="1"/>
    <col min="3" max="3" width="10.5" style="1" bestFit="1" customWidth="1"/>
    <col min="4" max="4" width="8.5" style="1" hidden="1" customWidth="1"/>
    <col min="5" max="5" width="14.1640625" style="1" hidden="1" customWidth="1"/>
    <col min="6" max="6" width="14" style="1" hidden="1" customWidth="1"/>
    <col min="7" max="7" width="11.1640625" style="1" bestFit="1" customWidth="1"/>
    <col min="8" max="8" width="10.1640625" style="1" bestFit="1" customWidth="1"/>
    <col min="9" max="9" width="15.5" style="1" hidden="1" customWidth="1"/>
    <col min="10" max="10" width="15.33203125" style="1" hidden="1" customWidth="1"/>
    <col min="11" max="11" width="12.5" style="1" bestFit="1" customWidth="1"/>
    <col min="12" max="12" width="15" style="1" bestFit="1" customWidth="1"/>
    <col min="13" max="14" width="10.5" style="1" hidden="1" customWidth="1"/>
    <col min="15" max="15" width="21.1640625" style="1" hidden="1" customWidth="1"/>
    <col min="16" max="16" width="25" style="1" hidden="1" customWidth="1"/>
    <col min="17" max="17" width="21.1640625" style="1" bestFit="1" customWidth="1"/>
    <col min="18" max="18" width="17.83203125" style="1" bestFit="1" customWidth="1"/>
    <col min="19" max="19" width="18.1640625" style="1" bestFit="1" customWidth="1"/>
    <col min="20" max="20" width="22" style="1" bestFit="1" customWidth="1"/>
    <col min="21" max="21" width="9.6640625" style="1" bestFit="1" customWidth="1"/>
    <col min="22" max="22" width="25.5" style="1" bestFit="1" customWidth="1"/>
    <col min="23" max="23" width="21.5" style="1" bestFit="1" customWidth="1"/>
    <col min="24" max="24" width="8.33203125" style="1" bestFit="1" customWidth="1"/>
    <col min="25" max="25" width="14.83203125" style="1" hidden="1" customWidth="1"/>
    <col min="26" max="26" width="33.1640625" style="1" bestFit="1" customWidth="1"/>
    <col min="27" max="63" width="9.1640625" style="1" customWidth="1"/>
    <col min="64" max="16384" width="9.1640625" style="1"/>
  </cols>
  <sheetData>
    <row r="1" spans="1:26" ht="21.75" customHeight="1" thickBot="1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6</v>
      </c>
      <c r="F1" s="35" t="s">
        <v>7</v>
      </c>
      <c r="G1" s="35" t="s">
        <v>8</v>
      </c>
      <c r="H1" s="35" t="s">
        <v>9</v>
      </c>
      <c r="I1" s="35" t="s">
        <v>10</v>
      </c>
      <c r="J1" s="35" t="s">
        <v>11</v>
      </c>
      <c r="K1" s="35" t="s">
        <v>12</v>
      </c>
      <c r="L1" s="35" t="s">
        <v>29</v>
      </c>
      <c r="M1" s="35" t="s">
        <v>30</v>
      </c>
      <c r="N1" s="35" t="s">
        <v>31</v>
      </c>
      <c r="O1" s="35" t="s">
        <v>32</v>
      </c>
      <c r="P1" s="35" t="s">
        <v>33</v>
      </c>
      <c r="Q1" s="35" t="s">
        <v>34</v>
      </c>
      <c r="R1" s="35" t="s">
        <v>35</v>
      </c>
      <c r="S1" s="35" t="s">
        <v>36</v>
      </c>
      <c r="T1" s="35" t="s">
        <v>37</v>
      </c>
      <c r="U1" s="35" t="s">
        <v>38</v>
      </c>
      <c r="V1" s="35" t="s">
        <v>39</v>
      </c>
      <c r="W1" s="35" t="s">
        <v>24</v>
      </c>
      <c r="X1" s="35" t="s">
        <v>25</v>
      </c>
      <c r="Y1" s="35" t="s">
        <v>27</v>
      </c>
      <c r="Z1" s="35" t="s">
        <v>28</v>
      </c>
    </row>
    <row r="2" spans="1:26" ht="21.75" customHeight="1" thickTop="1" x14ac:dyDescent="0.25">
      <c r="A2" s="36" t="s">
        <v>175</v>
      </c>
      <c r="B2" s="37" t="s">
        <v>45</v>
      </c>
      <c r="C2" s="37">
        <v>4.3</v>
      </c>
      <c r="D2" s="37" t="s">
        <v>69</v>
      </c>
      <c r="E2" s="37">
        <v>4</v>
      </c>
      <c r="F2" s="37">
        <v>3</v>
      </c>
      <c r="G2" s="37">
        <v>7</v>
      </c>
      <c r="H2" s="37">
        <v>39</v>
      </c>
      <c r="I2" s="37">
        <v>5.58</v>
      </c>
      <c r="J2" s="37">
        <v>3.49</v>
      </c>
      <c r="K2" s="37">
        <v>9.07</v>
      </c>
      <c r="L2" s="37">
        <v>5</v>
      </c>
      <c r="M2" s="37">
        <v>0.41000000000000009</v>
      </c>
      <c r="N2" s="37">
        <v>0.1</v>
      </c>
      <c r="O2" s="37">
        <v>1.56</v>
      </c>
      <c r="P2" s="37">
        <v>0.36</v>
      </c>
      <c r="Q2" s="37">
        <v>5</v>
      </c>
      <c r="R2" s="37">
        <v>6.9700000000000006</v>
      </c>
      <c r="S2" s="37">
        <v>1.97</v>
      </c>
      <c r="T2" s="37">
        <v>0.46</v>
      </c>
      <c r="U2" s="37">
        <v>20</v>
      </c>
      <c r="V2" s="37">
        <v>2</v>
      </c>
      <c r="W2" s="37" t="s">
        <v>47</v>
      </c>
      <c r="X2" s="37">
        <v>0.45</v>
      </c>
      <c r="Y2" s="37">
        <v>0.78</v>
      </c>
      <c r="Z2" s="37">
        <v>-0.44096139476961388</v>
      </c>
    </row>
    <row r="3" spans="1:26" x14ac:dyDescent="0.25">
      <c r="A3" s="38" t="s">
        <v>176</v>
      </c>
      <c r="B3" s="39" t="s">
        <v>41</v>
      </c>
      <c r="C3" s="39">
        <v>4.0999999999999996</v>
      </c>
      <c r="D3" s="39" t="s">
        <v>69</v>
      </c>
      <c r="E3" s="39">
        <v>5</v>
      </c>
      <c r="F3" s="39">
        <v>3</v>
      </c>
      <c r="G3" s="39">
        <v>8</v>
      </c>
      <c r="H3" s="39">
        <v>37</v>
      </c>
      <c r="I3" s="39">
        <v>6.59</v>
      </c>
      <c r="J3" s="39">
        <v>2.44</v>
      </c>
      <c r="K3" s="39">
        <v>9.02</v>
      </c>
      <c r="L3" s="39">
        <v>3</v>
      </c>
      <c r="M3" s="39">
        <v>3.28</v>
      </c>
      <c r="N3" s="39">
        <v>0.8</v>
      </c>
      <c r="O3" s="39">
        <v>-2.6</v>
      </c>
      <c r="P3" s="39">
        <v>-0.63</v>
      </c>
      <c r="Q3" s="39">
        <v>9</v>
      </c>
      <c r="R3" s="39">
        <v>9.68</v>
      </c>
      <c r="S3" s="39">
        <v>0.68000000000000016</v>
      </c>
      <c r="T3" s="39">
        <v>0.17</v>
      </c>
      <c r="U3" s="39">
        <v>24</v>
      </c>
      <c r="V3" s="39">
        <v>1</v>
      </c>
      <c r="W3" s="39" t="s">
        <v>43</v>
      </c>
      <c r="X3" s="39">
        <v>0.6</v>
      </c>
      <c r="Y3" s="39">
        <v>0.63</v>
      </c>
      <c r="Z3" s="39">
        <v>-0.54040597758405973</v>
      </c>
    </row>
    <row r="4" spans="1:26" x14ac:dyDescent="0.25">
      <c r="A4" s="40" t="s">
        <v>177</v>
      </c>
      <c r="B4" s="41" t="s">
        <v>45</v>
      </c>
      <c r="C4" s="41">
        <v>4.9000000000000004</v>
      </c>
      <c r="D4" s="41" t="s">
        <v>69</v>
      </c>
      <c r="E4" s="41">
        <v>7</v>
      </c>
      <c r="F4" s="41">
        <v>8</v>
      </c>
      <c r="G4" s="41">
        <v>15</v>
      </c>
      <c r="H4" s="41">
        <v>48</v>
      </c>
      <c r="I4" s="41">
        <v>5.31</v>
      </c>
      <c r="J4" s="41">
        <v>4.49</v>
      </c>
      <c r="K4" s="41">
        <v>9.8000000000000007</v>
      </c>
      <c r="L4" s="41">
        <v>3</v>
      </c>
      <c r="M4" s="41">
        <v>1.01</v>
      </c>
      <c r="N4" s="41">
        <v>0.21</v>
      </c>
      <c r="O4" s="41">
        <v>-1.56</v>
      </c>
      <c r="P4" s="41">
        <v>-0.32</v>
      </c>
      <c r="Q4" s="41">
        <v>21</v>
      </c>
      <c r="R4" s="41">
        <v>20.45</v>
      </c>
      <c r="S4" s="41">
        <v>-0.55000000000000027</v>
      </c>
      <c r="T4" s="41">
        <v>-0.11</v>
      </c>
      <c r="U4" s="41">
        <v>54</v>
      </c>
      <c r="V4" s="41">
        <v>2</v>
      </c>
      <c r="W4" s="41" t="s">
        <v>47</v>
      </c>
      <c r="X4" s="41">
        <v>0.45</v>
      </c>
      <c r="Y4" s="41">
        <v>0.78</v>
      </c>
      <c r="Z4" s="41">
        <v>-0.55550684931506844</v>
      </c>
    </row>
    <row r="5" spans="1:26" x14ac:dyDescent="0.25">
      <c r="A5" s="38" t="s">
        <v>178</v>
      </c>
      <c r="B5" s="39" t="s">
        <v>41</v>
      </c>
      <c r="C5" s="39">
        <v>5.5</v>
      </c>
      <c r="D5" s="39" t="s">
        <v>69</v>
      </c>
      <c r="E5" s="39">
        <v>5</v>
      </c>
      <c r="F5" s="39">
        <v>8</v>
      </c>
      <c r="G5" s="39">
        <v>13</v>
      </c>
      <c r="H5" s="39">
        <v>57</v>
      </c>
      <c r="I5" s="39">
        <v>2.1800000000000002</v>
      </c>
      <c r="J5" s="39">
        <v>8.18</v>
      </c>
      <c r="K5" s="39">
        <v>10.36</v>
      </c>
      <c r="L5" s="39">
        <v>6</v>
      </c>
      <c r="M5" s="39">
        <v>-2.59</v>
      </c>
      <c r="N5" s="39">
        <v>-0.48</v>
      </c>
      <c r="O5" s="39">
        <v>0.58000000000000007</v>
      </c>
      <c r="P5" s="39">
        <v>0.11</v>
      </c>
      <c r="Q5" s="39">
        <v>11</v>
      </c>
      <c r="R5" s="39">
        <v>8.99</v>
      </c>
      <c r="S5" s="39">
        <v>-2.0099999999999998</v>
      </c>
      <c r="T5" s="39">
        <v>-0.37</v>
      </c>
      <c r="U5" s="39">
        <v>30</v>
      </c>
      <c r="V5" s="39">
        <v>6</v>
      </c>
      <c r="W5" s="39" t="s">
        <v>43</v>
      </c>
      <c r="X5" s="39">
        <v>0.6</v>
      </c>
      <c r="Y5" s="39">
        <v>0.63</v>
      </c>
      <c r="Z5" s="39">
        <v>-0.66267870485678693</v>
      </c>
    </row>
    <row r="6" spans="1:26" x14ac:dyDescent="0.25">
      <c r="A6" s="40" t="s">
        <v>179</v>
      </c>
      <c r="B6" s="41" t="s">
        <v>62</v>
      </c>
      <c r="C6" s="41">
        <v>4.5</v>
      </c>
      <c r="D6" s="41" t="s">
        <v>69</v>
      </c>
      <c r="E6" s="41">
        <v>9</v>
      </c>
      <c r="F6" s="41">
        <v>11</v>
      </c>
      <c r="G6" s="41">
        <v>20</v>
      </c>
      <c r="H6" s="41">
        <v>61</v>
      </c>
      <c r="I6" s="41">
        <v>5.56</v>
      </c>
      <c r="J6" s="41">
        <v>8</v>
      </c>
      <c r="K6" s="41">
        <v>13.56</v>
      </c>
      <c r="L6" s="41">
        <v>4</v>
      </c>
      <c r="M6" s="41">
        <v>-3.9999999999999147E-2</v>
      </c>
      <c r="N6" s="41">
        <v>-0.01</v>
      </c>
      <c r="O6" s="41">
        <v>1.370000000000001</v>
      </c>
      <c r="P6" s="41">
        <v>0.3</v>
      </c>
      <c r="Q6" s="41">
        <v>29</v>
      </c>
      <c r="R6" s="41">
        <v>30.33</v>
      </c>
      <c r="S6" s="41">
        <v>1.3300000000000021</v>
      </c>
      <c r="T6" s="41">
        <v>0.28999999999999998</v>
      </c>
      <c r="U6" s="41">
        <v>56</v>
      </c>
      <c r="V6" s="41">
        <v>4</v>
      </c>
      <c r="W6" s="41" t="s">
        <v>63</v>
      </c>
      <c r="X6" s="41">
        <v>0.56999999999999995</v>
      </c>
      <c r="Y6" s="41">
        <v>0.9</v>
      </c>
      <c r="Z6" s="41">
        <v>-0.71490161892901605</v>
      </c>
    </row>
    <row r="7" spans="1:26" x14ac:dyDescent="0.25">
      <c r="A7" s="38" t="s">
        <v>180</v>
      </c>
      <c r="B7" s="39" t="s">
        <v>62</v>
      </c>
      <c r="C7" s="39">
        <v>4.0999999999999996</v>
      </c>
      <c r="D7" s="39" t="s">
        <v>69</v>
      </c>
      <c r="E7" s="39">
        <v>1</v>
      </c>
      <c r="F7" s="39">
        <v>1</v>
      </c>
      <c r="G7" s="39">
        <v>2</v>
      </c>
      <c r="H7" s="39">
        <v>9</v>
      </c>
      <c r="I7" s="39">
        <v>0.49</v>
      </c>
      <c r="J7" s="39">
        <v>1.71</v>
      </c>
      <c r="K7" s="39">
        <v>2.2000000000000002</v>
      </c>
      <c r="L7" s="39">
        <v>1</v>
      </c>
      <c r="M7" s="39">
        <v>0.42999999999999988</v>
      </c>
      <c r="N7" s="39">
        <v>0.1</v>
      </c>
      <c r="O7" s="39">
        <v>0.45</v>
      </c>
      <c r="P7" s="39">
        <v>0.11</v>
      </c>
      <c r="Q7" s="39">
        <v>1</v>
      </c>
      <c r="R7" s="39">
        <v>1.88</v>
      </c>
      <c r="S7" s="39">
        <v>0.87999999999999989</v>
      </c>
      <c r="T7" s="39">
        <v>0.21</v>
      </c>
      <c r="U7" s="39">
        <v>3</v>
      </c>
      <c r="V7" s="39">
        <v>1</v>
      </c>
      <c r="W7" s="39" t="s">
        <v>63</v>
      </c>
      <c r="X7" s="39">
        <v>0.56999999999999995</v>
      </c>
      <c r="Y7" s="39">
        <v>0.9</v>
      </c>
      <c r="Z7" s="39">
        <v>-0.73535616438356155</v>
      </c>
    </row>
    <row r="8" spans="1:26" x14ac:dyDescent="0.25">
      <c r="A8" s="40" t="s">
        <v>181</v>
      </c>
      <c r="B8" s="41" t="s">
        <v>68</v>
      </c>
      <c r="C8" s="41">
        <v>4.0999999999999996</v>
      </c>
      <c r="D8" s="41" t="s">
        <v>69</v>
      </c>
      <c r="E8" s="41">
        <v>1</v>
      </c>
      <c r="F8" s="41">
        <v>1</v>
      </c>
      <c r="G8" s="41">
        <v>2</v>
      </c>
      <c r="H8" s="41">
        <v>7</v>
      </c>
      <c r="I8" s="41">
        <v>0.73</v>
      </c>
      <c r="J8" s="41">
        <v>0.98</v>
      </c>
      <c r="K8" s="41">
        <v>1.71</v>
      </c>
      <c r="L8" s="41">
        <v>0</v>
      </c>
      <c r="M8" s="41">
        <v>0.6100000000000001</v>
      </c>
      <c r="N8" s="41">
        <v>0.15</v>
      </c>
      <c r="O8" s="41">
        <v>0.3</v>
      </c>
      <c r="P8" s="41">
        <v>7.0000000000000007E-2</v>
      </c>
      <c r="Q8" s="41">
        <v>2</v>
      </c>
      <c r="R8" s="41">
        <v>2.91</v>
      </c>
      <c r="S8" s="41">
        <v>0.91000000000000014</v>
      </c>
      <c r="T8" s="41">
        <v>0.22</v>
      </c>
      <c r="U8" s="41">
        <v>11</v>
      </c>
      <c r="V8" s="41">
        <v>0</v>
      </c>
      <c r="W8" s="41" t="s">
        <v>70</v>
      </c>
      <c r="X8" s="41">
        <v>0.96</v>
      </c>
      <c r="Y8" s="41">
        <v>0.63</v>
      </c>
      <c r="Z8" s="41">
        <v>-0.8727404732254046</v>
      </c>
    </row>
    <row r="9" spans="1:26" x14ac:dyDescent="0.25">
      <c r="A9" s="38" t="s">
        <v>182</v>
      </c>
      <c r="B9" s="39" t="s">
        <v>56</v>
      </c>
      <c r="C9" s="39">
        <v>5</v>
      </c>
      <c r="D9" s="39" t="s">
        <v>69</v>
      </c>
      <c r="E9" s="39">
        <v>11</v>
      </c>
      <c r="F9" s="39">
        <v>11</v>
      </c>
      <c r="G9" s="39">
        <v>22</v>
      </c>
      <c r="H9" s="39">
        <v>98</v>
      </c>
      <c r="I9" s="39">
        <v>9.1999999999999993</v>
      </c>
      <c r="J9" s="39">
        <v>10.4</v>
      </c>
      <c r="K9" s="39">
        <v>19.600000000000001</v>
      </c>
      <c r="L9" s="39">
        <v>9</v>
      </c>
      <c r="M9" s="39">
        <v>1.0300000000000009</v>
      </c>
      <c r="N9" s="39">
        <v>0.21</v>
      </c>
      <c r="O9" s="39">
        <v>1.43</v>
      </c>
      <c r="P9" s="39">
        <v>0.28999999999999998</v>
      </c>
      <c r="Q9" s="39">
        <v>22</v>
      </c>
      <c r="R9" s="39">
        <v>24.46</v>
      </c>
      <c r="S9" s="39">
        <v>2.4600000000000009</v>
      </c>
      <c r="T9" s="39">
        <v>0.5</v>
      </c>
      <c r="U9" s="39">
        <v>64</v>
      </c>
      <c r="V9" s="39">
        <v>9</v>
      </c>
      <c r="W9" s="39" t="s">
        <v>57</v>
      </c>
      <c r="X9" s="39">
        <v>1.08</v>
      </c>
      <c r="Y9" s="39">
        <v>0.66</v>
      </c>
      <c r="Z9" s="39">
        <v>-0.96551880448318794</v>
      </c>
    </row>
    <row r="10" spans="1:26" x14ac:dyDescent="0.25">
      <c r="A10" s="40" t="s">
        <v>67</v>
      </c>
      <c r="B10" s="41" t="s">
        <v>68</v>
      </c>
      <c r="C10" s="41">
        <v>5.6</v>
      </c>
      <c r="D10" s="41" t="s">
        <v>69</v>
      </c>
      <c r="E10" s="41">
        <v>11</v>
      </c>
      <c r="F10" s="41">
        <v>11</v>
      </c>
      <c r="G10" s="41">
        <v>22</v>
      </c>
      <c r="H10" s="41">
        <v>81</v>
      </c>
      <c r="I10" s="41">
        <v>7.14</v>
      </c>
      <c r="J10" s="41">
        <v>7.32</v>
      </c>
      <c r="K10" s="41">
        <v>14.46</v>
      </c>
      <c r="L10" s="41">
        <v>7</v>
      </c>
      <c r="M10" s="41">
        <v>-2.2599999999999998</v>
      </c>
      <c r="N10" s="41">
        <v>-0.4</v>
      </c>
      <c r="O10" s="41">
        <v>0.91000000000000014</v>
      </c>
      <c r="P10" s="41">
        <v>0.16</v>
      </c>
      <c r="Q10" s="41">
        <v>21</v>
      </c>
      <c r="R10" s="41">
        <v>19.649999999999999</v>
      </c>
      <c r="S10" s="41">
        <v>-1.35</v>
      </c>
      <c r="T10" s="41">
        <v>-0.24</v>
      </c>
      <c r="U10" s="41">
        <v>52</v>
      </c>
      <c r="V10" s="41">
        <v>6</v>
      </c>
      <c r="W10" s="41" t="s">
        <v>70</v>
      </c>
      <c r="X10" s="41">
        <v>0.96</v>
      </c>
      <c r="Y10" s="41">
        <v>0.63</v>
      </c>
      <c r="Z10" s="41">
        <v>-0.97546774595267738</v>
      </c>
    </row>
    <row r="11" spans="1:26" x14ac:dyDescent="0.25">
      <c r="A11" s="38" t="s">
        <v>183</v>
      </c>
      <c r="B11" s="39" t="s">
        <v>100</v>
      </c>
      <c r="C11" s="39">
        <v>4.8</v>
      </c>
      <c r="D11" s="39" t="s">
        <v>69</v>
      </c>
      <c r="E11" s="39">
        <v>6</v>
      </c>
      <c r="F11" s="39">
        <v>6</v>
      </c>
      <c r="G11" s="39">
        <v>12</v>
      </c>
      <c r="H11" s="39">
        <v>37</v>
      </c>
      <c r="I11" s="39">
        <v>3.33</v>
      </c>
      <c r="J11" s="39">
        <v>4.38</v>
      </c>
      <c r="K11" s="39">
        <v>7.71</v>
      </c>
      <c r="L11" s="39">
        <v>3</v>
      </c>
      <c r="M11" s="39">
        <v>0.91000000000000014</v>
      </c>
      <c r="N11" s="39">
        <v>0.19</v>
      </c>
      <c r="O11" s="39">
        <v>1.34</v>
      </c>
      <c r="P11" s="39">
        <v>0.28000000000000003</v>
      </c>
      <c r="Q11" s="39">
        <v>13</v>
      </c>
      <c r="R11" s="39">
        <v>15.25</v>
      </c>
      <c r="S11" s="39">
        <v>2.25</v>
      </c>
      <c r="T11" s="39">
        <v>0.47</v>
      </c>
      <c r="U11" s="39">
        <v>29</v>
      </c>
      <c r="V11" s="39">
        <v>1</v>
      </c>
      <c r="W11" s="39" t="s">
        <v>90</v>
      </c>
      <c r="X11" s="39">
        <v>0.69</v>
      </c>
      <c r="Y11" s="39">
        <v>1.05</v>
      </c>
      <c r="Z11" s="39">
        <v>-0.9927478206724778</v>
      </c>
    </row>
    <row r="12" spans="1:26" x14ac:dyDescent="0.25">
      <c r="A12" s="40" t="s">
        <v>184</v>
      </c>
      <c r="B12" s="41" t="s">
        <v>57</v>
      </c>
      <c r="C12" s="41">
        <v>4.4000000000000004</v>
      </c>
      <c r="D12" s="41" t="s">
        <v>69</v>
      </c>
      <c r="E12" s="41">
        <v>3</v>
      </c>
      <c r="F12" s="41">
        <v>2</v>
      </c>
      <c r="G12" s="41">
        <v>5</v>
      </c>
      <c r="H12" s="41">
        <v>19</v>
      </c>
      <c r="I12" s="41">
        <v>2.5</v>
      </c>
      <c r="J12" s="41">
        <v>1.82</v>
      </c>
      <c r="K12" s="41">
        <v>4.32</v>
      </c>
      <c r="L12" s="41">
        <v>1</v>
      </c>
      <c r="M12" s="41">
        <v>1.05</v>
      </c>
      <c r="N12" s="41">
        <v>0.24</v>
      </c>
      <c r="O12" s="41">
        <v>1.31</v>
      </c>
      <c r="P12" s="41">
        <v>0.3</v>
      </c>
      <c r="Q12" s="41">
        <v>5</v>
      </c>
      <c r="R12" s="41">
        <v>7.3599999999999994</v>
      </c>
      <c r="S12" s="41">
        <v>2.359999999999999</v>
      </c>
      <c r="T12" s="41">
        <v>0.54</v>
      </c>
      <c r="U12" s="41">
        <v>20</v>
      </c>
      <c r="V12" s="41">
        <v>1</v>
      </c>
      <c r="W12" s="41" t="s">
        <v>56</v>
      </c>
      <c r="X12" s="41">
        <v>0.99</v>
      </c>
      <c r="Y12" s="41">
        <v>0.78</v>
      </c>
      <c r="Z12" s="41">
        <v>-1.059842341220423</v>
      </c>
    </row>
    <row r="13" spans="1:26" x14ac:dyDescent="0.25">
      <c r="A13" s="38" t="s">
        <v>185</v>
      </c>
      <c r="B13" s="39" t="s">
        <v>100</v>
      </c>
      <c r="C13" s="39">
        <v>4</v>
      </c>
      <c r="D13" s="39" t="s">
        <v>69</v>
      </c>
      <c r="E13" s="39">
        <v>1</v>
      </c>
      <c r="F13" s="39">
        <v>0</v>
      </c>
      <c r="G13" s="39">
        <v>1</v>
      </c>
      <c r="H13" s="39">
        <v>1</v>
      </c>
      <c r="I13" s="39">
        <v>0.25</v>
      </c>
      <c r="J13" s="39">
        <v>0</v>
      </c>
      <c r="K13" s="39">
        <v>0.25</v>
      </c>
      <c r="L13" s="39">
        <v>0</v>
      </c>
      <c r="M13" s="39">
        <v>0.5299999999999998</v>
      </c>
      <c r="N13" s="39">
        <v>0.13</v>
      </c>
      <c r="O13" s="39">
        <v>0</v>
      </c>
      <c r="P13" s="39">
        <v>0</v>
      </c>
      <c r="Q13" s="39">
        <v>2</v>
      </c>
      <c r="R13" s="39">
        <v>2.5299999999999998</v>
      </c>
      <c r="S13" s="39">
        <v>0.5299999999999998</v>
      </c>
      <c r="T13" s="39">
        <v>0.13</v>
      </c>
      <c r="U13" s="39">
        <v>2</v>
      </c>
      <c r="V13" s="39">
        <v>0</v>
      </c>
      <c r="W13" s="39" t="s">
        <v>90</v>
      </c>
      <c r="X13" s="39">
        <v>0.69</v>
      </c>
      <c r="Y13" s="39">
        <v>1.05</v>
      </c>
      <c r="Z13" s="39">
        <v>-1.0709296388542959</v>
      </c>
    </row>
    <row r="14" spans="1:26" x14ac:dyDescent="0.25">
      <c r="A14" s="40" t="s">
        <v>186</v>
      </c>
      <c r="B14" s="41" t="s">
        <v>100</v>
      </c>
      <c r="C14" s="41">
        <v>4.3</v>
      </c>
      <c r="D14" s="41" t="s">
        <v>69</v>
      </c>
      <c r="E14" s="41">
        <v>4</v>
      </c>
      <c r="F14" s="41">
        <v>3</v>
      </c>
      <c r="G14" s="41">
        <v>7</v>
      </c>
      <c r="H14" s="41">
        <v>19</v>
      </c>
      <c r="I14" s="41">
        <v>1.4</v>
      </c>
      <c r="J14" s="41">
        <v>3.02</v>
      </c>
      <c r="K14" s="41">
        <v>4.42</v>
      </c>
      <c r="L14" s="41">
        <v>1</v>
      </c>
      <c r="M14" s="41">
        <v>-3.4700000000000011</v>
      </c>
      <c r="N14" s="41">
        <v>-0.81</v>
      </c>
      <c r="O14" s="41">
        <v>3.27</v>
      </c>
      <c r="P14" s="41">
        <v>0.76</v>
      </c>
      <c r="Q14" s="41">
        <v>15</v>
      </c>
      <c r="R14" s="41">
        <v>14.8</v>
      </c>
      <c r="S14" s="41">
        <v>-0.20000000000000151</v>
      </c>
      <c r="T14" s="41">
        <v>-5.0000000000000037E-2</v>
      </c>
      <c r="U14" s="41">
        <v>29</v>
      </c>
      <c r="V14" s="41">
        <v>0</v>
      </c>
      <c r="W14" s="41" t="s">
        <v>90</v>
      </c>
      <c r="X14" s="41">
        <v>0.69</v>
      </c>
      <c r="Y14" s="41">
        <v>1.05</v>
      </c>
      <c r="Z14" s="41">
        <v>-1.1041114570361139</v>
      </c>
    </row>
    <row r="15" spans="1:26" x14ac:dyDescent="0.25">
      <c r="A15" s="38" t="s">
        <v>187</v>
      </c>
      <c r="B15" s="39" t="s">
        <v>57</v>
      </c>
      <c r="C15" s="39">
        <v>4.5</v>
      </c>
      <c r="D15" s="39" t="s">
        <v>69</v>
      </c>
      <c r="E15" s="39">
        <v>6</v>
      </c>
      <c r="F15" s="39">
        <v>9</v>
      </c>
      <c r="G15" s="39">
        <v>15</v>
      </c>
      <c r="H15" s="39">
        <v>55</v>
      </c>
      <c r="I15" s="39">
        <v>5.78</v>
      </c>
      <c r="J15" s="39">
        <v>6.44</v>
      </c>
      <c r="K15" s="39">
        <v>12.22</v>
      </c>
      <c r="L15" s="39">
        <v>4</v>
      </c>
      <c r="M15" s="39">
        <v>1.430000000000001</v>
      </c>
      <c r="N15" s="39">
        <v>0.32</v>
      </c>
      <c r="O15" s="39">
        <v>-2.760000000000002</v>
      </c>
      <c r="P15" s="39">
        <v>-0.61</v>
      </c>
      <c r="Q15" s="39">
        <v>19</v>
      </c>
      <c r="R15" s="39">
        <v>17.670000000000002</v>
      </c>
      <c r="S15" s="39">
        <v>-1.330000000000001</v>
      </c>
      <c r="T15" s="39">
        <v>-0.28999999999999998</v>
      </c>
      <c r="U15" s="39">
        <v>53</v>
      </c>
      <c r="V15" s="39">
        <v>4</v>
      </c>
      <c r="W15" s="39" t="s">
        <v>56</v>
      </c>
      <c r="X15" s="39">
        <v>0.99</v>
      </c>
      <c r="Y15" s="39">
        <v>0.78</v>
      </c>
      <c r="Z15" s="39">
        <v>-1.2275696139476959</v>
      </c>
    </row>
    <row r="16" spans="1:26" x14ac:dyDescent="0.25">
      <c r="A16" s="40" t="s">
        <v>188</v>
      </c>
      <c r="B16" s="41" t="s">
        <v>60</v>
      </c>
      <c r="C16" s="41">
        <v>5</v>
      </c>
      <c r="D16" s="41" t="s">
        <v>69</v>
      </c>
      <c r="E16" s="41">
        <v>11</v>
      </c>
      <c r="F16" s="41">
        <v>11</v>
      </c>
      <c r="G16" s="41">
        <v>22</v>
      </c>
      <c r="H16" s="41">
        <v>69</v>
      </c>
      <c r="I16" s="41">
        <v>5.8</v>
      </c>
      <c r="J16" s="41">
        <v>8</v>
      </c>
      <c r="K16" s="41">
        <v>13.8</v>
      </c>
      <c r="L16" s="41">
        <v>4</v>
      </c>
      <c r="M16" s="41">
        <v>-3.3000000000000012</v>
      </c>
      <c r="N16" s="41">
        <v>-0.66</v>
      </c>
      <c r="O16" s="41">
        <v>-0.1199999999999992</v>
      </c>
      <c r="P16" s="41">
        <v>-0.02</v>
      </c>
      <c r="Q16" s="41">
        <v>30</v>
      </c>
      <c r="R16" s="41">
        <v>26.58</v>
      </c>
      <c r="S16" s="41">
        <v>-3.42</v>
      </c>
      <c r="T16" s="41">
        <v>-0.68</v>
      </c>
      <c r="U16" s="41">
        <v>64</v>
      </c>
      <c r="V16" s="41">
        <v>2</v>
      </c>
      <c r="W16" s="41" t="s">
        <v>59</v>
      </c>
      <c r="X16" s="41">
        <v>0.81</v>
      </c>
      <c r="Y16" s="41">
        <v>0.9</v>
      </c>
      <c r="Z16" s="41">
        <v>-1.2572764632627651</v>
      </c>
    </row>
    <row r="17" spans="1:26" x14ac:dyDescent="0.25">
      <c r="A17" s="38" t="s">
        <v>189</v>
      </c>
      <c r="B17" s="39" t="s">
        <v>53</v>
      </c>
      <c r="C17" s="39">
        <v>4.5</v>
      </c>
      <c r="D17" s="39" t="s">
        <v>69</v>
      </c>
      <c r="E17" s="39">
        <v>0</v>
      </c>
      <c r="F17" s="39">
        <v>1</v>
      </c>
      <c r="G17" s="39">
        <v>1</v>
      </c>
      <c r="H17" s="39">
        <v>1</v>
      </c>
      <c r="I17" s="39">
        <v>0</v>
      </c>
      <c r="J17" s="39">
        <v>0.22</v>
      </c>
      <c r="K17" s="39">
        <v>0.22</v>
      </c>
      <c r="L17" s="39">
        <v>0</v>
      </c>
      <c r="M17" s="39">
        <v>0</v>
      </c>
      <c r="N17" s="39">
        <v>0</v>
      </c>
      <c r="O17" s="39">
        <v>-0.21</v>
      </c>
      <c r="P17" s="39">
        <v>-0.05</v>
      </c>
      <c r="Q17" s="39">
        <v>1</v>
      </c>
      <c r="R17" s="39">
        <v>0.79</v>
      </c>
      <c r="S17" s="39">
        <v>-0.21</v>
      </c>
      <c r="T17" s="39">
        <v>-0.05</v>
      </c>
      <c r="U17" s="39">
        <v>2</v>
      </c>
      <c r="V17" s="39">
        <v>0</v>
      </c>
      <c r="W17" s="39" t="s">
        <v>54</v>
      </c>
      <c r="X17" s="39">
        <v>0.81</v>
      </c>
      <c r="Y17" s="39">
        <v>1.02</v>
      </c>
      <c r="Z17" s="39">
        <v>-1.25827696139477</v>
      </c>
    </row>
    <row r="18" spans="1:26" x14ac:dyDescent="0.25">
      <c r="A18" s="40" t="s">
        <v>190</v>
      </c>
      <c r="B18" s="41" t="s">
        <v>73</v>
      </c>
      <c r="C18" s="41">
        <v>3.9</v>
      </c>
      <c r="D18" s="41" t="s">
        <v>69</v>
      </c>
      <c r="E18" s="41">
        <v>0</v>
      </c>
      <c r="F18" s="41">
        <v>1</v>
      </c>
      <c r="G18" s="41">
        <v>1</v>
      </c>
      <c r="H18" s="41">
        <v>1</v>
      </c>
      <c r="I18" s="41">
        <v>0</v>
      </c>
      <c r="J18" s="41">
        <v>0.26</v>
      </c>
      <c r="K18" s="41">
        <v>0.26</v>
      </c>
      <c r="L18" s="41">
        <v>0</v>
      </c>
      <c r="M18" s="41">
        <v>0</v>
      </c>
      <c r="N18" s="41">
        <v>0</v>
      </c>
      <c r="O18" s="41">
        <v>0.63</v>
      </c>
      <c r="P18" s="41">
        <v>0.16</v>
      </c>
      <c r="Q18" s="41">
        <v>0</v>
      </c>
      <c r="R18" s="41">
        <v>0.63</v>
      </c>
      <c r="S18" s="41">
        <v>0.63</v>
      </c>
      <c r="T18" s="41">
        <v>0.16</v>
      </c>
      <c r="U18" s="41">
        <v>2</v>
      </c>
      <c r="V18" s="41">
        <v>0</v>
      </c>
      <c r="W18" s="41" t="s">
        <v>72</v>
      </c>
      <c r="X18" s="41">
        <v>0.75</v>
      </c>
      <c r="Y18" s="41">
        <v>1.17</v>
      </c>
      <c r="Z18" s="41">
        <v>-1.297630759651307</v>
      </c>
    </row>
    <row r="19" spans="1:26" x14ac:dyDescent="0.25">
      <c r="A19" s="38" t="s">
        <v>191</v>
      </c>
      <c r="B19" s="39" t="s">
        <v>63</v>
      </c>
      <c r="C19" s="39">
        <v>5</v>
      </c>
      <c r="D19" s="39" t="s">
        <v>69</v>
      </c>
      <c r="E19" s="39">
        <v>10</v>
      </c>
      <c r="F19" s="39">
        <v>11</v>
      </c>
      <c r="G19" s="39">
        <v>21</v>
      </c>
      <c r="H19" s="39">
        <v>90</v>
      </c>
      <c r="I19" s="39">
        <v>9</v>
      </c>
      <c r="J19" s="39">
        <v>9</v>
      </c>
      <c r="K19" s="39">
        <v>18</v>
      </c>
      <c r="L19" s="39">
        <v>7</v>
      </c>
      <c r="M19" s="39">
        <v>1.4600000000000011</v>
      </c>
      <c r="N19" s="39">
        <v>0.28999999999999998</v>
      </c>
      <c r="O19" s="39">
        <v>-1.0900000000000001</v>
      </c>
      <c r="P19" s="39">
        <v>-0.22</v>
      </c>
      <c r="Q19" s="39">
        <v>28</v>
      </c>
      <c r="R19" s="39">
        <v>28.37</v>
      </c>
      <c r="S19" s="39">
        <v>0.37000000000000077</v>
      </c>
      <c r="T19" s="39">
        <v>6.9999999999999979E-2</v>
      </c>
      <c r="U19" s="39">
        <v>66</v>
      </c>
      <c r="V19" s="39">
        <v>10</v>
      </c>
      <c r="W19" s="39" t="s">
        <v>62</v>
      </c>
      <c r="X19" s="39">
        <v>1.05</v>
      </c>
      <c r="Y19" s="39">
        <v>0.88</v>
      </c>
      <c r="Z19" s="39">
        <v>-1.3797297633872969</v>
      </c>
    </row>
    <row r="20" spans="1:26" x14ac:dyDescent="0.25">
      <c r="A20" s="40" t="s">
        <v>192</v>
      </c>
      <c r="B20" s="41" t="s">
        <v>73</v>
      </c>
      <c r="C20" s="41">
        <v>4.4000000000000004</v>
      </c>
      <c r="D20" s="41" t="s">
        <v>69</v>
      </c>
      <c r="E20" s="41">
        <v>12</v>
      </c>
      <c r="F20" s="41">
        <v>10</v>
      </c>
      <c r="G20" s="41">
        <v>22</v>
      </c>
      <c r="H20" s="41">
        <v>67</v>
      </c>
      <c r="I20" s="41">
        <v>6.14</v>
      </c>
      <c r="J20" s="41">
        <v>9.09</v>
      </c>
      <c r="K20" s="41">
        <v>15.23</v>
      </c>
      <c r="L20" s="41">
        <v>2</v>
      </c>
      <c r="M20" s="41">
        <v>-3.2899999999999991</v>
      </c>
      <c r="N20" s="41">
        <v>-0.75</v>
      </c>
      <c r="O20" s="41">
        <v>1.8499999999999981</v>
      </c>
      <c r="P20" s="41">
        <v>0.42</v>
      </c>
      <c r="Q20" s="41">
        <v>39</v>
      </c>
      <c r="R20" s="41">
        <v>37.56</v>
      </c>
      <c r="S20" s="41">
        <v>-1.4400000000000011</v>
      </c>
      <c r="T20" s="41">
        <v>-0.33</v>
      </c>
      <c r="U20" s="41">
        <v>101</v>
      </c>
      <c r="V20" s="41">
        <v>2</v>
      </c>
      <c r="W20" s="41" t="s">
        <v>72</v>
      </c>
      <c r="X20" s="41">
        <v>0.75</v>
      </c>
      <c r="Y20" s="41">
        <v>1.17</v>
      </c>
      <c r="Z20" s="41">
        <v>-1.391721668742216</v>
      </c>
    </row>
    <row r="21" spans="1:26" x14ac:dyDescent="0.25">
      <c r="A21" s="38" t="s">
        <v>193</v>
      </c>
      <c r="B21" s="39" t="s">
        <v>72</v>
      </c>
      <c r="C21" s="39">
        <v>4.5</v>
      </c>
      <c r="D21" s="39" t="s">
        <v>69</v>
      </c>
      <c r="E21" s="39">
        <v>11</v>
      </c>
      <c r="F21" s="39">
        <v>11</v>
      </c>
      <c r="G21" s="39">
        <v>22</v>
      </c>
      <c r="H21" s="39">
        <v>79</v>
      </c>
      <c r="I21" s="39">
        <v>6.89</v>
      </c>
      <c r="J21" s="39">
        <v>10.67</v>
      </c>
      <c r="K21" s="39">
        <v>17.559999999999999</v>
      </c>
      <c r="L21" s="39">
        <v>6</v>
      </c>
      <c r="M21" s="39">
        <v>-2.19</v>
      </c>
      <c r="N21" s="39">
        <v>-0.49</v>
      </c>
      <c r="O21" s="39">
        <v>4.9499999999999993</v>
      </c>
      <c r="P21" s="39">
        <v>1.1000000000000001</v>
      </c>
      <c r="Q21" s="39">
        <v>28</v>
      </c>
      <c r="R21" s="39">
        <v>30.76</v>
      </c>
      <c r="S21" s="39">
        <v>2.7599999999999989</v>
      </c>
      <c r="T21" s="39">
        <v>0.6100000000000001</v>
      </c>
      <c r="U21" s="39">
        <v>61</v>
      </c>
      <c r="V21" s="39">
        <v>4</v>
      </c>
      <c r="W21" s="39" t="s">
        <v>73</v>
      </c>
      <c r="X21" s="39">
        <v>1.2</v>
      </c>
      <c r="Y21" s="39">
        <v>0.84</v>
      </c>
      <c r="Z21" s="39">
        <v>-1.398052303860523</v>
      </c>
    </row>
    <row r="22" spans="1:26" x14ac:dyDescent="0.25">
      <c r="A22" s="40" t="s">
        <v>194</v>
      </c>
      <c r="B22" s="41" t="s">
        <v>59</v>
      </c>
      <c r="C22" s="41">
        <v>5.0999999999999996</v>
      </c>
      <c r="D22" s="41" t="s">
        <v>69</v>
      </c>
      <c r="E22" s="41">
        <v>12</v>
      </c>
      <c r="F22" s="41">
        <v>10</v>
      </c>
      <c r="G22" s="41">
        <v>22</v>
      </c>
      <c r="H22" s="41">
        <v>76</v>
      </c>
      <c r="I22" s="41">
        <v>7.06</v>
      </c>
      <c r="J22" s="41">
        <v>7.84</v>
      </c>
      <c r="K22" s="41">
        <v>14.9</v>
      </c>
      <c r="L22" s="41">
        <v>6</v>
      </c>
      <c r="M22" s="41">
        <v>-2.41</v>
      </c>
      <c r="N22" s="41">
        <v>-0.47</v>
      </c>
      <c r="O22" s="41">
        <v>4</v>
      </c>
      <c r="P22" s="41">
        <v>0.78</v>
      </c>
      <c r="Q22" s="41">
        <v>32</v>
      </c>
      <c r="R22" s="41">
        <v>33.590000000000003</v>
      </c>
      <c r="S22" s="41">
        <v>1.59</v>
      </c>
      <c r="T22" s="41">
        <v>0.31000000000000011</v>
      </c>
      <c r="U22" s="41">
        <v>56</v>
      </c>
      <c r="V22" s="41">
        <v>5</v>
      </c>
      <c r="W22" s="41" t="s">
        <v>60</v>
      </c>
      <c r="X22" s="41">
        <v>1.02</v>
      </c>
      <c r="Y22" s="41">
        <v>0.96</v>
      </c>
      <c r="Z22" s="41">
        <v>-1.407705354919053</v>
      </c>
    </row>
    <row r="23" spans="1:26" x14ac:dyDescent="0.25">
      <c r="A23" s="38" t="s">
        <v>195</v>
      </c>
      <c r="B23" s="39" t="s">
        <v>50</v>
      </c>
      <c r="C23" s="39">
        <v>4.8</v>
      </c>
      <c r="D23" s="39" t="s">
        <v>69</v>
      </c>
      <c r="E23" s="39">
        <v>11</v>
      </c>
      <c r="F23" s="39">
        <v>9</v>
      </c>
      <c r="G23" s="39">
        <v>20</v>
      </c>
      <c r="H23" s="39">
        <v>72</v>
      </c>
      <c r="I23" s="39">
        <v>5.83</v>
      </c>
      <c r="J23" s="39">
        <v>9.17</v>
      </c>
      <c r="K23" s="39">
        <v>15</v>
      </c>
      <c r="L23" s="39">
        <v>4</v>
      </c>
      <c r="M23" s="39">
        <v>-1.34</v>
      </c>
      <c r="N23" s="39">
        <v>-0.28000000000000003</v>
      </c>
      <c r="O23" s="39">
        <v>4.59</v>
      </c>
      <c r="P23" s="39">
        <v>0.96</v>
      </c>
      <c r="Q23" s="39">
        <v>24</v>
      </c>
      <c r="R23" s="39">
        <v>27.25</v>
      </c>
      <c r="S23" s="39">
        <v>3.25</v>
      </c>
      <c r="T23" s="39">
        <v>0.67999999999999994</v>
      </c>
      <c r="U23" s="39">
        <v>68</v>
      </c>
      <c r="V23" s="39">
        <v>7</v>
      </c>
      <c r="W23" s="39" t="s">
        <v>51</v>
      </c>
      <c r="X23" s="39">
        <v>1.32</v>
      </c>
      <c r="Y23" s="39">
        <v>0.81</v>
      </c>
      <c r="Z23" s="39">
        <v>-1.4682782067247819</v>
      </c>
    </row>
    <row r="24" spans="1:26" x14ac:dyDescent="0.25">
      <c r="A24" s="40" t="s">
        <v>196</v>
      </c>
      <c r="B24" s="41" t="s">
        <v>53</v>
      </c>
      <c r="C24" s="41">
        <v>5</v>
      </c>
      <c r="D24" s="41" t="s">
        <v>69</v>
      </c>
      <c r="E24" s="41">
        <v>11</v>
      </c>
      <c r="F24" s="41">
        <v>11</v>
      </c>
      <c r="G24" s="41">
        <v>22</v>
      </c>
      <c r="H24" s="41">
        <v>61</v>
      </c>
      <c r="I24" s="41">
        <v>6.2</v>
      </c>
      <c r="J24" s="41">
        <v>6</v>
      </c>
      <c r="K24" s="41">
        <v>12.2</v>
      </c>
      <c r="L24" s="41">
        <v>3</v>
      </c>
      <c r="M24" s="41">
        <v>-4.6999999999999993</v>
      </c>
      <c r="N24" s="41">
        <v>-0.94</v>
      </c>
      <c r="O24" s="41">
        <v>-1.840000000000003</v>
      </c>
      <c r="P24" s="41">
        <v>-0.37</v>
      </c>
      <c r="Q24" s="41">
        <v>33</v>
      </c>
      <c r="R24" s="41">
        <v>26.46</v>
      </c>
      <c r="S24" s="41">
        <v>-6.5400000000000027</v>
      </c>
      <c r="T24" s="41">
        <v>-1.31</v>
      </c>
      <c r="U24" s="41">
        <v>57</v>
      </c>
      <c r="V24" s="41">
        <v>2</v>
      </c>
      <c r="W24" s="41" t="s">
        <v>54</v>
      </c>
      <c r="X24" s="41">
        <v>0.81</v>
      </c>
      <c r="Y24" s="41">
        <v>1.02</v>
      </c>
      <c r="Z24" s="41">
        <v>-1.5460042341220419</v>
      </c>
    </row>
    <row r="25" spans="1:26" x14ac:dyDescent="0.25">
      <c r="A25" s="38" t="s">
        <v>197</v>
      </c>
      <c r="B25" s="39" t="s">
        <v>51</v>
      </c>
      <c r="C25" s="39">
        <v>5.2</v>
      </c>
      <c r="D25" s="39" t="s">
        <v>69</v>
      </c>
      <c r="E25" s="39">
        <v>3</v>
      </c>
      <c r="F25" s="39">
        <v>5</v>
      </c>
      <c r="G25" s="39">
        <v>8</v>
      </c>
      <c r="H25" s="39">
        <v>25</v>
      </c>
      <c r="I25" s="39">
        <v>2.31</v>
      </c>
      <c r="J25" s="39">
        <v>2.5</v>
      </c>
      <c r="K25" s="39">
        <v>4.8099999999999996</v>
      </c>
      <c r="L25" s="39">
        <v>2</v>
      </c>
      <c r="M25" s="39">
        <v>1.04</v>
      </c>
      <c r="N25" s="39">
        <v>0.2</v>
      </c>
      <c r="O25" s="39">
        <v>2.2400000000000002</v>
      </c>
      <c r="P25" s="39">
        <v>0.43</v>
      </c>
      <c r="Q25" s="39">
        <v>10</v>
      </c>
      <c r="R25" s="39">
        <v>13.28</v>
      </c>
      <c r="S25" s="39">
        <v>3.28</v>
      </c>
      <c r="T25" s="39">
        <v>0.63</v>
      </c>
      <c r="U25" s="39">
        <v>24</v>
      </c>
      <c r="V25" s="39">
        <v>0</v>
      </c>
      <c r="W25" s="39" t="s">
        <v>50</v>
      </c>
      <c r="X25" s="39">
        <v>1.32</v>
      </c>
      <c r="Y25" s="39">
        <v>0.87</v>
      </c>
      <c r="Z25" s="39">
        <v>-1.586618679950186</v>
      </c>
    </row>
    <row r="26" spans="1:26" x14ac:dyDescent="0.25">
      <c r="A26" s="40" t="s">
        <v>198</v>
      </c>
      <c r="B26" s="41" t="s">
        <v>50</v>
      </c>
      <c r="C26" s="41">
        <v>4.2</v>
      </c>
      <c r="D26" s="41" t="s">
        <v>69</v>
      </c>
      <c r="E26" s="41">
        <v>0</v>
      </c>
      <c r="F26" s="41">
        <v>2</v>
      </c>
      <c r="G26" s="41">
        <v>2</v>
      </c>
      <c r="H26" s="41">
        <v>5</v>
      </c>
      <c r="I26" s="41">
        <v>0</v>
      </c>
      <c r="J26" s="41">
        <v>1.19</v>
      </c>
      <c r="K26" s="41">
        <v>1.19</v>
      </c>
      <c r="L26" s="41">
        <v>0</v>
      </c>
      <c r="M26" s="41">
        <v>0</v>
      </c>
      <c r="N26" s="41">
        <v>0</v>
      </c>
      <c r="O26" s="41">
        <v>0.1400000000000001</v>
      </c>
      <c r="P26" s="41">
        <v>0.03</v>
      </c>
      <c r="Q26" s="41">
        <v>3</v>
      </c>
      <c r="R26" s="41">
        <v>3.14</v>
      </c>
      <c r="S26" s="41">
        <v>0.1400000000000001</v>
      </c>
      <c r="T26" s="41">
        <v>0.03</v>
      </c>
      <c r="U26" s="41">
        <v>7</v>
      </c>
      <c r="V26" s="41">
        <v>0</v>
      </c>
      <c r="W26" s="41" t="s">
        <v>51</v>
      </c>
      <c r="X26" s="41">
        <v>1.32</v>
      </c>
      <c r="Y26" s="41">
        <v>0.81</v>
      </c>
      <c r="Z26" s="41">
        <v>-1.609641843088419</v>
      </c>
    </row>
    <row r="27" spans="1:26" x14ac:dyDescent="0.25">
      <c r="A27" s="38" t="s">
        <v>199</v>
      </c>
      <c r="B27" s="39" t="s">
        <v>51</v>
      </c>
      <c r="C27" s="39">
        <v>5.3</v>
      </c>
      <c r="D27" s="39" t="s">
        <v>69</v>
      </c>
      <c r="E27" s="39">
        <v>7</v>
      </c>
      <c r="F27" s="39">
        <v>7</v>
      </c>
      <c r="G27" s="39">
        <v>14</v>
      </c>
      <c r="H27" s="39">
        <v>41</v>
      </c>
      <c r="I27" s="39">
        <v>3.21</v>
      </c>
      <c r="J27" s="39">
        <v>4.53</v>
      </c>
      <c r="K27" s="39">
        <v>7.74</v>
      </c>
      <c r="L27" s="39">
        <v>3</v>
      </c>
      <c r="M27" s="39">
        <v>-2.6999999999999988</v>
      </c>
      <c r="N27" s="39">
        <v>-0.51</v>
      </c>
      <c r="O27" s="39">
        <v>2.19</v>
      </c>
      <c r="P27" s="39">
        <v>0.41</v>
      </c>
      <c r="Q27" s="39">
        <v>19</v>
      </c>
      <c r="R27" s="39">
        <v>18.489999999999998</v>
      </c>
      <c r="S27" s="39">
        <v>-0.50999999999999934</v>
      </c>
      <c r="T27" s="39">
        <v>-0.1</v>
      </c>
      <c r="U27" s="39">
        <v>33</v>
      </c>
      <c r="V27" s="39">
        <v>2</v>
      </c>
      <c r="W27" s="39" t="s">
        <v>50</v>
      </c>
      <c r="X27" s="39">
        <v>1.32</v>
      </c>
      <c r="Y27" s="39">
        <v>0.87</v>
      </c>
      <c r="Z27" s="39">
        <v>-1.758891407222914</v>
      </c>
    </row>
    <row r="28" spans="1:26" x14ac:dyDescent="0.25">
      <c r="A28" s="40" t="s">
        <v>75</v>
      </c>
      <c r="B28" s="41" t="s">
        <v>54</v>
      </c>
      <c r="C28" s="41">
        <v>4.0999999999999996</v>
      </c>
      <c r="D28" s="41" t="s">
        <v>69</v>
      </c>
      <c r="E28" s="41">
        <v>7</v>
      </c>
      <c r="F28" s="41">
        <v>5</v>
      </c>
      <c r="G28" s="41">
        <v>12</v>
      </c>
      <c r="H28" s="41">
        <v>35</v>
      </c>
      <c r="I28" s="41">
        <v>4.63</v>
      </c>
      <c r="J28" s="41">
        <v>3.9</v>
      </c>
      <c r="K28" s="41">
        <v>8.5399999999999991</v>
      </c>
      <c r="L28" s="41">
        <v>2</v>
      </c>
      <c r="M28" s="41">
        <v>0.62000000000000099</v>
      </c>
      <c r="N28" s="41">
        <v>0.15</v>
      </c>
      <c r="O28" s="41">
        <v>1.08</v>
      </c>
      <c r="P28" s="41">
        <v>0.26</v>
      </c>
      <c r="Q28" s="41">
        <v>19</v>
      </c>
      <c r="R28" s="41">
        <v>20.7</v>
      </c>
      <c r="S28" s="41">
        <v>1.7000000000000011</v>
      </c>
      <c r="T28" s="41">
        <v>0.41</v>
      </c>
      <c r="U28" s="41">
        <v>45</v>
      </c>
      <c r="V28" s="41">
        <v>2</v>
      </c>
      <c r="W28" s="41" t="s">
        <v>53</v>
      </c>
      <c r="X28" s="41">
        <v>0.99</v>
      </c>
      <c r="Y28" s="41">
        <v>1.29</v>
      </c>
      <c r="Z28" s="41">
        <v>-1.85295603985056</v>
      </c>
    </row>
    <row r="29" spans="1:26" x14ac:dyDescent="0.25">
      <c r="A29" s="38" t="s">
        <v>200</v>
      </c>
      <c r="B29" s="39" t="s">
        <v>54</v>
      </c>
      <c r="C29" s="39">
        <v>4.2</v>
      </c>
      <c r="D29" s="39" t="s">
        <v>69</v>
      </c>
      <c r="E29" s="39">
        <v>5</v>
      </c>
      <c r="F29" s="39">
        <v>6</v>
      </c>
      <c r="G29" s="39">
        <v>11</v>
      </c>
      <c r="H29" s="39">
        <v>19</v>
      </c>
      <c r="I29" s="39">
        <v>1.67</v>
      </c>
      <c r="J29" s="39">
        <v>2.86</v>
      </c>
      <c r="K29" s="39">
        <v>4.5199999999999996</v>
      </c>
      <c r="L29" s="39">
        <v>1</v>
      </c>
      <c r="M29" s="39">
        <v>-3.27</v>
      </c>
      <c r="N29" s="39">
        <v>-0.78</v>
      </c>
      <c r="O29" s="39">
        <v>-2.149999999999999</v>
      </c>
      <c r="P29" s="39">
        <v>-0.51</v>
      </c>
      <c r="Q29" s="39">
        <v>23</v>
      </c>
      <c r="R29" s="39">
        <v>17.579999999999998</v>
      </c>
      <c r="S29" s="39">
        <v>-5.4199999999999982</v>
      </c>
      <c r="T29" s="39">
        <v>-1.29</v>
      </c>
      <c r="U29" s="39">
        <v>34</v>
      </c>
      <c r="V29" s="39">
        <v>0</v>
      </c>
      <c r="W29" s="39" t="s">
        <v>53</v>
      </c>
      <c r="X29" s="39">
        <v>0.99</v>
      </c>
      <c r="Y29" s="39">
        <v>1.29</v>
      </c>
      <c r="Z29" s="39">
        <v>-2.1765924034869242</v>
      </c>
    </row>
    <row r="30" spans="1:26" x14ac:dyDescent="0.25">
      <c r="A30" s="40" t="s">
        <v>201</v>
      </c>
      <c r="B30" s="41" t="s">
        <v>47</v>
      </c>
      <c r="C30" s="41">
        <v>4</v>
      </c>
      <c r="D30" s="41" t="s">
        <v>69</v>
      </c>
      <c r="E30" s="41">
        <v>1</v>
      </c>
      <c r="F30" s="41">
        <v>2</v>
      </c>
      <c r="G30" s="41">
        <v>3</v>
      </c>
      <c r="H30" s="41">
        <v>8</v>
      </c>
      <c r="I30" s="41">
        <v>0.5</v>
      </c>
      <c r="J30" s="41">
        <v>1.5</v>
      </c>
      <c r="K30" s="41">
        <v>2</v>
      </c>
      <c r="L30" s="41">
        <v>0</v>
      </c>
      <c r="M30" s="41">
        <v>0.42999999999999972</v>
      </c>
      <c r="N30" s="41">
        <v>0.11</v>
      </c>
      <c r="O30" s="41">
        <v>1.97</v>
      </c>
      <c r="P30" s="41">
        <v>0.49</v>
      </c>
      <c r="Q30" s="41">
        <v>7</v>
      </c>
      <c r="R30" s="41">
        <v>9.4</v>
      </c>
      <c r="S30" s="41">
        <v>2.4</v>
      </c>
      <c r="T30" s="41">
        <v>0.6</v>
      </c>
      <c r="U30" s="41">
        <v>13</v>
      </c>
      <c r="V30" s="41">
        <v>0</v>
      </c>
      <c r="W30" s="41" t="s">
        <v>45</v>
      </c>
      <c r="X30" s="41">
        <v>1.1399999999999999</v>
      </c>
      <c r="Y30" s="41">
        <v>1.5</v>
      </c>
      <c r="Z30" s="41">
        <v>-2.4754296388542958</v>
      </c>
    </row>
    <row r="31" spans="1:26" x14ac:dyDescent="0.25">
      <c r="A31" s="42" t="s">
        <v>202</v>
      </c>
      <c r="B31" s="42" t="s">
        <v>47</v>
      </c>
      <c r="C31" s="42">
        <v>4.4000000000000004</v>
      </c>
      <c r="D31" s="42" t="s">
        <v>69</v>
      </c>
      <c r="E31" s="42">
        <v>6</v>
      </c>
      <c r="F31" s="42">
        <v>9</v>
      </c>
      <c r="G31" s="42">
        <v>15</v>
      </c>
      <c r="H31" s="42">
        <v>46</v>
      </c>
      <c r="I31" s="42">
        <v>4.32</v>
      </c>
      <c r="J31" s="42">
        <v>6.14</v>
      </c>
      <c r="K31" s="42">
        <v>10.45</v>
      </c>
      <c r="L31" s="42">
        <v>2</v>
      </c>
      <c r="M31" s="42">
        <v>2.399999999999999</v>
      </c>
      <c r="N31" s="42">
        <v>0.55000000000000004</v>
      </c>
      <c r="O31" s="42">
        <v>-0.48000000000000043</v>
      </c>
      <c r="P31" s="42">
        <v>-0.11</v>
      </c>
      <c r="Q31" s="42">
        <v>33</v>
      </c>
      <c r="R31" s="42">
        <v>34.92</v>
      </c>
      <c r="S31" s="42">
        <v>1.919999999999999</v>
      </c>
      <c r="T31" s="42">
        <v>0.44000000000000011</v>
      </c>
      <c r="U31" s="42">
        <v>62</v>
      </c>
      <c r="V31" s="42">
        <v>5</v>
      </c>
      <c r="W31" s="42" t="s">
        <v>45</v>
      </c>
      <c r="X31" s="42">
        <v>1.1399999999999999</v>
      </c>
      <c r="Y31" s="42">
        <v>1.5</v>
      </c>
      <c r="Z31" s="42">
        <v>-2.4972478206724782</v>
      </c>
    </row>
    <row r="32" spans="1:26" x14ac:dyDescent="0.25">
      <c r="A32" s="42" t="s">
        <v>203</v>
      </c>
      <c r="B32" s="42" t="s">
        <v>47</v>
      </c>
      <c r="C32" s="42">
        <v>4.3</v>
      </c>
      <c r="D32" s="42" t="s">
        <v>69</v>
      </c>
      <c r="E32" s="42">
        <v>3</v>
      </c>
      <c r="F32" s="42">
        <v>1</v>
      </c>
      <c r="G32" s="42">
        <v>4</v>
      </c>
      <c r="H32" s="42">
        <v>10</v>
      </c>
      <c r="I32" s="42">
        <v>1.86</v>
      </c>
      <c r="J32" s="42">
        <v>0.47</v>
      </c>
      <c r="K32" s="42">
        <v>2.33</v>
      </c>
      <c r="L32" s="42">
        <v>0</v>
      </c>
      <c r="M32" s="42">
        <v>-0.96000000000000085</v>
      </c>
      <c r="N32" s="42">
        <v>-0.22</v>
      </c>
      <c r="O32" s="42">
        <v>-0.75</v>
      </c>
      <c r="P32" s="42">
        <v>-0.17</v>
      </c>
      <c r="Q32" s="42">
        <v>10</v>
      </c>
      <c r="R32" s="42">
        <v>8.2899999999999991</v>
      </c>
      <c r="S32" s="42">
        <v>-1.7100000000000011</v>
      </c>
      <c r="T32" s="42">
        <v>-0.39</v>
      </c>
      <c r="U32" s="42">
        <v>19</v>
      </c>
      <c r="V32" s="42">
        <v>0</v>
      </c>
      <c r="W32" s="42" t="s">
        <v>45</v>
      </c>
      <c r="X32" s="42">
        <v>1.1399999999999999</v>
      </c>
      <c r="Y32" s="42">
        <v>1.5</v>
      </c>
      <c r="Z32" s="42">
        <v>-2.6622478206724778</v>
      </c>
    </row>
    <row r="33" spans="1:26" x14ac:dyDescent="0.25">
      <c r="A33" s="42" t="s">
        <v>204</v>
      </c>
      <c r="B33" s="42" t="s">
        <v>43</v>
      </c>
      <c r="C33" s="42">
        <v>4.4000000000000004</v>
      </c>
      <c r="D33" s="42" t="s">
        <v>69</v>
      </c>
      <c r="E33" s="42">
        <v>8</v>
      </c>
      <c r="F33" s="42">
        <v>9</v>
      </c>
      <c r="G33" s="42">
        <v>17</v>
      </c>
      <c r="H33" s="42">
        <v>48</v>
      </c>
      <c r="I33" s="42">
        <v>3.86</v>
      </c>
      <c r="J33" s="42">
        <v>7.05</v>
      </c>
      <c r="K33" s="42">
        <v>10.91</v>
      </c>
      <c r="L33" s="42">
        <v>1</v>
      </c>
      <c r="M33" s="42">
        <v>-0.89000000000000057</v>
      </c>
      <c r="N33" s="42">
        <v>-0.2</v>
      </c>
      <c r="O33" s="42">
        <v>5.1000000000000014</v>
      </c>
      <c r="P33" s="42">
        <v>1.1599999999999999</v>
      </c>
      <c r="Q33" s="42">
        <v>31</v>
      </c>
      <c r="R33" s="42">
        <v>35.21</v>
      </c>
      <c r="S33" s="42">
        <v>4.2100000000000009</v>
      </c>
      <c r="T33" s="42">
        <v>0.96</v>
      </c>
      <c r="U33" s="42">
        <v>68</v>
      </c>
      <c r="V33" s="42">
        <v>5</v>
      </c>
      <c r="W33" s="42" t="s">
        <v>41</v>
      </c>
      <c r="X33" s="42">
        <v>1.58</v>
      </c>
      <c r="Y33" s="42">
        <v>1.29</v>
      </c>
      <c r="Z33" s="42">
        <v>-2.8892034869240351</v>
      </c>
    </row>
    <row r="34" spans="1:26" x14ac:dyDescent="0.25">
      <c r="A34" s="42" t="s">
        <v>205</v>
      </c>
      <c r="B34" s="42" t="s">
        <v>90</v>
      </c>
      <c r="C34" s="42">
        <v>4.5</v>
      </c>
      <c r="D34" s="42" t="s">
        <v>69</v>
      </c>
      <c r="E34" s="42">
        <v>8</v>
      </c>
      <c r="F34" s="42">
        <v>8</v>
      </c>
      <c r="G34" s="42">
        <v>16</v>
      </c>
      <c r="H34" s="42">
        <v>38</v>
      </c>
      <c r="I34" s="42">
        <v>5.1100000000000003</v>
      </c>
      <c r="J34" s="42">
        <v>3.33</v>
      </c>
      <c r="K34" s="42">
        <v>8.44</v>
      </c>
      <c r="L34" s="42">
        <v>1</v>
      </c>
      <c r="M34" s="42">
        <v>3.16</v>
      </c>
      <c r="N34" s="42">
        <v>0.7</v>
      </c>
      <c r="O34" s="42">
        <v>-2.3199999999999998</v>
      </c>
      <c r="P34" s="42">
        <v>-0.52</v>
      </c>
      <c r="Q34" s="42">
        <v>31</v>
      </c>
      <c r="R34" s="42">
        <v>31.84</v>
      </c>
      <c r="S34" s="42">
        <v>0.8400000000000003</v>
      </c>
      <c r="T34" s="42">
        <v>0.17999999999999991</v>
      </c>
      <c r="U34" s="42">
        <v>65</v>
      </c>
      <c r="V34" s="42">
        <v>0</v>
      </c>
      <c r="W34" s="42" t="s">
        <v>100</v>
      </c>
      <c r="X34" s="42">
        <v>1.35</v>
      </c>
      <c r="Y34" s="42">
        <v>1.44</v>
      </c>
      <c r="Z34" s="42">
        <v>-2.900009962640099</v>
      </c>
    </row>
    <row r="35" spans="1:26" x14ac:dyDescent="0.25">
      <c r="A35" s="42" t="s">
        <v>206</v>
      </c>
      <c r="B35" s="42" t="s">
        <v>90</v>
      </c>
      <c r="C35" s="42">
        <v>4</v>
      </c>
      <c r="D35" s="42" t="s">
        <v>69</v>
      </c>
      <c r="E35" s="42">
        <v>3</v>
      </c>
      <c r="F35" s="42">
        <v>2</v>
      </c>
      <c r="G35" s="42">
        <v>5</v>
      </c>
      <c r="H35" s="42">
        <v>8</v>
      </c>
      <c r="I35" s="42">
        <v>1</v>
      </c>
      <c r="J35" s="42">
        <v>1</v>
      </c>
      <c r="K35" s="42">
        <v>2</v>
      </c>
      <c r="L35" s="42">
        <v>0</v>
      </c>
      <c r="M35" s="42">
        <v>-0.72000000000000064</v>
      </c>
      <c r="N35" s="42">
        <v>-0.18</v>
      </c>
      <c r="O35" s="42">
        <v>-1.53</v>
      </c>
      <c r="P35" s="42">
        <v>-0.38</v>
      </c>
      <c r="Q35" s="42">
        <v>11</v>
      </c>
      <c r="R35" s="42">
        <v>8.75</v>
      </c>
      <c r="S35" s="42">
        <v>-2.2500000000000009</v>
      </c>
      <c r="T35" s="42">
        <v>-0.56000000000000005</v>
      </c>
      <c r="U35" s="42">
        <v>12</v>
      </c>
      <c r="V35" s="42">
        <v>0</v>
      </c>
      <c r="W35" s="42" t="s">
        <v>100</v>
      </c>
      <c r="X35" s="42">
        <v>1.35</v>
      </c>
      <c r="Y35" s="42">
        <v>1.44</v>
      </c>
      <c r="Z35" s="42">
        <v>-3.0404645080946451</v>
      </c>
    </row>
    <row r="36" spans="1:26" x14ac:dyDescent="0.25">
      <c r="A36" s="42" t="s">
        <v>207</v>
      </c>
      <c r="B36" s="42" t="s">
        <v>90</v>
      </c>
      <c r="C36" s="42">
        <v>3.9</v>
      </c>
      <c r="D36" s="42" t="s">
        <v>69</v>
      </c>
      <c r="E36" s="42">
        <v>1</v>
      </c>
      <c r="F36" s="42">
        <v>1</v>
      </c>
      <c r="G36" s="42">
        <v>2</v>
      </c>
      <c r="H36" s="42">
        <v>2</v>
      </c>
      <c r="I36" s="42">
        <v>0.26</v>
      </c>
      <c r="J36" s="42">
        <v>0.26</v>
      </c>
      <c r="K36" s="42">
        <v>0.51</v>
      </c>
      <c r="L36" s="42">
        <v>0</v>
      </c>
      <c r="M36" s="42">
        <v>-1.94</v>
      </c>
      <c r="N36" s="42">
        <v>-0.5</v>
      </c>
      <c r="O36" s="42">
        <v>-0.71</v>
      </c>
      <c r="P36" s="42">
        <v>-0.18</v>
      </c>
      <c r="Q36" s="42">
        <v>6</v>
      </c>
      <c r="R36" s="42">
        <v>3.35</v>
      </c>
      <c r="S36" s="42">
        <v>-2.65</v>
      </c>
      <c r="T36" s="42">
        <v>-0.67999999999999994</v>
      </c>
      <c r="U36" s="42">
        <v>4</v>
      </c>
      <c r="V36" s="42">
        <v>0</v>
      </c>
      <c r="W36" s="42" t="s">
        <v>100</v>
      </c>
      <c r="X36" s="42">
        <v>1.35</v>
      </c>
      <c r="Y36" s="42">
        <v>1.44</v>
      </c>
      <c r="Z36" s="42">
        <v>-3.0586463262764632</v>
      </c>
    </row>
    <row r="37" spans="1:26" x14ac:dyDescent="0.25">
      <c r="A37" s="42" t="s">
        <v>208</v>
      </c>
      <c r="B37" s="42" t="s">
        <v>43</v>
      </c>
      <c r="C37" s="42">
        <v>4.3</v>
      </c>
      <c r="D37" s="42" t="s">
        <v>69</v>
      </c>
      <c r="E37" s="42">
        <v>4</v>
      </c>
      <c r="F37" s="42">
        <v>1</v>
      </c>
      <c r="G37" s="42">
        <v>5</v>
      </c>
      <c r="H37" s="42">
        <v>14</v>
      </c>
      <c r="I37" s="42">
        <v>3.02</v>
      </c>
      <c r="J37" s="42">
        <v>0.23</v>
      </c>
      <c r="K37" s="42">
        <v>3.26</v>
      </c>
      <c r="L37" s="42">
        <v>1</v>
      </c>
      <c r="M37" s="42">
        <v>-1.35</v>
      </c>
      <c r="N37" s="42">
        <v>-0.31</v>
      </c>
      <c r="O37" s="42">
        <v>0.24000000000000021</v>
      </c>
      <c r="P37" s="42">
        <v>0.06</v>
      </c>
      <c r="Q37" s="42">
        <v>12</v>
      </c>
      <c r="R37" s="42">
        <v>10.89</v>
      </c>
      <c r="S37" s="42">
        <v>-1.109999999999999</v>
      </c>
      <c r="T37" s="42">
        <v>-0.25</v>
      </c>
      <c r="U37" s="42">
        <v>15</v>
      </c>
      <c r="V37" s="42">
        <v>2</v>
      </c>
      <c r="W37" s="42" t="s">
        <v>41</v>
      </c>
      <c r="X37" s="42">
        <v>1.58</v>
      </c>
      <c r="Y37" s="42">
        <v>1.29</v>
      </c>
      <c r="Z37" s="42">
        <v>-3.1310216687422159</v>
      </c>
    </row>
    <row r="38" spans="1:26" x14ac:dyDescent="0.25">
      <c r="A38" s="42" t="s">
        <v>209</v>
      </c>
      <c r="B38" s="42" t="s">
        <v>70</v>
      </c>
      <c r="C38" s="42">
        <v>4.2</v>
      </c>
      <c r="D38" s="42" t="s">
        <v>69</v>
      </c>
      <c r="E38" s="42">
        <v>3</v>
      </c>
      <c r="F38" s="42">
        <v>4</v>
      </c>
      <c r="G38" s="42">
        <v>7</v>
      </c>
      <c r="H38" s="42">
        <v>12</v>
      </c>
      <c r="I38" s="42">
        <v>1.19</v>
      </c>
      <c r="J38" s="42">
        <v>1.67</v>
      </c>
      <c r="K38" s="42">
        <v>2.86</v>
      </c>
      <c r="L38" s="42">
        <v>0</v>
      </c>
      <c r="M38" s="42">
        <v>-1.05</v>
      </c>
      <c r="N38" s="42">
        <v>-0.25</v>
      </c>
      <c r="O38" s="42">
        <v>-2.9700000000000011</v>
      </c>
      <c r="P38" s="42">
        <v>-0.71</v>
      </c>
      <c r="Q38" s="42">
        <v>17</v>
      </c>
      <c r="R38" s="42">
        <v>12.98</v>
      </c>
      <c r="S38" s="42">
        <v>-4.0199999999999996</v>
      </c>
      <c r="T38" s="42">
        <v>-0.96</v>
      </c>
      <c r="U38" s="42">
        <v>23</v>
      </c>
      <c r="V38" s="42">
        <v>0</v>
      </c>
      <c r="W38" s="42" t="s">
        <v>68</v>
      </c>
      <c r="X38" s="42">
        <v>1.29</v>
      </c>
      <c r="Y38" s="42">
        <v>1.53</v>
      </c>
      <c r="Z38" s="42">
        <v>-3.16580809464508</v>
      </c>
    </row>
    <row r="39" spans="1:26" x14ac:dyDescent="0.25">
      <c r="A39" s="42" t="s">
        <v>210</v>
      </c>
      <c r="B39" s="42" t="s">
        <v>70</v>
      </c>
      <c r="C39" s="42">
        <v>4.3</v>
      </c>
      <c r="D39" s="42" t="s">
        <v>69</v>
      </c>
      <c r="E39" s="42">
        <v>7</v>
      </c>
      <c r="F39" s="42">
        <v>8</v>
      </c>
      <c r="G39" s="42">
        <v>15</v>
      </c>
      <c r="H39" s="42">
        <v>40</v>
      </c>
      <c r="I39" s="42">
        <v>4.1900000000000004</v>
      </c>
      <c r="J39" s="42">
        <v>5.12</v>
      </c>
      <c r="K39" s="42">
        <v>9.3000000000000007</v>
      </c>
      <c r="L39" s="42">
        <v>3</v>
      </c>
      <c r="M39" s="42">
        <v>-4.7199999999999989</v>
      </c>
      <c r="N39" s="42">
        <v>-1.1000000000000001</v>
      </c>
      <c r="O39" s="42">
        <v>-4.08</v>
      </c>
      <c r="P39" s="42">
        <v>-0.95</v>
      </c>
      <c r="Q39" s="42">
        <v>34</v>
      </c>
      <c r="R39" s="42">
        <v>25.2</v>
      </c>
      <c r="S39" s="42">
        <v>-8.7999999999999989</v>
      </c>
      <c r="T39" s="42">
        <v>-2.0499999999999998</v>
      </c>
      <c r="U39" s="42">
        <v>41</v>
      </c>
      <c r="V39" s="42">
        <v>1</v>
      </c>
      <c r="W39" s="42" t="s">
        <v>68</v>
      </c>
      <c r="X39" s="42">
        <v>1.29</v>
      </c>
      <c r="Y39" s="42">
        <v>1.53</v>
      </c>
      <c r="Z39" s="42">
        <v>-3.3830808219178081</v>
      </c>
    </row>
    <row r="40" spans="1:26" x14ac:dyDescent="0.25">
      <c r="A40" s="42" t="s">
        <v>211</v>
      </c>
      <c r="B40" s="42" t="s">
        <v>51</v>
      </c>
      <c r="C40" s="42">
        <v>4</v>
      </c>
      <c r="D40" s="42" t="s">
        <v>69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 t="s">
        <v>50</v>
      </c>
      <c r="X40" s="42">
        <v>1.32</v>
      </c>
      <c r="Y40" s="42">
        <v>0.87</v>
      </c>
      <c r="Z40" s="42"/>
    </row>
    <row r="41" spans="1:26" x14ac:dyDescent="0.25">
      <c r="A41" s="42" t="s">
        <v>212</v>
      </c>
      <c r="B41" s="42" t="s">
        <v>56</v>
      </c>
      <c r="C41" s="42">
        <v>4</v>
      </c>
      <c r="D41" s="42" t="s">
        <v>69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 t="s">
        <v>57</v>
      </c>
      <c r="X41" s="42">
        <v>1.08</v>
      </c>
      <c r="Y41" s="42">
        <v>0.66</v>
      </c>
      <c r="Z41" s="42"/>
    </row>
    <row r="42" spans="1:26" x14ac:dyDescent="0.25">
      <c r="A42" s="42" t="s">
        <v>213</v>
      </c>
      <c r="B42" s="42" t="s">
        <v>100</v>
      </c>
      <c r="C42" s="42">
        <v>4.5</v>
      </c>
      <c r="D42" s="42" t="s">
        <v>69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 t="s">
        <v>90</v>
      </c>
      <c r="X42" s="42">
        <v>0.69</v>
      </c>
      <c r="Y42" s="42">
        <v>1.05</v>
      </c>
      <c r="Z42" s="42"/>
    </row>
    <row r="43" spans="1:26" x14ac:dyDescent="0.25">
      <c r="A43" s="42" t="s">
        <v>214</v>
      </c>
      <c r="B43" s="42" t="s">
        <v>57</v>
      </c>
      <c r="C43" s="42">
        <v>4</v>
      </c>
      <c r="D43" s="42" t="s">
        <v>69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 t="s">
        <v>56</v>
      </c>
      <c r="X43" s="42">
        <v>0.99</v>
      </c>
      <c r="Y43" s="42">
        <v>0.78</v>
      </c>
      <c r="Z43" s="42"/>
    </row>
  </sheetData>
  <autoFilter ref="A1:Z30" xr:uid="{00000000-0009-0000-0000-000005000000}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78"/>
  <sheetViews>
    <sheetView workbookViewId="0">
      <selection activeCell="V10" sqref="V10"/>
    </sheetView>
  </sheetViews>
  <sheetFormatPr baseColWidth="10" defaultColWidth="9.1640625" defaultRowHeight="21" x14ac:dyDescent="0.25"/>
  <cols>
    <col min="1" max="1" width="24.6640625" style="1" bestFit="1" customWidth="1"/>
    <col min="2" max="2" width="20" style="1" bestFit="1" customWidth="1"/>
    <col min="3" max="3" width="9.33203125" style="1" customWidth="1"/>
    <col min="4" max="4" width="7.5" style="1" customWidth="1"/>
    <col min="5" max="5" width="9.5" style="1" customWidth="1"/>
    <col min="6" max="6" width="10.1640625" style="1" customWidth="1"/>
    <col min="7" max="8" width="14.1640625" style="1" hidden="1" customWidth="1"/>
    <col min="9" max="9" width="11.5" style="1" customWidth="1"/>
    <col min="10" max="10" width="10.6640625" style="1" customWidth="1"/>
    <col min="11" max="12" width="16.5" style="1" hidden="1" customWidth="1"/>
    <col min="13" max="13" width="13.5" style="1" customWidth="1"/>
    <col min="14" max="14" width="5" style="1" customWidth="1"/>
    <col min="15" max="15" width="8.33203125" style="1" bestFit="1" customWidth="1"/>
    <col min="16" max="16" width="5" style="1" customWidth="1"/>
    <col min="17" max="17" width="8.33203125" style="1" bestFit="1" customWidth="1"/>
    <col min="18" max="18" width="9.5" style="1" hidden="1" customWidth="1"/>
    <col min="19" max="19" width="14.1640625" style="1" hidden="1" customWidth="1"/>
    <col min="20" max="20" width="9.5" style="1" hidden="1" customWidth="1"/>
    <col min="21" max="21" width="14.1640625" style="1" hidden="1" customWidth="1"/>
    <col min="22" max="22" width="8.33203125" style="1" bestFit="1" customWidth="1"/>
    <col min="23" max="23" width="11.5" style="1" customWidth="1"/>
    <col min="24" max="24" width="11.83203125" style="1" customWidth="1"/>
    <col min="25" max="25" width="20" style="1" bestFit="1" customWidth="1"/>
    <col min="26" max="26" width="9.33203125" style="1" customWidth="1"/>
    <col min="27" max="27" width="9.1640625" style="1" customWidth="1"/>
    <col min="28" max="28" width="8.33203125" style="1" bestFit="1" customWidth="1"/>
    <col min="29" max="29" width="32.33203125" style="1" bestFit="1" customWidth="1"/>
    <col min="30" max="62" width="9.1640625" style="1" customWidth="1"/>
    <col min="63" max="16384" width="9.1640625" style="1"/>
  </cols>
  <sheetData>
    <row r="1" spans="1:29" ht="21.75" customHeight="1" thickBot="1" x14ac:dyDescent="0.3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</row>
    <row r="2" spans="1:29" ht="21.75" customHeight="1" thickTop="1" x14ac:dyDescent="0.25">
      <c r="A2" s="45" t="s">
        <v>64</v>
      </c>
      <c r="B2" s="46" t="s">
        <v>41</v>
      </c>
      <c r="C2" s="46">
        <v>7.2</v>
      </c>
      <c r="D2" s="46" t="s">
        <v>65</v>
      </c>
      <c r="E2" s="46">
        <v>6</v>
      </c>
      <c r="F2" s="46">
        <v>19</v>
      </c>
      <c r="G2" s="46">
        <v>10</v>
      </c>
      <c r="H2" s="46">
        <v>10</v>
      </c>
      <c r="I2" s="46">
        <v>20</v>
      </c>
      <c r="J2" s="46">
        <v>96</v>
      </c>
      <c r="K2" s="46">
        <v>4.72</v>
      </c>
      <c r="L2" s="46">
        <v>8.61</v>
      </c>
      <c r="M2" s="46">
        <v>13.33</v>
      </c>
      <c r="N2" s="46">
        <v>1</v>
      </c>
      <c r="O2" s="46">
        <v>0.79999999999999993</v>
      </c>
      <c r="P2" s="46">
        <v>5</v>
      </c>
      <c r="Q2" s="46">
        <v>5.71</v>
      </c>
      <c r="R2" s="46">
        <v>2.19</v>
      </c>
      <c r="S2" s="46">
        <v>0.3</v>
      </c>
      <c r="T2" s="46">
        <v>4.32</v>
      </c>
      <c r="U2" s="46">
        <v>0.6</v>
      </c>
      <c r="V2" s="46">
        <v>6.51</v>
      </c>
      <c r="W2" s="46">
        <v>0.89999999999999991</v>
      </c>
      <c r="X2" s="46">
        <v>0.51000000000000023</v>
      </c>
      <c r="Y2" s="46" t="s">
        <v>43</v>
      </c>
      <c r="Z2" s="46">
        <v>0.6</v>
      </c>
      <c r="AA2" s="46">
        <v>1.29</v>
      </c>
      <c r="AB2" s="46">
        <v>0.63</v>
      </c>
      <c r="AC2" s="46">
        <v>5.6265877957658583E-3</v>
      </c>
    </row>
    <row r="3" spans="1:29" x14ac:dyDescent="0.25">
      <c r="A3" s="47" t="s">
        <v>144</v>
      </c>
      <c r="B3" s="48" t="s">
        <v>45</v>
      </c>
      <c r="C3" s="48">
        <v>5.0999999999999996</v>
      </c>
      <c r="D3" s="48" t="s">
        <v>65</v>
      </c>
      <c r="E3" s="48">
        <v>6</v>
      </c>
      <c r="F3" s="48">
        <v>19</v>
      </c>
      <c r="G3" s="48">
        <v>10</v>
      </c>
      <c r="H3" s="48">
        <v>12</v>
      </c>
      <c r="I3" s="48">
        <v>22</v>
      </c>
      <c r="J3" s="48">
        <v>89</v>
      </c>
      <c r="K3" s="48">
        <v>9.8000000000000007</v>
      </c>
      <c r="L3" s="48">
        <v>7.65</v>
      </c>
      <c r="M3" s="48">
        <v>17.45</v>
      </c>
      <c r="N3" s="48">
        <v>0</v>
      </c>
      <c r="O3" s="48">
        <v>0.38</v>
      </c>
      <c r="P3" s="48">
        <v>5</v>
      </c>
      <c r="Q3" s="48">
        <v>3.29</v>
      </c>
      <c r="R3" s="48">
        <v>2.25</v>
      </c>
      <c r="S3" s="48">
        <v>0.45</v>
      </c>
      <c r="T3" s="48">
        <v>1.42</v>
      </c>
      <c r="U3" s="48">
        <v>0.28000000000000003</v>
      </c>
      <c r="V3" s="48">
        <v>3.67</v>
      </c>
      <c r="W3" s="48">
        <v>0.73</v>
      </c>
      <c r="X3" s="48">
        <v>-1.33</v>
      </c>
      <c r="Y3" s="48" t="s">
        <v>47</v>
      </c>
      <c r="Z3" s="48">
        <v>0.45</v>
      </c>
      <c r="AA3" s="48">
        <v>1.5</v>
      </c>
      <c r="AB3" s="48">
        <v>0.78</v>
      </c>
      <c r="AC3" s="48">
        <v>-0.1523094645080946</v>
      </c>
    </row>
    <row r="4" spans="1:29" x14ac:dyDescent="0.25">
      <c r="A4" s="49" t="s">
        <v>215</v>
      </c>
      <c r="B4" s="50" t="s">
        <v>41</v>
      </c>
      <c r="C4" s="50">
        <v>5.9</v>
      </c>
      <c r="D4" s="50" t="s">
        <v>65</v>
      </c>
      <c r="E4" s="50">
        <v>2.2000000000000002</v>
      </c>
      <c r="F4" s="50">
        <v>18</v>
      </c>
      <c r="G4" s="50">
        <v>9</v>
      </c>
      <c r="H4" s="50">
        <v>11</v>
      </c>
      <c r="I4" s="50">
        <v>20</v>
      </c>
      <c r="J4" s="50">
        <v>56</v>
      </c>
      <c r="K4" s="50">
        <v>4.75</v>
      </c>
      <c r="L4" s="50">
        <v>4.75</v>
      </c>
      <c r="M4" s="50">
        <v>9.49</v>
      </c>
      <c r="N4" s="50">
        <v>0</v>
      </c>
      <c r="O4" s="50">
        <v>0.5</v>
      </c>
      <c r="P4" s="50">
        <v>0</v>
      </c>
      <c r="Q4" s="50">
        <v>2.7</v>
      </c>
      <c r="R4" s="50">
        <v>1.56</v>
      </c>
      <c r="S4" s="50">
        <v>0.26</v>
      </c>
      <c r="T4" s="50">
        <v>1.64</v>
      </c>
      <c r="U4" s="50">
        <v>0.28000000000000003</v>
      </c>
      <c r="V4" s="50">
        <v>3.2</v>
      </c>
      <c r="W4" s="50">
        <v>0.54</v>
      </c>
      <c r="X4" s="50">
        <v>3.2</v>
      </c>
      <c r="Y4" s="50" t="s">
        <v>43</v>
      </c>
      <c r="Z4" s="50">
        <v>0.6</v>
      </c>
      <c r="AA4" s="50">
        <v>1.29</v>
      </c>
      <c r="AB4" s="50">
        <v>0.63</v>
      </c>
      <c r="AC4" s="50">
        <v>-0.2877185554171855</v>
      </c>
    </row>
    <row r="5" spans="1:29" x14ac:dyDescent="0.25">
      <c r="A5" s="49" t="s">
        <v>216</v>
      </c>
      <c r="B5" s="50" t="s">
        <v>45</v>
      </c>
      <c r="C5" s="50">
        <v>5.4</v>
      </c>
      <c r="D5" s="50" t="s">
        <v>65</v>
      </c>
      <c r="E5" s="50">
        <v>2.2000000000000002</v>
      </c>
      <c r="F5" s="50">
        <v>17</v>
      </c>
      <c r="G5" s="50">
        <v>9</v>
      </c>
      <c r="H5" s="50">
        <v>9</v>
      </c>
      <c r="I5" s="50">
        <v>18</v>
      </c>
      <c r="J5" s="50">
        <v>55</v>
      </c>
      <c r="K5" s="50">
        <v>4.8099999999999996</v>
      </c>
      <c r="L5" s="50">
        <v>5.37</v>
      </c>
      <c r="M5" s="50">
        <v>10.19</v>
      </c>
      <c r="N5" s="50">
        <v>2</v>
      </c>
      <c r="O5" s="50">
        <v>1.47</v>
      </c>
      <c r="P5" s="50">
        <v>0</v>
      </c>
      <c r="Q5" s="50">
        <v>0.72</v>
      </c>
      <c r="R5" s="50">
        <v>1.1100000000000001</v>
      </c>
      <c r="S5" s="50">
        <v>0.21</v>
      </c>
      <c r="T5" s="50">
        <v>1.08</v>
      </c>
      <c r="U5" s="50">
        <v>0.2</v>
      </c>
      <c r="V5" s="50">
        <v>2.19</v>
      </c>
      <c r="W5" s="50">
        <v>0.41</v>
      </c>
      <c r="X5" s="50">
        <v>0.1900000000000002</v>
      </c>
      <c r="Y5" s="50" t="s">
        <v>47</v>
      </c>
      <c r="Z5" s="50">
        <v>0.45</v>
      </c>
      <c r="AA5" s="50">
        <v>1.5</v>
      </c>
      <c r="AB5" s="50">
        <v>0.78</v>
      </c>
      <c r="AC5" s="50">
        <v>-0.30482503113325032</v>
      </c>
    </row>
    <row r="6" spans="1:29" x14ac:dyDescent="0.25">
      <c r="A6" s="49" t="s">
        <v>217</v>
      </c>
      <c r="B6" s="50" t="s">
        <v>45</v>
      </c>
      <c r="C6" s="50">
        <v>4.4000000000000004</v>
      </c>
      <c r="D6" s="50" t="s">
        <v>65</v>
      </c>
      <c r="E6" s="50">
        <v>4</v>
      </c>
      <c r="F6" s="50">
        <v>21</v>
      </c>
      <c r="G6" s="50">
        <v>9</v>
      </c>
      <c r="H6" s="50">
        <v>12</v>
      </c>
      <c r="I6" s="50">
        <v>21</v>
      </c>
      <c r="J6" s="50">
        <v>64</v>
      </c>
      <c r="K6" s="50">
        <v>7.5</v>
      </c>
      <c r="L6" s="50">
        <v>7.05</v>
      </c>
      <c r="M6" s="50">
        <v>14.55</v>
      </c>
      <c r="N6" s="50">
        <v>0</v>
      </c>
      <c r="O6" s="50">
        <v>0.85000000000000009</v>
      </c>
      <c r="P6" s="50">
        <v>0</v>
      </c>
      <c r="Q6" s="50">
        <v>0.68</v>
      </c>
      <c r="R6" s="50">
        <v>0.83000000000000007</v>
      </c>
      <c r="S6" s="50">
        <v>0.19</v>
      </c>
      <c r="T6" s="50">
        <v>0.70000000000000007</v>
      </c>
      <c r="U6" s="50">
        <v>0.16</v>
      </c>
      <c r="V6" s="50">
        <v>1.53</v>
      </c>
      <c r="W6" s="50">
        <v>0.35</v>
      </c>
      <c r="X6" s="50">
        <v>1.53</v>
      </c>
      <c r="Y6" s="50" t="s">
        <v>47</v>
      </c>
      <c r="Z6" s="50">
        <v>0.45</v>
      </c>
      <c r="AA6" s="50">
        <v>1.5</v>
      </c>
      <c r="AB6" s="50">
        <v>0.78</v>
      </c>
      <c r="AC6" s="50">
        <v>-0.37283872976338728</v>
      </c>
    </row>
    <row r="7" spans="1:29" x14ac:dyDescent="0.25">
      <c r="A7" s="51" t="s">
        <v>218</v>
      </c>
      <c r="B7" s="52" t="s">
        <v>41</v>
      </c>
      <c r="C7" s="52">
        <v>6.4</v>
      </c>
      <c r="D7" s="52" t="s">
        <v>65</v>
      </c>
      <c r="E7" s="52">
        <v>3.4</v>
      </c>
      <c r="F7" s="52">
        <v>21</v>
      </c>
      <c r="G7" s="52">
        <v>10</v>
      </c>
      <c r="H7" s="52">
        <v>11</v>
      </c>
      <c r="I7" s="52">
        <v>21</v>
      </c>
      <c r="J7" s="52">
        <v>83</v>
      </c>
      <c r="K7" s="52">
        <v>5.94</v>
      </c>
      <c r="L7" s="52">
        <v>7.03</v>
      </c>
      <c r="M7" s="52">
        <v>12.97</v>
      </c>
      <c r="N7" s="52">
        <v>1</v>
      </c>
      <c r="O7" s="52">
        <v>1.44</v>
      </c>
      <c r="P7" s="52">
        <v>1</v>
      </c>
      <c r="Q7" s="52">
        <v>0.54</v>
      </c>
      <c r="R7" s="52">
        <v>1.06</v>
      </c>
      <c r="S7" s="52">
        <v>0.17</v>
      </c>
      <c r="T7" s="52">
        <v>0.91999999999999993</v>
      </c>
      <c r="U7" s="52">
        <v>0.14000000000000001</v>
      </c>
      <c r="V7" s="52">
        <v>1.98</v>
      </c>
      <c r="W7" s="52">
        <v>0.31000000000000011</v>
      </c>
      <c r="X7" s="52">
        <v>-2.0000000000000021E-2</v>
      </c>
      <c r="Y7" s="52" t="s">
        <v>43</v>
      </c>
      <c r="Z7" s="52">
        <v>0.6</v>
      </c>
      <c r="AA7" s="52">
        <v>1.29</v>
      </c>
      <c r="AB7" s="52">
        <v>0.63</v>
      </c>
      <c r="AC7" s="52">
        <v>-0.39583972602739731</v>
      </c>
    </row>
    <row r="8" spans="1:29" x14ac:dyDescent="0.25">
      <c r="A8" s="51" t="s">
        <v>219</v>
      </c>
      <c r="B8" s="52" t="s">
        <v>41</v>
      </c>
      <c r="C8" s="52">
        <v>5.0999999999999996</v>
      </c>
      <c r="D8" s="52" t="s">
        <v>65</v>
      </c>
      <c r="E8" s="52">
        <v>1.8</v>
      </c>
      <c r="F8" s="52">
        <v>14</v>
      </c>
      <c r="G8" s="52">
        <v>7</v>
      </c>
      <c r="H8" s="52">
        <v>8</v>
      </c>
      <c r="I8" s="52">
        <v>15</v>
      </c>
      <c r="J8" s="52">
        <v>55</v>
      </c>
      <c r="K8" s="52">
        <v>5.0999999999999996</v>
      </c>
      <c r="L8" s="52">
        <v>5.69</v>
      </c>
      <c r="M8" s="52">
        <v>10.78</v>
      </c>
      <c r="N8" s="52">
        <v>1</v>
      </c>
      <c r="O8" s="52">
        <v>1.03</v>
      </c>
      <c r="P8" s="52">
        <v>1</v>
      </c>
      <c r="Q8" s="52">
        <v>0.61</v>
      </c>
      <c r="R8" s="52">
        <v>0.77</v>
      </c>
      <c r="S8" s="52">
        <v>0.15</v>
      </c>
      <c r="T8" s="52">
        <v>0.86999999999999988</v>
      </c>
      <c r="U8" s="52">
        <v>0.17</v>
      </c>
      <c r="V8" s="52">
        <v>1.64</v>
      </c>
      <c r="W8" s="52">
        <v>0.32</v>
      </c>
      <c r="X8" s="52">
        <v>-0.3600000000000001</v>
      </c>
      <c r="Y8" s="52" t="s">
        <v>43</v>
      </c>
      <c r="Z8" s="52">
        <v>0.6</v>
      </c>
      <c r="AA8" s="52">
        <v>1.29</v>
      </c>
      <c r="AB8" s="52">
        <v>0.63</v>
      </c>
      <c r="AC8" s="52">
        <v>-0.42597185554171851</v>
      </c>
    </row>
    <row r="9" spans="1:29" x14ac:dyDescent="0.25">
      <c r="A9" s="49" t="s">
        <v>220</v>
      </c>
      <c r="B9" s="50" t="s">
        <v>41</v>
      </c>
      <c r="C9" s="50">
        <v>4.5999999999999996</v>
      </c>
      <c r="D9" s="50" t="s">
        <v>65</v>
      </c>
      <c r="E9" s="50">
        <v>2.2000000000000002</v>
      </c>
      <c r="F9" s="50">
        <v>3</v>
      </c>
      <c r="G9" s="50">
        <v>3</v>
      </c>
      <c r="H9" s="50">
        <v>6</v>
      </c>
      <c r="I9" s="50">
        <v>9</v>
      </c>
      <c r="J9" s="50">
        <v>23</v>
      </c>
      <c r="K9" s="50">
        <v>1.0900000000000001</v>
      </c>
      <c r="L9" s="50">
        <v>3.91</v>
      </c>
      <c r="M9" s="50">
        <v>5</v>
      </c>
      <c r="N9" s="50">
        <v>0</v>
      </c>
      <c r="O9" s="50">
        <v>0.08</v>
      </c>
      <c r="P9" s="50">
        <v>1</v>
      </c>
      <c r="Q9" s="50">
        <v>1.04</v>
      </c>
      <c r="R9" s="50">
        <v>0.69000000000000006</v>
      </c>
      <c r="S9" s="50">
        <v>0.15</v>
      </c>
      <c r="T9" s="50">
        <v>0.43</v>
      </c>
      <c r="U9" s="50">
        <v>0.09</v>
      </c>
      <c r="V9" s="50">
        <v>1.1200000000000001</v>
      </c>
      <c r="W9" s="50">
        <v>0.24</v>
      </c>
      <c r="X9" s="50">
        <v>0.12</v>
      </c>
      <c r="Y9" s="50" t="s">
        <v>43</v>
      </c>
      <c r="Z9" s="50">
        <v>0.6</v>
      </c>
      <c r="AA9" s="50">
        <v>1.29</v>
      </c>
      <c r="AB9" s="50">
        <v>0.63</v>
      </c>
      <c r="AC9" s="50">
        <v>-0.47205628891656282</v>
      </c>
    </row>
    <row r="10" spans="1:29" x14ac:dyDescent="0.25">
      <c r="A10" s="49" t="s">
        <v>221</v>
      </c>
      <c r="B10" s="50" t="s">
        <v>45</v>
      </c>
      <c r="C10" s="50">
        <v>4.5</v>
      </c>
      <c r="D10" s="50" t="s">
        <v>65</v>
      </c>
      <c r="E10" s="50">
        <v>1.8</v>
      </c>
      <c r="F10" s="50">
        <v>17</v>
      </c>
      <c r="G10" s="50">
        <v>9</v>
      </c>
      <c r="H10" s="50">
        <v>12</v>
      </c>
      <c r="I10" s="50">
        <v>21</v>
      </c>
      <c r="J10" s="50">
        <v>52</v>
      </c>
      <c r="K10" s="50">
        <v>7.33</v>
      </c>
      <c r="L10" s="50">
        <v>4.22</v>
      </c>
      <c r="M10" s="50">
        <v>11.56</v>
      </c>
      <c r="N10" s="50">
        <v>0</v>
      </c>
      <c r="O10" s="50">
        <v>0.04</v>
      </c>
      <c r="P10" s="50">
        <v>0</v>
      </c>
      <c r="Q10" s="50">
        <v>0.52</v>
      </c>
      <c r="R10" s="50">
        <v>0.39</v>
      </c>
      <c r="S10" s="50">
        <v>0.09</v>
      </c>
      <c r="T10" s="50">
        <v>0.17</v>
      </c>
      <c r="U10" s="50">
        <v>0.04</v>
      </c>
      <c r="V10" s="50">
        <v>0.56000000000000005</v>
      </c>
      <c r="W10" s="50">
        <v>0.13</v>
      </c>
      <c r="X10" s="50">
        <v>0.56000000000000005</v>
      </c>
      <c r="Y10" s="50" t="s">
        <v>47</v>
      </c>
      <c r="Z10" s="50">
        <v>0.45</v>
      </c>
      <c r="AA10" s="50">
        <v>1.5</v>
      </c>
      <c r="AB10" s="50">
        <v>0.78</v>
      </c>
      <c r="AC10" s="50">
        <v>-0.47279825653798252</v>
      </c>
    </row>
    <row r="11" spans="1:29" x14ac:dyDescent="0.25">
      <c r="A11" s="51" t="s">
        <v>222</v>
      </c>
      <c r="B11" s="52" t="s">
        <v>45</v>
      </c>
      <c r="C11" s="52">
        <v>5.6</v>
      </c>
      <c r="D11" s="52" t="s">
        <v>65</v>
      </c>
      <c r="E11" s="52">
        <v>1.4</v>
      </c>
      <c r="F11" s="52">
        <v>5</v>
      </c>
      <c r="G11" s="52">
        <v>6</v>
      </c>
      <c r="H11" s="52">
        <v>7</v>
      </c>
      <c r="I11" s="52">
        <v>13</v>
      </c>
      <c r="J11" s="52">
        <v>24</v>
      </c>
      <c r="K11" s="52">
        <v>1.79</v>
      </c>
      <c r="L11" s="52">
        <v>2.5</v>
      </c>
      <c r="M11" s="52">
        <v>4.29</v>
      </c>
      <c r="N11" s="52">
        <v>0</v>
      </c>
      <c r="O11" s="52">
        <v>0.03</v>
      </c>
      <c r="P11" s="52">
        <v>0</v>
      </c>
      <c r="Q11" s="52">
        <v>0.5</v>
      </c>
      <c r="R11" s="52">
        <v>0.16</v>
      </c>
      <c r="S11" s="52">
        <v>0.03</v>
      </c>
      <c r="T11" s="52">
        <v>0.37</v>
      </c>
      <c r="U11" s="52">
        <v>7.0000000000000007E-2</v>
      </c>
      <c r="V11" s="52">
        <v>0.53</v>
      </c>
      <c r="W11" s="52">
        <v>0.1</v>
      </c>
      <c r="X11" s="52">
        <v>0.53</v>
      </c>
      <c r="Y11" s="52" t="s">
        <v>47</v>
      </c>
      <c r="Z11" s="52">
        <v>0.45</v>
      </c>
      <c r="AA11" s="52">
        <v>1.5</v>
      </c>
      <c r="AB11" s="52">
        <v>0.78</v>
      </c>
      <c r="AC11" s="52">
        <v>-0.47588978829389778</v>
      </c>
    </row>
    <row r="12" spans="1:29" x14ac:dyDescent="0.25">
      <c r="A12" s="51" t="s">
        <v>223</v>
      </c>
      <c r="B12" s="52" t="s">
        <v>45</v>
      </c>
      <c r="C12" s="52">
        <v>4.2</v>
      </c>
      <c r="D12" s="52" t="s">
        <v>65</v>
      </c>
      <c r="E12" s="52">
        <v>0.2</v>
      </c>
      <c r="F12" s="52">
        <v>4</v>
      </c>
      <c r="G12" s="52">
        <v>3</v>
      </c>
      <c r="H12" s="52">
        <v>6</v>
      </c>
      <c r="I12" s="52">
        <v>9</v>
      </c>
      <c r="J12" s="52">
        <v>11</v>
      </c>
      <c r="K12" s="52">
        <v>1.43</v>
      </c>
      <c r="L12" s="52">
        <v>1.19</v>
      </c>
      <c r="M12" s="52">
        <v>2.62</v>
      </c>
      <c r="N12" s="52">
        <v>0</v>
      </c>
      <c r="O12" s="52">
        <v>0.36</v>
      </c>
      <c r="P12" s="52">
        <v>1</v>
      </c>
      <c r="Q12" s="52">
        <v>0.11</v>
      </c>
      <c r="R12" s="52">
        <v>0.46</v>
      </c>
      <c r="S12" s="52">
        <v>0.11</v>
      </c>
      <c r="T12" s="52">
        <v>0.01</v>
      </c>
      <c r="U12" s="52">
        <v>0</v>
      </c>
      <c r="V12" s="52">
        <v>0.47</v>
      </c>
      <c r="W12" s="52">
        <v>0.11</v>
      </c>
      <c r="X12" s="52">
        <v>-0.53</v>
      </c>
      <c r="Y12" s="52" t="s">
        <v>47</v>
      </c>
      <c r="Z12" s="52">
        <v>0.45</v>
      </c>
      <c r="AA12" s="52">
        <v>1.5</v>
      </c>
      <c r="AB12" s="52">
        <v>0.78</v>
      </c>
      <c r="AC12" s="52">
        <v>-0.48207285180572851</v>
      </c>
    </row>
    <row r="13" spans="1:29" x14ac:dyDescent="0.25">
      <c r="A13" s="49" t="s">
        <v>224</v>
      </c>
      <c r="B13" s="50" t="s">
        <v>45</v>
      </c>
      <c r="C13" s="50">
        <v>4.3</v>
      </c>
      <c r="D13" s="50" t="s">
        <v>65</v>
      </c>
      <c r="E13" s="50">
        <v>0</v>
      </c>
      <c r="F13" s="50">
        <v>2</v>
      </c>
      <c r="G13" s="50">
        <v>1</v>
      </c>
      <c r="H13" s="50">
        <v>2</v>
      </c>
      <c r="I13" s="50">
        <v>3</v>
      </c>
      <c r="J13" s="50">
        <v>10</v>
      </c>
      <c r="K13" s="50">
        <v>1.86</v>
      </c>
      <c r="L13" s="50">
        <v>0.47</v>
      </c>
      <c r="M13" s="50">
        <v>2.33</v>
      </c>
      <c r="N13" s="50">
        <v>0</v>
      </c>
      <c r="O13" s="50">
        <v>0.04</v>
      </c>
      <c r="P13" s="50">
        <v>0</v>
      </c>
      <c r="Q13" s="50">
        <v>0.03</v>
      </c>
      <c r="R13" s="50">
        <v>0.04</v>
      </c>
      <c r="S13" s="50">
        <v>0.01</v>
      </c>
      <c r="T13" s="50">
        <v>0.03</v>
      </c>
      <c r="U13" s="50">
        <v>0.01</v>
      </c>
      <c r="V13" s="50">
        <v>7.0000000000000007E-2</v>
      </c>
      <c r="W13" s="50">
        <v>0.02</v>
      </c>
      <c r="X13" s="50">
        <v>7.0000000000000007E-2</v>
      </c>
      <c r="Y13" s="50" t="s">
        <v>47</v>
      </c>
      <c r="Z13" s="50">
        <v>0.45</v>
      </c>
      <c r="AA13" s="50">
        <v>1.5</v>
      </c>
      <c r="AB13" s="50">
        <v>0.78</v>
      </c>
      <c r="AC13" s="50">
        <v>-0.52329327521793267</v>
      </c>
    </row>
    <row r="14" spans="1:29" x14ac:dyDescent="0.25">
      <c r="A14" s="49" t="s">
        <v>225</v>
      </c>
      <c r="B14" s="50" t="s">
        <v>41</v>
      </c>
      <c r="C14" s="50">
        <v>4.7</v>
      </c>
      <c r="D14" s="50" t="s">
        <v>65</v>
      </c>
      <c r="E14" s="50">
        <v>0.2</v>
      </c>
      <c r="F14" s="50">
        <v>1</v>
      </c>
      <c r="G14" s="50">
        <v>5</v>
      </c>
      <c r="H14" s="50">
        <v>2</v>
      </c>
      <c r="I14" s="50">
        <v>7</v>
      </c>
      <c r="J14" s="50">
        <v>11</v>
      </c>
      <c r="K14" s="50">
        <v>2.13</v>
      </c>
      <c r="L14" s="50">
        <v>0.21</v>
      </c>
      <c r="M14" s="50">
        <v>2.34</v>
      </c>
      <c r="N14" s="50">
        <v>0</v>
      </c>
      <c r="O14" s="50">
        <v>0.46</v>
      </c>
      <c r="P14" s="50">
        <v>0</v>
      </c>
      <c r="Q14" s="50">
        <v>0.08</v>
      </c>
      <c r="R14" s="50">
        <v>0.08</v>
      </c>
      <c r="S14" s="50">
        <v>0.02</v>
      </c>
      <c r="T14" s="50">
        <v>0.46</v>
      </c>
      <c r="U14" s="50">
        <v>0.1</v>
      </c>
      <c r="V14" s="50">
        <v>0.54</v>
      </c>
      <c r="W14" s="50">
        <v>0.12</v>
      </c>
      <c r="X14" s="50">
        <v>0.54</v>
      </c>
      <c r="Y14" s="50" t="s">
        <v>43</v>
      </c>
      <c r="Z14" s="50">
        <v>0.6</v>
      </c>
      <c r="AA14" s="50">
        <v>1.29</v>
      </c>
      <c r="AB14" s="50">
        <v>0.63</v>
      </c>
      <c r="AC14" s="50">
        <v>-0.52345815691158148</v>
      </c>
    </row>
    <row r="15" spans="1:29" x14ac:dyDescent="0.25">
      <c r="A15" s="49" t="s">
        <v>226</v>
      </c>
      <c r="B15" s="50" t="s">
        <v>45</v>
      </c>
      <c r="C15" s="50">
        <v>4.4000000000000004</v>
      </c>
      <c r="D15" s="50" t="s">
        <v>65</v>
      </c>
      <c r="E15" s="50">
        <v>1.4</v>
      </c>
      <c r="F15" s="50">
        <v>3</v>
      </c>
      <c r="G15" s="50">
        <v>2</v>
      </c>
      <c r="H15" s="50">
        <v>1</v>
      </c>
      <c r="I15" s="50">
        <v>3</v>
      </c>
      <c r="J15" s="50">
        <v>7</v>
      </c>
      <c r="K15" s="50">
        <v>1.36</v>
      </c>
      <c r="L15" s="50">
        <v>0.23</v>
      </c>
      <c r="M15" s="50">
        <v>1.59</v>
      </c>
      <c r="N15" s="50">
        <v>0</v>
      </c>
      <c r="O15" s="50">
        <v>0.03</v>
      </c>
      <c r="P15" s="50">
        <v>0</v>
      </c>
      <c r="Q15" s="50">
        <v>0.02</v>
      </c>
      <c r="R15" s="50">
        <v>0.02</v>
      </c>
      <c r="S15" s="50">
        <v>0</v>
      </c>
      <c r="T15" s="50">
        <v>0.03</v>
      </c>
      <c r="U15" s="50">
        <v>0.01</v>
      </c>
      <c r="V15" s="50">
        <v>0.05</v>
      </c>
      <c r="W15" s="50">
        <v>0.01</v>
      </c>
      <c r="X15" s="50">
        <v>0.05</v>
      </c>
      <c r="Y15" s="50" t="s">
        <v>47</v>
      </c>
      <c r="Z15" s="50">
        <v>0.45</v>
      </c>
      <c r="AA15" s="50">
        <v>1.5</v>
      </c>
      <c r="AB15" s="50">
        <v>0.78</v>
      </c>
      <c r="AC15" s="50">
        <v>-0.52535429638854292</v>
      </c>
    </row>
    <row r="16" spans="1:29" x14ac:dyDescent="0.25">
      <c r="A16" s="49" t="s">
        <v>227</v>
      </c>
      <c r="B16" s="50" t="s">
        <v>41</v>
      </c>
      <c r="C16" s="50">
        <v>4.7</v>
      </c>
      <c r="D16" s="50" t="s">
        <v>65</v>
      </c>
      <c r="E16" s="50">
        <v>0.4</v>
      </c>
      <c r="F16" s="50">
        <v>6</v>
      </c>
      <c r="G16" s="50">
        <v>4</v>
      </c>
      <c r="H16" s="50">
        <v>3</v>
      </c>
      <c r="I16" s="50">
        <v>7</v>
      </c>
      <c r="J16" s="50">
        <v>12</v>
      </c>
      <c r="K16" s="50">
        <v>1.91</v>
      </c>
      <c r="L16" s="50">
        <v>0.64</v>
      </c>
      <c r="M16" s="50">
        <v>2.5499999999999998</v>
      </c>
      <c r="N16" s="50">
        <v>0</v>
      </c>
      <c r="O16" s="50">
        <v>0.33</v>
      </c>
      <c r="P16" s="50">
        <v>0</v>
      </c>
      <c r="Q16" s="50">
        <v>9.0000000000000011E-2</v>
      </c>
      <c r="R16" s="50">
        <v>0.4</v>
      </c>
      <c r="S16" s="50">
        <v>0.09</v>
      </c>
      <c r="T16" s="50">
        <v>0.02</v>
      </c>
      <c r="U16" s="50">
        <v>0</v>
      </c>
      <c r="V16" s="50">
        <v>0.42</v>
      </c>
      <c r="W16" s="50">
        <v>0.09</v>
      </c>
      <c r="X16" s="50">
        <v>0.42</v>
      </c>
      <c r="Y16" s="50" t="s">
        <v>43</v>
      </c>
      <c r="Z16" s="50">
        <v>0.6</v>
      </c>
      <c r="AA16" s="50">
        <v>1.29</v>
      </c>
      <c r="AB16" s="50">
        <v>0.63</v>
      </c>
      <c r="AC16" s="50">
        <v>-0.53409302615193022</v>
      </c>
    </row>
    <row r="17" spans="1:29" x14ac:dyDescent="0.25">
      <c r="A17" s="51" t="s">
        <v>146</v>
      </c>
      <c r="B17" s="52" t="s">
        <v>68</v>
      </c>
      <c r="C17" s="52">
        <v>6.4</v>
      </c>
      <c r="D17" s="52" t="s">
        <v>65</v>
      </c>
      <c r="E17" s="52">
        <v>2.4</v>
      </c>
      <c r="F17" s="52">
        <v>20</v>
      </c>
      <c r="G17" s="52">
        <v>10</v>
      </c>
      <c r="H17" s="52">
        <v>10</v>
      </c>
      <c r="I17" s="52">
        <v>20</v>
      </c>
      <c r="J17" s="52">
        <v>85</v>
      </c>
      <c r="K17" s="52">
        <v>5.47</v>
      </c>
      <c r="L17" s="52">
        <v>7.81</v>
      </c>
      <c r="M17" s="52">
        <v>13.28</v>
      </c>
      <c r="N17" s="52">
        <v>3</v>
      </c>
      <c r="O17" s="52">
        <v>2.4500000000000002</v>
      </c>
      <c r="P17" s="52">
        <v>2</v>
      </c>
      <c r="Q17" s="52">
        <v>1</v>
      </c>
      <c r="R17" s="52">
        <v>1.39</v>
      </c>
      <c r="S17" s="52">
        <v>0.22</v>
      </c>
      <c r="T17" s="52">
        <v>2.06</v>
      </c>
      <c r="U17" s="52">
        <v>0.32</v>
      </c>
      <c r="V17" s="52">
        <v>3.45</v>
      </c>
      <c r="W17" s="52">
        <v>0.54</v>
      </c>
      <c r="X17" s="52">
        <v>-1.55</v>
      </c>
      <c r="Y17" s="52" t="s">
        <v>70</v>
      </c>
      <c r="Z17" s="52">
        <v>0.96</v>
      </c>
      <c r="AA17" s="52">
        <v>1.53</v>
      </c>
      <c r="AB17" s="52">
        <v>0.63</v>
      </c>
      <c r="AC17" s="52">
        <v>-0.55146743462017422</v>
      </c>
    </row>
    <row r="18" spans="1:29" x14ac:dyDescent="0.25">
      <c r="A18" s="51" t="s">
        <v>228</v>
      </c>
      <c r="B18" s="52" t="s">
        <v>41</v>
      </c>
      <c r="C18" s="52">
        <v>3.9</v>
      </c>
      <c r="D18" s="52" t="s">
        <v>65</v>
      </c>
      <c r="E18" s="52">
        <v>0.2</v>
      </c>
      <c r="F18" s="52">
        <v>2</v>
      </c>
      <c r="G18" s="52">
        <v>2</v>
      </c>
      <c r="H18" s="52">
        <v>3</v>
      </c>
      <c r="I18" s="52">
        <v>5</v>
      </c>
      <c r="J18" s="52">
        <v>4</v>
      </c>
      <c r="K18" s="52">
        <v>0.51</v>
      </c>
      <c r="L18" s="52">
        <v>0.51</v>
      </c>
      <c r="M18" s="52">
        <v>1.03</v>
      </c>
      <c r="N18" s="52">
        <v>0</v>
      </c>
      <c r="O18" s="52">
        <v>0</v>
      </c>
      <c r="P18" s="52">
        <v>0</v>
      </c>
      <c r="Q18" s="52">
        <v>0.13</v>
      </c>
      <c r="R18" s="52">
        <v>0.01</v>
      </c>
      <c r="S18" s="52">
        <v>0</v>
      </c>
      <c r="T18" s="52">
        <v>0.12</v>
      </c>
      <c r="U18" s="52">
        <v>0.03</v>
      </c>
      <c r="V18" s="52">
        <v>0.13</v>
      </c>
      <c r="W18" s="52">
        <v>0.03</v>
      </c>
      <c r="X18" s="52">
        <v>0.13</v>
      </c>
      <c r="Y18" s="52" t="s">
        <v>43</v>
      </c>
      <c r="Z18" s="52">
        <v>0.6</v>
      </c>
      <c r="AA18" s="52">
        <v>1.29</v>
      </c>
      <c r="AB18" s="52">
        <v>0.63</v>
      </c>
      <c r="AC18" s="52">
        <v>-0.5597939601494395</v>
      </c>
    </row>
    <row r="19" spans="1:29" x14ac:dyDescent="0.25">
      <c r="A19" s="49" t="s">
        <v>229</v>
      </c>
      <c r="B19" s="50" t="s">
        <v>68</v>
      </c>
      <c r="C19" s="50">
        <v>6.2</v>
      </c>
      <c r="D19" s="50" t="s">
        <v>65</v>
      </c>
      <c r="E19" s="50">
        <v>2.6</v>
      </c>
      <c r="F19" s="50">
        <v>20</v>
      </c>
      <c r="G19" s="50">
        <v>9</v>
      </c>
      <c r="H19" s="50">
        <v>11</v>
      </c>
      <c r="I19" s="50">
        <v>20</v>
      </c>
      <c r="J19" s="50">
        <v>76</v>
      </c>
      <c r="K19" s="50">
        <v>7.58</v>
      </c>
      <c r="L19" s="50">
        <v>4.68</v>
      </c>
      <c r="M19" s="50">
        <v>12.26</v>
      </c>
      <c r="N19" s="50">
        <v>2</v>
      </c>
      <c r="O19" s="50">
        <v>1.88</v>
      </c>
      <c r="P19" s="50">
        <v>0</v>
      </c>
      <c r="Q19" s="50">
        <v>0.8</v>
      </c>
      <c r="R19" s="50">
        <v>0.85000000000000009</v>
      </c>
      <c r="S19" s="50">
        <v>0.13</v>
      </c>
      <c r="T19" s="50">
        <v>1.83</v>
      </c>
      <c r="U19" s="50">
        <v>0.28999999999999998</v>
      </c>
      <c r="V19" s="50">
        <v>2.68</v>
      </c>
      <c r="W19" s="50">
        <v>0.42</v>
      </c>
      <c r="X19" s="50">
        <v>0.68000000000000016</v>
      </c>
      <c r="Y19" s="50" t="s">
        <v>70</v>
      </c>
      <c r="Z19" s="50">
        <v>0.96</v>
      </c>
      <c r="AA19" s="50">
        <v>1.53</v>
      </c>
      <c r="AB19" s="50">
        <v>0.63</v>
      </c>
      <c r="AC19" s="50">
        <v>-0.63240373599003719</v>
      </c>
    </row>
    <row r="20" spans="1:29" x14ac:dyDescent="0.25">
      <c r="A20" s="51" t="s">
        <v>97</v>
      </c>
      <c r="B20" s="52" t="s">
        <v>62</v>
      </c>
      <c r="C20" s="52">
        <v>5</v>
      </c>
      <c r="D20" s="52" t="s">
        <v>65</v>
      </c>
      <c r="E20" s="52">
        <v>3.8</v>
      </c>
      <c r="F20" s="52">
        <v>15</v>
      </c>
      <c r="G20" s="52">
        <v>8</v>
      </c>
      <c r="H20" s="52">
        <v>9</v>
      </c>
      <c r="I20" s="52">
        <v>17</v>
      </c>
      <c r="J20" s="52">
        <v>38</v>
      </c>
      <c r="K20" s="52">
        <v>3.4</v>
      </c>
      <c r="L20" s="52">
        <v>4.2</v>
      </c>
      <c r="M20" s="52">
        <v>7.6</v>
      </c>
      <c r="N20" s="52">
        <v>0</v>
      </c>
      <c r="O20" s="52">
        <v>0.46</v>
      </c>
      <c r="P20" s="52">
        <v>1</v>
      </c>
      <c r="Q20" s="52">
        <v>1.58</v>
      </c>
      <c r="R20" s="52">
        <v>1.45</v>
      </c>
      <c r="S20" s="52">
        <v>0.28999999999999998</v>
      </c>
      <c r="T20" s="52">
        <v>0.59000000000000008</v>
      </c>
      <c r="U20" s="52">
        <v>0.12</v>
      </c>
      <c r="V20" s="52">
        <v>2.04</v>
      </c>
      <c r="W20" s="52">
        <v>0.41</v>
      </c>
      <c r="X20" s="52">
        <v>1.04</v>
      </c>
      <c r="Y20" s="52" t="s">
        <v>63</v>
      </c>
      <c r="Z20" s="52">
        <v>0.56999999999999995</v>
      </c>
      <c r="AA20" s="52">
        <v>0.88</v>
      </c>
      <c r="AB20" s="52">
        <v>0.9</v>
      </c>
      <c r="AC20" s="52">
        <v>-0.65202465753424654</v>
      </c>
    </row>
    <row r="21" spans="1:29" x14ac:dyDescent="0.25">
      <c r="A21" s="51" t="s">
        <v>230</v>
      </c>
      <c r="B21" s="52" t="s">
        <v>62</v>
      </c>
      <c r="C21" s="52">
        <v>4.5</v>
      </c>
      <c r="D21" s="52" t="s">
        <v>65</v>
      </c>
      <c r="E21" s="52">
        <v>4.2</v>
      </c>
      <c r="F21" s="52">
        <v>19</v>
      </c>
      <c r="G21" s="52">
        <v>9</v>
      </c>
      <c r="H21" s="52">
        <v>11</v>
      </c>
      <c r="I21" s="52">
        <v>20</v>
      </c>
      <c r="J21" s="52">
        <v>52</v>
      </c>
      <c r="K21" s="52">
        <v>6</v>
      </c>
      <c r="L21" s="52">
        <v>5.56</v>
      </c>
      <c r="M21" s="52">
        <v>11.56</v>
      </c>
      <c r="N21" s="52">
        <v>0</v>
      </c>
      <c r="O21" s="52">
        <v>0.75</v>
      </c>
      <c r="P21" s="52">
        <v>1</v>
      </c>
      <c r="Q21" s="52">
        <v>0.89000000000000012</v>
      </c>
      <c r="R21" s="52">
        <v>0.60000000000000009</v>
      </c>
      <c r="S21" s="52">
        <v>0.13</v>
      </c>
      <c r="T21" s="52">
        <v>1.04</v>
      </c>
      <c r="U21" s="52">
        <v>0.23</v>
      </c>
      <c r="V21" s="52">
        <v>1.64</v>
      </c>
      <c r="W21" s="52">
        <v>0.36</v>
      </c>
      <c r="X21" s="52">
        <v>0.64000000000000012</v>
      </c>
      <c r="Y21" s="52" t="s">
        <v>63</v>
      </c>
      <c r="Z21" s="52">
        <v>0.56999999999999995</v>
      </c>
      <c r="AA21" s="52">
        <v>0.88</v>
      </c>
      <c r="AB21" s="52">
        <v>0.9</v>
      </c>
      <c r="AC21" s="52">
        <v>-0.67620730593607303</v>
      </c>
    </row>
    <row r="22" spans="1:29" x14ac:dyDescent="0.25">
      <c r="A22" s="51" t="s">
        <v>231</v>
      </c>
      <c r="B22" s="52" t="s">
        <v>62</v>
      </c>
      <c r="C22" s="52">
        <v>4.4000000000000004</v>
      </c>
      <c r="D22" s="52" t="s">
        <v>65</v>
      </c>
      <c r="E22" s="52">
        <v>3.2</v>
      </c>
      <c r="F22" s="52">
        <v>16</v>
      </c>
      <c r="G22" s="52">
        <v>8</v>
      </c>
      <c r="H22" s="52">
        <v>8</v>
      </c>
      <c r="I22" s="52">
        <v>16</v>
      </c>
      <c r="J22" s="52">
        <v>51</v>
      </c>
      <c r="K22" s="52">
        <v>5.23</v>
      </c>
      <c r="L22" s="52">
        <v>6.36</v>
      </c>
      <c r="M22" s="52">
        <v>11.59</v>
      </c>
      <c r="N22" s="52">
        <v>0</v>
      </c>
      <c r="O22" s="52">
        <v>0.13</v>
      </c>
      <c r="P22" s="52">
        <v>0</v>
      </c>
      <c r="Q22" s="52">
        <v>1.1599999999999999</v>
      </c>
      <c r="R22" s="52">
        <v>0.72</v>
      </c>
      <c r="S22" s="52">
        <v>0.16</v>
      </c>
      <c r="T22" s="52">
        <v>0.57000000000000006</v>
      </c>
      <c r="U22" s="52">
        <v>0.13</v>
      </c>
      <c r="V22" s="52">
        <v>1.29</v>
      </c>
      <c r="W22" s="52">
        <v>0.28999999999999998</v>
      </c>
      <c r="X22" s="52">
        <v>1.29</v>
      </c>
      <c r="Y22" s="52" t="s">
        <v>63</v>
      </c>
      <c r="Z22" s="52">
        <v>0.56999999999999995</v>
      </c>
      <c r="AA22" s="52">
        <v>0.88</v>
      </c>
      <c r="AB22" s="52">
        <v>0.9</v>
      </c>
      <c r="AC22" s="52">
        <v>-0.69736712328767114</v>
      </c>
    </row>
    <row r="23" spans="1:29" x14ac:dyDescent="0.25">
      <c r="A23" s="51" t="s">
        <v>232</v>
      </c>
      <c r="B23" s="52" t="s">
        <v>62</v>
      </c>
      <c r="C23" s="52">
        <v>4.3</v>
      </c>
      <c r="D23" s="52" t="s">
        <v>65</v>
      </c>
      <c r="E23" s="52">
        <v>2</v>
      </c>
      <c r="F23" s="52">
        <v>15</v>
      </c>
      <c r="G23" s="52">
        <v>7</v>
      </c>
      <c r="H23" s="52">
        <v>10</v>
      </c>
      <c r="I23" s="52">
        <v>17</v>
      </c>
      <c r="J23" s="52">
        <v>39</v>
      </c>
      <c r="K23" s="52">
        <v>3.72</v>
      </c>
      <c r="L23" s="52">
        <v>5.35</v>
      </c>
      <c r="M23" s="52">
        <v>9.07</v>
      </c>
      <c r="N23" s="52">
        <v>0</v>
      </c>
      <c r="O23" s="52">
        <v>0.69</v>
      </c>
      <c r="P23" s="52">
        <v>1</v>
      </c>
      <c r="Q23" s="52">
        <v>0.54</v>
      </c>
      <c r="R23" s="52">
        <v>0.56000000000000005</v>
      </c>
      <c r="S23" s="52">
        <v>0.13</v>
      </c>
      <c r="T23" s="52">
        <v>0.67</v>
      </c>
      <c r="U23" s="52">
        <v>0.16</v>
      </c>
      <c r="V23" s="52">
        <v>1.23</v>
      </c>
      <c r="W23" s="52">
        <v>0.28999999999999998</v>
      </c>
      <c r="X23" s="52">
        <v>0.23000000000000009</v>
      </c>
      <c r="Y23" s="52" t="s">
        <v>63</v>
      </c>
      <c r="Z23" s="52">
        <v>0.56999999999999995</v>
      </c>
      <c r="AA23" s="52">
        <v>0.88</v>
      </c>
      <c r="AB23" s="52">
        <v>0.9</v>
      </c>
      <c r="AC23" s="52">
        <v>-0.7009945205479452</v>
      </c>
    </row>
    <row r="24" spans="1:29" x14ac:dyDescent="0.25">
      <c r="A24" s="51" t="s">
        <v>121</v>
      </c>
      <c r="B24" s="52" t="s">
        <v>100</v>
      </c>
      <c r="C24" s="52">
        <v>5.4</v>
      </c>
      <c r="D24" s="52" t="s">
        <v>65</v>
      </c>
      <c r="E24" s="52">
        <v>2.2000000000000002</v>
      </c>
      <c r="F24" s="52">
        <v>19</v>
      </c>
      <c r="G24" s="52">
        <v>11</v>
      </c>
      <c r="H24" s="52">
        <v>11</v>
      </c>
      <c r="I24" s="52">
        <v>22</v>
      </c>
      <c r="J24" s="52">
        <v>71</v>
      </c>
      <c r="K24" s="52">
        <v>5.37</v>
      </c>
      <c r="L24" s="52">
        <v>7.78</v>
      </c>
      <c r="M24" s="52">
        <v>13.15</v>
      </c>
      <c r="N24" s="52">
        <v>2</v>
      </c>
      <c r="O24" s="52">
        <v>1.31</v>
      </c>
      <c r="P24" s="52">
        <v>4</v>
      </c>
      <c r="Q24" s="52">
        <v>2.42</v>
      </c>
      <c r="R24" s="52">
        <v>1.8</v>
      </c>
      <c r="S24" s="52">
        <v>0.33</v>
      </c>
      <c r="T24" s="52">
        <v>1.93</v>
      </c>
      <c r="U24" s="52">
        <v>0.36</v>
      </c>
      <c r="V24" s="52">
        <v>3.73</v>
      </c>
      <c r="W24" s="52">
        <v>0.69</v>
      </c>
      <c r="X24" s="52">
        <v>-2.27</v>
      </c>
      <c r="Y24" s="52" t="s">
        <v>90</v>
      </c>
      <c r="Z24" s="52">
        <v>0.69</v>
      </c>
      <c r="AA24" s="52">
        <v>1.44</v>
      </c>
      <c r="AB24" s="52">
        <v>1.05</v>
      </c>
      <c r="AC24" s="52">
        <v>-0.72601531755915283</v>
      </c>
    </row>
    <row r="25" spans="1:29" x14ac:dyDescent="0.25">
      <c r="A25" s="49" t="s">
        <v>233</v>
      </c>
      <c r="B25" s="50" t="s">
        <v>62</v>
      </c>
      <c r="C25" s="50">
        <v>4.5</v>
      </c>
      <c r="D25" s="50" t="s">
        <v>65</v>
      </c>
      <c r="E25" s="50">
        <v>0</v>
      </c>
      <c r="F25" s="50">
        <v>5</v>
      </c>
      <c r="G25" s="50">
        <v>2</v>
      </c>
      <c r="H25" s="50">
        <v>3</v>
      </c>
      <c r="I25" s="50">
        <v>5</v>
      </c>
      <c r="J25" s="50">
        <v>18</v>
      </c>
      <c r="K25" s="50">
        <v>1.33</v>
      </c>
      <c r="L25" s="50">
        <v>2.67</v>
      </c>
      <c r="M25" s="50">
        <v>4</v>
      </c>
      <c r="N25" s="50">
        <v>1</v>
      </c>
      <c r="O25" s="50">
        <v>0.41</v>
      </c>
      <c r="P25" s="50">
        <v>0</v>
      </c>
      <c r="Q25" s="50">
        <v>0.28999999999999998</v>
      </c>
      <c r="R25" s="50">
        <v>0.16</v>
      </c>
      <c r="S25" s="50">
        <v>0.04</v>
      </c>
      <c r="T25" s="50">
        <v>0.54</v>
      </c>
      <c r="U25" s="50">
        <v>0.12</v>
      </c>
      <c r="V25" s="50">
        <v>0.70000000000000007</v>
      </c>
      <c r="W25" s="50">
        <v>0.16</v>
      </c>
      <c r="X25" s="50">
        <v>-0.29999999999999988</v>
      </c>
      <c r="Y25" s="50" t="s">
        <v>63</v>
      </c>
      <c r="Z25" s="50">
        <v>0.56999999999999995</v>
      </c>
      <c r="AA25" s="50">
        <v>0.88</v>
      </c>
      <c r="AB25" s="50">
        <v>0.9</v>
      </c>
      <c r="AC25" s="50">
        <v>-0.73303652968036526</v>
      </c>
    </row>
    <row r="26" spans="1:29" x14ac:dyDescent="0.25">
      <c r="A26" s="49" t="s">
        <v>234</v>
      </c>
      <c r="B26" s="50" t="s">
        <v>68</v>
      </c>
      <c r="C26" s="50">
        <v>5.6</v>
      </c>
      <c r="D26" s="50" t="s">
        <v>65</v>
      </c>
      <c r="E26" s="50">
        <v>2.6</v>
      </c>
      <c r="F26" s="50">
        <v>18</v>
      </c>
      <c r="G26" s="50">
        <v>10</v>
      </c>
      <c r="H26" s="50">
        <v>9</v>
      </c>
      <c r="I26" s="50">
        <v>19</v>
      </c>
      <c r="J26" s="50">
        <v>67</v>
      </c>
      <c r="K26" s="50">
        <v>8.2100000000000009</v>
      </c>
      <c r="L26" s="50">
        <v>3.75</v>
      </c>
      <c r="M26" s="50">
        <v>11.96</v>
      </c>
      <c r="N26" s="50">
        <v>1</v>
      </c>
      <c r="O26" s="50">
        <v>0.71000000000000008</v>
      </c>
      <c r="P26" s="50">
        <v>1</v>
      </c>
      <c r="Q26" s="50">
        <v>0.99000000000000021</v>
      </c>
      <c r="R26" s="50">
        <v>1.1599999999999999</v>
      </c>
      <c r="S26" s="50">
        <v>0.2</v>
      </c>
      <c r="T26" s="50">
        <v>0.54</v>
      </c>
      <c r="U26" s="50">
        <v>0.09</v>
      </c>
      <c r="V26" s="50">
        <v>1.7</v>
      </c>
      <c r="W26" s="50">
        <v>0.28999999999999998</v>
      </c>
      <c r="X26" s="50">
        <v>-0.3</v>
      </c>
      <c r="Y26" s="50" t="s">
        <v>70</v>
      </c>
      <c r="Z26" s="50">
        <v>0.96</v>
      </c>
      <c r="AA26" s="50">
        <v>1.53</v>
      </c>
      <c r="AB26" s="50">
        <v>0.63</v>
      </c>
      <c r="AC26" s="50">
        <v>-0.7354135740971357</v>
      </c>
    </row>
    <row r="27" spans="1:29" x14ac:dyDescent="0.25">
      <c r="A27" s="51" t="s">
        <v>235</v>
      </c>
      <c r="B27" s="52" t="s">
        <v>62</v>
      </c>
      <c r="C27" s="52">
        <v>4.4000000000000004</v>
      </c>
      <c r="D27" s="52" t="s">
        <v>65</v>
      </c>
      <c r="E27" s="52">
        <v>1.6</v>
      </c>
      <c r="F27" s="52">
        <v>4</v>
      </c>
      <c r="G27" s="52">
        <v>2</v>
      </c>
      <c r="H27" s="52">
        <v>5</v>
      </c>
      <c r="I27" s="52">
        <v>7</v>
      </c>
      <c r="J27" s="52">
        <v>22</v>
      </c>
      <c r="K27" s="52">
        <v>1.1399999999999999</v>
      </c>
      <c r="L27" s="52">
        <v>3.86</v>
      </c>
      <c r="M27" s="52">
        <v>5</v>
      </c>
      <c r="N27" s="52">
        <v>2</v>
      </c>
      <c r="O27" s="52">
        <v>0.25</v>
      </c>
      <c r="P27" s="52">
        <v>1</v>
      </c>
      <c r="Q27" s="52">
        <v>0.18</v>
      </c>
      <c r="R27" s="52">
        <v>0.18</v>
      </c>
      <c r="S27" s="52">
        <v>0.04</v>
      </c>
      <c r="T27" s="52">
        <v>0.25</v>
      </c>
      <c r="U27" s="52">
        <v>0.06</v>
      </c>
      <c r="V27" s="52">
        <v>0.43</v>
      </c>
      <c r="W27" s="52">
        <v>0.1</v>
      </c>
      <c r="X27" s="52">
        <v>-2.57</v>
      </c>
      <c r="Y27" s="52" t="s">
        <v>63</v>
      </c>
      <c r="Z27" s="52">
        <v>0.56999999999999995</v>
      </c>
      <c r="AA27" s="52">
        <v>0.88</v>
      </c>
      <c r="AB27" s="52">
        <v>0.9</v>
      </c>
      <c r="AC27" s="52">
        <v>-0.74935981735159807</v>
      </c>
    </row>
    <row r="28" spans="1:29" x14ac:dyDescent="0.25">
      <c r="A28" s="49" t="s">
        <v>236</v>
      </c>
      <c r="B28" s="50" t="s">
        <v>62</v>
      </c>
      <c r="C28" s="50">
        <v>4.4000000000000004</v>
      </c>
      <c r="D28" s="50" t="s">
        <v>65</v>
      </c>
      <c r="E28" s="50">
        <v>0.4</v>
      </c>
      <c r="F28" s="50">
        <v>9</v>
      </c>
      <c r="G28" s="50">
        <v>5</v>
      </c>
      <c r="H28" s="50">
        <v>7</v>
      </c>
      <c r="I28" s="50">
        <v>12</v>
      </c>
      <c r="J28" s="50">
        <v>17</v>
      </c>
      <c r="K28" s="50">
        <v>1.1399999999999999</v>
      </c>
      <c r="L28" s="50">
        <v>2.73</v>
      </c>
      <c r="M28" s="50">
        <v>3.86</v>
      </c>
      <c r="N28" s="50">
        <v>0</v>
      </c>
      <c r="O28" s="50">
        <v>0.05</v>
      </c>
      <c r="P28" s="50">
        <v>0</v>
      </c>
      <c r="Q28" s="50">
        <v>0.23</v>
      </c>
      <c r="R28" s="50">
        <v>0.19</v>
      </c>
      <c r="S28" s="50">
        <v>0.04</v>
      </c>
      <c r="T28" s="50">
        <v>0.09</v>
      </c>
      <c r="U28" s="50">
        <v>0.02</v>
      </c>
      <c r="V28" s="50">
        <v>0.28000000000000003</v>
      </c>
      <c r="W28" s="50">
        <v>0.06</v>
      </c>
      <c r="X28" s="50">
        <v>0.28000000000000003</v>
      </c>
      <c r="Y28" s="50" t="s">
        <v>63</v>
      </c>
      <c r="Z28" s="50">
        <v>0.56999999999999995</v>
      </c>
      <c r="AA28" s="50">
        <v>0.88</v>
      </c>
      <c r="AB28" s="50">
        <v>0.9</v>
      </c>
      <c r="AC28" s="50">
        <v>-0.7584283105022831</v>
      </c>
    </row>
    <row r="29" spans="1:29" x14ac:dyDescent="0.25">
      <c r="A29" s="51" t="s">
        <v>237</v>
      </c>
      <c r="B29" s="52" t="s">
        <v>62</v>
      </c>
      <c r="C29" s="52">
        <v>4.3</v>
      </c>
      <c r="D29" s="52" t="s">
        <v>65</v>
      </c>
      <c r="E29" s="52">
        <v>1.4</v>
      </c>
      <c r="F29" s="52">
        <v>3</v>
      </c>
      <c r="G29" s="52">
        <v>2</v>
      </c>
      <c r="H29" s="52">
        <v>3</v>
      </c>
      <c r="I29" s="52">
        <v>5</v>
      </c>
      <c r="J29" s="52">
        <v>8</v>
      </c>
      <c r="K29" s="52">
        <v>0.47</v>
      </c>
      <c r="L29" s="52">
        <v>1.4</v>
      </c>
      <c r="M29" s="52">
        <v>1.86</v>
      </c>
      <c r="N29" s="52">
        <v>0</v>
      </c>
      <c r="O29" s="52">
        <v>0.02</v>
      </c>
      <c r="P29" s="52">
        <v>0</v>
      </c>
      <c r="Q29" s="52">
        <v>0.05</v>
      </c>
      <c r="R29" s="52">
        <v>0.03</v>
      </c>
      <c r="S29" s="52">
        <v>0.01</v>
      </c>
      <c r="T29" s="52">
        <v>0.04</v>
      </c>
      <c r="U29" s="52">
        <v>0.01</v>
      </c>
      <c r="V29" s="52">
        <v>7.0000000000000007E-2</v>
      </c>
      <c r="W29" s="52">
        <v>0.02</v>
      </c>
      <c r="X29" s="52">
        <v>7.0000000000000007E-2</v>
      </c>
      <c r="Y29" s="52" t="s">
        <v>63</v>
      </c>
      <c r="Z29" s="52">
        <v>0.56999999999999995</v>
      </c>
      <c r="AA29" s="52">
        <v>0.88</v>
      </c>
      <c r="AB29" s="52">
        <v>0.9</v>
      </c>
      <c r="AC29" s="52">
        <v>-0.77112420091324196</v>
      </c>
    </row>
    <row r="30" spans="1:29" x14ac:dyDescent="0.25">
      <c r="A30" s="49" t="s">
        <v>238</v>
      </c>
      <c r="B30" s="50" t="s">
        <v>68</v>
      </c>
      <c r="C30" s="50">
        <v>5.8</v>
      </c>
      <c r="D30" s="50" t="s">
        <v>65</v>
      </c>
      <c r="E30" s="50">
        <v>0.4</v>
      </c>
      <c r="F30" s="50">
        <v>8</v>
      </c>
      <c r="G30" s="50">
        <v>3</v>
      </c>
      <c r="H30" s="50">
        <v>7</v>
      </c>
      <c r="I30" s="50">
        <v>10</v>
      </c>
      <c r="J30" s="50">
        <v>25</v>
      </c>
      <c r="K30" s="50">
        <v>1.38</v>
      </c>
      <c r="L30" s="50">
        <v>2.93</v>
      </c>
      <c r="M30" s="50">
        <v>4.3099999999999996</v>
      </c>
      <c r="N30" s="50">
        <v>1</v>
      </c>
      <c r="O30" s="50">
        <v>0.56999999999999995</v>
      </c>
      <c r="P30" s="50">
        <v>1</v>
      </c>
      <c r="Q30" s="50">
        <v>0.55000000000000004</v>
      </c>
      <c r="R30" s="50">
        <v>0.89</v>
      </c>
      <c r="S30" s="50">
        <v>0.15</v>
      </c>
      <c r="T30" s="50">
        <v>0.23</v>
      </c>
      <c r="U30" s="50">
        <v>0.04</v>
      </c>
      <c r="V30" s="50">
        <v>1.1200000000000001</v>
      </c>
      <c r="W30" s="50">
        <v>0.19</v>
      </c>
      <c r="X30" s="50">
        <v>-0.88</v>
      </c>
      <c r="Y30" s="50" t="s">
        <v>70</v>
      </c>
      <c r="Z30" s="50">
        <v>0.96</v>
      </c>
      <c r="AA30" s="50">
        <v>1.53</v>
      </c>
      <c r="AB30" s="50">
        <v>0.63</v>
      </c>
      <c r="AC30" s="50">
        <v>-0.79637858032378572</v>
      </c>
    </row>
    <row r="31" spans="1:29" x14ac:dyDescent="0.25">
      <c r="A31" s="51" t="s">
        <v>239</v>
      </c>
      <c r="B31" s="52" t="s">
        <v>68</v>
      </c>
      <c r="C31" s="52">
        <v>6.1</v>
      </c>
      <c r="D31" s="52" t="s">
        <v>65</v>
      </c>
      <c r="E31" s="52">
        <v>0</v>
      </c>
      <c r="F31" s="52">
        <v>7</v>
      </c>
      <c r="G31" s="52">
        <v>3</v>
      </c>
      <c r="H31" s="52">
        <v>6</v>
      </c>
      <c r="I31" s="52">
        <v>9</v>
      </c>
      <c r="J31" s="52">
        <v>27</v>
      </c>
      <c r="K31" s="52">
        <v>1.97</v>
      </c>
      <c r="L31" s="52">
        <v>2.46</v>
      </c>
      <c r="M31" s="52">
        <v>4.43</v>
      </c>
      <c r="N31" s="52">
        <v>0</v>
      </c>
      <c r="O31" s="52">
        <v>0.13</v>
      </c>
      <c r="P31" s="52">
        <v>1</v>
      </c>
      <c r="Q31" s="52">
        <v>0.32</v>
      </c>
      <c r="R31" s="52">
        <v>0.18</v>
      </c>
      <c r="S31" s="52">
        <v>0.03</v>
      </c>
      <c r="T31" s="52">
        <v>0.27</v>
      </c>
      <c r="U31" s="52">
        <v>0.04</v>
      </c>
      <c r="V31" s="52">
        <v>0.45</v>
      </c>
      <c r="W31" s="52">
        <v>7.0000000000000007E-2</v>
      </c>
      <c r="X31" s="52">
        <v>-0.55000000000000004</v>
      </c>
      <c r="Y31" s="52" t="s">
        <v>70</v>
      </c>
      <c r="Z31" s="52">
        <v>0.96</v>
      </c>
      <c r="AA31" s="52">
        <v>1.53</v>
      </c>
      <c r="AB31" s="52">
        <v>0.63</v>
      </c>
      <c r="AC31" s="52">
        <v>-0.86680367372353662</v>
      </c>
    </row>
    <row r="32" spans="1:29" x14ac:dyDescent="0.25">
      <c r="A32" s="51" t="s">
        <v>66</v>
      </c>
      <c r="B32" s="52" t="s">
        <v>60</v>
      </c>
      <c r="C32" s="52">
        <v>5.0999999999999996</v>
      </c>
      <c r="D32" s="52" t="s">
        <v>65</v>
      </c>
      <c r="E32" s="52">
        <v>4.2</v>
      </c>
      <c r="F32" s="52">
        <v>22</v>
      </c>
      <c r="G32" s="52">
        <v>11</v>
      </c>
      <c r="H32" s="52">
        <v>11</v>
      </c>
      <c r="I32" s="52">
        <v>22</v>
      </c>
      <c r="J32" s="52">
        <v>82</v>
      </c>
      <c r="K32" s="52">
        <v>7.06</v>
      </c>
      <c r="L32" s="52">
        <v>9.02</v>
      </c>
      <c r="M32" s="52">
        <v>16.079999999999998</v>
      </c>
      <c r="N32" s="52">
        <v>0</v>
      </c>
      <c r="O32" s="52">
        <v>0.64</v>
      </c>
      <c r="P32" s="52">
        <v>9</v>
      </c>
      <c r="Q32" s="52">
        <v>2.87</v>
      </c>
      <c r="R32" s="52">
        <v>1.67</v>
      </c>
      <c r="S32" s="52">
        <v>0.33</v>
      </c>
      <c r="T32" s="52">
        <v>1.84</v>
      </c>
      <c r="U32" s="52">
        <v>0.37</v>
      </c>
      <c r="V32" s="52">
        <v>3.51</v>
      </c>
      <c r="W32" s="52">
        <v>0.7</v>
      </c>
      <c r="X32" s="52">
        <v>-5.49</v>
      </c>
      <c r="Y32" s="52" t="s">
        <v>59</v>
      </c>
      <c r="Z32" s="52">
        <v>0.81</v>
      </c>
      <c r="AA32" s="52">
        <v>0.96</v>
      </c>
      <c r="AB32" s="52">
        <v>0.9</v>
      </c>
      <c r="AC32" s="52">
        <v>-0.87032801992528019</v>
      </c>
    </row>
    <row r="33" spans="1:29" x14ac:dyDescent="0.25">
      <c r="A33" s="49" t="s">
        <v>240</v>
      </c>
      <c r="B33" s="50" t="s">
        <v>68</v>
      </c>
      <c r="C33" s="50">
        <v>4.8</v>
      </c>
      <c r="D33" s="50" t="s">
        <v>65</v>
      </c>
      <c r="E33" s="50">
        <v>0.4</v>
      </c>
      <c r="F33" s="50">
        <v>2</v>
      </c>
      <c r="G33" s="50">
        <v>5</v>
      </c>
      <c r="H33" s="50">
        <v>3</v>
      </c>
      <c r="I33" s="50">
        <v>8</v>
      </c>
      <c r="J33" s="50">
        <v>17</v>
      </c>
      <c r="K33" s="50">
        <v>2.92</v>
      </c>
      <c r="L33" s="50">
        <v>0.62</v>
      </c>
      <c r="M33" s="50">
        <v>3.54</v>
      </c>
      <c r="N33" s="50">
        <v>0</v>
      </c>
      <c r="O33" s="50">
        <v>0.06</v>
      </c>
      <c r="P33" s="50">
        <v>0</v>
      </c>
      <c r="Q33" s="50">
        <v>0.08</v>
      </c>
      <c r="R33" s="50">
        <v>0.11</v>
      </c>
      <c r="S33" s="50">
        <v>0.02</v>
      </c>
      <c r="T33" s="50">
        <v>0.03</v>
      </c>
      <c r="U33" s="50">
        <v>0.01</v>
      </c>
      <c r="V33" s="50">
        <v>0.14000000000000001</v>
      </c>
      <c r="W33" s="50">
        <v>0.03</v>
      </c>
      <c r="X33" s="50">
        <v>0.14000000000000001</v>
      </c>
      <c r="Y33" s="50" t="s">
        <v>70</v>
      </c>
      <c r="Z33" s="50">
        <v>0.96</v>
      </c>
      <c r="AA33" s="50">
        <v>1.53</v>
      </c>
      <c r="AB33" s="50">
        <v>0.63</v>
      </c>
      <c r="AC33" s="50">
        <v>-0.89938841843088402</v>
      </c>
    </row>
    <row r="34" spans="1:29" x14ac:dyDescent="0.25">
      <c r="A34" s="49" t="s">
        <v>92</v>
      </c>
      <c r="B34" s="50" t="s">
        <v>56</v>
      </c>
      <c r="C34" s="50">
        <v>4.8</v>
      </c>
      <c r="D34" s="50" t="s">
        <v>65</v>
      </c>
      <c r="E34" s="50">
        <v>4.2</v>
      </c>
      <c r="F34" s="50">
        <v>21</v>
      </c>
      <c r="G34" s="50">
        <v>10</v>
      </c>
      <c r="H34" s="50">
        <v>11</v>
      </c>
      <c r="I34" s="50">
        <v>21</v>
      </c>
      <c r="J34" s="50">
        <v>86</v>
      </c>
      <c r="K34" s="50">
        <v>8.5399999999999991</v>
      </c>
      <c r="L34" s="50">
        <v>9.3800000000000008</v>
      </c>
      <c r="M34" s="50">
        <v>17.920000000000002</v>
      </c>
      <c r="N34" s="50">
        <v>2</v>
      </c>
      <c r="O34" s="50">
        <v>2.86</v>
      </c>
      <c r="P34" s="50">
        <v>1</v>
      </c>
      <c r="Q34" s="50">
        <v>0.46</v>
      </c>
      <c r="R34" s="50">
        <v>1.67</v>
      </c>
      <c r="S34" s="50">
        <v>0.35</v>
      </c>
      <c r="T34" s="50">
        <v>1.65</v>
      </c>
      <c r="U34" s="50">
        <v>0.34</v>
      </c>
      <c r="V34" s="50">
        <v>3.32</v>
      </c>
      <c r="W34" s="50">
        <v>0.69</v>
      </c>
      <c r="X34" s="50">
        <v>0.32</v>
      </c>
      <c r="Y34" s="50" t="s">
        <v>57</v>
      </c>
      <c r="Z34" s="50">
        <v>1.08</v>
      </c>
      <c r="AA34" s="50">
        <v>0.78</v>
      </c>
      <c r="AB34" s="50">
        <v>0.66</v>
      </c>
      <c r="AC34" s="50">
        <v>-0.89942963885429628</v>
      </c>
    </row>
    <row r="35" spans="1:29" x14ac:dyDescent="0.25">
      <c r="A35" s="49" t="s">
        <v>241</v>
      </c>
      <c r="B35" s="50" t="s">
        <v>68</v>
      </c>
      <c r="C35" s="50">
        <v>4.8</v>
      </c>
      <c r="D35" s="50" t="s">
        <v>65</v>
      </c>
      <c r="E35" s="50">
        <v>0</v>
      </c>
      <c r="F35" s="50">
        <v>2</v>
      </c>
      <c r="G35" s="50">
        <v>3</v>
      </c>
      <c r="H35" s="50">
        <v>3</v>
      </c>
      <c r="I35" s="50">
        <v>6</v>
      </c>
      <c r="J35" s="50">
        <v>11</v>
      </c>
      <c r="K35" s="50">
        <v>1.67</v>
      </c>
      <c r="L35" s="50">
        <v>0.62</v>
      </c>
      <c r="M35" s="50">
        <v>2.29</v>
      </c>
      <c r="N35" s="50">
        <v>0</v>
      </c>
      <c r="O35" s="50">
        <v>0</v>
      </c>
      <c r="P35" s="50">
        <v>0</v>
      </c>
      <c r="Q35" s="50">
        <v>0.03</v>
      </c>
      <c r="R35" s="50">
        <v>0</v>
      </c>
      <c r="S35" s="50">
        <v>0</v>
      </c>
      <c r="T35" s="50">
        <v>0.03</v>
      </c>
      <c r="U35" s="50">
        <v>0.01</v>
      </c>
      <c r="V35" s="50">
        <v>0.03</v>
      </c>
      <c r="W35" s="50">
        <v>0.01</v>
      </c>
      <c r="X35" s="50">
        <v>0.03</v>
      </c>
      <c r="Y35" s="50" t="s">
        <v>70</v>
      </c>
      <c r="Z35" s="50">
        <v>0.96</v>
      </c>
      <c r="AA35" s="50">
        <v>1.53</v>
      </c>
      <c r="AB35" s="50">
        <v>0.63</v>
      </c>
      <c r="AC35" s="50">
        <v>-0.91095074719800739</v>
      </c>
    </row>
    <row r="36" spans="1:29" x14ac:dyDescent="0.25">
      <c r="A36" s="49" t="s">
        <v>242</v>
      </c>
      <c r="B36" s="50" t="s">
        <v>100</v>
      </c>
      <c r="C36" s="50">
        <v>4.9000000000000004</v>
      </c>
      <c r="D36" s="50" t="s">
        <v>65</v>
      </c>
      <c r="E36" s="50">
        <v>0</v>
      </c>
      <c r="F36" s="50">
        <v>12</v>
      </c>
      <c r="G36" s="50">
        <v>7</v>
      </c>
      <c r="H36" s="50">
        <v>5</v>
      </c>
      <c r="I36" s="50">
        <v>12</v>
      </c>
      <c r="J36" s="50">
        <v>35</v>
      </c>
      <c r="K36" s="50">
        <v>4.6900000000000004</v>
      </c>
      <c r="L36" s="50">
        <v>2.4500000000000002</v>
      </c>
      <c r="M36" s="50">
        <v>7.14</v>
      </c>
      <c r="N36" s="50">
        <v>1</v>
      </c>
      <c r="O36" s="50">
        <v>1.03</v>
      </c>
      <c r="P36" s="50">
        <v>0</v>
      </c>
      <c r="Q36" s="50">
        <v>0.74</v>
      </c>
      <c r="R36" s="50">
        <v>1.31</v>
      </c>
      <c r="S36" s="50">
        <v>0.27</v>
      </c>
      <c r="T36" s="50">
        <v>0.46</v>
      </c>
      <c r="U36" s="50">
        <v>0.09</v>
      </c>
      <c r="V36" s="50">
        <v>1.77</v>
      </c>
      <c r="W36" s="50">
        <v>0.36</v>
      </c>
      <c r="X36" s="50">
        <v>0.77000000000000013</v>
      </c>
      <c r="Y36" s="50" t="s">
        <v>90</v>
      </c>
      <c r="Z36" s="50">
        <v>0.69</v>
      </c>
      <c r="AA36" s="50">
        <v>1.44</v>
      </c>
      <c r="AB36" s="50">
        <v>1.05</v>
      </c>
      <c r="AC36" s="50">
        <v>-0.9199161892901615</v>
      </c>
    </row>
    <row r="37" spans="1:29" x14ac:dyDescent="0.25">
      <c r="A37" s="49" t="s">
        <v>141</v>
      </c>
      <c r="B37" s="50" t="s">
        <v>53</v>
      </c>
      <c r="C37" s="50">
        <v>4.5999999999999996</v>
      </c>
      <c r="D37" s="50" t="s">
        <v>65</v>
      </c>
      <c r="E37" s="50">
        <v>2.8</v>
      </c>
      <c r="F37" s="50">
        <v>19</v>
      </c>
      <c r="G37" s="50">
        <v>11</v>
      </c>
      <c r="H37" s="50">
        <v>11</v>
      </c>
      <c r="I37" s="50">
        <v>22</v>
      </c>
      <c r="J37" s="50">
        <v>60</v>
      </c>
      <c r="K37" s="50">
        <v>6.74</v>
      </c>
      <c r="L37" s="50">
        <v>6.3</v>
      </c>
      <c r="M37" s="50">
        <v>13.04</v>
      </c>
      <c r="N37" s="50">
        <v>0</v>
      </c>
      <c r="O37" s="50">
        <v>0.68</v>
      </c>
      <c r="P37" s="50">
        <v>4</v>
      </c>
      <c r="Q37" s="50">
        <v>2.89</v>
      </c>
      <c r="R37" s="50">
        <v>1.98</v>
      </c>
      <c r="S37" s="50">
        <v>0.43</v>
      </c>
      <c r="T37" s="50">
        <v>1.59</v>
      </c>
      <c r="U37" s="50">
        <v>0.35</v>
      </c>
      <c r="V37" s="50">
        <v>3.57</v>
      </c>
      <c r="W37" s="50">
        <v>0.78</v>
      </c>
      <c r="X37" s="50">
        <v>-0.42999999999999988</v>
      </c>
      <c r="Y37" s="50" t="s">
        <v>54</v>
      </c>
      <c r="Z37" s="50">
        <v>0.81</v>
      </c>
      <c r="AA37" s="50">
        <v>1.29</v>
      </c>
      <c r="AB37" s="50">
        <v>1.02</v>
      </c>
      <c r="AC37" s="50">
        <v>-0.93234414694894152</v>
      </c>
    </row>
    <row r="38" spans="1:29" x14ac:dyDescent="0.25">
      <c r="A38" s="49" t="s">
        <v>243</v>
      </c>
      <c r="B38" s="50" t="s">
        <v>100</v>
      </c>
      <c r="C38" s="50">
        <v>4.8</v>
      </c>
      <c r="D38" s="50" t="s">
        <v>65</v>
      </c>
      <c r="E38" s="50">
        <v>0.6</v>
      </c>
      <c r="F38" s="50">
        <v>18</v>
      </c>
      <c r="G38" s="50">
        <v>9</v>
      </c>
      <c r="H38" s="50">
        <v>9</v>
      </c>
      <c r="I38" s="50">
        <v>18</v>
      </c>
      <c r="J38" s="50">
        <v>37</v>
      </c>
      <c r="K38" s="50">
        <v>4.17</v>
      </c>
      <c r="L38" s="50">
        <v>3.54</v>
      </c>
      <c r="M38" s="50">
        <v>7.71</v>
      </c>
      <c r="N38" s="50">
        <v>0</v>
      </c>
      <c r="O38" s="50">
        <v>0.31</v>
      </c>
      <c r="P38" s="50">
        <v>1</v>
      </c>
      <c r="Q38" s="50">
        <v>1.1000000000000001</v>
      </c>
      <c r="R38" s="50">
        <v>0.97000000000000008</v>
      </c>
      <c r="S38" s="50">
        <v>0.2</v>
      </c>
      <c r="T38" s="50">
        <v>0.44</v>
      </c>
      <c r="U38" s="50">
        <v>0.09</v>
      </c>
      <c r="V38" s="50">
        <v>1.41</v>
      </c>
      <c r="W38" s="50">
        <v>0.28999999999999998</v>
      </c>
      <c r="X38" s="50">
        <v>0.41000000000000009</v>
      </c>
      <c r="Y38" s="50" t="s">
        <v>90</v>
      </c>
      <c r="Z38" s="50">
        <v>0.69</v>
      </c>
      <c r="AA38" s="50">
        <v>1.44</v>
      </c>
      <c r="AB38" s="50">
        <v>1.05</v>
      </c>
      <c r="AC38" s="50">
        <v>-0.95553063511830605</v>
      </c>
    </row>
    <row r="39" spans="1:29" x14ac:dyDescent="0.25">
      <c r="A39" s="49" t="s">
        <v>244</v>
      </c>
      <c r="B39" s="50" t="s">
        <v>56</v>
      </c>
      <c r="C39" s="50">
        <v>5.4</v>
      </c>
      <c r="D39" s="50" t="s">
        <v>65</v>
      </c>
      <c r="E39" s="50">
        <v>5.2</v>
      </c>
      <c r="F39" s="50">
        <v>22</v>
      </c>
      <c r="G39" s="50">
        <v>11</v>
      </c>
      <c r="H39" s="50">
        <v>11</v>
      </c>
      <c r="I39" s="50">
        <v>22</v>
      </c>
      <c r="J39" s="50">
        <v>101</v>
      </c>
      <c r="K39" s="50">
        <v>9.07</v>
      </c>
      <c r="L39" s="50">
        <v>9.6300000000000008</v>
      </c>
      <c r="M39" s="50">
        <v>18.7</v>
      </c>
      <c r="N39" s="50">
        <v>2</v>
      </c>
      <c r="O39" s="50">
        <v>0.56000000000000005</v>
      </c>
      <c r="P39" s="50">
        <v>1</v>
      </c>
      <c r="Q39" s="50">
        <v>1.29</v>
      </c>
      <c r="R39" s="50">
        <v>1.06</v>
      </c>
      <c r="S39" s="50">
        <v>0.2</v>
      </c>
      <c r="T39" s="50">
        <v>0.79</v>
      </c>
      <c r="U39" s="50">
        <v>0.15</v>
      </c>
      <c r="V39" s="50">
        <v>1.85</v>
      </c>
      <c r="W39" s="50">
        <v>0.35</v>
      </c>
      <c r="X39" s="50">
        <v>-1.1499999999999999</v>
      </c>
      <c r="Y39" s="50" t="s">
        <v>57</v>
      </c>
      <c r="Z39" s="50">
        <v>1.08</v>
      </c>
      <c r="AA39" s="50">
        <v>0.78</v>
      </c>
      <c r="AB39" s="50">
        <v>0.66</v>
      </c>
      <c r="AC39" s="50">
        <v>-0.97820186799501863</v>
      </c>
    </row>
    <row r="40" spans="1:29" x14ac:dyDescent="0.25">
      <c r="A40" s="49" t="s">
        <v>245</v>
      </c>
      <c r="B40" s="50" t="s">
        <v>56</v>
      </c>
      <c r="C40" s="50">
        <v>4.5999999999999996</v>
      </c>
      <c r="D40" s="50" t="s">
        <v>65</v>
      </c>
      <c r="E40" s="50">
        <v>4.2</v>
      </c>
      <c r="F40" s="50">
        <v>21</v>
      </c>
      <c r="G40" s="50">
        <v>11</v>
      </c>
      <c r="H40" s="50">
        <v>10</v>
      </c>
      <c r="I40" s="50">
        <v>21</v>
      </c>
      <c r="J40" s="50">
        <v>81</v>
      </c>
      <c r="K40" s="50">
        <v>10.220000000000001</v>
      </c>
      <c r="L40" s="50">
        <v>7.39</v>
      </c>
      <c r="M40" s="50">
        <v>17.61</v>
      </c>
      <c r="N40" s="50">
        <v>1</v>
      </c>
      <c r="O40" s="50">
        <v>1.07</v>
      </c>
      <c r="P40" s="50">
        <v>0</v>
      </c>
      <c r="Q40" s="50">
        <v>0.67999999999999994</v>
      </c>
      <c r="R40" s="50">
        <v>1.05</v>
      </c>
      <c r="S40" s="50">
        <v>0.23</v>
      </c>
      <c r="T40" s="50">
        <v>0.70000000000000007</v>
      </c>
      <c r="U40" s="50">
        <v>0.15</v>
      </c>
      <c r="V40" s="50">
        <v>1.75</v>
      </c>
      <c r="W40" s="50">
        <v>0.38</v>
      </c>
      <c r="X40" s="50">
        <v>0.75000000000000011</v>
      </c>
      <c r="Y40" s="50" t="s">
        <v>57</v>
      </c>
      <c r="Z40" s="50">
        <v>1.08</v>
      </c>
      <c r="AA40" s="50">
        <v>0.78</v>
      </c>
      <c r="AB40" s="50">
        <v>0.66</v>
      </c>
      <c r="AC40" s="50">
        <v>-0.98356052303860508</v>
      </c>
    </row>
    <row r="41" spans="1:29" x14ac:dyDescent="0.25">
      <c r="A41" s="51" t="s">
        <v>246</v>
      </c>
      <c r="B41" s="52" t="s">
        <v>100</v>
      </c>
      <c r="C41" s="52">
        <v>4.5</v>
      </c>
      <c r="D41" s="52" t="s">
        <v>65</v>
      </c>
      <c r="E41" s="52">
        <v>0</v>
      </c>
      <c r="F41" s="52">
        <v>9</v>
      </c>
      <c r="G41" s="52">
        <v>5</v>
      </c>
      <c r="H41" s="52">
        <v>4</v>
      </c>
      <c r="I41" s="52">
        <v>9</v>
      </c>
      <c r="J41" s="52">
        <v>28</v>
      </c>
      <c r="K41" s="52">
        <v>2.89</v>
      </c>
      <c r="L41" s="52">
        <v>3.33</v>
      </c>
      <c r="M41" s="52">
        <v>6.22</v>
      </c>
      <c r="N41" s="52">
        <v>0</v>
      </c>
      <c r="O41" s="52">
        <v>0.35</v>
      </c>
      <c r="P41" s="52">
        <v>2</v>
      </c>
      <c r="Q41" s="52">
        <v>0.69</v>
      </c>
      <c r="R41" s="52">
        <v>0.24</v>
      </c>
      <c r="S41" s="52">
        <v>0.05</v>
      </c>
      <c r="T41" s="52">
        <v>0.8</v>
      </c>
      <c r="U41" s="52">
        <v>0.18</v>
      </c>
      <c r="V41" s="52">
        <v>1.04</v>
      </c>
      <c r="W41" s="52">
        <v>0.23</v>
      </c>
      <c r="X41" s="52">
        <v>-0.96</v>
      </c>
      <c r="Y41" s="52" t="s">
        <v>90</v>
      </c>
      <c r="Z41" s="52">
        <v>0.69</v>
      </c>
      <c r="AA41" s="52">
        <v>1.44</v>
      </c>
      <c r="AB41" s="52">
        <v>1.05</v>
      </c>
      <c r="AC41" s="52">
        <v>-0.99213437110834335</v>
      </c>
    </row>
    <row r="42" spans="1:29" x14ac:dyDescent="0.25">
      <c r="A42" s="49" t="s">
        <v>247</v>
      </c>
      <c r="B42" s="50" t="s">
        <v>56</v>
      </c>
      <c r="C42" s="50">
        <v>4.4000000000000004</v>
      </c>
      <c r="D42" s="50" t="s">
        <v>65</v>
      </c>
      <c r="E42" s="50">
        <v>4.2</v>
      </c>
      <c r="F42" s="50">
        <v>12</v>
      </c>
      <c r="G42" s="50">
        <v>9</v>
      </c>
      <c r="H42" s="50">
        <v>10</v>
      </c>
      <c r="I42" s="50">
        <v>19</v>
      </c>
      <c r="J42" s="50">
        <v>54</v>
      </c>
      <c r="K42" s="50">
        <v>5</v>
      </c>
      <c r="L42" s="50">
        <v>7.27</v>
      </c>
      <c r="M42" s="50">
        <v>12.27</v>
      </c>
      <c r="N42" s="50">
        <v>0</v>
      </c>
      <c r="O42" s="50">
        <v>1.03</v>
      </c>
      <c r="P42" s="50">
        <v>1</v>
      </c>
      <c r="Q42" s="50">
        <v>0.5</v>
      </c>
      <c r="R42" s="50">
        <v>0.68</v>
      </c>
      <c r="S42" s="50">
        <v>0.16</v>
      </c>
      <c r="T42" s="50">
        <v>0.85</v>
      </c>
      <c r="U42" s="50">
        <v>0.2</v>
      </c>
      <c r="V42" s="50">
        <v>1.53</v>
      </c>
      <c r="W42" s="50">
        <v>0.36</v>
      </c>
      <c r="X42" s="50">
        <v>0.53</v>
      </c>
      <c r="Y42" s="50" t="s">
        <v>57</v>
      </c>
      <c r="Z42" s="50">
        <v>1.08</v>
      </c>
      <c r="AA42" s="50">
        <v>0.78</v>
      </c>
      <c r="AB42" s="50">
        <v>0.66</v>
      </c>
      <c r="AC42" s="50">
        <v>-0.9953495641344956</v>
      </c>
    </row>
    <row r="43" spans="1:29" x14ac:dyDescent="0.25">
      <c r="A43" s="49" t="s">
        <v>248</v>
      </c>
      <c r="B43" s="50" t="s">
        <v>60</v>
      </c>
      <c r="C43" s="50">
        <v>4.4000000000000004</v>
      </c>
      <c r="D43" s="50" t="s">
        <v>65</v>
      </c>
      <c r="E43" s="50">
        <v>0</v>
      </c>
      <c r="F43" s="50">
        <v>15</v>
      </c>
      <c r="G43" s="50">
        <v>7</v>
      </c>
      <c r="H43" s="50">
        <v>8</v>
      </c>
      <c r="I43" s="50">
        <v>15</v>
      </c>
      <c r="J43" s="50">
        <v>37</v>
      </c>
      <c r="K43" s="50">
        <v>3.64</v>
      </c>
      <c r="L43" s="50">
        <v>4.7699999999999996</v>
      </c>
      <c r="M43" s="50">
        <v>8.41</v>
      </c>
      <c r="N43" s="50">
        <v>0</v>
      </c>
      <c r="O43" s="50">
        <v>1.02</v>
      </c>
      <c r="P43" s="50">
        <v>2</v>
      </c>
      <c r="Q43" s="50">
        <v>0.44</v>
      </c>
      <c r="R43" s="50">
        <v>0.98</v>
      </c>
      <c r="S43" s="50">
        <v>0.22</v>
      </c>
      <c r="T43" s="50">
        <v>0.48</v>
      </c>
      <c r="U43" s="50">
        <v>0.11</v>
      </c>
      <c r="V43" s="50">
        <v>1.46</v>
      </c>
      <c r="W43" s="50">
        <v>0.33</v>
      </c>
      <c r="X43" s="50">
        <v>-0.54</v>
      </c>
      <c r="Y43" s="50" t="s">
        <v>59</v>
      </c>
      <c r="Z43" s="50">
        <v>0.81</v>
      </c>
      <c r="AA43" s="50">
        <v>0.96</v>
      </c>
      <c r="AB43" s="50">
        <v>0.9</v>
      </c>
      <c r="AC43" s="50">
        <v>-1.0055310087173099</v>
      </c>
    </row>
    <row r="44" spans="1:29" x14ac:dyDescent="0.25">
      <c r="A44" s="51" t="s">
        <v>249</v>
      </c>
      <c r="B44" s="52" t="s">
        <v>56</v>
      </c>
      <c r="C44" s="52">
        <v>4.3</v>
      </c>
      <c r="D44" s="52" t="s">
        <v>65</v>
      </c>
      <c r="E44" s="52">
        <v>0.2</v>
      </c>
      <c r="F44" s="52">
        <v>10</v>
      </c>
      <c r="G44" s="52">
        <v>6</v>
      </c>
      <c r="H44" s="52">
        <v>6</v>
      </c>
      <c r="I44" s="52">
        <v>12</v>
      </c>
      <c r="J44" s="52">
        <v>31</v>
      </c>
      <c r="K44" s="52">
        <v>4.6500000000000004</v>
      </c>
      <c r="L44" s="52">
        <v>2.56</v>
      </c>
      <c r="M44" s="52">
        <v>7.21</v>
      </c>
      <c r="N44" s="52">
        <v>0</v>
      </c>
      <c r="O44" s="52">
        <v>0.17</v>
      </c>
      <c r="P44" s="52">
        <v>1</v>
      </c>
      <c r="Q44" s="52">
        <v>0.80999999999999994</v>
      </c>
      <c r="R44" s="52">
        <v>0.82</v>
      </c>
      <c r="S44" s="52">
        <v>0.19</v>
      </c>
      <c r="T44" s="52">
        <v>0.16</v>
      </c>
      <c r="U44" s="52">
        <v>0.04</v>
      </c>
      <c r="V44" s="52">
        <v>0.98</v>
      </c>
      <c r="W44" s="52">
        <v>0.23</v>
      </c>
      <c r="X44" s="52">
        <v>-2.0000000000000049E-2</v>
      </c>
      <c r="Y44" s="52" t="s">
        <v>57</v>
      </c>
      <c r="Z44" s="52">
        <v>1.08</v>
      </c>
      <c r="AA44" s="52">
        <v>0.78</v>
      </c>
      <c r="AB44" s="52">
        <v>0.66</v>
      </c>
      <c r="AC44" s="52">
        <v>-1.024822166874221</v>
      </c>
    </row>
    <row r="45" spans="1:29" x14ac:dyDescent="0.25">
      <c r="A45" s="51" t="s">
        <v>250</v>
      </c>
      <c r="B45" s="52" t="s">
        <v>100</v>
      </c>
      <c r="C45" s="52">
        <v>4.4000000000000004</v>
      </c>
      <c r="D45" s="52" t="s">
        <v>65</v>
      </c>
      <c r="E45" s="52">
        <v>0.4</v>
      </c>
      <c r="F45" s="52">
        <v>6</v>
      </c>
      <c r="G45" s="52">
        <v>2</v>
      </c>
      <c r="H45" s="52">
        <v>8</v>
      </c>
      <c r="I45" s="52">
        <v>10</v>
      </c>
      <c r="J45" s="52">
        <v>13</v>
      </c>
      <c r="K45" s="52">
        <v>0.23</v>
      </c>
      <c r="L45" s="52">
        <v>2.73</v>
      </c>
      <c r="M45" s="52">
        <v>2.95</v>
      </c>
      <c r="N45" s="52">
        <v>0</v>
      </c>
      <c r="O45" s="52">
        <v>0.13</v>
      </c>
      <c r="P45" s="52">
        <v>1</v>
      </c>
      <c r="Q45" s="52">
        <v>0.53</v>
      </c>
      <c r="R45" s="52">
        <v>0.02</v>
      </c>
      <c r="S45" s="52">
        <v>0</v>
      </c>
      <c r="T45" s="52">
        <v>0.64</v>
      </c>
      <c r="U45" s="52">
        <v>0.15</v>
      </c>
      <c r="V45" s="52">
        <v>0.66</v>
      </c>
      <c r="W45" s="52">
        <v>0.15</v>
      </c>
      <c r="X45" s="52">
        <v>-0.34</v>
      </c>
      <c r="Y45" s="52" t="s">
        <v>90</v>
      </c>
      <c r="Z45" s="52">
        <v>0.69</v>
      </c>
      <c r="AA45" s="52">
        <v>1.44</v>
      </c>
      <c r="AB45" s="52">
        <v>1.05</v>
      </c>
      <c r="AC45" s="52">
        <v>-1.0297273972602741</v>
      </c>
    </row>
    <row r="46" spans="1:29" x14ac:dyDescent="0.25">
      <c r="A46" s="49" t="s">
        <v>251</v>
      </c>
      <c r="B46" s="50" t="s">
        <v>60</v>
      </c>
      <c r="C46" s="50">
        <v>4.5</v>
      </c>
      <c r="D46" s="50" t="s">
        <v>65</v>
      </c>
      <c r="E46" s="50">
        <v>2.2000000000000002</v>
      </c>
      <c r="F46" s="50">
        <v>21</v>
      </c>
      <c r="G46" s="50">
        <v>11</v>
      </c>
      <c r="H46" s="50">
        <v>10</v>
      </c>
      <c r="I46" s="50">
        <v>21</v>
      </c>
      <c r="J46" s="50">
        <v>46</v>
      </c>
      <c r="K46" s="50">
        <v>4</v>
      </c>
      <c r="L46" s="50">
        <v>6.22</v>
      </c>
      <c r="M46" s="50">
        <v>10.220000000000001</v>
      </c>
      <c r="N46" s="50">
        <v>0</v>
      </c>
      <c r="O46" s="50">
        <v>0.68</v>
      </c>
      <c r="P46" s="50">
        <v>0</v>
      </c>
      <c r="Q46" s="50">
        <v>0.2</v>
      </c>
      <c r="R46" s="50">
        <v>0.23</v>
      </c>
      <c r="S46" s="50">
        <v>0.05</v>
      </c>
      <c r="T46" s="50">
        <v>0.65</v>
      </c>
      <c r="U46" s="50">
        <v>0.14000000000000001</v>
      </c>
      <c r="V46" s="50">
        <v>0.88</v>
      </c>
      <c r="W46" s="50">
        <v>0.19</v>
      </c>
      <c r="X46" s="50">
        <v>0.88</v>
      </c>
      <c r="Y46" s="50" t="s">
        <v>59</v>
      </c>
      <c r="Z46" s="50">
        <v>0.81</v>
      </c>
      <c r="AA46" s="50">
        <v>0.96</v>
      </c>
      <c r="AB46" s="50">
        <v>0.9</v>
      </c>
      <c r="AC46" s="50">
        <v>-1.043783561643836</v>
      </c>
    </row>
    <row r="47" spans="1:29" x14ac:dyDescent="0.25">
      <c r="A47" s="49" t="s">
        <v>252</v>
      </c>
      <c r="B47" s="50" t="s">
        <v>100</v>
      </c>
      <c r="C47" s="50">
        <v>4.2</v>
      </c>
      <c r="D47" s="50" t="s">
        <v>65</v>
      </c>
      <c r="E47" s="50">
        <v>0.2</v>
      </c>
      <c r="F47" s="50">
        <v>0</v>
      </c>
      <c r="G47" s="50">
        <v>2</v>
      </c>
      <c r="H47" s="50">
        <v>0</v>
      </c>
      <c r="I47" s="50">
        <v>2</v>
      </c>
      <c r="J47" s="50">
        <v>1</v>
      </c>
      <c r="K47" s="50">
        <v>0.24</v>
      </c>
      <c r="L47" s="50">
        <v>0</v>
      </c>
      <c r="M47" s="50">
        <v>0.24</v>
      </c>
      <c r="N47" s="50">
        <v>0</v>
      </c>
      <c r="O47" s="50">
        <v>7.0000000000000007E-2</v>
      </c>
      <c r="P47" s="50">
        <v>0</v>
      </c>
      <c r="Q47" s="50">
        <v>0.23</v>
      </c>
      <c r="R47" s="50">
        <v>0.3</v>
      </c>
      <c r="S47" s="50">
        <v>7.0000000000000007E-2</v>
      </c>
      <c r="T47" s="50">
        <v>0</v>
      </c>
      <c r="U47" s="50">
        <v>0</v>
      </c>
      <c r="V47" s="50">
        <v>0.3</v>
      </c>
      <c r="W47" s="50">
        <v>7.0000000000000007E-2</v>
      </c>
      <c r="X47" s="50">
        <v>0.3</v>
      </c>
      <c r="Y47" s="50" t="s">
        <v>90</v>
      </c>
      <c r="Z47" s="50">
        <v>0.69</v>
      </c>
      <c r="AA47" s="50">
        <v>1.44</v>
      </c>
      <c r="AB47" s="50">
        <v>1.05</v>
      </c>
      <c r="AC47" s="50">
        <v>-1.0653418430884181</v>
      </c>
    </row>
    <row r="48" spans="1:29" x14ac:dyDescent="0.25">
      <c r="A48" s="51" t="s">
        <v>253</v>
      </c>
      <c r="B48" s="52" t="s">
        <v>60</v>
      </c>
      <c r="C48" s="52">
        <v>4.4000000000000004</v>
      </c>
      <c r="D48" s="52" t="s">
        <v>65</v>
      </c>
      <c r="E48" s="52">
        <v>1</v>
      </c>
      <c r="F48" s="52">
        <v>12</v>
      </c>
      <c r="G48" s="52">
        <v>8</v>
      </c>
      <c r="H48" s="52">
        <v>8</v>
      </c>
      <c r="I48" s="52">
        <v>16</v>
      </c>
      <c r="J48" s="52">
        <v>25</v>
      </c>
      <c r="K48" s="52">
        <v>2.95</v>
      </c>
      <c r="L48" s="52">
        <v>2.73</v>
      </c>
      <c r="M48" s="52">
        <v>5.68</v>
      </c>
      <c r="N48" s="52">
        <v>0</v>
      </c>
      <c r="O48" s="52">
        <v>0.51</v>
      </c>
      <c r="P48" s="52">
        <v>0</v>
      </c>
      <c r="Q48" s="52">
        <v>0.03</v>
      </c>
      <c r="R48" s="52">
        <v>0.05</v>
      </c>
      <c r="S48" s="52">
        <v>0.01</v>
      </c>
      <c r="T48" s="52">
        <v>0.49</v>
      </c>
      <c r="U48" s="52">
        <v>0.11</v>
      </c>
      <c r="V48" s="52">
        <v>0.54</v>
      </c>
      <c r="W48" s="52">
        <v>0.12</v>
      </c>
      <c r="X48" s="52">
        <v>0.54</v>
      </c>
      <c r="Y48" s="52" t="s">
        <v>59</v>
      </c>
      <c r="Z48" s="52">
        <v>0.81</v>
      </c>
      <c r="AA48" s="52">
        <v>0.96</v>
      </c>
      <c r="AB48" s="52">
        <v>0.9</v>
      </c>
      <c r="AC48" s="52">
        <v>-1.0662074719800749</v>
      </c>
    </row>
    <row r="49" spans="1:29" x14ac:dyDescent="0.25">
      <c r="A49" s="49" t="s">
        <v>115</v>
      </c>
      <c r="B49" s="50" t="s">
        <v>57</v>
      </c>
      <c r="C49" s="50">
        <v>4.8</v>
      </c>
      <c r="D49" s="50" t="s">
        <v>65</v>
      </c>
      <c r="E49" s="50">
        <v>5.4</v>
      </c>
      <c r="F49" s="50">
        <v>22</v>
      </c>
      <c r="G49" s="50">
        <v>10</v>
      </c>
      <c r="H49" s="50">
        <v>12</v>
      </c>
      <c r="I49" s="50">
        <v>22</v>
      </c>
      <c r="J49" s="50">
        <v>83</v>
      </c>
      <c r="K49" s="50">
        <v>10.62</v>
      </c>
      <c r="L49" s="50">
        <v>6.67</v>
      </c>
      <c r="M49" s="50">
        <v>17.29</v>
      </c>
      <c r="N49" s="50">
        <v>2</v>
      </c>
      <c r="O49" s="50">
        <v>0.44</v>
      </c>
      <c r="P49" s="50">
        <v>3</v>
      </c>
      <c r="Q49" s="50">
        <v>1.73</v>
      </c>
      <c r="R49" s="50">
        <v>1.29</v>
      </c>
      <c r="S49" s="50">
        <v>0.27</v>
      </c>
      <c r="T49" s="50">
        <v>0.88</v>
      </c>
      <c r="U49" s="50">
        <v>0.18</v>
      </c>
      <c r="V49" s="50">
        <v>2.17</v>
      </c>
      <c r="W49" s="50">
        <v>0.45</v>
      </c>
      <c r="X49" s="50">
        <v>-2.83</v>
      </c>
      <c r="Y49" s="50" t="s">
        <v>56</v>
      </c>
      <c r="Z49" s="50">
        <v>0.99</v>
      </c>
      <c r="AA49" s="50">
        <v>0.66</v>
      </c>
      <c r="AB49" s="50">
        <v>0.78</v>
      </c>
      <c r="AC49" s="50">
        <v>-1.068721917808219</v>
      </c>
    </row>
    <row r="50" spans="1:29" x14ac:dyDescent="0.25">
      <c r="A50" s="49" t="s">
        <v>254</v>
      </c>
      <c r="B50" s="50" t="s">
        <v>57</v>
      </c>
      <c r="C50" s="50">
        <v>4.4000000000000004</v>
      </c>
      <c r="D50" s="50" t="s">
        <v>65</v>
      </c>
      <c r="E50" s="50">
        <v>3.8</v>
      </c>
      <c r="F50" s="50">
        <v>11</v>
      </c>
      <c r="G50" s="50">
        <v>6</v>
      </c>
      <c r="H50" s="50">
        <v>10</v>
      </c>
      <c r="I50" s="50">
        <v>16</v>
      </c>
      <c r="J50" s="50">
        <v>59</v>
      </c>
      <c r="K50" s="50">
        <v>7.95</v>
      </c>
      <c r="L50" s="50">
        <v>5.45</v>
      </c>
      <c r="M50" s="50">
        <v>13.41</v>
      </c>
      <c r="N50" s="50">
        <v>2</v>
      </c>
      <c r="O50" s="50">
        <v>1.39</v>
      </c>
      <c r="P50" s="50">
        <v>0</v>
      </c>
      <c r="Q50" s="50">
        <v>0.77</v>
      </c>
      <c r="R50" s="50">
        <v>0.94000000000000017</v>
      </c>
      <c r="S50" s="50">
        <v>0.21</v>
      </c>
      <c r="T50" s="50">
        <v>1.22</v>
      </c>
      <c r="U50" s="50">
        <v>0.28000000000000003</v>
      </c>
      <c r="V50" s="50">
        <v>2.16</v>
      </c>
      <c r="W50" s="50">
        <v>0.49</v>
      </c>
      <c r="X50" s="50">
        <v>0.16000000000000039</v>
      </c>
      <c r="Y50" s="50" t="s">
        <v>56</v>
      </c>
      <c r="Z50" s="50">
        <v>0.99</v>
      </c>
      <c r="AA50" s="50">
        <v>0.66</v>
      </c>
      <c r="AB50" s="50">
        <v>0.78</v>
      </c>
      <c r="AC50" s="50">
        <v>-1.0691753424657531</v>
      </c>
    </row>
    <row r="51" spans="1:29" x14ac:dyDescent="0.25">
      <c r="A51" s="51" t="s">
        <v>255</v>
      </c>
      <c r="B51" s="52" t="s">
        <v>60</v>
      </c>
      <c r="C51" s="52">
        <v>4.2</v>
      </c>
      <c r="D51" s="52" t="s">
        <v>65</v>
      </c>
      <c r="E51" s="52">
        <v>1.8</v>
      </c>
      <c r="F51" s="52">
        <v>14</v>
      </c>
      <c r="G51" s="52">
        <v>7</v>
      </c>
      <c r="H51" s="52">
        <v>7</v>
      </c>
      <c r="I51" s="52">
        <v>14</v>
      </c>
      <c r="J51" s="52">
        <v>29</v>
      </c>
      <c r="K51" s="52">
        <v>1.19</v>
      </c>
      <c r="L51" s="52">
        <v>5.71</v>
      </c>
      <c r="M51" s="52">
        <v>6.9</v>
      </c>
      <c r="N51" s="52">
        <v>0</v>
      </c>
      <c r="O51" s="52">
        <v>0.25</v>
      </c>
      <c r="P51" s="52">
        <v>0</v>
      </c>
      <c r="Q51" s="52">
        <v>0.21</v>
      </c>
      <c r="R51" s="52">
        <v>0.21</v>
      </c>
      <c r="S51" s="52">
        <v>0.05</v>
      </c>
      <c r="T51" s="52">
        <v>0.25</v>
      </c>
      <c r="U51" s="52">
        <v>0.06</v>
      </c>
      <c r="V51" s="52">
        <v>0.46</v>
      </c>
      <c r="W51" s="52">
        <v>0.11</v>
      </c>
      <c r="X51" s="52">
        <v>0.46</v>
      </c>
      <c r="Y51" s="52" t="s">
        <v>59</v>
      </c>
      <c r="Z51" s="52">
        <v>0.81</v>
      </c>
      <c r="AA51" s="52">
        <v>0.96</v>
      </c>
      <c r="AB51" s="52">
        <v>0.9</v>
      </c>
      <c r="AC51" s="52">
        <v>-1.0714836861768371</v>
      </c>
    </row>
    <row r="52" spans="1:29" x14ac:dyDescent="0.25">
      <c r="A52" s="51" t="s">
        <v>256</v>
      </c>
      <c r="B52" s="52" t="s">
        <v>56</v>
      </c>
      <c r="C52" s="52">
        <v>4.2</v>
      </c>
      <c r="D52" s="52" t="s">
        <v>65</v>
      </c>
      <c r="E52" s="52">
        <v>0</v>
      </c>
      <c r="F52" s="52">
        <v>1</v>
      </c>
      <c r="G52" s="52">
        <v>2</v>
      </c>
      <c r="H52" s="52">
        <v>2</v>
      </c>
      <c r="I52" s="52">
        <v>4</v>
      </c>
      <c r="J52" s="52">
        <v>4</v>
      </c>
      <c r="K52" s="52">
        <v>0.71</v>
      </c>
      <c r="L52" s="52">
        <v>0.24</v>
      </c>
      <c r="M52" s="52">
        <v>0.95</v>
      </c>
      <c r="N52" s="52">
        <v>0</v>
      </c>
      <c r="O52" s="52">
        <v>7.0000000000000007E-2</v>
      </c>
      <c r="P52" s="52">
        <v>0</v>
      </c>
      <c r="Q52" s="52">
        <v>0</v>
      </c>
      <c r="R52" s="52">
        <v>7.0000000000000007E-2</v>
      </c>
      <c r="S52" s="52">
        <v>0.02</v>
      </c>
      <c r="T52" s="52">
        <v>0</v>
      </c>
      <c r="U52" s="52">
        <v>0</v>
      </c>
      <c r="V52" s="52">
        <v>7.0000000000000007E-2</v>
      </c>
      <c r="W52" s="52">
        <v>0.02</v>
      </c>
      <c r="X52" s="52">
        <v>7.0000000000000007E-2</v>
      </c>
      <c r="Y52" s="52" t="s">
        <v>57</v>
      </c>
      <c r="Z52" s="52">
        <v>1.08</v>
      </c>
      <c r="AA52" s="52">
        <v>0.78</v>
      </c>
      <c r="AB52" s="52">
        <v>0.66</v>
      </c>
      <c r="AC52" s="52">
        <v>-1.073585927770859</v>
      </c>
    </row>
    <row r="53" spans="1:29" x14ac:dyDescent="0.25">
      <c r="A53" s="51" t="s">
        <v>257</v>
      </c>
      <c r="B53" s="52" t="s">
        <v>56</v>
      </c>
      <c r="C53" s="52">
        <v>4.2</v>
      </c>
      <c r="D53" s="52" t="s">
        <v>65</v>
      </c>
      <c r="E53" s="52">
        <v>0.2</v>
      </c>
      <c r="F53" s="52">
        <v>0</v>
      </c>
      <c r="G53" s="52">
        <v>1</v>
      </c>
      <c r="H53" s="52">
        <v>2</v>
      </c>
      <c r="I53" s="52">
        <v>3</v>
      </c>
      <c r="J53" s="52">
        <v>3</v>
      </c>
      <c r="K53" s="52">
        <v>0.24</v>
      </c>
      <c r="L53" s="52">
        <v>0.48</v>
      </c>
      <c r="M53" s="52">
        <v>0.71</v>
      </c>
      <c r="N53" s="52">
        <v>0</v>
      </c>
      <c r="O53" s="52">
        <v>0.02</v>
      </c>
      <c r="P53" s="52">
        <v>0</v>
      </c>
      <c r="Q53" s="52">
        <v>0.01</v>
      </c>
      <c r="R53" s="52">
        <v>0.03</v>
      </c>
      <c r="S53" s="52">
        <v>0.01</v>
      </c>
      <c r="T53" s="52">
        <v>0</v>
      </c>
      <c r="U53" s="52">
        <v>0</v>
      </c>
      <c r="V53" s="52">
        <v>0.03</v>
      </c>
      <c r="W53" s="52">
        <v>0.01</v>
      </c>
      <c r="X53" s="52">
        <v>0.03</v>
      </c>
      <c r="Y53" s="52" t="s">
        <v>57</v>
      </c>
      <c r="Z53" s="52">
        <v>1.08</v>
      </c>
      <c r="AA53" s="52">
        <v>0.78</v>
      </c>
      <c r="AB53" s="52">
        <v>0.66</v>
      </c>
      <c r="AC53" s="52">
        <v>-1.075729389788294</v>
      </c>
    </row>
    <row r="54" spans="1:29" x14ac:dyDescent="0.25">
      <c r="A54" s="49" t="s">
        <v>258</v>
      </c>
      <c r="B54" s="50" t="s">
        <v>100</v>
      </c>
      <c r="C54" s="50">
        <v>4.3</v>
      </c>
      <c r="D54" s="50" t="s">
        <v>65</v>
      </c>
      <c r="E54" s="50">
        <v>0.6</v>
      </c>
      <c r="F54" s="50">
        <v>13</v>
      </c>
      <c r="G54" s="50">
        <v>7</v>
      </c>
      <c r="H54" s="50">
        <v>8</v>
      </c>
      <c r="I54" s="50">
        <v>15</v>
      </c>
      <c r="J54" s="50">
        <v>23</v>
      </c>
      <c r="K54" s="50">
        <v>1.1599999999999999</v>
      </c>
      <c r="L54" s="50">
        <v>4.1900000000000004</v>
      </c>
      <c r="M54" s="50">
        <v>5.35</v>
      </c>
      <c r="N54" s="50">
        <v>0</v>
      </c>
      <c r="O54" s="50">
        <v>0.1</v>
      </c>
      <c r="P54" s="50">
        <v>0</v>
      </c>
      <c r="Q54" s="50">
        <v>0.09</v>
      </c>
      <c r="R54" s="50">
        <v>0.13</v>
      </c>
      <c r="S54" s="50">
        <v>0.03</v>
      </c>
      <c r="T54" s="50">
        <v>0.06</v>
      </c>
      <c r="U54" s="50">
        <v>0.01</v>
      </c>
      <c r="V54" s="50">
        <v>0.19</v>
      </c>
      <c r="W54" s="50">
        <v>0.04</v>
      </c>
      <c r="X54" s="50">
        <v>0.19</v>
      </c>
      <c r="Y54" s="50" t="s">
        <v>90</v>
      </c>
      <c r="Z54" s="50">
        <v>0.69</v>
      </c>
      <c r="AA54" s="50">
        <v>1.44</v>
      </c>
      <c r="AB54" s="50">
        <v>1.05</v>
      </c>
      <c r="AC54" s="50">
        <v>-1.07622403486924</v>
      </c>
    </row>
    <row r="55" spans="1:29" x14ac:dyDescent="0.25">
      <c r="A55" s="49" t="s">
        <v>259</v>
      </c>
      <c r="B55" s="50" t="s">
        <v>56</v>
      </c>
      <c r="C55" s="50">
        <v>4.5</v>
      </c>
      <c r="D55" s="50" t="s">
        <v>65</v>
      </c>
      <c r="E55" s="50">
        <v>2.4</v>
      </c>
      <c r="F55" s="50">
        <v>2</v>
      </c>
      <c r="G55" s="50">
        <v>6</v>
      </c>
      <c r="H55" s="50">
        <v>7</v>
      </c>
      <c r="I55" s="50">
        <v>13</v>
      </c>
      <c r="J55" s="50">
        <v>25</v>
      </c>
      <c r="K55" s="50">
        <v>1.33</v>
      </c>
      <c r="L55" s="50">
        <v>4.22</v>
      </c>
      <c r="M55" s="50">
        <v>5.56</v>
      </c>
      <c r="N55" s="50">
        <v>0</v>
      </c>
      <c r="O55" s="50">
        <v>0</v>
      </c>
      <c r="P55" s="50">
        <v>0</v>
      </c>
      <c r="Q55" s="50">
        <v>0.01</v>
      </c>
      <c r="R55" s="50">
        <v>0</v>
      </c>
      <c r="S55" s="50">
        <v>0</v>
      </c>
      <c r="T55" s="50">
        <v>0.01</v>
      </c>
      <c r="U55" s="50">
        <v>0</v>
      </c>
      <c r="V55" s="50">
        <v>0.01</v>
      </c>
      <c r="W55" s="50">
        <v>0</v>
      </c>
      <c r="X55" s="50">
        <v>0.01</v>
      </c>
      <c r="Y55" s="50" t="s">
        <v>57</v>
      </c>
      <c r="Z55" s="50">
        <v>1.08</v>
      </c>
      <c r="AA55" s="50">
        <v>0.78</v>
      </c>
      <c r="AB55" s="50">
        <v>0.66</v>
      </c>
      <c r="AC55" s="50">
        <v>-1.076801120797011</v>
      </c>
    </row>
    <row r="56" spans="1:29" x14ac:dyDescent="0.25">
      <c r="A56" s="49" t="s">
        <v>260</v>
      </c>
      <c r="B56" s="50" t="s">
        <v>100</v>
      </c>
      <c r="C56" s="50">
        <v>4.3</v>
      </c>
      <c r="D56" s="50" t="s">
        <v>65</v>
      </c>
      <c r="E56" s="50">
        <v>0.2</v>
      </c>
      <c r="F56" s="50">
        <v>4</v>
      </c>
      <c r="G56" s="50">
        <v>1</v>
      </c>
      <c r="H56" s="50">
        <v>3</v>
      </c>
      <c r="I56" s="50">
        <v>4</v>
      </c>
      <c r="J56" s="50">
        <v>10</v>
      </c>
      <c r="K56" s="50">
        <v>0.47</v>
      </c>
      <c r="L56" s="50">
        <v>1.86</v>
      </c>
      <c r="M56" s="50">
        <v>2.33</v>
      </c>
      <c r="N56" s="50">
        <v>0</v>
      </c>
      <c r="O56" s="50">
        <v>0</v>
      </c>
      <c r="P56" s="50">
        <v>0</v>
      </c>
      <c r="Q56" s="50">
        <v>0.16</v>
      </c>
      <c r="R56" s="50">
        <v>0.01</v>
      </c>
      <c r="S56" s="50">
        <v>0</v>
      </c>
      <c r="T56" s="50">
        <v>0.15</v>
      </c>
      <c r="U56" s="50">
        <v>0.03</v>
      </c>
      <c r="V56" s="50">
        <v>0.16</v>
      </c>
      <c r="W56" s="50">
        <v>0.03</v>
      </c>
      <c r="X56" s="50">
        <v>0.16</v>
      </c>
      <c r="Y56" s="50" t="s">
        <v>90</v>
      </c>
      <c r="Z56" s="50">
        <v>0.69</v>
      </c>
      <c r="AA56" s="50">
        <v>1.44</v>
      </c>
      <c r="AB56" s="50">
        <v>1.05</v>
      </c>
      <c r="AC56" s="50">
        <v>-1.079191905354919</v>
      </c>
    </row>
    <row r="57" spans="1:29" x14ac:dyDescent="0.25">
      <c r="A57" s="49" t="s">
        <v>261</v>
      </c>
      <c r="B57" s="50" t="s">
        <v>60</v>
      </c>
      <c r="C57" s="50">
        <v>4.2</v>
      </c>
      <c r="D57" s="50" t="s">
        <v>65</v>
      </c>
      <c r="E57" s="50">
        <v>2.6</v>
      </c>
      <c r="F57" s="50">
        <v>7</v>
      </c>
      <c r="G57" s="50">
        <v>5</v>
      </c>
      <c r="H57" s="50">
        <v>5</v>
      </c>
      <c r="I57" s="50">
        <v>10</v>
      </c>
      <c r="J57" s="50">
        <v>23</v>
      </c>
      <c r="K57" s="50">
        <v>2.38</v>
      </c>
      <c r="L57" s="50">
        <v>3.1</v>
      </c>
      <c r="M57" s="50">
        <v>5.48</v>
      </c>
      <c r="N57" s="50">
        <v>0</v>
      </c>
      <c r="O57" s="50">
        <v>0.06</v>
      </c>
      <c r="P57" s="50">
        <v>1</v>
      </c>
      <c r="Q57" s="50">
        <v>0.27</v>
      </c>
      <c r="R57" s="50">
        <v>0.28000000000000003</v>
      </c>
      <c r="S57" s="50">
        <v>7.0000000000000007E-2</v>
      </c>
      <c r="T57" s="50">
        <v>0.05</v>
      </c>
      <c r="U57" s="50">
        <v>0.01</v>
      </c>
      <c r="V57" s="50">
        <v>0.33</v>
      </c>
      <c r="W57" s="50">
        <v>0.08</v>
      </c>
      <c r="X57" s="50">
        <v>-0.66999999999999993</v>
      </c>
      <c r="Y57" s="50" t="s">
        <v>59</v>
      </c>
      <c r="Z57" s="50">
        <v>0.81</v>
      </c>
      <c r="AA57" s="50">
        <v>0.96</v>
      </c>
      <c r="AB57" s="50">
        <v>0.9</v>
      </c>
      <c r="AC57" s="50">
        <v>-1.080057534246575</v>
      </c>
    </row>
    <row r="58" spans="1:29" x14ac:dyDescent="0.25">
      <c r="A58" s="51" t="s">
        <v>262</v>
      </c>
      <c r="B58" s="52" t="s">
        <v>60</v>
      </c>
      <c r="C58" s="52">
        <v>4.4000000000000004</v>
      </c>
      <c r="D58" s="52" t="s">
        <v>65</v>
      </c>
      <c r="E58" s="52">
        <v>0</v>
      </c>
      <c r="F58" s="52">
        <v>1</v>
      </c>
      <c r="G58" s="52">
        <v>0</v>
      </c>
      <c r="H58" s="52">
        <v>1</v>
      </c>
      <c r="I58" s="52">
        <v>1</v>
      </c>
      <c r="J58" s="52">
        <v>1</v>
      </c>
      <c r="K58" s="52">
        <v>0</v>
      </c>
      <c r="L58" s="52">
        <v>0.23</v>
      </c>
      <c r="M58" s="52">
        <v>0.23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 t="s">
        <v>59</v>
      </c>
      <c r="Z58" s="52">
        <v>0.81</v>
      </c>
      <c r="AA58" s="52">
        <v>0.96</v>
      </c>
      <c r="AB58" s="52">
        <v>0.9</v>
      </c>
      <c r="AC58" s="52">
        <v>-1.1018219178082189</v>
      </c>
    </row>
    <row r="59" spans="1:29" x14ac:dyDescent="0.25">
      <c r="A59" s="51" t="s">
        <v>263</v>
      </c>
      <c r="B59" s="52" t="s">
        <v>57</v>
      </c>
      <c r="C59" s="52">
        <v>4.5999999999999996</v>
      </c>
      <c r="D59" s="52" t="s">
        <v>65</v>
      </c>
      <c r="E59" s="52">
        <v>0</v>
      </c>
      <c r="F59" s="52">
        <v>11</v>
      </c>
      <c r="G59" s="52">
        <v>6</v>
      </c>
      <c r="H59" s="52">
        <v>5</v>
      </c>
      <c r="I59" s="52">
        <v>11</v>
      </c>
      <c r="J59" s="52">
        <v>21</v>
      </c>
      <c r="K59" s="52">
        <v>3.48</v>
      </c>
      <c r="L59" s="52">
        <v>1.0900000000000001</v>
      </c>
      <c r="M59" s="52">
        <v>4.57</v>
      </c>
      <c r="N59" s="52">
        <v>0</v>
      </c>
      <c r="O59" s="52">
        <v>0.80999999999999994</v>
      </c>
      <c r="P59" s="52">
        <v>0</v>
      </c>
      <c r="Q59" s="52">
        <v>0.43999999999999989</v>
      </c>
      <c r="R59" s="52">
        <v>0.28999999999999998</v>
      </c>
      <c r="S59" s="52">
        <v>0.06</v>
      </c>
      <c r="T59" s="52">
        <v>0.96</v>
      </c>
      <c r="U59" s="52">
        <v>0.2</v>
      </c>
      <c r="V59" s="52">
        <v>1.25</v>
      </c>
      <c r="W59" s="52">
        <v>0.26</v>
      </c>
      <c r="X59" s="52">
        <v>1.25</v>
      </c>
      <c r="Y59" s="52" t="s">
        <v>56</v>
      </c>
      <c r="Z59" s="52">
        <v>0.99</v>
      </c>
      <c r="AA59" s="52">
        <v>0.66</v>
      </c>
      <c r="AB59" s="52">
        <v>0.78</v>
      </c>
      <c r="AC59" s="52">
        <v>-1.1104369863013701</v>
      </c>
    </row>
    <row r="60" spans="1:29" x14ac:dyDescent="0.25">
      <c r="A60" s="51" t="s">
        <v>264</v>
      </c>
      <c r="B60" s="52" t="s">
        <v>57</v>
      </c>
      <c r="C60" s="52">
        <v>4.4000000000000004</v>
      </c>
      <c r="D60" s="52" t="s">
        <v>65</v>
      </c>
      <c r="E60" s="52">
        <v>3.4</v>
      </c>
      <c r="F60" s="52">
        <v>22</v>
      </c>
      <c r="G60" s="52">
        <v>10</v>
      </c>
      <c r="H60" s="52">
        <v>12</v>
      </c>
      <c r="I60" s="52">
        <v>22</v>
      </c>
      <c r="J60" s="52">
        <v>58</v>
      </c>
      <c r="K60" s="52">
        <v>8.18</v>
      </c>
      <c r="L60" s="52">
        <v>5</v>
      </c>
      <c r="M60" s="52">
        <v>13.18</v>
      </c>
      <c r="N60" s="52">
        <v>0</v>
      </c>
      <c r="O60" s="52">
        <v>0.81</v>
      </c>
      <c r="P60" s="52">
        <v>0</v>
      </c>
      <c r="Q60" s="52">
        <v>0.38</v>
      </c>
      <c r="R60" s="52">
        <v>0.39</v>
      </c>
      <c r="S60" s="52">
        <v>0.09</v>
      </c>
      <c r="T60" s="52">
        <v>0.8</v>
      </c>
      <c r="U60" s="52">
        <v>0.18</v>
      </c>
      <c r="V60" s="52">
        <v>1.19</v>
      </c>
      <c r="W60" s="52">
        <v>0.27</v>
      </c>
      <c r="X60" s="52">
        <v>1.19</v>
      </c>
      <c r="Y60" s="52" t="s">
        <v>56</v>
      </c>
      <c r="Z60" s="52">
        <v>0.99</v>
      </c>
      <c r="AA60" s="52">
        <v>0.66</v>
      </c>
      <c r="AB60" s="52">
        <v>0.78</v>
      </c>
      <c r="AC60" s="52">
        <v>-1.1131575342465749</v>
      </c>
    </row>
    <row r="61" spans="1:29" x14ac:dyDescent="0.25">
      <c r="A61" s="51" t="s">
        <v>265</v>
      </c>
      <c r="B61" s="52" t="s">
        <v>53</v>
      </c>
      <c r="C61" s="52">
        <v>4.5</v>
      </c>
      <c r="D61" s="52" t="s">
        <v>65</v>
      </c>
      <c r="E61" s="52">
        <v>1</v>
      </c>
      <c r="F61" s="52">
        <v>3</v>
      </c>
      <c r="G61" s="52">
        <v>10</v>
      </c>
      <c r="H61" s="52">
        <v>5</v>
      </c>
      <c r="I61" s="52">
        <v>15</v>
      </c>
      <c r="J61" s="52">
        <v>16</v>
      </c>
      <c r="K61" s="52">
        <v>2.67</v>
      </c>
      <c r="L61" s="52">
        <v>0.89</v>
      </c>
      <c r="M61" s="52">
        <v>3.56</v>
      </c>
      <c r="N61" s="52">
        <v>0</v>
      </c>
      <c r="O61" s="52">
        <v>0.12</v>
      </c>
      <c r="P61" s="52">
        <v>1</v>
      </c>
      <c r="Q61" s="52">
        <v>1.29</v>
      </c>
      <c r="R61" s="52">
        <v>1.3</v>
      </c>
      <c r="S61" s="52">
        <v>0.28999999999999998</v>
      </c>
      <c r="T61" s="52">
        <v>0.11</v>
      </c>
      <c r="U61" s="52">
        <v>0.02</v>
      </c>
      <c r="V61" s="52">
        <v>1.41</v>
      </c>
      <c r="W61" s="52">
        <v>0.31</v>
      </c>
      <c r="X61" s="52">
        <v>0.41</v>
      </c>
      <c r="Y61" s="52" t="s">
        <v>54</v>
      </c>
      <c r="Z61" s="52">
        <v>0.81</v>
      </c>
      <c r="AA61" s="52">
        <v>1.29</v>
      </c>
      <c r="AB61" s="52">
        <v>1.02</v>
      </c>
      <c r="AC61" s="52">
        <v>-1.123771793275218</v>
      </c>
    </row>
    <row r="62" spans="1:29" x14ac:dyDescent="0.25">
      <c r="A62" s="51" t="s">
        <v>266</v>
      </c>
      <c r="B62" s="52" t="s">
        <v>57</v>
      </c>
      <c r="C62" s="52">
        <v>4.4000000000000004</v>
      </c>
      <c r="D62" s="52" t="s">
        <v>65</v>
      </c>
      <c r="E62" s="52">
        <v>0</v>
      </c>
      <c r="F62" s="52">
        <v>12</v>
      </c>
      <c r="G62" s="52">
        <v>8</v>
      </c>
      <c r="H62" s="52">
        <v>9</v>
      </c>
      <c r="I62" s="52">
        <v>17</v>
      </c>
      <c r="J62" s="52">
        <v>34</v>
      </c>
      <c r="K62" s="52">
        <v>5.45</v>
      </c>
      <c r="L62" s="52">
        <v>2.27</v>
      </c>
      <c r="M62" s="52">
        <v>7.73</v>
      </c>
      <c r="N62" s="52">
        <v>0</v>
      </c>
      <c r="O62" s="52">
        <v>0.6</v>
      </c>
      <c r="P62" s="52">
        <v>0</v>
      </c>
      <c r="Q62" s="52">
        <v>9.9999999999999992E-2</v>
      </c>
      <c r="R62" s="52">
        <v>0.63</v>
      </c>
      <c r="S62" s="52">
        <v>0.14000000000000001</v>
      </c>
      <c r="T62" s="52">
        <v>6.9999999999999993E-2</v>
      </c>
      <c r="U62" s="52">
        <v>0.02</v>
      </c>
      <c r="V62" s="52">
        <v>0.7</v>
      </c>
      <c r="W62" s="52">
        <v>0.16</v>
      </c>
      <c r="X62" s="52">
        <v>0.7</v>
      </c>
      <c r="Y62" s="52" t="s">
        <v>56</v>
      </c>
      <c r="Z62" s="52">
        <v>0.99</v>
      </c>
      <c r="AA62" s="52">
        <v>0.66</v>
      </c>
      <c r="AB62" s="52">
        <v>0.78</v>
      </c>
      <c r="AC62" s="52">
        <v>-1.1353753424657529</v>
      </c>
    </row>
    <row r="63" spans="1:29" x14ac:dyDescent="0.25">
      <c r="A63" s="49" t="s">
        <v>94</v>
      </c>
      <c r="B63" s="50" t="s">
        <v>73</v>
      </c>
      <c r="C63" s="50">
        <v>4.5</v>
      </c>
      <c r="D63" s="50" t="s">
        <v>65</v>
      </c>
      <c r="E63" s="50">
        <v>3</v>
      </c>
      <c r="F63" s="50">
        <v>22</v>
      </c>
      <c r="G63" s="50">
        <v>12</v>
      </c>
      <c r="H63" s="50">
        <v>10</v>
      </c>
      <c r="I63" s="50">
        <v>22</v>
      </c>
      <c r="J63" s="50">
        <v>64</v>
      </c>
      <c r="K63" s="50">
        <v>9.11</v>
      </c>
      <c r="L63" s="50">
        <v>5.1100000000000003</v>
      </c>
      <c r="M63" s="50">
        <v>14.22</v>
      </c>
      <c r="N63" s="50">
        <v>2</v>
      </c>
      <c r="O63" s="50">
        <v>2.12</v>
      </c>
      <c r="P63" s="50">
        <v>4</v>
      </c>
      <c r="Q63" s="50">
        <v>1.0900000000000001</v>
      </c>
      <c r="R63" s="50">
        <v>2.5</v>
      </c>
      <c r="S63" s="50">
        <v>0.54</v>
      </c>
      <c r="T63" s="50">
        <v>0.71</v>
      </c>
      <c r="U63" s="50">
        <v>0.15</v>
      </c>
      <c r="V63" s="50">
        <v>3.21</v>
      </c>
      <c r="W63" s="50">
        <v>0.69000000000000006</v>
      </c>
      <c r="X63" s="50">
        <v>-2.79</v>
      </c>
      <c r="Y63" s="50" t="s">
        <v>72</v>
      </c>
      <c r="Z63" s="50">
        <v>0.75</v>
      </c>
      <c r="AA63" s="50">
        <v>0.84</v>
      </c>
      <c r="AB63" s="50">
        <v>1.17</v>
      </c>
      <c r="AC63" s="50">
        <v>-1.141022540473225</v>
      </c>
    </row>
    <row r="64" spans="1:29" x14ac:dyDescent="0.25">
      <c r="A64" s="49" t="s">
        <v>71</v>
      </c>
      <c r="B64" s="50" t="s">
        <v>72</v>
      </c>
      <c r="C64" s="50">
        <v>4.8</v>
      </c>
      <c r="D64" s="50" t="s">
        <v>65</v>
      </c>
      <c r="E64" s="50">
        <v>4.4000000000000004</v>
      </c>
      <c r="F64" s="50">
        <v>21</v>
      </c>
      <c r="G64" s="50">
        <v>10</v>
      </c>
      <c r="H64" s="50">
        <v>11</v>
      </c>
      <c r="I64" s="50">
        <v>21</v>
      </c>
      <c r="J64" s="50">
        <v>73</v>
      </c>
      <c r="K64" s="50">
        <v>7.71</v>
      </c>
      <c r="L64" s="50">
        <v>7.5</v>
      </c>
      <c r="M64" s="50">
        <v>15.21</v>
      </c>
      <c r="N64" s="50">
        <v>2</v>
      </c>
      <c r="O64" s="50">
        <v>3.35</v>
      </c>
      <c r="P64" s="50">
        <v>2</v>
      </c>
      <c r="Q64" s="50">
        <v>1.36</v>
      </c>
      <c r="R64" s="50">
        <v>2.78</v>
      </c>
      <c r="S64" s="50">
        <v>0.57999999999999996</v>
      </c>
      <c r="T64" s="50">
        <v>1.93</v>
      </c>
      <c r="U64" s="50">
        <v>0.4</v>
      </c>
      <c r="V64" s="50">
        <v>4.71</v>
      </c>
      <c r="W64" s="50">
        <v>0.98</v>
      </c>
      <c r="X64" s="50">
        <v>0.71000000000000041</v>
      </c>
      <c r="Y64" s="50" t="s">
        <v>73</v>
      </c>
      <c r="Z64" s="50">
        <v>1.2</v>
      </c>
      <c r="AA64" s="50">
        <v>1.17</v>
      </c>
      <c r="AB64" s="50">
        <v>0.84</v>
      </c>
      <c r="AC64" s="50">
        <v>-1.1449178704856791</v>
      </c>
    </row>
    <row r="65" spans="1:29" x14ac:dyDescent="0.25">
      <c r="A65" s="49" t="s">
        <v>267</v>
      </c>
      <c r="B65" s="50" t="s">
        <v>53</v>
      </c>
      <c r="C65" s="50">
        <v>4.4000000000000004</v>
      </c>
      <c r="D65" s="50" t="s">
        <v>65</v>
      </c>
      <c r="E65" s="50">
        <v>2.6</v>
      </c>
      <c r="F65" s="50">
        <v>14</v>
      </c>
      <c r="G65" s="50">
        <v>7</v>
      </c>
      <c r="H65" s="50">
        <v>8</v>
      </c>
      <c r="I65" s="50">
        <v>15</v>
      </c>
      <c r="J65" s="50">
        <v>36</v>
      </c>
      <c r="K65" s="50">
        <v>4.55</v>
      </c>
      <c r="L65" s="50">
        <v>3.64</v>
      </c>
      <c r="M65" s="50">
        <v>8.18</v>
      </c>
      <c r="N65" s="50">
        <v>1</v>
      </c>
      <c r="O65" s="50">
        <v>0.22</v>
      </c>
      <c r="P65" s="50">
        <v>1</v>
      </c>
      <c r="Q65" s="50">
        <v>0.95</v>
      </c>
      <c r="R65" s="50">
        <v>0.45</v>
      </c>
      <c r="S65" s="50">
        <v>0.1</v>
      </c>
      <c r="T65" s="50">
        <v>0.72</v>
      </c>
      <c r="U65" s="50">
        <v>0.16</v>
      </c>
      <c r="V65" s="50">
        <v>1.17</v>
      </c>
      <c r="W65" s="50">
        <v>0.26</v>
      </c>
      <c r="X65" s="50">
        <v>-0.83000000000000007</v>
      </c>
      <c r="Y65" s="50" t="s">
        <v>54</v>
      </c>
      <c r="Z65" s="50">
        <v>0.81</v>
      </c>
      <c r="AA65" s="50">
        <v>1.29</v>
      </c>
      <c r="AB65" s="50">
        <v>1.02</v>
      </c>
      <c r="AC65" s="50">
        <v>-1.1450415317559151</v>
      </c>
    </row>
    <row r="66" spans="1:29" x14ac:dyDescent="0.25">
      <c r="A66" s="47" t="s">
        <v>268</v>
      </c>
      <c r="B66" s="48" t="s">
        <v>57</v>
      </c>
      <c r="C66" s="48">
        <v>3.9</v>
      </c>
      <c r="D66" s="48" t="s">
        <v>65</v>
      </c>
      <c r="E66" s="48">
        <v>2.2000000000000002</v>
      </c>
      <c r="F66" s="48">
        <v>3</v>
      </c>
      <c r="G66" s="48">
        <v>1</v>
      </c>
      <c r="H66" s="48">
        <v>2</v>
      </c>
      <c r="I66" s="48">
        <v>3</v>
      </c>
      <c r="J66" s="48">
        <v>11</v>
      </c>
      <c r="K66" s="48">
        <v>1.54</v>
      </c>
      <c r="L66" s="48">
        <v>1.28</v>
      </c>
      <c r="M66" s="48">
        <v>2.82</v>
      </c>
      <c r="N66" s="48">
        <v>0</v>
      </c>
      <c r="O66" s="48">
        <v>0.01</v>
      </c>
      <c r="P66" s="48">
        <v>1</v>
      </c>
      <c r="Q66" s="48">
        <v>0.19</v>
      </c>
      <c r="R66" s="48">
        <v>0.05</v>
      </c>
      <c r="S66" s="48">
        <v>0.01</v>
      </c>
      <c r="T66" s="48">
        <v>0.15</v>
      </c>
      <c r="U66" s="48">
        <v>0.04</v>
      </c>
      <c r="V66" s="48">
        <v>0.2</v>
      </c>
      <c r="W66" s="48">
        <v>0.05</v>
      </c>
      <c r="X66" s="48">
        <v>-0.79999999999999993</v>
      </c>
      <c r="Y66" s="48" t="s">
        <v>56</v>
      </c>
      <c r="Z66" s="48">
        <v>0.99</v>
      </c>
      <c r="AA66" s="48">
        <v>0.66</v>
      </c>
      <c r="AB66" s="48">
        <v>0.78</v>
      </c>
      <c r="AC66" s="48">
        <v>-1.1580465753424649</v>
      </c>
    </row>
    <row r="67" spans="1:29" x14ac:dyDescent="0.25">
      <c r="A67" s="51" t="s">
        <v>269</v>
      </c>
      <c r="B67" s="52" t="s">
        <v>53</v>
      </c>
      <c r="C67" s="52">
        <v>4.4000000000000004</v>
      </c>
      <c r="D67" s="52" t="s">
        <v>65</v>
      </c>
      <c r="E67" s="52">
        <v>2.6</v>
      </c>
      <c r="F67" s="52">
        <v>20</v>
      </c>
      <c r="G67" s="52">
        <v>10</v>
      </c>
      <c r="H67" s="52">
        <v>10</v>
      </c>
      <c r="I67" s="52">
        <v>20</v>
      </c>
      <c r="J67" s="52">
        <v>47</v>
      </c>
      <c r="K67" s="52">
        <v>6.59</v>
      </c>
      <c r="L67" s="52">
        <v>4.09</v>
      </c>
      <c r="M67" s="52">
        <v>10.68</v>
      </c>
      <c r="N67" s="52">
        <v>1</v>
      </c>
      <c r="O67" s="52">
        <v>0.59000000000000008</v>
      </c>
      <c r="P67" s="52">
        <v>0</v>
      </c>
      <c r="Q67" s="52">
        <v>0.4</v>
      </c>
      <c r="R67" s="52">
        <v>0.47</v>
      </c>
      <c r="S67" s="52">
        <v>0.11</v>
      </c>
      <c r="T67" s="52">
        <v>0.52</v>
      </c>
      <c r="U67" s="52">
        <v>0.12</v>
      </c>
      <c r="V67" s="52">
        <v>0.99</v>
      </c>
      <c r="W67" s="52">
        <v>0.23</v>
      </c>
      <c r="X67" s="52">
        <v>-1.0000000000000011E-2</v>
      </c>
      <c r="Y67" s="52" t="s">
        <v>54</v>
      </c>
      <c r="Z67" s="52">
        <v>0.81</v>
      </c>
      <c r="AA67" s="52">
        <v>1.29</v>
      </c>
      <c r="AB67" s="52">
        <v>1.02</v>
      </c>
      <c r="AC67" s="52">
        <v>-1.160993835616438</v>
      </c>
    </row>
    <row r="68" spans="1:29" x14ac:dyDescent="0.25">
      <c r="A68" s="51" t="s">
        <v>270</v>
      </c>
      <c r="B68" s="52" t="s">
        <v>57</v>
      </c>
      <c r="C68" s="52">
        <v>4.3</v>
      </c>
      <c r="D68" s="52" t="s">
        <v>65</v>
      </c>
      <c r="E68" s="52">
        <v>0</v>
      </c>
      <c r="F68" s="52">
        <v>5</v>
      </c>
      <c r="G68" s="52">
        <v>3</v>
      </c>
      <c r="H68" s="52">
        <v>5</v>
      </c>
      <c r="I68" s="52">
        <v>8</v>
      </c>
      <c r="J68" s="52">
        <v>8</v>
      </c>
      <c r="K68" s="52">
        <v>0.93</v>
      </c>
      <c r="L68" s="52">
        <v>0.93</v>
      </c>
      <c r="M68" s="52">
        <v>1.86</v>
      </c>
      <c r="N68" s="52">
        <v>0</v>
      </c>
      <c r="O68" s="52">
        <v>0</v>
      </c>
      <c r="P68" s="52">
        <v>0</v>
      </c>
      <c r="Q68" s="52">
        <v>0.04</v>
      </c>
      <c r="R68" s="52">
        <v>0.01</v>
      </c>
      <c r="S68" s="52">
        <v>0</v>
      </c>
      <c r="T68" s="52">
        <v>0.03</v>
      </c>
      <c r="U68" s="52">
        <v>0.01</v>
      </c>
      <c r="V68" s="52">
        <v>0.04</v>
      </c>
      <c r="W68" s="52">
        <v>0.01</v>
      </c>
      <c r="X68" s="52">
        <v>0.04</v>
      </c>
      <c r="Y68" s="52" t="s">
        <v>56</v>
      </c>
      <c r="Z68" s="52">
        <v>0.99</v>
      </c>
      <c r="AA68" s="52">
        <v>0.66</v>
      </c>
      <c r="AB68" s="52">
        <v>0.78</v>
      </c>
      <c r="AC68" s="52">
        <v>-1.165301369863013</v>
      </c>
    </row>
    <row r="69" spans="1:29" x14ac:dyDescent="0.25">
      <c r="A69" s="49" t="s">
        <v>271</v>
      </c>
      <c r="B69" s="50" t="s">
        <v>57</v>
      </c>
      <c r="C69" s="50">
        <v>4.3</v>
      </c>
      <c r="D69" s="50" t="s">
        <v>65</v>
      </c>
      <c r="E69" s="50">
        <v>1.4</v>
      </c>
      <c r="F69" s="50">
        <v>1</v>
      </c>
      <c r="G69" s="50">
        <v>1</v>
      </c>
      <c r="H69" s="50">
        <v>1</v>
      </c>
      <c r="I69" s="50">
        <v>2</v>
      </c>
      <c r="J69" s="50">
        <v>7</v>
      </c>
      <c r="K69" s="50">
        <v>1.4</v>
      </c>
      <c r="L69" s="50">
        <v>0.23</v>
      </c>
      <c r="M69" s="50">
        <v>1.63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 t="s">
        <v>56</v>
      </c>
      <c r="Z69" s="50">
        <v>0.99</v>
      </c>
      <c r="AA69" s="50">
        <v>0.66</v>
      </c>
      <c r="AB69" s="50">
        <v>0.78</v>
      </c>
      <c r="AC69" s="50">
        <v>-1.1671150684931499</v>
      </c>
    </row>
    <row r="70" spans="1:29" x14ac:dyDescent="0.25">
      <c r="A70" s="49" t="s">
        <v>272</v>
      </c>
      <c r="B70" s="50" t="s">
        <v>53</v>
      </c>
      <c r="C70" s="50">
        <v>4.2</v>
      </c>
      <c r="D70" s="50" t="s">
        <v>65</v>
      </c>
      <c r="E70" s="50">
        <v>0.4</v>
      </c>
      <c r="F70" s="50">
        <v>18</v>
      </c>
      <c r="G70" s="50">
        <v>9</v>
      </c>
      <c r="H70" s="50">
        <v>9</v>
      </c>
      <c r="I70" s="50">
        <v>18</v>
      </c>
      <c r="J70" s="50">
        <v>32</v>
      </c>
      <c r="K70" s="50">
        <v>5</v>
      </c>
      <c r="L70" s="50">
        <v>2.62</v>
      </c>
      <c r="M70" s="50">
        <v>7.62</v>
      </c>
      <c r="N70" s="50">
        <v>0</v>
      </c>
      <c r="O70" s="50">
        <v>0.51</v>
      </c>
      <c r="P70" s="50">
        <v>0</v>
      </c>
      <c r="Q70" s="50">
        <v>0.34</v>
      </c>
      <c r="R70" s="50">
        <v>0.28999999999999998</v>
      </c>
      <c r="S70" s="50">
        <v>7.0000000000000007E-2</v>
      </c>
      <c r="T70" s="50">
        <v>0.56000000000000005</v>
      </c>
      <c r="U70" s="50">
        <v>0.13</v>
      </c>
      <c r="V70" s="50">
        <v>0.85000000000000009</v>
      </c>
      <c r="W70" s="50">
        <v>0.2</v>
      </c>
      <c r="X70" s="50">
        <v>0.85000000000000009</v>
      </c>
      <c r="Y70" s="50" t="s">
        <v>54</v>
      </c>
      <c r="Z70" s="50">
        <v>0.81</v>
      </c>
      <c r="AA70" s="50">
        <v>1.29</v>
      </c>
      <c r="AB70" s="50">
        <v>1.02</v>
      </c>
      <c r="AC70" s="50">
        <v>-1.173401183063512</v>
      </c>
    </row>
    <row r="71" spans="1:29" x14ac:dyDescent="0.25">
      <c r="A71" s="47" t="s">
        <v>273</v>
      </c>
      <c r="B71" s="48" t="s">
        <v>53</v>
      </c>
      <c r="C71" s="48">
        <v>4.5</v>
      </c>
      <c r="D71" s="48" t="s">
        <v>65</v>
      </c>
      <c r="E71" s="48">
        <v>0.2</v>
      </c>
      <c r="F71" s="48">
        <v>8</v>
      </c>
      <c r="G71" s="48">
        <v>5</v>
      </c>
      <c r="H71" s="48">
        <v>5</v>
      </c>
      <c r="I71" s="48">
        <v>10</v>
      </c>
      <c r="J71" s="48">
        <v>21</v>
      </c>
      <c r="K71" s="48">
        <v>3.56</v>
      </c>
      <c r="L71" s="48">
        <v>1.1100000000000001</v>
      </c>
      <c r="M71" s="48">
        <v>4.67</v>
      </c>
      <c r="N71" s="48">
        <v>0</v>
      </c>
      <c r="O71" s="48">
        <v>0.64</v>
      </c>
      <c r="P71" s="48">
        <v>0</v>
      </c>
      <c r="Q71" s="48">
        <v>0.08</v>
      </c>
      <c r="R71" s="48">
        <v>0.23</v>
      </c>
      <c r="S71" s="48">
        <v>0.05</v>
      </c>
      <c r="T71" s="48">
        <v>0.49</v>
      </c>
      <c r="U71" s="48">
        <v>0.11</v>
      </c>
      <c r="V71" s="48">
        <v>0.72</v>
      </c>
      <c r="W71" s="48">
        <v>0.16</v>
      </c>
      <c r="X71" s="48">
        <v>0.72</v>
      </c>
      <c r="Y71" s="48" t="s">
        <v>54</v>
      </c>
      <c r="Z71" s="48">
        <v>0.81</v>
      </c>
      <c r="AA71" s="48">
        <v>1.29</v>
      </c>
      <c r="AB71" s="48">
        <v>1.02</v>
      </c>
      <c r="AC71" s="48">
        <v>-1.184922291407223</v>
      </c>
    </row>
    <row r="72" spans="1:29" x14ac:dyDescent="0.25">
      <c r="A72" s="49" t="s">
        <v>274</v>
      </c>
      <c r="B72" s="50" t="s">
        <v>73</v>
      </c>
      <c r="C72" s="50">
        <v>4.3</v>
      </c>
      <c r="D72" s="50" t="s">
        <v>65</v>
      </c>
      <c r="E72" s="50">
        <v>3.4</v>
      </c>
      <c r="F72" s="50">
        <v>10</v>
      </c>
      <c r="G72" s="50">
        <v>9</v>
      </c>
      <c r="H72" s="50">
        <v>9</v>
      </c>
      <c r="I72" s="50">
        <v>18</v>
      </c>
      <c r="J72" s="50">
        <v>34</v>
      </c>
      <c r="K72" s="50">
        <v>3.49</v>
      </c>
      <c r="L72" s="50">
        <v>4.42</v>
      </c>
      <c r="M72" s="50">
        <v>7.91</v>
      </c>
      <c r="N72" s="50">
        <v>0</v>
      </c>
      <c r="O72" s="50">
        <v>0.17</v>
      </c>
      <c r="P72" s="50">
        <v>2</v>
      </c>
      <c r="Q72" s="50">
        <v>1.99</v>
      </c>
      <c r="R72" s="50">
        <v>1.69</v>
      </c>
      <c r="S72" s="50">
        <v>0.39</v>
      </c>
      <c r="T72" s="50">
        <v>0.47</v>
      </c>
      <c r="U72" s="50">
        <v>0.11</v>
      </c>
      <c r="V72" s="50">
        <v>2.16</v>
      </c>
      <c r="W72" s="50">
        <v>0.5</v>
      </c>
      <c r="X72" s="50">
        <v>0.15999999999999989</v>
      </c>
      <c r="Y72" s="50" t="s">
        <v>72</v>
      </c>
      <c r="Z72" s="50">
        <v>0.75</v>
      </c>
      <c r="AA72" s="50">
        <v>0.84</v>
      </c>
      <c r="AB72" s="50">
        <v>1.17</v>
      </c>
      <c r="AC72" s="50">
        <v>-1.2016165628891651</v>
      </c>
    </row>
    <row r="73" spans="1:29" x14ac:dyDescent="0.25">
      <c r="A73" s="51" t="s">
        <v>275</v>
      </c>
      <c r="B73" s="52" t="s">
        <v>53</v>
      </c>
      <c r="C73" s="52">
        <v>4.4000000000000004</v>
      </c>
      <c r="D73" s="52" t="s">
        <v>65</v>
      </c>
      <c r="E73" s="52">
        <v>2.6</v>
      </c>
      <c r="F73" s="52">
        <v>4</v>
      </c>
      <c r="G73" s="52">
        <v>3</v>
      </c>
      <c r="H73" s="52">
        <v>2</v>
      </c>
      <c r="I73" s="52">
        <v>5</v>
      </c>
      <c r="J73" s="52">
        <v>15</v>
      </c>
      <c r="K73" s="52">
        <v>1.1399999999999999</v>
      </c>
      <c r="L73" s="52">
        <v>2.27</v>
      </c>
      <c r="M73" s="52">
        <v>3.41</v>
      </c>
      <c r="N73" s="52">
        <v>0</v>
      </c>
      <c r="O73" s="52">
        <v>0.21</v>
      </c>
      <c r="P73" s="52">
        <v>0</v>
      </c>
      <c r="Q73" s="52">
        <v>0.06</v>
      </c>
      <c r="R73" s="52">
        <v>0.27</v>
      </c>
      <c r="S73" s="52">
        <v>0.06</v>
      </c>
      <c r="T73" s="52">
        <v>0</v>
      </c>
      <c r="U73" s="52">
        <v>0</v>
      </c>
      <c r="V73" s="52">
        <v>0.27</v>
      </c>
      <c r="W73" s="52">
        <v>0.06</v>
      </c>
      <c r="X73" s="52">
        <v>0.27</v>
      </c>
      <c r="Y73" s="52" t="s">
        <v>54</v>
      </c>
      <c r="Z73" s="52">
        <v>0.81</v>
      </c>
      <c r="AA73" s="52">
        <v>1.29</v>
      </c>
      <c r="AB73" s="52">
        <v>1.02</v>
      </c>
      <c r="AC73" s="52">
        <v>-1.2248030510585299</v>
      </c>
    </row>
    <row r="74" spans="1:29" x14ac:dyDescent="0.25">
      <c r="A74" s="51" t="s">
        <v>276</v>
      </c>
      <c r="B74" s="52" t="s">
        <v>53</v>
      </c>
      <c r="C74" s="52">
        <v>4</v>
      </c>
      <c r="D74" s="52" t="s">
        <v>65</v>
      </c>
      <c r="E74" s="52">
        <v>0.2</v>
      </c>
      <c r="F74" s="52">
        <v>3</v>
      </c>
      <c r="G74" s="52">
        <v>2</v>
      </c>
      <c r="H74" s="52">
        <v>2</v>
      </c>
      <c r="I74" s="52">
        <v>4</v>
      </c>
      <c r="J74" s="52">
        <v>3</v>
      </c>
      <c r="K74" s="52">
        <v>0.25</v>
      </c>
      <c r="L74" s="52">
        <v>0.5</v>
      </c>
      <c r="M74" s="52">
        <v>0.75</v>
      </c>
      <c r="N74" s="52">
        <v>0</v>
      </c>
      <c r="O74" s="52">
        <v>0.04</v>
      </c>
      <c r="P74" s="52">
        <v>0</v>
      </c>
      <c r="Q74" s="52">
        <v>0.11</v>
      </c>
      <c r="R74" s="52">
        <v>0.11</v>
      </c>
      <c r="S74" s="52">
        <v>0.03</v>
      </c>
      <c r="T74" s="52">
        <v>0.04</v>
      </c>
      <c r="U74" s="52">
        <v>0.01</v>
      </c>
      <c r="V74" s="52">
        <v>0.15</v>
      </c>
      <c r="W74" s="52">
        <v>0.04</v>
      </c>
      <c r="X74" s="52">
        <v>0.15</v>
      </c>
      <c r="Y74" s="52" t="s">
        <v>54</v>
      </c>
      <c r="Z74" s="52">
        <v>0.81</v>
      </c>
      <c r="AA74" s="52">
        <v>1.29</v>
      </c>
      <c r="AB74" s="52">
        <v>1.02</v>
      </c>
      <c r="AC74" s="52">
        <v>-1.235437920298879</v>
      </c>
    </row>
    <row r="75" spans="1:29" x14ac:dyDescent="0.25">
      <c r="A75" s="47" t="s">
        <v>124</v>
      </c>
      <c r="B75" s="48" t="s">
        <v>63</v>
      </c>
      <c r="C75" s="48">
        <v>4.8</v>
      </c>
      <c r="D75" s="48" t="s">
        <v>65</v>
      </c>
      <c r="E75" s="48">
        <v>1.4</v>
      </c>
      <c r="F75" s="48">
        <v>21</v>
      </c>
      <c r="G75" s="48">
        <v>11</v>
      </c>
      <c r="H75" s="48">
        <v>10</v>
      </c>
      <c r="I75" s="48">
        <v>21</v>
      </c>
      <c r="J75" s="48">
        <v>62</v>
      </c>
      <c r="K75" s="48">
        <v>7.08</v>
      </c>
      <c r="L75" s="48">
        <v>5.83</v>
      </c>
      <c r="M75" s="48">
        <v>12.92</v>
      </c>
      <c r="N75" s="48">
        <v>0</v>
      </c>
      <c r="O75" s="48">
        <v>0.92999999999999994</v>
      </c>
      <c r="P75" s="48">
        <v>0</v>
      </c>
      <c r="Q75" s="48">
        <v>1.65</v>
      </c>
      <c r="R75" s="48">
        <v>1.45</v>
      </c>
      <c r="S75" s="48">
        <v>0.3</v>
      </c>
      <c r="T75" s="48">
        <v>1.1299999999999999</v>
      </c>
      <c r="U75" s="48">
        <v>0.24</v>
      </c>
      <c r="V75" s="48">
        <v>2.58</v>
      </c>
      <c r="W75" s="48">
        <v>0.54</v>
      </c>
      <c r="X75" s="48">
        <v>2.58</v>
      </c>
      <c r="Y75" s="48" t="s">
        <v>62</v>
      </c>
      <c r="Z75" s="48">
        <v>1.05</v>
      </c>
      <c r="AA75" s="48">
        <v>0.9</v>
      </c>
      <c r="AB75" s="48">
        <v>0.88</v>
      </c>
      <c r="AC75" s="48">
        <v>-1.237024906600249</v>
      </c>
    </row>
    <row r="76" spans="1:29" x14ac:dyDescent="0.25">
      <c r="A76" s="51" t="s">
        <v>277</v>
      </c>
      <c r="B76" s="52" t="s">
        <v>73</v>
      </c>
      <c r="C76" s="52">
        <v>4.4000000000000004</v>
      </c>
      <c r="D76" s="52" t="s">
        <v>65</v>
      </c>
      <c r="E76" s="52">
        <v>0</v>
      </c>
      <c r="F76" s="52">
        <v>16</v>
      </c>
      <c r="G76" s="52">
        <v>8</v>
      </c>
      <c r="H76" s="52">
        <v>8</v>
      </c>
      <c r="I76" s="52">
        <v>16</v>
      </c>
      <c r="J76" s="52">
        <v>33</v>
      </c>
      <c r="K76" s="52">
        <v>3.41</v>
      </c>
      <c r="L76" s="52">
        <v>4.09</v>
      </c>
      <c r="M76" s="52">
        <v>7.5</v>
      </c>
      <c r="N76" s="52">
        <v>2</v>
      </c>
      <c r="O76" s="52">
        <v>0.87000000000000011</v>
      </c>
      <c r="P76" s="52">
        <v>0</v>
      </c>
      <c r="Q76" s="52">
        <v>0.63</v>
      </c>
      <c r="R76" s="52">
        <v>0.58000000000000007</v>
      </c>
      <c r="S76" s="52">
        <v>0.13</v>
      </c>
      <c r="T76" s="52">
        <v>0.92000000000000015</v>
      </c>
      <c r="U76" s="52">
        <v>0.21</v>
      </c>
      <c r="V76" s="52">
        <v>1.5</v>
      </c>
      <c r="W76" s="52">
        <v>0.34</v>
      </c>
      <c r="X76" s="52">
        <v>-0.49999999999999978</v>
      </c>
      <c r="Y76" s="52" t="s">
        <v>72</v>
      </c>
      <c r="Z76" s="52">
        <v>0.75</v>
      </c>
      <c r="AA76" s="52">
        <v>0.84</v>
      </c>
      <c r="AB76" s="52">
        <v>1.17</v>
      </c>
      <c r="AC76" s="52">
        <v>-1.2397042341220419</v>
      </c>
    </row>
    <row r="77" spans="1:29" x14ac:dyDescent="0.25">
      <c r="A77" s="47" t="s">
        <v>278</v>
      </c>
      <c r="B77" s="48" t="s">
        <v>53</v>
      </c>
      <c r="C77" s="48">
        <v>3.9</v>
      </c>
      <c r="D77" s="48" t="s">
        <v>65</v>
      </c>
      <c r="E77" s="48">
        <v>0.2</v>
      </c>
      <c r="F77" s="48">
        <v>0</v>
      </c>
      <c r="G77" s="48">
        <v>1</v>
      </c>
      <c r="H77" s="48">
        <v>2</v>
      </c>
      <c r="I77" s="48">
        <v>3</v>
      </c>
      <c r="J77" s="48">
        <v>3</v>
      </c>
      <c r="K77" s="48">
        <v>0.26</v>
      </c>
      <c r="L77" s="48">
        <v>0.51</v>
      </c>
      <c r="M77" s="48">
        <v>0.77</v>
      </c>
      <c r="N77" s="48">
        <v>0</v>
      </c>
      <c r="O77" s="48">
        <v>0</v>
      </c>
      <c r="P77" s="48">
        <v>0</v>
      </c>
      <c r="Q77" s="48">
        <v>0.01</v>
      </c>
      <c r="R77" s="48">
        <v>0.01</v>
      </c>
      <c r="S77" s="48">
        <v>0</v>
      </c>
      <c r="T77" s="48">
        <v>0</v>
      </c>
      <c r="U77" s="48">
        <v>0</v>
      </c>
      <c r="V77" s="48">
        <v>0.01</v>
      </c>
      <c r="W77" s="48">
        <v>0</v>
      </c>
      <c r="X77" s="48">
        <v>0.01</v>
      </c>
      <c r="Y77" s="48" t="s">
        <v>54</v>
      </c>
      <c r="Z77" s="48">
        <v>0.81</v>
      </c>
      <c r="AA77" s="48">
        <v>1.29</v>
      </c>
      <c r="AB77" s="48">
        <v>1.02</v>
      </c>
      <c r="AC77" s="48">
        <v>-1.2478452677459531</v>
      </c>
    </row>
    <row r="78" spans="1:29" x14ac:dyDescent="0.25">
      <c r="A78" s="49" t="s">
        <v>279</v>
      </c>
      <c r="B78" s="50" t="s">
        <v>73</v>
      </c>
      <c r="C78" s="50">
        <v>4.0999999999999996</v>
      </c>
      <c r="D78" s="50" t="s">
        <v>65</v>
      </c>
      <c r="E78" s="50">
        <v>2.6</v>
      </c>
      <c r="F78" s="50">
        <v>17</v>
      </c>
      <c r="G78" s="50">
        <v>9</v>
      </c>
      <c r="H78" s="50">
        <v>8</v>
      </c>
      <c r="I78" s="50">
        <v>17</v>
      </c>
      <c r="J78" s="50">
        <v>32</v>
      </c>
      <c r="K78" s="50">
        <v>2.44</v>
      </c>
      <c r="L78" s="50">
        <v>5.37</v>
      </c>
      <c r="M78" s="50">
        <v>7.8</v>
      </c>
      <c r="N78" s="50">
        <v>0</v>
      </c>
      <c r="O78" s="50">
        <v>0.71</v>
      </c>
      <c r="P78" s="50">
        <v>1</v>
      </c>
      <c r="Q78" s="50">
        <v>0.41</v>
      </c>
      <c r="R78" s="50">
        <v>0.82</v>
      </c>
      <c r="S78" s="50">
        <v>0.2</v>
      </c>
      <c r="T78" s="50">
        <v>0.3</v>
      </c>
      <c r="U78" s="50">
        <v>7.0000000000000007E-2</v>
      </c>
      <c r="V78" s="50">
        <v>1.1200000000000001</v>
      </c>
      <c r="W78" s="50">
        <v>0.27</v>
      </c>
      <c r="X78" s="50">
        <v>0.12</v>
      </c>
      <c r="Y78" s="50" t="s">
        <v>72</v>
      </c>
      <c r="Z78" s="50">
        <v>0.75</v>
      </c>
      <c r="AA78" s="50">
        <v>0.84</v>
      </c>
      <c r="AB78" s="50">
        <v>1.17</v>
      </c>
      <c r="AC78" s="50">
        <v>-1.261633499377335</v>
      </c>
    </row>
    <row r="79" spans="1:29" x14ac:dyDescent="0.25">
      <c r="A79" s="51" t="s">
        <v>280</v>
      </c>
      <c r="B79" s="52" t="s">
        <v>72</v>
      </c>
      <c r="C79" s="52">
        <v>4.8</v>
      </c>
      <c r="D79" s="52" t="s">
        <v>65</v>
      </c>
      <c r="E79" s="52">
        <v>4.5999999999999996</v>
      </c>
      <c r="F79" s="52">
        <v>22</v>
      </c>
      <c r="G79" s="52">
        <v>11</v>
      </c>
      <c r="H79" s="52">
        <v>11</v>
      </c>
      <c r="I79" s="52">
        <v>22</v>
      </c>
      <c r="J79" s="52">
        <v>71</v>
      </c>
      <c r="K79" s="52">
        <v>5.83</v>
      </c>
      <c r="L79" s="52">
        <v>8.9600000000000009</v>
      </c>
      <c r="M79" s="52">
        <v>14.79</v>
      </c>
      <c r="N79" s="52">
        <v>0</v>
      </c>
      <c r="O79" s="52">
        <v>0.54</v>
      </c>
      <c r="P79" s="52">
        <v>3</v>
      </c>
      <c r="Q79" s="52">
        <v>2.67</v>
      </c>
      <c r="R79" s="52">
        <v>1.82</v>
      </c>
      <c r="S79" s="52">
        <v>0.38</v>
      </c>
      <c r="T79" s="52">
        <v>1.39</v>
      </c>
      <c r="U79" s="52">
        <v>0.28999999999999998</v>
      </c>
      <c r="V79" s="52">
        <v>3.21</v>
      </c>
      <c r="W79" s="52">
        <v>0.66999999999999993</v>
      </c>
      <c r="X79" s="52">
        <v>0.21000000000000019</v>
      </c>
      <c r="Y79" s="52" t="s">
        <v>73</v>
      </c>
      <c r="Z79" s="52">
        <v>1.2</v>
      </c>
      <c r="AA79" s="52">
        <v>1.17</v>
      </c>
      <c r="AB79" s="52">
        <v>0.84</v>
      </c>
      <c r="AC79" s="52">
        <v>-1.265487608966376</v>
      </c>
    </row>
    <row r="80" spans="1:29" x14ac:dyDescent="0.25">
      <c r="A80" s="49" t="s">
        <v>281</v>
      </c>
      <c r="B80" s="50" t="s">
        <v>73</v>
      </c>
      <c r="C80" s="50">
        <v>4.4000000000000004</v>
      </c>
      <c r="D80" s="50" t="s">
        <v>65</v>
      </c>
      <c r="E80" s="50">
        <v>0</v>
      </c>
      <c r="F80" s="50">
        <v>9</v>
      </c>
      <c r="G80" s="50">
        <v>5</v>
      </c>
      <c r="H80" s="50">
        <v>5</v>
      </c>
      <c r="I80" s="50">
        <v>10</v>
      </c>
      <c r="J80" s="50">
        <v>9</v>
      </c>
      <c r="K80" s="50">
        <v>1.36</v>
      </c>
      <c r="L80" s="50">
        <v>0.68</v>
      </c>
      <c r="M80" s="50">
        <v>2.0499999999999998</v>
      </c>
      <c r="N80" s="50">
        <v>0</v>
      </c>
      <c r="O80" s="50">
        <v>0.51</v>
      </c>
      <c r="P80" s="50">
        <v>0</v>
      </c>
      <c r="Q80" s="50">
        <v>0.3</v>
      </c>
      <c r="R80" s="50">
        <v>0.56000000000000005</v>
      </c>
      <c r="S80" s="50">
        <v>0.13</v>
      </c>
      <c r="T80" s="50">
        <v>0.25</v>
      </c>
      <c r="U80" s="50">
        <v>0.06</v>
      </c>
      <c r="V80" s="50">
        <v>0.81</v>
      </c>
      <c r="W80" s="50">
        <v>0.19</v>
      </c>
      <c r="X80" s="50">
        <v>0.81</v>
      </c>
      <c r="Y80" s="50" t="s">
        <v>72</v>
      </c>
      <c r="Z80" s="50">
        <v>0.75</v>
      </c>
      <c r="AA80" s="50">
        <v>0.84</v>
      </c>
      <c r="AB80" s="50">
        <v>1.17</v>
      </c>
      <c r="AC80" s="50">
        <v>-1.2795231631382309</v>
      </c>
    </row>
    <row r="81" spans="1:29" x14ac:dyDescent="0.25">
      <c r="A81" s="49" t="s">
        <v>282</v>
      </c>
      <c r="B81" s="50" t="s">
        <v>63</v>
      </c>
      <c r="C81" s="50">
        <v>4.5999999999999996</v>
      </c>
      <c r="D81" s="50" t="s">
        <v>65</v>
      </c>
      <c r="E81" s="50">
        <v>1</v>
      </c>
      <c r="F81" s="50">
        <v>17</v>
      </c>
      <c r="G81" s="50">
        <v>10</v>
      </c>
      <c r="H81" s="50">
        <v>8</v>
      </c>
      <c r="I81" s="50">
        <v>18</v>
      </c>
      <c r="J81" s="50">
        <v>72</v>
      </c>
      <c r="K81" s="50">
        <v>10.220000000000001</v>
      </c>
      <c r="L81" s="50">
        <v>5.43</v>
      </c>
      <c r="M81" s="50">
        <v>15.65</v>
      </c>
      <c r="N81" s="50">
        <v>1</v>
      </c>
      <c r="O81" s="50">
        <v>0.22</v>
      </c>
      <c r="P81" s="50">
        <v>3</v>
      </c>
      <c r="Q81" s="50">
        <v>1.47</v>
      </c>
      <c r="R81" s="50">
        <v>1.17</v>
      </c>
      <c r="S81" s="50">
        <v>0.25</v>
      </c>
      <c r="T81" s="50">
        <v>0.52</v>
      </c>
      <c r="U81" s="50">
        <v>0.11</v>
      </c>
      <c r="V81" s="50">
        <v>1.69</v>
      </c>
      <c r="W81" s="50">
        <v>0.36</v>
      </c>
      <c r="X81" s="50">
        <v>-2.31</v>
      </c>
      <c r="Y81" s="50" t="s">
        <v>62</v>
      </c>
      <c r="Z81" s="50">
        <v>1.05</v>
      </c>
      <c r="AA81" s="50">
        <v>0.9</v>
      </c>
      <c r="AB81" s="50">
        <v>0.88</v>
      </c>
      <c r="AC81" s="50">
        <v>-1.2920541718555409</v>
      </c>
    </row>
    <row r="82" spans="1:29" x14ac:dyDescent="0.25">
      <c r="A82" s="51" t="s">
        <v>101</v>
      </c>
      <c r="B82" s="52" t="s">
        <v>59</v>
      </c>
      <c r="C82" s="52">
        <v>5</v>
      </c>
      <c r="D82" s="52" t="s">
        <v>65</v>
      </c>
      <c r="E82" s="52">
        <v>0.6</v>
      </c>
      <c r="F82" s="52">
        <v>21</v>
      </c>
      <c r="G82" s="52">
        <v>11</v>
      </c>
      <c r="H82" s="52">
        <v>10</v>
      </c>
      <c r="I82" s="52">
        <v>21</v>
      </c>
      <c r="J82" s="52">
        <v>55</v>
      </c>
      <c r="K82" s="52">
        <v>4.2</v>
      </c>
      <c r="L82" s="52">
        <v>6.8</v>
      </c>
      <c r="M82" s="52">
        <v>11</v>
      </c>
      <c r="N82" s="52">
        <v>0</v>
      </c>
      <c r="O82" s="52">
        <v>1.2</v>
      </c>
      <c r="P82" s="52">
        <v>1</v>
      </c>
      <c r="Q82" s="52">
        <v>1.52</v>
      </c>
      <c r="R82" s="52">
        <v>0.90999999999999981</v>
      </c>
      <c r="S82" s="52">
        <v>0.18</v>
      </c>
      <c r="T82" s="52">
        <v>1.81</v>
      </c>
      <c r="U82" s="52">
        <v>0.36</v>
      </c>
      <c r="V82" s="52">
        <v>2.72</v>
      </c>
      <c r="W82" s="52">
        <v>0.54</v>
      </c>
      <c r="X82" s="52">
        <v>1.72</v>
      </c>
      <c r="Y82" s="52" t="s">
        <v>60</v>
      </c>
      <c r="Z82" s="52">
        <v>1.02</v>
      </c>
      <c r="AA82" s="52">
        <v>0.9</v>
      </c>
      <c r="AB82" s="52">
        <v>0.96</v>
      </c>
      <c r="AC82" s="52">
        <v>-1.311798754669987</v>
      </c>
    </row>
    <row r="83" spans="1:29" x14ac:dyDescent="0.25">
      <c r="A83" s="51" t="s">
        <v>283</v>
      </c>
      <c r="B83" s="52" t="s">
        <v>73</v>
      </c>
      <c r="C83" s="52">
        <v>4.2</v>
      </c>
      <c r="D83" s="52" t="s">
        <v>65</v>
      </c>
      <c r="E83" s="52">
        <v>1</v>
      </c>
      <c r="F83" s="52">
        <v>2</v>
      </c>
      <c r="G83" s="52">
        <v>2</v>
      </c>
      <c r="H83" s="52">
        <v>1</v>
      </c>
      <c r="I83" s="52">
        <v>3</v>
      </c>
      <c r="J83" s="52">
        <v>6</v>
      </c>
      <c r="K83" s="52">
        <v>0.24</v>
      </c>
      <c r="L83" s="52">
        <v>1.19</v>
      </c>
      <c r="M83" s="52">
        <v>1.43</v>
      </c>
      <c r="N83" s="52">
        <v>0</v>
      </c>
      <c r="O83" s="52">
        <v>0</v>
      </c>
      <c r="P83" s="52">
        <v>0</v>
      </c>
      <c r="Q83" s="52">
        <v>0.02</v>
      </c>
      <c r="R83" s="52">
        <v>0.02</v>
      </c>
      <c r="S83" s="52">
        <v>0</v>
      </c>
      <c r="T83" s="52">
        <v>0</v>
      </c>
      <c r="U83" s="52">
        <v>0</v>
      </c>
      <c r="V83" s="52">
        <v>0.02</v>
      </c>
      <c r="W83" s="52">
        <v>0</v>
      </c>
      <c r="X83" s="52">
        <v>0.02</v>
      </c>
      <c r="Y83" s="52" t="s">
        <v>72</v>
      </c>
      <c r="Z83" s="52">
        <v>0.75</v>
      </c>
      <c r="AA83" s="52">
        <v>0.84</v>
      </c>
      <c r="AB83" s="52">
        <v>1.17</v>
      </c>
      <c r="AC83" s="52">
        <v>-1.3251129514321289</v>
      </c>
    </row>
    <row r="84" spans="1:29" x14ac:dyDescent="0.25">
      <c r="A84" s="49" t="s">
        <v>284</v>
      </c>
      <c r="B84" s="50" t="s">
        <v>63</v>
      </c>
      <c r="C84" s="50">
        <v>4.3</v>
      </c>
      <c r="D84" s="50" t="s">
        <v>65</v>
      </c>
      <c r="E84" s="50">
        <v>1.4</v>
      </c>
      <c r="F84" s="50">
        <v>19</v>
      </c>
      <c r="G84" s="50">
        <v>10</v>
      </c>
      <c r="H84" s="50">
        <v>9</v>
      </c>
      <c r="I84" s="50">
        <v>19</v>
      </c>
      <c r="J84" s="50">
        <v>59</v>
      </c>
      <c r="K84" s="50">
        <v>7.91</v>
      </c>
      <c r="L84" s="50">
        <v>5.81</v>
      </c>
      <c r="M84" s="50">
        <v>13.72</v>
      </c>
      <c r="N84" s="50">
        <v>0</v>
      </c>
      <c r="O84" s="50">
        <v>0.39</v>
      </c>
      <c r="P84" s="50">
        <v>1</v>
      </c>
      <c r="Q84" s="50">
        <v>0.7400000000000001</v>
      </c>
      <c r="R84" s="50">
        <v>0.93</v>
      </c>
      <c r="S84" s="50">
        <v>0.22</v>
      </c>
      <c r="T84" s="50">
        <v>0.2</v>
      </c>
      <c r="U84" s="50">
        <v>0.05</v>
      </c>
      <c r="V84" s="50">
        <v>1.1299999999999999</v>
      </c>
      <c r="W84" s="50">
        <v>0.27</v>
      </c>
      <c r="X84" s="50">
        <v>0.13000000000000009</v>
      </c>
      <c r="Y84" s="50" t="s">
        <v>62</v>
      </c>
      <c r="Z84" s="50">
        <v>1.05</v>
      </c>
      <c r="AA84" s="50">
        <v>0.9</v>
      </c>
      <c r="AB84" s="50">
        <v>0.88</v>
      </c>
      <c r="AC84" s="50">
        <v>-1.326679327521793</v>
      </c>
    </row>
    <row r="85" spans="1:29" x14ac:dyDescent="0.25">
      <c r="A85" s="51" t="s">
        <v>196</v>
      </c>
      <c r="B85" s="52" t="s">
        <v>59</v>
      </c>
      <c r="C85" s="52">
        <v>4.4000000000000004</v>
      </c>
      <c r="D85" s="52" t="s">
        <v>65</v>
      </c>
      <c r="E85" s="52">
        <v>1.8</v>
      </c>
      <c r="F85" s="52">
        <v>18</v>
      </c>
      <c r="G85" s="52">
        <v>11</v>
      </c>
      <c r="H85" s="52">
        <v>7</v>
      </c>
      <c r="I85" s="52">
        <v>18</v>
      </c>
      <c r="J85" s="52">
        <v>51</v>
      </c>
      <c r="K85" s="52">
        <v>5.45</v>
      </c>
      <c r="L85" s="52">
        <v>6.14</v>
      </c>
      <c r="M85" s="52">
        <v>11.59</v>
      </c>
      <c r="N85" s="52">
        <v>1</v>
      </c>
      <c r="O85" s="52">
        <v>1.21</v>
      </c>
      <c r="P85" s="52">
        <v>1</v>
      </c>
      <c r="Q85" s="52">
        <v>1.1499999999999999</v>
      </c>
      <c r="R85" s="52">
        <v>1.25</v>
      </c>
      <c r="S85" s="52">
        <v>0.28000000000000003</v>
      </c>
      <c r="T85" s="52">
        <v>1.1100000000000001</v>
      </c>
      <c r="U85" s="52">
        <v>0.25</v>
      </c>
      <c r="V85" s="52">
        <v>2.36</v>
      </c>
      <c r="W85" s="52">
        <v>0.53</v>
      </c>
      <c r="X85" s="52">
        <v>0.35999999999999988</v>
      </c>
      <c r="Y85" s="52" t="s">
        <v>60</v>
      </c>
      <c r="Z85" s="52">
        <v>1.02</v>
      </c>
      <c r="AA85" s="52">
        <v>0.9</v>
      </c>
      <c r="AB85" s="52">
        <v>0.96</v>
      </c>
      <c r="AC85" s="52">
        <v>-1.334057783312578</v>
      </c>
    </row>
    <row r="86" spans="1:29" x14ac:dyDescent="0.25">
      <c r="A86" s="49" t="s">
        <v>285</v>
      </c>
      <c r="B86" s="50" t="s">
        <v>63</v>
      </c>
      <c r="C86" s="50">
        <v>4.3</v>
      </c>
      <c r="D86" s="50" t="s">
        <v>65</v>
      </c>
      <c r="E86" s="50">
        <v>0.2</v>
      </c>
      <c r="F86" s="50">
        <v>2</v>
      </c>
      <c r="G86" s="50">
        <v>2</v>
      </c>
      <c r="H86" s="50">
        <v>1</v>
      </c>
      <c r="I86" s="50">
        <v>3</v>
      </c>
      <c r="J86" s="50">
        <v>3</v>
      </c>
      <c r="K86" s="50">
        <v>0.47</v>
      </c>
      <c r="L86" s="50">
        <v>0.23</v>
      </c>
      <c r="M86" s="50">
        <v>0.7</v>
      </c>
      <c r="N86" s="50">
        <v>0</v>
      </c>
      <c r="O86" s="50">
        <v>0.62</v>
      </c>
      <c r="P86" s="50">
        <v>0</v>
      </c>
      <c r="Q86" s="50">
        <v>0.01</v>
      </c>
      <c r="R86" s="50">
        <v>0.63</v>
      </c>
      <c r="S86" s="50">
        <v>0.15</v>
      </c>
      <c r="T86" s="50">
        <v>0</v>
      </c>
      <c r="U86" s="50">
        <v>0</v>
      </c>
      <c r="V86" s="50">
        <v>0.63</v>
      </c>
      <c r="W86" s="50">
        <v>0.15</v>
      </c>
      <c r="X86" s="50">
        <v>0.63</v>
      </c>
      <c r="Y86" s="50" t="s">
        <v>62</v>
      </c>
      <c r="Z86" s="50">
        <v>1.05</v>
      </c>
      <c r="AA86" s="50">
        <v>0.9</v>
      </c>
      <c r="AB86" s="50">
        <v>0.88</v>
      </c>
      <c r="AC86" s="50">
        <v>-1.357594645080946</v>
      </c>
    </row>
    <row r="87" spans="1:29" x14ac:dyDescent="0.25">
      <c r="A87" s="47" t="s">
        <v>286</v>
      </c>
      <c r="B87" s="48" t="s">
        <v>72</v>
      </c>
      <c r="C87" s="48">
        <v>4.5</v>
      </c>
      <c r="D87" s="48" t="s">
        <v>65</v>
      </c>
      <c r="E87" s="48">
        <v>5</v>
      </c>
      <c r="F87" s="48">
        <v>19</v>
      </c>
      <c r="G87" s="48">
        <v>10</v>
      </c>
      <c r="H87" s="48">
        <v>9</v>
      </c>
      <c r="I87" s="48">
        <v>19</v>
      </c>
      <c r="J87" s="48">
        <v>65</v>
      </c>
      <c r="K87" s="48">
        <v>5.78</v>
      </c>
      <c r="L87" s="48">
        <v>8.67</v>
      </c>
      <c r="M87" s="48">
        <v>14.44</v>
      </c>
      <c r="N87" s="48">
        <v>1</v>
      </c>
      <c r="O87" s="48">
        <v>1.62</v>
      </c>
      <c r="P87" s="48">
        <v>1</v>
      </c>
      <c r="Q87" s="48">
        <v>0.44000000000000011</v>
      </c>
      <c r="R87" s="48">
        <v>1.38</v>
      </c>
      <c r="S87" s="48">
        <v>0.31</v>
      </c>
      <c r="T87" s="48">
        <v>0.68</v>
      </c>
      <c r="U87" s="48">
        <v>0.15</v>
      </c>
      <c r="V87" s="48">
        <v>2.06</v>
      </c>
      <c r="W87" s="48">
        <v>0.46</v>
      </c>
      <c r="X87" s="48">
        <v>6.0000000000000157E-2</v>
      </c>
      <c r="Y87" s="48" t="s">
        <v>73</v>
      </c>
      <c r="Z87" s="48">
        <v>1.2</v>
      </c>
      <c r="AA87" s="48">
        <v>1.17</v>
      </c>
      <c r="AB87" s="48">
        <v>0.84</v>
      </c>
      <c r="AC87" s="48">
        <v>-1.357924408468244</v>
      </c>
    </row>
    <row r="88" spans="1:29" x14ac:dyDescent="0.25">
      <c r="A88" s="51" t="s">
        <v>287</v>
      </c>
      <c r="B88" s="52" t="s">
        <v>63</v>
      </c>
      <c r="C88" s="52">
        <v>4.8</v>
      </c>
      <c r="D88" s="52" t="s">
        <v>65</v>
      </c>
      <c r="E88" s="52">
        <v>1</v>
      </c>
      <c r="F88" s="52">
        <v>12</v>
      </c>
      <c r="G88" s="52">
        <v>8</v>
      </c>
      <c r="H88" s="52">
        <v>6</v>
      </c>
      <c r="I88" s="52">
        <v>14</v>
      </c>
      <c r="J88" s="52">
        <v>40</v>
      </c>
      <c r="K88" s="52">
        <v>5.21</v>
      </c>
      <c r="L88" s="52">
        <v>3.12</v>
      </c>
      <c r="M88" s="52">
        <v>8.33</v>
      </c>
      <c r="N88" s="52">
        <v>0</v>
      </c>
      <c r="O88" s="52">
        <v>0.31</v>
      </c>
      <c r="P88" s="52">
        <v>0</v>
      </c>
      <c r="Q88" s="52">
        <v>0.18</v>
      </c>
      <c r="R88" s="52">
        <v>0.44</v>
      </c>
      <c r="S88" s="52">
        <v>0.09</v>
      </c>
      <c r="T88" s="52">
        <v>0.05</v>
      </c>
      <c r="U88" s="52">
        <v>0.01</v>
      </c>
      <c r="V88" s="52">
        <v>0.49</v>
      </c>
      <c r="W88" s="52">
        <v>9.9999999999999992E-2</v>
      </c>
      <c r="X88" s="52">
        <v>0.49</v>
      </c>
      <c r="Y88" s="52" t="s">
        <v>62</v>
      </c>
      <c r="Z88" s="52">
        <v>1.05</v>
      </c>
      <c r="AA88" s="52">
        <v>0.9</v>
      </c>
      <c r="AB88" s="52">
        <v>0.88</v>
      </c>
      <c r="AC88" s="52">
        <v>-1.3662509339975091</v>
      </c>
    </row>
    <row r="89" spans="1:29" x14ac:dyDescent="0.25">
      <c r="A89" s="49" t="s">
        <v>288</v>
      </c>
      <c r="B89" s="50" t="s">
        <v>63</v>
      </c>
      <c r="C89" s="50">
        <v>3.9</v>
      </c>
      <c r="D89" s="50" t="s">
        <v>65</v>
      </c>
      <c r="E89" s="50">
        <v>0.2</v>
      </c>
      <c r="F89" s="50">
        <v>9</v>
      </c>
      <c r="G89" s="50">
        <v>5</v>
      </c>
      <c r="H89" s="50">
        <v>5</v>
      </c>
      <c r="I89" s="50">
        <v>10</v>
      </c>
      <c r="J89" s="50">
        <v>33</v>
      </c>
      <c r="K89" s="50">
        <v>4.0999999999999996</v>
      </c>
      <c r="L89" s="50">
        <v>4.3600000000000003</v>
      </c>
      <c r="M89" s="50">
        <v>8.4600000000000009</v>
      </c>
      <c r="N89" s="50">
        <v>2</v>
      </c>
      <c r="O89" s="50">
        <v>0.43</v>
      </c>
      <c r="P89" s="50">
        <v>0</v>
      </c>
      <c r="Q89" s="50">
        <v>0.02</v>
      </c>
      <c r="R89" s="50">
        <v>0.28999999999999998</v>
      </c>
      <c r="S89" s="50">
        <v>7.0000000000000007E-2</v>
      </c>
      <c r="T89" s="50">
        <v>0.16</v>
      </c>
      <c r="U89" s="50">
        <v>0.04</v>
      </c>
      <c r="V89" s="50">
        <v>0.45</v>
      </c>
      <c r="W89" s="50">
        <v>0.11</v>
      </c>
      <c r="X89" s="50">
        <v>-1.55</v>
      </c>
      <c r="Y89" s="50" t="s">
        <v>62</v>
      </c>
      <c r="Z89" s="50">
        <v>1.05</v>
      </c>
      <c r="AA89" s="50">
        <v>0.9</v>
      </c>
      <c r="AB89" s="50">
        <v>0.88</v>
      </c>
      <c r="AC89" s="50">
        <v>-1.368724159402241</v>
      </c>
    </row>
    <row r="90" spans="1:29" x14ac:dyDescent="0.25">
      <c r="A90" s="51" t="s">
        <v>289</v>
      </c>
      <c r="B90" s="52" t="s">
        <v>59</v>
      </c>
      <c r="C90" s="52">
        <v>4.9000000000000004</v>
      </c>
      <c r="D90" s="52" t="s">
        <v>65</v>
      </c>
      <c r="E90" s="52">
        <v>0.8</v>
      </c>
      <c r="F90" s="52">
        <v>17</v>
      </c>
      <c r="G90" s="52">
        <v>11</v>
      </c>
      <c r="H90" s="52">
        <v>9</v>
      </c>
      <c r="I90" s="52">
        <v>20</v>
      </c>
      <c r="J90" s="52">
        <v>46</v>
      </c>
      <c r="K90" s="52">
        <v>3.67</v>
      </c>
      <c r="L90" s="52">
        <v>5.71</v>
      </c>
      <c r="M90" s="52">
        <v>9.39</v>
      </c>
      <c r="N90" s="52">
        <v>1</v>
      </c>
      <c r="O90" s="52">
        <v>1.61</v>
      </c>
      <c r="P90" s="52">
        <v>0</v>
      </c>
      <c r="Q90" s="52">
        <v>0.14000000000000001</v>
      </c>
      <c r="R90" s="52">
        <v>0.54</v>
      </c>
      <c r="S90" s="52">
        <v>0.11</v>
      </c>
      <c r="T90" s="52">
        <v>1.21</v>
      </c>
      <c r="U90" s="52">
        <v>0.25</v>
      </c>
      <c r="V90" s="52">
        <v>1.75</v>
      </c>
      <c r="W90" s="52">
        <v>0.36</v>
      </c>
      <c r="X90" s="52">
        <v>0.75</v>
      </c>
      <c r="Y90" s="52" t="s">
        <v>60</v>
      </c>
      <c r="Z90" s="52">
        <v>1.02</v>
      </c>
      <c r="AA90" s="52">
        <v>0.9</v>
      </c>
      <c r="AB90" s="52">
        <v>0.96</v>
      </c>
      <c r="AC90" s="52">
        <v>-1.3717744707347439</v>
      </c>
    </row>
    <row r="91" spans="1:29" x14ac:dyDescent="0.25">
      <c r="A91" s="51" t="s">
        <v>290</v>
      </c>
      <c r="B91" s="52" t="s">
        <v>72</v>
      </c>
      <c r="C91" s="52">
        <v>4.5</v>
      </c>
      <c r="D91" s="52" t="s">
        <v>65</v>
      </c>
      <c r="E91" s="52">
        <v>6.4</v>
      </c>
      <c r="F91" s="52">
        <v>21</v>
      </c>
      <c r="G91" s="52">
        <v>10</v>
      </c>
      <c r="H91" s="52">
        <v>11</v>
      </c>
      <c r="I91" s="52">
        <v>21</v>
      </c>
      <c r="J91" s="52">
        <v>78</v>
      </c>
      <c r="K91" s="52">
        <v>4.8899999999999997</v>
      </c>
      <c r="L91" s="52">
        <v>12.44</v>
      </c>
      <c r="M91" s="52">
        <v>17.329999999999998</v>
      </c>
      <c r="N91" s="52">
        <v>3</v>
      </c>
      <c r="O91" s="52">
        <v>1.43</v>
      </c>
      <c r="P91" s="52">
        <v>1</v>
      </c>
      <c r="Q91" s="52">
        <v>0.45</v>
      </c>
      <c r="R91" s="52">
        <v>0.5</v>
      </c>
      <c r="S91" s="52">
        <v>0.11</v>
      </c>
      <c r="T91" s="52">
        <v>1.38</v>
      </c>
      <c r="U91" s="52">
        <v>0.31</v>
      </c>
      <c r="V91" s="52">
        <v>1.88</v>
      </c>
      <c r="W91" s="52">
        <v>0.42</v>
      </c>
      <c r="X91" s="52">
        <v>-2.12</v>
      </c>
      <c r="Y91" s="52" t="s">
        <v>73</v>
      </c>
      <c r="Z91" s="52">
        <v>1.2</v>
      </c>
      <c r="AA91" s="52">
        <v>1.17</v>
      </c>
      <c r="AB91" s="52">
        <v>0.84</v>
      </c>
      <c r="AC91" s="52">
        <v>-1.3723927770859281</v>
      </c>
    </row>
    <row r="92" spans="1:29" x14ac:dyDescent="0.25">
      <c r="A92" s="49" t="s">
        <v>291</v>
      </c>
      <c r="B92" s="50" t="s">
        <v>63</v>
      </c>
      <c r="C92" s="50">
        <v>4.4000000000000004</v>
      </c>
      <c r="D92" s="50" t="s">
        <v>65</v>
      </c>
      <c r="E92" s="50">
        <v>0.8</v>
      </c>
      <c r="F92" s="50">
        <v>0</v>
      </c>
      <c r="G92" s="50">
        <v>2</v>
      </c>
      <c r="H92" s="50">
        <v>1</v>
      </c>
      <c r="I92" s="50">
        <v>3</v>
      </c>
      <c r="J92" s="50">
        <v>3</v>
      </c>
      <c r="K92" s="50">
        <v>0.45</v>
      </c>
      <c r="L92" s="50">
        <v>0.23</v>
      </c>
      <c r="M92" s="50">
        <v>0.68</v>
      </c>
      <c r="N92" s="50">
        <v>0</v>
      </c>
      <c r="O92" s="50">
        <v>7.0000000000000007E-2</v>
      </c>
      <c r="P92" s="50">
        <v>0</v>
      </c>
      <c r="Q92" s="50">
        <v>0.19</v>
      </c>
      <c r="R92" s="50">
        <v>0.18</v>
      </c>
      <c r="S92" s="50">
        <v>0.04</v>
      </c>
      <c r="T92" s="50">
        <v>0.08</v>
      </c>
      <c r="U92" s="50">
        <v>0.02</v>
      </c>
      <c r="V92" s="50">
        <v>0.26</v>
      </c>
      <c r="W92" s="50">
        <v>0.06</v>
      </c>
      <c r="X92" s="50">
        <v>0.26</v>
      </c>
      <c r="Y92" s="50" t="s">
        <v>62</v>
      </c>
      <c r="Z92" s="50">
        <v>1.05</v>
      </c>
      <c r="AA92" s="50">
        <v>0.9</v>
      </c>
      <c r="AB92" s="50">
        <v>0.88</v>
      </c>
      <c r="AC92" s="50">
        <v>-1.3804719800747201</v>
      </c>
    </row>
    <row r="93" spans="1:29" x14ac:dyDescent="0.25">
      <c r="A93" s="49" t="s">
        <v>292</v>
      </c>
      <c r="B93" s="50" t="s">
        <v>59</v>
      </c>
      <c r="C93" s="50">
        <v>4.4000000000000004</v>
      </c>
      <c r="D93" s="50" t="s">
        <v>65</v>
      </c>
      <c r="E93" s="50">
        <v>1.2</v>
      </c>
      <c r="F93" s="50">
        <v>20</v>
      </c>
      <c r="G93" s="50">
        <v>12</v>
      </c>
      <c r="H93" s="50">
        <v>10</v>
      </c>
      <c r="I93" s="50">
        <v>22</v>
      </c>
      <c r="J93" s="50">
        <v>53</v>
      </c>
      <c r="K93" s="50">
        <v>6.14</v>
      </c>
      <c r="L93" s="50">
        <v>5.91</v>
      </c>
      <c r="M93" s="50">
        <v>12.05</v>
      </c>
      <c r="N93" s="50">
        <v>0</v>
      </c>
      <c r="O93" s="50">
        <v>0.44</v>
      </c>
      <c r="P93" s="50">
        <v>1</v>
      </c>
      <c r="Q93" s="50">
        <v>1.1599999999999999</v>
      </c>
      <c r="R93" s="50">
        <v>0.72</v>
      </c>
      <c r="S93" s="50">
        <v>0.16</v>
      </c>
      <c r="T93" s="50">
        <v>0.88000000000000012</v>
      </c>
      <c r="U93" s="50">
        <v>0.2</v>
      </c>
      <c r="V93" s="50">
        <v>1.6</v>
      </c>
      <c r="W93" s="50">
        <v>0.36</v>
      </c>
      <c r="X93" s="50">
        <v>0.60000000000000009</v>
      </c>
      <c r="Y93" s="50" t="s">
        <v>60</v>
      </c>
      <c r="Z93" s="50">
        <v>1.02</v>
      </c>
      <c r="AA93" s="50">
        <v>0.9</v>
      </c>
      <c r="AB93" s="50">
        <v>0.96</v>
      </c>
      <c r="AC93" s="50">
        <v>-1.3810490660024899</v>
      </c>
    </row>
    <row r="94" spans="1:29" x14ac:dyDescent="0.25">
      <c r="A94" s="47" t="s">
        <v>293</v>
      </c>
      <c r="B94" s="48" t="s">
        <v>63</v>
      </c>
      <c r="C94" s="48">
        <v>4.5</v>
      </c>
      <c r="D94" s="48" t="s">
        <v>65</v>
      </c>
      <c r="E94" s="48">
        <v>0.6</v>
      </c>
      <c r="F94" s="48">
        <v>1</v>
      </c>
      <c r="G94" s="48">
        <v>2</v>
      </c>
      <c r="H94" s="48">
        <v>1</v>
      </c>
      <c r="I94" s="48">
        <v>3</v>
      </c>
      <c r="J94" s="48">
        <v>4</v>
      </c>
      <c r="K94" s="48">
        <v>0.67</v>
      </c>
      <c r="L94" s="48">
        <v>0.22</v>
      </c>
      <c r="M94" s="48">
        <v>0.89</v>
      </c>
      <c r="N94" s="48">
        <v>0</v>
      </c>
      <c r="O94" s="48">
        <v>0</v>
      </c>
      <c r="P94" s="48">
        <v>0</v>
      </c>
      <c r="Q94" s="48">
        <v>0.04</v>
      </c>
      <c r="R94" s="48">
        <v>0.04</v>
      </c>
      <c r="S94" s="48">
        <v>0.01</v>
      </c>
      <c r="T94" s="48">
        <v>0</v>
      </c>
      <c r="U94" s="48">
        <v>0</v>
      </c>
      <c r="V94" s="48">
        <v>0.04</v>
      </c>
      <c r="W94" s="48">
        <v>0.01</v>
      </c>
      <c r="X94" s="48">
        <v>0.04</v>
      </c>
      <c r="Y94" s="48" t="s">
        <v>62</v>
      </c>
      <c r="Z94" s="48">
        <v>1.05</v>
      </c>
      <c r="AA94" s="48">
        <v>0.9</v>
      </c>
      <c r="AB94" s="48">
        <v>0.88</v>
      </c>
      <c r="AC94" s="48">
        <v>-1.394074719800747</v>
      </c>
    </row>
    <row r="95" spans="1:29" x14ac:dyDescent="0.25">
      <c r="A95" s="49" t="s">
        <v>294</v>
      </c>
      <c r="B95" s="50" t="s">
        <v>63</v>
      </c>
      <c r="C95" s="50">
        <v>4</v>
      </c>
      <c r="D95" s="50" t="s">
        <v>65</v>
      </c>
      <c r="E95" s="50">
        <v>0</v>
      </c>
      <c r="F95" s="50">
        <v>1</v>
      </c>
      <c r="G95" s="50">
        <v>0</v>
      </c>
      <c r="H95" s="50">
        <v>1</v>
      </c>
      <c r="I95" s="50">
        <v>1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 t="s">
        <v>62</v>
      </c>
      <c r="Z95" s="50">
        <v>1.05</v>
      </c>
      <c r="AA95" s="50">
        <v>0.9</v>
      </c>
      <c r="AB95" s="50">
        <v>0.88</v>
      </c>
      <c r="AC95" s="50">
        <v>-1.396547945205479</v>
      </c>
    </row>
    <row r="96" spans="1:29" x14ac:dyDescent="0.25">
      <c r="A96" s="49" t="s">
        <v>295</v>
      </c>
      <c r="B96" s="50" t="s">
        <v>63</v>
      </c>
      <c r="C96" s="50">
        <v>4</v>
      </c>
      <c r="D96" s="50" t="s">
        <v>65</v>
      </c>
      <c r="E96" s="50">
        <v>0.3</v>
      </c>
      <c r="F96" s="50">
        <v>0</v>
      </c>
      <c r="G96" s="50">
        <v>0</v>
      </c>
      <c r="H96" s="50">
        <v>1</v>
      </c>
      <c r="I96" s="50">
        <v>1</v>
      </c>
      <c r="J96" s="50">
        <v>1</v>
      </c>
      <c r="K96" s="50">
        <v>0.25</v>
      </c>
      <c r="L96" s="50">
        <v>0</v>
      </c>
      <c r="M96" s="50">
        <v>0.25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/>
      <c r="T96" s="50">
        <v>0</v>
      </c>
      <c r="U96" s="50"/>
      <c r="V96" s="50">
        <v>0</v>
      </c>
      <c r="W96" s="50"/>
      <c r="X96" s="50">
        <v>0</v>
      </c>
      <c r="Y96" s="50" t="s">
        <v>62</v>
      </c>
      <c r="Z96" s="50">
        <v>1.05</v>
      </c>
      <c r="AA96" s="50">
        <v>0.9</v>
      </c>
      <c r="AB96" s="50">
        <v>0.88</v>
      </c>
      <c r="AC96" s="50">
        <v>-1.396547945205479</v>
      </c>
    </row>
    <row r="97" spans="1:29" x14ac:dyDescent="0.25">
      <c r="A97" s="51" t="s">
        <v>128</v>
      </c>
      <c r="B97" s="52" t="s">
        <v>50</v>
      </c>
      <c r="C97" s="52">
        <v>5.2</v>
      </c>
      <c r="D97" s="52" t="s">
        <v>65</v>
      </c>
      <c r="E97" s="52">
        <v>2.8</v>
      </c>
      <c r="F97" s="52">
        <v>18</v>
      </c>
      <c r="G97" s="52">
        <v>11</v>
      </c>
      <c r="H97" s="52">
        <v>9</v>
      </c>
      <c r="I97" s="52">
        <v>20</v>
      </c>
      <c r="J97" s="52">
        <v>56</v>
      </c>
      <c r="K97" s="52">
        <v>6.54</v>
      </c>
      <c r="L97" s="52">
        <v>4.2300000000000004</v>
      </c>
      <c r="M97" s="52">
        <v>10.77</v>
      </c>
      <c r="N97" s="52">
        <v>2</v>
      </c>
      <c r="O97" s="52">
        <v>1.46</v>
      </c>
      <c r="P97" s="52">
        <v>2</v>
      </c>
      <c r="Q97" s="52">
        <v>1.52</v>
      </c>
      <c r="R97" s="52">
        <v>1.92</v>
      </c>
      <c r="S97" s="52">
        <v>0.37</v>
      </c>
      <c r="T97" s="52">
        <v>1.06</v>
      </c>
      <c r="U97" s="52">
        <v>0.2</v>
      </c>
      <c r="V97" s="52">
        <v>2.98</v>
      </c>
      <c r="W97" s="52">
        <v>0.57000000000000006</v>
      </c>
      <c r="X97" s="52">
        <v>-1.02</v>
      </c>
      <c r="Y97" s="52" t="s">
        <v>51</v>
      </c>
      <c r="Z97" s="52">
        <v>1.32</v>
      </c>
      <c r="AA97" s="52">
        <v>0.87</v>
      </c>
      <c r="AB97" s="52">
        <v>0.81</v>
      </c>
      <c r="AC97" s="52">
        <v>-1.4378920298879201</v>
      </c>
    </row>
    <row r="98" spans="1:29" x14ac:dyDescent="0.25">
      <c r="A98" s="51" t="s">
        <v>296</v>
      </c>
      <c r="B98" s="52" t="s">
        <v>59</v>
      </c>
      <c r="C98" s="52">
        <v>4.3</v>
      </c>
      <c r="D98" s="52" t="s">
        <v>65</v>
      </c>
      <c r="E98" s="52">
        <v>1</v>
      </c>
      <c r="F98" s="52">
        <v>4</v>
      </c>
      <c r="G98" s="52">
        <v>5</v>
      </c>
      <c r="H98" s="52">
        <v>4</v>
      </c>
      <c r="I98" s="52">
        <v>9</v>
      </c>
      <c r="J98" s="52">
        <v>8</v>
      </c>
      <c r="K98" s="52">
        <v>0.93</v>
      </c>
      <c r="L98" s="52">
        <v>0.93</v>
      </c>
      <c r="M98" s="52">
        <v>1.86</v>
      </c>
      <c r="N98" s="52">
        <v>0</v>
      </c>
      <c r="O98" s="52">
        <v>0.66</v>
      </c>
      <c r="P98" s="52">
        <v>0</v>
      </c>
      <c r="Q98" s="52">
        <v>0.02</v>
      </c>
      <c r="R98" s="52">
        <v>0.68</v>
      </c>
      <c r="S98" s="52">
        <v>0.16</v>
      </c>
      <c r="T98" s="52">
        <v>0</v>
      </c>
      <c r="U98" s="52">
        <v>0</v>
      </c>
      <c r="V98" s="52">
        <v>0.68</v>
      </c>
      <c r="W98" s="52">
        <v>0.16</v>
      </c>
      <c r="X98" s="52">
        <v>0.68</v>
      </c>
      <c r="Y98" s="52" t="s">
        <v>60</v>
      </c>
      <c r="Z98" s="52">
        <v>1.02</v>
      </c>
      <c r="AA98" s="52">
        <v>0.9</v>
      </c>
      <c r="AB98" s="52">
        <v>0.96</v>
      </c>
      <c r="AC98" s="52">
        <v>-1.437933250311332</v>
      </c>
    </row>
    <row r="99" spans="1:29" x14ac:dyDescent="0.25">
      <c r="A99" s="47" t="s">
        <v>297</v>
      </c>
      <c r="B99" s="48" t="s">
        <v>59</v>
      </c>
      <c r="C99" s="48">
        <v>4.9000000000000004</v>
      </c>
      <c r="D99" s="48" t="s">
        <v>65</v>
      </c>
      <c r="E99" s="48">
        <v>0.6</v>
      </c>
      <c r="F99" s="48">
        <v>10</v>
      </c>
      <c r="G99" s="48">
        <v>8</v>
      </c>
      <c r="H99" s="48">
        <v>7</v>
      </c>
      <c r="I99" s="48">
        <v>15</v>
      </c>
      <c r="J99" s="48">
        <v>16</v>
      </c>
      <c r="K99" s="48">
        <v>2.2400000000000002</v>
      </c>
      <c r="L99" s="48">
        <v>1.02</v>
      </c>
      <c r="M99" s="48">
        <v>3.27</v>
      </c>
      <c r="N99" s="48">
        <v>0</v>
      </c>
      <c r="O99" s="48">
        <v>0.49</v>
      </c>
      <c r="P99" s="48">
        <v>0</v>
      </c>
      <c r="Q99" s="48">
        <v>0.18</v>
      </c>
      <c r="R99" s="48">
        <v>0.21</v>
      </c>
      <c r="S99" s="48">
        <v>0.04</v>
      </c>
      <c r="T99" s="48">
        <v>0.46</v>
      </c>
      <c r="U99" s="48">
        <v>0.09</v>
      </c>
      <c r="V99" s="48">
        <v>0.67</v>
      </c>
      <c r="W99" s="48">
        <v>0.13</v>
      </c>
      <c r="X99" s="48">
        <v>0.67</v>
      </c>
      <c r="Y99" s="48" t="s">
        <v>60</v>
      </c>
      <c r="Z99" s="48">
        <v>1.02</v>
      </c>
      <c r="AA99" s="48">
        <v>0.9</v>
      </c>
      <c r="AB99" s="48">
        <v>0.96</v>
      </c>
      <c r="AC99" s="48">
        <v>-1.4385515566625151</v>
      </c>
    </row>
    <row r="100" spans="1:29" x14ac:dyDescent="0.25">
      <c r="A100" s="47" t="s">
        <v>74</v>
      </c>
      <c r="B100" s="48" t="s">
        <v>51</v>
      </c>
      <c r="C100" s="48">
        <v>6</v>
      </c>
      <c r="D100" s="48" t="s">
        <v>65</v>
      </c>
      <c r="E100" s="48">
        <v>3.4</v>
      </c>
      <c r="F100" s="48">
        <v>20</v>
      </c>
      <c r="G100" s="48">
        <v>10</v>
      </c>
      <c r="H100" s="48">
        <v>11</v>
      </c>
      <c r="I100" s="48">
        <v>21</v>
      </c>
      <c r="J100" s="48">
        <v>81</v>
      </c>
      <c r="K100" s="48">
        <v>5.17</v>
      </c>
      <c r="L100" s="48">
        <v>8.33</v>
      </c>
      <c r="M100" s="48">
        <v>13.5</v>
      </c>
      <c r="N100" s="48">
        <v>4</v>
      </c>
      <c r="O100" s="48">
        <v>2.91</v>
      </c>
      <c r="P100" s="48">
        <v>0</v>
      </c>
      <c r="Q100" s="48">
        <v>2.11</v>
      </c>
      <c r="R100" s="48">
        <v>3.05</v>
      </c>
      <c r="S100" s="48">
        <v>0.51</v>
      </c>
      <c r="T100" s="48">
        <v>1.97</v>
      </c>
      <c r="U100" s="48">
        <v>0.33</v>
      </c>
      <c r="V100" s="48">
        <v>5.0199999999999996</v>
      </c>
      <c r="W100" s="48">
        <v>0.84000000000000008</v>
      </c>
      <c r="X100" s="48">
        <v>1.02</v>
      </c>
      <c r="Y100" s="48" t="s">
        <v>50</v>
      </c>
      <c r="Z100" s="48">
        <v>1.32</v>
      </c>
      <c r="AA100" s="48">
        <v>0.81</v>
      </c>
      <c r="AB100" s="48">
        <v>0.87</v>
      </c>
      <c r="AC100" s="48">
        <v>-1.456358779576588</v>
      </c>
    </row>
    <row r="101" spans="1:29" x14ac:dyDescent="0.25">
      <c r="A101" s="51" t="s">
        <v>298</v>
      </c>
      <c r="B101" s="52" t="s">
        <v>59</v>
      </c>
      <c r="C101" s="52">
        <v>4.4000000000000004</v>
      </c>
      <c r="D101" s="52" t="s">
        <v>65</v>
      </c>
      <c r="E101" s="52">
        <v>0</v>
      </c>
      <c r="F101" s="52">
        <v>3</v>
      </c>
      <c r="G101" s="52">
        <v>3</v>
      </c>
      <c r="H101" s="52">
        <v>2</v>
      </c>
      <c r="I101" s="52">
        <v>5</v>
      </c>
      <c r="J101" s="52">
        <v>13</v>
      </c>
      <c r="K101" s="52">
        <v>0.68</v>
      </c>
      <c r="L101" s="52">
        <v>2.27</v>
      </c>
      <c r="M101" s="52">
        <v>2.95</v>
      </c>
      <c r="N101" s="52">
        <v>0</v>
      </c>
      <c r="O101" s="52">
        <v>0.08</v>
      </c>
      <c r="P101" s="52">
        <v>0</v>
      </c>
      <c r="Q101" s="52">
        <v>0.02</v>
      </c>
      <c r="R101" s="52">
        <v>0.01</v>
      </c>
      <c r="S101" s="52">
        <v>0</v>
      </c>
      <c r="T101" s="52">
        <v>0.09</v>
      </c>
      <c r="U101" s="52">
        <v>0.02</v>
      </c>
      <c r="V101" s="52">
        <v>9.9999999999999992E-2</v>
      </c>
      <c r="W101" s="52">
        <v>0.02</v>
      </c>
      <c r="X101" s="52">
        <v>9.9999999999999992E-2</v>
      </c>
      <c r="Y101" s="52" t="s">
        <v>60</v>
      </c>
      <c r="Z101" s="52">
        <v>1.02</v>
      </c>
      <c r="AA101" s="52">
        <v>0.9</v>
      </c>
      <c r="AB101" s="52">
        <v>0.96</v>
      </c>
      <c r="AC101" s="52">
        <v>-1.47379501867995</v>
      </c>
    </row>
    <row r="102" spans="1:29" x14ac:dyDescent="0.25">
      <c r="A102" s="47" t="s">
        <v>299</v>
      </c>
      <c r="B102" s="48" t="s">
        <v>50</v>
      </c>
      <c r="C102" s="48">
        <v>4.9000000000000004</v>
      </c>
      <c r="D102" s="48" t="s">
        <v>65</v>
      </c>
      <c r="E102" s="48">
        <v>0.8</v>
      </c>
      <c r="F102" s="48">
        <v>14</v>
      </c>
      <c r="G102" s="48">
        <v>10</v>
      </c>
      <c r="H102" s="48">
        <v>8</v>
      </c>
      <c r="I102" s="48">
        <v>18</v>
      </c>
      <c r="J102" s="48">
        <v>30</v>
      </c>
      <c r="K102" s="48">
        <v>3.06</v>
      </c>
      <c r="L102" s="48">
        <v>3.06</v>
      </c>
      <c r="M102" s="48">
        <v>6.12</v>
      </c>
      <c r="N102" s="48">
        <v>0</v>
      </c>
      <c r="O102" s="48">
        <v>1.23</v>
      </c>
      <c r="P102" s="48">
        <v>1</v>
      </c>
      <c r="Q102" s="48">
        <v>1.1200000000000001</v>
      </c>
      <c r="R102" s="48">
        <v>1.42</v>
      </c>
      <c r="S102" s="48">
        <v>0.28999999999999998</v>
      </c>
      <c r="T102" s="48">
        <v>0.93</v>
      </c>
      <c r="U102" s="48">
        <v>0.19</v>
      </c>
      <c r="V102" s="48">
        <v>2.35</v>
      </c>
      <c r="W102" s="48">
        <v>0.48</v>
      </c>
      <c r="X102" s="48">
        <v>1.35</v>
      </c>
      <c r="Y102" s="48" t="s">
        <v>51</v>
      </c>
      <c r="Z102" s="48">
        <v>1.32</v>
      </c>
      <c r="AA102" s="48">
        <v>0.87</v>
      </c>
      <c r="AB102" s="48">
        <v>0.81</v>
      </c>
      <c r="AC102" s="48">
        <v>-1.475546886674969</v>
      </c>
    </row>
    <row r="103" spans="1:29" x14ac:dyDescent="0.25">
      <c r="A103" s="51" t="s">
        <v>300</v>
      </c>
      <c r="B103" s="52" t="s">
        <v>59</v>
      </c>
      <c r="C103" s="52">
        <v>4.3</v>
      </c>
      <c r="D103" s="52" t="s">
        <v>65</v>
      </c>
      <c r="E103" s="52">
        <v>0</v>
      </c>
      <c r="F103" s="52">
        <v>0</v>
      </c>
      <c r="G103" s="52">
        <v>2</v>
      </c>
      <c r="H103" s="52">
        <v>3</v>
      </c>
      <c r="I103" s="52">
        <v>5</v>
      </c>
      <c r="J103" s="52">
        <v>4</v>
      </c>
      <c r="K103" s="52">
        <v>0.47</v>
      </c>
      <c r="L103" s="52">
        <v>0.47</v>
      </c>
      <c r="M103" s="52">
        <v>0.93</v>
      </c>
      <c r="N103" s="52">
        <v>0</v>
      </c>
      <c r="O103" s="52">
        <v>0</v>
      </c>
      <c r="P103" s="52">
        <v>0</v>
      </c>
      <c r="Q103" s="52">
        <v>0.04</v>
      </c>
      <c r="R103" s="52">
        <v>0.02</v>
      </c>
      <c r="S103" s="52">
        <v>0</v>
      </c>
      <c r="T103" s="52">
        <v>0.02</v>
      </c>
      <c r="U103" s="52">
        <v>0</v>
      </c>
      <c r="V103" s="52">
        <v>0.04</v>
      </c>
      <c r="W103" s="52">
        <v>0</v>
      </c>
      <c r="X103" s="52">
        <v>0.04</v>
      </c>
      <c r="Y103" s="52" t="s">
        <v>60</v>
      </c>
      <c r="Z103" s="52">
        <v>1.02</v>
      </c>
      <c r="AA103" s="52">
        <v>0.9</v>
      </c>
      <c r="AB103" s="52">
        <v>0.96</v>
      </c>
      <c r="AC103" s="52">
        <v>-1.4775048567870479</v>
      </c>
    </row>
    <row r="104" spans="1:29" x14ac:dyDescent="0.25">
      <c r="A104" s="51" t="s">
        <v>301</v>
      </c>
      <c r="B104" s="52" t="s">
        <v>59</v>
      </c>
      <c r="C104" s="52">
        <v>4.4000000000000004</v>
      </c>
      <c r="D104" s="52" t="s">
        <v>65</v>
      </c>
      <c r="E104" s="52">
        <v>0</v>
      </c>
      <c r="F104" s="52">
        <v>2</v>
      </c>
      <c r="G104" s="52">
        <v>1</v>
      </c>
      <c r="H104" s="52">
        <v>1</v>
      </c>
      <c r="I104" s="52">
        <v>2</v>
      </c>
      <c r="J104" s="52">
        <v>1</v>
      </c>
      <c r="K104" s="52">
        <v>0.23</v>
      </c>
      <c r="L104" s="52">
        <v>0</v>
      </c>
      <c r="M104" s="52">
        <v>0.23</v>
      </c>
      <c r="N104" s="52">
        <v>0</v>
      </c>
      <c r="O104" s="52">
        <v>0</v>
      </c>
      <c r="P104" s="52">
        <v>0</v>
      </c>
      <c r="Q104" s="52">
        <v>0.02</v>
      </c>
      <c r="R104" s="52">
        <v>0.01</v>
      </c>
      <c r="S104" s="52">
        <v>0</v>
      </c>
      <c r="T104" s="52">
        <v>0.01</v>
      </c>
      <c r="U104" s="52">
        <v>0</v>
      </c>
      <c r="V104" s="52">
        <v>0.02</v>
      </c>
      <c r="W104" s="52">
        <v>0</v>
      </c>
      <c r="X104" s="52">
        <v>0.02</v>
      </c>
      <c r="Y104" s="52" t="s">
        <v>60</v>
      </c>
      <c r="Z104" s="52">
        <v>1.02</v>
      </c>
      <c r="AA104" s="52">
        <v>0.9</v>
      </c>
      <c r="AB104" s="52">
        <v>0.96</v>
      </c>
      <c r="AC104" s="52">
        <v>-1.4787414694894141</v>
      </c>
    </row>
    <row r="105" spans="1:29" x14ac:dyDescent="0.25">
      <c r="A105" s="51" t="s">
        <v>302</v>
      </c>
      <c r="B105" s="52" t="s">
        <v>59</v>
      </c>
      <c r="C105" s="52">
        <v>4.9000000000000004</v>
      </c>
      <c r="D105" s="52" t="s">
        <v>65</v>
      </c>
      <c r="E105" s="52">
        <v>0</v>
      </c>
      <c r="F105" s="52">
        <v>0</v>
      </c>
      <c r="G105" s="52">
        <v>1</v>
      </c>
      <c r="H105" s="52">
        <v>1</v>
      </c>
      <c r="I105" s="52">
        <v>2</v>
      </c>
      <c r="J105" s="52">
        <v>2</v>
      </c>
      <c r="K105" s="52">
        <v>0.2</v>
      </c>
      <c r="L105" s="52">
        <v>0.2</v>
      </c>
      <c r="M105" s="52">
        <v>0.41</v>
      </c>
      <c r="N105" s="52">
        <v>0</v>
      </c>
      <c r="O105" s="52">
        <v>0</v>
      </c>
      <c r="P105" s="52">
        <v>0</v>
      </c>
      <c r="Q105" s="52">
        <v>0.01</v>
      </c>
      <c r="R105" s="52">
        <v>0</v>
      </c>
      <c r="S105" s="52">
        <v>0</v>
      </c>
      <c r="T105" s="52">
        <v>0.01</v>
      </c>
      <c r="U105" s="52">
        <v>0</v>
      </c>
      <c r="V105" s="52">
        <v>0.01</v>
      </c>
      <c r="W105" s="52">
        <v>0</v>
      </c>
      <c r="X105" s="52">
        <v>0.01</v>
      </c>
      <c r="Y105" s="52" t="s">
        <v>60</v>
      </c>
      <c r="Z105" s="52">
        <v>1.02</v>
      </c>
      <c r="AA105" s="52">
        <v>0.9</v>
      </c>
      <c r="AB105" s="52">
        <v>0.96</v>
      </c>
      <c r="AC105" s="52">
        <v>-1.479359775840597</v>
      </c>
    </row>
    <row r="106" spans="1:29" x14ac:dyDescent="0.25">
      <c r="A106" s="51" t="s">
        <v>303</v>
      </c>
      <c r="B106" s="52" t="s">
        <v>72</v>
      </c>
      <c r="C106" s="52">
        <v>4.4000000000000004</v>
      </c>
      <c r="D106" s="52" t="s">
        <v>65</v>
      </c>
      <c r="E106" s="52">
        <v>3.2</v>
      </c>
      <c r="F106" s="52">
        <v>9</v>
      </c>
      <c r="G106" s="52">
        <v>5</v>
      </c>
      <c r="H106" s="52">
        <v>6</v>
      </c>
      <c r="I106" s="52">
        <v>11</v>
      </c>
      <c r="J106" s="52">
        <v>27</v>
      </c>
      <c r="K106" s="52">
        <v>2.5</v>
      </c>
      <c r="L106" s="52">
        <v>3.64</v>
      </c>
      <c r="M106" s="52">
        <v>6.14</v>
      </c>
      <c r="N106" s="52">
        <v>0</v>
      </c>
      <c r="O106" s="52">
        <v>0.21</v>
      </c>
      <c r="P106" s="52">
        <v>0</v>
      </c>
      <c r="Q106" s="52">
        <v>0.04</v>
      </c>
      <c r="R106" s="52">
        <v>0.19</v>
      </c>
      <c r="S106" s="52">
        <v>0.04</v>
      </c>
      <c r="T106" s="52">
        <v>0.06</v>
      </c>
      <c r="U106" s="52">
        <v>0.01</v>
      </c>
      <c r="V106" s="52">
        <v>0.25</v>
      </c>
      <c r="W106" s="52">
        <v>0.05</v>
      </c>
      <c r="X106" s="52">
        <v>0.25</v>
      </c>
      <c r="Y106" s="52" t="s">
        <v>73</v>
      </c>
      <c r="Z106" s="52">
        <v>1.2</v>
      </c>
      <c r="AA106" s="52">
        <v>1.17</v>
      </c>
      <c r="AB106" s="52">
        <v>0.84</v>
      </c>
      <c r="AC106" s="52">
        <v>-1.5034118929016189</v>
      </c>
    </row>
    <row r="107" spans="1:29" x14ac:dyDescent="0.25">
      <c r="A107" s="49" t="s">
        <v>304</v>
      </c>
      <c r="B107" s="50" t="s">
        <v>72</v>
      </c>
      <c r="C107" s="50">
        <v>4.3</v>
      </c>
      <c r="D107" s="50" t="s">
        <v>65</v>
      </c>
      <c r="E107" s="50">
        <v>0.4</v>
      </c>
      <c r="F107" s="50">
        <v>4</v>
      </c>
      <c r="G107" s="50">
        <v>4</v>
      </c>
      <c r="H107" s="50">
        <v>6</v>
      </c>
      <c r="I107" s="50">
        <v>10</v>
      </c>
      <c r="J107" s="50">
        <v>15</v>
      </c>
      <c r="K107" s="50">
        <v>1.86</v>
      </c>
      <c r="L107" s="50">
        <v>1.63</v>
      </c>
      <c r="M107" s="50">
        <v>3.49</v>
      </c>
      <c r="N107" s="50">
        <v>0</v>
      </c>
      <c r="O107" s="50">
        <v>0.01</v>
      </c>
      <c r="P107" s="50">
        <v>0</v>
      </c>
      <c r="Q107" s="50">
        <v>0.13</v>
      </c>
      <c r="R107" s="50">
        <v>0.14000000000000001</v>
      </c>
      <c r="S107" s="50">
        <v>0.03</v>
      </c>
      <c r="T107" s="50">
        <v>0</v>
      </c>
      <c r="U107" s="50">
        <v>0</v>
      </c>
      <c r="V107" s="50">
        <v>0.14000000000000001</v>
      </c>
      <c r="W107" s="50">
        <v>0.03</v>
      </c>
      <c r="X107" s="50">
        <v>0.14000000000000001</v>
      </c>
      <c r="Y107" s="50" t="s">
        <v>73</v>
      </c>
      <c r="Z107" s="50">
        <v>1.2</v>
      </c>
      <c r="AA107" s="50">
        <v>1.17</v>
      </c>
      <c r="AB107" s="50">
        <v>0.84</v>
      </c>
      <c r="AC107" s="50">
        <v>-1.512253673723537</v>
      </c>
    </row>
    <row r="108" spans="1:29" x14ac:dyDescent="0.25">
      <c r="A108" s="51" t="s">
        <v>305</v>
      </c>
      <c r="B108" s="52" t="s">
        <v>50</v>
      </c>
      <c r="C108" s="52">
        <v>4.4000000000000004</v>
      </c>
      <c r="D108" s="52" t="s">
        <v>65</v>
      </c>
      <c r="E108" s="52">
        <v>4.8</v>
      </c>
      <c r="F108" s="52">
        <v>13</v>
      </c>
      <c r="G108" s="52">
        <v>7</v>
      </c>
      <c r="H108" s="52">
        <v>6</v>
      </c>
      <c r="I108" s="52">
        <v>13</v>
      </c>
      <c r="J108" s="52">
        <v>62</v>
      </c>
      <c r="K108" s="52">
        <v>7.27</v>
      </c>
      <c r="L108" s="52">
        <v>6.82</v>
      </c>
      <c r="M108" s="52">
        <v>14.09</v>
      </c>
      <c r="N108" s="52">
        <v>3</v>
      </c>
      <c r="O108" s="52">
        <v>1.34</v>
      </c>
      <c r="P108" s="52">
        <v>1</v>
      </c>
      <c r="Q108" s="52">
        <v>0.37000000000000011</v>
      </c>
      <c r="R108" s="52">
        <v>0.9</v>
      </c>
      <c r="S108" s="52">
        <v>0.2</v>
      </c>
      <c r="T108" s="52">
        <v>0.80999999999999994</v>
      </c>
      <c r="U108" s="52">
        <v>0.18</v>
      </c>
      <c r="V108" s="52">
        <v>1.71</v>
      </c>
      <c r="W108" s="52">
        <v>0.38</v>
      </c>
      <c r="X108" s="52">
        <v>-2.29</v>
      </c>
      <c r="Y108" s="52" t="s">
        <v>51</v>
      </c>
      <c r="Z108" s="52">
        <v>1.32</v>
      </c>
      <c r="AA108" s="52">
        <v>0.87</v>
      </c>
      <c r="AB108" s="52">
        <v>0.81</v>
      </c>
      <c r="AC108" s="52">
        <v>-1.513799439601494</v>
      </c>
    </row>
    <row r="109" spans="1:29" x14ac:dyDescent="0.25">
      <c r="A109" s="47" t="s">
        <v>306</v>
      </c>
      <c r="B109" s="48" t="s">
        <v>72</v>
      </c>
      <c r="C109" s="48">
        <v>4.3</v>
      </c>
      <c r="D109" s="48" t="s">
        <v>65</v>
      </c>
      <c r="E109" s="48">
        <v>0</v>
      </c>
      <c r="F109" s="48">
        <v>1</v>
      </c>
      <c r="G109" s="48">
        <v>1</v>
      </c>
      <c r="H109" s="48">
        <v>0</v>
      </c>
      <c r="I109" s="48">
        <v>1</v>
      </c>
      <c r="J109" s="48">
        <v>1</v>
      </c>
      <c r="K109" s="48">
        <v>0.23</v>
      </c>
      <c r="L109" s="48">
        <v>0</v>
      </c>
      <c r="M109" s="48">
        <v>0.23</v>
      </c>
      <c r="N109" s="48">
        <v>0</v>
      </c>
      <c r="O109" s="48">
        <v>0</v>
      </c>
      <c r="P109" s="48">
        <v>0</v>
      </c>
      <c r="Q109" s="48">
        <v>0.02</v>
      </c>
      <c r="R109" s="48">
        <v>0.02</v>
      </c>
      <c r="S109" s="48">
        <v>0</v>
      </c>
      <c r="T109" s="48">
        <v>0</v>
      </c>
      <c r="U109" s="48">
        <v>0</v>
      </c>
      <c r="V109" s="48">
        <v>0.02</v>
      </c>
      <c r="W109" s="48">
        <v>0</v>
      </c>
      <c r="X109" s="48">
        <v>0.02</v>
      </c>
      <c r="Y109" s="48" t="s">
        <v>73</v>
      </c>
      <c r="Z109" s="48">
        <v>1.2</v>
      </c>
      <c r="AA109" s="48">
        <v>1.17</v>
      </c>
      <c r="AB109" s="48">
        <v>0.84</v>
      </c>
      <c r="AC109" s="48">
        <v>-1.5218992528019919</v>
      </c>
    </row>
    <row r="110" spans="1:29" x14ac:dyDescent="0.25">
      <c r="A110" s="49" t="s">
        <v>307</v>
      </c>
      <c r="B110" s="50" t="s">
        <v>50</v>
      </c>
      <c r="C110" s="50">
        <v>4.5999999999999996</v>
      </c>
      <c r="D110" s="50" t="s">
        <v>65</v>
      </c>
      <c r="E110" s="50">
        <v>1.2</v>
      </c>
      <c r="F110" s="50">
        <v>20</v>
      </c>
      <c r="G110" s="50">
        <v>10</v>
      </c>
      <c r="H110" s="50">
        <v>10</v>
      </c>
      <c r="I110" s="50">
        <v>20</v>
      </c>
      <c r="J110" s="50">
        <v>47</v>
      </c>
      <c r="K110" s="50">
        <v>4.57</v>
      </c>
      <c r="L110" s="50">
        <v>5.65</v>
      </c>
      <c r="M110" s="50">
        <v>10.220000000000001</v>
      </c>
      <c r="N110" s="50">
        <v>0</v>
      </c>
      <c r="O110" s="50">
        <v>0.43</v>
      </c>
      <c r="P110" s="50">
        <v>1</v>
      </c>
      <c r="Q110" s="50">
        <v>1.07</v>
      </c>
      <c r="R110" s="50">
        <v>0.36</v>
      </c>
      <c r="S110" s="50">
        <v>0.08</v>
      </c>
      <c r="T110" s="50">
        <v>1.1399999999999999</v>
      </c>
      <c r="U110" s="50">
        <v>0.25</v>
      </c>
      <c r="V110" s="50">
        <v>1.5</v>
      </c>
      <c r="W110" s="50">
        <v>0.33</v>
      </c>
      <c r="X110" s="50">
        <v>0.49999999999999989</v>
      </c>
      <c r="Y110" s="50" t="s">
        <v>51</v>
      </c>
      <c r="Z110" s="50">
        <v>1.32</v>
      </c>
      <c r="AA110" s="50">
        <v>0.87</v>
      </c>
      <c r="AB110" s="50">
        <v>0.81</v>
      </c>
      <c r="AC110" s="50">
        <v>-1.5263510585305109</v>
      </c>
    </row>
    <row r="111" spans="1:29" x14ac:dyDescent="0.25">
      <c r="A111" s="49" t="s">
        <v>308</v>
      </c>
      <c r="B111" s="50" t="s">
        <v>50</v>
      </c>
      <c r="C111" s="50">
        <v>4.2</v>
      </c>
      <c r="D111" s="50" t="s">
        <v>65</v>
      </c>
      <c r="E111" s="50">
        <v>2</v>
      </c>
      <c r="F111" s="50">
        <v>8</v>
      </c>
      <c r="G111" s="50">
        <v>5</v>
      </c>
      <c r="H111" s="50">
        <v>5</v>
      </c>
      <c r="I111" s="50">
        <v>10</v>
      </c>
      <c r="J111" s="50">
        <v>29</v>
      </c>
      <c r="K111" s="50">
        <v>2.86</v>
      </c>
      <c r="L111" s="50">
        <v>4.05</v>
      </c>
      <c r="M111" s="50">
        <v>6.9</v>
      </c>
      <c r="N111" s="50">
        <v>1</v>
      </c>
      <c r="O111" s="50">
        <v>0.55000000000000004</v>
      </c>
      <c r="P111" s="50">
        <v>0</v>
      </c>
      <c r="Q111" s="50">
        <v>0.09</v>
      </c>
      <c r="R111" s="50">
        <v>0.42</v>
      </c>
      <c r="S111" s="50">
        <v>0.1</v>
      </c>
      <c r="T111" s="50">
        <v>0.22</v>
      </c>
      <c r="U111" s="50">
        <v>0.05</v>
      </c>
      <c r="V111" s="50">
        <v>0.64</v>
      </c>
      <c r="W111" s="50">
        <v>0.15</v>
      </c>
      <c r="X111" s="50">
        <v>-0.36</v>
      </c>
      <c r="Y111" s="50" t="s">
        <v>51</v>
      </c>
      <c r="Z111" s="50">
        <v>1.32</v>
      </c>
      <c r="AA111" s="50">
        <v>0.87</v>
      </c>
      <c r="AB111" s="50">
        <v>0.81</v>
      </c>
      <c r="AC111" s="50">
        <v>-1.577752926525529</v>
      </c>
    </row>
    <row r="112" spans="1:29" x14ac:dyDescent="0.25">
      <c r="A112" s="47" t="s">
        <v>309</v>
      </c>
      <c r="B112" s="48" t="s">
        <v>50</v>
      </c>
      <c r="C112" s="48">
        <v>4.4000000000000004</v>
      </c>
      <c r="D112" s="48" t="s">
        <v>65</v>
      </c>
      <c r="E112" s="48">
        <v>0</v>
      </c>
      <c r="F112" s="48">
        <v>12</v>
      </c>
      <c r="G112" s="48">
        <v>7</v>
      </c>
      <c r="H112" s="48">
        <v>5</v>
      </c>
      <c r="I112" s="48">
        <v>12</v>
      </c>
      <c r="J112" s="48">
        <v>19</v>
      </c>
      <c r="K112" s="48">
        <v>1.59</v>
      </c>
      <c r="L112" s="48">
        <v>2.73</v>
      </c>
      <c r="M112" s="48">
        <v>4.32</v>
      </c>
      <c r="N112" s="48">
        <v>0</v>
      </c>
      <c r="O112" s="48">
        <v>0.4</v>
      </c>
      <c r="P112" s="48">
        <v>0</v>
      </c>
      <c r="Q112" s="48">
        <v>0.15</v>
      </c>
      <c r="R112" s="48">
        <v>0.48</v>
      </c>
      <c r="S112" s="48">
        <v>0.11</v>
      </c>
      <c r="T112" s="48">
        <v>7.0000000000000007E-2</v>
      </c>
      <c r="U112" s="48">
        <v>0.02</v>
      </c>
      <c r="V112" s="48">
        <v>0.55000000000000004</v>
      </c>
      <c r="W112" s="48">
        <v>0.13</v>
      </c>
      <c r="X112" s="48">
        <v>0.55000000000000004</v>
      </c>
      <c r="Y112" s="48" t="s">
        <v>51</v>
      </c>
      <c r="Z112" s="48">
        <v>1.32</v>
      </c>
      <c r="AA112" s="48">
        <v>0.87</v>
      </c>
      <c r="AB112" s="48">
        <v>0.81</v>
      </c>
      <c r="AC112" s="48">
        <v>-1.5831321917808221</v>
      </c>
    </row>
    <row r="113" spans="1:29" x14ac:dyDescent="0.25">
      <c r="A113" s="51" t="s">
        <v>310</v>
      </c>
      <c r="B113" s="52" t="s">
        <v>50</v>
      </c>
      <c r="C113" s="52">
        <v>4.8</v>
      </c>
      <c r="D113" s="52" t="s">
        <v>65</v>
      </c>
      <c r="E113" s="52">
        <v>2.6</v>
      </c>
      <c r="F113" s="52">
        <v>4</v>
      </c>
      <c r="G113" s="52">
        <v>4</v>
      </c>
      <c r="H113" s="52">
        <v>2</v>
      </c>
      <c r="I113" s="52">
        <v>6</v>
      </c>
      <c r="J113" s="52">
        <v>18</v>
      </c>
      <c r="K113" s="52">
        <v>3.33</v>
      </c>
      <c r="L113" s="52">
        <v>0.42</v>
      </c>
      <c r="M113" s="52">
        <v>3.75</v>
      </c>
      <c r="N113" s="52">
        <v>1</v>
      </c>
      <c r="O113" s="52">
        <v>0.14000000000000001</v>
      </c>
      <c r="P113" s="52">
        <v>1</v>
      </c>
      <c r="Q113" s="52">
        <v>0.36</v>
      </c>
      <c r="R113" s="52">
        <v>0.32</v>
      </c>
      <c r="S113" s="52">
        <v>7.0000000000000007E-2</v>
      </c>
      <c r="T113" s="52">
        <v>0.18</v>
      </c>
      <c r="U113" s="52">
        <v>0.04</v>
      </c>
      <c r="V113" s="52">
        <v>0.5</v>
      </c>
      <c r="W113" s="52">
        <v>0.11</v>
      </c>
      <c r="X113" s="52">
        <v>-1.5</v>
      </c>
      <c r="Y113" s="52" t="s">
        <v>51</v>
      </c>
      <c r="Z113" s="52">
        <v>1.32</v>
      </c>
      <c r="AA113" s="52">
        <v>0.87</v>
      </c>
      <c r="AB113" s="52">
        <v>0.81</v>
      </c>
      <c r="AC113" s="52">
        <v>-1.5861206724782071</v>
      </c>
    </row>
    <row r="114" spans="1:29" x14ac:dyDescent="0.25">
      <c r="A114" s="51" t="s">
        <v>311</v>
      </c>
      <c r="B114" s="52" t="s">
        <v>50</v>
      </c>
      <c r="C114" s="52">
        <v>4.2</v>
      </c>
      <c r="D114" s="52" t="s">
        <v>65</v>
      </c>
      <c r="E114" s="52">
        <v>0.4</v>
      </c>
      <c r="F114" s="52">
        <v>4</v>
      </c>
      <c r="G114" s="52">
        <v>1</v>
      </c>
      <c r="H114" s="52">
        <v>5</v>
      </c>
      <c r="I114" s="52">
        <v>6</v>
      </c>
      <c r="J114" s="52">
        <v>22</v>
      </c>
      <c r="K114" s="52">
        <v>0.24</v>
      </c>
      <c r="L114" s="52">
        <v>5</v>
      </c>
      <c r="M114" s="52">
        <v>5.24</v>
      </c>
      <c r="N114" s="52">
        <v>1</v>
      </c>
      <c r="O114" s="52">
        <v>0.28999999999999998</v>
      </c>
      <c r="P114" s="52">
        <v>0</v>
      </c>
      <c r="Q114" s="52">
        <v>0.09</v>
      </c>
      <c r="R114" s="52">
        <v>0</v>
      </c>
      <c r="S114" s="52">
        <v>0</v>
      </c>
      <c r="T114" s="52">
        <v>0.38</v>
      </c>
      <c r="U114" s="52">
        <v>0.09</v>
      </c>
      <c r="V114" s="52">
        <v>0.38</v>
      </c>
      <c r="W114" s="52">
        <v>0.09</v>
      </c>
      <c r="X114" s="52">
        <v>-0.62</v>
      </c>
      <c r="Y114" s="52" t="s">
        <v>51</v>
      </c>
      <c r="Z114" s="52">
        <v>1.32</v>
      </c>
      <c r="AA114" s="52">
        <v>0.87</v>
      </c>
      <c r="AB114" s="52">
        <v>0.81</v>
      </c>
      <c r="AC114" s="52">
        <v>-1.59329302615193</v>
      </c>
    </row>
    <row r="115" spans="1:29" x14ac:dyDescent="0.25">
      <c r="A115" s="51" t="s">
        <v>312</v>
      </c>
      <c r="B115" s="52" t="s">
        <v>50</v>
      </c>
      <c r="C115" s="52">
        <v>4</v>
      </c>
      <c r="D115" s="52" t="s">
        <v>65</v>
      </c>
      <c r="E115" s="52">
        <v>0.6</v>
      </c>
      <c r="F115" s="52">
        <v>2</v>
      </c>
      <c r="G115" s="52">
        <v>1</v>
      </c>
      <c r="H115" s="52">
        <v>1</v>
      </c>
      <c r="I115" s="52">
        <v>2</v>
      </c>
      <c r="J115" s="52">
        <v>3</v>
      </c>
      <c r="K115" s="52">
        <v>0.25</v>
      </c>
      <c r="L115" s="52">
        <v>0.5</v>
      </c>
      <c r="M115" s="52">
        <v>0.75</v>
      </c>
      <c r="N115" s="52">
        <v>0</v>
      </c>
      <c r="O115" s="52">
        <v>0.22</v>
      </c>
      <c r="P115" s="52">
        <v>0</v>
      </c>
      <c r="Q115" s="52">
        <v>0.01</v>
      </c>
      <c r="R115" s="52">
        <v>0.01</v>
      </c>
      <c r="S115" s="52">
        <v>0</v>
      </c>
      <c r="T115" s="52">
        <v>0.22</v>
      </c>
      <c r="U115" s="52">
        <v>0.06</v>
      </c>
      <c r="V115" s="52">
        <v>0.23</v>
      </c>
      <c r="W115" s="52">
        <v>0.06</v>
      </c>
      <c r="X115" s="52">
        <v>0.23</v>
      </c>
      <c r="Y115" s="52" t="s">
        <v>51</v>
      </c>
      <c r="Z115" s="52">
        <v>1.32</v>
      </c>
      <c r="AA115" s="52">
        <v>0.87</v>
      </c>
      <c r="AB115" s="52">
        <v>0.81</v>
      </c>
      <c r="AC115" s="52">
        <v>-1.602258468244085</v>
      </c>
    </row>
    <row r="116" spans="1:29" x14ac:dyDescent="0.25">
      <c r="A116" s="49" t="s">
        <v>313</v>
      </c>
      <c r="B116" s="50" t="s">
        <v>50</v>
      </c>
      <c r="C116" s="50">
        <v>4.3</v>
      </c>
      <c r="D116" s="50" t="s">
        <v>65</v>
      </c>
      <c r="E116" s="50">
        <v>0</v>
      </c>
      <c r="F116" s="50">
        <v>2</v>
      </c>
      <c r="G116" s="50">
        <v>1</v>
      </c>
      <c r="H116" s="50">
        <v>3</v>
      </c>
      <c r="I116" s="50">
        <v>4</v>
      </c>
      <c r="J116" s="50">
        <v>5</v>
      </c>
      <c r="K116" s="50">
        <v>0.23</v>
      </c>
      <c r="L116" s="50">
        <v>0.93</v>
      </c>
      <c r="M116" s="50">
        <v>1.1599999999999999</v>
      </c>
      <c r="N116" s="50">
        <v>0</v>
      </c>
      <c r="O116" s="50">
        <v>0</v>
      </c>
      <c r="P116" s="50">
        <v>0</v>
      </c>
      <c r="Q116" s="50">
        <v>0.06</v>
      </c>
      <c r="R116" s="50">
        <v>0</v>
      </c>
      <c r="S116" s="50">
        <v>0</v>
      </c>
      <c r="T116" s="50">
        <v>0.06</v>
      </c>
      <c r="U116" s="50">
        <v>0.01</v>
      </c>
      <c r="V116" s="50">
        <v>0.06</v>
      </c>
      <c r="W116" s="50">
        <v>0.01</v>
      </c>
      <c r="X116" s="50">
        <v>0.06</v>
      </c>
      <c r="Y116" s="50" t="s">
        <v>51</v>
      </c>
      <c r="Z116" s="50">
        <v>1.32</v>
      </c>
      <c r="AA116" s="50">
        <v>0.87</v>
      </c>
      <c r="AB116" s="50">
        <v>0.81</v>
      </c>
      <c r="AC116" s="50">
        <v>-1.612419302615193</v>
      </c>
    </row>
    <row r="117" spans="1:29" x14ac:dyDescent="0.25">
      <c r="A117" s="51" t="s">
        <v>314</v>
      </c>
      <c r="B117" s="52" t="s">
        <v>51</v>
      </c>
      <c r="C117" s="52">
        <v>4.5</v>
      </c>
      <c r="D117" s="52" t="s">
        <v>65</v>
      </c>
      <c r="E117" s="52">
        <v>2.2000000000000002</v>
      </c>
      <c r="F117" s="52">
        <v>16</v>
      </c>
      <c r="G117" s="52">
        <v>8</v>
      </c>
      <c r="H117" s="52">
        <v>11</v>
      </c>
      <c r="I117" s="52">
        <v>19</v>
      </c>
      <c r="J117" s="52">
        <v>47</v>
      </c>
      <c r="K117" s="52">
        <v>4</v>
      </c>
      <c r="L117" s="52">
        <v>6.44</v>
      </c>
      <c r="M117" s="52">
        <v>10.44</v>
      </c>
      <c r="N117" s="52">
        <v>1</v>
      </c>
      <c r="O117" s="52">
        <v>1.1000000000000001</v>
      </c>
      <c r="P117" s="52">
        <v>2</v>
      </c>
      <c r="Q117" s="52">
        <v>0.8</v>
      </c>
      <c r="R117" s="52">
        <v>1.1000000000000001</v>
      </c>
      <c r="S117" s="52">
        <v>0.24</v>
      </c>
      <c r="T117" s="52">
        <v>0.8</v>
      </c>
      <c r="U117" s="52">
        <v>0.17</v>
      </c>
      <c r="V117" s="52">
        <v>1.9</v>
      </c>
      <c r="W117" s="52">
        <v>0.41</v>
      </c>
      <c r="X117" s="52">
        <v>-1.1000000000000001</v>
      </c>
      <c r="Y117" s="52" t="s">
        <v>50</v>
      </c>
      <c r="Z117" s="52">
        <v>1.32</v>
      </c>
      <c r="AA117" s="52">
        <v>0.81</v>
      </c>
      <c r="AB117" s="52">
        <v>0.87</v>
      </c>
      <c r="AC117" s="52">
        <v>-1.6299792029887921</v>
      </c>
    </row>
    <row r="118" spans="1:29" x14ac:dyDescent="0.25">
      <c r="A118" s="49" t="s">
        <v>315</v>
      </c>
      <c r="B118" s="50" t="s">
        <v>51</v>
      </c>
      <c r="C118" s="50">
        <v>5.4</v>
      </c>
      <c r="D118" s="50" t="s">
        <v>65</v>
      </c>
      <c r="E118" s="50">
        <v>1.2</v>
      </c>
      <c r="F118" s="50">
        <v>13</v>
      </c>
      <c r="G118" s="50">
        <v>7</v>
      </c>
      <c r="H118" s="50">
        <v>7</v>
      </c>
      <c r="I118" s="50">
        <v>14</v>
      </c>
      <c r="J118" s="50">
        <v>34</v>
      </c>
      <c r="K118" s="50">
        <v>3.15</v>
      </c>
      <c r="L118" s="50">
        <v>3.15</v>
      </c>
      <c r="M118" s="50">
        <v>6.3</v>
      </c>
      <c r="N118" s="50">
        <v>0</v>
      </c>
      <c r="O118" s="50">
        <v>1.1200000000000001</v>
      </c>
      <c r="P118" s="50">
        <v>0</v>
      </c>
      <c r="Q118" s="50">
        <v>0.75</v>
      </c>
      <c r="R118" s="50">
        <v>1.28</v>
      </c>
      <c r="S118" s="50">
        <v>0.24</v>
      </c>
      <c r="T118" s="50">
        <v>0.59000000000000008</v>
      </c>
      <c r="U118" s="50">
        <v>0.11</v>
      </c>
      <c r="V118" s="50">
        <v>1.87</v>
      </c>
      <c r="W118" s="50">
        <v>0.35</v>
      </c>
      <c r="X118" s="50">
        <v>1.87</v>
      </c>
      <c r="Y118" s="50" t="s">
        <v>50</v>
      </c>
      <c r="Z118" s="50">
        <v>1.32</v>
      </c>
      <c r="AA118" s="50">
        <v>0.81</v>
      </c>
      <c r="AB118" s="50">
        <v>0.87</v>
      </c>
      <c r="AC118" s="50">
        <v>-1.6316486301369859</v>
      </c>
    </row>
    <row r="119" spans="1:29" x14ac:dyDescent="0.25">
      <c r="A119" s="49" t="s">
        <v>316</v>
      </c>
      <c r="B119" s="50" t="s">
        <v>51</v>
      </c>
      <c r="C119" s="50">
        <v>5.3</v>
      </c>
      <c r="D119" s="50" t="s">
        <v>65</v>
      </c>
      <c r="E119" s="50">
        <v>3.6</v>
      </c>
      <c r="F119" s="50">
        <v>18</v>
      </c>
      <c r="G119" s="50">
        <v>9</v>
      </c>
      <c r="H119" s="50">
        <v>9</v>
      </c>
      <c r="I119" s="50">
        <v>18</v>
      </c>
      <c r="J119" s="50">
        <v>42</v>
      </c>
      <c r="K119" s="50">
        <v>3.21</v>
      </c>
      <c r="L119" s="50">
        <v>4.72</v>
      </c>
      <c r="M119" s="50">
        <v>7.92</v>
      </c>
      <c r="N119" s="50">
        <v>0</v>
      </c>
      <c r="O119" s="50">
        <v>0.54</v>
      </c>
      <c r="P119" s="50">
        <v>0</v>
      </c>
      <c r="Q119" s="50">
        <v>1.05</v>
      </c>
      <c r="R119" s="50">
        <v>1.02</v>
      </c>
      <c r="S119" s="50">
        <v>0.19</v>
      </c>
      <c r="T119" s="50">
        <v>0.57000000000000006</v>
      </c>
      <c r="U119" s="50">
        <v>0.11</v>
      </c>
      <c r="V119" s="50">
        <v>1.59</v>
      </c>
      <c r="W119" s="50">
        <v>0.3</v>
      </c>
      <c r="X119" s="50">
        <v>1.59</v>
      </c>
      <c r="Y119" s="50" t="s">
        <v>50</v>
      </c>
      <c r="Z119" s="50">
        <v>1.32</v>
      </c>
      <c r="AA119" s="50">
        <v>0.81</v>
      </c>
      <c r="AB119" s="50">
        <v>0.87</v>
      </c>
      <c r="AC119" s="50">
        <v>-1.6472299501867991</v>
      </c>
    </row>
    <row r="120" spans="1:29" x14ac:dyDescent="0.25">
      <c r="A120" s="49" t="s">
        <v>317</v>
      </c>
      <c r="B120" s="50" t="s">
        <v>51</v>
      </c>
      <c r="C120" s="50">
        <v>5.0999999999999996</v>
      </c>
      <c r="D120" s="50" t="s">
        <v>65</v>
      </c>
      <c r="E120" s="50">
        <v>0.2</v>
      </c>
      <c r="F120" s="50">
        <v>9</v>
      </c>
      <c r="G120" s="50">
        <v>7</v>
      </c>
      <c r="H120" s="50">
        <v>7</v>
      </c>
      <c r="I120" s="50">
        <v>14</v>
      </c>
      <c r="J120" s="50">
        <v>12</v>
      </c>
      <c r="K120" s="50">
        <v>0.98</v>
      </c>
      <c r="L120" s="50">
        <v>1.37</v>
      </c>
      <c r="M120" s="50">
        <v>2.35</v>
      </c>
      <c r="N120" s="50">
        <v>0</v>
      </c>
      <c r="O120" s="50">
        <v>0.12</v>
      </c>
      <c r="P120" s="50">
        <v>0</v>
      </c>
      <c r="Q120" s="50">
        <v>1.34</v>
      </c>
      <c r="R120" s="50">
        <v>1.1499999999999999</v>
      </c>
      <c r="S120" s="50">
        <v>0.23</v>
      </c>
      <c r="T120" s="50">
        <v>0.31</v>
      </c>
      <c r="U120" s="50">
        <v>0.06</v>
      </c>
      <c r="V120" s="50">
        <v>1.46</v>
      </c>
      <c r="W120" s="50">
        <v>0.28999999999999998</v>
      </c>
      <c r="X120" s="50">
        <v>1.46</v>
      </c>
      <c r="Y120" s="50" t="s">
        <v>50</v>
      </c>
      <c r="Z120" s="50">
        <v>1.32</v>
      </c>
      <c r="AA120" s="50">
        <v>0.81</v>
      </c>
      <c r="AB120" s="50">
        <v>0.87</v>
      </c>
      <c r="AC120" s="50">
        <v>-1.654464134495641</v>
      </c>
    </row>
    <row r="121" spans="1:29" x14ac:dyDescent="0.25">
      <c r="A121" s="47" t="s">
        <v>318</v>
      </c>
      <c r="B121" s="48" t="s">
        <v>51</v>
      </c>
      <c r="C121" s="48">
        <v>5.3</v>
      </c>
      <c r="D121" s="48" t="s">
        <v>65</v>
      </c>
      <c r="E121" s="48">
        <v>0</v>
      </c>
      <c r="F121" s="48">
        <v>4</v>
      </c>
      <c r="G121" s="48">
        <v>6</v>
      </c>
      <c r="H121" s="48">
        <v>2</v>
      </c>
      <c r="I121" s="48">
        <v>8</v>
      </c>
      <c r="J121" s="48">
        <v>21</v>
      </c>
      <c r="K121" s="48">
        <v>2.08</v>
      </c>
      <c r="L121" s="48">
        <v>1.89</v>
      </c>
      <c r="M121" s="48">
        <v>3.96</v>
      </c>
      <c r="N121" s="48">
        <v>2</v>
      </c>
      <c r="O121" s="48">
        <v>0.60000000000000009</v>
      </c>
      <c r="P121" s="48">
        <v>0</v>
      </c>
      <c r="Q121" s="48">
        <v>0.15</v>
      </c>
      <c r="R121" s="48">
        <v>0.4</v>
      </c>
      <c r="S121" s="48">
        <v>0.08</v>
      </c>
      <c r="T121" s="48">
        <v>0.35</v>
      </c>
      <c r="U121" s="48">
        <v>7.0000000000000007E-2</v>
      </c>
      <c r="V121" s="48">
        <v>0.75</v>
      </c>
      <c r="W121" s="48">
        <v>0.15</v>
      </c>
      <c r="X121" s="48">
        <v>-1.25</v>
      </c>
      <c r="Y121" s="48" t="s">
        <v>50</v>
      </c>
      <c r="Z121" s="48">
        <v>1.32</v>
      </c>
      <c r="AA121" s="48">
        <v>0.81</v>
      </c>
      <c r="AB121" s="48">
        <v>0.87</v>
      </c>
      <c r="AC121" s="48">
        <v>-1.693973910336239</v>
      </c>
    </row>
    <row r="122" spans="1:29" x14ac:dyDescent="0.25">
      <c r="A122" s="49" t="s">
        <v>319</v>
      </c>
      <c r="B122" s="50" t="s">
        <v>51</v>
      </c>
      <c r="C122" s="50">
        <v>5.3</v>
      </c>
      <c r="D122" s="50" t="s">
        <v>65</v>
      </c>
      <c r="E122" s="50">
        <v>3</v>
      </c>
      <c r="F122" s="50">
        <v>7</v>
      </c>
      <c r="G122" s="50">
        <v>4</v>
      </c>
      <c r="H122" s="50">
        <v>4</v>
      </c>
      <c r="I122" s="50">
        <v>8</v>
      </c>
      <c r="J122" s="50">
        <v>23</v>
      </c>
      <c r="K122" s="50">
        <v>2.64</v>
      </c>
      <c r="L122" s="50">
        <v>1.7</v>
      </c>
      <c r="M122" s="50">
        <v>4.34</v>
      </c>
      <c r="N122" s="50">
        <v>0</v>
      </c>
      <c r="O122" s="50">
        <v>0.22</v>
      </c>
      <c r="P122" s="50">
        <v>0</v>
      </c>
      <c r="Q122" s="50">
        <v>0.15</v>
      </c>
      <c r="R122" s="50">
        <v>0.27</v>
      </c>
      <c r="S122" s="50">
        <v>0.05</v>
      </c>
      <c r="T122" s="50">
        <v>9.9999999999999992E-2</v>
      </c>
      <c r="U122" s="50">
        <v>0.02</v>
      </c>
      <c r="V122" s="50">
        <v>0.37</v>
      </c>
      <c r="W122" s="50">
        <v>7.0000000000000007E-2</v>
      </c>
      <c r="X122" s="50">
        <v>0.37</v>
      </c>
      <c r="Y122" s="50" t="s">
        <v>50</v>
      </c>
      <c r="Z122" s="50">
        <v>1.32</v>
      </c>
      <c r="AA122" s="50">
        <v>0.81</v>
      </c>
      <c r="AB122" s="50">
        <v>0.87</v>
      </c>
      <c r="AC122" s="50">
        <v>-1.7151199875467</v>
      </c>
    </row>
    <row r="123" spans="1:29" x14ac:dyDescent="0.25">
      <c r="A123" s="49" t="s">
        <v>112</v>
      </c>
      <c r="B123" s="50" t="s">
        <v>54</v>
      </c>
      <c r="C123" s="50">
        <v>4.4000000000000004</v>
      </c>
      <c r="D123" s="50" t="s">
        <v>65</v>
      </c>
      <c r="E123" s="50">
        <v>1.6</v>
      </c>
      <c r="F123" s="50">
        <v>19</v>
      </c>
      <c r="G123" s="50">
        <v>12</v>
      </c>
      <c r="H123" s="50">
        <v>8</v>
      </c>
      <c r="I123" s="50">
        <v>20</v>
      </c>
      <c r="J123" s="50">
        <v>45</v>
      </c>
      <c r="K123" s="50">
        <v>4.7699999999999996</v>
      </c>
      <c r="L123" s="50">
        <v>5.45</v>
      </c>
      <c r="M123" s="50">
        <v>10.23</v>
      </c>
      <c r="N123" s="50">
        <v>1</v>
      </c>
      <c r="O123" s="50">
        <v>1.17</v>
      </c>
      <c r="P123" s="50">
        <v>1</v>
      </c>
      <c r="Q123" s="50">
        <v>1.69</v>
      </c>
      <c r="R123" s="50">
        <v>1.75</v>
      </c>
      <c r="S123" s="50">
        <v>0.4</v>
      </c>
      <c r="T123" s="50">
        <v>1.1100000000000001</v>
      </c>
      <c r="U123" s="50">
        <v>0.25</v>
      </c>
      <c r="V123" s="50">
        <v>2.86</v>
      </c>
      <c r="W123" s="50">
        <v>0.65</v>
      </c>
      <c r="X123" s="50">
        <v>0.8600000000000001</v>
      </c>
      <c r="Y123" s="50" t="s">
        <v>53</v>
      </c>
      <c r="Z123" s="50">
        <v>0.99</v>
      </c>
      <c r="AA123" s="50">
        <v>1.02</v>
      </c>
      <c r="AB123" s="50">
        <v>1.29</v>
      </c>
      <c r="AC123" s="50">
        <v>-1.729815068493151</v>
      </c>
    </row>
    <row r="124" spans="1:29" x14ac:dyDescent="0.25">
      <c r="A124" s="51" t="s">
        <v>320</v>
      </c>
      <c r="B124" s="52" t="s">
        <v>51</v>
      </c>
      <c r="C124" s="52">
        <v>4</v>
      </c>
      <c r="D124" s="52" t="s">
        <v>65</v>
      </c>
      <c r="E124" s="52">
        <v>0.2</v>
      </c>
      <c r="F124" s="52">
        <v>1</v>
      </c>
      <c r="G124" s="52">
        <v>1</v>
      </c>
      <c r="H124" s="52">
        <v>1</v>
      </c>
      <c r="I124" s="52">
        <v>2</v>
      </c>
      <c r="J124" s="52">
        <v>1</v>
      </c>
      <c r="K124" s="52">
        <v>0.25</v>
      </c>
      <c r="L124" s="52">
        <v>0</v>
      </c>
      <c r="M124" s="52">
        <v>0.25</v>
      </c>
      <c r="N124" s="52">
        <v>0</v>
      </c>
      <c r="O124" s="52">
        <v>0</v>
      </c>
      <c r="P124" s="52">
        <v>0</v>
      </c>
      <c r="Q124" s="52">
        <v>0.01</v>
      </c>
      <c r="R124" s="52">
        <v>0</v>
      </c>
      <c r="S124" s="52">
        <v>0</v>
      </c>
      <c r="T124" s="52">
        <v>0.01</v>
      </c>
      <c r="U124" s="52">
        <v>0</v>
      </c>
      <c r="V124" s="52">
        <v>0.01</v>
      </c>
      <c r="W124" s="52">
        <v>0</v>
      </c>
      <c r="X124" s="52">
        <v>0.01</v>
      </c>
      <c r="Y124" s="52" t="s">
        <v>50</v>
      </c>
      <c r="Z124" s="52">
        <v>1.32</v>
      </c>
      <c r="AA124" s="52">
        <v>0.81</v>
      </c>
      <c r="AB124" s="52">
        <v>0.87</v>
      </c>
      <c r="AC124" s="52">
        <v>-1.7351531133250311</v>
      </c>
    </row>
    <row r="125" spans="1:29" x14ac:dyDescent="0.25">
      <c r="A125" s="51" t="s">
        <v>321</v>
      </c>
      <c r="B125" s="52" t="s">
        <v>54</v>
      </c>
      <c r="C125" s="52">
        <v>4.5</v>
      </c>
      <c r="D125" s="52" t="s">
        <v>65</v>
      </c>
      <c r="E125" s="52">
        <v>2.6</v>
      </c>
      <c r="F125" s="52">
        <v>20</v>
      </c>
      <c r="G125" s="52">
        <v>11</v>
      </c>
      <c r="H125" s="52">
        <v>10</v>
      </c>
      <c r="I125" s="52">
        <v>21</v>
      </c>
      <c r="J125" s="52">
        <v>62</v>
      </c>
      <c r="K125" s="52">
        <v>5.78</v>
      </c>
      <c r="L125" s="52">
        <v>8</v>
      </c>
      <c r="M125" s="52">
        <v>13.78</v>
      </c>
      <c r="N125" s="52">
        <v>2</v>
      </c>
      <c r="O125" s="52">
        <v>0.97</v>
      </c>
      <c r="P125" s="52">
        <v>2</v>
      </c>
      <c r="Q125" s="52">
        <v>1.46</v>
      </c>
      <c r="R125" s="52">
        <v>1.46</v>
      </c>
      <c r="S125" s="52">
        <v>0.32</v>
      </c>
      <c r="T125" s="52">
        <v>0.97</v>
      </c>
      <c r="U125" s="52">
        <v>0.21</v>
      </c>
      <c r="V125" s="52">
        <v>2.4300000000000002</v>
      </c>
      <c r="W125" s="52">
        <v>0.53</v>
      </c>
      <c r="X125" s="52">
        <v>-1.57</v>
      </c>
      <c r="Y125" s="52" t="s">
        <v>53</v>
      </c>
      <c r="Z125" s="52">
        <v>0.99</v>
      </c>
      <c r="AA125" s="52">
        <v>1.02</v>
      </c>
      <c r="AB125" s="52">
        <v>1.29</v>
      </c>
      <c r="AC125" s="52">
        <v>-1.7599471980074719</v>
      </c>
    </row>
    <row r="126" spans="1:29" x14ac:dyDescent="0.25">
      <c r="A126" s="49" t="s">
        <v>322</v>
      </c>
      <c r="B126" s="50" t="s">
        <v>54</v>
      </c>
      <c r="C126" s="50">
        <v>4.4000000000000004</v>
      </c>
      <c r="D126" s="50" t="s">
        <v>65</v>
      </c>
      <c r="E126" s="50">
        <v>0.6</v>
      </c>
      <c r="F126" s="50">
        <v>22</v>
      </c>
      <c r="G126" s="50">
        <v>12</v>
      </c>
      <c r="H126" s="50">
        <v>10</v>
      </c>
      <c r="I126" s="50">
        <v>22</v>
      </c>
      <c r="J126" s="50">
        <v>43</v>
      </c>
      <c r="K126" s="50">
        <v>3.86</v>
      </c>
      <c r="L126" s="50">
        <v>5.91</v>
      </c>
      <c r="M126" s="50">
        <v>9.77</v>
      </c>
      <c r="N126" s="50">
        <v>0</v>
      </c>
      <c r="O126" s="50">
        <v>1.44</v>
      </c>
      <c r="P126" s="50">
        <v>1</v>
      </c>
      <c r="Q126" s="50">
        <v>0.71</v>
      </c>
      <c r="R126" s="50">
        <v>1.37</v>
      </c>
      <c r="S126" s="50">
        <v>0.31</v>
      </c>
      <c r="T126" s="50">
        <v>0.78</v>
      </c>
      <c r="U126" s="50">
        <v>0.18</v>
      </c>
      <c r="V126" s="50">
        <v>2.15</v>
      </c>
      <c r="W126" s="50">
        <v>0.49</v>
      </c>
      <c r="X126" s="50">
        <v>1.1499999999999999</v>
      </c>
      <c r="Y126" s="50" t="s">
        <v>53</v>
      </c>
      <c r="Z126" s="50">
        <v>0.99</v>
      </c>
      <c r="AA126" s="50">
        <v>1.02</v>
      </c>
      <c r="AB126" s="50">
        <v>1.29</v>
      </c>
      <c r="AC126" s="50">
        <v>-1.779568119551681</v>
      </c>
    </row>
    <row r="127" spans="1:29" x14ac:dyDescent="0.25">
      <c r="A127" s="42" t="s">
        <v>323</v>
      </c>
      <c r="B127" s="42" t="s">
        <v>54</v>
      </c>
      <c r="C127" s="42">
        <v>4.3</v>
      </c>
      <c r="D127" s="42" t="s">
        <v>65</v>
      </c>
      <c r="E127" s="42">
        <v>1.4</v>
      </c>
      <c r="F127" s="42">
        <v>15</v>
      </c>
      <c r="G127" s="42">
        <v>9</v>
      </c>
      <c r="H127" s="42">
        <v>10</v>
      </c>
      <c r="I127" s="42">
        <v>19</v>
      </c>
      <c r="J127" s="42">
        <v>29</v>
      </c>
      <c r="K127" s="42">
        <v>0.93</v>
      </c>
      <c r="L127" s="42">
        <v>5.81</v>
      </c>
      <c r="M127" s="42">
        <v>6.74</v>
      </c>
      <c r="N127" s="42">
        <v>0</v>
      </c>
      <c r="O127" s="42">
        <v>0.92999999999999994</v>
      </c>
      <c r="P127" s="42">
        <v>0</v>
      </c>
      <c r="Q127" s="42">
        <v>0.37</v>
      </c>
      <c r="R127" s="42">
        <v>0.39</v>
      </c>
      <c r="S127" s="42">
        <v>0.09</v>
      </c>
      <c r="T127" s="42">
        <v>0.91</v>
      </c>
      <c r="U127" s="42">
        <v>0.21</v>
      </c>
      <c r="V127" s="42">
        <v>1.3</v>
      </c>
      <c r="W127" s="42">
        <v>0.3</v>
      </c>
      <c r="X127" s="42">
        <v>1.3</v>
      </c>
      <c r="Y127" s="42" t="s">
        <v>53</v>
      </c>
      <c r="Z127" s="42">
        <v>0.99</v>
      </c>
      <c r="AA127" s="42">
        <v>1.02</v>
      </c>
      <c r="AB127" s="42">
        <v>1.29</v>
      </c>
      <c r="AC127" s="42">
        <v>-1.8391316313823161</v>
      </c>
    </row>
    <row r="128" spans="1:29" x14ac:dyDescent="0.25">
      <c r="A128" s="53" t="s">
        <v>324</v>
      </c>
      <c r="B128" s="53" t="s">
        <v>54</v>
      </c>
      <c r="C128" s="53">
        <v>4.2</v>
      </c>
      <c r="D128" s="53" t="s">
        <v>65</v>
      </c>
      <c r="E128" s="53">
        <v>-0.2</v>
      </c>
      <c r="F128" s="53">
        <v>6</v>
      </c>
      <c r="G128" s="53">
        <v>6</v>
      </c>
      <c r="H128" s="53">
        <v>7</v>
      </c>
      <c r="I128" s="53">
        <v>13</v>
      </c>
      <c r="J128" s="53">
        <v>13</v>
      </c>
      <c r="K128" s="53">
        <v>0.95</v>
      </c>
      <c r="L128" s="53">
        <v>2.14</v>
      </c>
      <c r="M128" s="53">
        <v>3.1</v>
      </c>
      <c r="N128" s="53">
        <v>0</v>
      </c>
      <c r="O128" s="53">
        <v>0.27</v>
      </c>
      <c r="P128" s="53">
        <v>0</v>
      </c>
      <c r="Q128" s="53">
        <v>0.51</v>
      </c>
      <c r="R128" s="53">
        <v>0.18</v>
      </c>
      <c r="S128" s="53">
        <v>0.04</v>
      </c>
      <c r="T128" s="53">
        <v>0.59000000000000008</v>
      </c>
      <c r="U128" s="53">
        <v>0.14000000000000001</v>
      </c>
      <c r="V128" s="53">
        <v>0.77</v>
      </c>
      <c r="W128" s="53">
        <v>0.18</v>
      </c>
      <c r="X128" s="53">
        <v>0.77</v>
      </c>
      <c r="Y128" s="53" t="s">
        <v>53</v>
      </c>
      <c r="Z128" s="53">
        <v>0.99</v>
      </c>
      <c r="AA128" s="53">
        <v>1.02</v>
      </c>
      <c r="AB128" s="53">
        <v>1.29</v>
      </c>
      <c r="AC128" s="53">
        <v>-1.8762712328767119</v>
      </c>
    </row>
    <row r="129" spans="1:29" x14ac:dyDescent="0.25">
      <c r="A129" s="42" t="s">
        <v>325</v>
      </c>
      <c r="B129" s="42" t="s">
        <v>54</v>
      </c>
      <c r="C129" s="42">
        <v>4.2</v>
      </c>
      <c r="D129" s="42" t="s">
        <v>65</v>
      </c>
      <c r="E129" s="42">
        <v>1.4</v>
      </c>
      <c r="F129" s="42">
        <v>8</v>
      </c>
      <c r="G129" s="42">
        <v>8</v>
      </c>
      <c r="H129" s="42">
        <v>7</v>
      </c>
      <c r="I129" s="42">
        <v>15</v>
      </c>
      <c r="J129" s="42">
        <v>24</v>
      </c>
      <c r="K129" s="42">
        <v>2.86</v>
      </c>
      <c r="L129" s="42">
        <v>2.86</v>
      </c>
      <c r="M129" s="42">
        <v>5.71</v>
      </c>
      <c r="N129" s="42">
        <v>0</v>
      </c>
      <c r="O129" s="42">
        <v>0.1</v>
      </c>
      <c r="P129" s="42">
        <v>0</v>
      </c>
      <c r="Q129" s="42">
        <v>0.02</v>
      </c>
      <c r="R129" s="42">
        <v>0</v>
      </c>
      <c r="S129" s="42">
        <v>0</v>
      </c>
      <c r="T129" s="42">
        <v>0.12</v>
      </c>
      <c r="U129" s="42">
        <v>0.03</v>
      </c>
      <c r="V129" s="42">
        <v>0.12</v>
      </c>
      <c r="W129" s="42">
        <v>0.03</v>
      </c>
      <c r="X129" s="42">
        <v>0.12</v>
      </c>
      <c r="Y129" s="42" t="s">
        <v>53</v>
      </c>
      <c r="Z129" s="42">
        <v>0.99</v>
      </c>
      <c r="AA129" s="42">
        <v>1.02</v>
      </c>
      <c r="AB129" s="42">
        <v>1.29</v>
      </c>
      <c r="AC129" s="42">
        <v>-1.921819800747198</v>
      </c>
    </row>
    <row r="130" spans="1:29" x14ac:dyDescent="0.25">
      <c r="A130" s="54" t="s">
        <v>326</v>
      </c>
      <c r="B130" s="54" t="s">
        <v>54</v>
      </c>
      <c r="C130" s="54">
        <v>3.9</v>
      </c>
      <c r="D130" s="54" t="s">
        <v>65</v>
      </c>
      <c r="E130" s="54">
        <v>0.6</v>
      </c>
      <c r="F130" s="54">
        <v>1</v>
      </c>
      <c r="G130" s="54">
        <v>2</v>
      </c>
      <c r="H130" s="54">
        <v>2</v>
      </c>
      <c r="I130" s="54">
        <v>4</v>
      </c>
      <c r="J130" s="54">
        <v>4</v>
      </c>
      <c r="K130" s="54">
        <v>0.51</v>
      </c>
      <c r="L130" s="54">
        <v>0.51</v>
      </c>
      <c r="M130" s="54">
        <v>1.03</v>
      </c>
      <c r="N130" s="54">
        <v>0</v>
      </c>
      <c r="O130" s="54">
        <v>0</v>
      </c>
      <c r="P130" s="54">
        <v>0</v>
      </c>
      <c r="Q130" s="54">
        <v>0.03</v>
      </c>
      <c r="R130" s="54">
        <v>0</v>
      </c>
      <c r="S130" s="54">
        <v>0</v>
      </c>
      <c r="T130" s="54">
        <v>0.03</v>
      </c>
      <c r="U130" s="54">
        <v>0.01</v>
      </c>
      <c r="V130" s="54">
        <v>0.03</v>
      </c>
      <c r="W130" s="54">
        <v>0.01</v>
      </c>
      <c r="X130" s="54">
        <v>0.03</v>
      </c>
      <c r="Y130" s="54" t="s">
        <v>53</v>
      </c>
      <c r="Z130" s="54">
        <v>0.99</v>
      </c>
      <c r="AA130" s="54">
        <v>1.02</v>
      </c>
      <c r="AB130" s="54">
        <v>1.29</v>
      </c>
      <c r="AC130" s="54">
        <v>-1.928126525529265</v>
      </c>
    </row>
    <row r="131" spans="1:29" x14ac:dyDescent="0.25">
      <c r="A131" s="42" t="s">
        <v>327</v>
      </c>
      <c r="B131" s="42" t="s">
        <v>54</v>
      </c>
      <c r="C131" s="42">
        <v>4</v>
      </c>
      <c r="D131" s="42" t="s">
        <v>65</v>
      </c>
      <c r="E131" s="42">
        <v>0.4</v>
      </c>
      <c r="F131" s="42">
        <v>0</v>
      </c>
      <c r="G131" s="42">
        <v>3</v>
      </c>
      <c r="H131" s="42">
        <v>0</v>
      </c>
      <c r="I131" s="42">
        <v>3</v>
      </c>
      <c r="J131" s="42">
        <v>3</v>
      </c>
      <c r="K131" s="42">
        <v>0.75</v>
      </c>
      <c r="L131" s="42">
        <v>0</v>
      </c>
      <c r="M131" s="42">
        <v>0.75</v>
      </c>
      <c r="N131" s="42">
        <v>0</v>
      </c>
      <c r="O131" s="42">
        <v>0</v>
      </c>
      <c r="P131" s="42">
        <v>0</v>
      </c>
      <c r="Q131" s="42">
        <v>0.01</v>
      </c>
      <c r="R131" s="42">
        <v>0.01</v>
      </c>
      <c r="S131" s="42">
        <v>0</v>
      </c>
      <c r="T131" s="42">
        <v>0</v>
      </c>
      <c r="U131" s="42">
        <v>0</v>
      </c>
      <c r="V131" s="42">
        <v>0.01</v>
      </c>
      <c r="W131" s="42">
        <v>0</v>
      </c>
      <c r="X131" s="42">
        <v>0.01</v>
      </c>
      <c r="Y131" s="42" t="s">
        <v>53</v>
      </c>
      <c r="Z131" s="42">
        <v>0.99</v>
      </c>
      <c r="AA131" s="42">
        <v>1.02</v>
      </c>
      <c r="AB131" s="42">
        <v>1.29</v>
      </c>
      <c r="AC131" s="42">
        <v>-1.92952801992528</v>
      </c>
    </row>
    <row r="132" spans="1:29" x14ac:dyDescent="0.25">
      <c r="A132" s="54" t="s">
        <v>133</v>
      </c>
      <c r="B132" s="54" t="s">
        <v>47</v>
      </c>
      <c r="C132" s="54">
        <v>4.3</v>
      </c>
      <c r="D132" s="54" t="s">
        <v>65</v>
      </c>
      <c r="E132" s="54">
        <v>0.6</v>
      </c>
      <c r="F132" s="54">
        <v>20</v>
      </c>
      <c r="G132" s="54">
        <v>9</v>
      </c>
      <c r="H132" s="54">
        <v>11</v>
      </c>
      <c r="I132" s="54">
        <v>20</v>
      </c>
      <c r="J132" s="54">
        <v>37</v>
      </c>
      <c r="K132" s="54">
        <v>4.88</v>
      </c>
      <c r="L132" s="54">
        <v>3.72</v>
      </c>
      <c r="M132" s="54">
        <v>8.6</v>
      </c>
      <c r="N132" s="54">
        <v>0</v>
      </c>
      <c r="O132" s="54">
        <v>0.46</v>
      </c>
      <c r="P132" s="54">
        <v>2</v>
      </c>
      <c r="Q132" s="54">
        <v>1.98</v>
      </c>
      <c r="R132" s="54">
        <v>1.78</v>
      </c>
      <c r="S132" s="54">
        <v>0.41</v>
      </c>
      <c r="T132" s="54">
        <v>0.65</v>
      </c>
      <c r="U132" s="54">
        <v>0.15</v>
      </c>
      <c r="V132" s="54">
        <v>2.4300000000000002</v>
      </c>
      <c r="W132" s="54">
        <v>0.55999999999999994</v>
      </c>
      <c r="X132" s="54">
        <v>0.42999999999999983</v>
      </c>
      <c r="Y132" s="54" t="s">
        <v>45</v>
      </c>
      <c r="Z132" s="54">
        <v>1.1399999999999999</v>
      </c>
      <c r="AA132" s="54">
        <v>0.78</v>
      </c>
      <c r="AB132" s="54">
        <v>1.5</v>
      </c>
      <c r="AC132" s="54">
        <v>-2.4543052303860522</v>
      </c>
    </row>
    <row r="133" spans="1:29" x14ac:dyDescent="0.25">
      <c r="A133" s="54" t="s">
        <v>328</v>
      </c>
      <c r="B133" s="54" t="s">
        <v>47</v>
      </c>
      <c r="C133" s="54">
        <v>4.3</v>
      </c>
      <c r="D133" s="54" t="s">
        <v>65</v>
      </c>
      <c r="E133" s="54">
        <v>0.4</v>
      </c>
      <c r="F133" s="54">
        <v>13</v>
      </c>
      <c r="G133" s="54">
        <v>10</v>
      </c>
      <c r="H133" s="54">
        <v>9</v>
      </c>
      <c r="I133" s="54">
        <v>19</v>
      </c>
      <c r="J133" s="54">
        <v>35</v>
      </c>
      <c r="K133" s="54">
        <v>3.95</v>
      </c>
      <c r="L133" s="54">
        <v>4.1900000000000004</v>
      </c>
      <c r="M133" s="54">
        <v>8.14</v>
      </c>
      <c r="N133" s="54">
        <v>1</v>
      </c>
      <c r="O133" s="54">
        <v>0.37</v>
      </c>
      <c r="P133" s="54">
        <v>1</v>
      </c>
      <c r="Q133" s="54">
        <v>1.8</v>
      </c>
      <c r="R133" s="54">
        <v>0.91</v>
      </c>
      <c r="S133" s="54">
        <v>0.21</v>
      </c>
      <c r="T133" s="54">
        <v>1.26</v>
      </c>
      <c r="U133" s="54">
        <v>0.28999999999999998</v>
      </c>
      <c r="V133" s="54">
        <v>2.17</v>
      </c>
      <c r="W133" s="54">
        <v>0.5</v>
      </c>
      <c r="X133" s="54">
        <v>0.17</v>
      </c>
      <c r="Y133" s="54" t="s">
        <v>45</v>
      </c>
      <c r="Z133" s="54">
        <v>1.1399999999999999</v>
      </c>
      <c r="AA133" s="54">
        <v>0.78</v>
      </c>
      <c r="AB133" s="54">
        <v>1.5</v>
      </c>
      <c r="AC133" s="54">
        <v>-2.468237733499377</v>
      </c>
    </row>
    <row r="134" spans="1:29" x14ac:dyDescent="0.25">
      <c r="A134" s="54" t="s">
        <v>329</v>
      </c>
      <c r="B134" s="54" t="s">
        <v>47</v>
      </c>
      <c r="C134" s="54">
        <v>4.0999999999999996</v>
      </c>
      <c r="D134" s="54" t="s">
        <v>65</v>
      </c>
      <c r="E134" s="54">
        <v>0.6</v>
      </c>
      <c r="F134" s="54">
        <v>20</v>
      </c>
      <c r="G134" s="54">
        <v>9</v>
      </c>
      <c r="H134" s="54">
        <v>12</v>
      </c>
      <c r="I134" s="54">
        <v>21</v>
      </c>
      <c r="J134" s="54">
        <v>37</v>
      </c>
      <c r="K134" s="54">
        <v>3.17</v>
      </c>
      <c r="L134" s="54">
        <v>5.85</v>
      </c>
      <c r="M134" s="54">
        <v>9.02</v>
      </c>
      <c r="N134" s="54">
        <v>1</v>
      </c>
      <c r="O134" s="54">
        <v>1.32</v>
      </c>
      <c r="P134" s="54">
        <v>0</v>
      </c>
      <c r="Q134" s="54">
        <v>0.42</v>
      </c>
      <c r="R134" s="54">
        <v>0.83000000000000007</v>
      </c>
      <c r="S134" s="54">
        <v>0.2</v>
      </c>
      <c r="T134" s="54">
        <v>0.91</v>
      </c>
      <c r="U134" s="54">
        <v>0.22</v>
      </c>
      <c r="V134" s="54">
        <v>1.74</v>
      </c>
      <c r="W134" s="54">
        <v>0.42</v>
      </c>
      <c r="X134" s="54">
        <v>0.7400000000000001</v>
      </c>
      <c r="Y134" s="54" t="s">
        <v>45</v>
      </c>
      <c r="Z134" s="54">
        <v>1.1399999999999999</v>
      </c>
      <c r="AA134" s="54">
        <v>0.78</v>
      </c>
      <c r="AB134" s="54">
        <v>1.5</v>
      </c>
      <c r="AC134" s="54">
        <v>-2.491279950186799</v>
      </c>
    </row>
    <row r="135" spans="1:29" x14ac:dyDescent="0.25">
      <c r="A135" s="54" t="s">
        <v>330</v>
      </c>
      <c r="B135" s="54" t="s">
        <v>47</v>
      </c>
      <c r="C135" s="54">
        <v>4.3</v>
      </c>
      <c r="D135" s="54" t="s">
        <v>65</v>
      </c>
      <c r="E135" s="54">
        <v>0.6</v>
      </c>
      <c r="F135" s="54">
        <v>9</v>
      </c>
      <c r="G135" s="54">
        <v>5</v>
      </c>
      <c r="H135" s="54">
        <v>7</v>
      </c>
      <c r="I135" s="54">
        <v>12</v>
      </c>
      <c r="J135" s="54">
        <v>15</v>
      </c>
      <c r="K135" s="54">
        <v>1.1599999999999999</v>
      </c>
      <c r="L135" s="54">
        <v>2.33</v>
      </c>
      <c r="M135" s="54">
        <v>3.49</v>
      </c>
      <c r="N135" s="54">
        <v>0</v>
      </c>
      <c r="O135" s="54">
        <v>0.14000000000000001</v>
      </c>
      <c r="P135" s="54">
        <v>1</v>
      </c>
      <c r="Q135" s="54">
        <v>1.54</v>
      </c>
      <c r="R135" s="54">
        <v>1.23</v>
      </c>
      <c r="S135" s="54">
        <v>0.28999999999999998</v>
      </c>
      <c r="T135" s="54">
        <v>0.45</v>
      </c>
      <c r="U135" s="54">
        <v>0.1</v>
      </c>
      <c r="V135" s="54">
        <v>1.68</v>
      </c>
      <c r="W135" s="54">
        <v>0.39</v>
      </c>
      <c r="X135" s="54">
        <v>0.68</v>
      </c>
      <c r="Y135" s="54" t="s">
        <v>45</v>
      </c>
      <c r="Z135" s="54">
        <v>1.1399999999999999</v>
      </c>
      <c r="AA135" s="54">
        <v>0.78</v>
      </c>
      <c r="AB135" s="54">
        <v>1.5</v>
      </c>
      <c r="AC135" s="54">
        <v>-2.494495143212951</v>
      </c>
    </row>
    <row r="136" spans="1:29" x14ac:dyDescent="0.25">
      <c r="A136" s="53" t="s">
        <v>331</v>
      </c>
      <c r="B136" s="53" t="s">
        <v>47</v>
      </c>
      <c r="C136" s="53">
        <v>4</v>
      </c>
      <c r="D136" s="53" t="s">
        <v>65</v>
      </c>
      <c r="E136" s="53">
        <v>2.2000000000000002</v>
      </c>
      <c r="F136" s="53">
        <v>18</v>
      </c>
      <c r="G136" s="53">
        <v>8</v>
      </c>
      <c r="H136" s="53">
        <v>10</v>
      </c>
      <c r="I136" s="53">
        <v>18</v>
      </c>
      <c r="J136" s="53">
        <v>36</v>
      </c>
      <c r="K136" s="53">
        <v>3</v>
      </c>
      <c r="L136" s="53">
        <v>6</v>
      </c>
      <c r="M136" s="53">
        <v>9</v>
      </c>
      <c r="N136" s="53">
        <v>1</v>
      </c>
      <c r="O136" s="53">
        <v>0.37</v>
      </c>
      <c r="P136" s="53">
        <v>0</v>
      </c>
      <c r="Q136" s="53">
        <v>0.78</v>
      </c>
      <c r="R136" s="53">
        <v>0.68</v>
      </c>
      <c r="S136" s="53">
        <v>0.17</v>
      </c>
      <c r="T136" s="53">
        <v>0.47</v>
      </c>
      <c r="U136" s="53">
        <v>0.12</v>
      </c>
      <c r="V136" s="53">
        <v>1.1499999999999999</v>
      </c>
      <c r="W136" s="53">
        <v>0.28999999999999998</v>
      </c>
      <c r="X136" s="53">
        <v>0.15</v>
      </c>
      <c r="Y136" s="53" t="s">
        <v>45</v>
      </c>
      <c r="Z136" s="53">
        <v>1.1399999999999999</v>
      </c>
      <c r="AA136" s="53">
        <v>0.78</v>
      </c>
      <c r="AB136" s="53">
        <v>1.5</v>
      </c>
      <c r="AC136" s="53">
        <v>-2.5228960149439601</v>
      </c>
    </row>
    <row r="137" spans="1:29" x14ac:dyDescent="0.25">
      <c r="A137" s="54" t="s">
        <v>332</v>
      </c>
      <c r="B137" s="54" t="s">
        <v>47</v>
      </c>
      <c r="C137" s="54">
        <v>4</v>
      </c>
      <c r="D137" s="54" t="s">
        <v>65</v>
      </c>
      <c r="E137" s="54">
        <v>0</v>
      </c>
      <c r="F137" s="54">
        <v>10</v>
      </c>
      <c r="G137" s="54">
        <v>5</v>
      </c>
      <c r="H137" s="54">
        <v>5</v>
      </c>
      <c r="I137" s="54">
        <v>10</v>
      </c>
      <c r="J137" s="54">
        <v>10</v>
      </c>
      <c r="K137" s="54">
        <v>0.5</v>
      </c>
      <c r="L137" s="54">
        <v>2</v>
      </c>
      <c r="M137" s="54">
        <v>2.5</v>
      </c>
      <c r="N137" s="54">
        <v>0</v>
      </c>
      <c r="O137" s="54">
        <v>0.28000000000000003</v>
      </c>
      <c r="P137" s="54">
        <v>0</v>
      </c>
      <c r="Q137" s="54">
        <v>0.2</v>
      </c>
      <c r="R137" s="54">
        <v>0.13</v>
      </c>
      <c r="S137" s="54">
        <v>0.03</v>
      </c>
      <c r="T137" s="54">
        <v>0.35</v>
      </c>
      <c r="U137" s="54">
        <v>0.09</v>
      </c>
      <c r="V137" s="54">
        <v>0.48</v>
      </c>
      <c r="W137" s="54">
        <v>0.12</v>
      </c>
      <c r="X137" s="54">
        <v>0.48</v>
      </c>
      <c r="Y137" s="54" t="s">
        <v>45</v>
      </c>
      <c r="Z137" s="54">
        <v>1.1399999999999999</v>
      </c>
      <c r="AA137" s="54">
        <v>0.78</v>
      </c>
      <c r="AB137" s="54">
        <v>1.5</v>
      </c>
      <c r="AC137" s="54">
        <v>-2.5587990037359898</v>
      </c>
    </row>
    <row r="138" spans="1:29" x14ac:dyDescent="0.25">
      <c r="A138" s="54" t="s">
        <v>333</v>
      </c>
      <c r="B138" s="54" t="s">
        <v>47</v>
      </c>
      <c r="C138" s="54">
        <v>3.9</v>
      </c>
      <c r="D138" s="54" t="s">
        <v>65</v>
      </c>
      <c r="E138" s="54">
        <v>1</v>
      </c>
      <c r="F138" s="54">
        <v>6</v>
      </c>
      <c r="G138" s="54">
        <v>3</v>
      </c>
      <c r="H138" s="54">
        <v>5</v>
      </c>
      <c r="I138" s="54">
        <v>8</v>
      </c>
      <c r="J138" s="54">
        <v>7</v>
      </c>
      <c r="K138" s="54">
        <v>0.51</v>
      </c>
      <c r="L138" s="54">
        <v>1.28</v>
      </c>
      <c r="M138" s="54">
        <v>1.79</v>
      </c>
      <c r="N138" s="54">
        <v>0</v>
      </c>
      <c r="O138" s="54">
        <v>0.04</v>
      </c>
      <c r="P138" s="54">
        <v>0</v>
      </c>
      <c r="Q138" s="54">
        <v>0.35</v>
      </c>
      <c r="R138" s="54">
        <v>0.23</v>
      </c>
      <c r="S138" s="54">
        <v>0.06</v>
      </c>
      <c r="T138" s="54">
        <v>0.16</v>
      </c>
      <c r="U138" s="54">
        <v>0.04</v>
      </c>
      <c r="V138" s="54">
        <v>0.39</v>
      </c>
      <c r="W138" s="54">
        <v>0.1</v>
      </c>
      <c r="X138" s="54">
        <v>0.39</v>
      </c>
      <c r="Y138" s="54" t="s">
        <v>45</v>
      </c>
      <c r="Z138" s="54">
        <v>1.1399999999999999</v>
      </c>
      <c r="AA138" s="54">
        <v>0.78</v>
      </c>
      <c r="AB138" s="54">
        <v>1.5</v>
      </c>
      <c r="AC138" s="54">
        <v>-2.563621793275217</v>
      </c>
    </row>
    <row r="139" spans="1:29" x14ac:dyDescent="0.25">
      <c r="A139" s="54" t="s">
        <v>55</v>
      </c>
      <c r="B139" s="54" t="s">
        <v>47</v>
      </c>
      <c r="C139" s="54">
        <v>4</v>
      </c>
      <c r="D139" s="54" t="s">
        <v>65</v>
      </c>
      <c r="E139" s="54">
        <v>0.6</v>
      </c>
      <c r="F139" s="54">
        <v>6</v>
      </c>
      <c r="G139" s="54">
        <v>4</v>
      </c>
      <c r="H139" s="54">
        <v>4</v>
      </c>
      <c r="I139" s="54">
        <v>8</v>
      </c>
      <c r="J139" s="54">
        <v>13</v>
      </c>
      <c r="K139" s="54">
        <v>0.75</v>
      </c>
      <c r="L139" s="54">
        <v>2.5</v>
      </c>
      <c r="M139" s="54">
        <v>3.25</v>
      </c>
      <c r="N139" s="54">
        <v>0</v>
      </c>
      <c r="O139" s="54">
        <v>0.23</v>
      </c>
      <c r="P139" s="54">
        <v>0</v>
      </c>
      <c r="Q139" s="54">
        <v>0.04</v>
      </c>
      <c r="R139" s="54">
        <v>0.26</v>
      </c>
      <c r="S139" s="54">
        <v>0.06</v>
      </c>
      <c r="T139" s="54">
        <v>0.01</v>
      </c>
      <c r="U139" s="54">
        <v>0</v>
      </c>
      <c r="V139" s="54">
        <v>0.27</v>
      </c>
      <c r="W139" s="54">
        <v>0.06</v>
      </c>
      <c r="X139" s="54">
        <v>0.27</v>
      </c>
      <c r="Y139" s="54" t="s">
        <v>45</v>
      </c>
      <c r="Z139" s="54">
        <v>1.1399999999999999</v>
      </c>
      <c r="AA139" s="54">
        <v>0.78</v>
      </c>
      <c r="AB139" s="54">
        <v>1.5</v>
      </c>
      <c r="AC139" s="54">
        <v>-2.5700521793275208</v>
      </c>
    </row>
    <row r="140" spans="1:29" x14ac:dyDescent="0.25">
      <c r="A140" s="53" t="s">
        <v>334</v>
      </c>
      <c r="B140" s="53" t="s">
        <v>47</v>
      </c>
      <c r="C140" s="53">
        <v>3.9</v>
      </c>
      <c r="D140" s="53" t="s">
        <v>65</v>
      </c>
      <c r="E140" s="53">
        <v>-0.2</v>
      </c>
      <c r="F140" s="53">
        <v>2</v>
      </c>
      <c r="G140" s="53">
        <v>5</v>
      </c>
      <c r="H140" s="53">
        <v>2</v>
      </c>
      <c r="I140" s="53">
        <v>7</v>
      </c>
      <c r="J140" s="53">
        <v>5</v>
      </c>
      <c r="K140" s="53">
        <v>0.77</v>
      </c>
      <c r="L140" s="53">
        <v>0.51</v>
      </c>
      <c r="M140" s="53">
        <v>1.28</v>
      </c>
      <c r="N140" s="53">
        <v>0</v>
      </c>
      <c r="O140" s="53">
        <v>0</v>
      </c>
      <c r="P140" s="53">
        <v>0</v>
      </c>
      <c r="Q140" s="53">
        <v>0.1</v>
      </c>
      <c r="R140" s="53">
        <v>0.03</v>
      </c>
      <c r="S140" s="53">
        <v>0.01</v>
      </c>
      <c r="T140" s="53">
        <v>7.0000000000000007E-2</v>
      </c>
      <c r="U140" s="53">
        <v>0.02</v>
      </c>
      <c r="V140" s="53">
        <v>0.1</v>
      </c>
      <c r="W140" s="53">
        <v>0.03</v>
      </c>
      <c r="X140" s="53">
        <v>0.1</v>
      </c>
      <c r="Y140" s="53" t="s">
        <v>45</v>
      </c>
      <c r="Z140" s="53">
        <v>1.1399999999999999</v>
      </c>
      <c r="AA140" s="53">
        <v>0.78</v>
      </c>
      <c r="AB140" s="53">
        <v>1.5</v>
      </c>
      <c r="AC140" s="53">
        <v>-2.579161892901618</v>
      </c>
    </row>
    <row r="141" spans="1:29" x14ac:dyDescent="0.25">
      <c r="A141" s="53" t="s">
        <v>137</v>
      </c>
      <c r="B141" s="53" t="s">
        <v>90</v>
      </c>
      <c r="C141" s="53">
        <v>4.2</v>
      </c>
      <c r="D141" s="53" t="s">
        <v>65</v>
      </c>
      <c r="E141" s="53">
        <v>1.2</v>
      </c>
      <c r="F141" s="53">
        <v>21</v>
      </c>
      <c r="G141" s="53">
        <v>12</v>
      </c>
      <c r="H141" s="53">
        <v>9</v>
      </c>
      <c r="I141" s="53">
        <v>21</v>
      </c>
      <c r="J141" s="53">
        <v>41</v>
      </c>
      <c r="K141" s="53">
        <v>5.71</v>
      </c>
      <c r="L141" s="53">
        <v>4.05</v>
      </c>
      <c r="M141" s="53">
        <v>9.76</v>
      </c>
      <c r="N141" s="53">
        <v>2</v>
      </c>
      <c r="O141" s="53">
        <v>1.23</v>
      </c>
      <c r="P141" s="53">
        <v>1</v>
      </c>
      <c r="Q141" s="53">
        <v>0.42</v>
      </c>
      <c r="R141" s="53">
        <v>1.02</v>
      </c>
      <c r="S141" s="53">
        <v>0.24</v>
      </c>
      <c r="T141" s="53">
        <v>0.63000000000000012</v>
      </c>
      <c r="U141" s="53">
        <v>0.15</v>
      </c>
      <c r="V141" s="53">
        <v>1.65</v>
      </c>
      <c r="W141" s="53">
        <v>0.39</v>
      </c>
      <c r="X141" s="53">
        <v>-1.35</v>
      </c>
      <c r="Y141" s="53" t="s">
        <v>100</v>
      </c>
      <c r="Z141" s="53">
        <v>1.35</v>
      </c>
      <c r="AA141" s="53">
        <v>1.05</v>
      </c>
      <c r="AB141" s="53">
        <v>1.44</v>
      </c>
      <c r="AC141" s="53">
        <v>-2.819167808219178</v>
      </c>
    </row>
    <row r="142" spans="1:29" x14ac:dyDescent="0.25">
      <c r="A142" s="54" t="s">
        <v>335</v>
      </c>
      <c r="B142" s="54" t="s">
        <v>90</v>
      </c>
      <c r="C142" s="54">
        <v>4.5</v>
      </c>
      <c r="D142" s="54" t="s">
        <v>65</v>
      </c>
      <c r="E142" s="54">
        <v>0.8</v>
      </c>
      <c r="F142" s="54">
        <v>19</v>
      </c>
      <c r="G142" s="54">
        <v>11</v>
      </c>
      <c r="H142" s="54">
        <v>8</v>
      </c>
      <c r="I142" s="54">
        <v>19</v>
      </c>
      <c r="J142" s="54">
        <v>25</v>
      </c>
      <c r="K142" s="54">
        <v>4.8899999999999997</v>
      </c>
      <c r="L142" s="54">
        <v>0.67</v>
      </c>
      <c r="M142" s="54">
        <v>5.56</v>
      </c>
      <c r="N142" s="54">
        <v>0</v>
      </c>
      <c r="O142" s="54">
        <v>0.08</v>
      </c>
      <c r="P142" s="54">
        <v>1</v>
      </c>
      <c r="Q142" s="54">
        <v>1.44</v>
      </c>
      <c r="R142" s="54">
        <v>1.28</v>
      </c>
      <c r="S142" s="54">
        <v>0.28000000000000003</v>
      </c>
      <c r="T142" s="54">
        <v>0.24</v>
      </c>
      <c r="U142" s="54">
        <v>0.05</v>
      </c>
      <c r="V142" s="54">
        <v>1.52</v>
      </c>
      <c r="W142" s="54">
        <v>0.33</v>
      </c>
      <c r="X142" s="54">
        <v>0.52</v>
      </c>
      <c r="Y142" s="54" t="s">
        <v>100</v>
      </c>
      <c r="Z142" s="54">
        <v>1.35</v>
      </c>
      <c r="AA142" s="54">
        <v>1.05</v>
      </c>
      <c r="AB142" s="54">
        <v>1.44</v>
      </c>
      <c r="AC142" s="54">
        <v>-2.8285454545454538</v>
      </c>
    </row>
    <row r="143" spans="1:29" x14ac:dyDescent="0.25">
      <c r="A143" s="42" t="s">
        <v>336</v>
      </c>
      <c r="B143" s="42" t="s">
        <v>90</v>
      </c>
      <c r="C143" s="42">
        <v>4</v>
      </c>
      <c r="D143" s="42" t="s">
        <v>65</v>
      </c>
      <c r="E143" s="42">
        <v>0.4</v>
      </c>
      <c r="F143" s="42">
        <v>15</v>
      </c>
      <c r="G143" s="42">
        <v>11</v>
      </c>
      <c r="H143" s="42">
        <v>8</v>
      </c>
      <c r="I143" s="42">
        <v>19</v>
      </c>
      <c r="J143" s="42">
        <v>28</v>
      </c>
      <c r="K143" s="42">
        <v>3.75</v>
      </c>
      <c r="L143" s="42">
        <v>3.25</v>
      </c>
      <c r="M143" s="42">
        <v>7</v>
      </c>
      <c r="N143" s="42">
        <v>1</v>
      </c>
      <c r="O143" s="42">
        <v>0.94</v>
      </c>
      <c r="P143" s="42">
        <v>0</v>
      </c>
      <c r="Q143" s="42">
        <v>0.35</v>
      </c>
      <c r="R143" s="42">
        <v>0.35</v>
      </c>
      <c r="S143" s="42">
        <v>0.09</v>
      </c>
      <c r="T143" s="42">
        <v>0.94000000000000006</v>
      </c>
      <c r="U143" s="42">
        <v>0.24</v>
      </c>
      <c r="V143" s="42">
        <v>1.29</v>
      </c>
      <c r="W143" s="42">
        <v>0.33</v>
      </c>
      <c r="X143" s="42">
        <v>0.28999999999999998</v>
      </c>
      <c r="Y143" s="42" t="s">
        <v>100</v>
      </c>
      <c r="Z143" s="42">
        <v>1.35</v>
      </c>
      <c r="AA143" s="42">
        <v>1.05</v>
      </c>
      <c r="AB143" s="42">
        <v>1.44</v>
      </c>
      <c r="AC143" s="42">
        <v>-2.8451366749688658</v>
      </c>
    </row>
    <row r="144" spans="1:29" x14ac:dyDescent="0.25">
      <c r="A144" s="42" t="s">
        <v>106</v>
      </c>
      <c r="B144" s="42" t="s">
        <v>70</v>
      </c>
      <c r="C144" s="42">
        <v>4.8</v>
      </c>
      <c r="D144" s="42" t="s">
        <v>65</v>
      </c>
      <c r="E144" s="42">
        <v>3.8</v>
      </c>
      <c r="F144" s="42">
        <v>21</v>
      </c>
      <c r="G144" s="42">
        <v>10</v>
      </c>
      <c r="H144" s="42">
        <v>11</v>
      </c>
      <c r="I144" s="42">
        <v>21</v>
      </c>
      <c r="J144" s="42">
        <v>59</v>
      </c>
      <c r="K144" s="42">
        <v>5</v>
      </c>
      <c r="L144" s="42">
        <v>7.29</v>
      </c>
      <c r="M144" s="42">
        <v>12.29</v>
      </c>
      <c r="N144" s="42">
        <v>3</v>
      </c>
      <c r="O144" s="42">
        <v>1.51</v>
      </c>
      <c r="P144" s="42">
        <v>5</v>
      </c>
      <c r="Q144" s="42">
        <v>1.49</v>
      </c>
      <c r="R144" s="42">
        <v>1.37</v>
      </c>
      <c r="S144" s="42">
        <v>0.28999999999999998</v>
      </c>
      <c r="T144" s="42">
        <v>1.63</v>
      </c>
      <c r="U144" s="42">
        <v>0.34</v>
      </c>
      <c r="V144" s="42">
        <v>3</v>
      </c>
      <c r="W144" s="42">
        <v>0.63</v>
      </c>
      <c r="X144" s="42">
        <v>-5</v>
      </c>
      <c r="Y144" s="42" t="s">
        <v>68</v>
      </c>
      <c r="Z144" s="42">
        <v>1.29</v>
      </c>
      <c r="AA144" s="42">
        <v>0.63</v>
      </c>
      <c r="AB144" s="42">
        <v>1.53</v>
      </c>
      <c r="AC144" s="42">
        <v>-2.8532364881693639</v>
      </c>
    </row>
    <row r="145" spans="1:29" x14ac:dyDescent="0.25">
      <c r="A145" s="42" t="s">
        <v>109</v>
      </c>
      <c r="B145" s="42" t="s">
        <v>43</v>
      </c>
      <c r="C145" s="42">
        <v>4.4000000000000004</v>
      </c>
      <c r="D145" s="42" t="s">
        <v>65</v>
      </c>
      <c r="E145" s="42">
        <v>1.2</v>
      </c>
      <c r="F145" s="42">
        <v>22</v>
      </c>
      <c r="G145" s="42">
        <v>12</v>
      </c>
      <c r="H145" s="42">
        <v>10</v>
      </c>
      <c r="I145" s="42">
        <v>22</v>
      </c>
      <c r="J145" s="42">
        <v>47</v>
      </c>
      <c r="K145" s="42">
        <v>7.05</v>
      </c>
      <c r="L145" s="42">
        <v>3.64</v>
      </c>
      <c r="M145" s="42">
        <v>10.68</v>
      </c>
      <c r="N145" s="42">
        <v>1</v>
      </c>
      <c r="O145" s="42">
        <v>0.73</v>
      </c>
      <c r="P145" s="42">
        <v>2</v>
      </c>
      <c r="Q145" s="42">
        <v>3.64</v>
      </c>
      <c r="R145" s="42">
        <v>2.36</v>
      </c>
      <c r="S145" s="42">
        <v>0.54</v>
      </c>
      <c r="T145" s="42">
        <v>2.0099999999999998</v>
      </c>
      <c r="U145" s="42">
        <v>0.46</v>
      </c>
      <c r="V145" s="42">
        <v>4.3699999999999992</v>
      </c>
      <c r="W145" s="42">
        <v>1</v>
      </c>
      <c r="X145" s="42">
        <v>1.37</v>
      </c>
      <c r="Y145" s="42" t="s">
        <v>41</v>
      </c>
      <c r="Z145" s="42">
        <v>1.58</v>
      </c>
      <c r="AA145" s="42">
        <v>0.63</v>
      </c>
      <c r="AB145" s="42">
        <v>1.29</v>
      </c>
      <c r="AC145" s="42">
        <v>-2.8914272104607721</v>
      </c>
    </row>
    <row r="146" spans="1:29" x14ac:dyDescent="0.25">
      <c r="A146" s="42" t="s">
        <v>337</v>
      </c>
      <c r="B146" s="42" t="s">
        <v>90</v>
      </c>
      <c r="C146" s="42">
        <v>4</v>
      </c>
      <c r="D146" s="42" t="s">
        <v>65</v>
      </c>
      <c r="E146" s="42">
        <v>0.6</v>
      </c>
      <c r="F146" s="42">
        <v>8</v>
      </c>
      <c r="G146" s="42">
        <v>4</v>
      </c>
      <c r="H146" s="42">
        <v>4</v>
      </c>
      <c r="I146" s="42">
        <v>8</v>
      </c>
      <c r="J146" s="42">
        <v>7</v>
      </c>
      <c r="K146" s="42">
        <v>1.25</v>
      </c>
      <c r="L146" s="42">
        <v>0.5</v>
      </c>
      <c r="M146" s="42">
        <v>1.75</v>
      </c>
      <c r="N146" s="42">
        <v>0</v>
      </c>
      <c r="O146" s="42">
        <v>0</v>
      </c>
      <c r="P146" s="42">
        <v>0</v>
      </c>
      <c r="Q146" s="42">
        <v>0.4499999999999999</v>
      </c>
      <c r="R146" s="42">
        <v>0.43999999999999989</v>
      </c>
      <c r="S146" s="42">
        <v>0.11</v>
      </c>
      <c r="T146" s="42">
        <v>0.01</v>
      </c>
      <c r="U146" s="42">
        <v>0</v>
      </c>
      <c r="V146" s="42">
        <v>0.4499999999999999</v>
      </c>
      <c r="W146" s="42">
        <v>0.11</v>
      </c>
      <c r="X146" s="42">
        <v>0.4499999999999999</v>
      </c>
      <c r="Y146" s="42" t="s">
        <v>100</v>
      </c>
      <c r="Z146" s="42">
        <v>1.35</v>
      </c>
      <c r="AA146" s="42">
        <v>1.05</v>
      </c>
      <c r="AB146" s="42">
        <v>1.44</v>
      </c>
      <c r="AC146" s="42">
        <v>-2.905730697384806</v>
      </c>
    </row>
    <row r="147" spans="1:29" x14ac:dyDescent="0.25">
      <c r="A147" s="42" t="s">
        <v>338</v>
      </c>
      <c r="B147" s="42" t="s">
        <v>70</v>
      </c>
      <c r="C147" s="42">
        <v>4.3</v>
      </c>
      <c r="D147" s="42" t="s">
        <v>65</v>
      </c>
      <c r="E147" s="42">
        <v>3</v>
      </c>
      <c r="F147" s="42">
        <v>11</v>
      </c>
      <c r="G147" s="42">
        <v>6</v>
      </c>
      <c r="H147" s="42">
        <v>9</v>
      </c>
      <c r="I147" s="42">
        <v>15</v>
      </c>
      <c r="J147" s="42">
        <v>35</v>
      </c>
      <c r="K147" s="42">
        <v>1.86</v>
      </c>
      <c r="L147" s="42">
        <v>6.28</v>
      </c>
      <c r="M147" s="42">
        <v>8.14</v>
      </c>
      <c r="N147" s="42">
        <v>2</v>
      </c>
      <c r="O147" s="42">
        <v>1.04</v>
      </c>
      <c r="P147" s="42">
        <v>1</v>
      </c>
      <c r="Q147" s="42">
        <v>0.67</v>
      </c>
      <c r="R147" s="42">
        <v>0.23</v>
      </c>
      <c r="S147" s="42">
        <v>0.05</v>
      </c>
      <c r="T147" s="42">
        <v>1.48</v>
      </c>
      <c r="U147" s="42">
        <v>0.34</v>
      </c>
      <c r="V147" s="42">
        <v>1.71</v>
      </c>
      <c r="W147" s="42">
        <v>0.39</v>
      </c>
      <c r="X147" s="42">
        <v>-1.29</v>
      </c>
      <c r="Y147" s="42" t="s">
        <v>68</v>
      </c>
      <c r="Z147" s="42">
        <v>1.29</v>
      </c>
      <c r="AA147" s="42">
        <v>0.63</v>
      </c>
      <c r="AB147" s="42">
        <v>1.53</v>
      </c>
      <c r="AC147" s="42">
        <v>-2.9090695516811951</v>
      </c>
    </row>
    <row r="148" spans="1:29" x14ac:dyDescent="0.25">
      <c r="A148" s="42" t="s">
        <v>339</v>
      </c>
      <c r="B148" s="42" t="s">
        <v>70</v>
      </c>
      <c r="C148" s="42">
        <v>4.5</v>
      </c>
      <c r="D148" s="42" t="s">
        <v>65</v>
      </c>
      <c r="E148" s="42">
        <v>1.4</v>
      </c>
      <c r="F148" s="42">
        <v>17</v>
      </c>
      <c r="G148" s="42">
        <v>8</v>
      </c>
      <c r="H148" s="42">
        <v>10</v>
      </c>
      <c r="I148" s="42">
        <v>18</v>
      </c>
      <c r="J148" s="42">
        <v>36</v>
      </c>
      <c r="K148" s="42">
        <v>4</v>
      </c>
      <c r="L148" s="42">
        <v>4</v>
      </c>
      <c r="M148" s="42">
        <v>8</v>
      </c>
      <c r="N148" s="42">
        <v>0</v>
      </c>
      <c r="O148" s="42">
        <v>0.57999999999999996</v>
      </c>
      <c r="P148" s="42">
        <v>3</v>
      </c>
      <c r="Q148" s="42">
        <v>0.94</v>
      </c>
      <c r="R148" s="42">
        <v>0.84000000000000008</v>
      </c>
      <c r="S148" s="42">
        <v>0.19</v>
      </c>
      <c r="T148" s="42">
        <v>0.68</v>
      </c>
      <c r="U148" s="42">
        <v>0.15</v>
      </c>
      <c r="V148" s="42">
        <v>1.52</v>
      </c>
      <c r="W148" s="42">
        <v>0.34</v>
      </c>
      <c r="X148" s="42">
        <v>-1.48</v>
      </c>
      <c r="Y148" s="42" t="s">
        <v>68</v>
      </c>
      <c r="Z148" s="42">
        <v>1.29</v>
      </c>
      <c r="AA148" s="42">
        <v>0.63</v>
      </c>
      <c r="AB148" s="42">
        <v>1.53</v>
      </c>
      <c r="AC148" s="42">
        <v>-2.9172930261519299</v>
      </c>
    </row>
    <row r="149" spans="1:29" x14ac:dyDescent="0.25">
      <c r="A149" s="42" t="s">
        <v>340</v>
      </c>
      <c r="B149" s="42" t="s">
        <v>90</v>
      </c>
      <c r="C149" s="42">
        <v>4</v>
      </c>
      <c r="D149" s="42" t="s">
        <v>65</v>
      </c>
      <c r="E149" s="42">
        <v>0.6</v>
      </c>
      <c r="F149" s="42">
        <v>9</v>
      </c>
      <c r="G149" s="42">
        <v>6</v>
      </c>
      <c r="H149" s="42">
        <v>7</v>
      </c>
      <c r="I149" s="42">
        <v>13</v>
      </c>
      <c r="J149" s="42">
        <v>17</v>
      </c>
      <c r="K149" s="42">
        <v>3</v>
      </c>
      <c r="L149" s="42">
        <v>1.25</v>
      </c>
      <c r="M149" s="42">
        <v>4.25</v>
      </c>
      <c r="N149" s="42">
        <v>0</v>
      </c>
      <c r="O149" s="42">
        <v>0.14000000000000001</v>
      </c>
      <c r="P149" s="42">
        <v>0</v>
      </c>
      <c r="Q149" s="42">
        <v>0.1</v>
      </c>
      <c r="R149" s="42">
        <v>0.14000000000000001</v>
      </c>
      <c r="S149" s="42">
        <v>0.04</v>
      </c>
      <c r="T149" s="42">
        <v>0.1</v>
      </c>
      <c r="U149" s="42">
        <v>0.02</v>
      </c>
      <c r="V149" s="42">
        <v>0.24</v>
      </c>
      <c r="W149" s="42">
        <v>0.06</v>
      </c>
      <c r="X149" s="42">
        <v>0.24</v>
      </c>
      <c r="Y149" s="42" t="s">
        <v>100</v>
      </c>
      <c r="Z149" s="42">
        <v>1.35</v>
      </c>
      <c r="AA149" s="42">
        <v>1.05</v>
      </c>
      <c r="AB149" s="42">
        <v>1.44</v>
      </c>
      <c r="AC149" s="42">
        <v>-2.9208792029887909</v>
      </c>
    </row>
    <row r="150" spans="1:29" x14ac:dyDescent="0.25">
      <c r="A150" s="42" t="s">
        <v>341</v>
      </c>
      <c r="B150" s="42" t="s">
        <v>90</v>
      </c>
      <c r="C150" s="42">
        <v>3.9</v>
      </c>
      <c r="D150" s="42" t="s">
        <v>65</v>
      </c>
      <c r="E150" s="42">
        <v>0.8</v>
      </c>
      <c r="F150" s="42">
        <v>13</v>
      </c>
      <c r="G150" s="42">
        <v>7</v>
      </c>
      <c r="H150" s="42">
        <v>7</v>
      </c>
      <c r="I150" s="42">
        <v>14</v>
      </c>
      <c r="J150" s="42">
        <v>9</v>
      </c>
      <c r="K150" s="42">
        <v>1.28</v>
      </c>
      <c r="L150" s="42">
        <v>1.03</v>
      </c>
      <c r="M150" s="42">
        <v>2.31</v>
      </c>
      <c r="N150" s="42">
        <v>0</v>
      </c>
      <c r="O150" s="42">
        <v>0.04</v>
      </c>
      <c r="P150" s="42">
        <v>0</v>
      </c>
      <c r="Q150" s="42">
        <v>0.08</v>
      </c>
      <c r="R150" s="42">
        <v>0.06</v>
      </c>
      <c r="S150" s="42">
        <v>0.02</v>
      </c>
      <c r="T150" s="42">
        <v>0.06</v>
      </c>
      <c r="U150" s="42">
        <v>0.02</v>
      </c>
      <c r="V150" s="42">
        <v>0.12</v>
      </c>
      <c r="W150" s="42">
        <v>0.04</v>
      </c>
      <c r="X150" s="42">
        <v>0.12</v>
      </c>
      <c r="Y150" s="42" t="s">
        <v>100</v>
      </c>
      <c r="Z150" s="42">
        <v>1.35</v>
      </c>
      <c r="AA150" s="42">
        <v>1.05</v>
      </c>
      <c r="AB150" s="42">
        <v>1.44</v>
      </c>
      <c r="AC150" s="42">
        <v>-2.9295354919053538</v>
      </c>
    </row>
    <row r="151" spans="1:29" x14ac:dyDescent="0.25">
      <c r="A151" s="42" t="s">
        <v>342</v>
      </c>
      <c r="B151" s="42" t="s">
        <v>90</v>
      </c>
      <c r="C151" s="42">
        <v>3.9</v>
      </c>
      <c r="D151" s="42" t="s">
        <v>65</v>
      </c>
      <c r="E151" s="42">
        <v>0.2</v>
      </c>
      <c r="F151" s="42">
        <v>2</v>
      </c>
      <c r="G151" s="42">
        <v>0</v>
      </c>
      <c r="H151" s="42">
        <v>2</v>
      </c>
      <c r="I151" s="42">
        <v>2</v>
      </c>
      <c r="J151" s="42">
        <v>1</v>
      </c>
      <c r="K151" s="42">
        <v>0</v>
      </c>
      <c r="L151" s="42">
        <v>0.26</v>
      </c>
      <c r="M151" s="42">
        <v>0.26</v>
      </c>
      <c r="N151" s="42">
        <v>0</v>
      </c>
      <c r="O151" s="42">
        <v>0.02</v>
      </c>
      <c r="P151" s="42">
        <v>0</v>
      </c>
      <c r="Q151" s="42">
        <v>0.05</v>
      </c>
      <c r="R151" s="42">
        <v>0</v>
      </c>
      <c r="S151" s="42">
        <v>0</v>
      </c>
      <c r="T151" s="42">
        <v>7.0000000000000007E-2</v>
      </c>
      <c r="U151" s="42">
        <v>0.02</v>
      </c>
      <c r="V151" s="42">
        <v>7.0000000000000007E-2</v>
      </c>
      <c r="W151" s="42">
        <v>0.02</v>
      </c>
      <c r="X151" s="42">
        <v>7.0000000000000007E-2</v>
      </c>
      <c r="Y151" s="42" t="s">
        <v>100</v>
      </c>
      <c r="Z151" s="42">
        <v>1.35</v>
      </c>
      <c r="AA151" s="42">
        <v>1.05</v>
      </c>
      <c r="AB151" s="42">
        <v>1.44</v>
      </c>
      <c r="AC151" s="42">
        <v>-2.9331422789539219</v>
      </c>
    </row>
    <row r="152" spans="1:29" x14ac:dyDescent="0.25">
      <c r="A152" s="42" t="s">
        <v>343</v>
      </c>
      <c r="B152" s="42" t="s">
        <v>90</v>
      </c>
      <c r="C152" s="42">
        <v>4.0999999999999996</v>
      </c>
      <c r="D152" s="42" t="s">
        <v>65</v>
      </c>
      <c r="E152" s="42">
        <v>0</v>
      </c>
      <c r="F152" s="42">
        <v>2</v>
      </c>
      <c r="G152" s="42">
        <v>1</v>
      </c>
      <c r="H152" s="42">
        <v>1</v>
      </c>
      <c r="I152" s="42">
        <v>2</v>
      </c>
      <c r="J152" s="42">
        <v>2</v>
      </c>
      <c r="K152" s="42">
        <v>0</v>
      </c>
      <c r="L152" s="42">
        <v>0.49</v>
      </c>
      <c r="M152" s="42">
        <v>0.49</v>
      </c>
      <c r="N152" s="42">
        <v>0</v>
      </c>
      <c r="O152" s="42">
        <v>0</v>
      </c>
      <c r="P152" s="42">
        <v>0</v>
      </c>
      <c r="Q152" s="42">
        <v>0.03</v>
      </c>
      <c r="R152" s="42">
        <v>0.02</v>
      </c>
      <c r="S152" s="42">
        <v>0</v>
      </c>
      <c r="T152" s="42">
        <v>0.01</v>
      </c>
      <c r="U152" s="42">
        <v>0</v>
      </c>
      <c r="V152" s="42">
        <v>0.03</v>
      </c>
      <c r="W152" s="42">
        <v>0</v>
      </c>
      <c r="X152" s="42">
        <v>0.03</v>
      </c>
      <c r="Y152" s="42" t="s">
        <v>100</v>
      </c>
      <c r="Z152" s="42">
        <v>1.35</v>
      </c>
      <c r="AA152" s="42">
        <v>1.05</v>
      </c>
      <c r="AB152" s="42">
        <v>1.44</v>
      </c>
      <c r="AC152" s="42">
        <v>-2.9360277085927771</v>
      </c>
    </row>
    <row r="153" spans="1:29" x14ac:dyDescent="0.25">
      <c r="A153" s="42" t="s">
        <v>344</v>
      </c>
      <c r="B153" s="42" t="s">
        <v>70</v>
      </c>
      <c r="C153" s="42">
        <v>4.3</v>
      </c>
      <c r="D153" s="42" t="s">
        <v>65</v>
      </c>
      <c r="E153" s="42">
        <v>0.4</v>
      </c>
      <c r="F153" s="42">
        <v>10</v>
      </c>
      <c r="G153" s="42">
        <v>7</v>
      </c>
      <c r="H153" s="42">
        <v>8</v>
      </c>
      <c r="I153" s="42">
        <v>15</v>
      </c>
      <c r="J153" s="42">
        <v>17</v>
      </c>
      <c r="K153" s="42">
        <v>2.79</v>
      </c>
      <c r="L153" s="42">
        <v>1.1599999999999999</v>
      </c>
      <c r="M153" s="42">
        <v>3.95</v>
      </c>
      <c r="N153" s="42">
        <v>0</v>
      </c>
      <c r="O153" s="42">
        <v>0.5</v>
      </c>
      <c r="P153" s="42">
        <v>1</v>
      </c>
      <c r="Q153" s="42">
        <v>7.0000000000000007E-2</v>
      </c>
      <c r="R153" s="42">
        <v>0.05</v>
      </c>
      <c r="S153" s="42">
        <v>0.01</v>
      </c>
      <c r="T153" s="42">
        <v>0.52</v>
      </c>
      <c r="U153" s="42">
        <v>0.12</v>
      </c>
      <c r="V153" s="42">
        <v>0.57000000000000006</v>
      </c>
      <c r="W153" s="42">
        <v>0.13</v>
      </c>
      <c r="X153" s="42">
        <v>-0.43</v>
      </c>
      <c r="Y153" s="42" t="s">
        <v>68</v>
      </c>
      <c r="Z153" s="42">
        <v>1.29</v>
      </c>
      <c r="AA153" s="42">
        <v>0.63</v>
      </c>
      <c r="AB153" s="42">
        <v>1.53</v>
      </c>
      <c r="AC153" s="42">
        <v>-2.9584103985056029</v>
      </c>
    </row>
    <row r="154" spans="1:29" x14ac:dyDescent="0.25">
      <c r="A154" s="42" t="s">
        <v>345</v>
      </c>
      <c r="B154" s="42" t="s">
        <v>70</v>
      </c>
      <c r="C154" s="42">
        <v>4.3</v>
      </c>
      <c r="D154" s="42" t="s">
        <v>65</v>
      </c>
      <c r="E154" s="42">
        <v>2</v>
      </c>
      <c r="F154" s="42">
        <v>14</v>
      </c>
      <c r="G154" s="42">
        <v>7</v>
      </c>
      <c r="H154" s="42">
        <v>7</v>
      </c>
      <c r="I154" s="42">
        <v>14</v>
      </c>
      <c r="J154" s="42">
        <v>28</v>
      </c>
      <c r="K154" s="42">
        <v>3.95</v>
      </c>
      <c r="L154" s="42">
        <v>2.56</v>
      </c>
      <c r="M154" s="42">
        <v>6.51</v>
      </c>
      <c r="N154" s="42">
        <v>0</v>
      </c>
      <c r="O154" s="42">
        <v>0.45</v>
      </c>
      <c r="P154" s="42">
        <v>0</v>
      </c>
      <c r="Q154" s="42">
        <v>0.08</v>
      </c>
      <c r="R154" s="42">
        <v>0.24</v>
      </c>
      <c r="S154" s="42">
        <v>0.06</v>
      </c>
      <c r="T154" s="42">
        <v>0.28999999999999998</v>
      </c>
      <c r="U154" s="42">
        <v>7.0000000000000007E-2</v>
      </c>
      <c r="V154" s="42">
        <v>0.53</v>
      </c>
      <c r="W154" s="42">
        <v>0.13</v>
      </c>
      <c r="X154" s="42">
        <v>0.53</v>
      </c>
      <c r="Y154" s="42" t="s">
        <v>68</v>
      </c>
      <c r="Z154" s="42">
        <v>1.29</v>
      </c>
      <c r="AA154" s="42">
        <v>0.63</v>
      </c>
      <c r="AB154" s="42">
        <v>1.53</v>
      </c>
      <c r="AC154" s="42">
        <v>-2.9601416562889158</v>
      </c>
    </row>
    <row r="155" spans="1:29" x14ac:dyDescent="0.25">
      <c r="A155" s="42" t="s">
        <v>346</v>
      </c>
      <c r="B155" s="42" t="s">
        <v>70</v>
      </c>
      <c r="C155" s="42">
        <v>4.3</v>
      </c>
      <c r="D155" s="42" t="s">
        <v>65</v>
      </c>
      <c r="E155" s="42">
        <v>1.6</v>
      </c>
      <c r="F155" s="42">
        <v>15</v>
      </c>
      <c r="G155" s="42">
        <v>8</v>
      </c>
      <c r="H155" s="42">
        <v>8</v>
      </c>
      <c r="I155" s="42">
        <v>16</v>
      </c>
      <c r="J155" s="42">
        <v>34</v>
      </c>
      <c r="K155" s="42">
        <v>5.35</v>
      </c>
      <c r="L155" s="42">
        <v>2.56</v>
      </c>
      <c r="M155" s="42">
        <v>7.91</v>
      </c>
      <c r="N155" s="42">
        <v>0</v>
      </c>
      <c r="O155" s="42">
        <v>0.03</v>
      </c>
      <c r="P155" s="42">
        <v>1</v>
      </c>
      <c r="Q155" s="42">
        <v>0.37</v>
      </c>
      <c r="R155" s="42">
        <v>0.36</v>
      </c>
      <c r="S155" s="42">
        <v>0.08</v>
      </c>
      <c r="T155" s="42">
        <v>0.04</v>
      </c>
      <c r="U155" s="42">
        <v>0.01</v>
      </c>
      <c r="V155" s="42">
        <v>0.4</v>
      </c>
      <c r="W155" s="42">
        <v>0.09</v>
      </c>
      <c r="X155" s="42">
        <v>-0.6</v>
      </c>
      <c r="Y155" s="42" t="s">
        <v>68</v>
      </c>
      <c r="Z155" s="42">
        <v>1.29</v>
      </c>
      <c r="AA155" s="42">
        <v>0.63</v>
      </c>
      <c r="AB155" s="42">
        <v>1.53</v>
      </c>
      <c r="AC155" s="42">
        <v>-2.965768244084682</v>
      </c>
    </row>
    <row r="156" spans="1:29" x14ac:dyDescent="0.25">
      <c r="A156" s="42" t="s">
        <v>347</v>
      </c>
      <c r="B156" s="42" t="s">
        <v>70</v>
      </c>
      <c r="C156" s="42">
        <v>3.9</v>
      </c>
      <c r="D156" s="42" t="s">
        <v>65</v>
      </c>
      <c r="E156" s="42">
        <v>0</v>
      </c>
      <c r="F156" s="42">
        <v>5</v>
      </c>
      <c r="G156" s="42">
        <v>2</v>
      </c>
      <c r="H156" s="42">
        <v>3</v>
      </c>
      <c r="I156" s="42">
        <v>5</v>
      </c>
      <c r="J156" s="42">
        <v>3</v>
      </c>
      <c r="K156" s="42">
        <v>-0.26</v>
      </c>
      <c r="L156" s="42">
        <v>1.03</v>
      </c>
      <c r="M156" s="42">
        <v>0.77</v>
      </c>
      <c r="N156" s="42">
        <v>0</v>
      </c>
      <c r="O156" s="42">
        <v>0.33</v>
      </c>
      <c r="P156" s="42">
        <v>0</v>
      </c>
      <c r="Q156" s="42">
        <v>0.03</v>
      </c>
      <c r="R156" s="42">
        <v>0.33</v>
      </c>
      <c r="S156" s="42">
        <v>0.08</v>
      </c>
      <c r="T156" s="42">
        <v>0.03</v>
      </c>
      <c r="U156" s="42">
        <v>0.01</v>
      </c>
      <c r="V156" s="42">
        <v>0.36</v>
      </c>
      <c r="W156" s="42">
        <v>0.09</v>
      </c>
      <c r="X156" s="42">
        <v>0.36</v>
      </c>
      <c r="Y156" s="42" t="s">
        <v>68</v>
      </c>
      <c r="Z156" s="42">
        <v>1.29</v>
      </c>
      <c r="AA156" s="42">
        <v>0.63</v>
      </c>
      <c r="AB156" s="42">
        <v>1.53</v>
      </c>
      <c r="AC156" s="42">
        <v>-2.9674995018679939</v>
      </c>
    </row>
    <row r="157" spans="1:29" x14ac:dyDescent="0.25">
      <c r="A157" s="42" t="s">
        <v>348</v>
      </c>
      <c r="B157" s="42" t="s">
        <v>70</v>
      </c>
      <c r="C157" s="42">
        <v>3.9</v>
      </c>
      <c r="D157" s="42" t="s">
        <v>65</v>
      </c>
      <c r="E157" s="42">
        <v>0</v>
      </c>
      <c r="F157" s="42">
        <v>1</v>
      </c>
      <c r="G157" s="42">
        <v>1</v>
      </c>
      <c r="H157" s="42">
        <v>0</v>
      </c>
      <c r="I157" s="42">
        <v>1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0.09</v>
      </c>
      <c r="R157" s="42">
        <v>0.09</v>
      </c>
      <c r="S157" s="42">
        <v>0.02</v>
      </c>
      <c r="T157" s="42">
        <v>0</v>
      </c>
      <c r="U157" s="42">
        <v>0</v>
      </c>
      <c r="V157" s="42">
        <v>0.09</v>
      </c>
      <c r="W157" s="42">
        <v>0.02</v>
      </c>
      <c r="X157" s="42">
        <v>0.09</v>
      </c>
      <c r="Y157" s="42" t="s">
        <v>68</v>
      </c>
      <c r="Z157" s="42">
        <v>1.29</v>
      </c>
      <c r="AA157" s="42">
        <v>0.63</v>
      </c>
      <c r="AB157" s="42">
        <v>1.53</v>
      </c>
      <c r="AC157" s="42">
        <v>-2.979185491905354</v>
      </c>
    </row>
    <row r="158" spans="1:29" x14ac:dyDescent="0.25">
      <c r="A158" s="42" t="s">
        <v>349</v>
      </c>
      <c r="B158" s="42" t="s">
        <v>43</v>
      </c>
      <c r="C158" s="42">
        <v>4</v>
      </c>
      <c r="D158" s="42" t="s">
        <v>65</v>
      </c>
      <c r="E158" s="42">
        <v>1.4</v>
      </c>
      <c r="F158" s="42">
        <v>19</v>
      </c>
      <c r="G158" s="42">
        <v>10</v>
      </c>
      <c r="H158" s="42">
        <v>9</v>
      </c>
      <c r="I158" s="42">
        <v>19</v>
      </c>
      <c r="J158" s="42">
        <v>28</v>
      </c>
      <c r="K158" s="42">
        <v>3.25</v>
      </c>
      <c r="L158" s="42">
        <v>3.75</v>
      </c>
      <c r="M158" s="42">
        <v>7</v>
      </c>
      <c r="N158" s="42">
        <v>0</v>
      </c>
      <c r="O158" s="42">
        <v>0.83000000000000007</v>
      </c>
      <c r="P158" s="42">
        <v>0</v>
      </c>
      <c r="Q158" s="42">
        <v>0.16</v>
      </c>
      <c r="R158" s="42">
        <v>0.67</v>
      </c>
      <c r="S158" s="42">
        <v>0.16</v>
      </c>
      <c r="T158" s="42">
        <v>0.32</v>
      </c>
      <c r="U158" s="42">
        <v>0.08</v>
      </c>
      <c r="V158" s="42">
        <v>0.99</v>
      </c>
      <c r="W158" s="42">
        <v>0.24</v>
      </c>
      <c r="X158" s="42">
        <v>0.99</v>
      </c>
      <c r="Y158" s="42" t="s">
        <v>41</v>
      </c>
      <c r="Z158" s="42">
        <v>1.58</v>
      </c>
      <c r="AA158" s="42">
        <v>0.63</v>
      </c>
      <c r="AB158" s="42">
        <v>1.29</v>
      </c>
      <c r="AC158" s="42">
        <v>-3.0377184931506851</v>
      </c>
    </row>
    <row r="159" spans="1:29" x14ac:dyDescent="0.25">
      <c r="A159" s="42" t="s">
        <v>350</v>
      </c>
      <c r="B159" s="42" t="s">
        <v>43</v>
      </c>
      <c r="C159" s="42">
        <v>3.9</v>
      </c>
      <c r="D159" s="42" t="s">
        <v>65</v>
      </c>
      <c r="E159" s="42">
        <v>-0.2</v>
      </c>
      <c r="F159" s="42">
        <v>10</v>
      </c>
      <c r="G159" s="42">
        <v>6</v>
      </c>
      <c r="H159" s="42">
        <v>4</v>
      </c>
      <c r="I159" s="42">
        <v>10</v>
      </c>
      <c r="J159" s="42">
        <v>14</v>
      </c>
      <c r="K159" s="42">
        <v>2.0499999999999998</v>
      </c>
      <c r="L159" s="42">
        <v>1.54</v>
      </c>
      <c r="M159" s="42">
        <v>3.59</v>
      </c>
      <c r="N159" s="42">
        <v>0</v>
      </c>
      <c r="O159" s="42">
        <v>0.72</v>
      </c>
      <c r="P159" s="42">
        <v>1</v>
      </c>
      <c r="Q159" s="42">
        <v>0.23</v>
      </c>
      <c r="R159" s="42">
        <v>0.47</v>
      </c>
      <c r="S159" s="42">
        <v>0.12</v>
      </c>
      <c r="T159" s="42">
        <v>0.48</v>
      </c>
      <c r="U159" s="42">
        <v>0.12</v>
      </c>
      <c r="V159" s="42">
        <v>0.95</v>
      </c>
      <c r="W159" s="42">
        <v>0.24</v>
      </c>
      <c r="X159" s="42">
        <v>-5.0000000000000037E-2</v>
      </c>
      <c r="Y159" s="42" t="s">
        <v>41</v>
      </c>
      <c r="Z159" s="42">
        <v>1.58</v>
      </c>
      <c r="AA159" s="42">
        <v>0.63</v>
      </c>
      <c r="AB159" s="42">
        <v>1.29</v>
      </c>
      <c r="AC159" s="42">
        <v>-3.0394497509339971</v>
      </c>
    </row>
    <row r="160" spans="1:29" x14ac:dyDescent="0.25">
      <c r="A160" s="42" t="s">
        <v>122</v>
      </c>
      <c r="B160" s="42" t="s">
        <v>43</v>
      </c>
      <c r="C160" s="42">
        <v>3.9</v>
      </c>
      <c r="D160" s="42" t="s">
        <v>65</v>
      </c>
      <c r="E160" s="42">
        <v>0.6</v>
      </c>
      <c r="F160" s="42">
        <v>8</v>
      </c>
      <c r="G160" s="42">
        <v>6</v>
      </c>
      <c r="H160" s="42">
        <v>7</v>
      </c>
      <c r="I160" s="42">
        <v>13</v>
      </c>
      <c r="J160" s="42">
        <v>13</v>
      </c>
      <c r="K160" s="42">
        <v>1.03</v>
      </c>
      <c r="L160" s="42">
        <v>2.31</v>
      </c>
      <c r="M160" s="42">
        <v>3.33</v>
      </c>
      <c r="N160" s="42">
        <v>0</v>
      </c>
      <c r="O160" s="42">
        <v>0.4</v>
      </c>
      <c r="P160" s="42">
        <v>1</v>
      </c>
      <c r="Q160" s="42">
        <v>0.39</v>
      </c>
      <c r="R160" s="42">
        <v>0.28000000000000003</v>
      </c>
      <c r="S160" s="42">
        <v>7.0000000000000007E-2</v>
      </c>
      <c r="T160" s="42">
        <v>0.51</v>
      </c>
      <c r="U160" s="42">
        <v>0.13</v>
      </c>
      <c r="V160" s="42">
        <v>0.79</v>
      </c>
      <c r="W160" s="42">
        <v>0.2</v>
      </c>
      <c r="X160" s="42">
        <v>-0.21</v>
      </c>
      <c r="Y160" s="42" t="s">
        <v>41</v>
      </c>
      <c r="Z160" s="42">
        <v>1.58</v>
      </c>
      <c r="AA160" s="42">
        <v>0.63</v>
      </c>
      <c r="AB160" s="42">
        <v>1.29</v>
      </c>
      <c r="AC160" s="42">
        <v>-3.046374782067248</v>
      </c>
    </row>
    <row r="161" spans="1:29" x14ac:dyDescent="0.25">
      <c r="A161" s="42" t="s">
        <v>76</v>
      </c>
      <c r="B161" s="42" t="s">
        <v>43</v>
      </c>
      <c r="C161" s="42">
        <v>3.9</v>
      </c>
      <c r="D161" s="42" t="s">
        <v>65</v>
      </c>
      <c r="E161" s="42">
        <v>2</v>
      </c>
      <c r="F161" s="42">
        <v>12</v>
      </c>
      <c r="G161" s="42">
        <v>6</v>
      </c>
      <c r="H161" s="42">
        <v>6</v>
      </c>
      <c r="I161" s="42">
        <v>12</v>
      </c>
      <c r="J161" s="42">
        <v>22</v>
      </c>
      <c r="K161" s="42">
        <v>2.82</v>
      </c>
      <c r="L161" s="42">
        <v>2.82</v>
      </c>
      <c r="M161" s="42">
        <v>5.64</v>
      </c>
      <c r="N161" s="42">
        <v>0</v>
      </c>
      <c r="O161" s="42">
        <v>0.43</v>
      </c>
      <c r="P161" s="42">
        <v>0</v>
      </c>
      <c r="Q161" s="42">
        <v>0.04</v>
      </c>
      <c r="R161" s="42">
        <v>0.15</v>
      </c>
      <c r="S161" s="42">
        <v>0.04</v>
      </c>
      <c r="T161" s="42">
        <v>0.32</v>
      </c>
      <c r="U161" s="42">
        <v>0.08</v>
      </c>
      <c r="V161" s="42">
        <v>0.47</v>
      </c>
      <c r="W161" s="42">
        <v>0.12</v>
      </c>
      <c r="X161" s="42">
        <v>0.47</v>
      </c>
      <c r="Y161" s="42" t="s">
        <v>41</v>
      </c>
      <c r="Z161" s="42">
        <v>1.58</v>
      </c>
      <c r="AA161" s="42">
        <v>0.63</v>
      </c>
      <c r="AB161" s="42">
        <v>1.29</v>
      </c>
      <c r="AC161" s="42">
        <v>-3.0602248443337481</v>
      </c>
    </row>
    <row r="162" spans="1:29" x14ac:dyDescent="0.25">
      <c r="A162" s="42" t="s">
        <v>351</v>
      </c>
      <c r="B162" s="42" t="s">
        <v>43</v>
      </c>
      <c r="C162" s="42">
        <v>3.9</v>
      </c>
      <c r="D162" s="42" t="s">
        <v>65</v>
      </c>
      <c r="E162" s="42">
        <v>0.2</v>
      </c>
      <c r="F162" s="42">
        <v>9</v>
      </c>
      <c r="G162" s="42">
        <v>5</v>
      </c>
      <c r="H162" s="42">
        <v>5</v>
      </c>
      <c r="I162" s="42">
        <v>10</v>
      </c>
      <c r="J162" s="42">
        <v>16</v>
      </c>
      <c r="K162" s="42">
        <v>1.54</v>
      </c>
      <c r="L162" s="42">
        <v>2.56</v>
      </c>
      <c r="M162" s="42">
        <v>4.0999999999999996</v>
      </c>
      <c r="N162" s="42">
        <v>0</v>
      </c>
      <c r="O162" s="42">
        <v>0.18</v>
      </c>
      <c r="P162" s="42">
        <v>0</v>
      </c>
      <c r="Q162" s="42">
        <v>0.05</v>
      </c>
      <c r="R162" s="42">
        <v>0.21</v>
      </c>
      <c r="S162" s="42">
        <v>0.05</v>
      </c>
      <c r="T162" s="42">
        <v>0.02</v>
      </c>
      <c r="U162" s="42">
        <v>0.01</v>
      </c>
      <c r="V162" s="42">
        <v>0.23</v>
      </c>
      <c r="W162" s="42">
        <v>0.06</v>
      </c>
      <c r="X162" s="42">
        <v>0.23</v>
      </c>
      <c r="Y162" s="42" t="s">
        <v>41</v>
      </c>
      <c r="Z162" s="42">
        <v>1.58</v>
      </c>
      <c r="AA162" s="42">
        <v>0.63</v>
      </c>
      <c r="AB162" s="42">
        <v>1.29</v>
      </c>
      <c r="AC162" s="42">
        <v>-3.0706123910336238</v>
      </c>
    </row>
    <row r="163" spans="1:29" x14ac:dyDescent="0.25">
      <c r="A163" s="42" t="s">
        <v>352</v>
      </c>
      <c r="B163" s="42" t="s">
        <v>43</v>
      </c>
      <c r="C163" s="42">
        <v>4</v>
      </c>
      <c r="D163" s="42" t="s">
        <v>65</v>
      </c>
      <c r="E163" s="42">
        <v>0.2</v>
      </c>
      <c r="F163" s="42">
        <v>4</v>
      </c>
      <c r="G163" s="42">
        <v>2</v>
      </c>
      <c r="H163" s="42">
        <v>4</v>
      </c>
      <c r="I163" s="42">
        <v>6</v>
      </c>
      <c r="J163" s="42">
        <v>0</v>
      </c>
      <c r="K163" s="42">
        <v>0.5</v>
      </c>
      <c r="L163" s="42">
        <v>-0.5</v>
      </c>
      <c r="M163" s="42">
        <v>0</v>
      </c>
      <c r="N163" s="42">
        <v>0</v>
      </c>
      <c r="O163" s="42">
        <v>0.08</v>
      </c>
      <c r="P163" s="42">
        <v>0</v>
      </c>
      <c r="Q163" s="42">
        <v>0.08</v>
      </c>
      <c r="R163" s="42">
        <v>9.9999999999999992E-2</v>
      </c>
      <c r="S163" s="42">
        <v>0.02</v>
      </c>
      <c r="T163" s="42">
        <v>0.06</v>
      </c>
      <c r="U163" s="42">
        <v>0.02</v>
      </c>
      <c r="V163" s="42">
        <v>0.16</v>
      </c>
      <c r="W163" s="42">
        <v>0.04</v>
      </c>
      <c r="X163" s="42">
        <v>0.16</v>
      </c>
      <c r="Y163" s="42" t="s">
        <v>41</v>
      </c>
      <c r="Z163" s="42">
        <v>1.58</v>
      </c>
      <c r="AA163" s="42">
        <v>0.63</v>
      </c>
      <c r="AB163" s="42">
        <v>1.29</v>
      </c>
      <c r="AC163" s="42">
        <v>-3.073642092154421</v>
      </c>
    </row>
    <row r="164" spans="1:29" x14ac:dyDescent="0.25">
      <c r="A164" s="42" t="s">
        <v>353</v>
      </c>
      <c r="B164" s="42" t="s">
        <v>43</v>
      </c>
      <c r="C164" s="42">
        <v>4</v>
      </c>
      <c r="D164" s="42" t="s">
        <v>65</v>
      </c>
      <c r="E164" s="42">
        <v>1.8</v>
      </c>
      <c r="F164" s="42">
        <v>8</v>
      </c>
      <c r="G164" s="42">
        <v>5</v>
      </c>
      <c r="H164" s="42">
        <v>4</v>
      </c>
      <c r="I164" s="42">
        <v>9</v>
      </c>
      <c r="J164" s="42">
        <v>13</v>
      </c>
      <c r="K164" s="42">
        <v>2.25</v>
      </c>
      <c r="L164" s="42">
        <v>1</v>
      </c>
      <c r="M164" s="42">
        <v>3.25</v>
      </c>
      <c r="N164" s="42">
        <v>0</v>
      </c>
      <c r="O164" s="42">
        <v>0.03</v>
      </c>
      <c r="P164" s="42">
        <v>0</v>
      </c>
      <c r="Q164" s="42">
        <v>0.02</v>
      </c>
      <c r="R164" s="42">
        <v>0.04</v>
      </c>
      <c r="S164" s="42">
        <v>0.01</v>
      </c>
      <c r="T164" s="42">
        <v>0.01</v>
      </c>
      <c r="U164" s="42">
        <v>0</v>
      </c>
      <c r="V164" s="42">
        <v>0.05</v>
      </c>
      <c r="W164" s="42">
        <v>0.01</v>
      </c>
      <c r="X164" s="42">
        <v>0.05</v>
      </c>
      <c r="Y164" s="42" t="s">
        <v>41</v>
      </c>
      <c r="Z164" s="42">
        <v>1.58</v>
      </c>
      <c r="AA164" s="42">
        <v>0.63</v>
      </c>
      <c r="AB164" s="42">
        <v>1.29</v>
      </c>
      <c r="AC164" s="42">
        <v>-3.078403051058531</v>
      </c>
    </row>
    <row r="165" spans="1:29" x14ac:dyDescent="0.25">
      <c r="A165" s="42" t="s">
        <v>354</v>
      </c>
      <c r="B165" s="42" t="s">
        <v>43</v>
      </c>
      <c r="C165" s="42">
        <v>4</v>
      </c>
      <c r="D165" s="42" t="s">
        <v>65</v>
      </c>
      <c r="E165" s="42">
        <v>0.3</v>
      </c>
      <c r="F165" s="42">
        <v>0</v>
      </c>
      <c r="G165" s="42">
        <v>0</v>
      </c>
      <c r="H165" s="42">
        <v>1</v>
      </c>
      <c r="I165" s="42">
        <v>1</v>
      </c>
      <c r="J165" s="42">
        <v>1</v>
      </c>
      <c r="K165" s="42">
        <v>0</v>
      </c>
      <c r="L165" s="42">
        <v>0.25</v>
      </c>
      <c r="M165" s="42">
        <v>0.25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/>
      <c r="T165" s="42">
        <v>0</v>
      </c>
      <c r="U165" s="42"/>
      <c r="V165" s="42">
        <v>0</v>
      </c>
      <c r="W165" s="42"/>
      <c r="X165" s="42">
        <v>0</v>
      </c>
      <c r="Y165" s="42" t="s">
        <v>41</v>
      </c>
      <c r="Z165" s="42">
        <v>1.58</v>
      </c>
      <c r="AA165" s="42">
        <v>0.63</v>
      </c>
      <c r="AB165" s="42">
        <v>1.29</v>
      </c>
      <c r="AC165" s="42">
        <v>-3.080567123287671</v>
      </c>
    </row>
    <row r="166" spans="1:29" x14ac:dyDescent="0.25">
      <c r="A166" s="42" t="s">
        <v>355</v>
      </c>
      <c r="B166" s="42" t="s">
        <v>57</v>
      </c>
      <c r="C166" s="42">
        <v>4</v>
      </c>
      <c r="D166" s="42" t="s">
        <v>65</v>
      </c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 t="s">
        <v>56</v>
      </c>
      <c r="Z166" s="42">
        <v>0.99</v>
      </c>
      <c r="AA166" s="42">
        <v>0.66</v>
      </c>
      <c r="AB166" s="42">
        <v>0.78</v>
      </c>
      <c r="AC166" s="42"/>
    </row>
    <row r="167" spans="1:29" x14ac:dyDescent="0.25">
      <c r="A167" s="42" t="s">
        <v>356</v>
      </c>
      <c r="B167" s="42" t="s">
        <v>73</v>
      </c>
      <c r="C167" s="42">
        <v>4</v>
      </c>
      <c r="D167" s="42" t="s">
        <v>65</v>
      </c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 t="s">
        <v>72</v>
      </c>
      <c r="Z167" s="42">
        <v>0.75</v>
      </c>
      <c r="AA167" s="42">
        <v>0.84</v>
      </c>
      <c r="AB167" s="42">
        <v>1.17</v>
      </c>
      <c r="AC167" s="42"/>
    </row>
    <row r="168" spans="1:29" x14ac:dyDescent="0.25">
      <c r="A168" s="42" t="s">
        <v>357</v>
      </c>
      <c r="B168" s="42" t="s">
        <v>51</v>
      </c>
      <c r="C168" s="42">
        <v>4</v>
      </c>
      <c r="D168" s="42" t="s">
        <v>65</v>
      </c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 t="s">
        <v>50</v>
      </c>
      <c r="Z168" s="42">
        <v>1.32</v>
      </c>
      <c r="AA168" s="42">
        <v>0.81</v>
      </c>
      <c r="AB168" s="42">
        <v>0.87</v>
      </c>
      <c r="AC168" s="42"/>
    </row>
    <row r="169" spans="1:29" x14ac:dyDescent="0.25">
      <c r="A169" s="42" t="s">
        <v>358</v>
      </c>
      <c r="B169" s="42" t="s">
        <v>90</v>
      </c>
      <c r="C169" s="42">
        <v>4</v>
      </c>
      <c r="D169" s="42" t="s">
        <v>65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 t="s">
        <v>100</v>
      </c>
      <c r="Z169" s="42">
        <v>1.35</v>
      </c>
      <c r="AA169" s="42">
        <v>1.05</v>
      </c>
      <c r="AB169" s="42">
        <v>1.44</v>
      </c>
      <c r="AC169" s="42"/>
    </row>
    <row r="170" spans="1:29" x14ac:dyDescent="0.25">
      <c r="A170" s="42" t="s">
        <v>359</v>
      </c>
      <c r="B170" s="42" t="s">
        <v>56</v>
      </c>
      <c r="C170" s="42">
        <v>4</v>
      </c>
      <c r="D170" s="42" t="s">
        <v>65</v>
      </c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 t="s">
        <v>57</v>
      </c>
      <c r="Z170" s="42">
        <v>1.08</v>
      </c>
      <c r="AA170" s="42">
        <v>0.78</v>
      </c>
      <c r="AB170" s="42">
        <v>0.66</v>
      </c>
      <c r="AC170" s="42"/>
    </row>
    <row r="171" spans="1:29" x14ac:dyDescent="0.25">
      <c r="A171" s="42" t="s">
        <v>360</v>
      </c>
      <c r="B171" s="42" t="s">
        <v>70</v>
      </c>
      <c r="C171" s="42">
        <v>4</v>
      </c>
      <c r="D171" s="42" t="s">
        <v>65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 t="s">
        <v>68</v>
      </c>
      <c r="Z171" s="42">
        <v>1.29</v>
      </c>
      <c r="AA171" s="42">
        <v>0.63</v>
      </c>
      <c r="AB171" s="42">
        <v>1.53</v>
      </c>
      <c r="AC171" s="42"/>
    </row>
    <row r="172" spans="1:29" x14ac:dyDescent="0.25">
      <c r="A172" s="42" t="s">
        <v>361</v>
      </c>
      <c r="B172" s="42" t="s">
        <v>57</v>
      </c>
      <c r="C172" s="42">
        <v>4</v>
      </c>
      <c r="D172" s="42" t="s">
        <v>65</v>
      </c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 t="s">
        <v>56</v>
      </c>
      <c r="Z172" s="42">
        <v>0.99</v>
      </c>
      <c r="AA172" s="42">
        <v>0.66</v>
      </c>
      <c r="AB172" s="42">
        <v>0.78</v>
      </c>
      <c r="AC172" s="42"/>
    </row>
    <row r="173" spans="1:29" x14ac:dyDescent="0.25">
      <c r="A173" s="42" t="s">
        <v>362</v>
      </c>
      <c r="B173" s="42" t="s">
        <v>57</v>
      </c>
      <c r="C173" s="42">
        <v>4</v>
      </c>
      <c r="D173" s="42" t="s">
        <v>65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 t="s">
        <v>56</v>
      </c>
      <c r="Z173" s="42">
        <v>0.99</v>
      </c>
      <c r="AA173" s="42">
        <v>0.66</v>
      </c>
      <c r="AB173" s="42">
        <v>0.78</v>
      </c>
      <c r="AC173" s="42"/>
    </row>
    <row r="174" spans="1:29" x14ac:dyDescent="0.25">
      <c r="A174" s="42" t="s">
        <v>363</v>
      </c>
      <c r="B174" s="42" t="s">
        <v>43</v>
      </c>
      <c r="C174" s="42">
        <v>4</v>
      </c>
      <c r="D174" s="42" t="s">
        <v>65</v>
      </c>
      <c r="E174" s="42">
        <v>0</v>
      </c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 t="s">
        <v>41</v>
      </c>
      <c r="Z174" s="42">
        <v>1.58</v>
      </c>
      <c r="AA174" s="42">
        <v>0.63</v>
      </c>
      <c r="AB174" s="42">
        <v>1.29</v>
      </c>
      <c r="AC174" s="42"/>
    </row>
    <row r="175" spans="1:29" x14ac:dyDescent="0.25">
      <c r="A175" s="42" t="s">
        <v>364</v>
      </c>
      <c r="B175" s="42" t="s">
        <v>47</v>
      </c>
      <c r="C175" s="42">
        <v>4</v>
      </c>
      <c r="D175" s="42" t="s">
        <v>65</v>
      </c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 t="s">
        <v>45</v>
      </c>
      <c r="Z175" s="42">
        <v>1.1399999999999999</v>
      </c>
      <c r="AA175" s="42">
        <v>0.78</v>
      </c>
      <c r="AB175" s="42">
        <v>1.5</v>
      </c>
      <c r="AC175" s="42"/>
    </row>
    <row r="176" spans="1:29" x14ac:dyDescent="0.25">
      <c r="A176" s="42" t="s">
        <v>365</v>
      </c>
      <c r="B176" s="42" t="s">
        <v>47</v>
      </c>
      <c r="C176" s="42">
        <v>4</v>
      </c>
      <c r="D176" s="42" t="s">
        <v>65</v>
      </c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 t="s">
        <v>45</v>
      </c>
      <c r="Z176" s="42">
        <v>1.1399999999999999</v>
      </c>
      <c r="AA176" s="42">
        <v>0.78</v>
      </c>
      <c r="AB176" s="42">
        <v>1.5</v>
      </c>
      <c r="AC176" s="42"/>
    </row>
    <row r="177" spans="1:29" x14ac:dyDescent="0.25">
      <c r="A177" s="42" t="s">
        <v>366</v>
      </c>
      <c r="B177" s="42" t="s">
        <v>70</v>
      </c>
      <c r="C177" s="42">
        <v>4</v>
      </c>
      <c r="D177" s="42" t="s">
        <v>65</v>
      </c>
      <c r="E177" s="42">
        <v>0.5</v>
      </c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 t="s">
        <v>68</v>
      </c>
      <c r="Z177" s="42">
        <v>1.29</v>
      </c>
      <c r="AA177" s="42">
        <v>0.63</v>
      </c>
      <c r="AB177" s="42">
        <v>1.53</v>
      </c>
      <c r="AC177" s="42"/>
    </row>
    <row r="178" spans="1:29" x14ac:dyDescent="0.25">
      <c r="A178" s="42" t="s">
        <v>367</v>
      </c>
      <c r="B178" s="42" t="s">
        <v>90</v>
      </c>
      <c r="C178" s="42">
        <v>4</v>
      </c>
      <c r="D178" s="42" t="s">
        <v>65</v>
      </c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 t="s">
        <v>100</v>
      </c>
      <c r="Z178" s="42">
        <v>1.35</v>
      </c>
      <c r="AA178" s="42">
        <v>1.05</v>
      </c>
      <c r="AB178" s="42">
        <v>1.44</v>
      </c>
      <c r="AC178" s="42"/>
    </row>
  </sheetData>
  <autoFilter ref="A1:AC1" xr:uid="{00000000-0009-0000-0000-000006000000}">
    <sortState xmlns:xlrd2="http://schemas.microsoft.com/office/spreadsheetml/2017/richdata2" ref="A2:AC143">
      <sortCondition descending="1" ref="V1:V14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32"/>
  <sheetViews>
    <sheetView workbookViewId="0">
      <selection activeCell="C6" sqref="C6"/>
    </sheetView>
  </sheetViews>
  <sheetFormatPr baseColWidth="10" defaultColWidth="9.1640625" defaultRowHeight="21" x14ac:dyDescent="0.25"/>
  <cols>
    <col min="1" max="1" width="23.5" style="1" bestFit="1" customWidth="1"/>
    <col min="2" max="2" width="20" style="1" bestFit="1" customWidth="1"/>
    <col min="3" max="3" width="9.1640625" style="1" customWidth="1"/>
    <col min="4" max="4" width="7.5" style="1" customWidth="1"/>
    <col min="5" max="5" width="9.5" style="3" customWidth="1"/>
    <col min="6" max="6" width="10.1640625" style="1" customWidth="1"/>
    <col min="7" max="7" width="14" style="1" hidden="1" customWidth="1"/>
    <col min="8" max="8" width="13.83203125" style="1" hidden="1" customWidth="1"/>
    <col min="9" max="9" width="11.5" style="1" customWidth="1"/>
    <col min="10" max="10" width="10.6640625" style="1" customWidth="1"/>
    <col min="11" max="11" width="16.1640625" style="1" hidden="1" customWidth="1"/>
    <col min="12" max="12" width="16" style="1" hidden="1" customWidth="1"/>
    <col min="13" max="13" width="13.5" style="1" customWidth="1"/>
    <col min="14" max="14" width="5" style="1" customWidth="1"/>
    <col min="15" max="15" width="8.33203125" style="1" bestFit="1" customWidth="1"/>
    <col min="16" max="16" width="4.83203125" style="1" customWidth="1"/>
    <col min="17" max="17" width="8.33203125" style="1" bestFit="1" customWidth="1"/>
    <col min="18" max="18" width="9.1640625" style="1" hidden="1" customWidth="1"/>
    <col min="19" max="19" width="13.5" style="1" hidden="1" customWidth="1"/>
    <col min="20" max="20" width="9" style="1" hidden="1" customWidth="1"/>
    <col min="21" max="21" width="13.5" style="1" hidden="1" customWidth="1"/>
    <col min="22" max="22" width="8.33203125" style="1" bestFit="1" customWidth="1"/>
    <col min="23" max="23" width="11.1640625" style="1" customWidth="1"/>
    <col min="24" max="24" width="11.33203125" style="1" customWidth="1"/>
    <col min="25" max="25" width="20" style="1" bestFit="1" customWidth="1"/>
    <col min="26" max="26" width="9.1640625" style="1" customWidth="1"/>
    <col min="27" max="27" width="32.33203125" style="1" bestFit="1" customWidth="1"/>
    <col min="28" max="62" width="9.1640625" style="1" customWidth="1"/>
    <col min="63" max="16384" width="9.1640625" style="1"/>
  </cols>
  <sheetData>
    <row r="1" spans="1:27" ht="21.75" customHeight="1" thickBot="1" x14ac:dyDescent="0.3">
      <c r="A1" s="55" t="s">
        <v>0</v>
      </c>
      <c r="B1" s="56" t="s">
        <v>1</v>
      </c>
      <c r="C1" s="56" t="s">
        <v>2</v>
      </c>
      <c r="D1" s="56" t="s">
        <v>3</v>
      </c>
      <c r="E1" s="57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26</v>
      </c>
      <c r="AA1" s="56" t="s">
        <v>28</v>
      </c>
    </row>
    <row r="2" spans="1:27" ht="21" customHeight="1" thickTop="1" x14ac:dyDescent="0.25">
      <c r="A2" s="58" t="s">
        <v>40</v>
      </c>
      <c r="B2" s="59" t="s">
        <v>41</v>
      </c>
      <c r="C2" s="59">
        <v>13.7</v>
      </c>
      <c r="D2" s="59" t="s">
        <v>42</v>
      </c>
      <c r="E2" s="60">
        <v>7.4</v>
      </c>
      <c r="F2" s="59">
        <v>21</v>
      </c>
      <c r="G2" s="59">
        <v>10</v>
      </c>
      <c r="H2" s="59">
        <v>11</v>
      </c>
      <c r="I2" s="59">
        <v>21</v>
      </c>
      <c r="J2" s="59">
        <v>214</v>
      </c>
      <c r="K2" s="59">
        <v>6.35</v>
      </c>
      <c r="L2" s="59">
        <v>9.27</v>
      </c>
      <c r="M2" s="59">
        <v>15.62</v>
      </c>
      <c r="N2" s="59">
        <v>18</v>
      </c>
      <c r="O2" s="59">
        <v>16.45</v>
      </c>
      <c r="P2" s="59">
        <v>13</v>
      </c>
      <c r="Q2" s="59">
        <v>5.27</v>
      </c>
      <c r="R2" s="59">
        <v>9.1999999999999993</v>
      </c>
      <c r="S2" s="59">
        <v>0.67</v>
      </c>
      <c r="T2" s="59">
        <v>12.52</v>
      </c>
      <c r="U2" s="59">
        <v>0.91</v>
      </c>
      <c r="V2" s="59">
        <v>21.72</v>
      </c>
      <c r="W2" s="59">
        <v>1.58</v>
      </c>
      <c r="X2" s="59">
        <v>-9.2800000000000011</v>
      </c>
      <c r="Y2" s="59" t="s">
        <v>43</v>
      </c>
      <c r="Z2" s="59">
        <v>1.29</v>
      </c>
      <c r="AA2" s="59">
        <v>1.9249113325031131</v>
      </c>
    </row>
    <row r="3" spans="1:27" ht="21" customHeight="1" x14ac:dyDescent="0.25">
      <c r="A3" s="61" t="s">
        <v>48</v>
      </c>
      <c r="B3" s="62" t="s">
        <v>45</v>
      </c>
      <c r="C3" s="62">
        <v>7.7</v>
      </c>
      <c r="D3" s="62" t="s">
        <v>42</v>
      </c>
      <c r="E3" s="63">
        <v>6.8</v>
      </c>
      <c r="F3" s="62">
        <v>20</v>
      </c>
      <c r="G3" s="62">
        <v>11</v>
      </c>
      <c r="H3" s="62">
        <v>10</v>
      </c>
      <c r="I3" s="62">
        <v>21</v>
      </c>
      <c r="J3" s="62">
        <v>101</v>
      </c>
      <c r="K3" s="62">
        <v>7.66</v>
      </c>
      <c r="L3" s="62">
        <v>5.45</v>
      </c>
      <c r="M3" s="62">
        <v>13.12</v>
      </c>
      <c r="N3" s="62">
        <v>6</v>
      </c>
      <c r="O3" s="62">
        <v>7.36</v>
      </c>
      <c r="P3" s="62">
        <v>5</v>
      </c>
      <c r="Q3" s="62">
        <v>3.98</v>
      </c>
      <c r="R3" s="62">
        <v>5.57</v>
      </c>
      <c r="S3" s="62">
        <v>0.72</v>
      </c>
      <c r="T3" s="62">
        <v>5.7700000000000014</v>
      </c>
      <c r="U3" s="62">
        <v>0.75</v>
      </c>
      <c r="V3" s="62">
        <v>11.34</v>
      </c>
      <c r="W3" s="62">
        <v>1.47</v>
      </c>
      <c r="X3" s="62">
        <v>0.34000000000000158</v>
      </c>
      <c r="Y3" s="62" t="s">
        <v>47</v>
      </c>
      <c r="Z3" s="62">
        <v>1.5</v>
      </c>
      <c r="AA3" s="62">
        <v>1.1685990037359899</v>
      </c>
    </row>
    <row r="4" spans="1:27" ht="21" customHeight="1" x14ac:dyDescent="0.25">
      <c r="A4" s="64" t="s">
        <v>49</v>
      </c>
      <c r="B4" s="65" t="s">
        <v>50</v>
      </c>
      <c r="C4" s="65">
        <v>11.4</v>
      </c>
      <c r="D4" s="65" t="s">
        <v>42</v>
      </c>
      <c r="E4" s="66">
        <v>6.8</v>
      </c>
      <c r="F4" s="65">
        <v>22</v>
      </c>
      <c r="G4" s="65">
        <v>11</v>
      </c>
      <c r="H4" s="65">
        <v>11</v>
      </c>
      <c r="I4" s="65">
        <v>22</v>
      </c>
      <c r="J4" s="65">
        <v>165</v>
      </c>
      <c r="K4" s="65">
        <v>7.89</v>
      </c>
      <c r="L4" s="65">
        <v>6.58</v>
      </c>
      <c r="M4" s="65">
        <v>14.47</v>
      </c>
      <c r="N4" s="65">
        <v>14</v>
      </c>
      <c r="O4" s="65">
        <v>11.46</v>
      </c>
      <c r="P4" s="65">
        <v>7</v>
      </c>
      <c r="Q4" s="65">
        <v>6.27</v>
      </c>
      <c r="R4" s="65">
        <v>8.0899999999999981</v>
      </c>
      <c r="S4" s="65">
        <v>0.71</v>
      </c>
      <c r="T4" s="65">
        <v>9.64</v>
      </c>
      <c r="U4" s="65">
        <v>0.85</v>
      </c>
      <c r="V4" s="65">
        <v>17.73</v>
      </c>
      <c r="W4" s="65">
        <v>1.56</v>
      </c>
      <c r="X4" s="65">
        <v>-3.2700000000000009</v>
      </c>
      <c r="Y4" s="65" t="s">
        <v>51</v>
      </c>
      <c r="Z4" s="65">
        <v>0.87</v>
      </c>
      <c r="AA4" s="65">
        <v>1.0597152552926521</v>
      </c>
    </row>
    <row r="5" spans="1:27" ht="21" customHeight="1" x14ac:dyDescent="0.25">
      <c r="A5" s="61" t="s">
        <v>147</v>
      </c>
      <c r="B5" s="62" t="s">
        <v>68</v>
      </c>
      <c r="C5" s="62">
        <v>10.199999999999999</v>
      </c>
      <c r="D5" s="62" t="s">
        <v>42</v>
      </c>
      <c r="E5" s="63">
        <v>0</v>
      </c>
      <c r="F5" s="62">
        <v>16</v>
      </c>
      <c r="G5" s="62">
        <v>8</v>
      </c>
      <c r="H5" s="62">
        <v>8</v>
      </c>
      <c r="I5" s="62">
        <v>16</v>
      </c>
      <c r="J5" s="62">
        <v>107</v>
      </c>
      <c r="K5" s="62">
        <v>6.37</v>
      </c>
      <c r="L5" s="62">
        <v>4.12</v>
      </c>
      <c r="M5" s="62">
        <v>10.49</v>
      </c>
      <c r="N5" s="62">
        <v>5</v>
      </c>
      <c r="O5" s="62">
        <v>4.17</v>
      </c>
      <c r="P5" s="62">
        <v>11</v>
      </c>
      <c r="Q5" s="62">
        <v>5.6</v>
      </c>
      <c r="R5" s="62">
        <v>6.1400000000000006</v>
      </c>
      <c r="S5" s="62">
        <v>0.6</v>
      </c>
      <c r="T5" s="62">
        <v>3.63</v>
      </c>
      <c r="U5" s="62">
        <v>0.36</v>
      </c>
      <c r="V5" s="62">
        <v>9.77</v>
      </c>
      <c r="W5" s="62">
        <v>0.96</v>
      </c>
      <c r="X5" s="62">
        <v>-6.23</v>
      </c>
      <c r="Y5" s="62" t="s">
        <v>70</v>
      </c>
      <c r="Z5" s="62">
        <v>1.53</v>
      </c>
      <c r="AA5" s="62">
        <v>1.02694501867995</v>
      </c>
    </row>
    <row r="6" spans="1:27" ht="21" customHeight="1" x14ac:dyDescent="0.25">
      <c r="A6" s="64" t="s">
        <v>122</v>
      </c>
      <c r="B6" s="65" t="s">
        <v>100</v>
      </c>
      <c r="C6" s="65">
        <v>6.3</v>
      </c>
      <c r="D6" s="65" t="s">
        <v>42</v>
      </c>
      <c r="E6" s="66">
        <v>2.8</v>
      </c>
      <c r="F6" s="65">
        <v>16</v>
      </c>
      <c r="G6" s="65">
        <v>11</v>
      </c>
      <c r="H6" s="65">
        <v>10</v>
      </c>
      <c r="I6" s="65">
        <v>21</v>
      </c>
      <c r="J6" s="65">
        <v>89</v>
      </c>
      <c r="K6" s="65">
        <v>8.41</v>
      </c>
      <c r="L6" s="65">
        <v>5.71</v>
      </c>
      <c r="M6" s="65">
        <v>14.13</v>
      </c>
      <c r="N6" s="65">
        <v>7</v>
      </c>
      <c r="O6" s="65">
        <v>8.41</v>
      </c>
      <c r="P6" s="65">
        <v>4</v>
      </c>
      <c r="Q6" s="65">
        <v>1.18</v>
      </c>
      <c r="R6" s="65">
        <v>4.7300000000000004</v>
      </c>
      <c r="S6" s="65">
        <v>0.74</v>
      </c>
      <c r="T6" s="65">
        <v>4.8600000000000003</v>
      </c>
      <c r="U6" s="65">
        <v>0.76</v>
      </c>
      <c r="V6" s="65">
        <v>9.59</v>
      </c>
      <c r="W6" s="65">
        <v>1.5</v>
      </c>
      <c r="X6" s="65">
        <v>-1.41</v>
      </c>
      <c r="Y6" s="65" t="s">
        <v>90</v>
      </c>
      <c r="Z6" s="65">
        <v>1.44</v>
      </c>
      <c r="AA6" s="65">
        <v>0.94872926525529244</v>
      </c>
    </row>
    <row r="7" spans="1:27" ht="21" customHeight="1" x14ac:dyDescent="0.25">
      <c r="A7" s="61" t="s">
        <v>368</v>
      </c>
      <c r="B7" s="62" t="s">
        <v>100</v>
      </c>
      <c r="C7" s="62">
        <v>7.5</v>
      </c>
      <c r="D7" s="62" t="s">
        <v>42</v>
      </c>
      <c r="E7" s="63">
        <v>1</v>
      </c>
      <c r="F7" s="62">
        <v>15</v>
      </c>
      <c r="G7" s="62">
        <v>11</v>
      </c>
      <c r="H7" s="62">
        <v>11</v>
      </c>
      <c r="I7" s="62">
        <v>22</v>
      </c>
      <c r="J7" s="62">
        <v>102</v>
      </c>
      <c r="K7" s="62">
        <v>6</v>
      </c>
      <c r="L7" s="62">
        <v>7.6</v>
      </c>
      <c r="M7" s="62">
        <v>13.6</v>
      </c>
      <c r="N7" s="62">
        <v>8</v>
      </c>
      <c r="O7" s="62">
        <v>4.66</v>
      </c>
      <c r="P7" s="62">
        <v>5</v>
      </c>
      <c r="Q7" s="62">
        <v>4.49</v>
      </c>
      <c r="R7" s="62">
        <v>4.74</v>
      </c>
      <c r="S7" s="62">
        <v>0.63</v>
      </c>
      <c r="T7" s="62">
        <v>4.41</v>
      </c>
      <c r="U7" s="62">
        <v>0.59</v>
      </c>
      <c r="V7" s="62">
        <v>9.15</v>
      </c>
      <c r="W7" s="62">
        <v>1.22</v>
      </c>
      <c r="X7" s="62">
        <v>-3.85</v>
      </c>
      <c r="Y7" s="62" t="s">
        <v>90</v>
      </c>
      <c r="Z7" s="62">
        <v>1.44</v>
      </c>
      <c r="AA7" s="62">
        <v>0.90520049813200487</v>
      </c>
    </row>
    <row r="8" spans="1:27" ht="21" customHeight="1" x14ac:dyDescent="0.25">
      <c r="A8" s="64" t="s">
        <v>369</v>
      </c>
      <c r="B8" s="65" t="s">
        <v>100</v>
      </c>
      <c r="C8" s="65">
        <v>9.8000000000000007</v>
      </c>
      <c r="D8" s="65" t="s">
        <v>42</v>
      </c>
      <c r="E8" s="66">
        <v>2.6</v>
      </c>
      <c r="F8" s="65">
        <v>17</v>
      </c>
      <c r="G8" s="65">
        <v>11</v>
      </c>
      <c r="H8" s="65">
        <v>8</v>
      </c>
      <c r="I8" s="65">
        <v>19</v>
      </c>
      <c r="J8" s="65">
        <v>92</v>
      </c>
      <c r="K8" s="65">
        <v>5.51</v>
      </c>
      <c r="L8" s="65">
        <v>3.88</v>
      </c>
      <c r="M8" s="65">
        <v>9.39</v>
      </c>
      <c r="N8" s="65">
        <v>6</v>
      </c>
      <c r="O8" s="65">
        <v>5.1099999999999994</v>
      </c>
      <c r="P8" s="65">
        <v>6</v>
      </c>
      <c r="Q8" s="65">
        <v>3.72</v>
      </c>
      <c r="R8" s="65">
        <v>6.3</v>
      </c>
      <c r="S8" s="65">
        <v>0.64</v>
      </c>
      <c r="T8" s="65">
        <v>2.5299999999999998</v>
      </c>
      <c r="U8" s="65">
        <v>0.26</v>
      </c>
      <c r="V8" s="65">
        <v>8.83</v>
      </c>
      <c r="W8" s="65">
        <v>0.9</v>
      </c>
      <c r="X8" s="65">
        <v>-3.17</v>
      </c>
      <c r="Y8" s="65" t="s">
        <v>90</v>
      </c>
      <c r="Z8" s="65">
        <v>1.44</v>
      </c>
      <c r="AA8" s="65">
        <v>0.873543212951432</v>
      </c>
    </row>
    <row r="9" spans="1:27" ht="21" customHeight="1" x14ac:dyDescent="0.25">
      <c r="A9" s="61" t="s">
        <v>102</v>
      </c>
      <c r="B9" s="62" t="s">
        <v>59</v>
      </c>
      <c r="C9" s="62">
        <v>8.4</v>
      </c>
      <c r="D9" s="62" t="s">
        <v>42</v>
      </c>
      <c r="E9" s="63">
        <v>3.4</v>
      </c>
      <c r="F9" s="62">
        <v>21</v>
      </c>
      <c r="G9" s="62">
        <v>11</v>
      </c>
      <c r="H9" s="62">
        <v>10</v>
      </c>
      <c r="I9" s="62">
        <v>21</v>
      </c>
      <c r="J9" s="62">
        <v>100</v>
      </c>
      <c r="K9" s="62">
        <v>7.98</v>
      </c>
      <c r="L9" s="62">
        <v>3.93</v>
      </c>
      <c r="M9" s="62">
        <v>11.9</v>
      </c>
      <c r="N9" s="62">
        <v>5</v>
      </c>
      <c r="O9" s="62">
        <v>7.59</v>
      </c>
      <c r="P9" s="62">
        <v>7</v>
      </c>
      <c r="Q9" s="62">
        <v>3.93</v>
      </c>
      <c r="R9" s="62">
        <v>6.42</v>
      </c>
      <c r="S9" s="62">
        <v>0.76</v>
      </c>
      <c r="T9" s="62">
        <v>5.0999999999999996</v>
      </c>
      <c r="U9" s="62">
        <v>0.61</v>
      </c>
      <c r="V9" s="62">
        <v>11.52</v>
      </c>
      <c r="W9" s="62">
        <v>1.37</v>
      </c>
      <c r="X9" s="62">
        <v>-0.48</v>
      </c>
      <c r="Y9" s="62" t="s">
        <v>60</v>
      </c>
      <c r="Z9" s="62">
        <v>0.9</v>
      </c>
      <c r="AA9" s="62">
        <v>0.71228891656288895</v>
      </c>
    </row>
    <row r="10" spans="1:27" ht="21" customHeight="1" x14ac:dyDescent="0.25">
      <c r="A10" s="64" t="s">
        <v>370</v>
      </c>
      <c r="B10" s="65" t="s">
        <v>68</v>
      </c>
      <c r="C10" s="65">
        <v>6.7</v>
      </c>
      <c r="D10" s="65" t="s">
        <v>42</v>
      </c>
      <c r="E10" s="66">
        <v>4.2</v>
      </c>
      <c r="F10" s="65">
        <v>14</v>
      </c>
      <c r="G10" s="65">
        <v>10</v>
      </c>
      <c r="H10" s="65">
        <v>10</v>
      </c>
      <c r="I10" s="65">
        <v>20</v>
      </c>
      <c r="J10" s="65">
        <v>81</v>
      </c>
      <c r="K10" s="65">
        <v>6.27</v>
      </c>
      <c r="L10" s="65">
        <v>5.82</v>
      </c>
      <c r="M10" s="65">
        <v>12.09</v>
      </c>
      <c r="N10" s="65">
        <v>6</v>
      </c>
      <c r="O10" s="65">
        <v>3.87</v>
      </c>
      <c r="P10" s="65">
        <v>2</v>
      </c>
      <c r="Q10" s="65">
        <v>2.88</v>
      </c>
      <c r="R10" s="65">
        <v>3.27</v>
      </c>
      <c r="S10" s="65">
        <v>0.48</v>
      </c>
      <c r="T10" s="65">
        <v>3.48</v>
      </c>
      <c r="U10" s="65">
        <v>0.51</v>
      </c>
      <c r="V10" s="65">
        <v>6.75</v>
      </c>
      <c r="W10" s="65">
        <v>0.99</v>
      </c>
      <c r="X10" s="65">
        <v>-1.25</v>
      </c>
      <c r="Y10" s="65" t="s">
        <v>70</v>
      </c>
      <c r="Z10" s="65">
        <v>1.53</v>
      </c>
      <c r="AA10" s="65">
        <v>0.70950653798256524</v>
      </c>
    </row>
    <row r="11" spans="1:27" ht="21" customHeight="1" x14ac:dyDescent="0.25">
      <c r="A11" s="61" t="s">
        <v>371</v>
      </c>
      <c r="B11" s="62" t="s">
        <v>41</v>
      </c>
      <c r="C11" s="62">
        <v>7.5</v>
      </c>
      <c r="D11" s="62" t="s">
        <v>42</v>
      </c>
      <c r="E11" s="63">
        <v>2.8</v>
      </c>
      <c r="F11" s="62">
        <v>15</v>
      </c>
      <c r="G11" s="62">
        <v>9</v>
      </c>
      <c r="H11" s="62">
        <v>11</v>
      </c>
      <c r="I11" s="62">
        <v>20</v>
      </c>
      <c r="J11" s="62">
        <v>100</v>
      </c>
      <c r="K11" s="62">
        <v>6.13</v>
      </c>
      <c r="L11" s="62">
        <v>7.2</v>
      </c>
      <c r="M11" s="62">
        <v>13.33</v>
      </c>
      <c r="N11" s="62">
        <v>8</v>
      </c>
      <c r="O11" s="62">
        <v>5.99</v>
      </c>
      <c r="P11" s="62">
        <v>3</v>
      </c>
      <c r="Q11" s="62">
        <v>1.94</v>
      </c>
      <c r="R11" s="62">
        <v>3.04</v>
      </c>
      <c r="S11" s="62">
        <v>0.41</v>
      </c>
      <c r="T11" s="62">
        <v>4.8899999999999997</v>
      </c>
      <c r="U11" s="62">
        <v>0.65</v>
      </c>
      <c r="V11" s="62">
        <v>7.93</v>
      </c>
      <c r="W11" s="62">
        <v>1.06</v>
      </c>
      <c r="X11" s="62">
        <v>-3.07</v>
      </c>
      <c r="Y11" s="62" t="s">
        <v>43</v>
      </c>
      <c r="Z11" s="62">
        <v>1.29</v>
      </c>
      <c r="AA11" s="62">
        <v>0.70278760896637593</v>
      </c>
    </row>
    <row r="12" spans="1:27" ht="21" customHeight="1" x14ac:dyDescent="0.25">
      <c r="A12" s="64" t="s">
        <v>95</v>
      </c>
      <c r="B12" s="65" t="s">
        <v>73</v>
      </c>
      <c r="C12" s="65">
        <v>7.8</v>
      </c>
      <c r="D12" s="65" t="s">
        <v>42</v>
      </c>
      <c r="E12" s="66">
        <v>6.6</v>
      </c>
      <c r="F12" s="65">
        <v>22</v>
      </c>
      <c r="G12" s="65">
        <v>12</v>
      </c>
      <c r="H12" s="65">
        <v>10</v>
      </c>
      <c r="I12" s="65">
        <v>22</v>
      </c>
      <c r="J12" s="65">
        <v>140</v>
      </c>
      <c r="K12" s="65">
        <v>11.28</v>
      </c>
      <c r="L12" s="65">
        <v>6.67</v>
      </c>
      <c r="M12" s="65">
        <v>17.95</v>
      </c>
      <c r="N12" s="65">
        <v>13</v>
      </c>
      <c r="O12" s="65">
        <v>6.7899999999999991</v>
      </c>
      <c r="P12" s="65">
        <v>3</v>
      </c>
      <c r="Q12" s="65">
        <v>5.08</v>
      </c>
      <c r="R12" s="65">
        <v>7.6400000000000006</v>
      </c>
      <c r="S12" s="65">
        <v>0.98</v>
      </c>
      <c r="T12" s="65">
        <v>4.2300000000000004</v>
      </c>
      <c r="U12" s="65">
        <v>0.54</v>
      </c>
      <c r="V12" s="65">
        <v>11.87</v>
      </c>
      <c r="W12" s="65">
        <v>1.52</v>
      </c>
      <c r="X12" s="65">
        <v>-4.129999999999999</v>
      </c>
      <c r="Y12" s="65" t="s">
        <v>72</v>
      </c>
      <c r="Z12" s="65">
        <v>0.84</v>
      </c>
      <c r="AA12" s="65">
        <v>0.68500099626400979</v>
      </c>
    </row>
    <row r="13" spans="1:27" ht="21" customHeight="1" x14ac:dyDescent="0.25">
      <c r="A13" s="61" t="s">
        <v>372</v>
      </c>
      <c r="B13" s="62" t="s">
        <v>100</v>
      </c>
      <c r="C13" s="62">
        <v>6.4</v>
      </c>
      <c r="D13" s="62" t="s">
        <v>42</v>
      </c>
      <c r="E13" s="63">
        <v>4</v>
      </c>
      <c r="F13" s="62">
        <v>20</v>
      </c>
      <c r="G13" s="62">
        <v>11</v>
      </c>
      <c r="H13" s="62">
        <v>11</v>
      </c>
      <c r="I13" s="62">
        <v>22</v>
      </c>
      <c r="J13" s="62">
        <v>92</v>
      </c>
      <c r="K13" s="62">
        <v>7.34</v>
      </c>
      <c r="L13" s="62">
        <v>7.03</v>
      </c>
      <c r="M13" s="62">
        <v>14.38</v>
      </c>
      <c r="N13" s="62">
        <v>6</v>
      </c>
      <c r="O13" s="62">
        <v>3.2</v>
      </c>
      <c r="P13" s="62">
        <v>4</v>
      </c>
      <c r="Q13" s="62">
        <v>3.67</v>
      </c>
      <c r="R13" s="62">
        <v>3.34</v>
      </c>
      <c r="S13" s="62">
        <v>0.52</v>
      </c>
      <c r="T13" s="62">
        <v>3.53</v>
      </c>
      <c r="U13" s="62">
        <v>0.55000000000000004</v>
      </c>
      <c r="V13" s="62">
        <v>6.8699999999999992</v>
      </c>
      <c r="W13" s="62">
        <v>1.07</v>
      </c>
      <c r="X13" s="62">
        <v>-3.13</v>
      </c>
      <c r="Y13" s="62" t="s">
        <v>90</v>
      </c>
      <c r="Z13" s="62">
        <v>1.44</v>
      </c>
      <c r="AA13" s="62">
        <v>0.67964234122042322</v>
      </c>
    </row>
    <row r="14" spans="1:27" ht="21" customHeight="1" x14ac:dyDescent="0.25">
      <c r="A14" s="64" t="s">
        <v>373</v>
      </c>
      <c r="B14" s="65" t="s">
        <v>68</v>
      </c>
      <c r="C14" s="65">
        <v>8.3000000000000007</v>
      </c>
      <c r="D14" s="65" t="s">
        <v>42</v>
      </c>
      <c r="E14" s="66">
        <v>3.2</v>
      </c>
      <c r="F14" s="65">
        <v>14</v>
      </c>
      <c r="G14" s="65">
        <v>8</v>
      </c>
      <c r="H14" s="65">
        <v>7</v>
      </c>
      <c r="I14" s="65">
        <v>15</v>
      </c>
      <c r="J14" s="65">
        <v>54</v>
      </c>
      <c r="K14" s="65">
        <v>3.61</v>
      </c>
      <c r="L14" s="65">
        <v>2.89</v>
      </c>
      <c r="M14" s="65">
        <v>6.51</v>
      </c>
      <c r="N14" s="65">
        <v>1</v>
      </c>
      <c r="O14" s="65">
        <v>2.98</v>
      </c>
      <c r="P14" s="65">
        <v>3</v>
      </c>
      <c r="Q14" s="65">
        <v>3.29</v>
      </c>
      <c r="R14" s="65">
        <v>3.19</v>
      </c>
      <c r="S14" s="65">
        <v>0.38</v>
      </c>
      <c r="T14" s="65">
        <v>3.08</v>
      </c>
      <c r="U14" s="65">
        <v>0.37</v>
      </c>
      <c r="V14" s="65">
        <v>6.27</v>
      </c>
      <c r="W14" s="65">
        <v>0.75</v>
      </c>
      <c r="X14" s="65">
        <v>2.27</v>
      </c>
      <c r="Y14" s="65" t="s">
        <v>70</v>
      </c>
      <c r="Z14" s="65">
        <v>1.53</v>
      </c>
      <c r="AA14" s="65">
        <v>0.65905273972602729</v>
      </c>
    </row>
    <row r="15" spans="1:27" ht="21" customHeight="1" x14ac:dyDescent="0.25">
      <c r="A15" s="61" t="s">
        <v>374</v>
      </c>
      <c r="B15" s="62" t="s">
        <v>41</v>
      </c>
      <c r="C15" s="62">
        <v>6.3</v>
      </c>
      <c r="D15" s="62" t="s">
        <v>42</v>
      </c>
      <c r="E15" s="63">
        <v>0.8</v>
      </c>
      <c r="F15" s="62">
        <v>14</v>
      </c>
      <c r="G15" s="62">
        <v>9</v>
      </c>
      <c r="H15" s="62">
        <v>10</v>
      </c>
      <c r="I15" s="62">
        <v>19</v>
      </c>
      <c r="J15" s="62">
        <v>64</v>
      </c>
      <c r="K15" s="62">
        <v>2.38</v>
      </c>
      <c r="L15" s="62">
        <v>7.78</v>
      </c>
      <c r="M15" s="62">
        <v>10.16</v>
      </c>
      <c r="N15" s="62">
        <v>2</v>
      </c>
      <c r="O15" s="62">
        <v>4.4000000000000004</v>
      </c>
      <c r="P15" s="62">
        <v>5</v>
      </c>
      <c r="Q15" s="62">
        <v>2.93</v>
      </c>
      <c r="R15" s="62">
        <v>2.02</v>
      </c>
      <c r="S15" s="62">
        <v>0.32</v>
      </c>
      <c r="T15" s="62">
        <v>5.31</v>
      </c>
      <c r="U15" s="62">
        <v>0.84</v>
      </c>
      <c r="V15" s="62">
        <v>7.33</v>
      </c>
      <c r="W15" s="62">
        <v>1.1599999999999999</v>
      </c>
      <c r="X15" s="62">
        <v>0.33000000000000052</v>
      </c>
      <c r="Y15" s="62" t="s">
        <v>43</v>
      </c>
      <c r="Z15" s="62">
        <v>1.29</v>
      </c>
      <c r="AA15" s="62">
        <v>0.6496132627646326</v>
      </c>
    </row>
    <row r="16" spans="1:27" ht="21" customHeight="1" x14ac:dyDescent="0.25">
      <c r="A16" s="64" t="s">
        <v>113</v>
      </c>
      <c r="B16" s="65" t="s">
        <v>54</v>
      </c>
      <c r="C16" s="65">
        <v>7.3</v>
      </c>
      <c r="D16" s="65" t="s">
        <v>42</v>
      </c>
      <c r="E16" s="66">
        <v>1.8</v>
      </c>
      <c r="F16" s="65">
        <v>19</v>
      </c>
      <c r="G16" s="65">
        <v>10</v>
      </c>
      <c r="H16" s="65">
        <v>9</v>
      </c>
      <c r="I16" s="65">
        <v>19</v>
      </c>
      <c r="J16" s="65">
        <v>90</v>
      </c>
      <c r="K16" s="65">
        <v>7.12</v>
      </c>
      <c r="L16" s="65">
        <v>5.21</v>
      </c>
      <c r="M16" s="65">
        <v>12.33</v>
      </c>
      <c r="N16" s="65">
        <v>5</v>
      </c>
      <c r="O16" s="65">
        <v>4.76</v>
      </c>
      <c r="P16" s="65">
        <v>6</v>
      </c>
      <c r="Q16" s="65">
        <v>4.32</v>
      </c>
      <c r="R16" s="65">
        <v>4.5299999999999994</v>
      </c>
      <c r="S16" s="65">
        <v>0.62</v>
      </c>
      <c r="T16" s="65">
        <v>4.55</v>
      </c>
      <c r="U16" s="65">
        <v>0.62</v>
      </c>
      <c r="V16" s="65">
        <v>9.0799999999999983</v>
      </c>
      <c r="W16" s="65">
        <v>1.24</v>
      </c>
      <c r="X16" s="65">
        <v>-1.920000000000001</v>
      </c>
      <c r="Y16" s="65" t="s">
        <v>53</v>
      </c>
      <c r="Z16" s="65">
        <v>1.02</v>
      </c>
      <c r="AA16" s="65">
        <v>0.63627845579078435</v>
      </c>
    </row>
    <row r="17" spans="1:27" ht="21" customHeight="1" x14ac:dyDescent="0.25">
      <c r="A17" s="61" t="s">
        <v>52</v>
      </c>
      <c r="B17" s="62" t="s">
        <v>53</v>
      </c>
      <c r="C17" s="62">
        <v>5.5</v>
      </c>
      <c r="D17" s="62" t="s">
        <v>42</v>
      </c>
      <c r="E17" s="63">
        <v>4</v>
      </c>
      <c r="F17" s="62">
        <v>21</v>
      </c>
      <c r="G17" s="62">
        <v>10</v>
      </c>
      <c r="H17" s="62">
        <v>11</v>
      </c>
      <c r="I17" s="62">
        <v>21</v>
      </c>
      <c r="J17" s="62">
        <v>95</v>
      </c>
      <c r="K17" s="62">
        <v>10</v>
      </c>
      <c r="L17" s="62">
        <v>7.27</v>
      </c>
      <c r="M17" s="62">
        <v>17.27</v>
      </c>
      <c r="N17" s="62">
        <v>6</v>
      </c>
      <c r="O17" s="62">
        <v>3.63</v>
      </c>
      <c r="P17" s="62">
        <v>5</v>
      </c>
      <c r="Q17" s="62">
        <v>2.96</v>
      </c>
      <c r="R17" s="62">
        <v>3.65</v>
      </c>
      <c r="S17" s="62">
        <v>0.66</v>
      </c>
      <c r="T17" s="62">
        <v>2.94</v>
      </c>
      <c r="U17" s="62">
        <v>0.53</v>
      </c>
      <c r="V17" s="62">
        <v>6.59</v>
      </c>
      <c r="W17" s="62">
        <v>1.19</v>
      </c>
      <c r="X17" s="62">
        <v>-4.41</v>
      </c>
      <c r="Y17" s="62" t="s">
        <v>54</v>
      </c>
      <c r="Z17" s="62">
        <v>1.29</v>
      </c>
      <c r="AA17" s="62">
        <v>0.58403156911581566</v>
      </c>
    </row>
    <row r="18" spans="1:27" ht="21" customHeight="1" x14ac:dyDescent="0.25">
      <c r="A18" s="64" t="s">
        <v>104</v>
      </c>
      <c r="B18" s="65" t="s">
        <v>72</v>
      </c>
      <c r="C18" s="65">
        <v>5.8</v>
      </c>
      <c r="D18" s="65" t="s">
        <v>42</v>
      </c>
      <c r="E18" s="66">
        <v>3.2</v>
      </c>
      <c r="F18" s="65">
        <v>15</v>
      </c>
      <c r="G18" s="65">
        <v>11</v>
      </c>
      <c r="H18" s="65">
        <v>10</v>
      </c>
      <c r="I18" s="65">
        <v>21</v>
      </c>
      <c r="J18" s="65">
        <v>76</v>
      </c>
      <c r="K18" s="65">
        <v>4.66</v>
      </c>
      <c r="L18" s="65">
        <v>8.4499999999999993</v>
      </c>
      <c r="M18" s="65">
        <v>13.1</v>
      </c>
      <c r="N18" s="65">
        <v>4</v>
      </c>
      <c r="O18" s="65">
        <v>3.99</v>
      </c>
      <c r="P18" s="65">
        <v>4</v>
      </c>
      <c r="Q18" s="65">
        <v>3.27</v>
      </c>
      <c r="R18" s="65">
        <v>4.2600000000000007</v>
      </c>
      <c r="S18" s="65">
        <v>0.72</v>
      </c>
      <c r="T18" s="65">
        <v>3</v>
      </c>
      <c r="U18" s="65">
        <v>0.51</v>
      </c>
      <c r="V18" s="65">
        <v>7.2600000000000007</v>
      </c>
      <c r="W18" s="65">
        <v>1.23</v>
      </c>
      <c r="X18" s="65">
        <v>-0.73999999999999888</v>
      </c>
      <c r="Y18" s="65" t="s">
        <v>73</v>
      </c>
      <c r="Z18" s="65">
        <v>1.17</v>
      </c>
      <c r="AA18" s="65">
        <v>0.58355753424657519</v>
      </c>
    </row>
    <row r="19" spans="1:27" ht="21" customHeight="1" x14ac:dyDescent="0.25">
      <c r="A19" s="61" t="s">
        <v>375</v>
      </c>
      <c r="B19" s="62" t="s">
        <v>72</v>
      </c>
      <c r="C19" s="62">
        <v>6.7</v>
      </c>
      <c r="D19" s="62" t="s">
        <v>42</v>
      </c>
      <c r="E19" s="63">
        <v>5.8</v>
      </c>
      <c r="F19" s="62">
        <v>18</v>
      </c>
      <c r="G19" s="62">
        <v>9</v>
      </c>
      <c r="H19" s="62">
        <v>9</v>
      </c>
      <c r="I19" s="62">
        <v>18</v>
      </c>
      <c r="J19" s="62">
        <v>71</v>
      </c>
      <c r="K19" s="62">
        <v>5.07</v>
      </c>
      <c r="L19" s="62">
        <v>5.52</v>
      </c>
      <c r="M19" s="62">
        <v>10.6</v>
      </c>
      <c r="N19" s="62">
        <v>2</v>
      </c>
      <c r="O19" s="62">
        <v>4.51</v>
      </c>
      <c r="P19" s="62">
        <v>5</v>
      </c>
      <c r="Q19" s="62">
        <v>2.7</v>
      </c>
      <c r="R19" s="62">
        <v>4.2</v>
      </c>
      <c r="S19" s="62">
        <v>0.64</v>
      </c>
      <c r="T19" s="62">
        <v>3.01</v>
      </c>
      <c r="U19" s="62">
        <v>0.46</v>
      </c>
      <c r="V19" s="62">
        <v>7.21</v>
      </c>
      <c r="W19" s="62">
        <v>1.1000000000000001</v>
      </c>
      <c r="X19" s="62">
        <v>0.20999999999999969</v>
      </c>
      <c r="Y19" s="62" t="s">
        <v>73</v>
      </c>
      <c r="Z19" s="62">
        <v>1.17</v>
      </c>
      <c r="AA19" s="62">
        <v>0.57953854296388529</v>
      </c>
    </row>
    <row r="20" spans="1:27" ht="21" customHeight="1" x14ac:dyDescent="0.25">
      <c r="A20" s="64" t="s">
        <v>376</v>
      </c>
      <c r="B20" s="65" t="s">
        <v>45</v>
      </c>
      <c r="C20" s="65">
        <v>5.0999999999999996</v>
      </c>
      <c r="D20" s="65" t="s">
        <v>42</v>
      </c>
      <c r="E20" s="66">
        <v>3.8</v>
      </c>
      <c r="F20" s="65">
        <v>15</v>
      </c>
      <c r="G20" s="65">
        <v>10</v>
      </c>
      <c r="H20" s="65">
        <v>9</v>
      </c>
      <c r="I20" s="65">
        <v>19</v>
      </c>
      <c r="J20" s="65">
        <v>74</v>
      </c>
      <c r="K20" s="65">
        <v>7.06</v>
      </c>
      <c r="L20" s="65">
        <v>7.45</v>
      </c>
      <c r="M20" s="65">
        <v>14.51</v>
      </c>
      <c r="N20" s="65">
        <v>3</v>
      </c>
      <c r="O20" s="65">
        <v>2.37</v>
      </c>
      <c r="P20" s="65">
        <v>7</v>
      </c>
      <c r="Q20" s="65">
        <v>3.23</v>
      </c>
      <c r="R20" s="65">
        <v>3.61</v>
      </c>
      <c r="S20" s="65">
        <v>0.71</v>
      </c>
      <c r="T20" s="65">
        <v>1.99</v>
      </c>
      <c r="U20" s="65">
        <v>0.39</v>
      </c>
      <c r="V20" s="65">
        <v>5.6</v>
      </c>
      <c r="W20" s="65">
        <v>1.1000000000000001</v>
      </c>
      <c r="X20" s="65">
        <v>-4.4000000000000004</v>
      </c>
      <c r="Y20" s="65" t="s">
        <v>47</v>
      </c>
      <c r="Z20" s="65">
        <v>1.5</v>
      </c>
      <c r="AA20" s="65">
        <v>0.5770859277708591</v>
      </c>
    </row>
    <row r="21" spans="1:27" ht="21" customHeight="1" x14ac:dyDescent="0.25">
      <c r="A21" s="61" t="s">
        <v>377</v>
      </c>
      <c r="B21" s="62" t="s">
        <v>68</v>
      </c>
      <c r="C21" s="62">
        <v>6.8</v>
      </c>
      <c r="D21" s="62" t="s">
        <v>42</v>
      </c>
      <c r="E21" s="63">
        <v>5.6</v>
      </c>
      <c r="F21" s="62">
        <v>14</v>
      </c>
      <c r="G21" s="62">
        <v>11</v>
      </c>
      <c r="H21" s="62">
        <v>11</v>
      </c>
      <c r="I21" s="62">
        <v>22</v>
      </c>
      <c r="J21" s="62">
        <v>80</v>
      </c>
      <c r="K21" s="62">
        <v>6.91</v>
      </c>
      <c r="L21" s="62">
        <v>4.8499999999999996</v>
      </c>
      <c r="M21" s="62">
        <v>11.76</v>
      </c>
      <c r="N21" s="62">
        <v>4</v>
      </c>
      <c r="O21" s="62">
        <v>3.23</v>
      </c>
      <c r="P21" s="62">
        <v>5</v>
      </c>
      <c r="Q21" s="62">
        <v>2.2200000000000002</v>
      </c>
      <c r="R21" s="62">
        <v>3.55</v>
      </c>
      <c r="S21" s="62">
        <v>0.52</v>
      </c>
      <c r="T21" s="62">
        <v>1.9</v>
      </c>
      <c r="U21" s="62">
        <v>0.28000000000000003</v>
      </c>
      <c r="V21" s="62">
        <v>5.4499999999999993</v>
      </c>
      <c r="W21" s="62">
        <v>0.8</v>
      </c>
      <c r="X21" s="62">
        <v>-3.55</v>
      </c>
      <c r="Y21" s="62" t="s">
        <v>70</v>
      </c>
      <c r="Z21" s="62">
        <v>1.53</v>
      </c>
      <c r="AA21" s="62">
        <v>0.57286083437110824</v>
      </c>
    </row>
    <row r="22" spans="1:27" ht="21" customHeight="1" x14ac:dyDescent="0.25">
      <c r="A22" s="64" t="s">
        <v>378</v>
      </c>
      <c r="B22" s="65" t="s">
        <v>53</v>
      </c>
      <c r="C22" s="65">
        <v>5.5</v>
      </c>
      <c r="D22" s="65" t="s">
        <v>42</v>
      </c>
      <c r="E22" s="66">
        <v>3.2</v>
      </c>
      <c r="F22" s="65">
        <v>22</v>
      </c>
      <c r="G22" s="65">
        <v>11</v>
      </c>
      <c r="H22" s="65">
        <v>11</v>
      </c>
      <c r="I22" s="65">
        <v>22</v>
      </c>
      <c r="J22" s="65">
        <v>63</v>
      </c>
      <c r="K22" s="65">
        <v>4.55</v>
      </c>
      <c r="L22" s="65">
        <v>6.91</v>
      </c>
      <c r="M22" s="65">
        <v>11.45</v>
      </c>
      <c r="N22" s="65">
        <v>1</v>
      </c>
      <c r="O22" s="65">
        <v>2.0699999999999998</v>
      </c>
      <c r="P22" s="65">
        <v>4</v>
      </c>
      <c r="Q22" s="65">
        <v>3.9</v>
      </c>
      <c r="R22" s="65">
        <v>3.52</v>
      </c>
      <c r="S22" s="65">
        <v>0.64</v>
      </c>
      <c r="T22" s="65">
        <v>2.4500000000000002</v>
      </c>
      <c r="U22" s="65">
        <v>0.45</v>
      </c>
      <c r="V22" s="65">
        <v>5.97</v>
      </c>
      <c r="W22" s="65">
        <v>1.0900000000000001</v>
      </c>
      <c r="X22" s="65">
        <v>0.96999999999999975</v>
      </c>
      <c r="Y22" s="65" t="s">
        <v>54</v>
      </c>
      <c r="Z22" s="65">
        <v>1.29</v>
      </c>
      <c r="AA22" s="65">
        <v>0.52908474470734734</v>
      </c>
    </row>
    <row r="23" spans="1:27" ht="21" customHeight="1" x14ac:dyDescent="0.25">
      <c r="A23" s="61" t="s">
        <v>379</v>
      </c>
      <c r="B23" s="62" t="s">
        <v>45</v>
      </c>
      <c r="C23" s="62">
        <v>6.1</v>
      </c>
      <c r="D23" s="62" t="s">
        <v>42</v>
      </c>
      <c r="E23" s="63">
        <v>5.4</v>
      </c>
      <c r="F23" s="62">
        <v>22</v>
      </c>
      <c r="G23" s="62">
        <v>11</v>
      </c>
      <c r="H23" s="62">
        <v>11</v>
      </c>
      <c r="I23" s="62">
        <v>22</v>
      </c>
      <c r="J23" s="62">
        <v>83</v>
      </c>
      <c r="K23" s="62">
        <v>7.38</v>
      </c>
      <c r="L23" s="62">
        <v>6.23</v>
      </c>
      <c r="M23" s="62">
        <v>13.61</v>
      </c>
      <c r="N23" s="62">
        <v>2</v>
      </c>
      <c r="O23" s="62">
        <v>2.2000000000000002</v>
      </c>
      <c r="P23" s="62">
        <v>6</v>
      </c>
      <c r="Q23" s="62">
        <v>2.9</v>
      </c>
      <c r="R23" s="62">
        <v>3.55</v>
      </c>
      <c r="S23" s="62">
        <v>0.57999999999999996</v>
      </c>
      <c r="T23" s="62">
        <v>1.55</v>
      </c>
      <c r="U23" s="62">
        <v>0.25</v>
      </c>
      <c r="V23" s="62">
        <v>5.0999999999999996</v>
      </c>
      <c r="W23" s="62">
        <v>0.83</v>
      </c>
      <c r="X23" s="62">
        <v>-2.9</v>
      </c>
      <c r="Y23" s="62" t="s">
        <v>47</v>
      </c>
      <c r="Z23" s="62">
        <v>1.5</v>
      </c>
      <c r="AA23" s="62">
        <v>0.52556039850560388</v>
      </c>
    </row>
    <row r="24" spans="1:27" ht="21" customHeight="1" x14ac:dyDescent="0.25">
      <c r="A24" s="64" t="s">
        <v>380</v>
      </c>
      <c r="B24" s="65" t="s">
        <v>68</v>
      </c>
      <c r="C24" s="65">
        <v>6.2</v>
      </c>
      <c r="D24" s="65" t="s">
        <v>42</v>
      </c>
      <c r="E24" s="66">
        <v>2.4</v>
      </c>
      <c r="F24" s="65">
        <v>18</v>
      </c>
      <c r="G24" s="65">
        <v>10</v>
      </c>
      <c r="H24" s="65">
        <v>10</v>
      </c>
      <c r="I24" s="65">
        <v>20</v>
      </c>
      <c r="J24" s="65">
        <v>56</v>
      </c>
      <c r="K24" s="65">
        <v>4.3499999999999996</v>
      </c>
      <c r="L24" s="65">
        <v>4.68</v>
      </c>
      <c r="M24" s="65">
        <v>9.0299999999999994</v>
      </c>
      <c r="N24" s="65">
        <v>1</v>
      </c>
      <c r="O24" s="65">
        <v>1.43</v>
      </c>
      <c r="P24" s="65">
        <v>3</v>
      </c>
      <c r="Q24" s="65">
        <v>3.56</v>
      </c>
      <c r="R24" s="65">
        <v>2.5299999999999998</v>
      </c>
      <c r="S24" s="65">
        <v>0.41</v>
      </c>
      <c r="T24" s="65">
        <v>2.46</v>
      </c>
      <c r="U24" s="65">
        <v>0.4</v>
      </c>
      <c r="V24" s="65">
        <v>4.99</v>
      </c>
      <c r="W24" s="65">
        <v>0.81</v>
      </c>
      <c r="X24" s="65">
        <v>0.98999999999999977</v>
      </c>
      <c r="Y24" s="65" t="s">
        <v>70</v>
      </c>
      <c r="Z24" s="65">
        <v>1.53</v>
      </c>
      <c r="AA24" s="65">
        <v>0.52450927770859279</v>
      </c>
    </row>
    <row r="25" spans="1:27" ht="21" customHeight="1" x14ac:dyDescent="0.25">
      <c r="A25" s="61" t="s">
        <v>381</v>
      </c>
      <c r="B25" s="62" t="s">
        <v>45</v>
      </c>
      <c r="C25" s="62">
        <v>6</v>
      </c>
      <c r="D25" s="62" t="s">
        <v>42</v>
      </c>
      <c r="E25" s="63">
        <v>0.6</v>
      </c>
      <c r="F25" s="62">
        <v>6</v>
      </c>
      <c r="G25" s="62">
        <v>9</v>
      </c>
      <c r="H25" s="62">
        <v>11</v>
      </c>
      <c r="I25" s="62">
        <v>20</v>
      </c>
      <c r="J25" s="62">
        <v>65</v>
      </c>
      <c r="K25" s="62">
        <v>3</v>
      </c>
      <c r="L25" s="62">
        <v>7.83</v>
      </c>
      <c r="M25" s="62">
        <v>10.83</v>
      </c>
      <c r="N25" s="62">
        <v>5</v>
      </c>
      <c r="O25" s="62">
        <v>2.41</v>
      </c>
      <c r="P25" s="62">
        <v>1</v>
      </c>
      <c r="Q25" s="62">
        <v>2.62</v>
      </c>
      <c r="R25" s="62">
        <v>1.71</v>
      </c>
      <c r="S25" s="62">
        <v>0.28000000000000003</v>
      </c>
      <c r="T25" s="62">
        <v>3.32</v>
      </c>
      <c r="U25" s="62">
        <v>0.55000000000000004</v>
      </c>
      <c r="V25" s="62">
        <v>5.0299999999999994</v>
      </c>
      <c r="W25" s="62">
        <v>0.83000000000000007</v>
      </c>
      <c r="X25" s="62">
        <v>-0.97</v>
      </c>
      <c r="Y25" s="62" t="s">
        <v>47</v>
      </c>
      <c r="Z25" s="62">
        <v>1.5</v>
      </c>
      <c r="AA25" s="62">
        <v>0.51834682440846813</v>
      </c>
    </row>
    <row r="26" spans="1:27" ht="21" customHeight="1" x14ac:dyDescent="0.25">
      <c r="A26" s="64" t="s">
        <v>382</v>
      </c>
      <c r="B26" s="65" t="s">
        <v>50</v>
      </c>
      <c r="C26" s="65">
        <v>6.1</v>
      </c>
      <c r="D26" s="65" t="s">
        <v>42</v>
      </c>
      <c r="E26" s="66">
        <v>2.4</v>
      </c>
      <c r="F26" s="65">
        <v>16</v>
      </c>
      <c r="G26" s="65">
        <v>9</v>
      </c>
      <c r="H26" s="65">
        <v>11</v>
      </c>
      <c r="I26" s="65">
        <v>20</v>
      </c>
      <c r="J26" s="65">
        <v>88</v>
      </c>
      <c r="K26" s="65">
        <v>6.07</v>
      </c>
      <c r="L26" s="65">
        <v>8.36</v>
      </c>
      <c r="M26" s="65">
        <v>14.43</v>
      </c>
      <c r="N26" s="65">
        <v>6</v>
      </c>
      <c r="O26" s="65">
        <v>6.52</v>
      </c>
      <c r="P26" s="65">
        <v>4</v>
      </c>
      <c r="Q26" s="65">
        <v>2</v>
      </c>
      <c r="R26" s="65">
        <v>4.84</v>
      </c>
      <c r="S26" s="65">
        <v>0.79</v>
      </c>
      <c r="T26" s="65">
        <v>3.68</v>
      </c>
      <c r="U26" s="65">
        <v>0.6</v>
      </c>
      <c r="V26" s="65">
        <v>8.52</v>
      </c>
      <c r="W26" s="65">
        <v>1.39</v>
      </c>
      <c r="X26" s="65">
        <v>-1.48</v>
      </c>
      <c r="Y26" s="65" t="s">
        <v>51</v>
      </c>
      <c r="Z26" s="65">
        <v>0.87</v>
      </c>
      <c r="AA26" s="65">
        <v>0.50923711083437107</v>
      </c>
    </row>
    <row r="27" spans="1:27" ht="21" customHeight="1" x14ac:dyDescent="0.25">
      <c r="A27" s="61" t="s">
        <v>130</v>
      </c>
      <c r="B27" s="62" t="s">
        <v>60</v>
      </c>
      <c r="C27" s="62">
        <v>5.9</v>
      </c>
      <c r="D27" s="62" t="s">
        <v>42</v>
      </c>
      <c r="E27" s="63">
        <v>4.4000000000000004</v>
      </c>
      <c r="F27" s="62">
        <v>22</v>
      </c>
      <c r="G27" s="62">
        <v>11</v>
      </c>
      <c r="H27" s="62">
        <v>11</v>
      </c>
      <c r="I27" s="62">
        <v>22</v>
      </c>
      <c r="J27" s="62">
        <v>103</v>
      </c>
      <c r="K27" s="62">
        <v>8.98</v>
      </c>
      <c r="L27" s="62">
        <v>8.4700000000000006</v>
      </c>
      <c r="M27" s="62">
        <v>17.46</v>
      </c>
      <c r="N27" s="62">
        <v>7</v>
      </c>
      <c r="O27" s="62">
        <v>2.87</v>
      </c>
      <c r="P27" s="62">
        <v>3</v>
      </c>
      <c r="Q27" s="62">
        <v>4.83</v>
      </c>
      <c r="R27" s="62">
        <v>3.88</v>
      </c>
      <c r="S27" s="62">
        <v>0.66</v>
      </c>
      <c r="T27" s="62">
        <v>3.82</v>
      </c>
      <c r="U27" s="62">
        <v>0.65</v>
      </c>
      <c r="V27" s="62">
        <v>7.6999999999999993</v>
      </c>
      <c r="W27" s="62">
        <v>1.31</v>
      </c>
      <c r="X27" s="62">
        <v>-2.2999999999999998</v>
      </c>
      <c r="Y27" s="62" t="s">
        <v>59</v>
      </c>
      <c r="Z27" s="62">
        <v>0.96</v>
      </c>
      <c r="AA27" s="62">
        <v>0.50783561643835606</v>
      </c>
    </row>
    <row r="28" spans="1:27" ht="21" customHeight="1" x14ac:dyDescent="0.25">
      <c r="A28" s="64" t="s">
        <v>98</v>
      </c>
      <c r="B28" s="65" t="s">
        <v>62</v>
      </c>
      <c r="C28" s="65">
        <v>6.3</v>
      </c>
      <c r="D28" s="65" t="s">
        <v>42</v>
      </c>
      <c r="E28" s="66">
        <v>5.4</v>
      </c>
      <c r="F28" s="65">
        <v>19</v>
      </c>
      <c r="G28" s="65">
        <v>10</v>
      </c>
      <c r="H28" s="65">
        <v>12</v>
      </c>
      <c r="I28" s="65">
        <v>22</v>
      </c>
      <c r="J28" s="65">
        <v>92</v>
      </c>
      <c r="K28" s="65">
        <v>6.19</v>
      </c>
      <c r="L28" s="65">
        <v>8.41</v>
      </c>
      <c r="M28" s="65">
        <v>14.6</v>
      </c>
      <c r="N28" s="65">
        <v>5</v>
      </c>
      <c r="O28" s="65">
        <v>5.03</v>
      </c>
      <c r="P28" s="65">
        <v>4</v>
      </c>
      <c r="Q28" s="65">
        <v>3.33</v>
      </c>
      <c r="R28" s="65">
        <v>4.07</v>
      </c>
      <c r="S28" s="65">
        <v>0.65</v>
      </c>
      <c r="T28" s="65">
        <v>4.29</v>
      </c>
      <c r="U28" s="65">
        <v>0.68</v>
      </c>
      <c r="V28" s="65">
        <v>8.36</v>
      </c>
      <c r="W28" s="65">
        <v>1.33</v>
      </c>
      <c r="X28" s="65">
        <v>-0.63999999999999968</v>
      </c>
      <c r="Y28" s="65" t="s">
        <v>63</v>
      </c>
      <c r="Z28" s="65">
        <v>0.88</v>
      </c>
      <c r="AA28" s="65">
        <v>0.50541735159817336</v>
      </c>
    </row>
    <row r="29" spans="1:27" ht="21" customHeight="1" x14ac:dyDescent="0.25">
      <c r="A29" s="61" t="s">
        <v>383</v>
      </c>
      <c r="B29" s="62" t="s">
        <v>41</v>
      </c>
      <c r="C29" s="62">
        <v>7.2</v>
      </c>
      <c r="D29" s="62" t="s">
        <v>42</v>
      </c>
      <c r="E29" s="63">
        <v>3</v>
      </c>
      <c r="F29" s="62">
        <v>7</v>
      </c>
      <c r="G29" s="62">
        <v>6</v>
      </c>
      <c r="H29" s="62">
        <v>7</v>
      </c>
      <c r="I29" s="62">
        <v>13</v>
      </c>
      <c r="J29" s="62">
        <v>59</v>
      </c>
      <c r="K29" s="62">
        <v>2.5</v>
      </c>
      <c r="L29" s="62">
        <v>5.69</v>
      </c>
      <c r="M29" s="62">
        <v>8.19</v>
      </c>
      <c r="N29" s="62">
        <v>5</v>
      </c>
      <c r="O29" s="62">
        <v>4.8899999999999997</v>
      </c>
      <c r="P29" s="62">
        <v>3</v>
      </c>
      <c r="Q29" s="62">
        <v>0.64999999999999991</v>
      </c>
      <c r="R29" s="62">
        <v>1.83</v>
      </c>
      <c r="S29" s="62">
        <v>0.25</v>
      </c>
      <c r="T29" s="62">
        <v>3.71</v>
      </c>
      <c r="U29" s="62">
        <v>0.52</v>
      </c>
      <c r="V29" s="62">
        <v>5.54</v>
      </c>
      <c r="W29" s="62">
        <v>0.77</v>
      </c>
      <c r="X29" s="62">
        <v>-2.46</v>
      </c>
      <c r="Y29" s="62" t="s">
        <v>43</v>
      </c>
      <c r="Z29" s="62">
        <v>1.29</v>
      </c>
      <c r="AA29" s="62">
        <v>0.49097646326276462</v>
      </c>
    </row>
    <row r="30" spans="1:27" ht="21" customHeight="1" x14ac:dyDescent="0.25">
      <c r="A30" s="64" t="s">
        <v>88</v>
      </c>
      <c r="B30" s="65" t="s">
        <v>51</v>
      </c>
      <c r="C30" s="65">
        <v>9.3000000000000007</v>
      </c>
      <c r="D30" s="65" t="s">
        <v>42</v>
      </c>
      <c r="E30" s="66">
        <v>10</v>
      </c>
      <c r="F30" s="65">
        <v>13</v>
      </c>
      <c r="G30" s="65">
        <v>7</v>
      </c>
      <c r="H30" s="65">
        <v>10</v>
      </c>
      <c r="I30" s="65">
        <v>17</v>
      </c>
      <c r="J30" s="65">
        <v>80</v>
      </c>
      <c r="K30" s="65">
        <v>2.15</v>
      </c>
      <c r="L30" s="65">
        <v>6.45</v>
      </c>
      <c r="M30" s="65">
        <v>8.6</v>
      </c>
      <c r="N30" s="65">
        <v>6</v>
      </c>
      <c r="O30" s="65">
        <v>4.12</v>
      </c>
      <c r="P30" s="65">
        <v>3</v>
      </c>
      <c r="Q30" s="65">
        <v>4.68</v>
      </c>
      <c r="R30" s="65">
        <v>4.2300000000000004</v>
      </c>
      <c r="S30" s="65">
        <v>0.46</v>
      </c>
      <c r="T30" s="65">
        <v>4.5599999999999996</v>
      </c>
      <c r="U30" s="65">
        <v>0.5</v>
      </c>
      <c r="V30" s="65">
        <v>8.7899999999999991</v>
      </c>
      <c r="W30" s="65">
        <v>0.96</v>
      </c>
      <c r="X30" s="65">
        <v>-0.21000000000000041</v>
      </c>
      <c r="Y30" s="65" t="s">
        <v>50</v>
      </c>
      <c r="Z30" s="65">
        <v>0.81</v>
      </c>
      <c r="AA30" s="65">
        <v>0.4891421544209214</v>
      </c>
    </row>
    <row r="31" spans="1:27" ht="21" customHeight="1" x14ac:dyDescent="0.25">
      <c r="A31" s="61" t="s">
        <v>384</v>
      </c>
      <c r="B31" s="62" t="s">
        <v>45</v>
      </c>
      <c r="C31" s="62">
        <v>6</v>
      </c>
      <c r="D31" s="62" t="s">
        <v>42</v>
      </c>
      <c r="E31" s="63">
        <v>5.6</v>
      </c>
      <c r="F31" s="62">
        <v>21</v>
      </c>
      <c r="G31" s="62">
        <v>11</v>
      </c>
      <c r="H31" s="62">
        <v>10</v>
      </c>
      <c r="I31" s="62">
        <v>21</v>
      </c>
      <c r="J31" s="62">
        <v>73</v>
      </c>
      <c r="K31" s="62">
        <v>6.83</v>
      </c>
      <c r="L31" s="62">
        <v>5.33</v>
      </c>
      <c r="M31" s="62">
        <v>12.17</v>
      </c>
      <c r="N31" s="62">
        <v>4</v>
      </c>
      <c r="O31" s="62">
        <v>3.08</v>
      </c>
      <c r="P31" s="62">
        <v>1</v>
      </c>
      <c r="Q31" s="62">
        <v>1.64</v>
      </c>
      <c r="R31" s="62">
        <v>3.12</v>
      </c>
      <c r="S31" s="62">
        <v>0.52</v>
      </c>
      <c r="T31" s="62">
        <v>1.6</v>
      </c>
      <c r="U31" s="62">
        <v>0.27</v>
      </c>
      <c r="V31" s="62">
        <v>4.7200000000000006</v>
      </c>
      <c r="W31" s="62">
        <v>0.79</v>
      </c>
      <c r="X31" s="62">
        <v>-0.2799999999999998</v>
      </c>
      <c r="Y31" s="62" t="s">
        <v>47</v>
      </c>
      <c r="Z31" s="62">
        <v>1.5</v>
      </c>
      <c r="AA31" s="62">
        <v>0.4864009962640099</v>
      </c>
    </row>
    <row r="32" spans="1:27" ht="21" customHeight="1" x14ac:dyDescent="0.25">
      <c r="A32" s="64" t="s">
        <v>385</v>
      </c>
      <c r="B32" s="65" t="s">
        <v>41</v>
      </c>
      <c r="C32" s="65">
        <v>6.2</v>
      </c>
      <c r="D32" s="65" t="s">
        <v>42</v>
      </c>
      <c r="E32" s="66">
        <v>5.2</v>
      </c>
      <c r="F32" s="65">
        <v>18</v>
      </c>
      <c r="G32" s="65">
        <v>9</v>
      </c>
      <c r="H32" s="65">
        <v>11</v>
      </c>
      <c r="I32" s="65">
        <v>20</v>
      </c>
      <c r="J32" s="65">
        <v>58</v>
      </c>
      <c r="K32" s="65">
        <v>5.16</v>
      </c>
      <c r="L32" s="65">
        <v>4.1900000000000004</v>
      </c>
      <c r="M32" s="65">
        <v>9.35</v>
      </c>
      <c r="N32" s="65">
        <v>1</v>
      </c>
      <c r="O32" s="65">
        <v>1.71</v>
      </c>
      <c r="P32" s="65">
        <v>4</v>
      </c>
      <c r="Q32" s="65">
        <v>3.35</v>
      </c>
      <c r="R32" s="65">
        <v>2.4900000000000002</v>
      </c>
      <c r="S32" s="65">
        <v>0.4</v>
      </c>
      <c r="T32" s="65">
        <v>2.57</v>
      </c>
      <c r="U32" s="65">
        <v>0.41</v>
      </c>
      <c r="V32" s="65">
        <v>5.0599999999999996</v>
      </c>
      <c r="W32" s="65">
        <v>0.81</v>
      </c>
      <c r="X32" s="65">
        <v>5.9999999999999831E-2</v>
      </c>
      <c r="Y32" s="65" t="s">
        <v>43</v>
      </c>
      <c r="Z32" s="65">
        <v>1.29</v>
      </c>
      <c r="AA32" s="65">
        <v>0.44843698630136969</v>
      </c>
    </row>
    <row r="33" spans="1:27" ht="21" customHeight="1" x14ac:dyDescent="0.25">
      <c r="A33" s="61" t="s">
        <v>386</v>
      </c>
      <c r="B33" s="62" t="s">
        <v>54</v>
      </c>
      <c r="C33" s="62">
        <v>5.7</v>
      </c>
      <c r="D33" s="62" t="s">
        <v>42</v>
      </c>
      <c r="E33" s="63">
        <v>2.4</v>
      </c>
      <c r="F33" s="62">
        <v>18</v>
      </c>
      <c r="G33" s="62">
        <v>12</v>
      </c>
      <c r="H33" s="62">
        <v>9</v>
      </c>
      <c r="I33" s="62">
        <v>21</v>
      </c>
      <c r="J33" s="62">
        <v>62</v>
      </c>
      <c r="K33" s="62">
        <v>6.67</v>
      </c>
      <c r="L33" s="62">
        <v>4.21</v>
      </c>
      <c r="M33" s="62">
        <v>10.88</v>
      </c>
      <c r="N33" s="62">
        <v>4</v>
      </c>
      <c r="O33" s="62">
        <v>4.3499999999999996</v>
      </c>
      <c r="P33" s="62">
        <v>1</v>
      </c>
      <c r="Q33" s="62">
        <v>1.97</v>
      </c>
      <c r="R33" s="62">
        <v>3.82</v>
      </c>
      <c r="S33" s="62">
        <v>0.67</v>
      </c>
      <c r="T33" s="62">
        <v>2.5</v>
      </c>
      <c r="U33" s="62">
        <v>0.44</v>
      </c>
      <c r="V33" s="62">
        <v>6.32</v>
      </c>
      <c r="W33" s="62">
        <v>1.1100000000000001</v>
      </c>
      <c r="X33" s="62">
        <v>1.32</v>
      </c>
      <c r="Y33" s="62" t="s">
        <v>53</v>
      </c>
      <c r="Z33" s="62">
        <v>1.02</v>
      </c>
      <c r="AA33" s="62">
        <v>0.44287222914072227</v>
      </c>
    </row>
    <row r="34" spans="1:27" ht="21" customHeight="1" x14ac:dyDescent="0.25">
      <c r="A34" s="64" t="s">
        <v>58</v>
      </c>
      <c r="B34" s="65" t="s">
        <v>59</v>
      </c>
      <c r="C34" s="65">
        <v>5.6</v>
      </c>
      <c r="D34" s="65" t="s">
        <v>42</v>
      </c>
      <c r="E34" s="66">
        <v>7</v>
      </c>
      <c r="F34" s="65">
        <v>15</v>
      </c>
      <c r="G34" s="65">
        <v>11</v>
      </c>
      <c r="H34" s="65">
        <v>9</v>
      </c>
      <c r="I34" s="65">
        <v>20</v>
      </c>
      <c r="J34" s="65">
        <v>102</v>
      </c>
      <c r="K34" s="65">
        <v>9.4600000000000009</v>
      </c>
      <c r="L34" s="65">
        <v>8.75</v>
      </c>
      <c r="M34" s="65">
        <v>18.21</v>
      </c>
      <c r="N34" s="65">
        <v>6</v>
      </c>
      <c r="O34" s="65">
        <v>4.0299999999999994</v>
      </c>
      <c r="P34" s="65">
        <v>7</v>
      </c>
      <c r="Q34" s="65">
        <v>2.83</v>
      </c>
      <c r="R34" s="65">
        <v>4.33</v>
      </c>
      <c r="S34" s="65">
        <v>0.79</v>
      </c>
      <c r="T34" s="65">
        <v>2.5299999999999998</v>
      </c>
      <c r="U34" s="65">
        <v>0.46</v>
      </c>
      <c r="V34" s="65">
        <v>6.8599999999999994</v>
      </c>
      <c r="W34" s="65">
        <v>1.25</v>
      </c>
      <c r="X34" s="65">
        <v>-6.1400000000000006</v>
      </c>
      <c r="Y34" s="65" t="s">
        <v>60</v>
      </c>
      <c r="Z34" s="65">
        <v>0.9</v>
      </c>
      <c r="AA34" s="65">
        <v>0.42415815691158149</v>
      </c>
    </row>
    <row r="35" spans="1:27" ht="21" customHeight="1" x14ac:dyDescent="0.25">
      <c r="A35" s="61" t="s">
        <v>387</v>
      </c>
      <c r="B35" s="62" t="s">
        <v>51</v>
      </c>
      <c r="C35" s="62">
        <v>6.5</v>
      </c>
      <c r="D35" s="62" t="s">
        <v>42</v>
      </c>
      <c r="E35" s="63">
        <v>7</v>
      </c>
      <c r="F35" s="62">
        <v>13</v>
      </c>
      <c r="G35" s="62">
        <v>9</v>
      </c>
      <c r="H35" s="62">
        <v>9</v>
      </c>
      <c r="I35" s="62">
        <v>18</v>
      </c>
      <c r="J35" s="62">
        <v>72</v>
      </c>
      <c r="K35" s="62">
        <v>6.62</v>
      </c>
      <c r="L35" s="62">
        <v>4.46</v>
      </c>
      <c r="M35" s="62">
        <v>11.08</v>
      </c>
      <c r="N35" s="62">
        <v>1</v>
      </c>
      <c r="O35" s="62">
        <v>3.02</v>
      </c>
      <c r="P35" s="62">
        <v>8</v>
      </c>
      <c r="Q35" s="62">
        <v>4.5599999999999996</v>
      </c>
      <c r="R35" s="62">
        <v>3.91</v>
      </c>
      <c r="S35" s="62">
        <v>0.6</v>
      </c>
      <c r="T35" s="62">
        <v>3.67</v>
      </c>
      <c r="U35" s="62">
        <v>0.56000000000000005</v>
      </c>
      <c r="V35" s="62">
        <v>7.58</v>
      </c>
      <c r="W35" s="62">
        <v>1.1599999999999999</v>
      </c>
      <c r="X35" s="62">
        <v>-1.42</v>
      </c>
      <c r="Y35" s="62" t="s">
        <v>50</v>
      </c>
      <c r="Z35" s="62">
        <v>0.81</v>
      </c>
      <c r="AA35" s="62">
        <v>0.42180859277708588</v>
      </c>
    </row>
    <row r="36" spans="1:27" ht="21" customHeight="1" x14ac:dyDescent="0.25">
      <c r="A36" s="64" t="s">
        <v>116</v>
      </c>
      <c r="B36" s="65" t="s">
        <v>57</v>
      </c>
      <c r="C36" s="65">
        <v>5.6</v>
      </c>
      <c r="D36" s="65" t="s">
        <v>42</v>
      </c>
      <c r="E36" s="66">
        <v>7</v>
      </c>
      <c r="F36" s="65">
        <v>17</v>
      </c>
      <c r="G36" s="65">
        <v>10</v>
      </c>
      <c r="H36" s="65">
        <v>11</v>
      </c>
      <c r="I36" s="65">
        <v>21</v>
      </c>
      <c r="J36" s="65">
        <v>108</v>
      </c>
      <c r="K36" s="65">
        <v>5.89</v>
      </c>
      <c r="L36" s="65">
        <v>13.39</v>
      </c>
      <c r="M36" s="65">
        <v>19.29</v>
      </c>
      <c r="N36" s="65">
        <v>10</v>
      </c>
      <c r="O36" s="65">
        <v>7.88</v>
      </c>
      <c r="P36" s="65">
        <v>3</v>
      </c>
      <c r="Q36" s="65">
        <v>1.38</v>
      </c>
      <c r="R36" s="65">
        <v>3.09</v>
      </c>
      <c r="S36" s="65">
        <v>0.56000000000000005</v>
      </c>
      <c r="T36" s="65">
        <v>6.17</v>
      </c>
      <c r="U36" s="65">
        <v>1.1200000000000001</v>
      </c>
      <c r="V36" s="65">
        <v>9.26</v>
      </c>
      <c r="W36" s="65">
        <v>1.68</v>
      </c>
      <c r="X36" s="65">
        <v>-3.74</v>
      </c>
      <c r="Y36" s="65" t="s">
        <v>56</v>
      </c>
      <c r="Z36" s="65">
        <v>0.66</v>
      </c>
      <c r="AA36" s="65">
        <v>0.41987123287671219</v>
      </c>
    </row>
    <row r="37" spans="1:27" ht="21" customHeight="1" x14ac:dyDescent="0.25">
      <c r="A37" s="61" t="s">
        <v>388</v>
      </c>
      <c r="B37" s="62" t="s">
        <v>57</v>
      </c>
      <c r="C37" s="62">
        <v>5.6</v>
      </c>
      <c r="D37" s="62" t="s">
        <v>42</v>
      </c>
      <c r="E37" s="63">
        <v>5.6</v>
      </c>
      <c r="F37" s="62">
        <v>21</v>
      </c>
      <c r="G37" s="62">
        <v>10</v>
      </c>
      <c r="H37" s="62">
        <v>11</v>
      </c>
      <c r="I37" s="62">
        <v>21</v>
      </c>
      <c r="J37" s="62">
        <v>91</v>
      </c>
      <c r="K37" s="62">
        <v>6.79</v>
      </c>
      <c r="L37" s="62">
        <v>9.4600000000000009</v>
      </c>
      <c r="M37" s="62">
        <v>16.25</v>
      </c>
      <c r="N37" s="62">
        <v>6</v>
      </c>
      <c r="O37" s="62">
        <v>6.09</v>
      </c>
      <c r="P37" s="62">
        <v>4</v>
      </c>
      <c r="Q37" s="62">
        <v>2.91</v>
      </c>
      <c r="R37" s="62">
        <v>5.74</v>
      </c>
      <c r="S37" s="62">
        <v>1.03</v>
      </c>
      <c r="T37" s="62">
        <v>3.26</v>
      </c>
      <c r="U37" s="62">
        <v>0.57999999999999996</v>
      </c>
      <c r="V37" s="62">
        <v>9</v>
      </c>
      <c r="W37" s="62">
        <v>1.61</v>
      </c>
      <c r="X37" s="62">
        <v>-0.99999999999999956</v>
      </c>
      <c r="Y37" s="62" t="s">
        <v>56</v>
      </c>
      <c r="Z37" s="62">
        <v>0.66</v>
      </c>
      <c r="AA37" s="62">
        <v>0.40808219178082189</v>
      </c>
    </row>
    <row r="38" spans="1:27" ht="21" customHeight="1" x14ac:dyDescent="0.25">
      <c r="A38" s="64" t="s">
        <v>389</v>
      </c>
      <c r="B38" s="65" t="s">
        <v>54</v>
      </c>
      <c r="C38" s="65">
        <v>6.2</v>
      </c>
      <c r="D38" s="65" t="s">
        <v>42</v>
      </c>
      <c r="E38" s="66">
        <v>2.2000000000000002</v>
      </c>
      <c r="F38" s="65">
        <v>17</v>
      </c>
      <c r="G38" s="65">
        <v>9</v>
      </c>
      <c r="H38" s="65">
        <v>8</v>
      </c>
      <c r="I38" s="65">
        <v>17</v>
      </c>
      <c r="J38" s="65">
        <v>55</v>
      </c>
      <c r="K38" s="65">
        <v>5.65</v>
      </c>
      <c r="L38" s="65">
        <v>3.23</v>
      </c>
      <c r="M38" s="65">
        <v>8.8699999999999992</v>
      </c>
      <c r="N38" s="65">
        <v>3</v>
      </c>
      <c r="O38" s="65">
        <v>3.93</v>
      </c>
      <c r="P38" s="65">
        <v>1</v>
      </c>
      <c r="Q38" s="65">
        <v>1.75</v>
      </c>
      <c r="R38" s="65">
        <v>3.12</v>
      </c>
      <c r="S38" s="65">
        <v>0.5</v>
      </c>
      <c r="T38" s="65">
        <v>2.56</v>
      </c>
      <c r="U38" s="65">
        <v>0.41</v>
      </c>
      <c r="V38" s="65">
        <v>5.68</v>
      </c>
      <c r="W38" s="65">
        <v>0.90999999999999992</v>
      </c>
      <c r="X38" s="65">
        <v>1.68</v>
      </c>
      <c r="Y38" s="65" t="s">
        <v>53</v>
      </c>
      <c r="Z38" s="65">
        <v>1.02</v>
      </c>
      <c r="AA38" s="65">
        <v>0.39802440846824411</v>
      </c>
    </row>
    <row r="39" spans="1:27" ht="21" customHeight="1" x14ac:dyDescent="0.25">
      <c r="A39" s="61" t="s">
        <v>390</v>
      </c>
      <c r="B39" s="62" t="s">
        <v>51</v>
      </c>
      <c r="C39" s="62">
        <v>9.4</v>
      </c>
      <c r="D39" s="62" t="s">
        <v>42</v>
      </c>
      <c r="E39" s="63">
        <v>5.6</v>
      </c>
      <c r="F39" s="62">
        <v>11</v>
      </c>
      <c r="G39" s="62">
        <v>7</v>
      </c>
      <c r="H39" s="62">
        <v>8</v>
      </c>
      <c r="I39" s="62">
        <v>15</v>
      </c>
      <c r="J39" s="62">
        <v>70</v>
      </c>
      <c r="K39" s="62">
        <v>4.26</v>
      </c>
      <c r="L39" s="62">
        <v>3.19</v>
      </c>
      <c r="M39" s="62">
        <v>7.45</v>
      </c>
      <c r="N39" s="62">
        <v>2</v>
      </c>
      <c r="O39" s="62">
        <v>2.54</v>
      </c>
      <c r="P39" s="62">
        <v>8</v>
      </c>
      <c r="Q39" s="62">
        <v>4.4400000000000004</v>
      </c>
      <c r="R39" s="62">
        <v>3.33</v>
      </c>
      <c r="S39" s="62">
        <v>0.35</v>
      </c>
      <c r="T39" s="62">
        <v>3.65</v>
      </c>
      <c r="U39" s="62">
        <v>0.39</v>
      </c>
      <c r="V39" s="62">
        <v>6.98</v>
      </c>
      <c r="W39" s="62">
        <v>0.74</v>
      </c>
      <c r="X39" s="62">
        <v>-3.02</v>
      </c>
      <c r="Y39" s="62" t="s">
        <v>50</v>
      </c>
      <c r="Z39" s="62">
        <v>0.81</v>
      </c>
      <c r="AA39" s="62">
        <v>0.38842004981320061</v>
      </c>
    </row>
    <row r="40" spans="1:27" ht="21" customHeight="1" x14ac:dyDescent="0.25">
      <c r="A40" s="64" t="s">
        <v>391</v>
      </c>
      <c r="B40" s="65" t="s">
        <v>60</v>
      </c>
      <c r="C40" s="65">
        <v>4.7</v>
      </c>
      <c r="D40" s="65" t="s">
        <v>42</v>
      </c>
      <c r="E40" s="66">
        <v>2.2000000000000002</v>
      </c>
      <c r="F40" s="65">
        <v>11</v>
      </c>
      <c r="G40" s="65">
        <v>11</v>
      </c>
      <c r="H40" s="65">
        <v>10</v>
      </c>
      <c r="I40" s="65">
        <v>21</v>
      </c>
      <c r="J40" s="65">
        <v>54</v>
      </c>
      <c r="K40" s="65">
        <v>4.8899999999999997</v>
      </c>
      <c r="L40" s="65">
        <v>6.6</v>
      </c>
      <c r="M40" s="65">
        <v>11.49</v>
      </c>
      <c r="N40" s="65">
        <v>2</v>
      </c>
      <c r="O40" s="65">
        <v>3.25</v>
      </c>
      <c r="P40" s="65">
        <v>3</v>
      </c>
      <c r="Q40" s="65">
        <v>2.63</v>
      </c>
      <c r="R40" s="65">
        <v>3.11</v>
      </c>
      <c r="S40" s="65">
        <v>0.66</v>
      </c>
      <c r="T40" s="65">
        <v>2.77</v>
      </c>
      <c r="U40" s="65">
        <v>0.59</v>
      </c>
      <c r="V40" s="65">
        <v>5.88</v>
      </c>
      <c r="W40" s="65">
        <v>1.25</v>
      </c>
      <c r="X40" s="65">
        <v>0.87999999999999989</v>
      </c>
      <c r="Y40" s="65" t="s">
        <v>59</v>
      </c>
      <c r="Z40" s="65">
        <v>0.96</v>
      </c>
      <c r="AA40" s="65">
        <v>0.3878017434620174</v>
      </c>
    </row>
    <row r="41" spans="1:27" ht="21" customHeight="1" x14ac:dyDescent="0.25">
      <c r="A41" s="61" t="s">
        <v>138</v>
      </c>
      <c r="B41" s="62" t="s">
        <v>90</v>
      </c>
      <c r="C41" s="62">
        <v>4.7</v>
      </c>
      <c r="D41" s="62" t="s">
        <v>42</v>
      </c>
      <c r="E41" s="63">
        <v>1.4</v>
      </c>
      <c r="F41" s="62">
        <v>12</v>
      </c>
      <c r="G41" s="62">
        <v>10</v>
      </c>
      <c r="H41" s="62">
        <v>9</v>
      </c>
      <c r="I41" s="62">
        <v>19</v>
      </c>
      <c r="J41" s="62">
        <v>58</v>
      </c>
      <c r="K41" s="62">
        <v>6.38</v>
      </c>
      <c r="L41" s="62">
        <v>5.96</v>
      </c>
      <c r="M41" s="62">
        <v>12.34</v>
      </c>
      <c r="N41" s="62">
        <v>4</v>
      </c>
      <c r="O41" s="62">
        <v>3.24</v>
      </c>
      <c r="P41" s="62">
        <v>2</v>
      </c>
      <c r="Q41" s="62">
        <v>1.98</v>
      </c>
      <c r="R41" s="62">
        <v>1.79</v>
      </c>
      <c r="S41" s="62">
        <v>0.37</v>
      </c>
      <c r="T41" s="62">
        <v>3.43</v>
      </c>
      <c r="U41" s="62">
        <v>0.71</v>
      </c>
      <c r="V41" s="62">
        <v>5.2200000000000006</v>
      </c>
      <c r="W41" s="62">
        <v>1.08</v>
      </c>
      <c r="X41" s="62">
        <v>-0.7799999999999998</v>
      </c>
      <c r="Y41" s="62" t="s">
        <v>100</v>
      </c>
      <c r="Z41" s="62">
        <v>1.05</v>
      </c>
      <c r="AA41" s="62">
        <v>0.37654856787048568</v>
      </c>
    </row>
    <row r="42" spans="1:27" ht="21" customHeight="1" x14ac:dyDescent="0.25">
      <c r="A42" s="64" t="s">
        <v>392</v>
      </c>
      <c r="B42" s="65" t="s">
        <v>59</v>
      </c>
      <c r="C42" s="65">
        <v>5.9</v>
      </c>
      <c r="D42" s="65" t="s">
        <v>42</v>
      </c>
      <c r="E42" s="66">
        <v>1.4</v>
      </c>
      <c r="F42" s="65">
        <v>11</v>
      </c>
      <c r="G42" s="65">
        <v>12</v>
      </c>
      <c r="H42" s="65">
        <v>9</v>
      </c>
      <c r="I42" s="65">
        <v>21</v>
      </c>
      <c r="J42" s="65">
        <v>56</v>
      </c>
      <c r="K42" s="65">
        <v>6.27</v>
      </c>
      <c r="L42" s="65">
        <v>3.22</v>
      </c>
      <c r="M42" s="65">
        <v>9.49</v>
      </c>
      <c r="N42" s="65">
        <v>3</v>
      </c>
      <c r="O42" s="65">
        <v>4.9400000000000004</v>
      </c>
      <c r="P42" s="65">
        <v>2</v>
      </c>
      <c r="Q42" s="65">
        <v>1.1499999999999999</v>
      </c>
      <c r="R42" s="65">
        <v>3.79</v>
      </c>
      <c r="S42" s="65">
        <v>0.63</v>
      </c>
      <c r="T42" s="65">
        <v>2.2999999999999998</v>
      </c>
      <c r="U42" s="65">
        <v>0.38</v>
      </c>
      <c r="V42" s="65">
        <v>6.09</v>
      </c>
      <c r="W42" s="65">
        <v>1.01</v>
      </c>
      <c r="X42" s="65">
        <v>1.0900000000000001</v>
      </c>
      <c r="Y42" s="65" t="s">
        <v>60</v>
      </c>
      <c r="Z42" s="65">
        <v>0.9</v>
      </c>
      <c r="AA42" s="65">
        <v>0.37654856787048557</v>
      </c>
    </row>
    <row r="43" spans="1:27" ht="21" customHeight="1" x14ac:dyDescent="0.25">
      <c r="A43" s="61" t="s">
        <v>393</v>
      </c>
      <c r="B43" s="62" t="s">
        <v>60</v>
      </c>
      <c r="C43" s="62">
        <v>5</v>
      </c>
      <c r="D43" s="62" t="s">
        <v>42</v>
      </c>
      <c r="E43" s="63">
        <v>1.8</v>
      </c>
      <c r="F43" s="62">
        <v>16</v>
      </c>
      <c r="G43" s="62">
        <v>10</v>
      </c>
      <c r="H43" s="62">
        <v>9</v>
      </c>
      <c r="I43" s="62">
        <v>19</v>
      </c>
      <c r="J43" s="62">
        <v>50</v>
      </c>
      <c r="K43" s="62">
        <v>3.4</v>
      </c>
      <c r="L43" s="62">
        <v>6.6</v>
      </c>
      <c r="M43" s="62">
        <v>10</v>
      </c>
      <c r="N43" s="62">
        <v>2</v>
      </c>
      <c r="O43" s="62">
        <v>3.04</v>
      </c>
      <c r="P43" s="62">
        <v>3</v>
      </c>
      <c r="Q43" s="62">
        <v>2.65</v>
      </c>
      <c r="R43" s="62">
        <v>2.69</v>
      </c>
      <c r="S43" s="62">
        <v>0.54</v>
      </c>
      <c r="T43" s="62">
        <v>3</v>
      </c>
      <c r="U43" s="62">
        <v>0.6</v>
      </c>
      <c r="V43" s="62">
        <v>5.69</v>
      </c>
      <c r="W43" s="62">
        <v>1.1399999999999999</v>
      </c>
      <c r="X43" s="62">
        <v>0.69</v>
      </c>
      <c r="Y43" s="62" t="s">
        <v>59</v>
      </c>
      <c r="Z43" s="62">
        <v>0.96</v>
      </c>
      <c r="AA43" s="62">
        <v>0.37527073474470729</v>
      </c>
    </row>
    <row r="44" spans="1:27" ht="21" customHeight="1" x14ac:dyDescent="0.25">
      <c r="A44" s="64" t="s">
        <v>394</v>
      </c>
      <c r="B44" s="65" t="s">
        <v>45</v>
      </c>
      <c r="C44" s="65">
        <v>5.5</v>
      </c>
      <c r="D44" s="65" t="s">
        <v>42</v>
      </c>
      <c r="E44" s="66">
        <v>2.6</v>
      </c>
      <c r="F44" s="65">
        <v>13</v>
      </c>
      <c r="G44" s="65">
        <v>9</v>
      </c>
      <c r="H44" s="65">
        <v>10</v>
      </c>
      <c r="I44" s="65">
        <v>19</v>
      </c>
      <c r="J44" s="65">
        <v>37</v>
      </c>
      <c r="K44" s="65">
        <v>2.91</v>
      </c>
      <c r="L44" s="65">
        <v>3.82</v>
      </c>
      <c r="M44" s="65">
        <v>6.73</v>
      </c>
      <c r="N44" s="65">
        <v>0</v>
      </c>
      <c r="O44" s="65">
        <v>2.54</v>
      </c>
      <c r="P44" s="65">
        <v>1</v>
      </c>
      <c r="Q44" s="65">
        <v>1.08</v>
      </c>
      <c r="R44" s="65">
        <v>1.1299999999999999</v>
      </c>
      <c r="S44" s="65">
        <v>0.21</v>
      </c>
      <c r="T44" s="65">
        <v>2.4900000000000002</v>
      </c>
      <c r="U44" s="65">
        <v>0.45</v>
      </c>
      <c r="V44" s="65">
        <v>3.62</v>
      </c>
      <c r="W44" s="65">
        <v>0.66</v>
      </c>
      <c r="X44" s="65">
        <v>2.62</v>
      </c>
      <c r="Y44" s="65" t="s">
        <v>47</v>
      </c>
      <c r="Z44" s="65">
        <v>1.5</v>
      </c>
      <c r="AA44" s="65">
        <v>0.37304483188044829</v>
      </c>
    </row>
    <row r="45" spans="1:27" ht="21" customHeight="1" x14ac:dyDescent="0.25">
      <c r="A45" s="61" t="s">
        <v>395</v>
      </c>
      <c r="B45" s="62" t="s">
        <v>50</v>
      </c>
      <c r="C45" s="62">
        <v>4.9000000000000004</v>
      </c>
      <c r="D45" s="62" t="s">
        <v>42</v>
      </c>
      <c r="E45" s="63">
        <v>1.2</v>
      </c>
      <c r="F45" s="62">
        <v>16</v>
      </c>
      <c r="G45" s="62">
        <v>10</v>
      </c>
      <c r="H45" s="62">
        <v>10</v>
      </c>
      <c r="I45" s="62">
        <v>20</v>
      </c>
      <c r="J45" s="62">
        <v>68</v>
      </c>
      <c r="K45" s="62">
        <v>6.12</v>
      </c>
      <c r="L45" s="62">
        <v>7.76</v>
      </c>
      <c r="M45" s="62">
        <v>13.88</v>
      </c>
      <c r="N45" s="62">
        <v>3</v>
      </c>
      <c r="O45" s="62">
        <v>2.35</v>
      </c>
      <c r="P45" s="62">
        <v>4</v>
      </c>
      <c r="Q45" s="62">
        <v>3.78</v>
      </c>
      <c r="R45" s="62">
        <v>1.92</v>
      </c>
      <c r="S45" s="62">
        <v>0.38</v>
      </c>
      <c r="T45" s="62">
        <v>4.21</v>
      </c>
      <c r="U45" s="62">
        <v>0.84</v>
      </c>
      <c r="V45" s="62">
        <v>6.13</v>
      </c>
      <c r="W45" s="62">
        <v>1.22</v>
      </c>
      <c r="X45" s="62">
        <v>-0.87000000000000011</v>
      </c>
      <c r="Y45" s="62" t="s">
        <v>51</v>
      </c>
      <c r="Z45" s="62">
        <v>0.87</v>
      </c>
      <c r="AA45" s="62">
        <v>0.36638773349937731</v>
      </c>
    </row>
    <row r="46" spans="1:27" ht="21" customHeight="1" x14ac:dyDescent="0.25">
      <c r="A46" s="64" t="s">
        <v>396</v>
      </c>
      <c r="B46" s="65" t="s">
        <v>53</v>
      </c>
      <c r="C46" s="65">
        <v>6.2</v>
      </c>
      <c r="D46" s="65" t="s">
        <v>42</v>
      </c>
      <c r="E46" s="66">
        <v>2.6</v>
      </c>
      <c r="F46" s="65">
        <v>12</v>
      </c>
      <c r="G46" s="65">
        <v>9</v>
      </c>
      <c r="H46" s="65">
        <v>9</v>
      </c>
      <c r="I46" s="65">
        <v>18</v>
      </c>
      <c r="J46" s="65">
        <v>40</v>
      </c>
      <c r="K46" s="65">
        <v>4.1900000000000004</v>
      </c>
      <c r="L46" s="65">
        <v>2.2599999999999998</v>
      </c>
      <c r="M46" s="65">
        <v>6.45</v>
      </c>
      <c r="N46" s="65">
        <v>1</v>
      </c>
      <c r="O46" s="65">
        <v>1.26</v>
      </c>
      <c r="P46" s="65">
        <v>2</v>
      </c>
      <c r="Q46" s="65">
        <v>2.73</v>
      </c>
      <c r="R46" s="65">
        <v>2.92</v>
      </c>
      <c r="S46" s="65">
        <v>0.47</v>
      </c>
      <c r="T46" s="65">
        <v>1.07</v>
      </c>
      <c r="U46" s="65">
        <v>0.17</v>
      </c>
      <c r="V46" s="65">
        <v>3.99</v>
      </c>
      <c r="W46" s="65">
        <v>0.64</v>
      </c>
      <c r="X46" s="65">
        <v>0.99</v>
      </c>
      <c r="Y46" s="65" t="s">
        <v>54</v>
      </c>
      <c r="Z46" s="65">
        <v>1.29</v>
      </c>
      <c r="AA46" s="65">
        <v>0.35360940224159398</v>
      </c>
    </row>
    <row r="47" spans="1:27" ht="21" customHeight="1" x14ac:dyDescent="0.25">
      <c r="A47" s="61" t="s">
        <v>93</v>
      </c>
      <c r="B47" s="62" t="s">
        <v>56</v>
      </c>
      <c r="C47" s="62">
        <v>6.4</v>
      </c>
      <c r="D47" s="62" t="s">
        <v>42</v>
      </c>
      <c r="E47" s="63">
        <v>6</v>
      </c>
      <c r="F47" s="62">
        <v>18</v>
      </c>
      <c r="G47" s="62">
        <v>9</v>
      </c>
      <c r="H47" s="62">
        <v>9</v>
      </c>
      <c r="I47" s="62">
        <v>18</v>
      </c>
      <c r="J47" s="62">
        <v>77</v>
      </c>
      <c r="K47" s="62">
        <v>4.53</v>
      </c>
      <c r="L47" s="62">
        <v>7.5</v>
      </c>
      <c r="M47" s="62">
        <v>12.03</v>
      </c>
      <c r="N47" s="62">
        <v>4</v>
      </c>
      <c r="O47" s="62">
        <v>2.9</v>
      </c>
      <c r="P47" s="62">
        <v>4</v>
      </c>
      <c r="Q47" s="62">
        <v>3.49</v>
      </c>
      <c r="R47" s="62">
        <v>3.84</v>
      </c>
      <c r="S47" s="62">
        <v>0.6</v>
      </c>
      <c r="T47" s="62">
        <v>2.5499999999999998</v>
      </c>
      <c r="U47" s="62">
        <v>0.4</v>
      </c>
      <c r="V47" s="62">
        <v>6.39</v>
      </c>
      <c r="W47" s="62">
        <v>1</v>
      </c>
      <c r="X47" s="62">
        <v>-1.61</v>
      </c>
      <c r="Y47" s="62" t="s">
        <v>57</v>
      </c>
      <c r="Z47" s="62">
        <v>0.78</v>
      </c>
      <c r="AA47" s="62">
        <v>0.34241805728518049</v>
      </c>
    </row>
    <row r="48" spans="1:27" ht="21" customHeight="1" x14ac:dyDescent="0.25">
      <c r="A48" s="64" t="s">
        <v>397</v>
      </c>
      <c r="B48" s="65" t="s">
        <v>53</v>
      </c>
      <c r="C48" s="65">
        <v>5.2</v>
      </c>
      <c r="D48" s="65" t="s">
        <v>42</v>
      </c>
      <c r="E48" s="66">
        <v>1</v>
      </c>
      <c r="F48" s="65">
        <v>16</v>
      </c>
      <c r="G48" s="65">
        <v>10</v>
      </c>
      <c r="H48" s="65">
        <v>8</v>
      </c>
      <c r="I48" s="65">
        <v>18</v>
      </c>
      <c r="J48" s="65">
        <v>42</v>
      </c>
      <c r="K48" s="65">
        <v>4.8099999999999996</v>
      </c>
      <c r="L48" s="65">
        <v>3.27</v>
      </c>
      <c r="M48" s="65">
        <v>8.08</v>
      </c>
      <c r="N48" s="65">
        <v>0</v>
      </c>
      <c r="O48" s="65">
        <v>1.87</v>
      </c>
      <c r="P48" s="65">
        <v>3</v>
      </c>
      <c r="Q48" s="65">
        <v>1.95</v>
      </c>
      <c r="R48" s="65">
        <v>2.4700000000000002</v>
      </c>
      <c r="S48" s="65">
        <v>0.48</v>
      </c>
      <c r="T48" s="65">
        <v>1.35</v>
      </c>
      <c r="U48" s="65">
        <v>0.26</v>
      </c>
      <c r="V48" s="65">
        <v>3.82</v>
      </c>
      <c r="W48" s="65">
        <v>0.74</v>
      </c>
      <c r="X48" s="65">
        <v>0.81999999999999984</v>
      </c>
      <c r="Y48" s="65" t="s">
        <v>54</v>
      </c>
      <c r="Z48" s="65">
        <v>1.29</v>
      </c>
      <c r="AA48" s="65">
        <v>0.33854333748443333</v>
      </c>
    </row>
    <row r="49" spans="1:27" ht="21" customHeight="1" x14ac:dyDescent="0.25">
      <c r="A49" s="61" t="s">
        <v>398</v>
      </c>
      <c r="B49" s="62" t="s">
        <v>51</v>
      </c>
      <c r="C49" s="62">
        <v>6.2</v>
      </c>
      <c r="D49" s="62" t="s">
        <v>42</v>
      </c>
      <c r="E49" s="63">
        <v>3.2</v>
      </c>
      <c r="F49" s="62">
        <v>19</v>
      </c>
      <c r="G49" s="62">
        <v>10</v>
      </c>
      <c r="H49" s="62">
        <v>11</v>
      </c>
      <c r="I49" s="62">
        <v>21</v>
      </c>
      <c r="J49" s="62">
        <v>69</v>
      </c>
      <c r="K49" s="62">
        <v>5.65</v>
      </c>
      <c r="L49" s="62">
        <v>5.48</v>
      </c>
      <c r="M49" s="62">
        <v>11.13</v>
      </c>
      <c r="N49" s="62">
        <v>2</v>
      </c>
      <c r="O49" s="62">
        <v>2.82</v>
      </c>
      <c r="P49" s="62">
        <v>4</v>
      </c>
      <c r="Q49" s="62">
        <v>3.17</v>
      </c>
      <c r="R49" s="62">
        <v>3.05</v>
      </c>
      <c r="S49" s="62">
        <v>0.48</v>
      </c>
      <c r="T49" s="62">
        <v>2.94</v>
      </c>
      <c r="U49" s="62">
        <v>0.47</v>
      </c>
      <c r="V49" s="62">
        <v>5.99</v>
      </c>
      <c r="W49" s="62">
        <v>0.95</v>
      </c>
      <c r="X49" s="62">
        <v>-9.9999999999997799E-3</v>
      </c>
      <c r="Y49" s="62" t="s">
        <v>50</v>
      </c>
      <c r="Z49" s="62">
        <v>0.81</v>
      </c>
      <c r="AA49" s="62">
        <v>0.33332895392278961</v>
      </c>
    </row>
    <row r="50" spans="1:27" ht="21" customHeight="1" x14ac:dyDescent="0.25">
      <c r="A50" s="64" t="s">
        <v>399</v>
      </c>
      <c r="B50" s="65" t="s">
        <v>54</v>
      </c>
      <c r="C50" s="65">
        <v>4.9000000000000004</v>
      </c>
      <c r="D50" s="65" t="s">
        <v>42</v>
      </c>
      <c r="E50" s="66">
        <v>3</v>
      </c>
      <c r="F50" s="65">
        <v>17</v>
      </c>
      <c r="G50" s="65">
        <v>11</v>
      </c>
      <c r="H50" s="65">
        <v>9</v>
      </c>
      <c r="I50" s="65">
        <v>20</v>
      </c>
      <c r="J50" s="65">
        <v>73</v>
      </c>
      <c r="K50" s="65">
        <v>6.53</v>
      </c>
      <c r="L50" s="65">
        <v>8.3699999999999992</v>
      </c>
      <c r="M50" s="65">
        <v>14.9</v>
      </c>
      <c r="N50" s="65">
        <v>5</v>
      </c>
      <c r="O50" s="65">
        <v>3.69</v>
      </c>
      <c r="P50" s="65">
        <v>2</v>
      </c>
      <c r="Q50" s="65">
        <v>1.02</v>
      </c>
      <c r="R50" s="65">
        <v>2.82</v>
      </c>
      <c r="S50" s="65">
        <v>0.57999999999999996</v>
      </c>
      <c r="T50" s="65">
        <v>1.89</v>
      </c>
      <c r="U50" s="65">
        <v>0.39</v>
      </c>
      <c r="V50" s="65">
        <v>4.71</v>
      </c>
      <c r="W50" s="65">
        <v>0.97</v>
      </c>
      <c r="X50" s="65">
        <v>-2.29</v>
      </c>
      <c r="Y50" s="65" t="s">
        <v>53</v>
      </c>
      <c r="Z50" s="65">
        <v>1.02</v>
      </c>
      <c r="AA50" s="65">
        <v>0.33005193026151919</v>
      </c>
    </row>
    <row r="51" spans="1:27" ht="21" customHeight="1" x14ac:dyDescent="0.25">
      <c r="A51" s="61" t="s">
        <v>400</v>
      </c>
      <c r="B51" s="62" t="s">
        <v>57</v>
      </c>
      <c r="C51" s="62">
        <v>5</v>
      </c>
      <c r="D51" s="62" t="s">
        <v>42</v>
      </c>
      <c r="E51" s="63">
        <v>3.6</v>
      </c>
      <c r="F51" s="62">
        <v>10</v>
      </c>
      <c r="G51" s="62">
        <v>8</v>
      </c>
      <c r="H51" s="62">
        <v>11</v>
      </c>
      <c r="I51" s="62">
        <v>19</v>
      </c>
      <c r="J51" s="62">
        <v>63</v>
      </c>
      <c r="K51" s="62">
        <v>4.4000000000000004</v>
      </c>
      <c r="L51" s="62">
        <v>8.1999999999999993</v>
      </c>
      <c r="M51" s="62">
        <v>12.6</v>
      </c>
      <c r="N51" s="62">
        <v>3</v>
      </c>
      <c r="O51" s="62">
        <v>4.8099999999999996</v>
      </c>
      <c r="P51" s="62">
        <v>4</v>
      </c>
      <c r="Q51" s="62">
        <v>2.1800000000000002</v>
      </c>
      <c r="R51" s="62">
        <v>3.19</v>
      </c>
      <c r="S51" s="62">
        <v>0.64</v>
      </c>
      <c r="T51" s="62">
        <v>3.8</v>
      </c>
      <c r="U51" s="62">
        <v>0.76</v>
      </c>
      <c r="V51" s="62">
        <v>6.99</v>
      </c>
      <c r="W51" s="62">
        <v>1.4</v>
      </c>
      <c r="X51" s="62">
        <v>-1.0000000000000229E-2</v>
      </c>
      <c r="Y51" s="62" t="s">
        <v>56</v>
      </c>
      <c r="Z51" s="62">
        <v>0.66</v>
      </c>
      <c r="AA51" s="62">
        <v>0.31694383561643841</v>
      </c>
    </row>
    <row r="52" spans="1:27" ht="21" customHeight="1" x14ac:dyDescent="0.25">
      <c r="A52" s="64" t="s">
        <v>342</v>
      </c>
      <c r="B52" s="65" t="s">
        <v>68</v>
      </c>
      <c r="C52" s="65">
        <v>5</v>
      </c>
      <c r="D52" s="65" t="s">
        <v>42</v>
      </c>
      <c r="E52" s="66">
        <v>2.4</v>
      </c>
      <c r="F52" s="65">
        <v>18</v>
      </c>
      <c r="G52" s="65">
        <v>11</v>
      </c>
      <c r="H52" s="65">
        <v>10</v>
      </c>
      <c r="I52" s="65">
        <v>21</v>
      </c>
      <c r="J52" s="65">
        <v>65</v>
      </c>
      <c r="K52" s="65">
        <v>6</v>
      </c>
      <c r="L52" s="65">
        <v>7</v>
      </c>
      <c r="M52" s="65">
        <v>13</v>
      </c>
      <c r="N52" s="65">
        <v>2</v>
      </c>
      <c r="O52" s="65">
        <v>1.45</v>
      </c>
      <c r="P52" s="65">
        <v>3</v>
      </c>
      <c r="Q52" s="65">
        <v>1.55</v>
      </c>
      <c r="R52" s="65">
        <v>1.67</v>
      </c>
      <c r="S52" s="65">
        <v>0.33</v>
      </c>
      <c r="T52" s="65">
        <v>1.33</v>
      </c>
      <c r="U52" s="65">
        <v>0.27</v>
      </c>
      <c r="V52" s="65">
        <v>3</v>
      </c>
      <c r="W52" s="65">
        <v>0.60000000000000009</v>
      </c>
      <c r="X52" s="65">
        <v>-2</v>
      </c>
      <c r="Y52" s="65" t="s">
        <v>70</v>
      </c>
      <c r="Z52" s="65">
        <v>1.53</v>
      </c>
      <c r="AA52" s="65">
        <v>0.31533623910336228</v>
      </c>
    </row>
    <row r="53" spans="1:27" ht="21" customHeight="1" x14ac:dyDescent="0.25">
      <c r="A53" s="61" t="s">
        <v>401</v>
      </c>
      <c r="B53" s="62" t="s">
        <v>73</v>
      </c>
      <c r="C53" s="62">
        <v>5</v>
      </c>
      <c r="D53" s="62" t="s">
        <v>42</v>
      </c>
      <c r="E53" s="63">
        <v>3.8</v>
      </c>
      <c r="F53" s="62">
        <v>19</v>
      </c>
      <c r="G53" s="62">
        <v>12</v>
      </c>
      <c r="H53" s="62">
        <v>10</v>
      </c>
      <c r="I53" s="62">
        <v>22</v>
      </c>
      <c r="J53" s="62">
        <v>80</v>
      </c>
      <c r="K53" s="62">
        <v>8.8000000000000007</v>
      </c>
      <c r="L53" s="62">
        <v>7.2</v>
      </c>
      <c r="M53" s="62">
        <v>16</v>
      </c>
      <c r="N53" s="62">
        <v>2</v>
      </c>
      <c r="O53" s="62">
        <v>1.94</v>
      </c>
      <c r="P53" s="62">
        <v>6</v>
      </c>
      <c r="Q53" s="62">
        <v>3.5</v>
      </c>
      <c r="R53" s="62">
        <v>3.23</v>
      </c>
      <c r="S53" s="62">
        <v>0.65</v>
      </c>
      <c r="T53" s="62">
        <v>2.21</v>
      </c>
      <c r="U53" s="62">
        <v>0.44</v>
      </c>
      <c r="V53" s="62">
        <v>5.44</v>
      </c>
      <c r="W53" s="62">
        <v>1.0900000000000001</v>
      </c>
      <c r="X53" s="62">
        <v>-2.56</v>
      </c>
      <c r="Y53" s="62" t="s">
        <v>72</v>
      </c>
      <c r="Z53" s="62">
        <v>0.84</v>
      </c>
      <c r="AA53" s="62">
        <v>0.31393474470734739</v>
      </c>
    </row>
    <row r="54" spans="1:27" ht="21" customHeight="1" x14ac:dyDescent="0.25">
      <c r="A54" s="64" t="s">
        <v>402</v>
      </c>
      <c r="B54" s="65" t="s">
        <v>60</v>
      </c>
      <c r="C54" s="65">
        <v>5.2</v>
      </c>
      <c r="D54" s="65" t="s">
        <v>42</v>
      </c>
      <c r="E54" s="66">
        <v>3</v>
      </c>
      <c r="F54" s="65">
        <v>16</v>
      </c>
      <c r="G54" s="65">
        <v>10</v>
      </c>
      <c r="H54" s="65">
        <v>10</v>
      </c>
      <c r="I54" s="65">
        <v>20</v>
      </c>
      <c r="J54" s="65">
        <v>76</v>
      </c>
      <c r="K54" s="65">
        <v>6.54</v>
      </c>
      <c r="L54" s="65">
        <v>8.08</v>
      </c>
      <c r="M54" s="65">
        <v>14.62</v>
      </c>
      <c r="N54" s="65">
        <v>4</v>
      </c>
      <c r="O54" s="65">
        <v>3.2</v>
      </c>
      <c r="P54" s="65">
        <v>2</v>
      </c>
      <c r="Q54" s="65">
        <v>1.44</v>
      </c>
      <c r="R54" s="65">
        <v>2.4700000000000002</v>
      </c>
      <c r="S54" s="65">
        <v>0.47</v>
      </c>
      <c r="T54" s="65">
        <v>2.17</v>
      </c>
      <c r="U54" s="65">
        <v>0.41</v>
      </c>
      <c r="V54" s="65">
        <v>4.6400000000000006</v>
      </c>
      <c r="W54" s="65">
        <v>0.87999999999999989</v>
      </c>
      <c r="X54" s="65">
        <v>-1.36</v>
      </c>
      <c r="Y54" s="65" t="s">
        <v>59</v>
      </c>
      <c r="Z54" s="65">
        <v>0.96</v>
      </c>
      <c r="AA54" s="65">
        <v>0.3060204234122042</v>
      </c>
    </row>
    <row r="55" spans="1:27" ht="21" customHeight="1" x14ac:dyDescent="0.25">
      <c r="A55" s="61" t="s">
        <v>403</v>
      </c>
      <c r="B55" s="62" t="s">
        <v>68</v>
      </c>
      <c r="C55" s="62">
        <v>6</v>
      </c>
      <c r="D55" s="62" t="s">
        <v>42</v>
      </c>
      <c r="E55" s="63">
        <v>3.2</v>
      </c>
      <c r="F55" s="62">
        <v>8</v>
      </c>
      <c r="G55" s="62">
        <v>7</v>
      </c>
      <c r="H55" s="62">
        <v>7</v>
      </c>
      <c r="I55" s="62">
        <v>14</v>
      </c>
      <c r="J55" s="62">
        <v>37</v>
      </c>
      <c r="K55" s="62">
        <v>3.17</v>
      </c>
      <c r="L55" s="62">
        <v>3</v>
      </c>
      <c r="M55" s="62">
        <v>6.17</v>
      </c>
      <c r="N55" s="62">
        <v>2</v>
      </c>
      <c r="O55" s="62">
        <v>2.2400000000000002</v>
      </c>
      <c r="P55" s="62">
        <v>1</v>
      </c>
      <c r="Q55" s="62">
        <v>0.67</v>
      </c>
      <c r="R55" s="62">
        <v>1.1100000000000001</v>
      </c>
      <c r="S55" s="62">
        <v>0.19</v>
      </c>
      <c r="T55" s="62">
        <v>1.8</v>
      </c>
      <c r="U55" s="62">
        <v>0.3</v>
      </c>
      <c r="V55" s="62">
        <v>2.91</v>
      </c>
      <c r="W55" s="62">
        <v>0.49</v>
      </c>
      <c r="X55" s="62">
        <v>-9.0000000000000108E-2</v>
      </c>
      <c r="Y55" s="62" t="s">
        <v>70</v>
      </c>
      <c r="Z55" s="62">
        <v>1.53</v>
      </c>
      <c r="AA55" s="62">
        <v>0.30587615193026152</v>
      </c>
    </row>
    <row r="56" spans="1:27" ht="21" customHeight="1" x14ac:dyDescent="0.25">
      <c r="A56" s="64" t="s">
        <v>404</v>
      </c>
      <c r="B56" s="65" t="s">
        <v>41</v>
      </c>
      <c r="C56" s="65">
        <v>5.3</v>
      </c>
      <c r="D56" s="65" t="s">
        <v>42</v>
      </c>
      <c r="E56" s="66">
        <v>3.6</v>
      </c>
      <c r="F56" s="65">
        <v>10</v>
      </c>
      <c r="G56" s="65">
        <v>8</v>
      </c>
      <c r="H56" s="65">
        <v>9</v>
      </c>
      <c r="I56" s="65">
        <v>17</v>
      </c>
      <c r="J56" s="65">
        <v>57</v>
      </c>
      <c r="K56" s="65">
        <v>6.23</v>
      </c>
      <c r="L56" s="65">
        <v>4.53</v>
      </c>
      <c r="M56" s="65">
        <v>10.75</v>
      </c>
      <c r="N56" s="65">
        <v>3</v>
      </c>
      <c r="O56" s="65">
        <v>2.95</v>
      </c>
      <c r="P56" s="65">
        <v>3</v>
      </c>
      <c r="Q56" s="65">
        <v>0.45</v>
      </c>
      <c r="R56" s="65">
        <v>2.14</v>
      </c>
      <c r="S56" s="65">
        <v>0.4</v>
      </c>
      <c r="T56" s="65">
        <v>1.26</v>
      </c>
      <c r="U56" s="65">
        <v>0.24</v>
      </c>
      <c r="V56" s="65">
        <v>3.4</v>
      </c>
      <c r="W56" s="65">
        <v>0.64</v>
      </c>
      <c r="X56" s="65">
        <v>-2.6</v>
      </c>
      <c r="Y56" s="65" t="s">
        <v>43</v>
      </c>
      <c r="Z56" s="65">
        <v>1.29</v>
      </c>
      <c r="AA56" s="65">
        <v>0.30132129514321288</v>
      </c>
    </row>
    <row r="57" spans="1:27" ht="21" customHeight="1" x14ac:dyDescent="0.25">
      <c r="A57" s="61" t="s">
        <v>125</v>
      </c>
      <c r="B57" s="62" t="s">
        <v>63</v>
      </c>
      <c r="C57" s="62">
        <v>5.0999999999999996</v>
      </c>
      <c r="D57" s="62" t="s">
        <v>42</v>
      </c>
      <c r="E57" s="63">
        <v>0</v>
      </c>
      <c r="F57" s="62">
        <v>13</v>
      </c>
      <c r="G57" s="62">
        <v>7</v>
      </c>
      <c r="H57" s="62">
        <v>6</v>
      </c>
      <c r="I57" s="62">
        <v>13</v>
      </c>
      <c r="J57" s="62">
        <v>65</v>
      </c>
      <c r="K57" s="62">
        <v>7.65</v>
      </c>
      <c r="L57" s="62">
        <v>5.0999999999999996</v>
      </c>
      <c r="M57" s="62">
        <v>12.75</v>
      </c>
      <c r="N57" s="62">
        <v>3</v>
      </c>
      <c r="O57" s="62">
        <v>0.86999999999999988</v>
      </c>
      <c r="P57" s="62">
        <v>5</v>
      </c>
      <c r="Q57" s="62">
        <v>3.96</v>
      </c>
      <c r="R57" s="62">
        <v>2.21</v>
      </c>
      <c r="S57" s="62">
        <v>0.43</v>
      </c>
      <c r="T57" s="62">
        <v>2.61</v>
      </c>
      <c r="U57" s="62">
        <v>0.51</v>
      </c>
      <c r="V57" s="62">
        <v>4.82</v>
      </c>
      <c r="W57" s="62">
        <v>0.94</v>
      </c>
      <c r="X57" s="62">
        <v>-3.18</v>
      </c>
      <c r="Y57" s="62" t="s">
        <v>62</v>
      </c>
      <c r="Z57" s="62">
        <v>0.9</v>
      </c>
      <c r="AA57" s="62">
        <v>0.29802366127023661</v>
      </c>
    </row>
    <row r="58" spans="1:27" ht="21" customHeight="1" x14ac:dyDescent="0.25">
      <c r="A58" s="64" t="s">
        <v>405</v>
      </c>
      <c r="B58" s="65" t="s">
        <v>73</v>
      </c>
      <c r="C58" s="65">
        <v>5</v>
      </c>
      <c r="D58" s="65" t="s">
        <v>42</v>
      </c>
      <c r="E58" s="66">
        <v>4</v>
      </c>
      <c r="F58" s="65">
        <v>20</v>
      </c>
      <c r="G58" s="65">
        <v>12</v>
      </c>
      <c r="H58" s="65">
        <v>10</v>
      </c>
      <c r="I58" s="65">
        <v>22</v>
      </c>
      <c r="J58" s="65">
        <v>60</v>
      </c>
      <c r="K58" s="65">
        <v>5.6</v>
      </c>
      <c r="L58" s="65">
        <v>6.4</v>
      </c>
      <c r="M58" s="65">
        <v>12</v>
      </c>
      <c r="N58" s="65">
        <v>1</v>
      </c>
      <c r="O58" s="65">
        <v>2.11</v>
      </c>
      <c r="P58" s="65">
        <v>4</v>
      </c>
      <c r="Q58" s="65">
        <v>2.98</v>
      </c>
      <c r="R58" s="65">
        <v>3.02</v>
      </c>
      <c r="S58" s="65">
        <v>0.6</v>
      </c>
      <c r="T58" s="65">
        <v>2.0699999999999998</v>
      </c>
      <c r="U58" s="65">
        <v>0.41</v>
      </c>
      <c r="V58" s="65">
        <v>5.09</v>
      </c>
      <c r="W58" s="65">
        <v>1.01</v>
      </c>
      <c r="X58" s="65">
        <v>8.9999999999999858E-2</v>
      </c>
      <c r="Y58" s="65" t="s">
        <v>72</v>
      </c>
      <c r="Z58" s="65">
        <v>0.84</v>
      </c>
      <c r="AA58" s="65">
        <v>0.29373673723536731</v>
      </c>
    </row>
    <row r="59" spans="1:27" ht="21" customHeight="1" x14ac:dyDescent="0.25">
      <c r="A59" s="61" t="s">
        <v>406</v>
      </c>
      <c r="B59" s="62" t="s">
        <v>90</v>
      </c>
      <c r="C59" s="62">
        <v>5.2</v>
      </c>
      <c r="D59" s="62" t="s">
        <v>42</v>
      </c>
      <c r="E59" s="63">
        <v>2.4</v>
      </c>
      <c r="F59" s="62">
        <v>11</v>
      </c>
      <c r="G59" s="62">
        <v>11</v>
      </c>
      <c r="H59" s="62">
        <v>9</v>
      </c>
      <c r="I59" s="62">
        <v>20</v>
      </c>
      <c r="J59" s="62">
        <v>50</v>
      </c>
      <c r="K59" s="62">
        <v>4.04</v>
      </c>
      <c r="L59" s="62">
        <v>5.58</v>
      </c>
      <c r="M59" s="62">
        <v>9.6199999999999992</v>
      </c>
      <c r="N59" s="62">
        <v>4</v>
      </c>
      <c r="O59" s="62">
        <v>3.16</v>
      </c>
      <c r="P59" s="62">
        <v>0</v>
      </c>
      <c r="Q59" s="62">
        <v>0.91</v>
      </c>
      <c r="R59" s="62">
        <v>1.72</v>
      </c>
      <c r="S59" s="62">
        <v>0.33</v>
      </c>
      <c r="T59" s="62">
        <v>2.35</v>
      </c>
      <c r="U59" s="62">
        <v>0.45</v>
      </c>
      <c r="V59" s="62">
        <v>4.07</v>
      </c>
      <c r="W59" s="62">
        <v>0.78</v>
      </c>
      <c r="X59" s="62">
        <v>7.0000000000000062E-2</v>
      </c>
      <c r="Y59" s="62" t="s">
        <v>100</v>
      </c>
      <c r="Z59" s="62">
        <v>1.05</v>
      </c>
      <c r="AA59" s="62">
        <v>0.29359246575342468</v>
      </c>
    </row>
    <row r="60" spans="1:27" ht="21" customHeight="1" x14ac:dyDescent="0.25">
      <c r="A60" s="64" t="s">
        <v>407</v>
      </c>
      <c r="B60" s="65" t="s">
        <v>90</v>
      </c>
      <c r="C60" s="65">
        <v>5.0999999999999996</v>
      </c>
      <c r="D60" s="65" t="s">
        <v>42</v>
      </c>
      <c r="E60" s="66">
        <v>3.6</v>
      </c>
      <c r="F60" s="65">
        <v>14</v>
      </c>
      <c r="G60" s="65">
        <v>11</v>
      </c>
      <c r="H60" s="65">
        <v>9</v>
      </c>
      <c r="I60" s="65">
        <v>20</v>
      </c>
      <c r="J60" s="65">
        <v>53</v>
      </c>
      <c r="K60" s="65">
        <v>5.0999999999999996</v>
      </c>
      <c r="L60" s="65">
        <v>5.29</v>
      </c>
      <c r="M60" s="65">
        <v>10.39</v>
      </c>
      <c r="N60" s="65">
        <v>3</v>
      </c>
      <c r="O60" s="65">
        <v>1.53</v>
      </c>
      <c r="P60" s="65">
        <v>1</v>
      </c>
      <c r="Q60" s="65">
        <v>2.5299999999999998</v>
      </c>
      <c r="R60" s="65">
        <v>2.2999999999999998</v>
      </c>
      <c r="S60" s="65">
        <v>0.45</v>
      </c>
      <c r="T60" s="65">
        <v>1.76</v>
      </c>
      <c r="U60" s="65">
        <v>0.35</v>
      </c>
      <c r="V60" s="65">
        <v>4.0599999999999996</v>
      </c>
      <c r="W60" s="65">
        <v>0.8</v>
      </c>
      <c r="X60" s="65">
        <v>5.9999999999999831E-2</v>
      </c>
      <c r="Y60" s="65" t="s">
        <v>100</v>
      </c>
      <c r="Z60" s="65">
        <v>1.05</v>
      </c>
      <c r="AA60" s="65">
        <v>0.292871108343711</v>
      </c>
    </row>
    <row r="61" spans="1:27" ht="21" customHeight="1" x14ac:dyDescent="0.25">
      <c r="A61" s="61" t="s">
        <v>408</v>
      </c>
      <c r="B61" s="62" t="s">
        <v>41</v>
      </c>
      <c r="C61" s="62">
        <v>5</v>
      </c>
      <c r="D61" s="62" t="s">
        <v>42</v>
      </c>
      <c r="E61" s="63">
        <v>2.6</v>
      </c>
      <c r="F61" s="62">
        <v>21</v>
      </c>
      <c r="G61" s="62">
        <v>10</v>
      </c>
      <c r="H61" s="62">
        <v>11</v>
      </c>
      <c r="I61" s="62">
        <v>21</v>
      </c>
      <c r="J61" s="62">
        <v>52</v>
      </c>
      <c r="K61" s="62">
        <v>4.2</v>
      </c>
      <c r="L61" s="62">
        <v>6.2</v>
      </c>
      <c r="M61" s="62">
        <v>10.4</v>
      </c>
      <c r="N61" s="62">
        <v>0</v>
      </c>
      <c r="O61" s="62">
        <v>0.82000000000000006</v>
      </c>
      <c r="P61" s="62">
        <v>2</v>
      </c>
      <c r="Q61" s="62">
        <v>2.4</v>
      </c>
      <c r="R61" s="62">
        <v>1.1299999999999999</v>
      </c>
      <c r="S61" s="62">
        <v>0.23</v>
      </c>
      <c r="T61" s="62">
        <v>2.09</v>
      </c>
      <c r="U61" s="62">
        <v>0.42</v>
      </c>
      <c r="V61" s="62">
        <v>3.22</v>
      </c>
      <c r="W61" s="62">
        <v>0.65</v>
      </c>
      <c r="X61" s="62">
        <v>1.22</v>
      </c>
      <c r="Y61" s="62" t="s">
        <v>43</v>
      </c>
      <c r="Z61" s="62">
        <v>1.29</v>
      </c>
      <c r="AA61" s="62">
        <v>0.28536899128268989</v>
      </c>
    </row>
    <row r="62" spans="1:27" ht="21" customHeight="1" x14ac:dyDescent="0.25">
      <c r="A62" s="64" t="s">
        <v>409</v>
      </c>
      <c r="B62" s="65" t="s">
        <v>73</v>
      </c>
      <c r="C62" s="65">
        <v>5.0999999999999996</v>
      </c>
      <c r="D62" s="65" t="s">
        <v>42</v>
      </c>
      <c r="E62" s="66">
        <v>2.8</v>
      </c>
      <c r="F62" s="65">
        <v>10</v>
      </c>
      <c r="G62" s="65">
        <v>12</v>
      </c>
      <c r="H62" s="65">
        <v>10</v>
      </c>
      <c r="I62" s="65">
        <v>22</v>
      </c>
      <c r="J62" s="65">
        <v>72</v>
      </c>
      <c r="K62" s="65">
        <v>9.02</v>
      </c>
      <c r="L62" s="65">
        <v>5.0999999999999996</v>
      </c>
      <c r="M62" s="65">
        <v>14.12</v>
      </c>
      <c r="N62" s="65">
        <v>5</v>
      </c>
      <c r="O62" s="65">
        <v>4.13</v>
      </c>
      <c r="P62" s="65">
        <v>4</v>
      </c>
      <c r="Q62" s="65">
        <v>0.76</v>
      </c>
      <c r="R62" s="65">
        <v>3.6</v>
      </c>
      <c r="S62" s="65">
        <v>0.71</v>
      </c>
      <c r="T62" s="65">
        <v>1.29</v>
      </c>
      <c r="U62" s="65">
        <v>0.25</v>
      </c>
      <c r="V62" s="65">
        <v>4.8899999999999997</v>
      </c>
      <c r="W62" s="65">
        <v>0.96</v>
      </c>
      <c r="X62" s="65">
        <v>-4.1100000000000003</v>
      </c>
      <c r="Y62" s="65" t="s">
        <v>72</v>
      </c>
      <c r="Z62" s="65">
        <v>0.84</v>
      </c>
      <c r="AA62" s="65">
        <v>0.28219501867995012</v>
      </c>
    </row>
    <row r="63" spans="1:27" ht="21" customHeight="1" x14ac:dyDescent="0.25">
      <c r="A63" s="61" t="s">
        <v>410</v>
      </c>
      <c r="B63" s="62" t="s">
        <v>57</v>
      </c>
      <c r="C63" s="62">
        <v>5.4</v>
      </c>
      <c r="D63" s="62" t="s">
        <v>42</v>
      </c>
      <c r="E63" s="63">
        <v>0</v>
      </c>
      <c r="F63" s="62">
        <v>13</v>
      </c>
      <c r="G63" s="62">
        <v>7</v>
      </c>
      <c r="H63" s="62">
        <v>8</v>
      </c>
      <c r="I63" s="62">
        <v>15</v>
      </c>
      <c r="J63" s="62">
        <v>48</v>
      </c>
      <c r="K63" s="62">
        <v>5.37</v>
      </c>
      <c r="L63" s="62">
        <v>3.52</v>
      </c>
      <c r="M63" s="62">
        <v>8.89</v>
      </c>
      <c r="N63" s="62">
        <v>1</v>
      </c>
      <c r="O63" s="62">
        <v>4.09</v>
      </c>
      <c r="P63" s="62">
        <v>4</v>
      </c>
      <c r="Q63" s="62">
        <v>2.13</v>
      </c>
      <c r="R63" s="62">
        <v>2.83</v>
      </c>
      <c r="S63" s="62">
        <v>0.52</v>
      </c>
      <c r="T63" s="62">
        <v>3.39</v>
      </c>
      <c r="U63" s="62">
        <v>0.63</v>
      </c>
      <c r="V63" s="62">
        <v>6.2200000000000006</v>
      </c>
      <c r="W63" s="62">
        <v>1.1499999999999999</v>
      </c>
      <c r="X63" s="62">
        <v>1.22</v>
      </c>
      <c r="Y63" s="62" t="s">
        <v>56</v>
      </c>
      <c r="Z63" s="62">
        <v>0.66</v>
      </c>
      <c r="AA63" s="62">
        <v>0.28203013698630142</v>
      </c>
    </row>
    <row r="64" spans="1:27" ht="21" customHeight="1" x14ac:dyDescent="0.25">
      <c r="A64" s="64" t="s">
        <v>411</v>
      </c>
      <c r="B64" s="65" t="s">
        <v>60</v>
      </c>
      <c r="C64" s="65">
        <v>5.2</v>
      </c>
      <c r="D64" s="65" t="s">
        <v>42</v>
      </c>
      <c r="E64" s="66">
        <v>5.8</v>
      </c>
      <c r="F64" s="65">
        <v>7</v>
      </c>
      <c r="G64" s="65">
        <v>9</v>
      </c>
      <c r="H64" s="65">
        <v>8</v>
      </c>
      <c r="I64" s="65">
        <v>17</v>
      </c>
      <c r="J64" s="65">
        <v>61</v>
      </c>
      <c r="K64" s="65">
        <v>6.73</v>
      </c>
      <c r="L64" s="65">
        <v>5</v>
      </c>
      <c r="M64" s="65">
        <v>11.73</v>
      </c>
      <c r="N64" s="65">
        <v>5</v>
      </c>
      <c r="O64" s="65">
        <v>3.29</v>
      </c>
      <c r="P64" s="65">
        <v>2</v>
      </c>
      <c r="Q64" s="65">
        <v>0.93</v>
      </c>
      <c r="R64" s="65">
        <v>1.63</v>
      </c>
      <c r="S64" s="65">
        <v>0.31</v>
      </c>
      <c r="T64" s="65">
        <v>2.59</v>
      </c>
      <c r="U64" s="65">
        <v>0.5</v>
      </c>
      <c r="V64" s="65">
        <v>4.22</v>
      </c>
      <c r="W64" s="65">
        <v>0.81</v>
      </c>
      <c r="X64" s="65">
        <v>-2.78</v>
      </c>
      <c r="Y64" s="65" t="s">
        <v>59</v>
      </c>
      <c r="Z64" s="65">
        <v>0.96</v>
      </c>
      <c r="AA64" s="65">
        <v>0.2783202988792029</v>
      </c>
    </row>
    <row r="65" spans="1:27" ht="21" customHeight="1" x14ac:dyDescent="0.25">
      <c r="A65" s="61" t="s">
        <v>412</v>
      </c>
      <c r="B65" s="62" t="s">
        <v>50</v>
      </c>
      <c r="C65" s="62">
        <v>5.8</v>
      </c>
      <c r="D65" s="62" t="s">
        <v>42</v>
      </c>
      <c r="E65" s="63">
        <v>0.6</v>
      </c>
      <c r="F65" s="62">
        <v>3</v>
      </c>
      <c r="G65" s="62">
        <v>9</v>
      </c>
      <c r="H65" s="62">
        <v>9</v>
      </c>
      <c r="I65" s="62">
        <v>18</v>
      </c>
      <c r="J65" s="62">
        <v>36</v>
      </c>
      <c r="K65" s="62">
        <v>1.38</v>
      </c>
      <c r="L65" s="62">
        <v>4.83</v>
      </c>
      <c r="M65" s="62">
        <v>6.21</v>
      </c>
      <c r="N65" s="62">
        <v>2</v>
      </c>
      <c r="O65" s="62">
        <v>4.24</v>
      </c>
      <c r="P65" s="62">
        <v>1</v>
      </c>
      <c r="Q65" s="62">
        <v>0.38</v>
      </c>
      <c r="R65" s="62">
        <v>1.51</v>
      </c>
      <c r="S65" s="62">
        <v>0.26</v>
      </c>
      <c r="T65" s="62">
        <v>3.11</v>
      </c>
      <c r="U65" s="62">
        <v>0.54</v>
      </c>
      <c r="V65" s="62">
        <v>4.62</v>
      </c>
      <c r="W65" s="62">
        <v>0.8</v>
      </c>
      <c r="X65" s="62">
        <v>1.62</v>
      </c>
      <c r="Y65" s="62" t="s">
        <v>51</v>
      </c>
      <c r="Z65" s="62">
        <v>0.87</v>
      </c>
      <c r="AA65" s="62">
        <v>0.2761356164383561</v>
      </c>
    </row>
    <row r="66" spans="1:27" ht="21" customHeight="1" x14ac:dyDescent="0.25">
      <c r="A66" s="64" t="s">
        <v>413</v>
      </c>
      <c r="B66" s="65" t="s">
        <v>62</v>
      </c>
      <c r="C66" s="65">
        <v>5</v>
      </c>
      <c r="D66" s="65" t="s">
        <v>42</v>
      </c>
      <c r="E66" s="66">
        <v>3</v>
      </c>
      <c r="F66" s="65">
        <v>7</v>
      </c>
      <c r="G66" s="65">
        <v>8</v>
      </c>
      <c r="H66" s="65">
        <v>9</v>
      </c>
      <c r="I66" s="65">
        <v>17</v>
      </c>
      <c r="J66" s="65">
        <v>47</v>
      </c>
      <c r="K66" s="65">
        <v>3.2</v>
      </c>
      <c r="L66" s="65">
        <v>6.2</v>
      </c>
      <c r="M66" s="65">
        <v>9.4</v>
      </c>
      <c r="N66" s="65">
        <v>3</v>
      </c>
      <c r="O66" s="65">
        <v>2.06</v>
      </c>
      <c r="P66" s="65">
        <v>3</v>
      </c>
      <c r="Q66" s="65">
        <v>2.46</v>
      </c>
      <c r="R66" s="65">
        <v>1.4</v>
      </c>
      <c r="S66" s="65">
        <v>0.28000000000000003</v>
      </c>
      <c r="T66" s="65">
        <v>3.12</v>
      </c>
      <c r="U66" s="65">
        <v>0.62</v>
      </c>
      <c r="V66" s="65">
        <v>4.5199999999999996</v>
      </c>
      <c r="W66" s="65">
        <v>0.9</v>
      </c>
      <c r="X66" s="65">
        <v>-1.48</v>
      </c>
      <c r="Y66" s="65" t="s">
        <v>63</v>
      </c>
      <c r="Z66" s="65">
        <v>0.88</v>
      </c>
      <c r="AA66" s="65">
        <v>0.27326392694063922</v>
      </c>
    </row>
    <row r="67" spans="1:27" ht="21" customHeight="1" x14ac:dyDescent="0.25">
      <c r="A67" s="61" t="s">
        <v>134</v>
      </c>
      <c r="B67" s="62" t="s">
        <v>47</v>
      </c>
      <c r="C67" s="62">
        <v>5</v>
      </c>
      <c r="D67" s="62" t="s">
        <v>42</v>
      </c>
      <c r="E67" s="63">
        <v>2.4</v>
      </c>
      <c r="F67" s="62">
        <v>18</v>
      </c>
      <c r="G67" s="62">
        <v>9</v>
      </c>
      <c r="H67" s="62">
        <v>10</v>
      </c>
      <c r="I67" s="62">
        <v>19</v>
      </c>
      <c r="J67" s="62">
        <v>48</v>
      </c>
      <c r="K67" s="62">
        <v>4.2</v>
      </c>
      <c r="L67" s="62">
        <v>5.4</v>
      </c>
      <c r="M67" s="62">
        <v>9.6</v>
      </c>
      <c r="N67" s="62">
        <v>1</v>
      </c>
      <c r="O67" s="62">
        <v>2.83</v>
      </c>
      <c r="P67" s="62">
        <v>2</v>
      </c>
      <c r="Q67" s="62">
        <v>2.2000000000000002</v>
      </c>
      <c r="R67" s="62">
        <v>1.85</v>
      </c>
      <c r="S67" s="62">
        <v>0.37</v>
      </c>
      <c r="T67" s="62">
        <v>3.18</v>
      </c>
      <c r="U67" s="62">
        <v>0.64</v>
      </c>
      <c r="V67" s="62">
        <v>5.0299999999999994</v>
      </c>
      <c r="W67" s="62">
        <v>1.01</v>
      </c>
      <c r="X67" s="62">
        <v>2.0299999999999998</v>
      </c>
      <c r="Y67" s="62" t="s">
        <v>45</v>
      </c>
      <c r="Z67" s="62">
        <v>0.78</v>
      </c>
      <c r="AA67" s="62">
        <v>0.26954034869240351</v>
      </c>
    </row>
    <row r="68" spans="1:27" ht="21" customHeight="1" x14ac:dyDescent="0.25">
      <c r="A68" s="64" t="s">
        <v>414</v>
      </c>
      <c r="B68" s="65" t="s">
        <v>62</v>
      </c>
      <c r="C68" s="65">
        <v>5.0999999999999996</v>
      </c>
      <c r="D68" s="65" t="s">
        <v>42</v>
      </c>
      <c r="E68" s="66">
        <v>3</v>
      </c>
      <c r="F68" s="65">
        <v>13</v>
      </c>
      <c r="G68" s="65">
        <v>10</v>
      </c>
      <c r="H68" s="65">
        <v>10</v>
      </c>
      <c r="I68" s="65">
        <v>20</v>
      </c>
      <c r="J68" s="65">
        <v>68</v>
      </c>
      <c r="K68" s="65">
        <v>5.88</v>
      </c>
      <c r="L68" s="65">
        <v>7.45</v>
      </c>
      <c r="M68" s="65">
        <v>13.33</v>
      </c>
      <c r="N68" s="65">
        <v>4</v>
      </c>
      <c r="O68" s="65">
        <v>3.07</v>
      </c>
      <c r="P68" s="65">
        <v>4</v>
      </c>
      <c r="Q68" s="65">
        <v>1.22</v>
      </c>
      <c r="R68" s="65">
        <v>2.23</v>
      </c>
      <c r="S68" s="65">
        <v>0.44</v>
      </c>
      <c r="T68" s="65">
        <v>2.06</v>
      </c>
      <c r="U68" s="65">
        <v>0.4</v>
      </c>
      <c r="V68" s="65">
        <v>4.29</v>
      </c>
      <c r="W68" s="65">
        <v>0.84000000000000008</v>
      </c>
      <c r="X68" s="65">
        <v>-3.71</v>
      </c>
      <c r="Y68" s="65" t="s">
        <v>63</v>
      </c>
      <c r="Z68" s="65">
        <v>0.88</v>
      </c>
      <c r="AA68" s="65">
        <v>0.25935890410958901</v>
      </c>
    </row>
    <row r="69" spans="1:27" ht="21" customHeight="1" x14ac:dyDescent="0.25">
      <c r="A69" s="61" t="s">
        <v>415</v>
      </c>
      <c r="B69" s="62" t="s">
        <v>100</v>
      </c>
      <c r="C69" s="62">
        <v>4.8</v>
      </c>
      <c r="D69" s="62" t="s">
        <v>42</v>
      </c>
      <c r="E69" s="63">
        <v>1.4</v>
      </c>
      <c r="F69" s="62">
        <v>14</v>
      </c>
      <c r="G69" s="62">
        <v>11</v>
      </c>
      <c r="H69" s="62">
        <v>11</v>
      </c>
      <c r="I69" s="62">
        <v>22</v>
      </c>
      <c r="J69" s="62">
        <v>42</v>
      </c>
      <c r="K69" s="62">
        <v>3.75</v>
      </c>
      <c r="L69" s="62">
        <v>5</v>
      </c>
      <c r="M69" s="62">
        <v>8.75</v>
      </c>
      <c r="N69" s="62">
        <v>1</v>
      </c>
      <c r="O69" s="62">
        <v>2.12</v>
      </c>
      <c r="P69" s="62">
        <v>2</v>
      </c>
      <c r="Q69" s="62">
        <v>0.5</v>
      </c>
      <c r="R69" s="62">
        <v>1.46</v>
      </c>
      <c r="S69" s="62">
        <v>0.3</v>
      </c>
      <c r="T69" s="62">
        <v>1.1599999999999999</v>
      </c>
      <c r="U69" s="62">
        <v>0.24</v>
      </c>
      <c r="V69" s="62">
        <v>2.62</v>
      </c>
      <c r="W69" s="62">
        <v>0.54</v>
      </c>
      <c r="X69" s="62">
        <v>-0.37999999999999989</v>
      </c>
      <c r="Y69" s="62" t="s">
        <v>90</v>
      </c>
      <c r="Z69" s="62">
        <v>1.44</v>
      </c>
      <c r="AA69" s="62">
        <v>0.2591940224159402</v>
      </c>
    </row>
    <row r="70" spans="1:27" ht="21" customHeight="1" x14ac:dyDescent="0.25">
      <c r="A70" s="64" t="s">
        <v>416</v>
      </c>
      <c r="B70" s="65" t="s">
        <v>100</v>
      </c>
      <c r="C70" s="65">
        <v>6.2</v>
      </c>
      <c r="D70" s="65" t="s">
        <v>42</v>
      </c>
      <c r="E70" s="66">
        <v>0.8</v>
      </c>
      <c r="F70" s="65">
        <v>4</v>
      </c>
      <c r="G70" s="65">
        <v>8</v>
      </c>
      <c r="H70" s="65">
        <v>8</v>
      </c>
      <c r="I70" s="65">
        <v>16</v>
      </c>
      <c r="J70" s="65">
        <v>32</v>
      </c>
      <c r="K70" s="65">
        <v>2.42</v>
      </c>
      <c r="L70" s="65">
        <v>2.74</v>
      </c>
      <c r="M70" s="65">
        <v>5.16</v>
      </c>
      <c r="N70" s="65">
        <v>0</v>
      </c>
      <c r="O70" s="65">
        <v>1.04</v>
      </c>
      <c r="P70" s="65">
        <v>3</v>
      </c>
      <c r="Q70" s="65">
        <v>1.53</v>
      </c>
      <c r="R70" s="65">
        <v>1.1599999999999999</v>
      </c>
      <c r="S70" s="65">
        <v>0.19</v>
      </c>
      <c r="T70" s="65">
        <v>1.41</v>
      </c>
      <c r="U70" s="65">
        <v>0.23</v>
      </c>
      <c r="V70" s="65">
        <v>2.57</v>
      </c>
      <c r="W70" s="65">
        <v>0.42</v>
      </c>
      <c r="X70" s="65">
        <v>-0.43000000000000022</v>
      </c>
      <c r="Y70" s="65" t="s">
        <v>90</v>
      </c>
      <c r="Z70" s="65">
        <v>1.44</v>
      </c>
      <c r="AA70" s="65">
        <v>0.25424757160647571</v>
      </c>
    </row>
    <row r="71" spans="1:27" ht="21" customHeight="1" x14ac:dyDescent="0.25">
      <c r="A71" s="61" t="s">
        <v>417</v>
      </c>
      <c r="B71" s="62" t="s">
        <v>56</v>
      </c>
      <c r="C71" s="62">
        <v>5.3</v>
      </c>
      <c r="D71" s="62" t="s">
        <v>42</v>
      </c>
      <c r="E71" s="63">
        <v>6.4</v>
      </c>
      <c r="F71" s="62">
        <v>16</v>
      </c>
      <c r="G71" s="62">
        <v>11</v>
      </c>
      <c r="H71" s="62">
        <v>11</v>
      </c>
      <c r="I71" s="62">
        <v>22</v>
      </c>
      <c r="J71" s="62">
        <v>77</v>
      </c>
      <c r="K71" s="62">
        <v>7.92</v>
      </c>
      <c r="L71" s="62">
        <v>6.6</v>
      </c>
      <c r="M71" s="62">
        <v>14.53</v>
      </c>
      <c r="N71" s="62">
        <v>3</v>
      </c>
      <c r="O71" s="62">
        <v>2.19</v>
      </c>
      <c r="P71" s="62">
        <v>5</v>
      </c>
      <c r="Q71" s="62">
        <v>2.2000000000000002</v>
      </c>
      <c r="R71" s="62">
        <v>2.34</v>
      </c>
      <c r="S71" s="62">
        <v>0.44</v>
      </c>
      <c r="T71" s="62">
        <v>2.0499999999999998</v>
      </c>
      <c r="U71" s="62">
        <v>0.39</v>
      </c>
      <c r="V71" s="62">
        <v>4.3899999999999997</v>
      </c>
      <c r="W71" s="62">
        <v>0.83000000000000007</v>
      </c>
      <c r="X71" s="62">
        <v>-3.61</v>
      </c>
      <c r="Y71" s="62" t="s">
        <v>57</v>
      </c>
      <c r="Z71" s="62">
        <v>0.78</v>
      </c>
      <c r="AA71" s="62">
        <v>0.2352449564134495</v>
      </c>
    </row>
    <row r="72" spans="1:27" ht="21" customHeight="1" x14ac:dyDescent="0.25">
      <c r="A72" s="64" t="s">
        <v>418</v>
      </c>
      <c r="B72" s="65" t="s">
        <v>54</v>
      </c>
      <c r="C72" s="65">
        <v>5.6</v>
      </c>
      <c r="D72" s="65" t="s">
        <v>42</v>
      </c>
      <c r="E72" s="66">
        <v>0.8</v>
      </c>
      <c r="F72" s="65">
        <v>7</v>
      </c>
      <c r="G72" s="65">
        <v>9</v>
      </c>
      <c r="H72" s="65">
        <v>9</v>
      </c>
      <c r="I72" s="65">
        <v>18</v>
      </c>
      <c r="J72" s="65">
        <v>32</v>
      </c>
      <c r="K72" s="65">
        <v>3.04</v>
      </c>
      <c r="L72" s="65">
        <v>2.68</v>
      </c>
      <c r="M72" s="65">
        <v>5.71</v>
      </c>
      <c r="N72" s="65">
        <v>1</v>
      </c>
      <c r="O72" s="65">
        <v>1.55</v>
      </c>
      <c r="P72" s="65">
        <v>1</v>
      </c>
      <c r="Q72" s="65">
        <v>1.71</v>
      </c>
      <c r="R72" s="65">
        <v>2.04</v>
      </c>
      <c r="S72" s="65">
        <v>0.36</v>
      </c>
      <c r="T72" s="65">
        <v>1.22</v>
      </c>
      <c r="U72" s="65">
        <v>0.22</v>
      </c>
      <c r="V72" s="65">
        <v>3.26</v>
      </c>
      <c r="W72" s="65">
        <v>0.57999999999999996</v>
      </c>
      <c r="X72" s="65">
        <v>1.26</v>
      </c>
      <c r="Y72" s="65" t="s">
        <v>53</v>
      </c>
      <c r="Z72" s="65">
        <v>1.02</v>
      </c>
      <c r="AA72" s="65">
        <v>0.22844358655043581</v>
      </c>
    </row>
    <row r="73" spans="1:27" ht="21" customHeight="1" x14ac:dyDescent="0.25">
      <c r="A73" s="61" t="s">
        <v>419</v>
      </c>
      <c r="B73" s="62" t="s">
        <v>51</v>
      </c>
      <c r="C73" s="62">
        <v>6.4</v>
      </c>
      <c r="D73" s="62" t="s">
        <v>42</v>
      </c>
      <c r="E73" s="63">
        <v>1.2</v>
      </c>
      <c r="F73" s="62">
        <v>14</v>
      </c>
      <c r="G73" s="62">
        <v>10</v>
      </c>
      <c r="H73" s="62">
        <v>9</v>
      </c>
      <c r="I73" s="62">
        <v>19</v>
      </c>
      <c r="J73" s="62">
        <v>37</v>
      </c>
      <c r="K73" s="62">
        <v>2.5</v>
      </c>
      <c r="L73" s="62">
        <v>3.28</v>
      </c>
      <c r="M73" s="62">
        <v>5.78</v>
      </c>
      <c r="N73" s="62">
        <v>0</v>
      </c>
      <c r="O73" s="62">
        <v>1.55</v>
      </c>
      <c r="P73" s="62">
        <v>1</v>
      </c>
      <c r="Q73" s="62">
        <v>2.52</v>
      </c>
      <c r="R73" s="62">
        <v>2.2200000000000002</v>
      </c>
      <c r="S73" s="62">
        <v>0.35</v>
      </c>
      <c r="T73" s="62">
        <v>1.84</v>
      </c>
      <c r="U73" s="62">
        <v>0.28999999999999998</v>
      </c>
      <c r="V73" s="62">
        <v>4.0599999999999996</v>
      </c>
      <c r="W73" s="62">
        <v>0.6399999999999999</v>
      </c>
      <c r="X73" s="62">
        <v>3.06</v>
      </c>
      <c r="Y73" s="62" t="s">
        <v>50</v>
      </c>
      <c r="Z73" s="62">
        <v>0.81</v>
      </c>
      <c r="AA73" s="62">
        <v>0.22592914072229139</v>
      </c>
    </row>
    <row r="74" spans="1:27" ht="21" customHeight="1" x14ac:dyDescent="0.25">
      <c r="A74" s="64" t="s">
        <v>420</v>
      </c>
      <c r="B74" s="65" t="s">
        <v>63</v>
      </c>
      <c r="C74" s="65">
        <v>5.2</v>
      </c>
      <c r="D74" s="65" t="s">
        <v>42</v>
      </c>
      <c r="E74" s="66">
        <v>0.8</v>
      </c>
      <c r="F74" s="65">
        <v>12</v>
      </c>
      <c r="G74" s="65">
        <v>9</v>
      </c>
      <c r="H74" s="65">
        <v>9</v>
      </c>
      <c r="I74" s="65">
        <v>18</v>
      </c>
      <c r="J74" s="65">
        <v>34</v>
      </c>
      <c r="K74" s="65">
        <v>3.65</v>
      </c>
      <c r="L74" s="65">
        <v>2.88</v>
      </c>
      <c r="M74" s="65">
        <v>6.54</v>
      </c>
      <c r="N74" s="65">
        <v>0</v>
      </c>
      <c r="O74" s="65">
        <v>2.21</v>
      </c>
      <c r="P74" s="65">
        <v>1</v>
      </c>
      <c r="Q74" s="65">
        <v>1.36</v>
      </c>
      <c r="R74" s="65">
        <v>2.14</v>
      </c>
      <c r="S74" s="65">
        <v>0.41</v>
      </c>
      <c r="T74" s="65">
        <v>1.43</v>
      </c>
      <c r="U74" s="65">
        <v>0.27</v>
      </c>
      <c r="V74" s="65">
        <v>3.57</v>
      </c>
      <c r="W74" s="65">
        <v>0.67999999999999994</v>
      </c>
      <c r="X74" s="65">
        <v>2.57</v>
      </c>
      <c r="Y74" s="65" t="s">
        <v>62</v>
      </c>
      <c r="Z74" s="65">
        <v>0.9</v>
      </c>
      <c r="AA74" s="65">
        <v>0.22073536737235361</v>
      </c>
    </row>
    <row r="75" spans="1:27" ht="21" customHeight="1" x14ac:dyDescent="0.25">
      <c r="A75" s="61" t="s">
        <v>421</v>
      </c>
      <c r="B75" s="62" t="s">
        <v>51</v>
      </c>
      <c r="C75" s="62">
        <v>5.4</v>
      </c>
      <c r="D75" s="62" t="s">
        <v>42</v>
      </c>
      <c r="E75" s="63">
        <v>4.5999999999999996</v>
      </c>
      <c r="F75" s="62">
        <v>16</v>
      </c>
      <c r="G75" s="62">
        <v>8</v>
      </c>
      <c r="H75" s="62">
        <v>10</v>
      </c>
      <c r="I75" s="62">
        <v>18</v>
      </c>
      <c r="J75" s="62">
        <v>71</v>
      </c>
      <c r="K75" s="62">
        <v>5.37</v>
      </c>
      <c r="L75" s="62">
        <v>7.78</v>
      </c>
      <c r="M75" s="62">
        <v>13.15</v>
      </c>
      <c r="N75" s="62">
        <v>4</v>
      </c>
      <c r="O75" s="62">
        <v>1.31</v>
      </c>
      <c r="P75" s="62">
        <v>2</v>
      </c>
      <c r="Q75" s="62">
        <v>2.4300000000000002</v>
      </c>
      <c r="R75" s="62">
        <v>1.7</v>
      </c>
      <c r="S75" s="62">
        <v>0.31</v>
      </c>
      <c r="T75" s="62">
        <v>2.0299999999999998</v>
      </c>
      <c r="U75" s="62">
        <v>0.38</v>
      </c>
      <c r="V75" s="62">
        <v>3.73</v>
      </c>
      <c r="W75" s="62">
        <v>0.69</v>
      </c>
      <c r="X75" s="62">
        <v>-2.27</v>
      </c>
      <c r="Y75" s="62" t="s">
        <v>50</v>
      </c>
      <c r="Z75" s="62">
        <v>0.81</v>
      </c>
      <c r="AA75" s="62">
        <v>0.20756544209215441</v>
      </c>
    </row>
    <row r="76" spans="1:27" ht="21" customHeight="1" x14ac:dyDescent="0.25">
      <c r="A76" s="64" t="s">
        <v>422</v>
      </c>
      <c r="B76" s="65" t="s">
        <v>63</v>
      </c>
      <c r="C76" s="65">
        <v>5</v>
      </c>
      <c r="D76" s="65" t="s">
        <v>42</v>
      </c>
      <c r="E76" s="66">
        <v>1.4</v>
      </c>
      <c r="F76" s="65">
        <v>8</v>
      </c>
      <c r="G76" s="65">
        <v>8</v>
      </c>
      <c r="H76" s="65">
        <v>9</v>
      </c>
      <c r="I76" s="65">
        <v>17</v>
      </c>
      <c r="J76" s="65">
        <v>27</v>
      </c>
      <c r="K76" s="65">
        <v>2.4</v>
      </c>
      <c r="L76" s="65">
        <v>3</v>
      </c>
      <c r="M76" s="65">
        <v>5.4</v>
      </c>
      <c r="N76" s="65">
        <v>0</v>
      </c>
      <c r="O76" s="65">
        <v>1.78</v>
      </c>
      <c r="P76" s="65">
        <v>0</v>
      </c>
      <c r="Q76" s="65">
        <v>1.53</v>
      </c>
      <c r="R76" s="65">
        <v>1.5</v>
      </c>
      <c r="S76" s="65">
        <v>0.3</v>
      </c>
      <c r="T76" s="65">
        <v>1.81</v>
      </c>
      <c r="U76" s="65">
        <v>0.36</v>
      </c>
      <c r="V76" s="65">
        <v>3.31</v>
      </c>
      <c r="W76" s="65">
        <v>0.65999999999999992</v>
      </c>
      <c r="X76" s="65">
        <v>3.31</v>
      </c>
      <c r="Y76" s="65" t="s">
        <v>62</v>
      </c>
      <c r="Z76" s="65">
        <v>0.9</v>
      </c>
      <c r="AA76" s="65">
        <v>0.20465940224159401</v>
      </c>
    </row>
    <row r="77" spans="1:27" ht="21" customHeight="1" x14ac:dyDescent="0.25">
      <c r="A77" s="61" t="s">
        <v>423</v>
      </c>
      <c r="B77" s="62" t="s">
        <v>59</v>
      </c>
      <c r="C77" s="62">
        <v>6.2</v>
      </c>
      <c r="D77" s="62" t="s">
        <v>42</v>
      </c>
      <c r="E77" s="63">
        <v>2.4</v>
      </c>
      <c r="F77" s="62">
        <v>11</v>
      </c>
      <c r="G77" s="62">
        <v>7</v>
      </c>
      <c r="H77" s="62">
        <v>9</v>
      </c>
      <c r="I77" s="62">
        <v>16</v>
      </c>
      <c r="J77" s="62">
        <v>54</v>
      </c>
      <c r="K77" s="62">
        <v>3.39</v>
      </c>
      <c r="L77" s="62">
        <v>5.32</v>
      </c>
      <c r="M77" s="62">
        <v>8.7100000000000009</v>
      </c>
      <c r="N77" s="62">
        <v>2</v>
      </c>
      <c r="O77" s="62">
        <v>1.1200000000000001</v>
      </c>
      <c r="P77" s="62">
        <v>5</v>
      </c>
      <c r="Q77" s="62">
        <v>2.16</v>
      </c>
      <c r="R77" s="62">
        <v>1.79</v>
      </c>
      <c r="S77" s="62">
        <v>0.28999999999999998</v>
      </c>
      <c r="T77" s="62">
        <v>1.49</v>
      </c>
      <c r="U77" s="62">
        <v>0.24</v>
      </c>
      <c r="V77" s="62">
        <v>3.28</v>
      </c>
      <c r="W77" s="62">
        <v>0.53</v>
      </c>
      <c r="X77" s="62">
        <v>-3.72</v>
      </c>
      <c r="Y77" s="62" t="s">
        <v>60</v>
      </c>
      <c r="Z77" s="62">
        <v>0.9</v>
      </c>
      <c r="AA77" s="62">
        <v>0.20280448318804481</v>
      </c>
    </row>
    <row r="78" spans="1:27" ht="21" customHeight="1" x14ac:dyDescent="0.25">
      <c r="A78" s="64" t="s">
        <v>424</v>
      </c>
      <c r="B78" s="65" t="s">
        <v>56</v>
      </c>
      <c r="C78" s="65">
        <v>5.2</v>
      </c>
      <c r="D78" s="65" t="s">
        <v>42</v>
      </c>
      <c r="E78" s="66">
        <v>3.4</v>
      </c>
      <c r="F78" s="65">
        <v>18</v>
      </c>
      <c r="G78" s="65">
        <v>11</v>
      </c>
      <c r="H78" s="65">
        <v>9</v>
      </c>
      <c r="I78" s="65">
        <v>20</v>
      </c>
      <c r="J78" s="65">
        <v>70</v>
      </c>
      <c r="K78" s="65">
        <v>6.92</v>
      </c>
      <c r="L78" s="65">
        <v>6.54</v>
      </c>
      <c r="M78" s="65">
        <v>13.46</v>
      </c>
      <c r="N78" s="65">
        <v>3</v>
      </c>
      <c r="O78" s="65">
        <v>1.92</v>
      </c>
      <c r="P78" s="65">
        <v>3</v>
      </c>
      <c r="Q78" s="65">
        <v>1.84</v>
      </c>
      <c r="R78" s="65">
        <v>1.95</v>
      </c>
      <c r="S78" s="65">
        <v>0.38</v>
      </c>
      <c r="T78" s="65">
        <v>1.81</v>
      </c>
      <c r="U78" s="65">
        <v>0.35</v>
      </c>
      <c r="V78" s="65">
        <v>3.76</v>
      </c>
      <c r="W78" s="65">
        <v>0.73</v>
      </c>
      <c r="X78" s="65">
        <v>-2.2400000000000002</v>
      </c>
      <c r="Y78" s="65" t="s">
        <v>57</v>
      </c>
      <c r="Z78" s="65">
        <v>0.78</v>
      </c>
      <c r="AA78" s="65">
        <v>0.2014854296388543</v>
      </c>
    </row>
    <row r="79" spans="1:27" ht="21" customHeight="1" x14ac:dyDescent="0.25">
      <c r="A79" s="61" t="s">
        <v>425</v>
      </c>
      <c r="B79" s="62" t="s">
        <v>90</v>
      </c>
      <c r="C79" s="62">
        <v>4.9000000000000004</v>
      </c>
      <c r="D79" s="62" t="s">
        <v>42</v>
      </c>
      <c r="E79" s="63">
        <v>0</v>
      </c>
      <c r="F79" s="62">
        <v>15</v>
      </c>
      <c r="G79" s="62">
        <v>8</v>
      </c>
      <c r="H79" s="62">
        <v>7</v>
      </c>
      <c r="I79" s="62">
        <v>15</v>
      </c>
      <c r="J79" s="62">
        <v>37</v>
      </c>
      <c r="K79" s="62">
        <v>3.47</v>
      </c>
      <c r="L79" s="62">
        <v>4.08</v>
      </c>
      <c r="M79" s="62">
        <v>7.55</v>
      </c>
      <c r="N79" s="62">
        <v>0</v>
      </c>
      <c r="O79" s="62">
        <v>1.53</v>
      </c>
      <c r="P79" s="62">
        <v>4</v>
      </c>
      <c r="Q79" s="62">
        <v>1.1299999999999999</v>
      </c>
      <c r="R79" s="62">
        <v>0.86</v>
      </c>
      <c r="S79" s="62">
        <v>0.18</v>
      </c>
      <c r="T79" s="62">
        <v>1.8</v>
      </c>
      <c r="U79" s="62">
        <v>0.37</v>
      </c>
      <c r="V79" s="62">
        <v>2.66</v>
      </c>
      <c r="W79" s="62">
        <v>0.55000000000000004</v>
      </c>
      <c r="X79" s="62">
        <v>-1.34</v>
      </c>
      <c r="Y79" s="62" t="s">
        <v>100</v>
      </c>
      <c r="Z79" s="62">
        <v>1.05</v>
      </c>
      <c r="AA79" s="62">
        <v>0.19188107098381069</v>
      </c>
    </row>
    <row r="80" spans="1:27" ht="21" customHeight="1" x14ac:dyDescent="0.25">
      <c r="A80" s="64" t="s">
        <v>426</v>
      </c>
      <c r="B80" s="65" t="s">
        <v>72</v>
      </c>
      <c r="C80" s="65">
        <v>4.9000000000000004</v>
      </c>
      <c r="D80" s="65" t="s">
        <v>42</v>
      </c>
      <c r="E80" s="66">
        <v>2.2000000000000002</v>
      </c>
      <c r="F80" s="65">
        <v>14</v>
      </c>
      <c r="G80" s="65">
        <v>8</v>
      </c>
      <c r="H80" s="65">
        <v>11</v>
      </c>
      <c r="I80" s="65">
        <v>19</v>
      </c>
      <c r="J80" s="65">
        <v>42</v>
      </c>
      <c r="K80" s="65">
        <v>4.49</v>
      </c>
      <c r="L80" s="65">
        <v>4.08</v>
      </c>
      <c r="M80" s="65">
        <v>8.57</v>
      </c>
      <c r="N80" s="65">
        <v>0</v>
      </c>
      <c r="O80" s="65">
        <v>0.76</v>
      </c>
      <c r="P80" s="65">
        <v>3</v>
      </c>
      <c r="Q80" s="65">
        <v>1.61</v>
      </c>
      <c r="R80" s="65">
        <v>1.56</v>
      </c>
      <c r="S80" s="65">
        <v>0.32</v>
      </c>
      <c r="T80" s="65">
        <v>0.81</v>
      </c>
      <c r="U80" s="65">
        <v>0.17</v>
      </c>
      <c r="V80" s="65">
        <v>2.37</v>
      </c>
      <c r="W80" s="65">
        <v>0.49</v>
      </c>
      <c r="X80" s="65">
        <v>-0.62999999999999989</v>
      </c>
      <c r="Y80" s="65" t="s">
        <v>73</v>
      </c>
      <c r="Z80" s="65">
        <v>1.17</v>
      </c>
      <c r="AA80" s="65">
        <v>0.19050018679950179</v>
      </c>
    </row>
    <row r="81" spans="1:27" ht="21" customHeight="1" x14ac:dyDescent="0.25">
      <c r="A81" s="61" t="s">
        <v>427</v>
      </c>
      <c r="B81" s="62" t="s">
        <v>56</v>
      </c>
      <c r="C81" s="62">
        <v>5</v>
      </c>
      <c r="D81" s="62" t="s">
        <v>42</v>
      </c>
      <c r="E81" s="63">
        <v>3.4</v>
      </c>
      <c r="F81" s="62">
        <v>17</v>
      </c>
      <c r="G81" s="62">
        <v>11</v>
      </c>
      <c r="H81" s="62">
        <v>10</v>
      </c>
      <c r="I81" s="62">
        <v>21</v>
      </c>
      <c r="J81" s="62">
        <v>64</v>
      </c>
      <c r="K81" s="62">
        <v>7.2</v>
      </c>
      <c r="L81" s="62">
        <v>5.6</v>
      </c>
      <c r="M81" s="62">
        <v>12.8</v>
      </c>
      <c r="N81" s="62">
        <v>1</v>
      </c>
      <c r="O81" s="62">
        <v>1.08</v>
      </c>
      <c r="P81" s="62">
        <v>5</v>
      </c>
      <c r="Q81" s="62">
        <v>2.39</v>
      </c>
      <c r="R81" s="62">
        <v>2.36</v>
      </c>
      <c r="S81" s="62">
        <v>0.47</v>
      </c>
      <c r="T81" s="62">
        <v>1.1100000000000001</v>
      </c>
      <c r="U81" s="62">
        <v>0.22</v>
      </c>
      <c r="V81" s="62">
        <v>3.47</v>
      </c>
      <c r="W81" s="62">
        <v>0.69</v>
      </c>
      <c r="X81" s="62">
        <v>-2.5299999999999998</v>
      </c>
      <c r="Y81" s="62" t="s">
        <v>57</v>
      </c>
      <c r="Z81" s="62">
        <v>0.78</v>
      </c>
      <c r="AA81" s="62">
        <v>0.18594533001245331</v>
      </c>
    </row>
    <row r="82" spans="1:27" ht="21" customHeight="1" x14ac:dyDescent="0.25">
      <c r="A82" s="64" t="s">
        <v>194</v>
      </c>
      <c r="B82" s="65" t="s">
        <v>53</v>
      </c>
      <c r="C82" s="65">
        <v>4.8</v>
      </c>
      <c r="D82" s="65" t="s">
        <v>42</v>
      </c>
      <c r="E82" s="66">
        <v>1.2</v>
      </c>
      <c r="F82" s="65">
        <v>14</v>
      </c>
      <c r="G82" s="65">
        <v>6</v>
      </c>
      <c r="H82" s="65">
        <v>10</v>
      </c>
      <c r="I82" s="65">
        <v>16</v>
      </c>
      <c r="J82" s="65">
        <v>40</v>
      </c>
      <c r="K82" s="65">
        <v>1.46</v>
      </c>
      <c r="L82" s="65">
        <v>6.88</v>
      </c>
      <c r="M82" s="65">
        <v>8.33</v>
      </c>
      <c r="N82" s="65">
        <v>2</v>
      </c>
      <c r="O82" s="65">
        <v>1.85</v>
      </c>
      <c r="P82" s="65">
        <v>0</v>
      </c>
      <c r="Q82" s="65">
        <v>0.23</v>
      </c>
      <c r="R82" s="65">
        <v>0.64</v>
      </c>
      <c r="S82" s="65">
        <v>0.13</v>
      </c>
      <c r="T82" s="65">
        <v>1.44</v>
      </c>
      <c r="U82" s="65">
        <v>0.28999999999999998</v>
      </c>
      <c r="V82" s="65">
        <v>2.08</v>
      </c>
      <c r="W82" s="65">
        <v>0.42</v>
      </c>
      <c r="X82" s="65">
        <v>7.999999999999996E-2</v>
      </c>
      <c r="Y82" s="65" t="s">
        <v>54</v>
      </c>
      <c r="Z82" s="65">
        <v>1.29</v>
      </c>
      <c r="AA82" s="65">
        <v>0.18433773349937729</v>
      </c>
    </row>
    <row r="83" spans="1:27" ht="21" customHeight="1" x14ac:dyDescent="0.25">
      <c r="A83" s="61" t="s">
        <v>428</v>
      </c>
      <c r="B83" s="62" t="s">
        <v>59</v>
      </c>
      <c r="C83" s="62">
        <v>6.6</v>
      </c>
      <c r="D83" s="62" t="s">
        <v>42</v>
      </c>
      <c r="E83" s="63">
        <v>0</v>
      </c>
      <c r="F83" s="62">
        <v>12</v>
      </c>
      <c r="G83" s="62">
        <v>8</v>
      </c>
      <c r="H83" s="62">
        <v>7</v>
      </c>
      <c r="I83" s="62">
        <v>15</v>
      </c>
      <c r="J83" s="62">
        <v>54</v>
      </c>
      <c r="K83" s="62">
        <v>4.7</v>
      </c>
      <c r="L83" s="62">
        <v>3.48</v>
      </c>
      <c r="M83" s="62">
        <v>8.18</v>
      </c>
      <c r="N83" s="62">
        <v>4</v>
      </c>
      <c r="O83" s="62">
        <v>1.6</v>
      </c>
      <c r="P83" s="62">
        <v>1</v>
      </c>
      <c r="Q83" s="62">
        <v>1.36</v>
      </c>
      <c r="R83" s="62">
        <v>1.99</v>
      </c>
      <c r="S83" s="62">
        <v>0.3</v>
      </c>
      <c r="T83" s="62">
        <v>0.97</v>
      </c>
      <c r="U83" s="62">
        <v>0.15</v>
      </c>
      <c r="V83" s="62">
        <v>2.96</v>
      </c>
      <c r="W83" s="62">
        <v>0.45</v>
      </c>
      <c r="X83" s="62">
        <v>-2.04</v>
      </c>
      <c r="Y83" s="62" t="s">
        <v>60</v>
      </c>
      <c r="Z83" s="62">
        <v>0.9</v>
      </c>
      <c r="AA83" s="62">
        <v>0.18301867995018681</v>
      </c>
    </row>
    <row r="84" spans="1:27" ht="21" customHeight="1" x14ac:dyDescent="0.25">
      <c r="A84" s="64" t="s">
        <v>429</v>
      </c>
      <c r="B84" s="65" t="s">
        <v>53</v>
      </c>
      <c r="C84" s="65">
        <v>5.2</v>
      </c>
      <c r="D84" s="65" t="s">
        <v>42</v>
      </c>
      <c r="E84" s="66">
        <v>2.4</v>
      </c>
      <c r="F84" s="65">
        <v>3</v>
      </c>
      <c r="G84" s="65">
        <v>10</v>
      </c>
      <c r="H84" s="65">
        <v>5</v>
      </c>
      <c r="I84" s="65">
        <v>15</v>
      </c>
      <c r="J84" s="65">
        <v>39</v>
      </c>
      <c r="K84" s="65">
        <v>6.54</v>
      </c>
      <c r="L84" s="65">
        <v>0.96</v>
      </c>
      <c r="M84" s="65">
        <v>7.5</v>
      </c>
      <c r="N84" s="65">
        <v>3</v>
      </c>
      <c r="O84" s="65">
        <v>1.68</v>
      </c>
      <c r="P84" s="65">
        <v>1</v>
      </c>
      <c r="Q84" s="65">
        <v>0.36</v>
      </c>
      <c r="R84" s="65">
        <v>1.83</v>
      </c>
      <c r="S84" s="65">
        <v>0.35</v>
      </c>
      <c r="T84" s="65">
        <v>0.21</v>
      </c>
      <c r="U84" s="65">
        <v>0.04</v>
      </c>
      <c r="V84" s="65">
        <v>2.04</v>
      </c>
      <c r="W84" s="65">
        <v>0.39</v>
      </c>
      <c r="X84" s="65">
        <v>-1.96</v>
      </c>
      <c r="Y84" s="65" t="s">
        <v>54</v>
      </c>
      <c r="Z84" s="65">
        <v>1.29</v>
      </c>
      <c r="AA84" s="65">
        <v>0.18079277708592781</v>
      </c>
    </row>
    <row r="85" spans="1:27" ht="21" customHeight="1" x14ac:dyDescent="0.25">
      <c r="A85" s="61" t="s">
        <v>430</v>
      </c>
      <c r="B85" s="62" t="s">
        <v>47</v>
      </c>
      <c r="C85" s="62">
        <v>4.9000000000000004</v>
      </c>
      <c r="D85" s="62" t="s">
        <v>42</v>
      </c>
      <c r="E85" s="63">
        <v>1.6</v>
      </c>
      <c r="F85" s="62">
        <v>13</v>
      </c>
      <c r="G85" s="62">
        <v>9</v>
      </c>
      <c r="H85" s="62">
        <v>12</v>
      </c>
      <c r="I85" s="62">
        <v>21</v>
      </c>
      <c r="J85" s="62">
        <v>45</v>
      </c>
      <c r="K85" s="62">
        <v>5.51</v>
      </c>
      <c r="L85" s="62">
        <v>3.67</v>
      </c>
      <c r="M85" s="62">
        <v>9.18</v>
      </c>
      <c r="N85" s="62">
        <v>2</v>
      </c>
      <c r="O85" s="62">
        <v>2.27</v>
      </c>
      <c r="P85" s="62">
        <v>0</v>
      </c>
      <c r="Q85" s="62">
        <v>1.1000000000000001</v>
      </c>
      <c r="R85" s="62">
        <v>2.1</v>
      </c>
      <c r="S85" s="62">
        <v>0.43</v>
      </c>
      <c r="T85" s="62">
        <v>1.27</v>
      </c>
      <c r="U85" s="62">
        <v>0.26</v>
      </c>
      <c r="V85" s="62">
        <v>3.37</v>
      </c>
      <c r="W85" s="62">
        <v>0.69</v>
      </c>
      <c r="X85" s="62">
        <v>1.37</v>
      </c>
      <c r="Y85" s="62" t="s">
        <v>45</v>
      </c>
      <c r="Z85" s="62">
        <v>0.78</v>
      </c>
      <c r="AA85" s="62">
        <v>0.18058667496886671</v>
      </c>
    </row>
    <row r="86" spans="1:27" ht="21" customHeight="1" x14ac:dyDescent="0.25">
      <c r="A86" s="64" t="s">
        <v>181</v>
      </c>
      <c r="B86" s="65" t="s">
        <v>50</v>
      </c>
      <c r="C86" s="65">
        <v>6.2</v>
      </c>
      <c r="D86" s="65" t="s">
        <v>42</v>
      </c>
      <c r="E86" s="66">
        <v>1.4</v>
      </c>
      <c r="F86" s="65">
        <v>11</v>
      </c>
      <c r="G86" s="65">
        <v>10</v>
      </c>
      <c r="H86" s="65">
        <v>9</v>
      </c>
      <c r="I86" s="65">
        <v>19</v>
      </c>
      <c r="J86" s="65">
        <v>39</v>
      </c>
      <c r="K86" s="65">
        <v>3.71</v>
      </c>
      <c r="L86" s="65">
        <v>2.58</v>
      </c>
      <c r="M86" s="65">
        <v>6.29</v>
      </c>
      <c r="N86" s="65">
        <v>1</v>
      </c>
      <c r="O86" s="65">
        <v>0.90999999999999992</v>
      </c>
      <c r="P86" s="65">
        <v>2</v>
      </c>
      <c r="Q86" s="65">
        <v>1.98</v>
      </c>
      <c r="R86" s="65">
        <v>1.74</v>
      </c>
      <c r="S86" s="65">
        <v>0.28000000000000003</v>
      </c>
      <c r="T86" s="65">
        <v>1.1499999999999999</v>
      </c>
      <c r="U86" s="65">
        <v>0.19</v>
      </c>
      <c r="V86" s="65">
        <v>2.89</v>
      </c>
      <c r="W86" s="65">
        <v>0.47</v>
      </c>
      <c r="X86" s="65">
        <v>-0.1100000000000001</v>
      </c>
      <c r="Y86" s="65" t="s">
        <v>51</v>
      </c>
      <c r="Z86" s="65">
        <v>0.87</v>
      </c>
      <c r="AA86" s="65">
        <v>0.1727341843088418</v>
      </c>
    </row>
    <row r="87" spans="1:27" ht="21" customHeight="1" x14ac:dyDescent="0.25">
      <c r="A87" s="61" t="s">
        <v>431</v>
      </c>
      <c r="B87" s="62" t="s">
        <v>62</v>
      </c>
      <c r="C87" s="62">
        <v>5.2</v>
      </c>
      <c r="D87" s="62" t="s">
        <v>42</v>
      </c>
      <c r="E87" s="63">
        <v>2.4</v>
      </c>
      <c r="F87" s="62">
        <v>6</v>
      </c>
      <c r="G87" s="62">
        <v>8</v>
      </c>
      <c r="H87" s="62">
        <v>6</v>
      </c>
      <c r="I87" s="62">
        <v>14</v>
      </c>
      <c r="J87" s="62">
        <v>33</v>
      </c>
      <c r="K87" s="62">
        <v>2.69</v>
      </c>
      <c r="L87" s="62">
        <v>3.65</v>
      </c>
      <c r="M87" s="62">
        <v>6.35</v>
      </c>
      <c r="N87" s="62">
        <v>2</v>
      </c>
      <c r="O87" s="62">
        <v>1.4</v>
      </c>
      <c r="P87" s="62">
        <v>1</v>
      </c>
      <c r="Q87" s="62">
        <v>1.41</v>
      </c>
      <c r="R87" s="62">
        <v>1.64</v>
      </c>
      <c r="S87" s="62">
        <v>0.32</v>
      </c>
      <c r="T87" s="62">
        <v>1.17</v>
      </c>
      <c r="U87" s="62">
        <v>0.22</v>
      </c>
      <c r="V87" s="62">
        <v>2.81</v>
      </c>
      <c r="W87" s="62">
        <v>0.54</v>
      </c>
      <c r="X87" s="62">
        <v>-0.18999999999999989</v>
      </c>
      <c r="Y87" s="62" t="s">
        <v>63</v>
      </c>
      <c r="Z87" s="62">
        <v>0.88</v>
      </c>
      <c r="AA87" s="62">
        <v>0.16988310502283099</v>
      </c>
    </row>
    <row r="88" spans="1:27" ht="21" customHeight="1" x14ac:dyDescent="0.25">
      <c r="A88" s="64" t="s">
        <v>110</v>
      </c>
      <c r="B88" s="65" t="s">
        <v>43</v>
      </c>
      <c r="C88" s="65">
        <v>5.7</v>
      </c>
      <c r="D88" s="65" t="s">
        <v>42</v>
      </c>
      <c r="E88" s="66">
        <v>2</v>
      </c>
      <c r="F88" s="65">
        <v>13</v>
      </c>
      <c r="G88" s="65">
        <v>9</v>
      </c>
      <c r="H88" s="65">
        <v>9</v>
      </c>
      <c r="I88" s="65">
        <v>18</v>
      </c>
      <c r="J88" s="65">
        <v>52</v>
      </c>
      <c r="K88" s="65">
        <v>2.63</v>
      </c>
      <c r="L88" s="65">
        <v>6.49</v>
      </c>
      <c r="M88" s="65">
        <v>9.1199999999999992</v>
      </c>
      <c r="N88" s="65">
        <v>4</v>
      </c>
      <c r="O88" s="65">
        <v>3.44</v>
      </c>
      <c r="P88" s="65">
        <v>0</v>
      </c>
      <c r="Q88" s="65">
        <v>0.44</v>
      </c>
      <c r="R88" s="65">
        <v>1.41</v>
      </c>
      <c r="S88" s="65">
        <v>0.24</v>
      </c>
      <c r="T88" s="65">
        <v>2.4700000000000002</v>
      </c>
      <c r="U88" s="65">
        <v>0.43</v>
      </c>
      <c r="V88" s="65">
        <v>3.88</v>
      </c>
      <c r="W88" s="65">
        <v>0.66999999999999993</v>
      </c>
      <c r="X88" s="65">
        <v>-0.12000000000000011</v>
      </c>
      <c r="Y88" s="65" t="s">
        <v>41</v>
      </c>
      <c r="Z88" s="65">
        <v>0.63</v>
      </c>
      <c r="AA88" s="65">
        <v>0.16793200498131999</v>
      </c>
    </row>
    <row r="89" spans="1:27" ht="21" customHeight="1" x14ac:dyDescent="0.25">
      <c r="A89" s="61" t="s">
        <v>432</v>
      </c>
      <c r="B89" s="62" t="s">
        <v>53</v>
      </c>
      <c r="C89" s="62">
        <v>5.4</v>
      </c>
      <c r="D89" s="62" t="s">
        <v>42</v>
      </c>
      <c r="E89" s="63">
        <v>1.6</v>
      </c>
      <c r="F89" s="62">
        <v>9</v>
      </c>
      <c r="G89" s="62">
        <v>6</v>
      </c>
      <c r="H89" s="62">
        <v>7</v>
      </c>
      <c r="I89" s="62">
        <v>13</v>
      </c>
      <c r="J89" s="62">
        <v>28</v>
      </c>
      <c r="K89" s="62">
        <v>1.67</v>
      </c>
      <c r="L89" s="62">
        <v>3.52</v>
      </c>
      <c r="M89" s="62">
        <v>5.19</v>
      </c>
      <c r="N89" s="62">
        <v>0</v>
      </c>
      <c r="O89" s="62">
        <v>0.95</v>
      </c>
      <c r="P89" s="62">
        <v>2</v>
      </c>
      <c r="Q89" s="62">
        <v>0.94000000000000006</v>
      </c>
      <c r="R89" s="62">
        <v>0.84000000000000008</v>
      </c>
      <c r="S89" s="62">
        <v>0.16</v>
      </c>
      <c r="T89" s="62">
        <v>1.05</v>
      </c>
      <c r="U89" s="62">
        <v>0.19</v>
      </c>
      <c r="V89" s="62">
        <v>1.89</v>
      </c>
      <c r="W89" s="62">
        <v>0.35</v>
      </c>
      <c r="X89" s="62">
        <v>-0.1099999999999999</v>
      </c>
      <c r="Y89" s="62" t="s">
        <v>54</v>
      </c>
      <c r="Z89" s="62">
        <v>1.29</v>
      </c>
      <c r="AA89" s="62">
        <v>0.16749919053549189</v>
      </c>
    </row>
    <row r="90" spans="1:27" ht="21" customHeight="1" x14ac:dyDescent="0.25">
      <c r="A90" s="64" t="s">
        <v>433</v>
      </c>
      <c r="B90" s="65" t="s">
        <v>50</v>
      </c>
      <c r="C90" s="65">
        <v>6</v>
      </c>
      <c r="D90" s="65" t="s">
        <v>42</v>
      </c>
      <c r="E90" s="66">
        <v>1.2</v>
      </c>
      <c r="F90" s="65">
        <v>3</v>
      </c>
      <c r="G90" s="65">
        <v>4</v>
      </c>
      <c r="H90" s="65">
        <v>7</v>
      </c>
      <c r="I90" s="65">
        <v>11</v>
      </c>
      <c r="J90" s="65">
        <v>23</v>
      </c>
      <c r="K90" s="65">
        <v>1</v>
      </c>
      <c r="L90" s="65">
        <v>2.83</v>
      </c>
      <c r="M90" s="65">
        <v>3.83</v>
      </c>
      <c r="N90" s="65">
        <v>1</v>
      </c>
      <c r="O90" s="65">
        <v>2.27</v>
      </c>
      <c r="P90" s="65">
        <v>2</v>
      </c>
      <c r="Q90" s="65">
        <v>0.44</v>
      </c>
      <c r="R90" s="65">
        <v>0.77</v>
      </c>
      <c r="S90" s="65">
        <v>0.13</v>
      </c>
      <c r="T90" s="65">
        <v>1.94</v>
      </c>
      <c r="U90" s="65">
        <v>0.32</v>
      </c>
      <c r="V90" s="65">
        <v>2.71</v>
      </c>
      <c r="W90" s="65">
        <v>0.45</v>
      </c>
      <c r="X90" s="65">
        <v>-0.28999999999999998</v>
      </c>
      <c r="Y90" s="65" t="s">
        <v>51</v>
      </c>
      <c r="Z90" s="65">
        <v>0.87</v>
      </c>
      <c r="AA90" s="65">
        <v>0.16197565379825651</v>
      </c>
    </row>
    <row r="91" spans="1:27" ht="21" customHeight="1" x14ac:dyDescent="0.25">
      <c r="A91" s="61" t="s">
        <v>434</v>
      </c>
      <c r="B91" s="62" t="s">
        <v>47</v>
      </c>
      <c r="C91" s="62">
        <v>4.5</v>
      </c>
      <c r="D91" s="62" t="s">
        <v>42</v>
      </c>
      <c r="E91" s="63">
        <v>3.2</v>
      </c>
      <c r="F91" s="62">
        <v>14</v>
      </c>
      <c r="G91" s="62">
        <v>9</v>
      </c>
      <c r="H91" s="62">
        <v>10</v>
      </c>
      <c r="I91" s="62">
        <v>19</v>
      </c>
      <c r="J91" s="62">
        <v>44</v>
      </c>
      <c r="K91" s="62">
        <v>4.8899999999999997</v>
      </c>
      <c r="L91" s="62">
        <v>4.8899999999999997</v>
      </c>
      <c r="M91" s="62">
        <v>9.7799999999999994</v>
      </c>
      <c r="N91" s="62">
        <v>2</v>
      </c>
      <c r="O91" s="62">
        <v>2.0699999999999998</v>
      </c>
      <c r="P91" s="62">
        <v>1</v>
      </c>
      <c r="Q91" s="62">
        <v>0.93</v>
      </c>
      <c r="R91" s="62">
        <v>1.62</v>
      </c>
      <c r="S91" s="62">
        <v>0.36</v>
      </c>
      <c r="T91" s="62">
        <v>1.38</v>
      </c>
      <c r="U91" s="62">
        <v>0.31</v>
      </c>
      <c r="V91" s="62">
        <v>3</v>
      </c>
      <c r="W91" s="62">
        <v>0.66999999999999993</v>
      </c>
      <c r="X91" s="62">
        <v>0</v>
      </c>
      <c r="Y91" s="62" t="s">
        <v>45</v>
      </c>
      <c r="Z91" s="62">
        <v>0.78</v>
      </c>
      <c r="AA91" s="62">
        <v>0.16075965130759651</v>
      </c>
    </row>
    <row r="92" spans="1:27" ht="21" customHeight="1" x14ac:dyDescent="0.25">
      <c r="A92" s="64" t="s">
        <v>435</v>
      </c>
      <c r="B92" s="65" t="s">
        <v>59</v>
      </c>
      <c r="C92" s="65">
        <v>4.7</v>
      </c>
      <c r="D92" s="65" t="s">
        <v>42</v>
      </c>
      <c r="E92" s="66">
        <v>0.6</v>
      </c>
      <c r="F92" s="65">
        <v>10</v>
      </c>
      <c r="G92" s="65">
        <v>8</v>
      </c>
      <c r="H92" s="65">
        <v>6</v>
      </c>
      <c r="I92" s="65">
        <v>14</v>
      </c>
      <c r="J92" s="65">
        <v>32</v>
      </c>
      <c r="K92" s="65">
        <v>3.4</v>
      </c>
      <c r="L92" s="65">
        <v>3.4</v>
      </c>
      <c r="M92" s="65">
        <v>6.81</v>
      </c>
      <c r="N92" s="65">
        <v>1</v>
      </c>
      <c r="O92" s="65">
        <v>1.05</v>
      </c>
      <c r="P92" s="65">
        <v>0</v>
      </c>
      <c r="Q92" s="65">
        <v>1.54</v>
      </c>
      <c r="R92" s="65">
        <v>1.58</v>
      </c>
      <c r="S92" s="65">
        <v>0.34</v>
      </c>
      <c r="T92" s="65">
        <v>1.01</v>
      </c>
      <c r="U92" s="65">
        <v>0.21</v>
      </c>
      <c r="V92" s="65">
        <v>2.59</v>
      </c>
      <c r="W92" s="65">
        <v>0.55000000000000004</v>
      </c>
      <c r="X92" s="65">
        <v>1.59</v>
      </c>
      <c r="Y92" s="65" t="s">
        <v>60</v>
      </c>
      <c r="Z92" s="65">
        <v>0.9</v>
      </c>
      <c r="AA92" s="65">
        <v>0.16014134495641341</v>
      </c>
    </row>
    <row r="93" spans="1:27" ht="21" customHeight="1" x14ac:dyDescent="0.25">
      <c r="A93" s="61" t="s">
        <v>436</v>
      </c>
      <c r="B93" s="62" t="s">
        <v>57</v>
      </c>
      <c r="C93" s="62">
        <v>4.9000000000000004</v>
      </c>
      <c r="D93" s="62" t="s">
        <v>42</v>
      </c>
      <c r="E93" s="63">
        <v>2.4</v>
      </c>
      <c r="F93" s="62">
        <v>19</v>
      </c>
      <c r="G93" s="62">
        <v>9</v>
      </c>
      <c r="H93" s="62">
        <v>12</v>
      </c>
      <c r="I93" s="62">
        <v>21</v>
      </c>
      <c r="J93" s="62">
        <v>52</v>
      </c>
      <c r="K93" s="62">
        <v>5.31</v>
      </c>
      <c r="L93" s="62">
        <v>5.31</v>
      </c>
      <c r="M93" s="62">
        <v>10.61</v>
      </c>
      <c r="N93" s="62">
        <v>1</v>
      </c>
      <c r="O93" s="62">
        <v>1.58</v>
      </c>
      <c r="P93" s="62">
        <v>2</v>
      </c>
      <c r="Q93" s="62">
        <v>1.9</v>
      </c>
      <c r="R93" s="62">
        <v>1.33</v>
      </c>
      <c r="S93" s="62">
        <v>0.27</v>
      </c>
      <c r="T93" s="62">
        <v>2.15</v>
      </c>
      <c r="U93" s="62">
        <v>0.44</v>
      </c>
      <c r="V93" s="62">
        <v>3.48</v>
      </c>
      <c r="W93" s="62">
        <v>0.71</v>
      </c>
      <c r="X93" s="62">
        <v>0.4799999999999997</v>
      </c>
      <c r="Y93" s="62" t="s">
        <v>56</v>
      </c>
      <c r="Z93" s="62">
        <v>0.66</v>
      </c>
      <c r="AA93" s="62">
        <v>0.1577917808219178</v>
      </c>
    </row>
    <row r="94" spans="1:27" ht="21" customHeight="1" x14ac:dyDescent="0.25">
      <c r="A94" s="64" t="s">
        <v>437</v>
      </c>
      <c r="B94" s="65" t="s">
        <v>73</v>
      </c>
      <c r="C94" s="65">
        <v>4.8</v>
      </c>
      <c r="D94" s="65" t="s">
        <v>42</v>
      </c>
      <c r="E94" s="66">
        <v>3.2</v>
      </c>
      <c r="F94" s="65">
        <v>19</v>
      </c>
      <c r="G94" s="65">
        <v>11</v>
      </c>
      <c r="H94" s="65">
        <v>8</v>
      </c>
      <c r="I94" s="65">
        <v>19</v>
      </c>
      <c r="J94" s="65">
        <v>49</v>
      </c>
      <c r="K94" s="65">
        <v>7.08</v>
      </c>
      <c r="L94" s="65">
        <v>3.12</v>
      </c>
      <c r="M94" s="65">
        <v>10.210000000000001</v>
      </c>
      <c r="N94" s="65">
        <v>2</v>
      </c>
      <c r="O94" s="65">
        <v>2.23</v>
      </c>
      <c r="P94" s="65">
        <v>2</v>
      </c>
      <c r="Q94" s="65">
        <v>0.5</v>
      </c>
      <c r="R94" s="65">
        <v>1.75</v>
      </c>
      <c r="S94" s="65">
        <v>0.36</v>
      </c>
      <c r="T94" s="65">
        <v>0.98000000000000009</v>
      </c>
      <c r="U94" s="65">
        <v>0.2</v>
      </c>
      <c r="V94" s="65">
        <v>2.73</v>
      </c>
      <c r="W94" s="65">
        <v>0.56000000000000005</v>
      </c>
      <c r="X94" s="65">
        <v>-1.27</v>
      </c>
      <c r="Y94" s="65" t="s">
        <v>72</v>
      </c>
      <c r="Z94" s="65">
        <v>0.84</v>
      </c>
      <c r="AA94" s="65">
        <v>0.1575444582814445</v>
      </c>
    </row>
    <row r="95" spans="1:27" ht="21" customHeight="1" x14ac:dyDescent="0.25">
      <c r="A95" s="61" t="s">
        <v>107</v>
      </c>
      <c r="B95" s="62" t="s">
        <v>70</v>
      </c>
      <c r="C95" s="62">
        <v>4.9000000000000004</v>
      </c>
      <c r="D95" s="62" t="s">
        <v>42</v>
      </c>
      <c r="E95" s="63">
        <v>2.4</v>
      </c>
      <c r="F95" s="62">
        <v>21</v>
      </c>
      <c r="G95" s="62">
        <v>9</v>
      </c>
      <c r="H95" s="62">
        <v>12</v>
      </c>
      <c r="I95" s="62">
        <v>21</v>
      </c>
      <c r="J95" s="62">
        <v>58</v>
      </c>
      <c r="K95" s="62">
        <v>5.31</v>
      </c>
      <c r="L95" s="62">
        <v>6.53</v>
      </c>
      <c r="M95" s="62">
        <v>11.84</v>
      </c>
      <c r="N95" s="62">
        <v>2</v>
      </c>
      <c r="O95" s="62">
        <v>1.6</v>
      </c>
      <c r="P95" s="62">
        <v>1</v>
      </c>
      <c r="Q95" s="62">
        <v>1.95</v>
      </c>
      <c r="R95" s="62">
        <v>1.63</v>
      </c>
      <c r="S95" s="62">
        <v>0.33</v>
      </c>
      <c r="T95" s="62">
        <v>1.92</v>
      </c>
      <c r="U95" s="62">
        <v>0.39</v>
      </c>
      <c r="V95" s="62">
        <v>3.55</v>
      </c>
      <c r="W95" s="62">
        <v>0.72</v>
      </c>
      <c r="X95" s="62">
        <v>0.55000000000000027</v>
      </c>
      <c r="Y95" s="62" t="s">
        <v>68</v>
      </c>
      <c r="Z95" s="62">
        <v>0.63</v>
      </c>
      <c r="AA95" s="62">
        <v>0.15364912826899119</v>
      </c>
    </row>
    <row r="96" spans="1:27" ht="21" customHeight="1" x14ac:dyDescent="0.25">
      <c r="A96" s="64" t="s">
        <v>438</v>
      </c>
      <c r="B96" s="65" t="s">
        <v>45</v>
      </c>
      <c r="C96" s="65">
        <v>4.7</v>
      </c>
      <c r="D96" s="65" t="s">
        <v>42</v>
      </c>
      <c r="E96" s="66">
        <v>1</v>
      </c>
      <c r="F96" s="65">
        <v>6</v>
      </c>
      <c r="G96" s="65">
        <v>9</v>
      </c>
      <c r="H96" s="65">
        <v>10</v>
      </c>
      <c r="I96" s="65">
        <v>19</v>
      </c>
      <c r="J96" s="65">
        <v>27</v>
      </c>
      <c r="K96" s="65">
        <v>2.13</v>
      </c>
      <c r="L96" s="65">
        <v>3.62</v>
      </c>
      <c r="M96" s="65">
        <v>5.74</v>
      </c>
      <c r="N96" s="65">
        <v>0</v>
      </c>
      <c r="O96" s="65">
        <v>0.86</v>
      </c>
      <c r="P96" s="65">
        <v>1</v>
      </c>
      <c r="Q96" s="65">
        <v>0.63</v>
      </c>
      <c r="R96" s="65">
        <v>0.53</v>
      </c>
      <c r="S96" s="65">
        <v>0.11</v>
      </c>
      <c r="T96" s="65">
        <v>0.96000000000000019</v>
      </c>
      <c r="U96" s="65">
        <v>0.2</v>
      </c>
      <c r="V96" s="65">
        <v>1.49</v>
      </c>
      <c r="W96" s="65">
        <v>0.31</v>
      </c>
      <c r="X96" s="65">
        <v>0.49000000000000021</v>
      </c>
      <c r="Y96" s="65" t="s">
        <v>47</v>
      </c>
      <c r="Z96" s="65">
        <v>1.5</v>
      </c>
      <c r="AA96" s="65">
        <v>0.15354607721046079</v>
      </c>
    </row>
    <row r="97" spans="1:27" ht="21" customHeight="1" x14ac:dyDescent="0.25">
      <c r="A97" s="61" t="s">
        <v>439</v>
      </c>
      <c r="B97" s="62" t="s">
        <v>54</v>
      </c>
      <c r="C97" s="62">
        <v>5</v>
      </c>
      <c r="D97" s="62" t="s">
        <v>42</v>
      </c>
      <c r="E97" s="63">
        <v>2.6</v>
      </c>
      <c r="F97" s="62">
        <v>9</v>
      </c>
      <c r="G97" s="62">
        <v>9</v>
      </c>
      <c r="H97" s="62">
        <v>7</v>
      </c>
      <c r="I97" s="62">
        <v>16</v>
      </c>
      <c r="J97" s="62">
        <v>30</v>
      </c>
      <c r="K97" s="62">
        <v>4.4000000000000004</v>
      </c>
      <c r="L97" s="62">
        <v>1.6</v>
      </c>
      <c r="M97" s="62">
        <v>6</v>
      </c>
      <c r="N97" s="62">
        <v>1</v>
      </c>
      <c r="O97" s="62">
        <v>1.1299999999999999</v>
      </c>
      <c r="P97" s="62">
        <v>1</v>
      </c>
      <c r="Q97" s="62">
        <v>1.06</v>
      </c>
      <c r="R97" s="62">
        <v>0.98</v>
      </c>
      <c r="S97" s="62">
        <v>0.2</v>
      </c>
      <c r="T97" s="62">
        <v>1.21</v>
      </c>
      <c r="U97" s="62">
        <v>0.24</v>
      </c>
      <c r="V97" s="62">
        <v>2.19</v>
      </c>
      <c r="W97" s="62">
        <v>0.44</v>
      </c>
      <c r="X97" s="62">
        <v>0.18999999999999989</v>
      </c>
      <c r="Y97" s="62" t="s">
        <v>53</v>
      </c>
      <c r="Z97" s="62">
        <v>1.02</v>
      </c>
      <c r="AA97" s="62">
        <v>0.15346363636363641</v>
      </c>
    </row>
    <row r="98" spans="1:27" ht="21" customHeight="1" x14ac:dyDescent="0.25">
      <c r="A98" s="64" t="s">
        <v>440</v>
      </c>
      <c r="B98" s="65" t="s">
        <v>57</v>
      </c>
      <c r="C98" s="65">
        <v>5</v>
      </c>
      <c r="D98" s="65" t="s">
        <v>42</v>
      </c>
      <c r="E98" s="66">
        <v>2.4</v>
      </c>
      <c r="F98" s="65">
        <v>19</v>
      </c>
      <c r="G98" s="65">
        <v>10</v>
      </c>
      <c r="H98" s="65">
        <v>11</v>
      </c>
      <c r="I98" s="65">
        <v>21</v>
      </c>
      <c r="J98" s="65">
        <v>55</v>
      </c>
      <c r="K98" s="65">
        <v>5.6</v>
      </c>
      <c r="L98" s="65">
        <v>5.4</v>
      </c>
      <c r="M98" s="65">
        <v>11</v>
      </c>
      <c r="N98" s="65">
        <v>1</v>
      </c>
      <c r="O98" s="65">
        <v>0.60000000000000009</v>
      </c>
      <c r="P98" s="65">
        <v>3</v>
      </c>
      <c r="Q98" s="65">
        <v>2.75</v>
      </c>
      <c r="R98" s="65">
        <v>1.04</v>
      </c>
      <c r="S98" s="65">
        <v>0.21</v>
      </c>
      <c r="T98" s="65">
        <v>2.31</v>
      </c>
      <c r="U98" s="65">
        <v>0.46</v>
      </c>
      <c r="V98" s="65">
        <v>3.35</v>
      </c>
      <c r="W98" s="65">
        <v>0.67</v>
      </c>
      <c r="X98" s="65">
        <v>-0.64999999999999991</v>
      </c>
      <c r="Y98" s="65" t="s">
        <v>56</v>
      </c>
      <c r="Z98" s="65">
        <v>0.66</v>
      </c>
      <c r="AA98" s="65">
        <v>0.1518972602739726</v>
      </c>
    </row>
    <row r="99" spans="1:27" ht="21" customHeight="1" x14ac:dyDescent="0.25">
      <c r="A99" s="61" t="s">
        <v>441</v>
      </c>
      <c r="B99" s="62" t="s">
        <v>73</v>
      </c>
      <c r="C99" s="62">
        <v>4.5999999999999996</v>
      </c>
      <c r="D99" s="62" t="s">
        <v>42</v>
      </c>
      <c r="E99" s="63">
        <v>0</v>
      </c>
      <c r="F99" s="62">
        <v>3</v>
      </c>
      <c r="G99" s="62">
        <v>8</v>
      </c>
      <c r="H99" s="62">
        <v>7</v>
      </c>
      <c r="I99" s="62">
        <v>15</v>
      </c>
      <c r="J99" s="62">
        <v>26</v>
      </c>
      <c r="K99" s="62">
        <v>3.91</v>
      </c>
      <c r="L99" s="62">
        <v>1.74</v>
      </c>
      <c r="M99" s="62">
        <v>5.65</v>
      </c>
      <c r="N99" s="62">
        <v>1</v>
      </c>
      <c r="O99" s="62">
        <v>2.04</v>
      </c>
      <c r="P99" s="62">
        <v>1</v>
      </c>
      <c r="Q99" s="62">
        <v>0.52</v>
      </c>
      <c r="R99" s="62">
        <v>1.1399999999999999</v>
      </c>
      <c r="S99" s="62">
        <v>0.25</v>
      </c>
      <c r="T99" s="62">
        <v>1.42</v>
      </c>
      <c r="U99" s="62">
        <v>0.31</v>
      </c>
      <c r="V99" s="62">
        <v>2.56</v>
      </c>
      <c r="W99" s="62">
        <v>0.56000000000000005</v>
      </c>
      <c r="X99" s="62">
        <v>0.55999999999999983</v>
      </c>
      <c r="Y99" s="62" t="s">
        <v>72</v>
      </c>
      <c r="Z99" s="62">
        <v>0.84</v>
      </c>
      <c r="AA99" s="62">
        <v>0.14773399750933991</v>
      </c>
    </row>
    <row r="100" spans="1:27" ht="21" customHeight="1" x14ac:dyDescent="0.25">
      <c r="A100" s="64" t="s">
        <v>442</v>
      </c>
      <c r="B100" s="65" t="s">
        <v>73</v>
      </c>
      <c r="C100" s="65">
        <v>4.9000000000000004</v>
      </c>
      <c r="D100" s="65" t="s">
        <v>42</v>
      </c>
      <c r="E100" s="66">
        <v>2.2000000000000002</v>
      </c>
      <c r="F100" s="65">
        <v>18</v>
      </c>
      <c r="G100" s="65">
        <v>11</v>
      </c>
      <c r="H100" s="65">
        <v>10</v>
      </c>
      <c r="I100" s="65">
        <v>21</v>
      </c>
      <c r="J100" s="65">
        <v>57</v>
      </c>
      <c r="K100" s="65">
        <v>6.33</v>
      </c>
      <c r="L100" s="65">
        <v>5.31</v>
      </c>
      <c r="M100" s="65">
        <v>11.63</v>
      </c>
      <c r="N100" s="65">
        <v>1</v>
      </c>
      <c r="O100" s="65">
        <v>0.65000000000000013</v>
      </c>
      <c r="P100" s="65">
        <v>3</v>
      </c>
      <c r="Q100" s="65">
        <v>1.9</v>
      </c>
      <c r="R100" s="65">
        <v>1.25</v>
      </c>
      <c r="S100" s="65">
        <v>0.26</v>
      </c>
      <c r="T100" s="65">
        <v>1.3</v>
      </c>
      <c r="U100" s="65">
        <v>0.27</v>
      </c>
      <c r="V100" s="65">
        <v>2.5499999999999998</v>
      </c>
      <c r="W100" s="65">
        <v>0.53</v>
      </c>
      <c r="X100" s="65">
        <v>-1.45</v>
      </c>
      <c r="Y100" s="65" t="s">
        <v>72</v>
      </c>
      <c r="Z100" s="65">
        <v>0.84</v>
      </c>
      <c r="AA100" s="65">
        <v>0.1471569115815691</v>
      </c>
    </row>
    <row r="101" spans="1:27" ht="21" customHeight="1" x14ac:dyDescent="0.25">
      <c r="A101" s="61" t="s">
        <v>443</v>
      </c>
      <c r="B101" s="62" t="s">
        <v>51</v>
      </c>
      <c r="C101" s="62">
        <v>6.2</v>
      </c>
      <c r="D101" s="62" t="s">
        <v>42</v>
      </c>
      <c r="E101" s="63">
        <v>3.4</v>
      </c>
      <c r="F101" s="62">
        <v>9</v>
      </c>
      <c r="G101" s="62">
        <v>6</v>
      </c>
      <c r="H101" s="62">
        <v>9</v>
      </c>
      <c r="I101" s="62">
        <v>15</v>
      </c>
      <c r="J101" s="62">
        <v>58</v>
      </c>
      <c r="K101" s="62">
        <v>5</v>
      </c>
      <c r="L101" s="62">
        <v>4.3499999999999996</v>
      </c>
      <c r="M101" s="62">
        <v>9.35</v>
      </c>
      <c r="N101" s="62">
        <v>3</v>
      </c>
      <c r="O101" s="62">
        <v>0.77</v>
      </c>
      <c r="P101" s="62">
        <v>4</v>
      </c>
      <c r="Q101" s="62">
        <v>1.79</v>
      </c>
      <c r="R101" s="62">
        <v>1.22</v>
      </c>
      <c r="S101" s="62">
        <v>0.2</v>
      </c>
      <c r="T101" s="62">
        <v>1.34</v>
      </c>
      <c r="U101" s="62">
        <v>0.22</v>
      </c>
      <c r="V101" s="62">
        <v>2.56</v>
      </c>
      <c r="W101" s="62">
        <v>0.42</v>
      </c>
      <c r="X101" s="62">
        <v>-4.4400000000000004</v>
      </c>
      <c r="Y101" s="62" t="s">
        <v>50</v>
      </c>
      <c r="Z101" s="62">
        <v>0.81</v>
      </c>
      <c r="AA101" s="62">
        <v>0.1424577833125778</v>
      </c>
    </row>
    <row r="102" spans="1:27" ht="21" customHeight="1" x14ac:dyDescent="0.25">
      <c r="A102" s="64" t="s">
        <v>444</v>
      </c>
      <c r="B102" s="65" t="s">
        <v>56</v>
      </c>
      <c r="C102" s="65">
        <v>5.9</v>
      </c>
      <c r="D102" s="65" t="s">
        <v>42</v>
      </c>
      <c r="E102" s="66">
        <v>1</v>
      </c>
      <c r="F102" s="65">
        <v>3</v>
      </c>
      <c r="G102" s="65">
        <v>9</v>
      </c>
      <c r="H102" s="65">
        <v>10</v>
      </c>
      <c r="I102" s="65">
        <v>19</v>
      </c>
      <c r="J102" s="65">
        <v>26</v>
      </c>
      <c r="K102" s="65">
        <v>2.37</v>
      </c>
      <c r="L102" s="65">
        <v>2.0299999999999998</v>
      </c>
      <c r="M102" s="65">
        <v>4.41</v>
      </c>
      <c r="N102" s="65">
        <v>0</v>
      </c>
      <c r="O102" s="65">
        <v>0.8899999999999999</v>
      </c>
      <c r="P102" s="65">
        <v>2</v>
      </c>
      <c r="Q102" s="65">
        <v>1.69</v>
      </c>
      <c r="R102" s="65">
        <v>1.32</v>
      </c>
      <c r="S102" s="65">
        <v>0.22</v>
      </c>
      <c r="T102" s="65">
        <v>1.26</v>
      </c>
      <c r="U102" s="65">
        <v>0.21</v>
      </c>
      <c r="V102" s="65">
        <v>2.58</v>
      </c>
      <c r="W102" s="65">
        <v>0.43</v>
      </c>
      <c r="X102" s="65">
        <v>0.58000000000000007</v>
      </c>
      <c r="Y102" s="65" t="s">
        <v>57</v>
      </c>
      <c r="Z102" s="65">
        <v>0.78</v>
      </c>
      <c r="AA102" s="65">
        <v>0.13825330012453299</v>
      </c>
    </row>
    <row r="103" spans="1:27" ht="21" customHeight="1" x14ac:dyDescent="0.25">
      <c r="A103" s="61" t="s">
        <v>445</v>
      </c>
      <c r="B103" s="62" t="s">
        <v>72</v>
      </c>
      <c r="C103" s="62">
        <v>4.8</v>
      </c>
      <c r="D103" s="62" t="s">
        <v>42</v>
      </c>
      <c r="E103" s="63">
        <v>1.6</v>
      </c>
      <c r="F103" s="62">
        <v>13</v>
      </c>
      <c r="G103" s="62">
        <v>9</v>
      </c>
      <c r="H103" s="62">
        <v>8</v>
      </c>
      <c r="I103" s="62">
        <v>17</v>
      </c>
      <c r="J103" s="62">
        <v>26</v>
      </c>
      <c r="K103" s="62">
        <v>2.92</v>
      </c>
      <c r="L103" s="62">
        <v>2.5</v>
      </c>
      <c r="M103" s="62">
        <v>5.42</v>
      </c>
      <c r="N103" s="62">
        <v>0</v>
      </c>
      <c r="O103" s="62">
        <v>0.67</v>
      </c>
      <c r="P103" s="62">
        <v>0</v>
      </c>
      <c r="Q103" s="62">
        <v>1.03</v>
      </c>
      <c r="R103" s="62">
        <v>0.84000000000000008</v>
      </c>
      <c r="S103" s="62">
        <v>0.18</v>
      </c>
      <c r="T103" s="62">
        <v>0.86</v>
      </c>
      <c r="U103" s="62">
        <v>0.18</v>
      </c>
      <c r="V103" s="62">
        <v>1.7</v>
      </c>
      <c r="W103" s="62">
        <v>0.36</v>
      </c>
      <c r="X103" s="62">
        <v>1.7</v>
      </c>
      <c r="Y103" s="62" t="s">
        <v>73</v>
      </c>
      <c r="Z103" s="62">
        <v>1.17</v>
      </c>
      <c r="AA103" s="62">
        <v>0.136645703611457</v>
      </c>
    </row>
    <row r="104" spans="1:27" ht="21" customHeight="1" x14ac:dyDescent="0.25">
      <c r="A104" s="64" t="s">
        <v>446</v>
      </c>
      <c r="B104" s="65" t="s">
        <v>62</v>
      </c>
      <c r="C104" s="65">
        <v>5.5</v>
      </c>
      <c r="D104" s="65" t="s">
        <v>42</v>
      </c>
      <c r="E104" s="66">
        <v>2.2000000000000002</v>
      </c>
      <c r="F104" s="65">
        <v>5</v>
      </c>
      <c r="G104" s="65">
        <v>4</v>
      </c>
      <c r="H104" s="65">
        <v>5</v>
      </c>
      <c r="I104" s="65">
        <v>9</v>
      </c>
      <c r="J104" s="65">
        <v>22</v>
      </c>
      <c r="K104" s="65">
        <v>2.36</v>
      </c>
      <c r="L104" s="65">
        <v>1.64</v>
      </c>
      <c r="M104" s="65">
        <v>4</v>
      </c>
      <c r="N104" s="65">
        <v>1</v>
      </c>
      <c r="O104" s="65">
        <v>1.06</v>
      </c>
      <c r="P104" s="65">
        <v>1</v>
      </c>
      <c r="Q104" s="65">
        <v>1.19</v>
      </c>
      <c r="R104" s="65">
        <v>1.42</v>
      </c>
      <c r="S104" s="65">
        <v>0.26</v>
      </c>
      <c r="T104" s="65">
        <v>0.83000000000000007</v>
      </c>
      <c r="U104" s="65">
        <v>0.15</v>
      </c>
      <c r="V104" s="65">
        <v>2.25</v>
      </c>
      <c r="W104" s="65">
        <v>0.41</v>
      </c>
      <c r="X104" s="65">
        <v>0.25000000000000028</v>
      </c>
      <c r="Y104" s="65" t="s">
        <v>63</v>
      </c>
      <c r="Z104" s="65">
        <v>0.88</v>
      </c>
      <c r="AA104" s="65">
        <v>0.13602739726027399</v>
      </c>
    </row>
    <row r="105" spans="1:27" ht="21" customHeight="1" x14ac:dyDescent="0.25">
      <c r="A105" s="61" t="s">
        <v>447</v>
      </c>
      <c r="B105" s="62" t="s">
        <v>90</v>
      </c>
      <c r="C105" s="62">
        <v>5.2</v>
      </c>
      <c r="D105" s="62" t="s">
        <v>42</v>
      </c>
      <c r="E105" s="63">
        <v>0</v>
      </c>
      <c r="F105" s="62">
        <v>6</v>
      </c>
      <c r="G105" s="62">
        <v>5</v>
      </c>
      <c r="H105" s="62">
        <v>6</v>
      </c>
      <c r="I105" s="62">
        <v>11</v>
      </c>
      <c r="J105" s="62">
        <v>26</v>
      </c>
      <c r="K105" s="62">
        <v>2.69</v>
      </c>
      <c r="L105" s="62">
        <v>2.31</v>
      </c>
      <c r="M105" s="62">
        <v>5</v>
      </c>
      <c r="N105" s="62">
        <v>0</v>
      </c>
      <c r="O105" s="62">
        <v>0.41</v>
      </c>
      <c r="P105" s="62">
        <v>2</v>
      </c>
      <c r="Q105" s="62">
        <v>1.42</v>
      </c>
      <c r="R105" s="62">
        <v>0.78999999999999992</v>
      </c>
      <c r="S105" s="62">
        <v>0.15</v>
      </c>
      <c r="T105" s="62">
        <v>1.04</v>
      </c>
      <c r="U105" s="62">
        <v>0.2</v>
      </c>
      <c r="V105" s="62">
        <v>1.83</v>
      </c>
      <c r="W105" s="62">
        <v>0.35</v>
      </c>
      <c r="X105" s="62">
        <v>-0.17</v>
      </c>
      <c r="Y105" s="62" t="s">
        <v>100</v>
      </c>
      <c r="Z105" s="62">
        <v>1.05</v>
      </c>
      <c r="AA105" s="62">
        <v>0.13200840597758409</v>
      </c>
    </row>
    <row r="106" spans="1:27" ht="21" customHeight="1" x14ac:dyDescent="0.25">
      <c r="A106" s="64" t="s">
        <v>448</v>
      </c>
      <c r="B106" s="65" t="s">
        <v>50</v>
      </c>
      <c r="C106" s="65">
        <v>4.9000000000000004</v>
      </c>
      <c r="D106" s="65" t="s">
        <v>42</v>
      </c>
      <c r="E106" s="66">
        <v>1.6</v>
      </c>
      <c r="F106" s="65">
        <v>22</v>
      </c>
      <c r="G106" s="65">
        <v>11</v>
      </c>
      <c r="H106" s="65">
        <v>11</v>
      </c>
      <c r="I106" s="65">
        <v>22</v>
      </c>
      <c r="J106" s="65">
        <v>60</v>
      </c>
      <c r="K106" s="65">
        <v>4.08</v>
      </c>
      <c r="L106" s="65">
        <v>8.16</v>
      </c>
      <c r="M106" s="65">
        <v>12.24</v>
      </c>
      <c r="N106" s="65">
        <v>1</v>
      </c>
      <c r="O106" s="65">
        <v>0.55000000000000004</v>
      </c>
      <c r="P106" s="65">
        <v>3</v>
      </c>
      <c r="Q106" s="65">
        <v>1.65</v>
      </c>
      <c r="R106" s="65">
        <v>0.63000000000000012</v>
      </c>
      <c r="S106" s="65">
        <v>0.13</v>
      </c>
      <c r="T106" s="65">
        <v>1.57</v>
      </c>
      <c r="U106" s="65">
        <v>0.32</v>
      </c>
      <c r="V106" s="65">
        <v>2.2000000000000002</v>
      </c>
      <c r="W106" s="65">
        <v>0.45</v>
      </c>
      <c r="X106" s="65">
        <v>-1.8</v>
      </c>
      <c r="Y106" s="65" t="s">
        <v>51</v>
      </c>
      <c r="Z106" s="65">
        <v>0.87</v>
      </c>
      <c r="AA106" s="65">
        <v>0.1314931506849315</v>
      </c>
    </row>
    <row r="107" spans="1:27" ht="21" customHeight="1" x14ac:dyDescent="0.25">
      <c r="A107" s="61" t="s">
        <v>449</v>
      </c>
      <c r="B107" s="62" t="s">
        <v>51</v>
      </c>
      <c r="C107" s="62">
        <v>6.4</v>
      </c>
      <c r="D107" s="62" t="s">
        <v>42</v>
      </c>
      <c r="E107" s="63">
        <v>0.4</v>
      </c>
      <c r="F107" s="62">
        <v>6</v>
      </c>
      <c r="G107" s="62">
        <v>8</v>
      </c>
      <c r="H107" s="62">
        <v>7</v>
      </c>
      <c r="I107" s="62">
        <v>15</v>
      </c>
      <c r="J107" s="62">
        <v>25</v>
      </c>
      <c r="K107" s="62">
        <v>1.72</v>
      </c>
      <c r="L107" s="62">
        <v>2.19</v>
      </c>
      <c r="M107" s="62">
        <v>3.91</v>
      </c>
      <c r="N107" s="62">
        <v>0</v>
      </c>
      <c r="O107" s="62">
        <v>0.78</v>
      </c>
      <c r="P107" s="62">
        <v>1</v>
      </c>
      <c r="Q107" s="62">
        <v>1.52</v>
      </c>
      <c r="R107" s="62">
        <v>0.87000000000000011</v>
      </c>
      <c r="S107" s="62">
        <v>0.14000000000000001</v>
      </c>
      <c r="T107" s="62">
        <v>1.43</v>
      </c>
      <c r="U107" s="62">
        <v>0.22</v>
      </c>
      <c r="V107" s="62">
        <v>2.2999999999999998</v>
      </c>
      <c r="W107" s="62">
        <v>0.36</v>
      </c>
      <c r="X107" s="62">
        <v>1.3</v>
      </c>
      <c r="Y107" s="62" t="s">
        <v>50</v>
      </c>
      <c r="Z107" s="62">
        <v>0.81</v>
      </c>
      <c r="AA107" s="62">
        <v>0.12798941469489411</v>
      </c>
    </row>
    <row r="108" spans="1:27" ht="21" customHeight="1" x14ac:dyDescent="0.25">
      <c r="A108" s="64" t="s">
        <v>450</v>
      </c>
      <c r="B108" s="65" t="s">
        <v>60</v>
      </c>
      <c r="C108" s="65">
        <v>5</v>
      </c>
      <c r="D108" s="65" t="s">
        <v>42</v>
      </c>
      <c r="E108" s="66">
        <v>0</v>
      </c>
      <c r="F108" s="65">
        <v>5</v>
      </c>
      <c r="G108" s="65">
        <v>5</v>
      </c>
      <c r="H108" s="65">
        <v>6</v>
      </c>
      <c r="I108" s="65">
        <v>11</v>
      </c>
      <c r="J108" s="65">
        <v>27</v>
      </c>
      <c r="K108" s="65">
        <v>2.8</v>
      </c>
      <c r="L108" s="65">
        <v>2.6</v>
      </c>
      <c r="M108" s="65">
        <v>5.4</v>
      </c>
      <c r="N108" s="65">
        <v>1</v>
      </c>
      <c r="O108" s="65">
        <v>0.99</v>
      </c>
      <c r="P108" s="65">
        <v>1</v>
      </c>
      <c r="Q108" s="65">
        <v>0.95</v>
      </c>
      <c r="R108" s="65">
        <v>0.99</v>
      </c>
      <c r="S108" s="65">
        <v>0.2</v>
      </c>
      <c r="T108" s="65">
        <v>0.95</v>
      </c>
      <c r="U108" s="65">
        <v>0.19</v>
      </c>
      <c r="V108" s="65">
        <v>1.94</v>
      </c>
      <c r="W108" s="65">
        <v>0.39</v>
      </c>
      <c r="X108" s="65">
        <v>-6.0000000000000053E-2</v>
      </c>
      <c r="Y108" s="65" t="s">
        <v>59</v>
      </c>
      <c r="Z108" s="65">
        <v>0.96</v>
      </c>
      <c r="AA108" s="65">
        <v>0.12794819427148191</v>
      </c>
    </row>
    <row r="109" spans="1:27" ht="21" customHeight="1" x14ac:dyDescent="0.25">
      <c r="A109" s="61" t="s">
        <v>451</v>
      </c>
      <c r="B109" s="62" t="s">
        <v>43</v>
      </c>
      <c r="C109" s="62">
        <v>5.2</v>
      </c>
      <c r="D109" s="62" t="s">
        <v>42</v>
      </c>
      <c r="E109" s="63">
        <v>3</v>
      </c>
      <c r="F109" s="62">
        <v>20</v>
      </c>
      <c r="G109" s="62">
        <v>12</v>
      </c>
      <c r="H109" s="62">
        <v>8</v>
      </c>
      <c r="I109" s="62">
        <v>20</v>
      </c>
      <c r="J109" s="62">
        <v>55</v>
      </c>
      <c r="K109" s="62">
        <v>7.88</v>
      </c>
      <c r="L109" s="62">
        <v>2.69</v>
      </c>
      <c r="M109" s="62">
        <v>10.58</v>
      </c>
      <c r="N109" s="62">
        <v>2</v>
      </c>
      <c r="O109" s="62">
        <v>1.61</v>
      </c>
      <c r="P109" s="62">
        <v>1</v>
      </c>
      <c r="Q109" s="62">
        <v>1.34</v>
      </c>
      <c r="R109" s="62">
        <v>2.0099999999999998</v>
      </c>
      <c r="S109" s="62">
        <v>0.39</v>
      </c>
      <c r="T109" s="62">
        <v>0.94</v>
      </c>
      <c r="U109" s="62">
        <v>0.18</v>
      </c>
      <c r="V109" s="62">
        <v>2.95</v>
      </c>
      <c r="W109" s="62">
        <v>0.57000000000000006</v>
      </c>
      <c r="X109" s="62">
        <v>-5.0000000000000273E-2</v>
      </c>
      <c r="Y109" s="62" t="s">
        <v>41</v>
      </c>
      <c r="Z109" s="62">
        <v>0.63</v>
      </c>
      <c r="AA109" s="62">
        <v>0.12768026151930259</v>
      </c>
    </row>
    <row r="110" spans="1:27" ht="21" customHeight="1" x14ac:dyDescent="0.25">
      <c r="A110" s="64" t="s">
        <v>452</v>
      </c>
      <c r="B110" s="65" t="s">
        <v>100</v>
      </c>
      <c r="C110" s="65">
        <v>4.9000000000000004</v>
      </c>
      <c r="D110" s="65" t="s">
        <v>42</v>
      </c>
      <c r="E110" s="66">
        <v>1.6</v>
      </c>
      <c r="F110" s="65">
        <v>9</v>
      </c>
      <c r="G110" s="65">
        <v>6</v>
      </c>
      <c r="H110" s="65">
        <v>6</v>
      </c>
      <c r="I110" s="65">
        <v>12</v>
      </c>
      <c r="J110" s="65">
        <v>27</v>
      </c>
      <c r="K110" s="65">
        <v>3.67</v>
      </c>
      <c r="L110" s="65">
        <v>1.84</v>
      </c>
      <c r="M110" s="65">
        <v>5.51</v>
      </c>
      <c r="N110" s="65">
        <v>2</v>
      </c>
      <c r="O110" s="65">
        <v>0.82000000000000006</v>
      </c>
      <c r="P110" s="65">
        <v>0</v>
      </c>
      <c r="Q110" s="65">
        <v>0.46</v>
      </c>
      <c r="R110" s="65">
        <v>0.82000000000000006</v>
      </c>
      <c r="S110" s="65">
        <v>0.17</v>
      </c>
      <c r="T110" s="65">
        <v>0.46</v>
      </c>
      <c r="U110" s="65">
        <v>0.09</v>
      </c>
      <c r="V110" s="65">
        <v>1.28</v>
      </c>
      <c r="W110" s="65">
        <v>0.26</v>
      </c>
      <c r="X110" s="65">
        <v>-0.72</v>
      </c>
      <c r="Y110" s="65" t="s">
        <v>90</v>
      </c>
      <c r="Z110" s="65">
        <v>1.44</v>
      </c>
      <c r="AA110" s="65">
        <v>0.12662914072229139</v>
      </c>
    </row>
    <row r="111" spans="1:27" ht="21" customHeight="1" x14ac:dyDescent="0.25">
      <c r="A111" s="61" t="s">
        <v>453</v>
      </c>
      <c r="B111" s="62" t="s">
        <v>62</v>
      </c>
      <c r="C111" s="62">
        <v>5</v>
      </c>
      <c r="D111" s="62" t="s">
        <v>42</v>
      </c>
      <c r="E111" s="63">
        <v>1.8</v>
      </c>
      <c r="F111" s="62">
        <v>13</v>
      </c>
      <c r="G111" s="62">
        <v>8</v>
      </c>
      <c r="H111" s="62">
        <v>10</v>
      </c>
      <c r="I111" s="62">
        <v>18</v>
      </c>
      <c r="J111" s="62">
        <v>32</v>
      </c>
      <c r="K111" s="62">
        <v>2.6</v>
      </c>
      <c r="L111" s="62">
        <v>3.8</v>
      </c>
      <c r="M111" s="62">
        <v>6.4</v>
      </c>
      <c r="N111" s="62">
        <v>0</v>
      </c>
      <c r="O111" s="62">
        <v>0.9</v>
      </c>
      <c r="P111" s="62">
        <v>0</v>
      </c>
      <c r="Q111" s="62">
        <v>1.19</v>
      </c>
      <c r="R111" s="62">
        <v>1.26</v>
      </c>
      <c r="S111" s="62">
        <v>0.25</v>
      </c>
      <c r="T111" s="62">
        <v>0.83</v>
      </c>
      <c r="U111" s="62">
        <v>0.17</v>
      </c>
      <c r="V111" s="62">
        <v>2.09</v>
      </c>
      <c r="W111" s="62">
        <v>0.42</v>
      </c>
      <c r="X111" s="62">
        <v>2.09</v>
      </c>
      <c r="Y111" s="62" t="s">
        <v>63</v>
      </c>
      <c r="Z111" s="62">
        <v>0.88</v>
      </c>
      <c r="AA111" s="62">
        <v>0.12635433789954331</v>
      </c>
    </row>
    <row r="112" spans="1:27" ht="21" customHeight="1" x14ac:dyDescent="0.25">
      <c r="A112" s="64" t="s">
        <v>454</v>
      </c>
      <c r="B112" s="65" t="s">
        <v>72</v>
      </c>
      <c r="C112" s="65">
        <v>5.0999999999999996</v>
      </c>
      <c r="D112" s="65" t="s">
        <v>42</v>
      </c>
      <c r="E112" s="66">
        <v>1.4</v>
      </c>
      <c r="F112" s="65">
        <v>9</v>
      </c>
      <c r="G112" s="65">
        <v>9</v>
      </c>
      <c r="H112" s="65">
        <v>9</v>
      </c>
      <c r="I112" s="65">
        <v>18</v>
      </c>
      <c r="J112" s="65">
        <v>24</v>
      </c>
      <c r="K112" s="65">
        <v>1.96</v>
      </c>
      <c r="L112" s="65">
        <v>2.75</v>
      </c>
      <c r="M112" s="65">
        <v>4.71</v>
      </c>
      <c r="N112" s="65">
        <v>0</v>
      </c>
      <c r="O112" s="65">
        <v>0.70000000000000007</v>
      </c>
      <c r="P112" s="65">
        <v>0</v>
      </c>
      <c r="Q112" s="65">
        <v>0.81000000000000016</v>
      </c>
      <c r="R112" s="65">
        <v>0.3</v>
      </c>
      <c r="S112" s="65">
        <v>0.06</v>
      </c>
      <c r="T112" s="65">
        <v>1.21</v>
      </c>
      <c r="U112" s="65">
        <v>0.24</v>
      </c>
      <c r="V112" s="65">
        <v>1.51</v>
      </c>
      <c r="W112" s="65">
        <v>0.3</v>
      </c>
      <c r="X112" s="65">
        <v>1.51</v>
      </c>
      <c r="Y112" s="65" t="s">
        <v>73</v>
      </c>
      <c r="Z112" s="65">
        <v>1.17</v>
      </c>
      <c r="AA112" s="65">
        <v>0.1213735367372353</v>
      </c>
    </row>
    <row r="113" spans="1:27" ht="21" customHeight="1" x14ac:dyDescent="0.25">
      <c r="A113" s="61" t="s">
        <v>455</v>
      </c>
      <c r="B113" s="62" t="s">
        <v>90</v>
      </c>
      <c r="C113" s="62">
        <v>4.4000000000000004</v>
      </c>
      <c r="D113" s="62" t="s">
        <v>42</v>
      </c>
      <c r="E113" s="63">
        <v>2</v>
      </c>
      <c r="F113" s="62">
        <v>15</v>
      </c>
      <c r="G113" s="62">
        <v>9</v>
      </c>
      <c r="H113" s="62">
        <v>8</v>
      </c>
      <c r="I113" s="62">
        <v>17</v>
      </c>
      <c r="J113" s="62">
        <v>34</v>
      </c>
      <c r="K113" s="62">
        <v>3.86</v>
      </c>
      <c r="L113" s="62">
        <v>3.86</v>
      </c>
      <c r="M113" s="62">
        <v>7.73</v>
      </c>
      <c r="N113" s="62">
        <v>0</v>
      </c>
      <c r="O113" s="62">
        <v>0.21</v>
      </c>
      <c r="P113" s="62">
        <v>2</v>
      </c>
      <c r="Q113" s="62">
        <v>1.45</v>
      </c>
      <c r="R113" s="62">
        <v>1.27</v>
      </c>
      <c r="S113" s="62">
        <v>0.28999999999999998</v>
      </c>
      <c r="T113" s="62">
        <v>0.39</v>
      </c>
      <c r="U113" s="62">
        <v>0.09</v>
      </c>
      <c r="V113" s="62">
        <v>1.66</v>
      </c>
      <c r="W113" s="62">
        <v>0.38</v>
      </c>
      <c r="X113" s="62">
        <v>-0.34</v>
      </c>
      <c r="Y113" s="62" t="s">
        <v>100</v>
      </c>
      <c r="Z113" s="62">
        <v>1.05</v>
      </c>
      <c r="AA113" s="62">
        <v>0.1197453300124533</v>
      </c>
    </row>
    <row r="114" spans="1:27" ht="21" customHeight="1" x14ac:dyDescent="0.25">
      <c r="A114" s="64" t="s">
        <v>456</v>
      </c>
      <c r="B114" s="65" t="s">
        <v>63</v>
      </c>
      <c r="C114" s="65">
        <v>4.8</v>
      </c>
      <c r="D114" s="65" t="s">
        <v>42</v>
      </c>
      <c r="E114" s="66">
        <v>3.4</v>
      </c>
      <c r="F114" s="65">
        <v>18</v>
      </c>
      <c r="G114" s="65">
        <v>11</v>
      </c>
      <c r="H114" s="65">
        <v>9</v>
      </c>
      <c r="I114" s="65">
        <v>20</v>
      </c>
      <c r="J114" s="65">
        <v>49</v>
      </c>
      <c r="K114" s="65">
        <v>6.25</v>
      </c>
      <c r="L114" s="65">
        <v>3.96</v>
      </c>
      <c r="M114" s="65">
        <v>10.210000000000001</v>
      </c>
      <c r="N114" s="65">
        <v>0</v>
      </c>
      <c r="O114" s="65">
        <v>0.91</v>
      </c>
      <c r="P114" s="65">
        <v>2</v>
      </c>
      <c r="Q114" s="65">
        <v>0.94</v>
      </c>
      <c r="R114" s="65">
        <v>1.27</v>
      </c>
      <c r="S114" s="65">
        <v>0.26</v>
      </c>
      <c r="T114" s="65">
        <v>0.58000000000000007</v>
      </c>
      <c r="U114" s="65">
        <v>0.12</v>
      </c>
      <c r="V114" s="65">
        <v>1.85</v>
      </c>
      <c r="W114" s="65">
        <v>0.38</v>
      </c>
      <c r="X114" s="65">
        <v>-0.14999999999999991</v>
      </c>
      <c r="Y114" s="65" t="s">
        <v>62</v>
      </c>
      <c r="Z114" s="65">
        <v>0.9</v>
      </c>
      <c r="AA114" s="65">
        <v>0.1143866749688667</v>
      </c>
    </row>
    <row r="115" spans="1:27" x14ac:dyDescent="0.25">
      <c r="A115" s="61" t="s">
        <v>457</v>
      </c>
      <c r="B115" s="62" t="s">
        <v>57</v>
      </c>
      <c r="C115" s="62">
        <v>4.9000000000000004</v>
      </c>
      <c r="D115" s="62" t="s">
        <v>42</v>
      </c>
      <c r="E115" s="63">
        <v>2.4</v>
      </c>
      <c r="F115" s="62">
        <v>4</v>
      </c>
      <c r="G115" s="62">
        <v>5</v>
      </c>
      <c r="H115" s="62">
        <v>7</v>
      </c>
      <c r="I115" s="62">
        <v>12</v>
      </c>
      <c r="J115" s="62">
        <v>28</v>
      </c>
      <c r="K115" s="62">
        <v>3.06</v>
      </c>
      <c r="L115" s="62">
        <v>2.65</v>
      </c>
      <c r="M115" s="62">
        <v>5.71</v>
      </c>
      <c r="N115" s="62">
        <v>2</v>
      </c>
      <c r="O115" s="62">
        <v>1.47</v>
      </c>
      <c r="P115" s="62">
        <v>1</v>
      </c>
      <c r="Q115" s="62">
        <v>1</v>
      </c>
      <c r="R115" s="62">
        <v>0.76</v>
      </c>
      <c r="S115" s="62">
        <v>0.16</v>
      </c>
      <c r="T115" s="62">
        <v>1.71</v>
      </c>
      <c r="U115" s="62">
        <v>0.35</v>
      </c>
      <c r="V115" s="62">
        <v>2.4700000000000002</v>
      </c>
      <c r="W115" s="62">
        <v>0.51</v>
      </c>
      <c r="X115" s="62">
        <v>-0.53</v>
      </c>
      <c r="Y115" s="62" t="s">
        <v>56</v>
      </c>
      <c r="Z115" s="62">
        <v>0.66</v>
      </c>
      <c r="AA115" s="62">
        <v>0.11199589041095891</v>
      </c>
    </row>
    <row r="116" spans="1:27" x14ac:dyDescent="0.25">
      <c r="A116" s="64" t="s">
        <v>458</v>
      </c>
      <c r="B116" s="65" t="s">
        <v>56</v>
      </c>
      <c r="C116" s="65">
        <v>4.9000000000000004</v>
      </c>
      <c r="D116" s="65" t="s">
        <v>42</v>
      </c>
      <c r="E116" s="66">
        <v>1</v>
      </c>
      <c r="F116" s="65">
        <v>14</v>
      </c>
      <c r="G116" s="65">
        <v>10</v>
      </c>
      <c r="H116" s="65">
        <v>10</v>
      </c>
      <c r="I116" s="65">
        <v>20</v>
      </c>
      <c r="J116" s="65">
        <v>44</v>
      </c>
      <c r="K116" s="65">
        <v>4.9000000000000004</v>
      </c>
      <c r="L116" s="65">
        <v>4.08</v>
      </c>
      <c r="M116" s="65">
        <v>8.98</v>
      </c>
      <c r="N116" s="65">
        <v>1</v>
      </c>
      <c r="O116" s="65">
        <v>1.72</v>
      </c>
      <c r="P116" s="65">
        <v>1</v>
      </c>
      <c r="Q116" s="65">
        <v>0.37</v>
      </c>
      <c r="R116" s="65">
        <v>1.29</v>
      </c>
      <c r="S116" s="65">
        <v>0.26</v>
      </c>
      <c r="T116" s="65">
        <v>0.8</v>
      </c>
      <c r="U116" s="65">
        <v>0.16</v>
      </c>
      <c r="V116" s="65">
        <v>2.09</v>
      </c>
      <c r="W116" s="65">
        <v>0.42</v>
      </c>
      <c r="X116" s="65">
        <v>9.0000000000000024E-2</v>
      </c>
      <c r="Y116" s="65" t="s">
        <v>57</v>
      </c>
      <c r="Z116" s="65">
        <v>0.78</v>
      </c>
      <c r="AA116" s="65">
        <v>0.11199589041095891</v>
      </c>
    </row>
    <row r="117" spans="1:27" x14ac:dyDescent="0.25">
      <c r="A117" s="61" t="s">
        <v>459</v>
      </c>
      <c r="B117" s="62" t="s">
        <v>51</v>
      </c>
      <c r="C117" s="62">
        <v>4.9000000000000004</v>
      </c>
      <c r="D117" s="62" t="s">
        <v>42</v>
      </c>
      <c r="E117" s="63">
        <v>0.8</v>
      </c>
      <c r="F117" s="62">
        <v>8</v>
      </c>
      <c r="G117" s="62">
        <v>4</v>
      </c>
      <c r="H117" s="62">
        <v>6</v>
      </c>
      <c r="I117" s="62">
        <v>10</v>
      </c>
      <c r="J117" s="62">
        <v>25</v>
      </c>
      <c r="K117" s="62">
        <v>2.04</v>
      </c>
      <c r="L117" s="62">
        <v>3.06</v>
      </c>
      <c r="M117" s="62">
        <v>5.0999999999999996</v>
      </c>
      <c r="N117" s="62">
        <v>0</v>
      </c>
      <c r="O117" s="62">
        <v>0.13</v>
      </c>
      <c r="P117" s="62">
        <v>2</v>
      </c>
      <c r="Q117" s="62">
        <v>1.87</v>
      </c>
      <c r="R117" s="62">
        <v>0.66</v>
      </c>
      <c r="S117" s="62">
        <v>0.13</v>
      </c>
      <c r="T117" s="62">
        <v>1.34</v>
      </c>
      <c r="U117" s="62">
        <v>0.27</v>
      </c>
      <c r="V117" s="62">
        <v>2</v>
      </c>
      <c r="W117" s="62">
        <v>0.4</v>
      </c>
      <c r="X117" s="62">
        <v>5.5511151231257827E-17</v>
      </c>
      <c r="Y117" s="62" t="s">
        <v>50</v>
      </c>
      <c r="Z117" s="62">
        <v>0.81</v>
      </c>
      <c r="AA117" s="62">
        <v>0.11129514321295141</v>
      </c>
    </row>
    <row r="118" spans="1:27" x14ac:dyDescent="0.25">
      <c r="A118" s="64" t="s">
        <v>460</v>
      </c>
      <c r="B118" s="65" t="s">
        <v>56</v>
      </c>
      <c r="C118" s="65">
        <v>4.8</v>
      </c>
      <c r="D118" s="65" t="s">
        <v>42</v>
      </c>
      <c r="E118" s="66">
        <v>1.2</v>
      </c>
      <c r="F118" s="65">
        <v>12</v>
      </c>
      <c r="G118" s="65">
        <v>9</v>
      </c>
      <c r="H118" s="65">
        <v>10</v>
      </c>
      <c r="I118" s="65">
        <v>19</v>
      </c>
      <c r="J118" s="65">
        <v>25</v>
      </c>
      <c r="K118" s="65">
        <v>3.12</v>
      </c>
      <c r="L118" s="65">
        <v>2.08</v>
      </c>
      <c r="M118" s="65">
        <v>5.21</v>
      </c>
      <c r="N118" s="65">
        <v>0</v>
      </c>
      <c r="O118" s="65">
        <v>1.22</v>
      </c>
      <c r="P118" s="65">
        <v>0</v>
      </c>
      <c r="Q118" s="65">
        <v>0.83000000000000007</v>
      </c>
      <c r="R118" s="65">
        <v>1.53</v>
      </c>
      <c r="S118" s="65">
        <v>0.32</v>
      </c>
      <c r="T118" s="65">
        <v>0.52</v>
      </c>
      <c r="U118" s="65">
        <v>0.11</v>
      </c>
      <c r="V118" s="65">
        <v>2.0499999999999998</v>
      </c>
      <c r="W118" s="65">
        <v>0.43</v>
      </c>
      <c r="X118" s="65">
        <v>2.0499999999999998</v>
      </c>
      <c r="Y118" s="65" t="s">
        <v>57</v>
      </c>
      <c r="Z118" s="65">
        <v>0.78</v>
      </c>
      <c r="AA118" s="65">
        <v>0.1098524283935243</v>
      </c>
    </row>
    <row r="119" spans="1:27" x14ac:dyDescent="0.25">
      <c r="A119" s="61" t="s">
        <v>461</v>
      </c>
      <c r="B119" s="62" t="s">
        <v>90</v>
      </c>
      <c r="C119" s="62">
        <v>4.8</v>
      </c>
      <c r="D119" s="62" t="s">
        <v>42</v>
      </c>
      <c r="E119" s="63">
        <v>1.8</v>
      </c>
      <c r="F119" s="62">
        <v>12</v>
      </c>
      <c r="G119" s="62">
        <v>9</v>
      </c>
      <c r="H119" s="62">
        <v>7</v>
      </c>
      <c r="I119" s="62">
        <v>16</v>
      </c>
      <c r="J119" s="62">
        <v>37</v>
      </c>
      <c r="K119" s="62">
        <v>5.42</v>
      </c>
      <c r="L119" s="62">
        <v>2.29</v>
      </c>
      <c r="M119" s="62">
        <v>7.71</v>
      </c>
      <c r="N119" s="62">
        <v>1</v>
      </c>
      <c r="O119" s="62">
        <v>0.36</v>
      </c>
      <c r="P119" s="62">
        <v>1</v>
      </c>
      <c r="Q119" s="62">
        <v>1.1499999999999999</v>
      </c>
      <c r="R119" s="62">
        <v>0.89</v>
      </c>
      <c r="S119" s="62">
        <v>0.19</v>
      </c>
      <c r="T119" s="62">
        <v>0.62</v>
      </c>
      <c r="U119" s="62">
        <v>0.13</v>
      </c>
      <c r="V119" s="62">
        <v>1.51</v>
      </c>
      <c r="W119" s="62">
        <v>0.32</v>
      </c>
      <c r="X119" s="62">
        <v>-0.48999999999999988</v>
      </c>
      <c r="Y119" s="62" t="s">
        <v>100</v>
      </c>
      <c r="Z119" s="62">
        <v>1.05</v>
      </c>
      <c r="AA119" s="62">
        <v>0.1089249688667497</v>
      </c>
    </row>
    <row r="120" spans="1:27" x14ac:dyDescent="0.25">
      <c r="A120" s="64" t="s">
        <v>462</v>
      </c>
      <c r="B120" s="65" t="s">
        <v>62</v>
      </c>
      <c r="C120" s="65">
        <v>5</v>
      </c>
      <c r="D120" s="65" t="s">
        <v>42</v>
      </c>
      <c r="E120" s="66">
        <v>2</v>
      </c>
      <c r="F120" s="65">
        <v>17</v>
      </c>
      <c r="G120" s="65">
        <v>9</v>
      </c>
      <c r="H120" s="65">
        <v>10</v>
      </c>
      <c r="I120" s="65">
        <v>19</v>
      </c>
      <c r="J120" s="65">
        <v>49</v>
      </c>
      <c r="K120" s="65">
        <v>3.6</v>
      </c>
      <c r="L120" s="65">
        <v>6.2</v>
      </c>
      <c r="M120" s="65">
        <v>9.8000000000000007</v>
      </c>
      <c r="N120" s="65">
        <v>2</v>
      </c>
      <c r="O120" s="65">
        <v>1.22</v>
      </c>
      <c r="P120" s="65">
        <v>1</v>
      </c>
      <c r="Q120" s="65">
        <v>0.53</v>
      </c>
      <c r="R120" s="65">
        <v>0.71000000000000008</v>
      </c>
      <c r="S120" s="65">
        <v>0.14000000000000001</v>
      </c>
      <c r="T120" s="65">
        <v>1.04</v>
      </c>
      <c r="U120" s="65">
        <v>0.21</v>
      </c>
      <c r="V120" s="65">
        <v>1.75</v>
      </c>
      <c r="W120" s="65">
        <v>0.35</v>
      </c>
      <c r="X120" s="65">
        <v>-1.25</v>
      </c>
      <c r="Y120" s="65" t="s">
        <v>63</v>
      </c>
      <c r="Z120" s="65">
        <v>0.88</v>
      </c>
      <c r="AA120" s="65">
        <v>0.1057990867579908</v>
      </c>
    </row>
    <row r="121" spans="1:27" x14ac:dyDescent="0.25">
      <c r="A121" s="61" t="s">
        <v>463</v>
      </c>
      <c r="B121" s="62" t="s">
        <v>68</v>
      </c>
      <c r="C121" s="62">
        <v>6.7</v>
      </c>
      <c r="D121" s="62" t="s">
        <v>42</v>
      </c>
      <c r="E121" s="63">
        <v>0.4</v>
      </c>
      <c r="F121" s="62">
        <v>3</v>
      </c>
      <c r="G121" s="62">
        <v>4</v>
      </c>
      <c r="H121" s="62">
        <v>2</v>
      </c>
      <c r="I121" s="62">
        <v>6</v>
      </c>
      <c r="J121" s="62">
        <v>9</v>
      </c>
      <c r="K121" s="62">
        <v>1.04</v>
      </c>
      <c r="L121" s="62">
        <v>0.3</v>
      </c>
      <c r="M121" s="62">
        <v>1.34</v>
      </c>
      <c r="N121" s="62">
        <v>0</v>
      </c>
      <c r="O121" s="62">
        <v>0.87999999999999989</v>
      </c>
      <c r="P121" s="62">
        <v>1</v>
      </c>
      <c r="Q121" s="62">
        <v>0.11</v>
      </c>
      <c r="R121" s="62">
        <v>0.8</v>
      </c>
      <c r="S121" s="62">
        <v>0.12</v>
      </c>
      <c r="T121" s="62">
        <v>0.19</v>
      </c>
      <c r="U121" s="62">
        <v>0.03</v>
      </c>
      <c r="V121" s="62">
        <v>0.99</v>
      </c>
      <c r="W121" s="62">
        <v>0.15</v>
      </c>
      <c r="X121" s="62">
        <v>-9.9999999999999534E-3</v>
      </c>
      <c r="Y121" s="62" t="s">
        <v>70</v>
      </c>
      <c r="Z121" s="62">
        <v>1.53</v>
      </c>
      <c r="AA121" s="62">
        <v>0.1040609589041096</v>
      </c>
    </row>
    <row r="122" spans="1:27" x14ac:dyDescent="0.25">
      <c r="A122" s="64" t="s">
        <v>464</v>
      </c>
      <c r="B122" s="65" t="s">
        <v>70</v>
      </c>
      <c r="C122" s="65">
        <v>5</v>
      </c>
      <c r="D122" s="65" t="s">
        <v>42</v>
      </c>
      <c r="E122" s="66">
        <v>0.8</v>
      </c>
      <c r="F122" s="65">
        <v>3</v>
      </c>
      <c r="G122" s="65">
        <v>4</v>
      </c>
      <c r="H122" s="65">
        <v>4</v>
      </c>
      <c r="I122" s="65">
        <v>8</v>
      </c>
      <c r="J122" s="65">
        <v>15</v>
      </c>
      <c r="K122" s="65">
        <v>2</v>
      </c>
      <c r="L122" s="65">
        <v>1</v>
      </c>
      <c r="M122" s="65">
        <v>3</v>
      </c>
      <c r="N122" s="65">
        <v>1</v>
      </c>
      <c r="O122" s="65">
        <v>1.8</v>
      </c>
      <c r="P122" s="65">
        <v>0</v>
      </c>
      <c r="Q122" s="65">
        <v>0.55000000000000004</v>
      </c>
      <c r="R122" s="65">
        <v>1.48</v>
      </c>
      <c r="S122" s="65">
        <v>0.3</v>
      </c>
      <c r="T122" s="65">
        <v>0.87000000000000011</v>
      </c>
      <c r="U122" s="65">
        <v>0.17</v>
      </c>
      <c r="V122" s="65">
        <v>2.35</v>
      </c>
      <c r="W122" s="65">
        <v>0.47</v>
      </c>
      <c r="X122" s="65">
        <v>1.35</v>
      </c>
      <c r="Y122" s="65" t="s">
        <v>68</v>
      </c>
      <c r="Z122" s="65">
        <v>0.63</v>
      </c>
      <c r="AA122" s="65">
        <v>0.1017113947696139</v>
      </c>
    </row>
    <row r="123" spans="1:27" x14ac:dyDescent="0.25">
      <c r="A123" s="61" t="s">
        <v>465</v>
      </c>
      <c r="B123" s="62" t="s">
        <v>59</v>
      </c>
      <c r="C123" s="62">
        <v>5.3</v>
      </c>
      <c r="D123" s="62" t="s">
        <v>42</v>
      </c>
      <c r="E123" s="63">
        <v>1.4</v>
      </c>
      <c r="F123" s="62">
        <v>7</v>
      </c>
      <c r="G123" s="62">
        <v>5</v>
      </c>
      <c r="H123" s="62">
        <v>6</v>
      </c>
      <c r="I123" s="62">
        <v>11</v>
      </c>
      <c r="J123" s="62">
        <v>22</v>
      </c>
      <c r="K123" s="62">
        <v>1.89</v>
      </c>
      <c r="L123" s="62">
        <v>2.2599999999999998</v>
      </c>
      <c r="M123" s="62">
        <v>4.1500000000000004</v>
      </c>
      <c r="N123" s="62">
        <v>0</v>
      </c>
      <c r="O123" s="62">
        <v>0.12</v>
      </c>
      <c r="P123" s="62">
        <v>1</v>
      </c>
      <c r="Q123" s="62">
        <v>1.51</v>
      </c>
      <c r="R123" s="62">
        <v>0.61</v>
      </c>
      <c r="S123" s="62">
        <v>0.12</v>
      </c>
      <c r="T123" s="62">
        <v>1.02</v>
      </c>
      <c r="U123" s="62">
        <v>0.19</v>
      </c>
      <c r="V123" s="62">
        <v>1.63</v>
      </c>
      <c r="W123" s="62">
        <v>0.31</v>
      </c>
      <c r="X123" s="62">
        <v>0.63</v>
      </c>
      <c r="Y123" s="62" t="s">
        <v>60</v>
      </c>
      <c r="Z123" s="62">
        <v>0.9</v>
      </c>
      <c r="AA123" s="62">
        <v>0.1007839352428393</v>
      </c>
    </row>
    <row r="124" spans="1:27" x14ac:dyDescent="0.25">
      <c r="A124" s="64" t="s">
        <v>466</v>
      </c>
      <c r="B124" s="65" t="s">
        <v>63</v>
      </c>
      <c r="C124" s="65">
        <v>5</v>
      </c>
      <c r="D124" s="65" t="s">
        <v>42</v>
      </c>
      <c r="E124" s="66">
        <v>1.6</v>
      </c>
      <c r="F124" s="65">
        <v>13</v>
      </c>
      <c r="G124" s="65">
        <v>9</v>
      </c>
      <c r="H124" s="65">
        <v>8</v>
      </c>
      <c r="I124" s="65">
        <v>17</v>
      </c>
      <c r="J124" s="65">
        <v>35</v>
      </c>
      <c r="K124" s="65">
        <v>4.2</v>
      </c>
      <c r="L124" s="65">
        <v>2.8</v>
      </c>
      <c r="M124" s="65">
        <v>7</v>
      </c>
      <c r="N124" s="65">
        <v>1</v>
      </c>
      <c r="O124" s="65">
        <v>1.02</v>
      </c>
      <c r="P124" s="65">
        <v>0</v>
      </c>
      <c r="Q124" s="65">
        <v>0.59</v>
      </c>
      <c r="R124" s="65">
        <v>0.84</v>
      </c>
      <c r="S124" s="65">
        <v>0.17</v>
      </c>
      <c r="T124" s="65">
        <v>0.77</v>
      </c>
      <c r="U124" s="65">
        <v>0.15</v>
      </c>
      <c r="V124" s="65">
        <v>1.61</v>
      </c>
      <c r="W124" s="65">
        <v>0.32</v>
      </c>
      <c r="X124" s="65">
        <v>0.61</v>
      </c>
      <c r="Y124" s="65" t="s">
        <v>62</v>
      </c>
      <c r="Z124" s="65">
        <v>0.9</v>
      </c>
      <c r="AA124" s="65">
        <v>9.9547322540473202E-2</v>
      </c>
    </row>
    <row r="125" spans="1:27" x14ac:dyDescent="0.25">
      <c r="A125" s="61" t="s">
        <v>467</v>
      </c>
      <c r="B125" s="62" t="s">
        <v>59</v>
      </c>
      <c r="C125" s="62">
        <v>5.2</v>
      </c>
      <c r="D125" s="62" t="s">
        <v>42</v>
      </c>
      <c r="E125" s="63">
        <v>1.6</v>
      </c>
      <c r="F125" s="62">
        <v>14</v>
      </c>
      <c r="G125" s="62">
        <v>9</v>
      </c>
      <c r="H125" s="62">
        <v>7</v>
      </c>
      <c r="I125" s="62">
        <v>16</v>
      </c>
      <c r="J125" s="62">
        <v>29</v>
      </c>
      <c r="K125" s="62">
        <v>2.88</v>
      </c>
      <c r="L125" s="62">
        <v>2.69</v>
      </c>
      <c r="M125" s="62">
        <v>5.58</v>
      </c>
      <c r="N125" s="62">
        <v>0</v>
      </c>
      <c r="O125" s="62">
        <v>0.57000000000000006</v>
      </c>
      <c r="P125" s="62">
        <v>0</v>
      </c>
      <c r="Q125" s="62">
        <v>1</v>
      </c>
      <c r="R125" s="62">
        <v>0.94000000000000006</v>
      </c>
      <c r="S125" s="62">
        <v>0.18</v>
      </c>
      <c r="T125" s="62">
        <v>0.63</v>
      </c>
      <c r="U125" s="62">
        <v>0.12</v>
      </c>
      <c r="V125" s="62">
        <v>1.57</v>
      </c>
      <c r="W125" s="62">
        <v>0.3</v>
      </c>
      <c r="X125" s="62">
        <v>1.57</v>
      </c>
      <c r="Y125" s="62" t="s">
        <v>60</v>
      </c>
      <c r="Z125" s="62">
        <v>0.9</v>
      </c>
      <c r="AA125" s="62">
        <v>9.7074097135740958E-2</v>
      </c>
    </row>
    <row r="126" spans="1:27" x14ac:dyDescent="0.25">
      <c r="A126" s="64" t="s">
        <v>468</v>
      </c>
      <c r="B126" s="65" t="s">
        <v>60</v>
      </c>
      <c r="C126" s="65">
        <v>4.8</v>
      </c>
      <c r="D126" s="65" t="s">
        <v>42</v>
      </c>
      <c r="E126" s="66">
        <v>3</v>
      </c>
      <c r="F126" s="65">
        <v>16</v>
      </c>
      <c r="G126" s="65">
        <v>8</v>
      </c>
      <c r="H126" s="65">
        <v>9</v>
      </c>
      <c r="I126" s="65">
        <v>17</v>
      </c>
      <c r="J126" s="65">
        <v>33</v>
      </c>
      <c r="K126" s="65">
        <v>2.5</v>
      </c>
      <c r="L126" s="65">
        <v>4.38</v>
      </c>
      <c r="M126" s="65">
        <v>6.88</v>
      </c>
      <c r="N126" s="65">
        <v>0</v>
      </c>
      <c r="O126" s="65">
        <v>0.69000000000000006</v>
      </c>
      <c r="P126" s="65">
        <v>2</v>
      </c>
      <c r="Q126" s="65">
        <v>0.78</v>
      </c>
      <c r="R126" s="65">
        <v>0.42</v>
      </c>
      <c r="S126" s="65">
        <v>0.09</v>
      </c>
      <c r="T126" s="65">
        <v>1.05</v>
      </c>
      <c r="U126" s="65">
        <v>0.22</v>
      </c>
      <c r="V126" s="65">
        <v>1.47</v>
      </c>
      <c r="W126" s="65">
        <v>0.31</v>
      </c>
      <c r="X126" s="65">
        <v>-0.53</v>
      </c>
      <c r="Y126" s="65" t="s">
        <v>59</v>
      </c>
      <c r="Z126" s="65">
        <v>0.96</v>
      </c>
      <c r="AA126" s="65">
        <v>9.695043586550435E-2</v>
      </c>
    </row>
    <row r="127" spans="1:27" x14ac:dyDescent="0.25">
      <c r="A127" s="61" t="s">
        <v>469</v>
      </c>
      <c r="B127" s="62" t="s">
        <v>47</v>
      </c>
      <c r="C127" s="62">
        <v>4.7</v>
      </c>
      <c r="D127" s="62" t="s">
        <v>42</v>
      </c>
      <c r="E127" s="63">
        <v>0.4</v>
      </c>
      <c r="F127" s="62">
        <v>17</v>
      </c>
      <c r="G127" s="62">
        <v>8</v>
      </c>
      <c r="H127" s="62">
        <v>10</v>
      </c>
      <c r="I127" s="62">
        <v>18</v>
      </c>
      <c r="J127" s="62">
        <v>32</v>
      </c>
      <c r="K127" s="62">
        <v>3.19</v>
      </c>
      <c r="L127" s="62">
        <v>3.62</v>
      </c>
      <c r="M127" s="62">
        <v>6.81</v>
      </c>
      <c r="N127" s="62">
        <v>1</v>
      </c>
      <c r="O127" s="62">
        <v>0.62000000000000011</v>
      </c>
      <c r="P127" s="62">
        <v>0</v>
      </c>
      <c r="Q127" s="62">
        <v>1.1399999999999999</v>
      </c>
      <c r="R127" s="62">
        <v>0.83000000000000007</v>
      </c>
      <c r="S127" s="62">
        <v>0.18</v>
      </c>
      <c r="T127" s="62">
        <v>0.93</v>
      </c>
      <c r="U127" s="62">
        <v>0.2</v>
      </c>
      <c r="V127" s="62">
        <v>1.76</v>
      </c>
      <c r="W127" s="62">
        <v>0.38</v>
      </c>
      <c r="X127" s="62">
        <v>0.76000000000000012</v>
      </c>
      <c r="Y127" s="62" t="s">
        <v>45</v>
      </c>
      <c r="Z127" s="62">
        <v>0.78</v>
      </c>
      <c r="AA127" s="62">
        <v>9.4312328767123282E-2</v>
      </c>
    </row>
    <row r="128" spans="1:27" x14ac:dyDescent="0.25">
      <c r="A128" s="64" t="s">
        <v>470</v>
      </c>
      <c r="B128" s="65" t="s">
        <v>70</v>
      </c>
      <c r="C128" s="65">
        <v>4.9000000000000004</v>
      </c>
      <c r="D128" s="65" t="s">
        <v>42</v>
      </c>
      <c r="E128" s="66">
        <v>0.2</v>
      </c>
      <c r="F128" s="65">
        <v>15</v>
      </c>
      <c r="G128" s="65">
        <v>9</v>
      </c>
      <c r="H128" s="65">
        <v>8</v>
      </c>
      <c r="I128" s="65">
        <v>17</v>
      </c>
      <c r="J128" s="65">
        <v>47</v>
      </c>
      <c r="K128" s="65">
        <v>5.51</v>
      </c>
      <c r="L128" s="65">
        <v>4.08</v>
      </c>
      <c r="M128" s="65">
        <v>9.59</v>
      </c>
      <c r="N128" s="65">
        <v>1</v>
      </c>
      <c r="O128" s="65">
        <v>1.3</v>
      </c>
      <c r="P128" s="65">
        <v>3</v>
      </c>
      <c r="Q128" s="65">
        <v>0.87</v>
      </c>
      <c r="R128" s="65">
        <v>1.1200000000000001</v>
      </c>
      <c r="S128" s="65">
        <v>0.23</v>
      </c>
      <c r="T128" s="65">
        <v>1.05</v>
      </c>
      <c r="U128" s="65">
        <v>0.21</v>
      </c>
      <c r="V128" s="65">
        <v>2.17</v>
      </c>
      <c r="W128" s="65">
        <v>0.44</v>
      </c>
      <c r="X128" s="65">
        <v>-1.83</v>
      </c>
      <c r="Y128" s="65" t="s">
        <v>68</v>
      </c>
      <c r="Z128" s="65">
        <v>0.63</v>
      </c>
      <c r="AA128" s="65">
        <v>9.3920734744707329E-2</v>
      </c>
    </row>
    <row r="129" spans="1:27" x14ac:dyDescent="0.25">
      <c r="A129" s="61" t="s">
        <v>471</v>
      </c>
      <c r="B129" s="62" t="s">
        <v>63</v>
      </c>
      <c r="C129" s="62">
        <v>5.0999999999999996</v>
      </c>
      <c r="D129" s="62" t="s">
        <v>42</v>
      </c>
      <c r="E129" s="63">
        <v>1.6</v>
      </c>
      <c r="F129" s="62">
        <v>18</v>
      </c>
      <c r="G129" s="62">
        <v>11</v>
      </c>
      <c r="H129" s="62">
        <v>8</v>
      </c>
      <c r="I129" s="62">
        <v>19</v>
      </c>
      <c r="J129" s="62">
        <v>41</v>
      </c>
      <c r="K129" s="62">
        <v>4.71</v>
      </c>
      <c r="L129" s="62">
        <v>3.33</v>
      </c>
      <c r="M129" s="62">
        <v>8.0399999999999991</v>
      </c>
      <c r="N129" s="62">
        <v>0</v>
      </c>
      <c r="O129" s="62">
        <v>0.91</v>
      </c>
      <c r="P129" s="62">
        <v>0</v>
      </c>
      <c r="Q129" s="62">
        <v>0.56999999999999995</v>
      </c>
      <c r="R129" s="62">
        <v>0.68000000000000016</v>
      </c>
      <c r="S129" s="62">
        <v>0.13</v>
      </c>
      <c r="T129" s="62">
        <v>0.8</v>
      </c>
      <c r="U129" s="62">
        <v>0.16</v>
      </c>
      <c r="V129" s="62">
        <v>1.48</v>
      </c>
      <c r="W129" s="62">
        <v>0.28999999999999998</v>
      </c>
      <c r="X129" s="62">
        <v>1.48</v>
      </c>
      <c r="Y129" s="62" t="s">
        <v>62</v>
      </c>
      <c r="Z129" s="62">
        <v>0.9</v>
      </c>
      <c r="AA129" s="62">
        <v>9.150933997509339E-2</v>
      </c>
    </row>
    <row r="130" spans="1:27" x14ac:dyDescent="0.25">
      <c r="A130" s="64" t="s">
        <v>472</v>
      </c>
      <c r="B130" s="65" t="s">
        <v>57</v>
      </c>
      <c r="C130" s="65">
        <v>4.8</v>
      </c>
      <c r="D130" s="65" t="s">
        <v>42</v>
      </c>
      <c r="E130" s="66">
        <v>0</v>
      </c>
      <c r="F130" s="65">
        <v>1</v>
      </c>
      <c r="G130" s="65">
        <v>4</v>
      </c>
      <c r="H130" s="65">
        <v>4</v>
      </c>
      <c r="I130" s="65">
        <v>8</v>
      </c>
      <c r="J130" s="65">
        <v>19</v>
      </c>
      <c r="K130" s="65">
        <v>0.83</v>
      </c>
      <c r="L130" s="65">
        <v>3.12</v>
      </c>
      <c r="M130" s="65">
        <v>3.96</v>
      </c>
      <c r="N130" s="65">
        <v>1</v>
      </c>
      <c r="O130" s="65">
        <v>1.0900000000000001</v>
      </c>
      <c r="P130" s="65">
        <v>1</v>
      </c>
      <c r="Q130" s="65">
        <v>0.91</v>
      </c>
      <c r="R130" s="65">
        <v>0.24</v>
      </c>
      <c r="S130" s="65">
        <v>0.05</v>
      </c>
      <c r="T130" s="65">
        <v>1.76</v>
      </c>
      <c r="U130" s="65">
        <v>0.37</v>
      </c>
      <c r="V130" s="65">
        <v>2</v>
      </c>
      <c r="W130" s="65">
        <v>0.42</v>
      </c>
      <c r="X130" s="65">
        <v>0</v>
      </c>
      <c r="Y130" s="65" t="s">
        <v>56</v>
      </c>
      <c r="Z130" s="65">
        <v>0.66</v>
      </c>
      <c r="AA130" s="65">
        <v>9.0684931506849309E-2</v>
      </c>
    </row>
    <row r="131" spans="1:27" x14ac:dyDescent="0.25">
      <c r="A131" s="61" t="s">
        <v>473</v>
      </c>
      <c r="B131" s="62" t="s">
        <v>62</v>
      </c>
      <c r="C131" s="62">
        <v>4.9000000000000004</v>
      </c>
      <c r="D131" s="62" t="s">
        <v>42</v>
      </c>
      <c r="E131" s="63">
        <v>0</v>
      </c>
      <c r="F131" s="62">
        <v>10</v>
      </c>
      <c r="G131" s="62">
        <v>5</v>
      </c>
      <c r="H131" s="62">
        <v>5</v>
      </c>
      <c r="I131" s="62">
        <v>10</v>
      </c>
      <c r="J131" s="62">
        <v>28</v>
      </c>
      <c r="K131" s="62">
        <v>3.47</v>
      </c>
      <c r="L131" s="62">
        <v>2.2400000000000002</v>
      </c>
      <c r="M131" s="62">
        <v>5.71</v>
      </c>
      <c r="N131" s="62">
        <v>1</v>
      </c>
      <c r="O131" s="62">
        <v>0.74</v>
      </c>
      <c r="P131" s="62">
        <v>0</v>
      </c>
      <c r="Q131" s="62">
        <v>0.68</v>
      </c>
      <c r="R131" s="62">
        <v>0.9900000000000001</v>
      </c>
      <c r="S131" s="62">
        <v>0.2</v>
      </c>
      <c r="T131" s="62">
        <v>0.43</v>
      </c>
      <c r="U131" s="62">
        <v>0.09</v>
      </c>
      <c r="V131" s="62">
        <v>1.42</v>
      </c>
      <c r="W131" s="62">
        <v>0.28999999999999998</v>
      </c>
      <c r="X131" s="62">
        <v>0.4200000000000001</v>
      </c>
      <c r="Y131" s="62" t="s">
        <v>63</v>
      </c>
      <c r="Z131" s="62">
        <v>0.88</v>
      </c>
      <c r="AA131" s="62">
        <v>8.5848401826483997E-2</v>
      </c>
    </row>
    <row r="132" spans="1:27" x14ac:dyDescent="0.25">
      <c r="A132" s="64" t="s">
        <v>474</v>
      </c>
      <c r="B132" s="65" t="s">
        <v>45</v>
      </c>
      <c r="C132" s="65">
        <v>4.5999999999999996</v>
      </c>
      <c r="D132" s="65" t="s">
        <v>42</v>
      </c>
      <c r="E132" s="66">
        <v>0.2</v>
      </c>
      <c r="F132" s="65">
        <v>8</v>
      </c>
      <c r="G132" s="65">
        <v>8</v>
      </c>
      <c r="H132" s="65">
        <v>9</v>
      </c>
      <c r="I132" s="65">
        <v>17</v>
      </c>
      <c r="J132" s="65">
        <v>26</v>
      </c>
      <c r="K132" s="65">
        <v>2.61</v>
      </c>
      <c r="L132" s="65">
        <v>3.04</v>
      </c>
      <c r="M132" s="65">
        <v>5.65</v>
      </c>
      <c r="N132" s="65">
        <v>0</v>
      </c>
      <c r="O132" s="65">
        <v>0.6</v>
      </c>
      <c r="P132" s="65">
        <v>1</v>
      </c>
      <c r="Q132" s="65">
        <v>0.22</v>
      </c>
      <c r="R132" s="65">
        <v>0.35</v>
      </c>
      <c r="S132" s="65">
        <v>0.08</v>
      </c>
      <c r="T132" s="65">
        <v>0.47</v>
      </c>
      <c r="U132" s="65">
        <v>0.1</v>
      </c>
      <c r="V132" s="65">
        <v>0.82</v>
      </c>
      <c r="W132" s="65">
        <v>0.18</v>
      </c>
      <c r="X132" s="65">
        <v>-0.18</v>
      </c>
      <c r="Y132" s="65" t="s">
        <v>47</v>
      </c>
      <c r="Z132" s="65">
        <v>1.5</v>
      </c>
      <c r="AA132" s="65">
        <v>8.4501867995018659E-2</v>
      </c>
    </row>
    <row r="133" spans="1:27" x14ac:dyDescent="0.25">
      <c r="A133" s="61" t="s">
        <v>475</v>
      </c>
      <c r="B133" s="62" t="s">
        <v>73</v>
      </c>
      <c r="C133" s="62">
        <v>5.3</v>
      </c>
      <c r="D133" s="62" t="s">
        <v>42</v>
      </c>
      <c r="E133" s="63">
        <v>1.4</v>
      </c>
      <c r="F133" s="62">
        <v>8</v>
      </c>
      <c r="G133" s="62">
        <v>8</v>
      </c>
      <c r="H133" s="62">
        <v>4</v>
      </c>
      <c r="I133" s="62">
        <v>12</v>
      </c>
      <c r="J133" s="62">
        <v>24</v>
      </c>
      <c r="K133" s="62">
        <v>3.02</v>
      </c>
      <c r="L133" s="62">
        <v>1.51</v>
      </c>
      <c r="M133" s="62">
        <v>4.53</v>
      </c>
      <c r="N133" s="62">
        <v>0</v>
      </c>
      <c r="O133" s="62">
        <v>0.21</v>
      </c>
      <c r="P133" s="62">
        <v>1</v>
      </c>
      <c r="Q133" s="62">
        <v>1.0900000000000001</v>
      </c>
      <c r="R133" s="62">
        <v>0.75</v>
      </c>
      <c r="S133" s="62">
        <v>0.14000000000000001</v>
      </c>
      <c r="T133" s="62">
        <v>0.55000000000000004</v>
      </c>
      <c r="U133" s="62">
        <v>0.1</v>
      </c>
      <c r="V133" s="62">
        <v>1.3</v>
      </c>
      <c r="W133" s="62">
        <v>0.24</v>
      </c>
      <c r="X133" s="62">
        <v>0.3</v>
      </c>
      <c r="Y133" s="62" t="s">
        <v>72</v>
      </c>
      <c r="Z133" s="62">
        <v>0.84</v>
      </c>
      <c r="AA133" s="62">
        <v>7.5021170610211685E-2</v>
      </c>
    </row>
    <row r="134" spans="1:27" x14ac:dyDescent="0.25">
      <c r="A134" s="64" t="s">
        <v>476</v>
      </c>
      <c r="B134" s="65" t="s">
        <v>43</v>
      </c>
      <c r="C134" s="65">
        <v>5.0999999999999996</v>
      </c>
      <c r="D134" s="65" t="s">
        <v>42</v>
      </c>
      <c r="E134" s="66">
        <v>0</v>
      </c>
      <c r="F134" s="65">
        <v>7</v>
      </c>
      <c r="G134" s="65">
        <v>8</v>
      </c>
      <c r="H134" s="65">
        <v>7</v>
      </c>
      <c r="I134" s="65">
        <v>15</v>
      </c>
      <c r="J134" s="65">
        <v>33</v>
      </c>
      <c r="K134" s="65">
        <v>3.33</v>
      </c>
      <c r="L134" s="65">
        <v>3.14</v>
      </c>
      <c r="M134" s="65">
        <v>6.47</v>
      </c>
      <c r="N134" s="65">
        <v>1</v>
      </c>
      <c r="O134" s="65">
        <v>1.18</v>
      </c>
      <c r="P134" s="65">
        <v>2</v>
      </c>
      <c r="Q134" s="65">
        <v>0.54</v>
      </c>
      <c r="R134" s="65">
        <v>1.36</v>
      </c>
      <c r="S134" s="65">
        <v>0.27</v>
      </c>
      <c r="T134" s="65">
        <v>0.36</v>
      </c>
      <c r="U134" s="65">
        <v>7.0000000000000007E-2</v>
      </c>
      <c r="V134" s="65">
        <v>1.72</v>
      </c>
      <c r="W134" s="65">
        <v>0.34</v>
      </c>
      <c r="X134" s="65">
        <v>-1.28</v>
      </c>
      <c r="Y134" s="65" t="s">
        <v>41</v>
      </c>
      <c r="Z134" s="65">
        <v>0.63</v>
      </c>
      <c r="AA134" s="65">
        <v>7.4444084682440848E-2</v>
      </c>
    </row>
    <row r="135" spans="1:27" x14ac:dyDescent="0.25">
      <c r="A135" s="61" t="s">
        <v>477</v>
      </c>
      <c r="B135" s="62" t="s">
        <v>100</v>
      </c>
      <c r="C135" s="62">
        <v>4.9000000000000004</v>
      </c>
      <c r="D135" s="62" t="s">
        <v>42</v>
      </c>
      <c r="E135" s="63">
        <v>1</v>
      </c>
      <c r="F135" s="62">
        <v>11</v>
      </c>
      <c r="G135" s="62">
        <v>10</v>
      </c>
      <c r="H135" s="62">
        <v>7</v>
      </c>
      <c r="I135" s="62">
        <v>17</v>
      </c>
      <c r="J135" s="62">
        <v>38</v>
      </c>
      <c r="K135" s="62">
        <v>5.92</v>
      </c>
      <c r="L135" s="62">
        <v>1.84</v>
      </c>
      <c r="M135" s="62">
        <v>7.76</v>
      </c>
      <c r="N135" s="62">
        <v>2</v>
      </c>
      <c r="O135" s="62">
        <v>0.37</v>
      </c>
      <c r="P135" s="62">
        <v>0</v>
      </c>
      <c r="Q135" s="62">
        <v>0.38</v>
      </c>
      <c r="R135" s="62">
        <v>0.47</v>
      </c>
      <c r="S135" s="62">
        <v>0.1</v>
      </c>
      <c r="T135" s="62">
        <v>0.28000000000000003</v>
      </c>
      <c r="U135" s="62">
        <v>0.06</v>
      </c>
      <c r="V135" s="62">
        <v>0.75</v>
      </c>
      <c r="W135" s="62">
        <v>0.16</v>
      </c>
      <c r="X135" s="62">
        <v>-1.25</v>
      </c>
      <c r="Y135" s="62" t="s">
        <v>90</v>
      </c>
      <c r="Z135" s="62">
        <v>1.44</v>
      </c>
      <c r="AA135" s="62">
        <v>7.4196762141967604E-2</v>
      </c>
    </row>
    <row r="136" spans="1:27" x14ac:dyDescent="0.25">
      <c r="A136" s="64" t="s">
        <v>478</v>
      </c>
      <c r="B136" s="65" t="s">
        <v>62</v>
      </c>
      <c r="C136" s="65">
        <v>5.4</v>
      </c>
      <c r="D136" s="65" t="s">
        <v>42</v>
      </c>
      <c r="E136" s="66">
        <v>1</v>
      </c>
      <c r="F136" s="65">
        <v>2</v>
      </c>
      <c r="G136" s="65">
        <v>6</v>
      </c>
      <c r="H136" s="65">
        <v>5</v>
      </c>
      <c r="I136" s="65">
        <v>11</v>
      </c>
      <c r="J136" s="65">
        <v>13</v>
      </c>
      <c r="K136" s="65">
        <v>1.48</v>
      </c>
      <c r="L136" s="65">
        <v>0.93</v>
      </c>
      <c r="M136" s="65">
        <v>2.41</v>
      </c>
      <c r="N136" s="65">
        <v>0</v>
      </c>
      <c r="O136" s="65">
        <v>1.06</v>
      </c>
      <c r="P136" s="65">
        <v>0</v>
      </c>
      <c r="Q136" s="65">
        <v>0.14000000000000001</v>
      </c>
      <c r="R136" s="65">
        <v>0.92999999999999994</v>
      </c>
      <c r="S136" s="65">
        <v>0.17</v>
      </c>
      <c r="T136" s="65">
        <v>0.27</v>
      </c>
      <c r="U136" s="65">
        <v>0.05</v>
      </c>
      <c r="V136" s="65">
        <v>1.2</v>
      </c>
      <c r="W136" s="65">
        <v>0.22</v>
      </c>
      <c r="X136" s="65">
        <v>1.2</v>
      </c>
      <c r="Y136" s="65" t="s">
        <v>63</v>
      </c>
      <c r="Z136" s="65">
        <v>0.88</v>
      </c>
      <c r="AA136" s="65">
        <v>7.2547945205479442E-2</v>
      </c>
    </row>
    <row r="137" spans="1:27" x14ac:dyDescent="0.25">
      <c r="A137" s="61" t="s">
        <v>479</v>
      </c>
      <c r="B137" s="62" t="s">
        <v>43</v>
      </c>
      <c r="C137" s="62">
        <v>4.8</v>
      </c>
      <c r="D137" s="62" t="s">
        <v>42</v>
      </c>
      <c r="E137" s="63">
        <v>1.2</v>
      </c>
      <c r="F137" s="62">
        <v>11</v>
      </c>
      <c r="G137" s="62">
        <v>10</v>
      </c>
      <c r="H137" s="62">
        <v>7</v>
      </c>
      <c r="I137" s="62">
        <v>17</v>
      </c>
      <c r="J137" s="62">
        <v>29</v>
      </c>
      <c r="K137" s="62">
        <v>3.96</v>
      </c>
      <c r="L137" s="62">
        <v>2.08</v>
      </c>
      <c r="M137" s="62">
        <v>6.04</v>
      </c>
      <c r="N137" s="62">
        <v>0</v>
      </c>
      <c r="O137" s="62">
        <v>0.5</v>
      </c>
      <c r="P137" s="62">
        <v>1</v>
      </c>
      <c r="Q137" s="62">
        <v>1.17</v>
      </c>
      <c r="R137" s="62">
        <v>0.66</v>
      </c>
      <c r="S137" s="62">
        <v>0.14000000000000001</v>
      </c>
      <c r="T137" s="62">
        <v>1.01</v>
      </c>
      <c r="U137" s="62">
        <v>0.21</v>
      </c>
      <c r="V137" s="62">
        <v>1.67</v>
      </c>
      <c r="W137" s="62">
        <v>0.35</v>
      </c>
      <c r="X137" s="62">
        <v>0.67</v>
      </c>
      <c r="Y137" s="62" t="s">
        <v>41</v>
      </c>
      <c r="Z137" s="62">
        <v>0.63</v>
      </c>
      <c r="AA137" s="62">
        <v>7.228001245330011E-2</v>
      </c>
    </row>
    <row r="138" spans="1:27" x14ac:dyDescent="0.25">
      <c r="A138" s="64" t="s">
        <v>480</v>
      </c>
      <c r="B138" s="65" t="s">
        <v>70</v>
      </c>
      <c r="C138" s="65">
        <v>5.3</v>
      </c>
      <c r="D138" s="65" t="s">
        <v>42</v>
      </c>
      <c r="E138" s="66">
        <v>1.8</v>
      </c>
      <c r="F138" s="65">
        <v>5</v>
      </c>
      <c r="G138" s="65">
        <v>7</v>
      </c>
      <c r="H138" s="65">
        <v>10</v>
      </c>
      <c r="I138" s="65">
        <v>17</v>
      </c>
      <c r="J138" s="65">
        <v>46</v>
      </c>
      <c r="K138" s="65">
        <v>3.4</v>
      </c>
      <c r="L138" s="65">
        <v>5.28</v>
      </c>
      <c r="M138" s="65">
        <v>8.68</v>
      </c>
      <c r="N138" s="65">
        <v>2</v>
      </c>
      <c r="O138" s="65">
        <v>1.1000000000000001</v>
      </c>
      <c r="P138" s="65">
        <v>4</v>
      </c>
      <c r="Q138" s="65">
        <v>0.53</v>
      </c>
      <c r="R138" s="65">
        <v>0.59</v>
      </c>
      <c r="S138" s="65">
        <v>0.11</v>
      </c>
      <c r="T138" s="65">
        <v>1.04</v>
      </c>
      <c r="U138" s="65">
        <v>0.2</v>
      </c>
      <c r="V138" s="65">
        <v>1.63</v>
      </c>
      <c r="W138" s="65">
        <v>0.31</v>
      </c>
      <c r="X138" s="65">
        <v>-4.37</v>
      </c>
      <c r="Y138" s="65" t="s">
        <v>68</v>
      </c>
      <c r="Z138" s="65">
        <v>0.63</v>
      </c>
      <c r="AA138" s="65">
        <v>7.0548754669987529E-2</v>
      </c>
    </row>
    <row r="139" spans="1:27" x14ac:dyDescent="0.25">
      <c r="A139" s="61" t="s">
        <v>481</v>
      </c>
      <c r="B139" s="62" t="s">
        <v>60</v>
      </c>
      <c r="C139" s="62">
        <v>4.8</v>
      </c>
      <c r="D139" s="62" t="s">
        <v>42</v>
      </c>
      <c r="E139" s="63">
        <v>1.2</v>
      </c>
      <c r="F139" s="62">
        <v>2</v>
      </c>
      <c r="G139" s="62">
        <v>8</v>
      </c>
      <c r="H139" s="62">
        <v>7</v>
      </c>
      <c r="I139" s="62">
        <v>15</v>
      </c>
      <c r="J139" s="62">
        <v>18</v>
      </c>
      <c r="K139" s="62">
        <v>2.08</v>
      </c>
      <c r="L139" s="62">
        <v>1.67</v>
      </c>
      <c r="M139" s="62">
        <v>3.75</v>
      </c>
      <c r="N139" s="62">
        <v>1</v>
      </c>
      <c r="O139" s="62">
        <v>0.15</v>
      </c>
      <c r="P139" s="62">
        <v>0</v>
      </c>
      <c r="Q139" s="62">
        <v>0.91</v>
      </c>
      <c r="R139" s="62">
        <v>0.84999999999999987</v>
      </c>
      <c r="S139" s="62">
        <v>0.18</v>
      </c>
      <c r="T139" s="62">
        <v>0.21</v>
      </c>
      <c r="U139" s="62">
        <v>0.04</v>
      </c>
      <c r="V139" s="62">
        <v>1.06</v>
      </c>
      <c r="W139" s="62">
        <v>0.22</v>
      </c>
      <c r="X139" s="62">
        <v>5.9999999999999831E-2</v>
      </c>
      <c r="Y139" s="62" t="s">
        <v>59</v>
      </c>
      <c r="Z139" s="62">
        <v>0.96</v>
      </c>
      <c r="AA139" s="62">
        <v>6.9909838107098374E-2</v>
      </c>
    </row>
    <row r="140" spans="1:27" x14ac:dyDescent="0.25">
      <c r="A140" s="64" t="s">
        <v>482</v>
      </c>
      <c r="B140" s="65" t="s">
        <v>70</v>
      </c>
      <c r="C140" s="65">
        <v>4.9000000000000004</v>
      </c>
      <c r="D140" s="65" t="s">
        <v>42</v>
      </c>
      <c r="E140" s="66">
        <v>0.8</v>
      </c>
      <c r="F140" s="65">
        <v>10</v>
      </c>
      <c r="G140" s="65">
        <v>10</v>
      </c>
      <c r="H140" s="65">
        <v>10</v>
      </c>
      <c r="I140" s="65">
        <v>20</v>
      </c>
      <c r="J140" s="65">
        <v>37</v>
      </c>
      <c r="K140" s="65">
        <v>3.47</v>
      </c>
      <c r="L140" s="65">
        <v>4.08</v>
      </c>
      <c r="M140" s="65">
        <v>7.55</v>
      </c>
      <c r="N140" s="65">
        <v>1</v>
      </c>
      <c r="O140" s="65">
        <v>0.66999999999999993</v>
      </c>
      <c r="P140" s="65">
        <v>2</v>
      </c>
      <c r="Q140" s="65">
        <v>0.87000000000000011</v>
      </c>
      <c r="R140" s="65">
        <v>0.88000000000000012</v>
      </c>
      <c r="S140" s="65">
        <v>0.18</v>
      </c>
      <c r="T140" s="65">
        <v>0.66</v>
      </c>
      <c r="U140" s="65">
        <v>0.13</v>
      </c>
      <c r="V140" s="65">
        <v>1.54</v>
      </c>
      <c r="W140" s="65">
        <v>0.31</v>
      </c>
      <c r="X140" s="65">
        <v>-1.46</v>
      </c>
      <c r="Y140" s="65" t="s">
        <v>68</v>
      </c>
      <c r="Z140" s="65">
        <v>0.63</v>
      </c>
      <c r="AA140" s="65">
        <v>6.6653424657534252E-2</v>
      </c>
    </row>
    <row r="141" spans="1:27" x14ac:dyDescent="0.25">
      <c r="A141" s="61" t="s">
        <v>483</v>
      </c>
      <c r="B141" s="62" t="s">
        <v>72</v>
      </c>
      <c r="C141" s="62">
        <v>4.7</v>
      </c>
      <c r="D141" s="62" t="s">
        <v>42</v>
      </c>
      <c r="E141" s="63">
        <v>0</v>
      </c>
      <c r="F141" s="62">
        <v>8</v>
      </c>
      <c r="G141" s="62">
        <v>5</v>
      </c>
      <c r="H141" s="62">
        <v>3</v>
      </c>
      <c r="I141" s="62">
        <v>8</v>
      </c>
      <c r="J141" s="62">
        <v>15</v>
      </c>
      <c r="K141" s="62">
        <v>1.91</v>
      </c>
      <c r="L141" s="62">
        <v>1.28</v>
      </c>
      <c r="M141" s="62">
        <v>3.19</v>
      </c>
      <c r="N141" s="62">
        <v>0</v>
      </c>
      <c r="O141" s="62">
        <v>0.22</v>
      </c>
      <c r="P141" s="62">
        <v>0</v>
      </c>
      <c r="Q141" s="62">
        <v>0.60000000000000009</v>
      </c>
      <c r="R141" s="62">
        <v>0.4</v>
      </c>
      <c r="S141" s="62">
        <v>0.09</v>
      </c>
      <c r="T141" s="62">
        <v>0.42</v>
      </c>
      <c r="U141" s="62">
        <v>0.09</v>
      </c>
      <c r="V141" s="62">
        <v>0.82000000000000006</v>
      </c>
      <c r="W141" s="62">
        <v>0.18</v>
      </c>
      <c r="X141" s="62">
        <v>0.82000000000000006</v>
      </c>
      <c r="Y141" s="62" t="s">
        <v>73</v>
      </c>
      <c r="Z141" s="62">
        <v>1.17</v>
      </c>
      <c r="AA141" s="62">
        <v>6.5911457036114562E-2</v>
      </c>
    </row>
    <row r="142" spans="1:27" x14ac:dyDescent="0.25">
      <c r="A142" s="64" t="s">
        <v>484</v>
      </c>
      <c r="B142" s="65" t="s">
        <v>57</v>
      </c>
      <c r="C142" s="65">
        <v>4.8</v>
      </c>
      <c r="D142" s="65" t="s">
        <v>42</v>
      </c>
      <c r="E142" s="66">
        <v>0.6</v>
      </c>
      <c r="F142" s="65">
        <v>1</v>
      </c>
      <c r="G142" s="65">
        <v>4</v>
      </c>
      <c r="H142" s="65">
        <v>5</v>
      </c>
      <c r="I142" s="65">
        <v>9</v>
      </c>
      <c r="J142" s="65">
        <v>9</v>
      </c>
      <c r="K142" s="65">
        <v>0.83</v>
      </c>
      <c r="L142" s="65">
        <v>1.04</v>
      </c>
      <c r="M142" s="65">
        <v>1.88</v>
      </c>
      <c r="N142" s="65">
        <v>0</v>
      </c>
      <c r="O142" s="65">
        <v>0.55000000000000004</v>
      </c>
      <c r="P142" s="65">
        <v>0</v>
      </c>
      <c r="Q142" s="65">
        <v>0.88</v>
      </c>
      <c r="R142" s="65">
        <v>0.69000000000000006</v>
      </c>
      <c r="S142" s="65">
        <v>0.14000000000000001</v>
      </c>
      <c r="T142" s="65">
        <v>0.74</v>
      </c>
      <c r="U142" s="65">
        <v>0.15</v>
      </c>
      <c r="V142" s="65">
        <v>1.43</v>
      </c>
      <c r="W142" s="65">
        <v>0.28999999999999998</v>
      </c>
      <c r="X142" s="65">
        <v>1.43</v>
      </c>
      <c r="Y142" s="65" t="s">
        <v>56</v>
      </c>
      <c r="Z142" s="65">
        <v>0.66</v>
      </c>
      <c r="AA142" s="65">
        <v>6.4839726027397251E-2</v>
      </c>
    </row>
    <row r="143" spans="1:27" x14ac:dyDescent="0.25">
      <c r="A143" s="61" t="s">
        <v>485</v>
      </c>
      <c r="B143" s="62" t="s">
        <v>43</v>
      </c>
      <c r="C143" s="62">
        <v>4.9000000000000004</v>
      </c>
      <c r="D143" s="62" t="s">
        <v>42</v>
      </c>
      <c r="E143" s="63">
        <v>1.4</v>
      </c>
      <c r="F143" s="62">
        <v>3</v>
      </c>
      <c r="G143" s="62">
        <v>4</v>
      </c>
      <c r="H143" s="62">
        <v>2</v>
      </c>
      <c r="I143" s="62">
        <v>6</v>
      </c>
      <c r="J143" s="62">
        <v>9</v>
      </c>
      <c r="K143" s="62">
        <v>1.43</v>
      </c>
      <c r="L143" s="62">
        <v>0.41</v>
      </c>
      <c r="M143" s="62">
        <v>1.84</v>
      </c>
      <c r="N143" s="62">
        <v>0</v>
      </c>
      <c r="O143" s="62">
        <v>0.7</v>
      </c>
      <c r="P143" s="62">
        <v>0</v>
      </c>
      <c r="Q143" s="62">
        <v>0.76</v>
      </c>
      <c r="R143" s="62">
        <v>0.53</v>
      </c>
      <c r="S143" s="62">
        <v>0.11</v>
      </c>
      <c r="T143" s="62">
        <v>0.93</v>
      </c>
      <c r="U143" s="62">
        <v>0.19</v>
      </c>
      <c r="V143" s="62">
        <v>1.46</v>
      </c>
      <c r="W143" s="62">
        <v>0.3</v>
      </c>
      <c r="X143" s="62">
        <v>1.46</v>
      </c>
      <c r="Y143" s="62" t="s">
        <v>41</v>
      </c>
      <c r="Z143" s="62">
        <v>0.63</v>
      </c>
      <c r="AA143" s="62">
        <v>6.3190909090909075E-2</v>
      </c>
    </row>
    <row r="144" spans="1:27" x14ac:dyDescent="0.25">
      <c r="A144" s="64" t="s">
        <v>486</v>
      </c>
      <c r="B144" s="65" t="s">
        <v>43</v>
      </c>
      <c r="C144" s="65">
        <v>5.4</v>
      </c>
      <c r="D144" s="65" t="s">
        <v>42</v>
      </c>
      <c r="E144" s="66">
        <v>1</v>
      </c>
      <c r="F144" s="65">
        <v>5</v>
      </c>
      <c r="G144" s="65">
        <v>8</v>
      </c>
      <c r="H144" s="65">
        <v>9</v>
      </c>
      <c r="I144" s="65">
        <v>17</v>
      </c>
      <c r="J144" s="65">
        <v>27</v>
      </c>
      <c r="K144" s="65">
        <v>2.78</v>
      </c>
      <c r="L144" s="65">
        <v>2.2200000000000002</v>
      </c>
      <c r="M144" s="65">
        <v>5</v>
      </c>
      <c r="N144" s="65">
        <v>0</v>
      </c>
      <c r="O144" s="65">
        <v>0.75</v>
      </c>
      <c r="P144" s="65">
        <v>2</v>
      </c>
      <c r="Q144" s="65">
        <v>0.7</v>
      </c>
      <c r="R144" s="65">
        <v>0.81</v>
      </c>
      <c r="S144" s="65">
        <v>0.15</v>
      </c>
      <c r="T144" s="65">
        <v>0.64000000000000012</v>
      </c>
      <c r="U144" s="65">
        <v>0.12</v>
      </c>
      <c r="V144" s="65">
        <v>1.45</v>
      </c>
      <c r="W144" s="65">
        <v>0.27</v>
      </c>
      <c r="X144" s="65">
        <v>-0.54999999999999982</v>
      </c>
      <c r="Y144" s="65" t="s">
        <v>41</v>
      </c>
      <c r="Z144" s="65">
        <v>0.63</v>
      </c>
      <c r="AA144" s="65">
        <v>6.2758094645080933E-2</v>
      </c>
    </row>
    <row r="145" spans="1:27" x14ac:dyDescent="0.25">
      <c r="A145" s="61" t="s">
        <v>487</v>
      </c>
      <c r="B145" s="62" t="s">
        <v>56</v>
      </c>
      <c r="C145" s="62">
        <v>5.5</v>
      </c>
      <c r="D145" s="62" t="s">
        <v>42</v>
      </c>
      <c r="E145" s="63">
        <v>1</v>
      </c>
      <c r="F145" s="62">
        <v>1</v>
      </c>
      <c r="G145" s="62">
        <v>7</v>
      </c>
      <c r="H145" s="62">
        <v>5</v>
      </c>
      <c r="I145" s="62">
        <v>12</v>
      </c>
      <c r="J145" s="62">
        <v>19</v>
      </c>
      <c r="K145" s="62">
        <v>1.27</v>
      </c>
      <c r="L145" s="62">
        <v>2.1800000000000002</v>
      </c>
      <c r="M145" s="62">
        <v>3.45</v>
      </c>
      <c r="N145" s="62">
        <v>1</v>
      </c>
      <c r="O145" s="62">
        <v>0.93</v>
      </c>
      <c r="P145" s="62">
        <v>0</v>
      </c>
      <c r="Q145" s="62">
        <v>0.24</v>
      </c>
      <c r="R145" s="62">
        <v>0.23</v>
      </c>
      <c r="S145" s="62">
        <v>0.04</v>
      </c>
      <c r="T145" s="62">
        <v>0.94000000000000006</v>
      </c>
      <c r="U145" s="62">
        <v>0.17</v>
      </c>
      <c r="V145" s="62">
        <v>1.17</v>
      </c>
      <c r="W145" s="62">
        <v>0.21</v>
      </c>
      <c r="X145" s="62">
        <v>0.1700000000000001</v>
      </c>
      <c r="Y145" s="62" t="s">
        <v>57</v>
      </c>
      <c r="Z145" s="62">
        <v>0.78</v>
      </c>
      <c r="AA145" s="62">
        <v>6.2696264009962629E-2</v>
      </c>
    </row>
    <row r="146" spans="1:27" x14ac:dyDescent="0.25">
      <c r="A146" s="64" t="s">
        <v>488</v>
      </c>
      <c r="B146" s="65" t="s">
        <v>72</v>
      </c>
      <c r="C146" s="65">
        <v>4.5</v>
      </c>
      <c r="D146" s="65"/>
      <c r="E146" s="66">
        <v>0.6</v>
      </c>
      <c r="F146" s="65">
        <v>2</v>
      </c>
      <c r="G146" s="65">
        <v>4</v>
      </c>
      <c r="H146" s="65">
        <v>6</v>
      </c>
      <c r="I146" s="65">
        <v>10</v>
      </c>
      <c r="J146" s="65">
        <v>18</v>
      </c>
      <c r="K146" s="65">
        <v>1.1100000000000001</v>
      </c>
      <c r="L146" s="65">
        <v>2.89</v>
      </c>
      <c r="M146" s="65">
        <v>4</v>
      </c>
      <c r="N146" s="65">
        <v>1</v>
      </c>
      <c r="O146" s="65">
        <v>0.46</v>
      </c>
      <c r="P146" s="65">
        <v>0</v>
      </c>
      <c r="Q146" s="65">
        <v>0.31</v>
      </c>
      <c r="R146" s="65">
        <v>0.48</v>
      </c>
      <c r="S146" s="65">
        <v>0.11</v>
      </c>
      <c r="T146" s="65">
        <v>0.28999999999999998</v>
      </c>
      <c r="U146" s="65">
        <v>0.06</v>
      </c>
      <c r="V146" s="65">
        <v>0.77</v>
      </c>
      <c r="W146" s="65">
        <v>0.17</v>
      </c>
      <c r="X146" s="65">
        <v>-0.23</v>
      </c>
      <c r="Y146" s="65" t="s">
        <v>73</v>
      </c>
      <c r="Z146" s="65">
        <v>1.17</v>
      </c>
      <c r="AA146" s="65">
        <v>6.189246575342465E-2</v>
      </c>
    </row>
    <row r="147" spans="1:27" x14ac:dyDescent="0.25">
      <c r="A147" s="61" t="s">
        <v>489</v>
      </c>
      <c r="B147" s="62" t="s">
        <v>90</v>
      </c>
      <c r="C147" s="62">
        <v>5.2</v>
      </c>
      <c r="D147" s="62" t="s">
        <v>42</v>
      </c>
      <c r="E147" s="63">
        <v>0.4</v>
      </c>
      <c r="F147" s="62">
        <v>2</v>
      </c>
      <c r="G147" s="62">
        <v>7</v>
      </c>
      <c r="H147" s="62">
        <v>7</v>
      </c>
      <c r="I147" s="62">
        <v>14</v>
      </c>
      <c r="J147" s="62">
        <v>29</v>
      </c>
      <c r="K147" s="62">
        <v>4.04</v>
      </c>
      <c r="L147" s="62">
        <v>1.54</v>
      </c>
      <c r="M147" s="62">
        <v>5.58</v>
      </c>
      <c r="N147" s="62">
        <v>1</v>
      </c>
      <c r="O147" s="62">
        <v>0.72</v>
      </c>
      <c r="P147" s="62">
        <v>2</v>
      </c>
      <c r="Q147" s="62">
        <v>0.08</v>
      </c>
      <c r="R147" s="62">
        <v>0.71</v>
      </c>
      <c r="S147" s="62">
        <v>0.14000000000000001</v>
      </c>
      <c r="T147" s="62">
        <v>0.09</v>
      </c>
      <c r="U147" s="62">
        <v>0.02</v>
      </c>
      <c r="V147" s="62">
        <v>0.79999999999999993</v>
      </c>
      <c r="W147" s="62">
        <v>0.16</v>
      </c>
      <c r="X147" s="62">
        <v>-2.2000000000000002</v>
      </c>
      <c r="Y147" s="62" t="s">
        <v>100</v>
      </c>
      <c r="Z147" s="62">
        <v>1.05</v>
      </c>
      <c r="AA147" s="62">
        <v>5.7708592777085919E-2</v>
      </c>
    </row>
    <row r="148" spans="1:27" x14ac:dyDescent="0.25">
      <c r="A148" s="64" t="s">
        <v>490</v>
      </c>
      <c r="B148" s="65" t="s">
        <v>53</v>
      </c>
      <c r="C148" s="65">
        <v>5.3</v>
      </c>
      <c r="D148" s="65" t="s">
        <v>42</v>
      </c>
      <c r="E148" s="66">
        <v>0.2</v>
      </c>
      <c r="F148" s="65">
        <v>2</v>
      </c>
      <c r="G148" s="65">
        <v>5</v>
      </c>
      <c r="H148" s="65">
        <v>6</v>
      </c>
      <c r="I148" s="65">
        <v>11</v>
      </c>
      <c r="J148" s="65">
        <v>9</v>
      </c>
      <c r="K148" s="65">
        <v>1.32</v>
      </c>
      <c r="L148" s="65">
        <v>0.38</v>
      </c>
      <c r="M148" s="65">
        <v>1.7</v>
      </c>
      <c r="N148" s="65">
        <v>0</v>
      </c>
      <c r="O148" s="65">
        <v>0.46</v>
      </c>
      <c r="P148" s="65">
        <v>0</v>
      </c>
      <c r="Q148" s="65">
        <v>0.18</v>
      </c>
      <c r="R148" s="65">
        <v>0.28000000000000003</v>
      </c>
      <c r="S148" s="65">
        <v>0.05</v>
      </c>
      <c r="T148" s="65">
        <v>0.36</v>
      </c>
      <c r="U148" s="65">
        <v>7.0000000000000007E-2</v>
      </c>
      <c r="V148" s="65">
        <v>0.64</v>
      </c>
      <c r="W148" s="65">
        <v>0.12</v>
      </c>
      <c r="X148" s="65">
        <v>0.64</v>
      </c>
      <c r="Y148" s="65" t="s">
        <v>54</v>
      </c>
      <c r="Z148" s="65">
        <v>1.29</v>
      </c>
      <c r="AA148" s="65">
        <v>5.6719302615193021E-2</v>
      </c>
    </row>
    <row r="149" spans="1:27" x14ac:dyDescent="0.25">
      <c r="A149" s="61" t="s">
        <v>491</v>
      </c>
      <c r="B149" s="62" t="s">
        <v>100</v>
      </c>
      <c r="C149" s="62">
        <v>4.4000000000000004</v>
      </c>
      <c r="D149" s="62" t="s">
        <v>42</v>
      </c>
      <c r="E149" s="63">
        <v>1.2</v>
      </c>
      <c r="F149" s="62">
        <v>4</v>
      </c>
      <c r="G149" s="62">
        <v>6</v>
      </c>
      <c r="H149" s="62">
        <v>8</v>
      </c>
      <c r="I149" s="62">
        <v>14</v>
      </c>
      <c r="J149" s="62">
        <v>16</v>
      </c>
      <c r="K149" s="62">
        <v>1.36</v>
      </c>
      <c r="L149" s="62">
        <v>2.27</v>
      </c>
      <c r="M149" s="62">
        <v>3.64</v>
      </c>
      <c r="N149" s="62">
        <v>0</v>
      </c>
      <c r="O149" s="62">
        <v>0.12</v>
      </c>
      <c r="P149" s="62">
        <v>0</v>
      </c>
      <c r="Q149" s="62">
        <v>0.45</v>
      </c>
      <c r="R149" s="62">
        <v>0.12</v>
      </c>
      <c r="S149" s="62">
        <v>0.03</v>
      </c>
      <c r="T149" s="62">
        <v>0.45</v>
      </c>
      <c r="U149" s="62">
        <v>0.1</v>
      </c>
      <c r="V149" s="62">
        <v>0.57000000000000006</v>
      </c>
      <c r="W149" s="62">
        <v>0.13</v>
      </c>
      <c r="X149" s="62">
        <v>0.57000000000000006</v>
      </c>
      <c r="Y149" s="62" t="s">
        <v>90</v>
      </c>
      <c r="Z149" s="62">
        <v>1.44</v>
      </c>
      <c r="AA149" s="62">
        <v>5.6389539227895392E-2</v>
      </c>
    </row>
    <row r="150" spans="1:27" x14ac:dyDescent="0.25">
      <c r="A150" s="64" t="s">
        <v>492</v>
      </c>
      <c r="B150" s="65" t="s">
        <v>47</v>
      </c>
      <c r="C150" s="65">
        <v>4.8</v>
      </c>
      <c r="D150" s="65" t="s">
        <v>42</v>
      </c>
      <c r="E150" s="66">
        <v>0</v>
      </c>
      <c r="F150" s="65">
        <v>4</v>
      </c>
      <c r="G150" s="65">
        <v>4</v>
      </c>
      <c r="H150" s="65">
        <v>6</v>
      </c>
      <c r="I150" s="65">
        <v>10</v>
      </c>
      <c r="J150" s="65">
        <v>13</v>
      </c>
      <c r="K150" s="65">
        <v>1.25</v>
      </c>
      <c r="L150" s="65">
        <v>1.46</v>
      </c>
      <c r="M150" s="65">
        <v>2.71</v>
      </c>
      <c r="N150" s="65">
        <v>0</v>
      </c>
      <c r="O150" s="65">
        <v>0.9</v>
      </c>
      <c r="P150" s="65">
        <v>0</v>
      </c>
      <c r="Q150" s="65">
        <v>0.15</v>
      </c>
      <c r="R150" s="65">
        <v>0.33</v>
      </c>
      <c r="S150" s="65">
        <v>7.0000000000000007E-2</v>
      </c>
      <c r="T150" s="65">
        <v>0.72000000000000008</v>
      </c>
      <c r="U150" s="65">
        <v>0.15</v>
      </c>
      <c r="V150" s="65">
        <v>1.05</v>
      </c>
      <c r="W150" s="65">
        <v>0.22</v>
      </c>
      <c r="X150" s="65">
        <v>1.05</v>
      </c>
      <c r="Y150" s="65" t="s">
        <v>45</v>
      </c>
      <c r="Z150" s="65">
        <v>0.78</v>
      </c>
      <c r="AA150" s="65">
        <v>5.6265877957658771E-2</v>
      </c>
    </row>
    <row r="151" spans="1:27" x14ac:dyDescent="0.25">
      <c r="A151" s="61" t="s">
        <v>493</v>
      </c>
      <c r="B151" s="62" t="s">
        <v>60</v>
      </c>
      <c r="C151" s="62">
        <v>4.5</v>
      </c>
      <c r="D151" s="62" t="s">
        <v>42</v>
      </c>
      <c r="E151" s="62">
        <v>0.6</v>
      </c>
      <c r="F151" s="62">
        <v>1</v>
      </c>
      <c r="G151" s="62">
        <v>2</v>
      </c>
      <c r="H151" s="62">
        <v>2</v>
      </c>
      <c r="I151" s="62">
        <v>4</v>
      </c>
      <c r="J151" s="62">
        <v>6</v>
      </c>
      <c r="K151" s="62">
        <v>0.89</v>
      </c>
      <c r="L151" s="62">
        <v>0.44</v>
      </c>
      <c r="M151" s="62">
        <v>1.33</v>
      </c>
      <c r="N151" s="62">
        <v>0</v>
      </c>
      <c r="O151" s="62">
        <v>0.2</v>
      </c>
      <c r="P151" s="62">
        <v>0</v>
      </c>
      <c r="Q151" s="62">
        <v>0.64999999999999991</v>
      </c>
      <c r="R151" s="62">
        <v>0.06</v>
      </c>
      <c r="S151" s="62">
        <v>0.01</v>
      </c>
      <c r="T151" s="62">
        <v>0.79</v>
      </c>
      <c r="U151" s="62">
        <v>0.18</v>
      </c>
      <c r="V151" s="62">
        <v>0.85000000000000009</v>
      </c>
      <c r="W151" s="62">
        <v>0.19</v>
      </c>
      <c r="X151" s="62">
        <v>0.85000000000000009</v>
      </c>
      <c r="Y151" s="62" t="s">
        <v>59</v>
      </c>
      <c r="Z151" s="62">
        <v>0.96</v>
      </c>
      <c r="AA151" s="62">
        <v>5.6059775840597757E-2</v>
      </c>
    </row>
    <row r="152" spans="1:27" x14ac:dyDescent="0.25">
      <c r="A152" s="64" t="s">
        <v>494</v>
      </c>
      <c r="B152" s="65" t="s">
        <v>68</v>
      </c>
      <c r="C152" s="65">
        <v>4.5</v>
      </c>
      <c r="D152" s="65" t="s">
        <v>42</v>
      </c>
      <c r="E152" s="65">
        <v>1.6</v>
      </c>
      <c r="F152" s="65">
        <v>2</v>
      </c>
      <c r="G152" s="65">
        <v>2</v>
      </c>
      <c r="H152" s="65">
        <v>6</v>
      </c>
      <c r="I152" s="65">
        <v>8</v>
      </c>
      <c r="J152" s="65">
        <v>19</v>
      </c>
      <c r="K152" s="65">
        <v>1.56</v>
      </c>
      <c r="L152" s="65">
        <v>2.67</v>
      </c>
      <c r="M152" s="65">
        <v>4.22</v>
      </c>
      <c r="N152" s="65">
        <v>2</v>
      </c>
      <c r="O152" s="65">
        <v>0.28000000000000003</v>
      </c>
      <c r="P152" s="65">
        <v>0</v>
      </c>
      <c r="Q152" s="65">
        <v>0.25</v>
      </c>
      <c r="R152" s="65">
        <v>0.13</v>
      </c>
      <c r="S152" s="65">
        <v>0.03</v>
      </c>
      <c r="T152" s="65">
        <v>0.4</v>
      </c>
      <c r="U152" s="65">
        <v>0.09</v>
      </c>
      <c r="V152" s="65">
        <v>0.53</v>
      </c>
      <c r="W152" s="65">
        <v>0.12</v>
      </c>
      <c r="X152" s="65">
        <v>-1.47</v>
      </c>
      <c r="Y152" s="65" t="s">
        <v>70</v>
      </c>
      <c r="Z152" s="65">
        <v>1.53</v>
      </c>
      <c r="AA152" s="65">
        <v>5.5709402241594007E-2</v>
      </c>
    </row>
    <row r="153" spans="1:27" x14ac:dyDescent="0.25">
      <c r="A153" s="61" t="s">
        <v>495</v>
      </c>
      <c r="B153" s="62" t="s">
        <v>43</v>
      </c>
      <c r="C153" s="62">
        <v>4.9000000000000004</v>
      </c>
      <c r="D153" s="62" t="s">
        <v>42</v>
      </c>
      <c r="E153" s="62">
        <v>1.2</v>
      </c>
      <c r="F153" s="62">
        <v>19</v>
      </c>
      <c r="G153" s="62">
        <v>12</v>
      </c>
      <c r="H153" s="62">
        <v>8</v>
      </c>
      <c r="I153" s="62">
        <v>20</v>
      </c>
      <c r="J153" s="62">
        <v>47</v>
      </c>
      <c r="K153" s="62">
        <v>5.31</v>
      </c>
      <c r="L153" s="62">
        <v>4.29</v>
      </c>
      <c r="M153" s="62">
        <v>9.59</v>
      </c>
      <c r="N153" s="62">
        <v>1</v>
      </c>
      <c r="O153" s="62">
        <v>0.31</v>
      </c>
      <c r="P153" s="62">
        <v>1</v>
      </c>
      <c r="Q153" s="62">
        <v>0.96</v>
      </c>
      <c r="R153" s="62">
        <v>0.70000000000000007</v>
      </c>
      <c r="S153" s="62">
        <v>0.14000000000000001</v>
      </c>
      <c r="T153" s="62">
        <v>0.57000000000000006</v>
      </c>
      <c r="U153" s="62">
        <v>0.12</v>
      </c>
      <c r="V153" s="62">
        <v>1.27</v>
      </c>
      <c r="W153" s="62">
        <v>0.26</v>
      </c>
      <c r="X153" s="62">
        <v>-0.72999999999999976</v>
      </c>
      <c r="Y153" s="62" t="s">
        <v>41</v>
      </c>
      <c r="Z153" s="62">
        <v>0.63</v>
      </c>
      <c r="AA153" s="62">
        <v>5.4967434620174338E-2</v>
      </c>
    </row>
    <row r="154" spans="1:27" x14ac:dyDescent="0.25">
      <c r="A154" s="64" t="s">
        <v>334</v>
      </c>
      <c r="B154" s="65" t="s">
        <v>43</v>
      </c>
      <c r="C154" s="65">
        <v>4.8</v>
      </c>
      <c r="D154" s="65" t="s">
        <v>42</v>
      </c>
      <c r="E154" s="65">
        <v>1</v>
      </c>
      <c r="F154" s="65">
        <v>1</v>
      </c>
      <c r="G154" s="65">
        <v>10</v>
      </c>
      <c r="H154" s="65">
        <v>7</v>
      </c>
      <c r="I154" s="65">
        <v>17</v>
      </c>
      <c r="J154" s="65">
        <v>21</v>
      </c>
      <c r="K154" s="65">
        <v>2.08</v>
      </c>
      <c r="L154" s="65">
        <v>2.29</v>
      </c>
      <c r="M154" s="65">
        <v>4.38</v>
      </c>
      <c r="N154" s="65">
        <v>1</v>
      </c>
      <c r="O154" s="65">
        <v>0.55000000000000004</v>
      </c>
      <c r="P154" s="65">
        <v>0</v>
      </c>
      <c r="Q154" s="65">
        <v>0.71000000000000008</v>
      </c>
      <c r="R154" s="65">
        <v>0.91</v>
      </c>
      <c r="S154" s="65">
        <v>0.19</v>
      </c>
      <c r="T154" s="65">
        <v>0.35</v>
      </c>
      <c r="U154" s="65">
        <v>7.0000000000000007E-2</v>
      </c>
      <c r="V154" s="65">
        <v>1.26</v>
      </c>
      <c r="W154" s="65">
        <v>0.26</v>
      </c>
      <c r="X154" s="65">
        <v>0.26</v>
      </c>
      <c r="Y154" s="65" t="s">
        <v>41</v>
      </c>
      <c r="Z154" s="65">
        <v>0.63</v>
      </c>
      <c r="AA154" s="65">
        <v>5.4534620174346189E-2</v>
      </c>
    </row>
    <row r="155" spans="1:27" x14ac:dyDescent="0.25">
      <c r="A155" s="61" t="s">
        <v>496</v>
      </c>
      <c r="B155" s="62" t="s">
        <v>100</v>
      </c>
      <c r="C155" s="62">
        <v>4.5</v>
      </c>
      <c r="D155" s="62" t="s">
        <v>42</v>
      </c>
      <c r="E155" s="62">
        <v>1.4</v>
      </c>
      <c r="F155" s="62">
        <v>1</v>
      </c>
      <c r="G155" s="62">
        <v>0</v>
      </c>
      <c r="H155" s="62">
        <v>2</v>
      </c>
      <c r="I155" s="62">
        <v>2</v>
      </c>
      <c r="J155" s="62">
        <v>9</v>
      </c>
      <c r="K155" s="62">
        <v>0</v>
      </c>
      <c r="L155" s="62">
        <v>2</v>
      </c>
      <c r="M155" s="62">
        <v>2</v>
      </c>
      <c r="N155" s="62">
        <v>0</v>
      </c>
      <c r="O155" s="62">
        <v>0.12</v>
      </c>
      <c r="P155" s="62">
        <v>2</v>
      </c>
      <c r="Q155" s="62">
        <v>0.43</v>
      </c>
      <c r="R155" s="62">
        <v>0</v>
      </c>
      <c r="S155" s="62">
        <v>0</v>
      </c>
      <c r="T155" s="62">
        <v>0.55000000000000004</v>
      </c>
      <c r="U155" s="62">
        <v>0.12</v>
      </c>
      <c r="V155" s="62">
        <v>0.55000000000000004</v>
      </c>
      <c r="W155" s="62">
        <v>0.12</v>
      </c>
      <c r="X155" s="62">
        <v>-1.45</v>
      </c>
      <c r="Y155" s="62" t="s">
        <v>90</v>
      </c>
      <c r="Z155" s="62">
        <v>1.44</v>
      </c>
      <c r="AA155" s="62">
        <v>5.4410958904109567E-2</v>
      </c>
    </row>
    <row r="156" spans="1:27" x14ac:dyDescent="0.25">
      <c r="A156" s="64" t="s">
        <v>497</v>
      </c>
      <c r="B156" s="65" t="s">
        <v>50</v>
      </c>
      <c r="C156" s="65">
        <v>6.2</v>
      </c>
      <c r="D156" s="65" t="s">
        <v>42</v>
      </c>
      <c r="E156" s="65">
        <v>0</v>
      </c>
      <c r="F156" s="65">
        <v>1</v>
      </c>
      <c r="G156" s="65">
        <v>5</v>
      </c>
      <c r="H156" s="65">
        <v>2</v>
      </c>
      <c r="I156" s="65">
        <v>7</v>
      </c>
      <c r="J156" s="65">
        <v>7</v>
      </c>
      <c r="K156" s="65">
        <v>0.81</v>
      </c>
      <c r="L156" s="65">
        <v>0.32</v>
      </c>
      <c r="M156" s="65">
        <v>1.1299999999999999</v>
      </c>
      <c r="N156" s="65">
        <v>0</v>
      </c>
      <c r="O156" s="65">
        <v>0.24</v>
      </c>
      <c r="P156" s="65">
        <v>0</v>
      </c>
      <c r="Q156" s="65">
        <v>0.66</v>
      </c>
      <c r="R156" s="65">
        <v>0.87</v>
      </c>
      <c r="S156" s="65">
        <v>0.14000000000000001</v>
      </c>
      <c r="T156" s="65">
        <v>0.03</v>
      </c>
      <c r="U156" s="65">
        <v>0</v>
      </c>
      <c r="V156" s="65">
        <v>0.9</v>
      </c>
      <c r="W156" s="65">
        <v>0.14000000000000001</v>
      </c>
      <c r="X156" s="65">
        <v>0.9</v>
      </c>
      <c r="Y156" s="65" t="s">
        <v>51</v>
      </c>
      <c r="Z156" s="65">
        <v>0.87</v>
      </c>
      <c r="AA156" s="65">
        <v>5.3792652552926513E-2</v>
      </c>
    </row>
    <row r="157" spans="1:27" x14ac:dyDescent="0.25">
      <c r="A157" s="61" t="s">
        <v>498</v>
      </c>
      <c r="B157" s="62" t="s">
        <v>68</v>
      </c>
      <c r="C157" s="62">
        <v>4.7</v>
      </c>
      <c r="D157" s="62" t="s">
        <v>42</v>
      </c>
      <c r="E157" s="62">
        <v>0.6</v>
      </c>
      <c r="F157" s="62">
        <v>6</v>
      </c>
      <c r="G157" s="62">
        <v>4</v>
      </c>
      <c r="H157" s="62">
        <v>6</v>
      </c>
      <c r="I157" s="62">
        <v>10</v>
      </c>
      <c r="J157" s="62">
        <v>13</v>
      </c>
      <c r="K157" s="62">
        <v>0.85</v>
      </c>
      <c r="L157" s="62">
        <v>1.91</v>
      </c>
      <c r="M157" s="62">
        <v>2.77</v>
      </c>
      <c r="N157" s="62">
        <v>0</v>
      </c>
      <c r="O157" s="62">
        <v>0.04</v>
      </c>
      <c r="P157" s="62">
        <v>0</v>
      </c>
      <c r="Q157" s="62">
        <v>0.47</v>
      </c>
      <c r="R157" s="62">
        <v>0.28999999999999998</v>
      </c>
      <c r="S157" s="62">
        <v>0.06</v>
      </c>
      <c r="T157" s="62">
        <v>0.22</v>
      </c>
      <c r="U157" s="62">
        <v>0.05</v>
      </c>
      <c r="V157" s="62">
        <v>0.51</v>
      </c>
      <c r="W157" s="62">
        <v>0.11</v>
      </c>
      <c r="X157" s="62">
        <v>0.51</v>
      </c>
      <c r="Y157" s="62" t="s">
        <v>70</v>
      </c>
      <c r="Z157" s="62">
        <v>1.53</v>
      </c>
      <c r="AA157" s="62">
        <v>5.3607160647571601E-2</v>
      </c>
    </row>
    <row r="158" spans="1:27" x14ac:dyDescent="0.25">
      <c r="A158" s="64" t="s">
        <v>499</v>
      </c>
      <c r="B158" s="65" t="s">
        <v>90</v>
      </c>
      <c r="C158" s="65">
        <v>4.7</v>
      </c>
      <c r="D158" s="65" t="s">
        <v>42</v>
      </c>
      <c r="E158" s="65">
        <v>0.2</v>
      </c>
      <c r="F158" s="65">
        <v>4</v>
      </c>
      <c r="G158" s="65">
        <v>6</v>
      </c>
      <c r="H158" s="65">
        <v>3</v>
      </c>
      <c r="I158" s="65">
        <v>9</v>
      </c>
      <c r="J158" s="65">
        <v>16</v>
      </c>
      <c r="K158" s="65">
        <v>2.5499999999999998</v>
      </c>
      <c r="L158" s="65">
        <v>0.85</v>
      </c>
      <c r="M158" s="65">
        <v>3.4</v>
      </c>
      <c r="N158" s="65">
        <v>0</v>
      </c>
      <c r="O158" s="65">
        <v>0.53</v>
      </c>
      <c r="P158" s="65">
        <v>1</v>
      </c>
      <c r="Q158" s="65">
        <v>0.21</v>
      </c>
      <c r="R158" s="65">
        <v>0.66</v>
      </c>
      <c r="S158" s="65">
        <v>0.14000000000000001</v>
      </c>
      <c r="T158" s="65">
        <v>0.08</v>
      </c>
      <c r="U158" s="65">
        <v>0.02</v>
      </c>
      <c r="V158" s="65">
        <v>0.74</v>
      </c>
      <c r="W158" s="65">
        <v>0.16</v>
      </c>
      <c r="X158" s="65">
        <v>-0.26</v>
      </c>
      <c r="Y158" s="65" t="s">
        <v>100</v>
      </c>
      <c r="Z158" s="65">
        <v>1.05</v>
      </c>
      <c r="AA158" s="65">
        <v>5.3380448318804473E-2</v>
      </c>
    </row>
    <row r="159" spans="1:27" x14ac:dyDescent="0.25">
      <c r="A159" s="61" t="s">
        <v>500</v>
      </c>
      <c r="B159" s="62" t="s">
        <v>54</v>
      </c>
      <c r="C159" s="62">
        <v>5</v>
      </c>
      <c r="D159" s="62" t="s">
        <v>42</v>
      </c>
      <c r="E159" s="62">
        <v>1.4</v>
      </c>
      <c r="F159" s="62">
        <v>13</v>
      </c>
      <c r="G159" s="62">
        <v>10</v>
      </c>
      <c r="H159" s="62">
        <v>8</v>
      </c>
      <c r="I159" s="62">
        <v>18</v>
      </c>
      <c r="J159" s="62">
        <v>21</v>
      </c>
      <c r="K159" s="62">
        <v>2.8</v>
      </c>
      <c r="L159" s="62">
        <v>1.4</v>
      </c>
      <c r="M159" s="62">
        <v>4.2</v>
      </c>
      <c r="N159" s="62">
        <v>0</v>
      </c>
      <c r="O159" s="62">
        <v>0.21</v>
      </c>
      <c r="P159" s="62">
        <v>0</v>
      </c>
      <c r="Q159" s="62">
        <v>0.51999999999999991</v>
      </c>
      <c r="R159" s="62">
        <v>0.19</v>
      </c>
      <c r="S159" s="62">
        <v>0.04</v>
      </c>
      <c r="T159" s="62">
        <v>0.54</v>
      </c>
      <c r="U159" s="62">
        <v>0.11</v>
      </c>
      <c r="V159" s="62">
        <v>0.73</v>
      </c>
      <c r="W159" s="62">
        <v>0.15</v>
      </c>
      <c r="X159" s="62">
        <v>0.73</v>
      </c>
      <c r="Y159" s="62" t="s">
        <v>53</v>
      </c>
      <c r="Z159" s="62">
        <v>1.02</v>
      </c>
      <c r="AA159" s="62">
        <v>5.1154545454545453E-2</v>
      </c>
    </row>
    <row r="160" spans="1:27" x14ac:dyDescent="0.25">
      <c r="A160" s="64" t="s">
        <v>501</v>
      </c>
      <c r="B160" s="65" t="s">
        <v>90</v>
      </c>
      <c r="C160" s="65">
        <v>4.4000000000000004</v>
      </c>
      <c r="D160" s="65" t="s">
        <v>42</v>
      </c>
      <c r="E160" s="65">
        <v>1.6</v>
      </c>
      <c r="F160" s="65">
        <v>11</v>
      </c>
      <c r="G160" s="65">
        <v>8</v>
      </c>
      <c r="H160" s="65">
        <v>5</v>
      </c>
      <c r="I160" s="65">
        <v>13</v>
      </c>
      <c r="J160" s="65">
        <v>18</v>
      </c>
      <c r="K160" s="65">
        <v>2.27</v>
      </c>
      <c r="L160" s="65">
        <v>1.82</v>
      </c>
      <c r="M160" s="65">
        <v>4.09</v>
      </c>
      <c r="N160" s="65">
        <v>0</v>
      </c>
      <c r="O160" s="65">
        <v>0.19</v>
      </c>
      <c r="P160" s="65">
        <v>0</v>
      </c>
      <c r="Q160" s="65">
        <v>0.51</v>
      </c>
      <c r="R160" s="65">
        <v>0.37</v>
      </c>
      <c r="S160" s="65">
        <v>0.08</v>
      </c>
      <c r="T160" s="65">
        <v>0.33</v>
      </c>
      <c r="U160" s="65">
        <v>0.08</v>
      </c>
      <c r="V160" s="65">
        <v>0.7</v>
      </c>
      <c r="W160" s="65">
        <v>0.16</v>
      </c>
      <c r="X160" s="65">
        <v>0.7</v>
      </c>
      <c r="Y160" s="65" t="s">
        <v>100</v>
      </c>
      <c r="Z160" s="65">
        <v>1.05</v>
      </c>
      <c r="AA160" s="65">
        <v>5.0495018679950182E-2</v>
      </c>
    </row>
    <row r="161" spans="1:27" x14ac:dyDescent="0.25">
      <c r="A161" s="61" t="s">
        <v>502</v>
      </c>
      <c r="B161" s="62" t="s">
        <v>100</v>
      </c>
      <c r="C161" s="62">
        <v>5.3</v>
      </c>
      <c r="D161" s="62" t="s">
        <v>42</v>
      </c>
      <c r="E161" s="62">
        <v>0</v>
      </c>
      <c r="F161" s="62">
        <v>2</v>
      </c>
      <c r="G161" s="62">
        <v>2</v>
      </c>
      <c r="H161" s="62">
        <v>1</v>
      </c>
      <c r="I161" s="62">
        <v>3</v>
      </c>
      <c r="J161" s="62">
        <v>6</v>
      </c>
      <c r="K161" s="62">
        <v>0.75</v>
      </c>
      <c r="L161" s="62">
        <v>0.38</v>
      </c>
      <c r="M161" s="62">
        <v>1.1299999999999999</v>
      </c>
      <c r="N161" s="62">
        <v>0</v>
      </c>
      <c r="O161" s="62">
        <v>0.42</v>
      </c>
      <c r="P161" s="62">
        <v>0</v>
      </c>
      <c r="Q161" s="62">
        <v>0.08</v>
      </c>
      <c r="R161" s="62">
        <v>0.12</v>
      </c>
      <c r="S161" s="62">
        <v>0.02</v>
      </c>
      <c r="T161" s="62">
        <v>0.38</v>
      </c>
      <c r="U161" s="62">
        <v>7.0000000000000007E-2</v>
      </c>
      <c r="V161" s="62">
        <v>0.5</v>
      </c>
      <c r="W161" s="62">
        <v>9.0000000000000011E-2</v>
      </c>
      <c r="X161" s="62">
        <v>0.5</v>
      </c>
      <c r="Y161" s="62" t="s">
        <v>90</v>
      </c>
      <c r="Z161" s="62">
        <v>1.44</v>
      </c>
      <c r="AA161" s="62">
        <v>4.9464508094645067E-2</v>
      </c>
    </row>
    <row r="162" spans="1:27" x14ac:dyDescent="0.25">
      <c r="A162" s="64" t="s">
        <v>503</v>
      </c>
      <c r="B162" s="65" t="s">
        <v>73</v>
      </c>
      <c r="C162" s="65">
        <v>4.4000000000000004</v>
      </c>
      <c r="D162" s="65" t="s">
        <v>42</v>
      </c>
      <c r="E162" s="65">
        <v>1.2</v>
      </c>
      <c r="F162" s="65">
        <v>6</v>
      </c>
      <c r="G162" s="65">
        <v>8</v>
      </c>
      <c r="H162" s="65">
        <v>8</v>
      </c>
      <c r="I162" s="65">
        <v>16</v>
      </c>
      <c r="J162" s="65">
        <v>20</v>
      </c>
      <c r="K162" s="65">
        <v>2.27</v>
      </c>
      <c r="L162" s="65">
        <v>2.27</v>
      </c>
      <c r="M162" s="65">
        <v>4.55</v>
      </c>
      <c r="N162" s="65">
        <v>0</v>
      </c>
      <c r="O162" s="65">
        <v>0.5</v>
      </c>
      <c r="P162" s="65">
        <v>0</v>
      </c>
      <c r="Q162" s="65">
        <v>0.35</v>
      </c>
      <c r="R162" s="65">
        <v>0.42</v>
      </c>
      <c r="S162" s="65">
        <v>0.1</v>
      </c>
      <c r="T162" s="65">
        <v>0.43</v>
      </c>
      <c r="U162" s="65">
        <v>0.1</v>
      </c>
      <c r="V162" s="65">
        <v>0.85000000000000009</v>
      </c>
      <c r="W162" s="65">
        <v>0.2</v>
      </c>
      <c r="X162" s="65">
        <v>0.85000000000000009</v>
      </c>
      <c r="Y162" s="65" t="s">
        <v>72</v>
      </c>
      <c r="Z162" s="65">
        <v>0.84</v>
      </c>
      <c r="AA162" s="65">
        <v>4.9052303860523033E-2</v>
      </c>
    </row>
    <row r="163" spans="1:27" x14ac:dyDescent="0.25">
      <c r="A163" s="61" t="s">
        <v>504</v>
      </c>
      <c r="B163" s="62" t="s">
        <v>53</v>
      </c>
      <c r="C163" s="62">
        <v>5.0999999999999996</v>
      </c>
      <c r="D163" s="62" t="s">
        <v>42</v>
      </c>
      <c r="E163" s="62">
        <v>0.6</v>
      </c>
      <c r="F163" s="62">
        <v>0</v>
      </c>
      <c r="G163" s="62">
        <v>3</v>
      </c>
      <c r="H163" s="62">
        <v>3</v>
      </c>
      <c r="I163" s="62">
        <v>6</v>
      </c>
      <c r="J163" s="62">
        <v>6</v>
      </c>
      <c r="K163" s="62">
        <v>0.59</v>
      </c>
      <c r="L163" s="62">
        <v>0.59</v>
      </c>
      <c r="M163" s="62">
        <v>1.18</v>
      </c>
      <c r="N163" s="62">
        <v>0</v>
      </c>
      <c r="O163" s="62">
        <v>0.54</v>
      </c>
      <c r="P163" s="62">
        <v>0</v>
      </c>
      <c r="Q163" s="62">
        <v>0.01</v>
      </c>
      <c r="R163" s="62">
        <v>0.55000000000000004</v>
      </c>
      <c r="S163" s="62">
        <v>0.11</v>
      </c>
      <c r="T163" s="62">
        <v>0</v>
      </c>
      <c r="U163" s="62">
        <v>0</v>
      </c>
      <c r="V163" s="62">
        <v>0.55000000000000004</v>
      </c>
      <c r="W163" s="62">
        <v>0.11</v>
      </c>
      <c r="X163" s="62">
        <v>0.55000000000000004</v>
      </c>
      <c r="Y163" s="62" t="s">
        <v>54</v>
      </c>
      <c r="Z163" s="62">
        <v>1.29</v>
      </c>
      <c r="AA163" s="62">
        <v>4.8743150684931499E-2</v>
      </c>
    </row>
    <row r="164" spans="1:27" x14ac:dyDescent="0.25">
      <c r="A164" s="64" t="s">
        <v>505</v>
      </c>
      <c r="B164" s="65" t="s">
        <v>70</v>
      </c>
      <c r="C164" s="65">
        <v>6.1</v>
      </c>
      <c r="D164" s="65" t="s">
        <v>42</v>
      </c>
      <c r="E164" s="65">
        <v>3.2</v>
      </c>
      <c r="F164" s="65">
        <v>5</v>
      </c>
      <c r="G164" s="65">
        <v>7</v>
      </c>
      <c r="H164" s="65">
        <v>8</v>
      </c>
      <c r="I164" s="65">
        <v>15</v>
      </c>
      <c r="J164" s="65">
        <v>28</v>
      </c>
      <c r="K164" s="65">
        <v>2.13</v>
      </c>
      <c r="L164" s="65">
        <v>2.46</v>
      </c>
      <c r="M164" s="65">
        <v>4.59</v>
      </c>
      <c r="N164" s="65">
        <v>2</v>
      </c>
      <c r="O164" s="65">
        <v>0.77</v>
      </c>
      <c r="P164" s="65">
        <v>0</v>
      </c>
      <c r="Q164" s="65">
        <v>0.33</v>
      </c>
      <c r="R164" s="65">
        <v>0.87000000000000011</v>
      </c>
      <c r="S164" s="65">
        <v>0.14000000000000001</v>
      </c>
      <c r="T164" s="65">
        <v>0.23</v>
      </c>
      <c r="U164" s="65">
        <v>0.04</v>
      </c>
      <c r="V164" s="65">
        <v>1.1000000000000001</v>
      </c>
      <c r="W164" s="65">
        <v>0.18</v>
      </c>
      <c r="X164" s="65">
        <v>-0.89999999999999991</v>
      </c>
      <c r="Y164" s="65" t="s">
        <v>68</v>
      </c>
      <c r="Z164" s="65">
        <v>0.63</v>
      </c>
      <c r="AA164" s="65">
        <v>4.7609589041095877E-2</v>
      </c>
    </row>
    <row r="165" spans="1:27" x14ac:dyDescent="0.25">
      <c r="A165" s="61" t="s">
        <v>506</v>
      </c>
      <c r="B165" s="62" t="s">
        <v>62</v>
      </c>
      <c r="C165" s="62">
        <v>5.4</v>
      </c>
      <c r="D165" s="62" t="s">
        <v>42</v>
      </c>
      <c r="E165" s="62">
        <v>1</v>
      </c>
      <c r="F165" s="62">
        <v>4</v>
      </c>
      <c r="G165" s="62">
        <v>4</v>
      </c>
      <c r="H165" s="62">
        <v>4</v>
      </c>
      <c r="I165" s="62">
        <v>8</v>
      </c>
      <c r="J165" s="62">
        <v>11</v>
      </c>
      <c r="K165" s="62">
        <v>1.1100000000000001</v>
      </c>
      <c r="L165" s="62">
        <v>0.93</v>
      </c>
      <c r="M165" s="62">
        <v>2.04</v>
      </c>
      <c r="N165" s="62">
        <v>0</v>
      </c>
      <c r="O165" s="62">
        <v>0.27</v>
      </c>
      <c r="P165" s="62">
        <v>0</v>
      </c>
      <c r="Q165" s="62">
        <v>0.49</v>
      </c>
      <c r="R165" s="62">
        <v>0.62</v>
      </c>
      <c r="S165" s="62">
        <v>0.11</v>
      </c>
      <c r="T165" s="62">
        <v>0.14000000000000001</v>
      </c>
      <c r="U165" s="62">
        <v>0.03</v>
      </c>
      <c r="V165" s="62">
        <v>0.76</v>
      </c>
      <c r="W165" s="62">
        <v>0.14000000000000001</v>
      </c>
      <c r="X165" s="62">
        <v>0.76</v>
      </c>
      <c r="Y165" s="62" t="s">
        <v>63</v>
      </c>
      <c r="Z165" s="62">
        <v>0.88</v>
      </c>
      <c r="AA165" s="62">
        <v>4.594703196347031E-2</v>
      </c>
    </row>
    <row r="166" spans="1:27" x14ac:dyDescent="0.25">
      <c r="A166" s="64" t="s">
        <v>507</v>
      </c>
      <c r="B166" s="65" t="s">
        <v>59</v>
      </c>
      <c r="C166" s="65">
        <v>4.9000000000000004</v>
      </c>
      <c r="D166" s="65" t="s">
        <v>42</v>
      </c>
      <c r="E166" s="65">
        <v>0.6</v>
      </c>
      <c r="F166" s="65">
        <v>11</v>
      </c>
      <c r="G166" s="65">
        <v>9</v>
      </c>
      <c r="H166" s="65">
        <v>6</v>
      </c>
      <c r="I166" s="65">
        <v>15</v>
      </c>
      <c r="J166" s="65">
        <v>17</v>
      </c>
      <c r="K166" s="65">
        <v>1.84</v>
      </c>
      <c r="L166" s="65">
        <v>1.63</v>
      </c>
      <c r="M166" s="65">
        <v>3.47</v>
      </c>
      <c r="N166" s="65">
        <v>0</v>
      </c>
      <c r="O166" s="65">
        <v>0.31</v>
      </c>
      <c r="P166" s="65">
        <v>0</v>
      </c>
      <c r="Q166" s="65">
        <v>0.43</v>
      </c>
      <c r="R166" s="65">
        <v>0.63</v>
      </c>
      <c r="S166" s="65">
        <v>0.13</v>
      </c>
      <c r="T166" s="65">
        <v>0.11</v>
      </c>
      <c r="U166" s="65">
        <v>0.02</v>
      </c>
      <c r="V166" s="65">
        <v>0.74</v>
      </c>
      <c r="W166" s="65">
        <v>0.15</v>
      </c>
      <c r="X166" s="65">
        <v>0.74</v>
      </c>
      <c r="Y166" s="65" t="s">
        <v>60</v>
      </c>
      <c r="Z166" s="65">
        <v>0.9</v>
      </c>
      <c r="AA166" s="65">
        <v>4.5754669987546702E-2</v>
      </c>
    </row>
    <row r="167" spans="1:27" x14ac:dyDescent="0.25">
      <c r="A167" s="61" t="s">
        <v>508</v>
      </c>
      <c r="B167" s="62" t="s">
        <v>47</v>
      </c>
      <c r="C167" s="62">
        <v>5</v>
      </c>
      <c r="D167" s="62" t="s">
        <v>42</v>
      </c>
      <c r="E167" s="62">
        <v>0.4</v>
      </c>
      <c r="F167" s="62">
        <v>3</v>
      </c>
      <c r="G167" s="62">
        <v>2</v>
      </c>
      <c r="H167" s="62">
        <v>4</v>
      </c>
      <c r="I167" s="62">
        <v>6</v>
      </c>
      <c r="J167" s="62">
        <v>8</v>
      </c>
      <c r="K167" s="62">
        <v>0.6</v>
      </c>
      <c r="L167" s="62">
        <v>1</v>
      </c>
      <c r="M167" s="62">
        <v>1.6</v>
      </c>
      <c r="N167" s="62">
        <v>0</v>
      </c>
      <c r="O167" s="62">
        <v>0.31</v>
      </c>
      <c r="P167" s="62">
        <v>0</v>
      </c>
      <c r="Q167" s="62">
        <v>0.54</v>
      </c>
      <c r="R167" s="62">
        <v>0.01</v>
      </c>
      <c r="S167" s="62">
        <v>0</v>
      </c>
      <c r="T167" s="62">
        <v>0.84000000000000008</v>
      </c>
      <c r="U167" s="62">
        <v>0.17</v>
      </c>
      <c r="V167" s="62">
        <v>0.85000000000000009</v>
      </c>
      <c r="W167" s="62">
        <v>0.17</v>
      </c>
      <c r="X167" s="62">
        <v>0.85000000000000009</v>
      </c>
      <c r="Y167" s="62" t="s">
        <v>45</v>
      </c>
      <c r="Z167" s="62">
        <v>0.78</v>
      </c>
      <c r="AA167" s="62">
        <v>4.5548567870485682E-2</v>
      </c>
    </row>
    <row r="168" spans="1:27" x14ac:dyDescent="0.25">
      <c r="A168" s="64" t="s">
        <v>509</v>
      </c>
      <c r="B168" s="65" t="s">
        <v>56</v>
      </c>
      <c r="C168" s="65">
        <v>6.1</v>
      </c>
      <c r="D168" s="65" t="s">
        <v>42</v>
      </c>
      <c r="E168" s="65">
        <v>1.2</v>
      </c>
      <c r="F168" s="65">
        <v>5</v>
      </c>
      <c r="G168" s="65">
        <v>4</v>
      </c>
      <c r="H168" s="65">
        <v>6</v>
      </c>
      <c r="I168" s="65">
        <v>10</v>
      </c>
      <c r="J168" s="65">
        <v>15</v>
      </c>
      <c r="K168" s="65">
        <v>0.82</v>
      </c>
      <c r="L168" s="65">
        <v>1.64</v>
      </c>
      <c r="M168" s="65">
        <v>2.46</v>
      </c>
      <c r="N168" s="65">
        <v>0</v>
      </c>
      <c r="O168" s="65">
        <v>0.06</v>
      </c>
      <c r="P168" s="65">
        <v>1</v>
      </c>
      <c r="Q168" s="65">
        <v>0.78999999999999992</v>
      </c>
      <c r="R168" s="65">
        <v>0.12</v>
      </c>
      <c r="S168" s="65">
        <v>0.02</v>
      </c>
      <c r="T168" s="65">
        <v>0.73</v>
      </c>
      <c r="U168" s="65">
        <v>0.12</v>
      </c>
      <c r="V168" s="65">
        <v>0.85</v>
      </c>
      <c r="W168" s="65">
        <v>0.14000000000000001</v>
      </c>
      <c r="X168" s="65">
        <v>-0.15</v>
      </c>
      <c r="Y168" s="65" t="s">
        <v>57</v>
      </c>
      <c r="Z168" s="65">
        <v>0.78</v>
      </c>
      <c r="AA168" s="65">
        <v>4.5548567870485668E-2</v>
      </c>
    </row>
    <row r="169" spans="1:27" x14ac:dyDescent="0.25">
      <c r="A169" s="61" t="s">
        <v>510</v>
      </c>
      <c r="B169" s="62" t="s">
        <v>51</v>
      </c>
      <c r="C169" s="62">
        <v>4.5999999999999996</v>
      </c>
      <c r="D169" s="62" t="s">
        <v>42</v>
      </c>
      <c r="E169" s="62">
        <v>1.8</v>
      </c>
      <c r="F169" s="62">
        <v>0</v>
      </c>
      <c r="G169" s="62">
        <v>2</v>
      </c>
      <c r="H169" s="62">
        <v>2</v>
      </c>
      <c r="I169" s="62">
        <v>4</v>
      </c>
      <c r="J169" s="62">
        <v>9</v>
      </c>
      <c r="K169" s="62">
        <v>0.43</v>
      </c>
      <c r="L169" s="62">
        <v>1.52</v>
      </c>
      <c r="M169" s="62">
        <v>1.96</v>
      </c>
      <c r="N169" s="62">
        <v>1</v>
      </c>
      <c r="O169" s="62">
        <v>0.76</v>
      </c>
      <c r="P169" s="62">
        <v>0</v>
      </c>
      <c r="Q169" s="62">
        <v>0.03</v>
      </c>
      <c r="R169" s="62">
        <v>0.02</v>
      </c>
      <c r="S169" s="62">
        <v>0</v>
      </c>
      <c r="T169" s="62">
        <v>0.77</v>
      </c>
      <c r="U169" s="62">
        <v>0.17</v>
      </c>
      <c r="V169" s="62">
        <v>0.79</v>
      </c>
      <c r="W169" s="62">
        <v>0.17</v>
      </c>
      <c r="X169" s="62">
        <v>-0.21</v>
      </c>
      <c r="Y169" s="62" t="s">
        <v>50</v>
      </c>
      <c r="Z169" s="62">
        <v>0.81</v>
      </c>
      <c r="AA169" s="62">
        <v>4.396158156911581E-2</v>
      </c>
    </row>
    <row r="170" spans="1:27" x14ac:dyDescent="0.25">
      <c r="A170" s="64" t="s">
        <v>511</v>
      </c>
      <c r="B170" s="65" t="s">
        <v>70</v>
      </c>
      <c r="C170" s="65">
        <v>5.0999999999999996</v>
      </c>
      <c r="D170" s="65" t="s">
        <v>42</v>
      </c>
      <c r="E170" s="65">
        <v>1.4</v>
      </c>
      <c r="F170" s="65">
        <v>6</v>
      </c>
      <c r="G170" s="65">
        <v>5</v>
      </c>
      <c r="H170" s="65">
        <v>10</v>
      </c>
      <c r="I170" s="65">
        <v>15</v>
      </c>
      <c r="J170" s="65">
        <v>26</v>
      </c>
      <c r="K170" s="65">
        <v>1.18</v>
      </c>
      <c r="L170" s="65">
        <v>3.92</v>
      </c>
      <c r="M170" s="65">
        <v>5.0999999999999996</v>
      </c>
      <c r="N170" s="65">
        <v>1</v>
      </c>
      <c r="O170" s="65">
        <v>0.37</v>
      </c>
      <c r="P170" s="65">
        <v>0</v>
      </c>
      <c r="Q170" s="65">
        <v>0.64</v>
      </c>
      <c r="R170" s="65">
        <v>0.44</v>
      </c>
      <c r="S170" s="65">
        <v>0.08</v>
      </c>
      <c r="T170" s="65">
        <v>0.57000000000000006</v>
      </c>
      <c r="U170" s="65">
        <v>0.11</v>
      </c>
      <c r="V170" s="65">
        <v>1.01</v>
      </c>
      <c r="W170" s="65">
        <v>0.19</v>
      </c>
      <c r="X170" s="65">
        <v>1.0000000000000059E-2</v>
      </c>
      <c r="Y170" s="65" t="s">
        <v>68</v>
      </c>
      <c r="Z170" s="65">
        <v>0.63</v>
      </c>
      <c r="AA170" s="65">
        <v>4.371425902864258E-2</v>
      </c>
    </row>
    <row r="171" spans="1:27" x14ac:dyDescent="0.25">
      <c r="A171" s="61" t="s">
        <v>512</v>
      </c>
      <c r="B171" s="62" t="s">
        <v>57</v>
      </c>
      <c r="C171" s="62">
        <v>4.9000000000000004</v>
      </c>
      <c r="D171" s="62" t="s">
        <v>42</v>
      </c>
      <c r="E171" s="62">
        <v>1.6</v>
      </c>
      <c r="F171" s="62">
        <v>7</v>
      </c>
      <c r="G171" s="62">
        <v>6</v>
      </c>
      <c r="H171" s="62">
        <v>5</v>
      </c>
      <c r="I171" s="62">
        <v>11</v>
      </c>
      <c r="J171" s="62">
        <v>20</v>
      </c>
      <c r="K171" s="62">
        <v>1.22</v>
      </c>
      <c r="L171" s="62">
        <v>2.86</v>
      </c>
      <c r="M171" s="62">
        <v>4.08</v>
      </c>
      <c r="N171" s="62">
        <v>0</v>
      </c>
      <c r="O171" s="62">
        <v>0.79</v>
      </c>
      <c r="P171" s="62">
        <v>1</v>
      </c>
      <c r="Q171" s="62">
        <v>0.17</v>
      </c>
      <c r="R171" s="62">
        <v>0.7400000000000001</v>
      </c>
      <c r="S171" s="62">
        <v>0.15</v>
      </c>
      <c r="T171" s="62">
        <v>0.22</v>
      </c>
      <c r="U171" s="62">
        <v>0.04</v>
      </c>
      <c r="V171" s="62">
        <v>0.96000000000000008</v>
      </c>
      <c r="W171" s="62">
        <v>0.19</v>
      </c>
      <c r="X171" s="62">
        <v>-3.9999999999999918E-2</v>
      </c>
      <c r="Y171" s="62" t="s">
        <v>56</v>
      </c>
      <c r="Z171" s="62">
        <v>0.66</v>
      </c>
      <c r="AA171" s="62">
        <v>4.3528767123287668E-2</v>
      </c>
    </row>
    <row r="172" spans="1:27" x14ac:dyDescent="0.25">
      <c r="A172" s="64" t="s">
        <v>513</v>
      </c>
      <c r="B172" s="65" t="s">
        <v>62</v>
      </c>
      <c r="C172" s="65">
        <v>4.7</v>
      </c>
      <c r="D172" s="65" t="s">
        <v>42</v>
      </c>
      <c r="E172" s="65">
        <v>0</v>
      </c>
      <c r="F172" s="65">
        <v>4</v>
      </c>
      <c r="G172" s="65">
        <v>5</v>
      </c>
      <c r="H172" s="65">
        <v>8</v>
      </c>
      <c r="I172" s="65">
        <v>13</v>
      </c>
      <c r="J172" s="65">
        <v>28</v>
      </c>
      <c r="K172" s="65">
        <v>0.85</v>
      </c>
      <c r="L172" s="65">
        <v>5.1100000000000003</v>
      </c>
      <c r="M172" s="65">
        <v>5.96</v>
      </c>
      <c r="N172" s="65">
        <v>1</v>
      </c>
      <c r="O172" s="65">
        <v>0.5</v>
      </c>
      <c r="P172" s="65">
        <v>2</v>
      </c>
      <c r="Q172" s="65">
        <v>0.18</v>
      </c>
      <c r="R172" s="65">
        <v>0.11</v>
      </c>
      <c r="S172" s="65">
        <v>0.02</v>
      </c>
      <c r="T172" s="65">
        <v>0.56999999999999995</v>
      </c>
      <c r="U172" s="65">
        <v>0.12</v>
      </c>
      <c r="V172" s="65">
        <v>0.67999999999999994</v>
      </c>
      <c r="W172" s="65">
        <v>0.14000000000000001</v>
      </c>
      <c r="X172" s="65">
        <v>-2.3199999999999998</v>
      </c>
      <c r="Y172" s="65" t="s">
        <v>63</v>
      </c>
      <c r="Z172" s="65">
        <v>0.88</v>
      </c>
      <c r="AA172" s="65">
        <v>4.1110502283105012E-2</v>
      </c>
    </row>
    <row r="173" spans="1:27" x14ac:dyDescent="0.25">
      <c r="A173" s="61" t="s">
        <v>514</v>
      </c>
      <c r="B173" s="62" t="s">
        <v>59</v>
      </c>
      <c r="C173" s="62">
        <v>5.7</v>
      </c>
      <c r="D173" s="62" t="s">
        <v>42</v>
      </c>
      <c r="E173" s="62">
        <v>0.8</v>
      </c>
      <c r="F173" s="62">
        <v>0</v>
      </c>
      <c r="G173" s="62">
        <v>3</v>
      </c>
      <c r="H173" s="62">
        <v>4</v>
      </c>
      <c r="I173" s="62">
        <v>7</v>
      </c>
      <c r="J173" s="62">
        <v>7</v>
      </c>
      <c r="K173" s="62">
        <v>0.53</v>
      </c>
      <c r="L173" s="62">
        <v>0.7</v>
      </c>
      <c r="M173" s="62">
        <v>1.23</v>
      </c>
      <c r="N173" s="62">
        <v>0</v>
      </c>
      <c r="O173" s="62">
        <v>0.45</v>
      </c>
      <c r="P173" s="62">
        <v>0</v>
      </c>
      <c r="Q173" s="62">
        <v>0.21</v>
      </c>
      <c r="R173" s="62">
        <v>0.43999999999999989</v>
      </c>
      <c r="S173" s="62">
        <v>0.08</v>
      </c>
      <c r="T173" s="62">
        <v>0.22</v>
      </c>
      <c r="U173" s="62">
        <v>0.04</v>
      </c>
      <c r="V173" s="62">
        <v>0.65999999999999992</v>
      </c>
      <c r="W173" s="62">
        <v>0.12</v>
      </c>
      <c r="X173" s="62">
        <v>0.65999999999999992</v>
      </c>
      <c r="Y173" s="62" t="s">
        <v>60</v>
      </c>
      <c r="Z173" s="62">
        <v>0.9</v>
      </c>
      <c r="AA173" s="62">
        <v>4.0808219178082181E-2</v>
      </c>
    </row>
    <row r="174" spans="1:27" x14ac:dyDescent="0.25">
      <c r="A174" s="64" t="s">
        <v>515</v>
      </c>
      <c r="B174" s="65" t="s">
        <v>72</v>
      </c>
      <c r="C174" s="65">
        <v>4.9000000000000004</v>
      </c>
      <c r="D174" s="65" t="s">
        <v>42</v>
      </c>
      <c r="E174" s="65">
        <v>1.4</v>
      </c>
      <c r="F174" s="65">
        <v>4</v>
      </c>
      <c r="G174" s="65">
        <v>5</v>
      </c>
      <c r="H174" s="65">
        <v>7</v>
      </c>
      <c r="I174" s="65">
        <v>12</v>
      </c>
      <c r="J174" s="65">
        <v>15</v>
      </c>
      <c r="K174" s="65">
        <v>1.22</v>
      </c>
      <c r="L174" s="65">
        <v>1.84</v>
      </c>
      <c r="M174" s="65">
        <v>3.06</v>
      </c>
      <c r="N174" s="65">
        <v>0</v>
      </c>
      <c r="O174" s="65">
        <v>0.38</v>
      </c>
      <c r="P174" s="65">
        <v>0</v>
      </c>
      <c r="Q174" s="65">
        <v>0.11</v>
      </c>
      <c r="R174" s="65">
        <v>0.09</v>
      </c>
      <c r="S174" s="65">
        <v>0.02</v>
      </c>
      <c r="T174" s="65">
        <v>0.4</v>
      </c>
      <c r="U174" s="65">
        <v>0.08</v>
      </c>
      <c r="V174" s="65">
        <v>0.49</v>
      </c>
      <c r="W174" s="65">
        <v>0.1</v>
      </c>
      <c r="X174" s="65">
        <v>0.49</v>
      </c>
      <c r="Y174" s="65" t="s">
        <v>73</v>
      </c>
      <c r="Z174" s="65">
        <v>1.17</v>
      </c>
      <c r="AA174" s="65">
        <v>3.938611457036114E-2</v>
      </c>
    </row>
    <row r="175" spans="1:27" x14ac:dyDescent="0.25">
      <c r="A175" s="61" t="s">
        <v>516</v>
      </c>
      <c r="B175" s="62" t="s">
        <v>45</v>
      </c>
      <c r="C175" s="62">
        <v>5.4</v>
      </c>
      <c r="D175" s="62" t="s">
        <v>42</v>
      </c>
      <c r="E175" s="62">
        <v>0.2</v>
      </c>
      <c r="F175" s="62">
        <v>1</v>
      </c>
      <c r="G175" s="62">
        <v>2</v>
      </c>
      <c r="H175" s="62">
        <v>4</v>
      </c>
      <c r="I175" s="62">
        <v>6</v>
      </c>
      <c r="J175" s="62">
        <v>7</v>
      </c>
      <c r="K175" s="62">
        <v>0.37</v>
      </c>
      <c r="L175" s="62">
        <v>0.93</v>
      </c>
      <c r="M175" s="62">
        <v>1.3</v>
      </c>
      <c r="N175" s="62">
        <v>0</v>
      </c>
      <c r="O175" s="62">
        <v>0.28000000000000003</v>
      </c>
      <c r="P175" s="62">
        <v>0</v>
      </c>
      <c r="Q175" s="62">
        <v>0.04</v>
      </c>
      <c r="R175" s="62">
        <v>0.01</v>
      </c>
      <c r="S175" s="62">
        <v>0</v>
      </c>
      <c r="T175" s="62">
        <v>0.31</v>
      </c>
      <c r="U175" s="62">
        <v>0.06</v>
      </c>
      <c r="V175" s="62">
        <v>0.32</v>
      </c>
      <c r="W175" s="62">
        <v>0.06</v>
      </c>
      <c r="X175" s="62">
        <v>0.32</v>
      </c>
      <c r="Y175" s="62" t="s">
        <v>47</v>
      </c>
      <c r="Z175" s="62">
        <v>1.5</v>
      </c>
      <c r="AA175" s="62">
        <v>3.2976338729763383E-2</v>
      </c>
    </row>
    <row r="176" spans="1:27" x14ac:dyDescent="0.25">
      <c r="A176" s="64" t="s">
        <v>517</v>
      </c>
      <c r="B176" s="65" t="s">
        <v>70</v>
      </c>
      <c r="C176" s="65">
        <v>4.8</v>
      </c>
      <c r="D176" s="65" t="s">
        <v>42</v>
      </c>
      <c r="E176" s="65">
        <v>0.6</v>
      </c>
      <c r="F176" s="65">
        <v>3</v>
      </c>
      <c r="G176" s="65">
        <v>8</v>
      </c>
      <c r="H176" s="65">
        <v>8</v>
      </c>
      <c r="I176" s="65">
        <v>16</v>
      </c>
      <c r="J176" s="65">
        <v>20</v>
      </c>
      <c r="K176" s="65">
        <v>1.67</v>
      </c>
      <c r="L176" s="65">
        <v>2.5</v>
      </c>
      <c r="M176" s="65">
        <v>4.17</v>
      </c>
      <c r="N176" s="65">
        <v>0</v>
      </c>
      <c r="O176" s="65">
        <v>0.44</v>
      </c>
      <c r="P176" s="65">
        <v>1</v>
      </c>
      <c r="Q176" s="65">
        <v>0.32</v>
      </c>
      <c r="R176" s="65">
        <v>0.23</v>
      </c>
      <c r="S176" s="65">
        <v>0.05</v>
      </c>
      <c r="T176" s="65">
        <v>0.53</v>
      </c>
      <c r="U176" s="65">
        <v>0.11</v>
      </c>
      <c r="V176" s="65">
        <v>0.76</v>
      </c>
      <c r="W176" s="65">
        <v>0.16</v>
      </c>
      <c r="X176" s="65">
        <v>-0.24</v>
      </c>
      <c r="Y176" s="65" t="s">
        <v>68</v>
      </c>
      <c r="Z176" s="65">
        <v>0.63</v>
      </c>
      <c r="AA176" s="65">
        <v>3.289389788293897E-2</v>
      </c>
    </row>
    <row r="177" spans="1:27" x14ac:dyDescent="0.25">
      <c r="A177" s="61" t="s">
        <v>518</v>
      </c>
      <c r="B177" s="62" t="s">
        <v>53</v>
      </c>
      <c r="C177" s="62">
        <v>5</v>
      </c>
      <c r="D177" s="62" t="s">
        <v>42</v>
      </c>
      <c r="E177" s="62">
        <v>2</v>
      </c>
      <c r="F177" s="62">
        <v>10</v>
      </c>
      <c r="G177" s="62">
        <v>5</v>
      </c>
      <c r="H177" s="62">
        <v>6</v>
      </c>
      <c r="I177" s="62">
        <v>11</v>
      </c>
      <c r="J177" s="62">
        <v>21</v>
      </c>
      <c r="K177" s="62">
        <v>2.2000000000000002</v>
      </c>
      <c r="L177" s="62">
        <v>2</v>
      </c>
      <c r="M177" s="62">
        <v>4.2</v>
      </c>
      <c r="N177" s="62">
        <v>0</v>
      </c>
      <c r="O177" s="62">
        <v>0.13</v>
      </c>
      <c r="P177" s="62">
        <v>0</v>
      </c>
      <c r="Q177" s="62">
        <v>0.23</v>
      </c>
      <c r="R177" s="62">
        <v>0.19</v>
      </c>
      <c r="S177" s="62">
        <v>0.04</v>
      </c>
      <c r="T177" s="62">
        <v>0.17</v>
      </c>
      <c r="U177" s="62">
        <v>0.03</v>
      </c>
      <c r="V177" s="62">
        <v>0.36</v>
      </c>
      <c r="W177" s="62">
        <v>7.0000000000000007E-2</v>
      </c>
      <c r="X177" s="62">
        <v>0.36</v>
      </c>
      <c r="Y177" s="62" t="s">
        <v>54</v>
      </c>
      <c r="Z177" s="62">
        <v>1.29</v>
      </c>
      <c r="AA177" s="62">
        <v>3.1904607721046072E-2</v>
      </c>
    </row>
    <row r="178" spans="1:27" x14ac:dyDescent="0.25">
      <c r="A178" s="64" t="s">
        <v>519</v>
      </c>
      <c r="B178" s="65" t="s">
        <v>59</v>
      </c>
      <c r="C178" s="65">
        <v>6.3</v>
      </c>
      <c r="D178" s="65" t="s">
        <v>42</v>
      </c>
      <c r="E178" s="65">
        <v>0</v>
      </c>
      <c r="F178" s="65">
        <v>4</v>
      </c>
      <c r="G178" s="65">
        <v>4</v>
      </c>
      <c r="H178" s="65">
        <v>4</v>
      </c>
      <c r="I178" s="65">
        <v>8</v>
      </c>
      <c r="J178" s="65">
        <v>8</v>
      </c>
      <c r="K178" s="65">
        <v>0.63</v>
      </c>
      <c r="L178" s="65">
        <v>0.63</v>
      </c>
      <c r="M178" s="65">
        <v>1.27</v>
      </c>
      <c r="N178" s="65">
        <v>0</v>
      </c>
      <c r="O178" s="65">
        <v>0.4</v>
      </c>
      <c r="P178" s="65">
        <v>0</v>
      </c>
      <c r="Q178" s="65">
        <v>0.08</v>
      </c>
      <c r="R178" s="65">
        <v>0.37</v>
      </c>
      <c r="S178" s="65">
        <v>0.06</v>
      </c>
      <c r="T178" s="65">
        <v>0.11</v>
      </c>
      <c r="U178" s="65">
        <v>0.02</v>
      </c>
      <c r="V178" s="65">
        <v>0.48</v>
      </c>
      <c r="W178" s="65">
        <v>0.08</v>
      </c>
      <c r="X178" s="65">
        <v>0.48</v>
      </c>
      <c r="Y178" s="65" t="s">
        <v>60</v>
      </c>
      <c r="Z178" s="65">
        <v>0.9</v>
      </c>
      <c r="AA178" s="65">
        <v>2.9678704856787041E-2</v>
      </c>
    </row>
    <row r="179" spans="1:27" x14ac:dyDescent="0.25">
      <c r="A179" s="61" t="s">
        <v>520</v>
      </c>
      <c r="B179" s="62" t="s">
        <v>90</v>
      </c>
      <c r="C179" s="62">
        <v>4.7</v>
      </c>
      <c r="D179" s="62" t="s">
        <v>42</v>
      </c>
      <c r="E179" s="62">
        <v>0.6</v>
      </c>
      <c r="F179" s="62">
        <v>7</v>
      </c>
      <c r="G179" s="62">
        <v>7</v>
      </c>
      <c r="H179" s="62">
        <v>7</v>
      </c>
      <c r="I179" s="62">
        <v>14</v>
      </c>
      <c r="J179" s="62">
        <v>17</v>
      </c>
      <c r="K179" s="62">
        <v>1.91</v>
      </c>
      <c r="L179" s="62">
        <v>1.7</v>
      </c>
      <c r="M179" s="62">
        <v>3.62</v>
      </c>
      <c r="N179" s="62">
        <v>0</v>
      </c>
      <c r="O179" s="62">
        <v>0.13</v>
      </c>
      <c r="P179" s="62">
        <v>0</v>
      </c>
      <c r="Q179" s="62">
        <v>0.28000000000000003</v>
      </c>
      <c r="R179" s="62">
        <v>0.18</v>
      </c>
      <c r="S179" s="62">
        <v>0.04</v>
      </c>
      <c r="T179" s="62">
        <v>0.23</v>
      </c>
      <c r="U179" s="62">
        <v>0.05</v>
      </c>
      <c r="V179" s="62">
        <v>0.41</v>
      </c>
      <c r="W179" s="62">
        <v>0.09</v>
      </c>
      <c r="X179" s="62">
        <v>0.41</v>
      </c>
      <c r="Y179" s="62" t="s">
        <v>100</v>
      </c>
      <c r="Z179" s="62">
        <v>1.05</v>
      </c>
      <c r="AA179" s="62">
        <v>2.9575653798256531E-2</v>
      </c>
    </row>
    <row r="180" spans="1:27" x14ac:dyDescent="0.25">
      <c r="A180" s="64" t="s">
        <v>521</v>
      </c>
      <c r="B180" s="65" t="s">
        <v>50</v>
      </c>
      <c r="C180" s="65">
        <v>4.5</v>
      </c>
      <c r="D180" s="65" t="s">
        <v>42</v>
      </c>
      <c r="E180" s="65">
        <v>0</v>
      </c>
      <c r="F180" s="65">
        <v>8</v>
      </c>
      <c r="G180" s="65">
        <v>6</v>
      </c>
      <c r="H180" s="65">
        <v>4</v>
      </c>
      <c r="I180" s="65">
        <v>10</v>
      </c>
      <c r="J180" s="65">
        <v>15</v>
      </c>
      <c r="K180" s="65">
        <v>2.67</v>
      </c>
      <c r="L180" s="65">
        <v>0.67</v>
      </c>
      <c r="M180" s="65">
        <v>3.33</v>
      </c>
      <c r="N180" s="65">
        <v>0</v>
      </c>
      <c r="O180" s="65">
        <v>0.18</v>
      </c>
      <c r="P180" s="65">
        <v>1</v>
      </c>
      <c r="Q180" s="65">
        <v>0.3</v>
      </c>
      <c r="R180" s="65">
        <v>0.44</v>
      </c>
      <c r="S180" s="65">
        <v>0.1</v>
      </c>
      <c r="T180" s="65">
        <v>0.04</v>
      </c>
      <c r="U180" s="65">
        <v>0.01</v>
      </c>
      <c r="V180" s="65">
        <v>0.48</v>
      </c>
      <c r="W180" s="65">
        <v>0.11</v>
      </c>
      <c r="X180" s="65">
        <v>-0.52</v>
      </c>
      <c r="Y180" s="65" t="s">
        <v>51</v>
      </c>
      <c r="Z180" s="65">
        <v>0.87</v>
      </c>
      <c r="AA180" s="65">
        <v>2.8689414694894139E-2</v>
      </c>
    </row>
    <row r="181" spans="1:27" x14ac:dyDescent="0.25">
      <c r="A181" s="61" t="s">
        <v>522</v>
      </c>
      <c r="B181" s="62" t="s">
        <v>47</v>
      </c>
      <c r="C181" s="62">
        <v>5</v>
      </c>
      <c r="D181" s="62" t="s">
        <v>42</v>
      </c>
      <c r="E181" s="62">
        <v>0.6</v>
      </c>
      <c r="F181" s="62">
        <v>5</v>
      </c>
      <c r="G181" s="62">
        <v>6</v>
      </c>
      <c r="H181" s="62">
        <v>4</v>
      </c>
      <c r="I181" s="62">
        <v>10</v>
      </c>
      <c r="J181" s="62">
        <v>10</v>
      </c>
      <c r="K181" s="62">
        <v>1.6</v>
      </c>
      <c r="L181" s="62">
        <v>0.4</v>
      </c>
      <c r="M181" s="62">
        <v>2</v>
      </c>
      <c r="N181" s="62">
        <v>0</v>
      </c>
      <c r="O181" s="62">
        <v>0.08</v>
      </c>
      <c r="P181" s="62">
        <v>1</v>
      </c>
      <c r="Q181" s="62">
        <v>0.42</v>
      </c>
      <c r="R181" s="62">
        <v>0.17</v>
      </c>
      <c r="S181" s="62">
        <v>0.03</v>
      </c>
      <c r="T181" s="62">
        <v>0.33</v>
      </c>
      <c r="U181" s="62">
        <v>7.0000000000000007E-2</v>
      </c>
      <c r="V181" s="62">
        <v>0.5</v>
      </c>
      <c r="W181" s="62">
        <v>0.1</v>
      </c>
      <c r="X181" s="62">
        <v>-0.49999999999999989</v>
      </c>
      <c r="Y181" s="62" t="s">
        <v>45</v>
      </c>
      <c r="Z181" s="62">
        <v>0.78</v>
      </c>
      <c r="AA181" s="62">
        <v>2.679327521793275E-2</v>
      </c>
    </row>
    <row r="182" spans="1:27" x14ac:dyDescent="0.25">
      <c r="A182" s="64" t="s">
        <v>523</v>
      </c>
      <c r="B182" s="65" t="s">
        <v>47</v>
      </c>
      <c r="C182" s="65">
        <v>5</v>
      </c>
      <c r="D182" s="65" t="s">
        <v>42</v>
      </c>
      <c r="E182" s="66">
        <v>1.2</v>
      </c>
      <c r="F182" s="65">
        <v>3</v>
      </c>
      <c r="G182" s="65">
        <v>4</v>
      </c>
      <c r="H182" s="65">
        <v>4</v>
      </c>
      <c r="I182" s="65">
        <v>8</v>
      </c>
      <c r="J182" s="65">
        <v>9</v>
      </c>
      <c r="K182" s="65">
        <v>0.8</v>
      </c>
      <c r="L182" s="65">
        <v>1</v>
      </c>
      <c r="M182" s="65">
        <v>1.8</v>
      </c>
      <c r="N182" s="65">
        <v>0</v>
      </c>
      <c r="O182" s="65">
        <v>0.32</v>
      </c>
      <c r="P182" s="65">
        <v>0</v>
      </c>
      <c r="Q182" s="65">
        <v>0.17</v>
      </c>
      <c r="R182" s="65">
        <v>0.16</v>
      </c>
      <c r="S182" s="65">
        <v>0.03</v>
      </c>
      <c r="T182" s="65">
        <v>0.33</v>
      </c>
      <c r="U182" s="65">
        <v>7.0000000000000007E-2</v>
      </c>
      <c r="V182" s="65">
        <v>0.49</v>
      </c>
      <c r="W182" s="65">
        <v>0.1</v>
      </c>
      <c r="X182" s="65">
        <v>0.49</v>
      </c>
      <c r="Y182" s="65" t="s">
        <v>45</v>
      </c>
      <c r="Z182" s="65">
        <v>0.78</v>
      </c>
      <c r="AA182" s="65">
        <v>2.6257409713574102E-2</v>
      </c>
    </row>
    <row r="183" spans="1:27" x14ac:dyDescent="0.25">
      <c r="A183" s="61" t="s">
        <v>524</v>
      </c>
      <c r="B183" s="62" t="s">
        <v>60</v>
      </c>
      <c r="C183" s="62">
        <v>5</v>
      </c>
      <c r="D183" s="62" t="s">
        <v>42</v>
      </c>
      <c r="E183" s="63">
        <v>0.6</v>
      </c>
      <c r="F183" s="62">
        <v>11</v>
      </c>
      <c r="G183" s="62">
        <v>7</v>
      </c>
      <c r="H183" s="62">
        <v>7</v>
      </c>
      <c r="I183" s="62">
        <v>14</v>
      </c>
      <c r="J183" s="62">
        <v>28</v>
      </c>
      <c r="K183" s="62">
        <v>2.8</v>
      </c>
      <c r="L183" s="62">
        <v>2.8</v>
      </c>
      <c r="M183" s="62">
        <v>5.6</v>
      </c>
      <c r="N183" s="62">
        <v>0</v>
      </c>
      <c r="O183" s="62">
        <v>0.08</v>
      </c>
      <c r="P183" s="62">
        <v>0</v>
      </c>
      <c r="Q183" s="62">
        <v>0.31</v>
      </c>
      <c r="R183" s="62">
        <v>9.0000000000000011E-2</v>
      </c>
      <c r="S183" s="62">
        <v>0.02</v>
      </c>
      <c r="T183" s="62">
        <v>0.3</v>
      </c>
      <c r="U183" s="62">
        <v>0.06</v>
      </c>
      <c r="V183" s="62">
        <v>0.39000000000000012</v>
      </c>
      <c r="W183" s="62">
        <v>0.08</v>
      </c>
      <c r="X183" s="62">
        <v>0.39000000000000012</v>
      </c>
      <c r="Y183" s="62" t="s">
        <v>59</v>
      </c>
      <c r="Z183" s="62">
        <v>0.96</v>
      </c>
      <c r="AA183" s="62">
        <v>2.5721544209215449E-2</v>
      </c>
    </row>
    <row r="184" spans="1:27" x14ac:dyDescent="0.25">
      <c r="A184" s="64" t="s">
        <v>525</v>
      </c>
      <c r="B184" s="65" t="s">
        <v>47</v>
      </c>
      <c r="C184" s="65">
        <v>4.4000000000000004</v>
      </c>
      <c r="D184" s="65" t="s">
        <v>42</v>
      </c>
      <c r="E184" s="66">
        <v>2</v>
      </c>
      <c r="F184" s="65">
        <v>5</v>
      </c>
      <c r="G184" s="65">
        <v>6</v>
      </c>
      <c r="H184" s="65">
        <v>6</v>
      </c>
      <c r="I184" s="65">
        <v>12</v>
      </c>
      <c r="J184" s="65">
        <v>16</v>
      </c>
      <c r="K184" s="65">
        <v>2.0499999999999998</v>
      </c>
      <c r="L184" s="65">
        <v>1.59</v>
      </c>
      <c r="M184" s="65">
        <v>3.64</v>
      </c>
      <c r="N184" s="65">
        <v>0</v>
      </c>
      <c r="O184" s="65">
        <v>0.31000000000000011</v>
      </c>
      <c r="P184" s="65">
        <v>1</v>
      </c>
      <c r="Q184" s="65">
        <v>0.17</v>
      </c>
      <c r="R184" s="65">
        <v>0.33</v>
      </c>
      <c r="S184" s="65">
        <v>0.08</v>
      </c>
      <c r="T184" s="65">
        <v>0.15</v>
      </c>
      <c r="U184" s="65">
        <v>0.03</v>
      </c>
      <c r="V184" s="65">
        <v>0.48</v>
      </c>
      <c r="W184" s="65">
        <v>0.11</v>
      </c>
      <c r="X184" s="65">
        <v>-0.52</v>
      </c>
      <c r="Y184" s="65" t="s">
        <v>45</v>
      </c>
      <c r="Z184" s="65">
        <v>0.78</v>
      </c>
      <c r="AA184" s="65">
        <v>2.5721544209215439E-2</v>
      </c>
    </row>
    <row r="185" spans="1:27" x14ac:dyDescent="0.25">
      <c r="A185" s="61" t="s">
        <v>526</v>
      </c>
      <c r="B185" s="62" t="s">
        <v>43</v>
      </c>
      <c r="C185" s="62">
        <v>4.8</v>
      </c>
      <c r="D185" s="62" t="s">
        <v>42</v>
      </c>
      <c r="E185" s="63">
        <v>1.2</v>
      </c>
      <c r="F185" s="62">
        <v>9</v>
      </c>
      <c r="G185" s="62">
        <v>7</v>
      </c>
      <c r="H185" s="62">
        <v>5</v>
      </c>
      <c r="I185" s="62">
        <v>12</v>
      </c>
      <c r="J185" s="62">
        <v>18</v>
      </c>
      <c r="K185" s="62">
        <v>1.88</v>
      </c>
      <c r="L185" s="62">
        <v>1.88</v>
      </c>
      <c r="M185" s="62">
        <v>3.75</v>
      </c>
      <c r="N185" s="62">
        <v>0</v>
      </c>
      <c r="O185" s="62">
        <v>0.33</v>
      </c>
      <c r="P185" s="62">
        <v>0</v>
      </c>
      <c r="Q185" s="62">
        <v>0.25</v>
      </c>
      <c r="R185" s="62">
        <v>0.45</v>
      </c>
      <c r="S185" s="62">
        <v>0.09</v>
      </c>
      <c r="T185" s="62">
        <v>0.13</v>
      </c>
      <c r="U185" s="62">
        <v>0.03</v>
      </c>
      <c r="V185" s="62">
        <v>0.58000000000000007</v>
      </c>
      <c r="W185" s="62">
        <v>0.12</v>
      </c>
      <c r="X185" s="62">
        <v>0.58000000000000007</v>
      </c>
      <c r="Y185" s="62" t="s">
        <v>41</v>
      </c>
      <c r="Z185" s="62">
        <v>0.63</v>
      </c>
      <c r="AA185" s="62">
        <v>2.5103237858032371E-2</v>
      </c>
    </row>
    <row r="186" spans="1:27" x14ac:dyDescent="0.25">
      <c r="A186" s="64" t="s">
        <v>527</v>
      </c>
      <c r="B186" s="65" t="s">
        <v>50</v>
      </c>
      <c r="C186" s="65">
        <v>5.5</v>
      </c>
      <c r="D186" s="65" t="s">
        <v>42</v>
      </c>
      <c r="E186" s="66">
        <v>1.2</v>
      </c>
      <c r="F186" s="65">
        <v>1</v>
      </c>
      <c r="G186" s="65">
        <v>2</v>
      </c>
      <c r="H186" s="65">
        <v>4</v>
      </c>
      <c r="I186" s="65">
        <v>6</v>
      </c>
      <c r="J186" s="65">
        <v>11</v>
      </c>
      <c r="K186" s="65">
        <v>1.27</v>
      </c>
      <c r="L186" s="65">
        <v>0.73</v>
      </c>
      <c r="M186" s="65">
        <v>2</v>
      </c>
      <c r="N186" s="65">
        <v>0</v>
      </c>
      <c r="O186" s="65">
        <v>0.22</v>
      </c>
      <c r="P186" s="65">
        <v>1</v>
      </c>
      <c r="Q186" s="65">
        <v>0.19</v>
      </c>
      <c r="R186" s="65">
        <v>0.37</v>
      </c>
      <c r="S186" s="65">
        <v>7.0000000000000007E-2</v>
      </c>
      <c r="T186" s="65">
        <v>0.04</v>
      </c>
      <c r="U186" s="65">
        <v>0.01</v>
      </c>
      <c r="V186" s="65">
        <v>0.41</v>
      </c>
      <c r="W186" s="65">
        <v>0.08</v>
      </c>
      <c r="X186" s="65">
        <v>-0.59</v>
      </c>
      <c r="Y186" s="65" t="s">
        <v>51</v>
      </c>
      <c r="Z186" s="65">
        <v>0.87</v>
      </c>
      <c r="AA186" s="65">
        <v>2.4505541718555408E-2</v>
      </c>
    </row>
    <row r="187" spans="1:27" x14ac:dyDescent="0.25">
      <c r="A187" s="61" t="s">
        <v>528</v>
      </c>
      <c r="B187" s="62" t="s">
        <v>54</v>
      </c>
      <c r="C187" s="62">
        <v>4.8</v>
      </c>
      <c r="D187" s="62" t="s">
        <v>42</v>
      </c>
      <c r="E187" s="63">
        <v>1</v>
      </c>
      <c r="F187" s="62">
        <v>14</v>
      </c>
      <c r="G187" s="62">
        <v>11</v>
      </c>
      <c r="H187" s="62">
        <v>7</v>
      </c>
      <c r="I187" s="62">
        <v>18</v>
      </c>
      <c r="J187" s="62">
        <v>27</v>
      </c>
      <c r="K187" s="62">
        <v>3.33</v>
      </c>
      <c r="L187" s="62">
        <v>2.29</v>
      </c>
      <c r="M187" s="62">
        <v>5.62</v>
      </c>
      <c r="N187" s="62">
        <v>0</v>
      </c>
      <c r="O187" s="62">
        <v>0.22</v>
      </c>
      <c r="P187" s="62">
        <v>0</v>
      </c>
      <c r="Q187" s="62">
        <v>0.12</v>
      </c>
      <c r="R187" s="62">
        <v>0.19</v>
      </c>
      <c r="S187" s="62">
        <v>0.04</v>
      </c>
      <c r="T187" s="62">
        <v>0.15</v>
      </c>
      <c r="U187" s="62">
        <v>0.03</v>
      </c>
      <c r="V187" s="62">
        <v>0.34</v>
      </c>
      <c r="W187" s="62">
        <v>7.0000000000000007E-2</v>
      </c>
      <c r="X187" s="62">
        <v>0.34</v>
      </c>
      <c r="Y187" s="62" t="s">
        <v>53</v>
      </c>
      <c r="Z187" s="62">
        <v>1.02</v>
      </c>
      <c r="AA187" s="62">
        <v>2.382540473225405E-2</v>
      </c>
    </row>
    <row r="188" spans="1:27" x14ac:dyDescent="0.25">
      <c r="A188" s="64" t="s">
        <v>529</v>
      </c>
      <c r="B188" s="65" t="s">
        <v>63</v>
      </c>
      <c r="C188" s="65">
        <v>4.4000000000000004</v>
      </c>
      <c r="D188" s="65" t="s">
        <v>42</v>
      </c>
      <c r="E188" s="66">
        <v>0.2</v>
      </c>
      <c r="F188" s="65">
        <v>0</v>
      </c>
      <c r="G188" s="65">
        <v>0</v>
      </c>
      <c r="H188" s="65">
        <v>2</v>
      </c>
      <c r="I188" s="65">
        <v>2</v>
      </c>
      <c r="J188" s="65">
        <v>2</v>
      </c>
      <c r="K188" s="65">
        <v>0</v>
      </c>
      <c r="L188" s="65">
        <v>0.45</v>
      </c>
      <c r="M188" s="65">
        <v>0.45</v>
      </c>
      <c r="N188" s="65">
        <v>0</v>
      </c>
      <c r="O188" s="65">
        <v>0.37</v>
      </c>
      <c r="P188" s="65">
        <v>0</v>
      </c>
      <c r="Q188" s="65">
        <v>0</v>
      </c>
      <c r="R188" s="65">
        <v>0</v>
      </c>
      <c r="S188" s="65">
        <v>0</v>
      </c>
      <c r="T188" s="65">
        <v>0.37</v>
      </c>
      <c r="U188" s="65">
        <v>0.08</v>
      </c>
      <c r="V188" s="65">
        <v>0.37</v>
      </c>
      <c r="W188" s="65">
        <v>0.08</v>
      </c>
      <c r="X188" s="65">
        <v>0.37</v>
      </c>
      <c r="Y188" s="65" t="s">
        <v>62</v>
      </c>
      <c r="Z188" s="65">
        <v>0.9</v>
      </c>
      <c r="AA188" s="65">
        <v>2.2877334993773351E-2</v>
      </c>
    </row>
    <row r="189" spans="1:27" x14ac:dyDescent="0.25">
      <c r="A189" s="61" t="s">
        <v>530</v>
      </c>
      <c r="B189" s="62" t="s">
        <v>62</v>
      </c>
      <c r="C189" s="62">
        <v>5</v>
      </c>
      <c r="D189" s="62" t="s">
        <v>42</v>
      </c>
      <c r="E189" s="63">
        <v>0</v>
      </c>
      <c r="F189" s="62">
        <v>3</v>
      </c>
      <c r="G189" s="62">
        <v>1</v>
      </c>
      <c r="H189" s="62">
        <v>2</v>
      </c>
      <c r="I189" s="62">
        <v>3</v>
      </c>
      <c r="J189" s="62">
        <v>5</v>
      </c>
      <c r="K189" s="62">
        <v>0.4</v>
      </c>
      <c r="L189" s="62">
        <v>0.6</v>
      </c>
      <c r="M189" s="62">
        <v>1</v>
      </c>
      <c r="N189" s="62">
        <v>0</v>
      </c>
      <c r="O189" s="62">
        <v>0.16</v>
      </c>
      <c r="P189" s="62">
        <v>0</v>
      </c>
      <c r="Q189" s="62">
        <v>0.15</v>
      </c>
      <c r="R189" s="62">
        <v>0.2</v>
      </c>
      <c r="S189" s="62">
        <v>0.04</v>
      </c>
      <c r="T189" s="62">
        <v>0.11</v>
      </c>
      <c r="U189" s="62">
        <v>0.02</v>
      </c>
      <c r="V189" s="62">
        <v>0.31</v>
      </c>
      <c r="W189" s="62">
        <v>0.06</v>
      </c>
      <c r="X189" s="62">
        <v>0.31</v>
      </c>
      <c r="Y189" s="62" t="s">
        <v>63</v>
      </c>
      <c r="Z189" s="62">
        <v>0.88</v>
      </c>
      <c r="AA189" s="62">
        <v>1.8741552511415519E-2</v>
      </c>
    </row>
    <row r="190" spans="1:27" x14ac:dyDescent="0.25">
      <c r="A190" s="64" t="s">
        <v>531</v>
      </c>
      <c r="B190" s="65" t="s">
        <v>50</v>
      </c>
      <c r="C190" s="65">
        <v>4.4000000000000004</v>
      </c>
      <c r="D190" s="65" t="s">
        <v>42</v>
      </c>
      <c r="E190" s="66">
        <v>0</v>
      </c>
      <c r="F190" s="65">
        <v>1</v>
      </c>
      <c r="G190" s="65">
        <v>2</v>
      </c>
      <c r="H190" s="65">
        <v>5</v>
      </c>
      <c r="I190" s="65">
        <v>7</v>
      </c>
      <c r="J190" s="65">
        <v>7</v>
      </c>
      <c r="K190" s="65">
        <v>0.45</v>
      </c>
      <c r="L190" s="65">
        <v>1.1399999999999999</v>
      </c>
      <c r="M190" s="65">
        <v>1.59</v>
      </c>
      <c r="N190" s="65">
        <v>0</v>
      </c>
      <c r="O190" s="65">
        <v>0.16</v>
      </c>
      <c r="P190" s="65">
        <v>0</v>
      </c>
      <c r="Q190" s="65">
        <v>0.15</v>
      </c>
      <c r="R190" s="65">
        <v>0</v>
      </c>
      <c r="S190" s="65">
        <v>0</v>
      </c>
      <c r="T190" s="65">
        <v>0.31</v>
      </c>
      <c r="U190" s="65">
        <v>7.0000000000000007E-2</v>
      </c>
      <c r="V190" s="65">
        <v>0.31</v>
      </c>
      <c r="W190" s="65">
        <v>7.0000000000000007E-2</v>
      </c>
      <c r="X190" s="65">
        <v>0.31</v>
      </c>
      <c r="Y190" s="65" t="s">
        <v>51</v>
      </c>
      <c r="Z190" s="65">
        <v>0.87</v>
      </c>
      <c r="AA190" s="65">
        <v>1.85285803237858E-2</v>
      </c>
    </row>
    <row r="191" spans="1:27" x14ac:dyDescent="0.25">
      <c r="A191" s="61" t="s">
        <v>532</v>
      </c>
      <c r="B191" s="62" t="s">
        <v>63</v>
      </c>
      <c r="C191" s="62">
        <v>4.3</v>
      </c>
      <c r="D191" s="62" t="s">
        <v>42</v>
      </c>
      <c r="E191" s="63">
        <v>0</v>
      </c>
      <c r="F191" s="62">
        <v>4</v>
      </c>
      <c r="G191" s="62">
        <v>3</v>
      </c>
      <c r="H191" s="62">
        <v>3</v>
      </c>
      <c r="I191" s="62">
        <v>6</v>
      </c>
      <c r="J191" s="62">
        <v>8</v>
      </c>
      <c r="K191" s="62">
        <v>0.93</v>
      </c>
      <c r="L191" s="62">
        <v>0.93</v>
      </c>
      <c r="M191" s="62">
        <v>1.86</v>
      </c>
      <c r="N191" s="62">
        <v>0</v>
      </c>
      <c r="O191" s="62">
        <v>0.21</v>
      </c>
      <c r="P191" s="62">
        <v>0</v>
      </c>
      <c r="Q191" s="62">
        <v>7.9999999999999988E-2</v>
      </c>
      <c r="R191" s="62">
        <v>0.28000000000000003</v>
      </c>
      <c r="S191" s="62">
        <v>7.0000000000000007E-2</v>
      </c>
      <c r="T191" s="62">
        <v>0.01</v>
      </c>
      <c r="U191" s="62">
        <v>0</v>
      </c>
      <c r="V191" s="62">
        <v>0.28999999999999998</v>
      </c>
      <c r="W191" s="62">
        <v>7.0000000000000007E-2</v>
      </c>
      <c r="X191" s="62">
        <v>0.28999999999999998</v>
      </c>
      <c r="Y191" s="62" t="s">
        <v>62</v>
      </c>
      <c r="Z191" s="62">
        <v>0.9</v>
      </c>
      <c r="AA191" s="62">
        <v>1.793088418430884E-2</v>
      </c>
    </row>
    <row r="192" spans="1:27" x14ac:dyDescent="0.25">
      <c r="A192" s="64" t="s">
        <v>533</v>
      </c>
      <c r="B192" s="65" t="s">
        <v>41</v>
      </c>
      <c r="C192" s="65">
        <v>5.2</v>
      </c>
      <c r="D192" s="65" t="s">
        <v>42</v>
      </c>
      <c r="E192" s="66">
        <v>1.4</v>
      </c>
      <c r="F192" s="65">
        <v>0</v>
      </c>
      <c r="G192" s="65">
        <v>2</v>
      </c>
      <c r="H192" s="65">
        <v>2</v>
      </c>
      <c r="I192" s="65">
        <v>4</v>
      </c>
      <c r="J192" s="65">
        <v>7</v>
      </c>
      <c r="K192" s="65">
        <v>0.38</v>
      </c>
      <c r="L192" s="65">
        <v>0.96</v>
      </c>
      <c r="M192" s="65">
        <v>1.35</v>
      </c>
      <c r="N192" s="65">
        <v>0</v>
      </c>
      <c r="O192" s="65">
        <v>0</v>
      </c>
      <c r="P192" s="65">
        <v>1</v>
      </c>
      <c r="Q192" s="65">
        <v>0.2</v>
      </c>
      <c r="R192" s="65">
        <v>0.02</v>
      </c>
      <c r="S192" s="65">
        <v>0</v>
      </c>
      <c r="T192" s="65">
        <v>0.18</v>
      </c>
      <c r="U192" s="65">
        <v>0.03</v>
      </c>
      <c r="V192" s="65">
        <v>0.2</v>
      </c>
      <c r="W192" s="65">
        <v>0.03</v>
      </c>
      <c r="X192" s="65">
        <v>-0.8</v>
      </c>
      <c r="Y192" s="65" t="s">
        <v>43</v>
      </c>
      <c r="Z192" s="65">
        <v>1.29</v>
      </c>
      <c r="AA192" s="65">
        <v>1.772478206724782E-2</v>
      </c>
    </row>
    <row r="193" spans="1:27" x14ac:dyDescent="0.25">
      <c r="A193" s="61" t="s">
        <v>534</v>
      </c>
      <c r="B193" s="62" t="s">
        <v>43</v>
      </c>
      <c r="C193" s="62">
        <v>4.5</v>
      </c>
      <c r="D193" s="62" t="s">
        <v>42</v>
      </c>
      <c r="E193" s="63">
        <v>2.2000000000000002</v>
      </c>
      <c r="F193" s="62">
        <v>13</v>
      </c>
      <c r="G193" s="62">
        <v>8</v>
      </c>
      <c r="H193" s="62">
        <v>7</v>
      </c>
      <c r="I193" s="62">
        <v>15</v>
      </c>
      <c r="J193" s="62">
        <v>27</v>
      </c>
      <c r="K193" s="62">
        <v>3.11</v>
      </c>
      <c r="L193" s="62">
        <v>2.89</v>
      </c>
      <c r="M193" s="62">
        <v>6</v>
      </c>
      <c r="N193" s="62">
        <v>0</v>
      </c>
      <c r="O193" s="62">
        <v>0.13</v>
      </c>
      <c r="P193" s="62">
        <v>0</v>
      </c>
      <c r="Q193" s="62">
        <v>0.27</v>
      </c>
      <c r="R193" s="62">
        <v>0.19</v>
      </c>
      <c r="S193" s="62">
        <v>0.04</v>
      </c>
      <c r="T193" s="62">
        <v>0.21</v>
      </c>
      <c r="U193" s="62">
        <v>0.05</v>
      </c>
      <c r="V193" s="62">
        <v>0.4</v>
      </c>
      <c r="W193" s="62">
        <v>0.09</v>
      </c>
      <c r="X193" s="62">
        <v>0.4</v>
      </c>
      <c r="Y193" s="62" t="s">
        <v>41</v>
      </c>
      <c r="Z193" s="62">
        <v>0.63</v>
      </c>
      <c r="AA193" s="62">
        <v>1.7312577833125779E-2</v>
      </c>
    </row>
    <row r="194" spans="1:27" x14ac:dyDescent="0.25">
      <c r="A194" s="64" t="s">
        <v>535</v>
      </c>
      <c r="B194" s="65" t="s">
        <v>68</v>
      </c>
      <c r="C194" s="65">
        <v>4.5</v>
      </c>
      <c r="D194" s="65" t="s">
        <v>42</v>
      </c>
      <c r="E194" s="66">
        <v>1.4</v>
      </c>
      <c r="F194" s="65">
        <v>5</v>
      </c>
      <c r="G194" s="65">
        <v>4</v>
      </c>
      <c r="H194" s="65">
        <v>2</v>
      </c>
      <c r="I194" s="65">
        <v>6</v>
      </c>
      <c r="J194" s="65">
        <v>11</v>
      </c>
      <c r="K194" s="65">
        <v>2</v>
      </c>
      <c r="L194" s="65">
        <v>0.44</v>
      </c>
      <c r="M194" s="65">
        <v>2.44</v>
      </c>
      <c r="N194" s="65">
        <v>0</v>
      </c>
      <c r="O194" s="65">
        <v>0</v>
      </c>
      <c r="P194" s="65">
        <v>0</v>
      </c>
      <c r="Q194" s="65">
        <v>0.16</v>
      </c>
      <c r="R194" s="65">
        <v>0.15</v>
      </c>
      <c r="S194" s="65">
        <v>0.03</v>
      </c>
      <c r="T194" s="65">
        <v>0.01</v>
      </c>
      <c r="U194" s="65">
        <v>0</v>
      </c>
      <c r="V194" s="65">
        <v>0.16</v>
      </c>
      <c r="W194" s="65">
        <v>0.03</v>
      </c>
      <c r="X194" s="65">
        <v>0.16</v>
      </c>
      <c r="Y194" s="65" t="s">
        <v>70</v>
      </c>
      <c r="Z194" s="65">
        <v>1.53</v>
      </c>
      <c r="AA194" s="65">
        <v>1.681793275217932E-2</v>
      </c>
    </row>
    <row r="195" spans="1:27" x14ac:dyDescent="0.25">
      <c r="A195" s="61" t="s">
        <v>536</v>
      </c>
      <c r="B195" s="62" t="s">
        <v>72</v>
      </c>
      <c r="C195" s="62">
        <v>4.5999999999999996</v>
      </c>
      <c r="D195" s="62" t="s">
        <v>42</v>
      </c>
      <c r="E195" s="63">
        <v>0.2</v>
      </c>
      <c r="F195" s="62">
        <v>0</v>
      </c>
      <c r="G195" s="62">
        <v>4</v>
      </c>
      <c r="H195" s="62">
        <v>4</v>
      </c>
      <c r="I195" s="62">
        <v>8</v>
      </c>
      <c r="J195" s="62">
        <v>8</v>
      </c>
      <c r="K195" s="62">
        <v>0.87</v>
      </c>
      <c r="L195" s="62">
        <v>0.87</v>
      </c>
      <c r="M195" s="62">
        <v>1.74</v>
      </c>
      <c r="N195" s="62">
        <v>0</v>
      </c>
      <c r="O195" s="62">
        <v>0.12</v>
      </c>
      <c r="P195" s="62">
        <v>0</v>
      </c>
      <c r="Q195" s="62">
        <v>7.9999999999999988E-2</v>
      </c>
      <c r="R195" s="62">
        <v>0.05</v>
      </c>
      <c r="S195" s="62">
        <v>0.01</v>
      </c>
      <c r="T195" s="62">
        <v>0.15</v>
      </c>
      <c r="U195" s="62">
        <v>0.03</v>
      </c>
      <c r="V195" s="62">
        <v>0.2</v>
      </c>
      <c r="W195" s="62">
        <v>0.04</v>
      </c>
      <c r="X195" s="62">
        <v>0.2</v>
      </c>
      <c r="Y195" s="62" t="s">
        <v>73</v>
      </c>
      <c r="Z195" s="62">
        <v>1.17</v>
      </c>
      <c r="AA195" s="62">
        <v>1.6075965130759651E-2</v>
      </c>
    </row>
    <row r="196" spans="1:27" x14ac:dyDescent="0.25">
      <c r="A196" s="64" t="s">
        <v>537</v>
      </c>
      <c r="B196" s="65" t="s">
        <v>90</v>
      </c>
      <c r="C196" s="65">
        <v>4.3</v>
      </c>
      <c r="D196" s="65" t="s">
        <v>42</v>
      </c>
      <c r="E196" s="66">
        <v>0.2</v>
      </c>
      <c r="F196" s="65">
        <v>1</v>
      </c>
      <c r="G196" s="65">
        <v>2</v>
      </c>
      <c r="H196" s="65">
        <v>1</v>
      </c>
      <c r="I196" s="65">
        <v>3</v>
      </c>
      <c r="J196" s="65">
        <v>3</v>
      </c>
      <c r="K196" s="65">
        <v>0.47</v>
      </c>
      <c r="L196" s="65">
        <v>0.23</v>
      </c>
      <c r="M196" s="65">
        <v>0.7</v>
      </c>
      <c r="N196" s="65">
        <v>0</v>
      </c>
      <c r="O196" s="65">
        <v>0</v>
      </c>
      <c r="P196" s="65">
        <v>0</v>
      </c>
      <c r="Q196" s="65">
        <v>0.19</v>
      </c>
      <c r="R196" s="65">
        <v>0.17</v>
      </c>
      <c r="S196" s="65">
        <v>0.04</v>
      </c>
      <c r="T196" s="65">
        <v>0.02</v>
      </c>
      <c r="U196" s="65">
        <v>0</v>
      </c>
      <c r="V196" s="65">
        <v>0.19</v>
      </c>
      <c r="W196" s="65">
        <v>0.04</v>
      </c>
      <c r="X196" s="65">
        <v>0.19</v>
      </c>
      <c r="Y196" s="65" t="s">
        <v>100</v>
      </c>
      <c r="Z196" s="65">
        <v>1.05</v>
      </c>
      <c r="AA196" s="65">
        <v>1.3705790784557911E-2</v>
      </c>
    </row>
    <row r="197" spans="1:27" x14ac:dyDescent="0.25">
      <c r="A197" s="61" t="s">
        <v>538</v>
      </c>
      <c r="B197" s="62" t="s">
        <v>57</v>
      </c>
      <c r="C197" s="62">
        <v>4.7</v>
      </c>
      <c r="D197" s="62" t="s">
        <v>42</v>
      </c>
      <c r="E197" s="63">
        <v>0</v>
      </c>
      <c r="F197" s="62">
        <v>2</v>
      </c>
      <c r="G197" s="62">
        <v>4</v>
      </c>
      <c r="H197" s="62">
        <v>4</v>
      </c>
      <c r="I197" s="62">
        <v>8</v>
      </c>
      <c r="J197" s="62">
        <v>11</v>
      </c>
      <c r="K197" s="62">
        <v>1.28</v>
      </c>
      <c r="L197" s="62">
        <v>1.06</v>
      </c>
      <c r="M197" s="62">
        <v>2.34</v>
      </c>
      <c r="N197" s="62">
        <v>0</v>
      </c>
      <c r="O197" s="62">
        <v>0.12</v>
      </c>
      <c r="P197" s="62">
        <v>0</v>
      </c>
      <c r="Q197" s="62">
        <v>0.17</v>
      </c>
      <c r="R197" s="62">
        <v>0.11</v>
      </c>
      <c r="S197" s="62">
        <v>0.02</v>
      </c>
      <c r="T197" s="62">
        <v>0.18</v>
      </c>
      <c r="U197" s="62">
        <v>0.04</v>
      </c>
      <c r="V197" s="62">
        <v>0.28999999999999998</v>
      </c>
      <c r="W197" s="62">
        <v>0.06</v>
      </c>
      <c r="X197" s="62">
        <v>0.28999999999999998</v>
      </c>
      <c r="Y197" s="62" t="s">
        <v>56</v>
      </c>
      <c r="Z197" s="62">
        <v>0.66</v>
      </c>
      <c r="AA197" s="62">
        <v>1.314931506849315E-2</v>
      </c>
    </row>
    <row r="198" spans="1:27" x14ac:dyDescent="0.25">
      <c r="A198" s="64" t="s">
        <v>539</v>
      </c>
      <c r="B198" s="65" t="s">
        <v>70</v>
      </c>
      <c r="C198" s="65">
        <v>5</v>
      </c>
      <c r="D198" s="65" t="s">
        <v>42</v>
      </c>
      <c r="E198" s="66">
        <v>1.6</v>
      </c>
      <c r="F198" s="65">
        <v>15</v>
      </c>
      <c r="G198" s="65">
        <v>6</v>
      </c>
      <c r="H198" s="65">
        <v>10</v>
      </c>
      <c r="I198" s="65">
        <v>16</v>
      </c>
      <c r="J198" s="65">
        <v>27</v>
      </c>
      <c r="K198" s="65">
        <v>1.8</v>
      </c>
      <c r="L198" s="65">
        <v>3.6</v>
      </c>
      <c r="M198" s="65">
        <v>5.4</v>
      </c>
      <c r="N198" s="65">
        <v>0</v>
      </c>
      <c r="O198" s="65">
        <v>6.9999999999999993E-2</v>
      </c>
      <c r="P198" s="65">
        <v>0</v>
      </c>
      <c r="Q198" s="65">
        <v>0.21</v>
      </c>
      <c r="R198" s="65">
        <v>7.0000000000000007E-2</v>
      </c>
      <c r="S198" s="65">
        <v>0.01</v>
      </c>
      <c r="T198" s="65">
        <v>0.21</v>
      </c>
      <c r="U198" s="65">
        <v>0.04</v>
      </c>
      <c r="V198" s="65">
        <v>0.28000000000000003</v>
      </c>
      <c r="W198" s="65">
        <v>0.05</v>
      </c>
      <c r="X198" s="65">
        <v>0.28000000000000003</v>
      </c>
      <c r="Y198" s="65" t="s">
        <v>68</v>
      </c>
      <c r="Z198" s="65">
        <v>0.63</v>
      </c>
      <c r="AA198" s="65">
        <v>1.211880448318804E-2</v>
      </c>
    </row>
    <row r="199" spans="1:27" x14ac:dyDescent="0.25">
      <c r="A199" s="61" t="s">
        <v>540</v>
      </c>
      <c r="B199" s="62" t="s">
        <v>70</v>
      </c>
      <c r="C199" s="62">
        <v>5.5</v>
      </c>
      <c r="D199" s="62" t="s">
        <v>42</v>
      </c>
      <c r="E199" s="63">
        <v>0.4</v>
      </c>
      <c r="F199" s="62">
        <v>1</v>
      </c>
      <c r="G199" s="62">
        <v>4</v>
      </c>
      <c r="H199" s="62">
        <v>4</v>
      </c>
      <c r="I199" s="62">
        <v>8</v>
      </c>
      <c r="J199" s="62">
        <v>7</v>
      </c>
      <c r="K199" s="62">
        <v>0.55000000000000004</v>
      </c>
      <c r="L199" s="62">
        <v>0.73</v>
      </c>
      <c r="M199" s="62">
        <v>1.27</v>
      </c>
      <c r="N199" s="62">
        <v>0</v>
      </c>
      <c r="O199" s="62">
        <v>0.15</v>
      </c>
      <c r="P199" s="62">
        <v>0</v>
      </c>
      <c r="Q199" s="62">
        <v>9.9999999999999992E-2</v>
      </c>
      <c r="R199" s="62">
        <v>0.12</v>
      </c>
      <c r="S199" s="62">
        <v>0.02</v>
      </c>
      <c r="T199" s="62">
        <v>0.13</v>
      </c>
      <c r="U199" s="62">
        <v>0.02</v>
      </c>
      <c r="V199" s="62">
        <v>0.25</v>
      </c>
      <c r="W199" s="62">
        <v>0.04</v>
      </c>
      <c r="X199" s="62">
        <v>0.25</v>
      </c>
      <c r="Y199" s="62" t="s">
        <v>68</v>
      </c>
      <c r="Z199" s="62">
        <v>0.63</v>
      </c>
      <c r="AA199" s="62">
        <v>1.0820361145703609E-2</v>
      </c>
    </row>
    <row r="200" spans="1:27" x14ac:dyDescent="0.25">
      <c r="A200" s="64" t="s">
        <v>541</v>
      </c>
      <c r="B200" s="65" t="s">
        <v>100</v>
      </c>
      <c r="C200" s="65">
        <v>4.5999999999999996</v>
      </c>
      <c r="D200" s="65" t="s">
        <v>42</v>
      </c>
      <c r="E200" s="66">
        <v>1.6</v>
      </c>
      <c r="F200" s="65">
        <v>8</v>
      </c>
      <c r="G200" s="65">
        <v>9</v>
      </c>
      <c r="H200" s="65">
        <v>6</v>
      </c>
      <c r="I200" s="65">
        <v>15</v>
      </c>
      <c r="J200" s="65">
        <v>22</v>
      </c>
      <c r="K200" s="65">
        <v>2.61</v>
      </c>
      <c r="L200" s="65">
        <v>2.17</v>
      </c>
      <c r="M200" s="65">
        <v>4.78</v>
      </c>
      <c r="N200" s="65">
        <v>0</v>
      </c>
      <c r="O200" s="65">
        <v>0.03</v>
      </c>
      <c r="P200" s="65">
        <v>0</v>
      </c>
      <c r="Q200" s="65">
        <v>0.06</v>
      </c>
      <c r="R200" s="65">
        <v>0.01</v>
      </c>
      <c r="S200" s="65">
        <v>0</v>
      </c>
      <c r="T200" s="65">
        <v>7.9999999999999988E-2</v>
      </c>
      <c r="U200" s="65">
        <v>0.02</v>
      </c>
      <c r="V200" s="65">
        <v>8.9999999999999983E-2</v>
      </c>
      <c r="W200" s="65">
        <v>0.02</v>
      </c>
      <c r="X200" s="65">
        <v>8.9999999999999983E-2</v>
      </c>
      <c r="Y200" s="65" t="s">
        <v>90</v>
      </c>
      <c r="Z200" s="65">
        <v>1.44</v>
      </c>
      <c r="AA200" s="65">
        <v>8.9036114570361109E-3</v>
      </c>
    </row>
    <row r="201" spans="1:27" x14ac:dyDescent="0.25">
      <c r="A201" s="42" t="s">
        <v>542</v>
      </c>
      <c r="B201" s="42" t="s">
        <v>47</v>
      </c>
      <c r="C201" s="42">
        <v>4.7</v>
      </c>
      <c r="D201" s="42" t="s">
        <v>42</v>
      </c>
      <c r="E201" s="42">
        <v>0</v>
      </c>
      <c r="F201" s="42">
        <v>1</v>
      </c>
      <c r="G201" s="42">
        <v>0</v>
      </c>
      <c r="H201" s="42">
        <v>1</v>
      </c>
      <c r="I201" s="42">
        <v>1</v>
      </c>
      <c r="J201" s="42">
        <v>1</v>
      </c>
      <c r="K201" s="42">
        <v>0</v>
      </c>
      <c r="L201" s="42">
        <v>0.21</v>
      </c>
      <c r="M201" s="42">
        <v>0.21</v>
      </c>
      <c r="N201" s="42">
        <v>0</v>
      </c>
      <c r="O201" s="42">
        <v>0.16</v>
      </c>
      <c r="P201" s="42">
        <v>0</v>
      </c>
      <c r="Q201" s="42">
        <v>0</v>
      </c>
      <c r="R201" s="42">
        <v>0</v>
      </c>
      <c r="S201" s="42">
        <v>0</v>
      </c>
      <c r="T201" s="42">
        <v>0.16</v>
      </c>
      <c r="U201" s="42">
        <v>0.03</v>
      </c>
      <c r="V201" s="42">
        <v>0.16</v>
      </c>
      <c r="W201" s="42">
        <v>0.03</v>
      </c>
      <c r="X201" s="42">
        <v>0.16</v>
      </c>
      <c r="Y201" s="42" t="s">
        <v>45</v>
      </c>
      <c r="Z201" s="42">
        <v>0.78</v>
      </c>
      <c r="AA201" s="42">
        <v>8.5738480697384791E-3</v>
      </c>
    </row>
    <row r="202" spans="1:27" x14ac:dyDescent="0.25">
      <c r="A202" s="42" t="s">
        <v>543</v>
      </c>
      <c r="B202" s="42" t="s">
        <v>47</v>
      </c>
      <c r="C202" s="42">
        <v>4.5</v>
      </c>
      <c r="D202" s="42" t="s">
        <v>42</v>
      </c>
      <c r="E202" s="42">
        <v>0.3</v>
      </c>
      <c r="F202" s="42">
        <v>0</v>
      </c>
      <c r="G202" s="42">
        <v>0</v>
      </c>
      <c r="H202" s="42">
        <v>1</v>
      </c>
      <c r="I202" s="42">
        <v>1</v>
      </c>
      <c r="J202" s="42">
        <v>1</v>
      </c>
      <c r="K202" s="42">
        <v>0</v>
      </c>
      <c r="L202" s="42">
        <v>0.22</v>
      </c>
      <c r="M202" s="42">
        <v>0.22</v>
      </c>
      <c r="N202" s="42">
        <v>0</v>
      </c>
      <c r="O202" s="42">
        <v>0.02</v>
      </c>
      <c r="P202" s="42">
        <v>0</v>
      </c>
      <c r="Q202" s="42">
        <v>0.13</v>
      </c>
      <c r="R202" s="42">
        <v>0</v>
      </c>
      <c r="S202" s="42"/>
      <c r="T202" s="42">
        <v>0.15</v>
      </c>
      <c r="U202" s="42"/>
      <c r="V202" s="42">
        <v>0.15</v>
      </c>
      <c r="W202" s="42"/>
      <c r="X202" s="42">
        <v>0.15</v>
      </c>
      <c r="Y202" s="42" t="s">
        <v>45</v>
      </c>
      <c r="Z202" s="42">
        <v>0.78</v>
      </c>
      <c r="AA202" s="42">
        <v>8.0379825653798236E-3</v>
      </c>
    </row>
    <row r="203" spans="1:27" x14ac:dyDescent="0.25">
      <c r="A203" s="42" t="s">
        <v>544</v>
      </c>
      <c r="B203" s="42" t="s">
        <v>47</v>
      </c>
      <c r="C203" s="42">
        <v>4.9000000000000004</v>
      </c>
      <c r="D203" s="42" t="s">
        <v>42</v>
      </c>
      <c r="E203" s="42">
        <v>0</v>
      </c>
      <c r="F203" s="42">
        <v>0</v>
      </c>
      <c r="G203" s="42">
        <v>1</v>
      </c>
      <c r="H203" s="42">
        <v>1</v>
      </c>
      <c r="I203" s="42">
        <v>2</v>
      </c>
      <c r="J203" s="42">
        <v>1</v>
      </c>
      <c r="K203" s="42">
        <v>0.2</v>
      </c>
      <c r="L203" s="42">
        <v>0</v>
      </c>
      <c r="M203" s="42">
        <v>0.2</v>
      </c>
      <c r="N203" s="42">
        <v>0</v>
      </c>
      <c r="O203" s="42">
        <v>0</v>
      </c>
      <c r="P203" s="42">
        <v>0</v>
      </c>
      <c r="Q203" s="42">
        <v>0.15</v>
      </c>
      <c r="R203" s="42">
        <v>0</v>
      </c>
      <c r="S203" s="42">
        <v>0</v>
      </c>
      <c r="T203" s="42">
        <v>0.15</v>
      </c>
      <c r="U203" s="42">
        <v>0.03</v>
      </c>
      <c r="V203" s="42">
        <v>0.15</v>
      </c>
      <c r="W203" s="42">
        <v>0.03</v>
      </c>
      <c r="X203" s="42">
        <v>0.15</v>
      </c>
      <c r="Y203" s="42" t="s">
        <v>45</v>
      </c>
      <c r="Z203" s="42">
        <v>0.78</v>
      </c>
      <c r="AA203" s="42">
        <v>8.0379825653798236E-3</v>
      </c>
    </row>
    <row r="204" spans="1:27" x14ac:dyDescent="0.25">
      <c r="A204" s="42" t="s">
        <v>545</v>
      </c>
      <c r="B204" s="42" t="s">
        <v>62</v>
      </c>
      <c r="C204" s="42">
        <v>5</v>
      </c>
      <c r="D204" s="42" t="s">
        <v>42</v>
      </c>
      <c r="E204" s="42">
        <v>0</v>
      </c>
      <c r="F204" s="42">
        <v>1</v>
      </c>
      <c r="G204" s="42">
        <v>1</v>
      </c>
      <c r="H204" s="42">
        <v>1</v>
      </c>
      <c r="I204" s="42">
        <v>2</v>
      </c>
      <c r="J204" s="42">
        <v>3</v>
      </c>
      <c r="K204" s="42">
        <v>0.4</v>
      </c>
      <c r="L204" s="42">
        <v>0.2</v>
      </c>
      <c r="M204" s="42">
        <v>0.6</v>
      </c>
      <c r="N204" s="42">
        <v>0</v>
      </c>
      <c r="O204" s="42">
        <v>0.08</v>
      </c>
      <c r="P204" s="42">
        <v>0</v>
      </c>
      <c r="Q204" s="42">
        <v>0.04</v>
      </c>
      <c r="R204" s="42">
        <v>0.12</v>
      </c>
      <c r="S204" s="42">
        <v>0.02</v>
      </c>
      <c r="T204" s="42">
        <v>0</v>
      </c>
      <c r="U204" s="42">
        <v>0</v>
      </c>
      <c r="V204" s="42">
        <v>0.12</v>
      </c>
      <c r="W204" s="42">
        <v>0.02</v>
      </c>
      <c r="X204" s="42">
        <v>0.12</v>
      </c>
      <c r="Y204" s="42" t="s">
        <v>63</v>
      </c>
      <c r="Z204" s="42">
        <v>0.88</v>
      </c>
      <c r="AA204" s="42">
        <v>7.2547945205479426E-3</v>
      </c>
    </row>
    <row r="205" spans="1:27" x14ac:dyDescent="0.25">
      <c r="A205" s="42" t="s">
        <v>546</v>
      </c>
      <c r="B205" s="42" t="s">
        <v>47</v>
      </c>
      <c r="C205" s="42">
        <v>4.8</v>
      </c>
      <c r="D205" s="42" t="s">
        <v>42</v>
      </c>
      <c r="E205" s="42">
        <v>0</v>
      </c>
      <c r="F205" s="42">
        <v>4</v>
      </c>
      <c r="G205" s="42">
        <v>4</v>
      </c>
      <c r="H205" s="42">
        <v>2</v>
      </c>
      <c r="I205" s="42">
        <v>6</v>
      </c>
      <c r="J205" s="42">
        <v>5</v>
      </c>
      <c r="K205" s="42">
        <v>0.62</v>
      </c>
      <c r="L205" s="42">
        <v>0.42</v>
      </c>
      <c r="M205" s="42">
        <v>1.04</v>
      </c>
      <c r="N205" s="42">
        <v>0</v>
      </c>
      <c r="O205" s="42">
        <v>0.02</v>
      </c>
      <c r="P205" s="42">
        <v>0</v>
      </c>
      <c r="Q205" s="42">
        <v>9.9999999999999992E-2</v>
      </c>
      <c r="R205" s="42">
        <v>9.9999999999999992E-2</v>
      </c>
      <c r="S205" s="42">
        <v>0.02</v>
      </c>
      <c r="T205" s="42">
        <v>0.02</v>
      </c>
      <c r="U205" s="42">
        <v>0</v>
      </c>
      <c r="V205" s="42">
        <v>0.12</v>
      </c>
      <c r="W205" s="42">
        <v>0.02</v>
      </c>
      <c r="X205" s="42">
        <v>0.12</v>
      </c>
      <c r="Y205" s="42" t="s">
        <v>45</v>
      </c>
      <c r="Z205" s="42">
        <v>0.78</v>
      </c>
      <c r="AA205" s="42">
        <v>6.4303860523038589E-3</v>
      </c>
    </row>
    <row r="206" spans="1:27" x14ac:dyDescent="0.25">
      <c r="A206" s="42" t="s">
        <v>547</v>
      </c>
      <c r="B206" s="42" t="s">
        <v>63</v>
      </c>
      <c r="C206" s="42">
        <v>4.9000000000000004</v>
      </c>
      <c r="D206" s="42" t="s">
        <v>42</v>
      </c>
      <c r="E206" s="42">
        <v>0</v>
      </c>
      <c r="F206" s="42">
        <v>2</v>
      </c>
      <c r="G206" s="42">
        <v>2</v>
      </c>
      <c r="H206" s="42">
        <v>2</v>
      </c>
      <c r="I206" s="42">
        <v>4</v>
      </c>
      <c r="J206" s="42">
        <v>7</v>
      </c>
      <c r="K206" s="42">
        <v>0.82</v>
      </c>
      <c r="L206" s="42">
        <v>0.61</v>
      </c>
      <c r="M206" s="42">
        <v>1.43</v>
      </c>
      <c r="N206" s="42">
        <v>0</v>
      </c>
      <c r="O206" s="42">
        <v>0.05</v>
      </c>
      <c r="P206" s="42">
        <v>0</v>
      </c>
      <c r="Q206" s="42">
        <v>0.05</v>
      </c>
      <c r="R206" s="42">
        <v>0.04</v>
      </c>
      <c r="S206" s="42">
        <v>0.01</v>
      </c>
      <c r="T206" s="42">
        <v>0.06</v>
      </c>
      <c r="U206" s="42">
        <v>0.01</v>
      </c>
      <c r="V206" s="42">
        <v>0.1</v>
      </c>
      <c r="W206" s="42">
        <v>0.02</v>
      </c>
      <c r="X206" s="42">
        <v>0.1</v>
      </c>
      <c r="Y206" s="42" t="s">
        <v>62</v>
      </c>
      <c r="Z206" s="42">
        <v>0.9</v>
      </c>
      <c r="AA206" s="42">
        <v>6.1830635118306342E-3</v>
      </c>
    </row>
    <row r="207" spans="1:27" x14ac:dyDescent="0.25">
      <c r="A207" s="42" t="s">
        <v>548</v>
      </c>
      <c r="B207" s="42" t="s">
        <v>54</v>
      </c>
      <c r="C207" s="42">
        <v>4.5999999999999996</v>
      </c>
      <c r="D207" s="42" t="s">
        <v>42</v>
      </c>
      <c r="E207" s="42">
        <v>0.6</v>
      </c>
      <c r="F207" s="42">
        <v>0</v>
      </c>
      <c r="G207" s="42">
        <v>1</v>
      </c>
      <c r="H207" s="42">
        <v>1</v>
      </c>
      <c r="I207" s="42">
        <v>2</v>
      </c>
      <c r="J207" s="42">
        <v>2</v>
      </c>
      <c r="K207" s="42">
        <v>0.22</v>
      </c>
      <c r="L207" s="42">
        <v>0.22</v>
      </c>
      <c r="M207" s="42">
        <v>0.43</v>
      </c>
      <c r="N207" s="42">
        <v>0</v>
      </c>
      <c r="O207" s="42">
        <v>0</v>
      </c>
      <c r="P207" s="42">
        <v>0</v>
      </c>
      <c r="Q207" s="42">
        <v>0.08</v>
      </c>
      <c r="R207" s="42">
        <v>0</v>
      </c>
      <c r="S207" s="42">
        <v>0</v>
      </c>
      <c r="T207" s="42">
        <v>0.08</v>
      </c>
      <c r="U207" s="42">
        <v>0.02</v>
      </c>
      <c r="V207" s="42">
        <v>0.08</v>
      </c>
      <c r="W207" s="42">
        <v>0.02</v>
      </c>
      <c r="X207" s="42">
        <v>0.08</v>
      </c>
      <c r="Y207" s="42" t="s">
        <v>53</v>
      </c>
      <c r="Z207" s="42">
        <v>1.02</v>
      </c>
      <c r="AA207" s="42">
        <v>5.6059775840597752E-3</v>
      </c>
    </row>
    <row r="208" spans="1:27" x14ac:dyDescent="0.25">
      <c r="A208" s="42" t="s">
        <v>549</v>
      </c>
      <c r="B208" s="42" t="s">
        <v>47</v>
      </c>
      <c r="C208" s="42">
        <v>4.9000000000000004</v>
      </c>
      <c r="D208" s="42" t="s">
        <v>42</v>
      </c>
      <c r="E208" s="42">
        <v>0.3</v>
      </c>
      <c r="F208" s="42">
        <v>0</v>
      </c>
      <c r="G208" s="42">
        <v>0</v>
      </c>
      <c r="H208" s="42">
        <v>1</v>
      </c>
      <c r="I208" s="42">
        <v>1</v>
      </c>
      <c r="J208" s="42">
        <v>1</v>
      </c>
      <c r="K208" s="42">
        <v>0</v>
      </c>
      <c r="L208" s="42">
        <v>0.2</v>
      </c>
      <c r="M208" s="42">
        <v>0.2</v>
      </c>
      <c r="N208" s="42">
        <v>0</v>
      </c>
      <c r="O208" s="42">
        <v>7.0000000000000007E-2</v>
      </c>
      <c r="P208" s="42">
        <v>0</v>
      </c>
      <c r="Q208" s="42">
        <v>0.03</v>
      </c>
      <c r="R208" s="42">
        <v>0</v>
      </c>
      <c r="S208" s="42"/>
      <c r="T208" s="42">
        <v>0.1</v>
      </c>
      <c r="U208" s="42"/>
      <c r="V208" s="42">
        <v>0.1</v>
      </c>
      <c r="W208" s="42"/>
      <c r="X208" s="42">
        <v>0.1</v>
      </c>
      <c r="Y208" s="42" t="s">
        <v>45</v>
      </c>
      <c r="Z208" s="42">
        <v>0.78</v>
      </c>
      <c r="AA208" s="42">
        <v>5.3586550435865514E-3</v>
      </c>
    </row>
    <row r="209" spans="1:27" x14ac:dyDescent="0.25">
      <c r="A209" s="42" t="s">
        <v>550</v>
      </c>
      <c r="B209" s="42" t="s">
        <v>51</v>
      </c>
      <c r="C209" s="42">
        <v>6.2</v>
      </c>
      <c r="D209" s="42" t="s">
        <v>42</v>
      </c>
      <c r="E209" s="42">
        <v>0</v>
      </c>
      <c r="F209" s="42">
        <v>1</v>
      </c>
      <c r="G209" s="42">
        <v>2</v>
      </c>
      <c r="H209" s="42">
        <v>0</v>
      </c>
      <c r="I209" s="42">
        <v>2</v>
      </c>
      <c r="J209" s="42">
        <v>2</v>
      </c>
      <c r="K209" s="42">
        <v>0.32</v>
      </c>
      <c r="L209" s="42">
        <v>0</v>
      </c>
      <c r="M209" s="42">
        <v>0.32</v>
      </c>
      <c r="N209" s="42">
        <v>0</v>
      </c>
      <c r="O209" s="42">
        <v>0</v>
      </c>
      <c r="P209" s="42">
        <v>0</v>
      </c>
      <c r="Q209" s="42">
        <v>0.09</v>
      </c>
      <c r="R209" s="42">
        <v>0.09</v>
      </c>
      <c r="S209" s="42">
        <v>0.01</v>
      </c>
      <c r="T209" s="42">
        <v>0</v>
      </c>
      <c r="U209" s="42">
        <v>0</v>
      </c>
      <c r="V209" s="42">
        <v>0.09</v>
      </c>
      <c r="W209" s="42">
        <v>0.01</v>
      </c>
      <c r="X209" s="42">
        <v>0.09</v>
      </c>
      <c r="Y209" s="42" t="s">
        <v>50</v>
      </c>
      <c r="Z209" s="42">
        <v>0.81</v>
      </c>
      <c r="AA209" s="42">
        <v>5.0082814445828131E-3</v>
      </c>
    </row>
    <row r="210" spans="1:27" x14ac:dyDescent="0.25">
      <c r="A210" s="42" t="s">
        <v>551</v>
      </c>
      <c r="B210" s="42" t="s">
        <v>59</v>
      </c>
      <c r="C210" s="42">
        <v>4.9000000000000004</v>
      </c>
      <c r="D210" s="42" t="s">
        <v>42</v>
      </c>
      <c r="E210" s="42">
        <v>0.7</v>
      </c>
      <c r="F210" s="42">
        <v>0</v>
      </c>
      <c r="G210" s="42">
        <v>1</v>
      </c>
      <c r="H210" s="42">
        <v>1</v>
      </c>
      <c r="I210" s="42">
        <v>2</v>
      </c>
      <c r="J210" s="42">
        <v>2</v>
      </c>
      <c r="K210" s="42">
        <v>0.2</v>
      </c>
      <c r="L210" s="42">
        <v>0.2</v>
      </c>
      <c r="M210" s="42">
        <v>0.41</v>
      </c>
      <c r="N210" s="42">
        <v>0</v>
      </c>
      <c r="O210" s="42">
        <v>7.0000000000000007E-2</v>
      </c>
      <c r="P210" s="42">
        <v>0</v>
      </c>
      <c r="Q210" s="42">
        <v>0</v>
      </c>
      <c r="R210" s="42">
        <v>0</v>
      </c>
      <c r="S210" s="42"/>
      <c r="T210" s="42">
        <v>7.0000000000000007E-2</v>
      </c>
      <c r="U210" s="42"/>
      <c r="V210" s="42">
        <v>7.0000000000000007E-2</v>
      </c>
      <c r="W210" s="42"/>
      <c r="X210" s="42">
        <v>7.0000000000000007E-2</v>
      </c>
      <c r="Y210" s="42" t="s">
        <v>60</v>
      </c>
      <c r="Z210" s="42">
        <v>0.9</v>
      </c>
      <c r="AA210" s="42">
        <v>4.328144458281444E-3</v>
      </c>
    </row>
    <row r="211" spans="1:27" x14ac:dyDescent="0.25">
      <c r="A211" s="42" t="s">
        <v>552</v>
      </c>
      <c r="B211" s="42" t="s">
        <v>56</v>
      </c>
      <c r="C211" s="42">
        <v>4.3</v>
      </c>
      <c r="D211" s="42" t="s">
        <v>42</v>
      </c>
      <c r="E211" s="42">
        <v>0</v>
      </c>
      <c r="F211" s="42">
        <v>3</v>
      </c>
      <c r="G211" s="42">
        <v>2</v>
      </c>
      <c r="H211" s="42">
        <v>1</v>
      </c>
      <c r="I211" s="42">
        <v>3</v>
      </c>
      <c r="J211" s="42">
        <v>4</v>
      </c>
      <c r="K211" s="42">
        <v>0.47</v>
      </c>
      <c r="L211" s="42">
        <v>0.47</v>
      </c>
      <c r="M211" s="42">
        <v>0.93</v>
      </c>
      <c r="N211" s="42">
        <v>0</v>
      </c>
      <c r="O211" s="42">
        <v>0.02</v>
      </c>
      <c r="P211" s="42">
        <v>0</v>
      </c>
      <c r="Q211" s="42">
        <v>0.06</v>
      </c>
      <c r="R211" s="42">
        <v>0.02</v>
      </c>
      <c r="S211" s="42">
        <v>0</v>
      </c>
      <c r="T211" s="42">
        <v>0.06</v>
      </c>
      <c r="U211" s="42">
        <v>0.01</v>
      </c>
      <c r="V211" s="42">
        <v>0.08</v>
      </c>
      <c r="W211" s="42">
        <v>0.01</v>
      </c>
      <c r="X211" s="42">
        <v>0.08</v>
      </c>
      <c r="Y211" s="42" t="s">
        <v>57</v>
      </c>
      <c r="Z211" s="42">
        <v>0.78</v>
      </c>
      <c r="AA211" s="42">
        <v>4.2869240348692404E-3</v>
      </c>
    </row>
    <row r="212" spans="1:27" x14ac:dyDescent="0.25">
      <c r="A212" s="42" t="s">
        <v>553</v>
      </c>
      <c r="B212" s="42" t="s">
        <v>54</v>
      </c>
      <c r="C212" s="42">
        <v>4.5</v>
      </c>
      <c r="D212" s="42" t="s">
        <v>42</v>
      </c>
      <c r="E212" s="42">
        <v>0.2</v>
      </c>
      <c r="F212" s="42">
        <v>0</v>
      </c>
      <c r="G212" s="42">
        <v>1</v>
      </c>
      <c r="H212" s="42">
        <v>0</v>
      </c>
      <c r="I212" s="42">
        <v>1</v>
      </c>
      <c r="J212" s="42">
        <v>1</v>
      </c>
      <c r="K212" s="42">
        <v>0.22</v>
      </c>
      <c r="L212" s="42">
        <v>0</v>
      </c>
      <c r="M212" s="42">
        <v>0.22</v>
      </c>
      <c r="N212" s="42">
        <v>0</v>
      </c>
      <c r="O212" s="42">
        <v>0.03</v>
      </c>
      <c r="P212" s="42">
        <v>0</v>
      </c>
      <c r="Q212" s="42">
        <v>0.02</v>
      </c>
      <c r="R212" s="42">
        <v>0.05</v>
      </c>
      <c r="S212" s="42">
        <v>0.01</v>
      </c>
      <c r="T212" s="42">
        <v>0</v>
      </c>
      <c r="U212" s="42">
        <v>0</v>
      </c>
      <c r="V212" s="42">
        <v>0.05</v>
      </c>
      <c r="W212" s="42">
        <v>0.01</v>
      </c>
      <c r="X212" s="42">
        <v>0.05</v>
      </c>
      <c r="Y212" s="42" t="s">
        <v>53</v>
      </c>
      <c r="Z212" s="42">
        <v>1.02</v>
      </c>
      <c r="AA212" s="42">
        <v>3.5037359900373598E-3</v>
      </c>
    </row>
    <row r="213" spans="1:27" x14ac:dyDescent="0.25">
      <c r="A213" s="42" t="s">
        <v>554</v>
      </c>
      <c r="B213" s="42" t="s">
        <v>43</v>
      </c>
      <c r="C213" s="42">
        <v>4.8</v>
      </c>
      <c r="D213" s="42" t="s">
        <v>42</v>
      </c>
      <c r="E213" s="42">
        <v>0</v>
      </c>
      <c r="F213" s="42">
        <v>3</v>
      </c>
      <c r="G213" s="42">
        <v>2</v>
      </c>
      <c r="H213" s="42">
        <v>3</v>
      </c>
      <c r="I213" s="42">
        <v>5</v>
      </c>
      <c r="J213" s="42">
        <v>7</v>
      </c>
      <c r="K213" s="42">
        <v>0.83</v>
      </c>
      <c r="L213" s="42">
        <v>0.62</v>
      </c>
      <c r="M213" s="42">
        <v>1.46</v>
      </c>
      <c r="N213" s="42">
        <v>0</v>
      </c>
      <c r="O213" s="42">
        <v>0</v>
      </c>
      <c r="P213" s="42">
        <v>0</v>
      </c>
      <c r="Q213" s="42">
        <v>0.05</v>
      </c>
      <c r="R213" s="42">
        <v>0.04</v>
      </c>
      <c r="S213" s="42">
        <v>0.01</v>
      </c>
      <c r="T213" s="42">
        <v>0.01</v>
      </c>
      <c r="U213" s="42">
        <v>0</v>
      </c>
      <c r="V213" s="42">
        <v>0.05</v>
      </c>
      <c r="W213" s="42">
        <v>0.01</v>
      </c>
      <c r="X213" s="42">
        <v>0.05</v>
      </c>
      <c r="Y213" s="42" t="s">
        <v>41</v>
      </c>
      <c r="Z213" s="42">
        <v>0.63</v>
      </c>
      <c r="AA213" s="42">
        <v>2.164072229140722E-3</v>
      </c>
    </row>
    <row r="214" spans="1:27" x14ac:dyDescent="0.25">
      <c r="A214" s="42" t="s">
        <v>555</v>
      </c>
      <c r="B214" s="42" t="s">
        <v>43</v>
      </c>
      <c r="C214" s="42">
        <v>4.9000000000000004</v>
      </c>
      <c r="D214" s="42" t="s">
        <v>42</v>
      </c>
      <c r="E214" s="42">
        <v>0</v>
      </c>
      <c r="F214" s="42">
        <v>0</v>
      </c>
      <c r="G214" s="42">
        <v>1</v>
      </c>
      <c r="H214" s="42">
        <v>1</v>
      </c>
      <c r="I214" s="42">
        <v>2</v>
      </c>
      <c r="J214" s="42">
        <v>2</v>
      </c>
      <c r="K214" s="42">
        <v>0.2</v>
      </c>
      <c r="L214" s="42">
        <v>0.2</v>
      </c>
      <c r="M214" s="42">
        <v>0.41</v>
      </c>
      <c r="N214" s="42">
        <v>0</v>
      </c>
      <c r="O214" s="42">
        <v>0</v>
      </c>
      <c r="P214" s="42">
        <v>0</v>
      </c>
      <c r="Q214" s="42">
        <v>0.05</v>
      </c>
      <c r="R214" s="42">
        <v>0.03</v>
      </c>
      <c r="S214" s="42">
        <v>0.01</v>
      </c>
      <c r="T214" s="42">
        <v>0.02</v>
      </c>
      <c r="U214" s="42">
        <v>0</v>
      </c>
      <c r="V214" s="42">
        <v>0.05</v>
      </c>
      <c r="W214" s="42">
        <v>0.01</v>
      </c>
      <c r="X214" s="42">
        <v>0.05</v>
      </c>
      <c r="Y214" s="42" t="s">
        <v>41</v>
      </c>
      <c r="Z214" s="42">
        <v>0.63</v>
      </c>
      <c r="AA214" s="42">
        <v>2.164072229140722E-3</v>
      </c>
    </row>
    <row r="215" spans="1:27" x14ac:dyDescent="0.25">
      <c r="A215" s="42" t="s">
        <v>556</v>
      </c>
      <c r="B215" s="42" t="s">
        <v>70</v>
      </c>
      <c r="C215" s="42">
        <v>5.5</v>
      </c>
      <c r="D215" s="42" t="s">
        <v>42</v>
      </c>
      <c r="E215" s="42">
        <v>0</v>
      </c>
      <c r="F215" s="42">
        <v>0</v>
      </c>
      <c r="G215" s="42">
        <v>1</v>
      </c>
      <c r="H215" s="42">
        <v>1</v>
      </c>
      <c r="I215" s="42">
        <v>2</v>
      </c>
      <c r="J215" s="42">
        <v>2</v>
      </c>
      <c r="K215" s="42">
        <v>0.18</v>
      </c>
      <c r="L215" s="42">
        <v>0.18</v>
      </c>
      <c r="M215" s="42">
        <v>0.36</v>
      </c>
      <c r="N215" s="42">
        <v>0</v>
      </c>
      <c r="O215" s="42">
        <v>0.04</v>
      </c>
      <c r="P215" s="42">
        <v>0</v>
      </c>
      <c r="Q215" s="42">
        <v>0.01</v>
      </c>
      <c r="R215" s="42">
        <v>0.01</v>
      </c>
      <c r="S215" s="42">
        <v>0</v>
      </c>
      <c r="T215" s="42">
        <v>0.04</v>
      </c>
      <c r="U215" s="42">
        <v>0.01</v>
      </c>
      <c r="V215" s="42">
        <v>0.05</v>
      </c>
      <c r="W215" s="42">
        <v>0.01</v>
      </c>
      <c r="X215" s="42">
        <v>0.05</v>
      </c>
      <c r="Y215" s="42" t="s">
        <v>68</v>
      </c>
      <c r="Z215" s="42">
        <v>0.63</v>
      </c>
      <c r="AA215" s="42">
        <v>2.164072229140722E-3</v>
      </c>
    </row>
    <row r="216" spans="1:27" x14ac:dyDescent="0.25">
      <c r="A216" s="42" t="s">
        <v>557</v>
      </c>
      <c r="B216" s="42" t="s">
        <v>70</v>
      </c>
      <c r="C216" s="42">
        <v>4.5</v>
      </c>
      <c r="D216" s="42" t="s">
        <v>42</v>
      </c>
      <c r="E216" s="42">
        <v>0.3</v>
      </c>
      <c r="F216" s="42">
        <v>0</v>
      </c>
      <c r="G216" s="42">
        <v>0</v>
      </c>
      <c r="H216" s="42">
        <v>1</v>
      </c>
      <c r="I216" s="42">
        <v>1</v>
      </c>
      <c r="J216" s="42">
        <v>1</v>
      </c>
      <c r="K216" s="42">
        <v>0</v>
      </c>
      <c r="L216" s="42">
        <v>0.22</v>
      </c>
      <c r="M216" s="42">
        <v>0.22</v>
      </c>
      <c r="N216" s="42">
        <v>0</v>
      </c>
      <c r="O216" s="42">
        <v>0</v>
      </c>
      <c r="P216" s="42">
        <v>0</v>
      </c>
      <c r="Q216" s="42">
        <v>0.05</v>
      </c>
      <c r="R216" s="42">
        <v>0</v>
      </c>
      <c r="S216" s="42"/>
      <c r="T216" s="42">
        <v>0.05</v>
      </c>
      <c r="U216" s="42"/>
      <c r="V216" s="42">
        <v>0.05</v>
      </c>
      <c r="W216" s="42"/>
      <c r="X216" s="42">
        <v>0.05</v>
      </c>
      <c r="Y216" s="42" t="s">
        <v>68</v>
      </c>
      <c r="Z216" s="42">
        <v>0.63</v>
      </c>
      <c r="AA216" s="42">
        <v>2.164072229140722E-3</v>
      </c>
    </row>
    <row r="217" spans="1:27" x14ac:dyDescent="0.25">
      <c r="A217" s="42" t="s">
        <v>558</v>
      </c>
      <c r="B217" s="42" t="s">
        <v>41</v>
      </c>
      <c r="C217" s="42">
        <v>4.5999999999999996</v>
      </c>
      <c r="D217" s="42" t="s">
        <v>42</v>
      </c>
      <c r="E217" s="42">
        <v>0.4</v>
      </c>
      <c r="F217" s="42">
        <v>0</v>
      </c>
      <c r="G217" s="42">
        <v>1</v>
      </c>
      <c r="H217" s="42">
        <v>1</v>
      </c>
      <c r="I217" s="42">
        <v>2</v>
      </c>
      <c r="J217" s="42">
        <v>2</v>
      </c>
      <c r="K217" s="42">
        <v>0.22</v>
      </c>
      <c r="L217" s="42">
        <v>0.22</v>
      </c>
      <c r="M217" s="42">
        <v>0.43</v>
      </c>
      <c r="N217" s="42">
        <v>0</v>
      </c>
      <c r="O217" s="42">
        <v>0</v>
      </c>
      <c r="P217" s="42">
        <v>0</v>
      </c>
      <c r="Q217" s="42">
        <v>0.02</v>
      </c>
      <c r="R217" s="42">
        <v>0</v>
      </c>
      <c r="S217" s="42">
        <v>0</v>
      </c>
      <c r="T217" s="42">
        <v>0.02</v>
      </c>
      <c r="U217" s="42">
        <v>0</v>
      </c>
      <c r="V217" s="42">
        <v>0.02</v>
      </c>
      <c r="W217" s="42">
        <v>0</v>
      </c>
      <c r="X217" s="42">
        <v>0.02</v>
      </c>
      <c r="Y217" s="42" t="s">
        <v>43</v>
      </c>
      <c r="Z217" s="42">
        <v>1.29</v>
      </c>
      <c r="AA217" s="42">
        <v>1.7724782067247819E-3</v>
      </c>
    </row>
    <row r="218" spans="1:27" x14ac:dyDescent="0.25">
      <c r="A218" s="42" t="s">
        <v>559</v>
      </c>
      <c r="B218" s="42" t="s">
        <v>73</v>
      </c>
      <c r="C218" s="42">
        <v>4.5</v>
      </c>
      <c r="D218" s="42" t="s">
        <v>42</v>
      </c>
      <c r="E218" s="42">
        <v>0.4</v>
      </c>
      <c r="F218" s="42">
        <v>0</v>
      </c>
      <c r="G218" s="42">
        <v>2</v>
      </c>
      <c r="H218" s="42">
        <v>1</v>
      </c>
      <c r="I218" s="42">
        <v>3</v>
      </c>
      <c r="J218" s="42">
        <v>3</v>
      </c>
      <c r="K218" s="42">
        <v>0.44</v>
      </c>
      <c r="L218" s="42">
        <v>0.22</v>
      </c>
      <c r="M218" s="42">
        <v>0.67</v>
      </c>
      <c r="N218" s="42">
        <v>0</v>
      </c>
      <c r="O218" s="42">
        <v>0</v>
      </c>
      <c r="P218" s="42">
        <v>0</v>
      </c>
      <c r="Q218" s="42">
        <v>0.03</v>
      </c>
      <c r="R218" s="42">
        <v>0.01</v>
      </c>
      <c r="S218" s="42">
        <v>0</v>
      </c>
      <c r="T218" s="42">
        <v>0.02</v>
      </c>
      <c r="U218" s="42">
        <v>0</v>
      </c>
      <c r="V218" s="42">
        <v>0.03</v>
      </c>
      <c r="W218" s="42">
        <v>0</v>
      </c>
      <c r="X218" s="42">
        <v>0.03</v>
      </c>
      <c r="Y218" s="42" t="s">
        <v>72</v>
      </c>
      <c r="Z218" s="42">
        <v>0.84</v>
      </c>
      <c r="AA218" s="42">
        <v>1.7312577833125771E-3</v>
      </c>
    </row>
    <row r="219" spans="1:27" x14ac:dyDescent="0.25">
      <c r="A219" s="42" t="s">
        <v>560</v>
      </c>
      <c r="B219" s="42" t="s">
        <v>60</v>
      </c>
      <c r="C219" s="42">
        <v>4.7</v>
      </c>
      <c r="D219" s="42" t="s">
        <v>42</v>
      </c>
      <c r="E219" s="42">
        <v>0</v>
      </c>
      <c r="F219" s="42">
        <v>0</v>
      </c>
      <c r="G219" s="42">
        <v>2</v>
      </c>
      <c r="H219" s="42">
        <v>4</v>
      </c>
      <c r="I219" s="42">
        <v>6</v>
      </c>
      <c r="J219" s="42">
        <v>4</v>
      </c>
      <c r="K219" s="42">
        <v>0.21</v>
      </c>
      <c r="L219" s="42">
        <v>0.64</v>
      </c>
      <c r="M219" s="42">
        <v>0.85</v>
      </c>
      <c r="N219" s="42">
        <v>0</v>
      </c>
      <c r="O219" s="42">
        <v>0.01</v>
      </c>
      <c r="P219" s="42">
        <v>0</v>
      </c>
      <c r="Q219" s="42">
        <v>0.01</v>
      </c>
      <c r="R219" s="42">
        <v>0.01</v>
      </c>
      <c r="S219" s="42">
        <v>0</v>
      </c>
      <c r="T219" s="42">
        <v>0.01</v>
      </c>
      <c r="U219" s="42">
        <v>0</v>
      </c>
      <c r="V219" s="42">
        <v>0.02</v>
      </c>
      <c r="W219" s="42">
        <v>0</v>
      </c>
      <c r="X219" s="42">
        <v>0.02</v>
      </c>
      <c r="Y219" s="42" t="s">
        <v>59</v>
      </c>
      <c r="Z219" s="42">
        <v>0.96</v>
      </c>
      <c r="AA219" s="42">
        <v>1.319053549190535E-3</v>
      </c>
    </row>
    <row r="220" spans="1:27" x14ac:dyDescent="0.25">
      <c r="A220" s="42" t="s">
        <v>561</v>
      </c>
      <c r="B220" s="42" t="s">
        <v>73</v>
      </c>
      <c r="C220" s="42">
        <v>4.9000000000000004</v>
      </c>
      <c r="D220" s="42" t="s">
        <v>42</v>
      </c>
      <c r="E220" s="42">
        <v>0.7</v>
      </c>
      <c r="F220" s="42">
        <v>0</v>
      </c>
      <c r="G220" s="42">
        <v>1</v>
      </c>
      <c r="H220" s="42">
        <v>1</v>
      </c>
      <c r="I220" s="42">
        <v>2</v>
      </c>
      <c r="J220" s="42">
        <v>2</v>
      </c>
      <c r="K220" s="42">
        <v>0.2</v>
      </c>
      <c r="L220" s="42">
        <v>0.2</v>
      </c>
      <c r="M220" s="42">
        <v>0.41</v>
      </c>
      <c r="N220" s="42">
        <v>0</v>
      </c>
      <c r="O220" s="42">
        <v>0</v>
      </c>
      <c r="P220" s="42">
        <v>0</v>
      </c>
      <c r="Q220" s="42">
        <v>0.02</v>
      </c>
      <c r="R220" s="42">
        <v>0</v>
      </c>
      <c r="S220" s="42"/>
      <c r="T220" s="42">
        <v>0.02</v>
      </c>
      <c r="U220" s="42"/>
      <c r="V220" s="42">
        <v>0.02</v>
      </c>
      <c r="W220" s="42"/>
      <c r="X220" s="42">
        <v>0.02</v>
      </c>
      <c r="Y220" s="42" t="s">
        <v>72</v>
      </c>
      <c r="Z220" s="42">
        <v>0.84</v>
      </c>
      <c r="AA220" s="42">
        <v>1.154171855541718E-3</v>
      </c>
    </row>
    <row r="221" spans="1:27" x14ac:dyDescent="0.25">
      <c r="A221" s="42" t="s">
        <v>562</v>
      </c>
      <c r="B221" s="42" t="s">
        <v>54</v>
      </c>
      <c r="C221" s="42">
        <v>4.8</v>
      </c>
      <c r="D221" s="42" t="s">
        <v>42</v>
      </c>
      <c r="E221" s="42">
        <v>0.4</v>
      </c>
      <c r="F221" s="42">
        <v>0</v>
      </c>
      <c r="G221" s="42">
        <v>3</v>
      </c>
      <c r="H221" s="42">
        <v>1</v>
      </c>
      <c r="I221" s="42">
        <v>4</v>
      </c>
      <c r="J221" s="42">
        <v>4</v>
      </c>
      <c r="K221" s="42">
        <v>0.62</v>
      </c>
      <c r="L221" s="42">
        <v>0.21</v>
      </c>
      <c r="M221" s="42">
        <v>0.83</v>
      </c>
      <c r="N221" s="42">
        <v>0</v>
      </c>
      <c r="O221" s="42">
        <v>0</v>
      </c>
      <c r="P221" s="42">
        <v>0</v>
      </c>
      <c r="Q221" s="42">
        <v>0.01</v>
      </c>
      <c r="R221" s="42">
        <v>0.01</v>
      </c>
      <c r="S221" s="42">
        <v>0</v>
      </c>
      <c r="T221" s="42">
        <v>0</v>
      </c>
      <c r="U221" s="42">
        <v>0</v>
      </c>
      <c r="V221" s="42">
        <v>0.01</v>
      </c>
      <c r="W221" s="42">
        <v>0</v>
      </c>
      <c r="X221" s="42">
        <v>0.01</v>
      </c>
      <c r="Y221" s="42" t="s">
        <v>53</v>
      </c>
      <c r="Z221" s="42">
        <v>1.02</v>
      </c>
      <c r="AA221" s="42">
        <v>7.007471980074719E-4</v>
      </c>
    </row>
    <row r="222" spans="1:27" x14ac:dyDescent="0.25">
      <c r="A222" s="42" t="s">
        <v>563</v>
      </c>
      <c r="B222" s="42" t="s">
        <v>59</v>
      </c>
      <c r="C222" s="42">
        <v>4.5</v>
      </c>
      <c r="D222" s="42" t="s">
        <v>42</v>
      </c>
      <c r="E222" s="42">
        <v>0.4</v>
      </c>
      <c r="F222" s="42">
        <v>0</v>
      </c>
      <c r="G222" s="42">
        <v>2</v>
      </c>
      <c r="H222" s="42">
        <v>0</v>
      </c>
      <c r="I222" s="42">
        <v>2</v>
      </c>
      <c r="J222" s="42">
        <v>2</v>
      </c>
      <c r="K222" s="42">
        <v>0.44</v>
      </c>
      <c r="L222" s="42">
        <v>0</v>
      </c>
      <c r="M222" s="42">
        <v>0.44</v>
      </c>
      <c r="N222" s="42">
        <v>0</v>
      </c>
      <c r="O222" s="42">
        <v>0</v>
      </c>
      <c r="P222" s="42">
        <v>0</v>
      </c>
      <c r="Q222" s="42">
        <v>0.01</v>
      </c>
      <c r="R222" s="42">
        <v>0.01</v>
      </c>
      <c r="S222" s="42">
        <v>0</v>
      </c>
      <c r="T222" s="42">
        <v>0</v>
      </c>
      <c r="U222" s="42">
        <v>0</v>
      </c>
      <c r="V222" s="42">
        <v>0.01</v>
      </c>
      <c r="W222" s="42">
        <v>0</v>
      </c>
      <c r="X222" s="42">
        <v>0.01</v>
      </c>
      <c r="Y222" s="42" t="s">
        <v>60</v>
      </c>
      <c r="Z222" s="42">
        <v>0.9</v>
      </c>
      <c r="AA222" s="42">
        <v>6.1830635118306342E-4</v>
      </c>
    </row>
    <row r="223" spans="1:27" x14ac:dyDescent="0.25">
      <c r="A223" s="42" t="s">
        <v>564</v>
      </c>
      <c r="B223" s="42" t="s">
        <v>43</v>
      </c>
      <c r="C223" s="42">
        <v>4.4000000000000004</v>
      </c>
      <c r="D223" s="42" t="s">
        <v>42</v>
      </c>
      <c r="E223" s="42">
        <v>0.2</v>
      </c>
      <c r="F223" s="42">
        <v>2</v>
      </c>
      <c r="G223" s="42">
        <v>3</v>
      </c>
      <c r="H223" s="42">
        <v>3</v>
      </c>
      <c r="I223" s="42">
        <v>6</v>
      </c>
      <c r="J223" s="42">
        <v>8</v>
      </c>
      <c r="K223" s="42">
        <v>0.91</v>
      </c>
      <c r="L223" s="42">
        <v>0.91</v>
      </c>
      <c r="M223" s="42">
        <v>1.82</v>
      </c>
      <c r="N223" s="42">
        <v>0</v>
      </c>
      <c r="O223" s="42">
        <v>0</v>
      </c>
      <c r="P223" s="42">
        <v>0</v>
      </c>
      <c r="Q223" s="42">
        <v>0.01</v>
      </c>
      <c r="R223" s="42">
        <v>0.01</v>
      </c>
      <c r="S223" s="42">
        <v>0</v>
      </c>
      <c r="T223" s="42">
        <v>0</v>
      </c>
      <c r="U223" s="42">
        <v>0</v>
      </c>
      <c r="V223" s="42">
        <v>0.01</v>
      </c>
      <c r="W223" s="42">
        <v>0</v>
      </c>
      <c r="X223" s="42">
        <v>0.01</v>
      </c>
      <c r="Y223" s="42" t="s">
        <v>41</v>
      </c>
      <c r="Z223" s="42">
        <v>0.63</v>
      </c>
      <c r="AA223" s="42">
        <v>4.3281444582814437E-4</v>
      </c>
    </row>
    <row r="224" spans="1:27" x14ac:dyDescent="0.25">
      <c r="A224" s="42" t="s">
        <v>565</v>
      </c>
      <c r="B224" s="42" t="s">
        <v>62</v>
      </c>
      <c r="C224" s="42">
        <v>4.9000000000000004</v>
      </c>
      <c r="D224" s="42" t="s">
        <v>42</v>
      </c>
      <c r="E224" s="42">
        <v>0.3</v>
      </c>
      <c r="F224" s="42">
        <v>0</v>
      </c>
      <c r="G224" s="42">
        <v>0</v>
      </c>
      <c r="H224" s="42">
        <v>1</v>
      </c>
      <c r="I224" s="42">
        <v>1</v>
      </c>
      <c r="J224" s="42">
        <v>1</v>
      </c>
      <c r="K224" s="42">
        <v>0</v>
      </c>
      <c r="L224" s="42">
        <v>0.2</v>
      </c>
      <c r="M224" s="42">
        <v>0.2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/>
      <c r="T224" s="42">
        <v>0</v>
      </c>
      <c r="U224" s="42"/>
      <c r="V224" s="42">
        <v>0</v>
      </c>
      <c r="W224" s="42"/>
      <c r="X224" s="42">
        <v>0</v>
      </c>
      <c r="Y224" s="42" t="s">
        <v>63</v>
      </c>
      <c r="Z224" s="42">
        <v>0.88</v>
      </c>
      <c r="AA224" s="42">
        <v>0</v>
      </c>
    </row>
    <row r="225" spans="1:27" x14ac:dyDescent="0.25">
      <c r="A225" s="42" t="s">
        <v>566</v>
      </c>
      <c r="B225" s="42" t="s">
        <v>56</v>
      </c>
      <c r="C225" s="42">
        <v>4.9000000000000004</v>
      </c>
      <c r="D225" s="42" t="s">
        <v>42</v>
      </c>
      <c r="E225" s="42">
        <v>0.3</v>
      </c>
      <c r="F225" s="42">
        <v>1</v>
      </c>
      <c r="G225" s="42">
        <v>1</v>
      </c>
      <c r="H225" s="42">
        <v>0</v>
      </c>
      <c r="I225" s="42">
        <v>1</v>
      </c>
      <c r="J225" s="42">
        <v>1</v>
      </c>
      <c r="K225" s="42">
        <v>0.2</v>
      </c>
      <c r="L225" s="42">
        <v>0</v>
      </c>
      <c r="M225" s="42">
        <v>0.2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 t="s">
        <v>57</v>
      </c>
      <c r="Z225" s="42">
        <v>0.78</v>
      </c>
      <c r="AA225" s="42">
        <v>0</v>
      </c>
    </row>
    <row r="226" spans="1:27" x14ac:dyDescent="0.25">
      <c r="A226" s="42" t="s">
        <v>567</v>
      </c>
      <c r="B226" s="42" t="s">
        <v>53</v>
      </c>
      <c r="C226" s="42">
        <v>4.5</v>
      </c>
      <c r="D226" s="42" t="s">
        <v>42</v>
      </c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 t="s">
        <v>54</v>
      </c>
      <c r="Z226" s="42">
        <v>1.29</v>
      </c>
      <c r="AA226" s="42"/>
    </row>
    <row r="227" spans="1:27" x14ac:dyDescent="0.25">
      <c r="A227" s="42" t="s">
        <v>568</v>
      </c>
      <c r="B227" s="42" t="s">
        <v>57</v>
      </c>
      <c r="C227" s="42">
        <v>4.5</v>
      </c>
      <c r="D227" s="42" t="s">
        <v>42</v>
      </c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 t="s">
        <v>56</v>
      </c>
      <c r="Z227" s="42">
        <v>0.66</v>
      </c>
      <c r="AA227" s="42"/>
    </row>
    <row r="228" spans="1:27" x14ac:dyDescent="0.25">
      <c r="A228" s="42" t="s">
        <v>569</v>
      </c>
      <c r="B228" s="42" t="s">
        <v>62</v>
      </c>
      <c r="C228" s="42">
        <v>5.5</v>
      </c>
      <c r="D228" s="42" t="s">
        <v>42</v>
      </c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 t="s">
        <v>63</v>
      </c>
      <c r="Z228" s="42">
        <v>0.88</v>
      </c>
      <c r="AA228" s="42"/>
    </row>
    <row r="229" spans="1:27" x14ac:dyDescent="0.25">
      <c r="A229" s="42" t="s">
        <v>570</v>
      </c>
      <c r="B229" s="42" t="s">
        <v>100</v>
      </c>
      <c r="C229" s="42">
        <v>4.5</v>
      </c>
      <c r="D229" s="42" t="s">
        <v>42</v>
      </c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 t="s">
        <v>90</v>
      </c>
      <c r="Z229" s="42">
        <v>1.44</v>
      </c>
      <c r="AA229" s="42"/>
    </row>
    <row r="230" spans="1:27" x14ac:dyDescent="0.25">
      <c r="A230" s="42" t="s">
        <v>571</v>
      </c>
      <c r="B230" s="42" t="s">
        <v>53</v>
      </c>
      <c r="C230" s="42">
        <v>5.5</v>
      </c>
      <c r="D230" s="42" t="s">
        <v>42</v>
      </c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 t="s">
        <v>54</v>
      </c>
      <c r="Z230" s="42">
        <v>1.29</v>
      </c>
      <c r="AA230" s="42"/>
    </row>
    <row r="231" spans="1:27" x14ac:dyDescent="0.25">
      <c r="A231" s="42" t="s">
        <v>572</v>
      </c>
      <c r="B231" s="42" t="s">
        <v>57</v>
      </c>
      <c r="C231" s="42">
        <v>4.5</v>
      </c>
      <c r="D231" s="42" t="s">
        <v>42</v>
      </c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 t="s">
        <v>56</v>
      </c>
      <c r="Z231" s="42">
        <v>0.66</v>
      </c>
      <c r="AA231" s="42"/>
    </row>
    <row r="232" spans="1:27" x14ac:dyDescent="0.25">
      <c r="A232" s="42" t="s">
        <v>573</v>
      </c>
      <c r="B232" s="42" t="s">
        <v>100</v>
      </c>
      <c r="C232" s="42">
        <v>4.5</v>
      </c>
      <c r="D232" s="42" t="s">
        <v>42</v>
      </c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 t="s">
        <v>90</v>
      </c>
      <c r="Z232" s="42">
        <v>1.44</v>
      </c>
      <c r="AA232" s="42"/>
    </row>
  </sheetData>
  <autoFilter ref="A1:AA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80"/>
  <sheetViews>
    <sheetView workbookViewId="0">
      <selection activeCell="AA11" sqref="AA11"/>
    </sheetView>
  </sheetViews>
  <sheetFormatPr baseColWidth="10" defaultColWidth="9.1640625" defaultRowHeight="21" x14ac:dyDescent="0.25"/>
  <cols>
    <col min="1" max="1" width="19.5" style="1" bestFit="1" customWidth="1"/>
    <col min="2" max="2" width="20" style="1" bestFit="1" customWidth="1"/>
    <col min="3" max="3" width="8.33203125" style="1" bestFit="1" customWidth="1"/>
    <col min="4" max="4" width="8" style="1" bestFit="1" customWidth="1"/>
    <col min="5" max="5" width="8.5" style="3" bestFit="1" customWidth="1"/>
    <col min="6" max="6" width="9" style="1" bestFit="1" customWidth="1"/>
    <col min="7" max="7" width="14" style="1" hidden="1" customWidth="1"/>
    <col min="8" max="8" width="13.83203125" style="1" hidden="1" customWidth="1"/>
    <col min="9" max="9" width="10.33203125" style="1" bestFit="1" customWidth="1"/>
    <col min="10" max="10" width="9.5" style="1" bestFit="1" customWidth="1"/>
    <col min="11" max="11" width="16.1640625" style="1" hidden="1" customWidth="1"/>
    <col min="12" max="12" width="16" style="1" hidden="1" customWidth="1"/>
    <col min="13" max="13" width="12.5" style="1" bestFit="1" customWidth="1"/>
    <col min="14" max="14" width="5.33203125" style="1" bestFit="1" customWidth="1"/>
    <col min="15" max="15" width="8.33203125" style="1" bestFit="1" customWidth="1"/>
    <col min="16" max="16" width="3.6640625" style="1" bestFit="1" customWidth="1"/>
    <col min="17" max="17" width="8.33203125" style="1" bestFit="1" customWidth="1"/>
    <col min="18" max="18" width="9.1640625" style="1" hidden="1" customWidth="1"/>
    <col min="19" max="19" width="13.5" style="1" hidden="1" customWidth="1"/>
    <col min="20" max="20" width="9" style="1" hidden="1" customWidth="1"/>
    <col min="21" max="21" width="13.5" style="1" hidden="1" customWidth="1"/>
    <col min="22" max="22" width="8.33203125" style="1" bestFit="1" customWidth="1"/>
    <col min="23" max="23" width="10" style="1" bestFit="1" customWidth="1"/>
    <col min="24" max="24" width="21" style="1" bestFit="1" customWidth="1"/>
    <col min="25" max="25" width="20" style="1" bestFit="1" customWidth="1"/>
    <col min="26" max="26" width="8.33203125" style="1" bestFit="1" customWidth="1"/>
    <col min="27" max="27" width="32.33203125" style="1" bestFit="1" customWidth="1"/>
    <col min="28" max="60" width="9.1640625" style="1" customWidth="1"/>
    <col min="61" max="16384" width="9.1640625" style="1"/>
  </cols>
  <sheetData>
    <row r="1" spans="1:29" ht="21.75" customHeight="1" thickBot="1" x14ac:dyDescent="0.3">
      <c r="A1" s="67" t="s">
        <v>0</v>
      </c>
      <c r="B1" s="68" t="s">
        <v>1</v>
      </c>
      <c r="C1" s="68" t="s">
        <v>2</v>
      </c>
      <c r="D1" s="68" t="s">
        <v>3</v>
      </c>
      <c r="E1" s="69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26</v>
      </c>
      <c r="AA1" s="68" t="s">
        <v>28</v>
      </c>
      <c r="AB1" s="2"/>
      <c r="AC1" s="2"/>
    </row>
    <row r="2" spans="1:29" ht="21" customHeight="1" thickTop="1" x14ac:dyDescent="0.25">
      <c r="A2" s="70" t="s">
        <v>44</v>
      </c>
      <c r="B2" s="71" t="s">
        <v>45</v>
      </c>
      <c r="C2" s="71">
        <v>9.5</v>
      </c>
      <c r="D2" s="71" t="s">
        <v>46</v>
      </c>
      <c r="E2" s="72">
        <v>8</v>
      </c>
      <c r="F2" s="71">
        <v>20</v>
      </c>
      <c r="G2" s="71">
        <v>10</v>
      </c>
      <c r="H2" s="71">
        <v>10</v>
      </c>
      <c r="I2" s="71">
        <v>20</v>
      </c>
      <c r="J2" s="71">
        <v>137</v>
      </c>
      <c r="K2" s="71">
        <v>7.89</v>
      </c>
      <c r="L2" s="71">
        <v>6.53</v>
      </c>
      <c r="M2" s="71">
        <v>14.42</v>
      </c>
      <c r="N2" s="71">
        <v>15</v>
      </c>
      <c r="O2" s="71">
        <v>12.54</v>
      </c>
      <c r="P2" s="71">
        <v>5</v>
      </c>
      <c r="Q2" s="71">
        <v>2.66</v>
      </c>
      <c r="R2" s="71">
        <v>7.42</v>
      </c>
      <c r="S2" s="71">
        <v>0.79</v>
      </c>
      <c r="T2" s="71">
        <v>7.7799999999999994</v>
      </c>
      <c r="U2" s="71">
        <v>0.83</v>
      </c>
      <c r="V2" s="71">
        <v>15.2</v>
      </c>
      <c r="W2" s="71">
        <v>1.62</v>
      </c>
      <c r="X2" s="71">
        <v>-4.8000000000000007</v>
      </c>
      <c r="Y2" s="71" t="s">
        <v>47</v>
      </c>
      <c r="Z2" s="71">
        <v>1.5</v>
      </c>
      <c r="AA2" s="71">
        <v>1.5663760896637611</v>
      </c>
    </row>
    <row r="3" spans="1:29" ht="21" customHeight="1" x14ac:dyDescent="0.25">
      <c r="A3" s="73" t="s">
        <v>142</v>
      </c>
      <c r="B3" s="74" t="s">
        <v>53</v>
      </c>
      <c r="C3" s="74">
        <v>8.9</v>
      </c>
      <c r="D3" s="74" t="s">
        <v>46</v>
      </c>
      <c r="E3" s="75">
        <v>6.2</v>
      </c>
      <c r="F3" s="74">
        <v>18</v>
      </c>
      <c r="G3" s="74">
        <v>11</v>
      </c>
      <c r="H3" s="74">
        <v>11</v>
      </c>
      <c r="I3" s="74">
        <v>22</v>
      </c>
      <c r="J3" s="74">
        <v>110</v>
      </c>
      <c r="K3" s="74">
        <v>6.74</v>
      </c>
      <c r="L3" s="74">
        <v>5.62</v>
      </c>
      <c r="M3" s="74">
        <v>12.36</v>
      </c>
      <c r="N3" s="74">
        <v>10</v>
      </c>
      <c r="O3" s="74">
        <v>11.11</v>
      </c>
      <c r="P3" s="74">
        <v>4</v>
      </c>
      <c r="Q3" s="74">
        <v>1.35</v>
      </c>
      <c r="R3" s="74">
        <v>8.41</v>
      </c>
      <c r="S3" s="74">
        <v>0.94</v>
      </c>
      <c r="T3" s="74">
        <v>4.05</v>
      </c>
      <c r="U3" s="74">
        <v>0.46</v>
      </c>
      <c r="V3" s="74">
        <v>12.46</v>
      </c>
      <c r="W3" s="74">
        <v>1.4</v>
      </c>
      <c r="X3" s="74">
        <v>-1.54</v>
      </c>
      <c r="Y3" s="74" t="s">
        <v>54</v>
      </c>
      <c r="Z3" s="74">
        <v>1.29</v>
      </c>
      <c r="AA3" s="74">
        <v>1.1042539227895389</v>
      </c>
    </row>
    <row r="4" spans="1:29" ht="21" customHeight="1" x14ac:dyDescent="0.25">
      <c r="A4" s="76" t="s">
        <v>89</v>
      </c>
      <c r="B4" s="77" t="s">
        <v>51</v>
      </c>
      <c r="C4" s="77">
        <v>14.8</v>
      </c>
      <c r="D4" s="77" t="s">
        <v>46</v>
      </c>
      <c r="E4" s="78">
        <v>5.8</v>
      </c>
      <c r="F4" s="77">
        <v>22</v>
      </c>
      <c r="G4" s="77">
        <v>10</v>
      </c>
      <c r="H4" s="77">
        <v>12</v>
      </c>
      <c r="I4" s="77">
        <v>22</v>
      </c>
      <c r="J4" s="77">
        <v>131</v>
      </c>
      <c r="K4" s="77">
        <v>4.66</v>
      </c>
      <c r="L4" s="77">
        <v>4.1900000000000004</v>
      </c>
      <c r="M4" s="77">
        <v>8.85</v>
      </c>
      <c r="N4" s="77">
        <v>17</v>
      </c>
      <c r="O4" s="77">
        <v>17.440000000000001</v>
      </c>
      <c r="P4" s="77">
        <v>1</v>
      </c>
      <c r="Q4" s="77">
        <v>1.24</v>
      </c>
      <c r="R4" s="77">
        <v>9.7899999999999991</v>
      </c>
      <c r="S4" s="77">
        <v>0.66</v>
      </c>
      <c r="T4" s="77">
        <v>8.89</v>
      </c>
      <c r="U4" s="77">
        <v>0.6</v>
      </c>
      <c r="V4" s="77">
        <v>18.68</v>
      </c>
      <c r="W4" s="77">
        <v>1.26</v>
      </c>
      <c r="X4" s="77">
        <v>0.67999999999999972</v>
      </c>
      <c r="Y4" s="77" t="s">
        <v>50</v>
      </c>
      <c r="Z4" s="77">
        <v>0.81</v>
      </c>
      <c r="AA4" s="77">
        <v>1.039496637608966</v>
      </c>
    </row>
    <row r="5" spans="1:29" ht="21" customHeight="1" x14ac:dyDescent="0.25">
      <c r="A5" s="73" t="s">
        <v>148</v>
      </c>
      <c r="B5" s="74" t="s">
        <v>68</v>
      </c>
      <c r="C5" s="74">
        <v>7.8</v>
      </c>
      <c r="D5" s="74" t="s">
        <v>46</v>
      </c>
      <c r="E5" s="75">
        <v>3</v>
      </c>
      <c r="F5" s="74">
        <v>19</v>
      </c>
      <c r="G5" s="74">
        <v>9</v>
      </c>
      <c r="H5" s="74">
        <v>10</v>
      </c>
      <c r="I5" s="74">
        <v>19</v>
      </c>
      <c r="J5" s="74">
        <v>82</v>
      </c>
      <c r="K5" s="74">
        <v>7.05</v>
      </c>
      <c r="L5" s="74">
        <v>3.46</v>
      </c>
      <c r="M5" s="74">
        <v>10.51</v>
      </c>
      <c r="N5" s="74">
        <v>8</v>
      </c>
      <c r="O5" s="74">
        <v>8.370000000000001</v>
      </c>
      <c r="P5" s="74">
        <v>2</v>
      </c>
      <c r="Q5" s="74">
        <v>1.38</v>
      </c>
      <c r="R5" s="74">
        <v>6.910000000000001</v>
      </c>
      <c r="S5" s="74">
        <v>0.89</v>
      </c>
      <c r="T5" s="74">
        <v>2.84</v>
      </c>
      <c r="U5" s="74">
        <v>0.36</v>
      </c>
      <c r="V5" s="74">
        <v>9.75</v>
      </c>
      <c r="W5" s="74">
        <v>1.25</v>
      </c>
      <c r="X5" s="74">
        <v>-0.24999999999999911</v>
      </c>
      <c r="Y5" s="74" t="s">
        <v>70</v>
      </c>
      <c r="Z5" s="74">
        <v>1.53</v>
      </c>
      <c r="AA5" s="74">
        <v>1.0248427770859281</v>
      </c>
    </row>
    <row r="6" spans="1:29" ht="21" customHeight="1" x14ac:dyDescent="0.25">
      <c r="A6" s="76" t="s">
        <v>123</v>
      </c>
      <c r="B6" s="77" t="s">
        <v>100</v>
      </c>
      <c r="C6" s="77">
        <v>7.5</v>
      </c>
      <c r="D6" s="77" t="s">
        <v>46</v>
      </c>
      <c r="E6" s="78">
        <v>2.6</v>
      </c>
      <c r="F6" s="77">
        <v>18</v>
      </c>
      <c r="G6" s="77">
        <v>9</v>
      </c>
      <c r="H6" s="77">
        <v>9</v>
      </c>
      <c r="I6" s="77">
        <v>18</v>
      </c>
      <c r="J6" s="77">
        <v>83</v>
      </c>
      <c r="K6" s="77">
        <v>7.2</v>
      </c>
      <c r="L6" s="77">
        <v>3.87</v>
      </c>
      <c r="M6" s="77">
        <v>11.07</v>
      </c>
      <c r="N6" s="77">
        <v>7</v>
      </c>
      <c r="O6" s="77">
        <v>8.43</v>
      </c>
      <c r="P6" s="77">
        <v>5</v>
      </c>
      <c r="Q6" s="77">
        <v>1.08</v>
      </c>
      <c r="R6" s="77">
        <v>6.2499999999999991</v>
      </c>
      <c r="S6" s="77">
        <v>0.83</v>
      </c>
      <c r="T6" s="77">
        <v>3.26</v>
      </c>
      <c r="U6" s="77">
        <v>0.43</v>
      </c>
      <c r="V6" s="77">
        <v>9.509999999999998</v>
      </c>
      <c r="W6" s="77">
        <v>1.26</v>
      </c>
      <c r="X6" s="77">
        <v>-2.4900000000000011</v>
      </c>
      <c r="Y6" s="77" t="s">
        <v>90</v>
      </c>
      <c r="Z6" s="77">
        <v>1.44</v>
      </c>
      <c r="AA6" s="77">
        <v>0.94081494396014909</v>
      </c>
    </row>
    <row r="7" spans="1:29" ht="21" customHeight="1" x14ac:dyDescent="0.25">
      <c r="A7" s="73" t="s">
        <v>105</v>
      </c>
      <c r="B7" s="74" t="s">
        <v>72</v>
      </c>
      <c r="C7" s="74">
        <v>7.3</v>
      </c>
      <c r="D7" s="74" t="s">
        <v>46</v>
      </c>
      <c r="E7" s="75">
        <v>6.6</v>
      </c>
      <c r="F7" s="74">
        <v>20</v>
      </c>
      <c r="G7" s="74">
        <v>11</v>
      </c>
      <c r="H7" s="74">
        <v>11</v>
      </c>
      <c r="I7" s="74">
        <v>22</v>
      </c>
      <c r="J7" s="74">
        <v>88</v>
      </c>
      <c r="K7" s="74">
        <v>5.89</v>
      </c>
      <c r="L7" s="74">
        <v>6.16</v>
      </c>
      <c r="M7" s="74">
        <v>12.05</v>
      </c>
      <c r="N7" s="74">
        <v>8</v>
      </c>
      <c r="O7" s="74">
        <v>7.9600000000000009</v>
      </c>
      <c r="P7" s="74">
        <v>1</v>
      </c>
      <c r="Q7" s="74">
        <v>1.22</v>
      </c>
      <c r="R7" s="74">
        <v>5.12</v>
      </c>
      <c r="S7" s="74">
        <v>0.7</v>
      </c>
      <c r="T7" s="74">
        <v>4.0599999999999996</v>
      </c>
      <c r="U7" s="74">
        <v>0.56000000000000005</v>
      </c>
      <c r="V7" s="74">
        <v>9.18</v>
      </c>
      <c r="W7" s="74">
        <v>1.26</v>
      </c>
      <c r="X7" s="74">
        <v>0.17999999999999969</v>
      </c>
      <c r="Y7" s="74" t="s">
        <v>73</v>
      </c>
      <c r="Z7" s="74">
        <v>1.17</v>
      </c>
      <c r="AA7" s="74">
        <v>0.73788679950186775</v>
      </c>
    </row>
    <row r="8" spans="1:29" ht="21" customHeight="1" x14ac:dyDescent="0.25">
      <c r="A8" s="76" t="s">
        <v>129</v>
      </c>
      <c r="B8" s="77" t="s">
        <v>50</v>
      </c>
      <c r="C8" s="77">
        <v>7.9</v>
      </c>
      <c r="D8" s="77" t="s">
        <v>46</v>
      </c>
      <c r="E8" s="78">
        <v>2.2000000000000002</v>
      </c>
      <c r="F8" s="77">
        <v>20</v>
      </c>
      <c r="G8" s="77">
        <v>11</v>
      </c>
      <c r="H8" s="77">
        <v>10</v>
      </c>
      <c r="I8" s="77">
        <v>21</v>
      </c>
      <c r="J8" s="77">
        <v>102</v>
      </c>
      <c r="K8" s="77">
        <v>6.2</v>
      </c>
      <c r="L8" s="77">
        <v>6.71</v>
      </c>
      <c r="M8" s="77">
        <v>12.91</v>
      </c>
      <c r="N8" s="77">
        <v>9</v>
      </c>
      <c r="O8" s="77">
        <v>10.29</v>
      </c>
      <c r="P8" s="77">
        <v>5</v>
      </c>
      <c r="Q8" s="77">
        <v>1.06</v>
      </c>
      <c r="R8" s="77">
        <v>7.86</v>
      </c>
      <c r="S8" s="77">
        <v>0.98</v>
      </c>
      <c r="T8" s="77">
        <v>3.49</v>
      </c>
      <c r="U8" s="77">
        <v>0.44</v>
      </c>
      <c r="V8" s="77">
        <v>11.35</v>
      </c>
      <c r="W8" s="77">
        <v>1.42</v>
      </c>
      <c r="X8" s="77">
        <v>-2.649999999999999</v>
      </c>
      <c r="Y8" s="77" t="s">
        <v>51</v>
      </c>
      <c r="Z8" s="77">
        <v>0.87</v>
      </c>
      <c r="AA8" s="77">
        <v>0.67838511830635106</v>
      </c>
    </row>
    <row r="9" spans="1:29" ht="21" customHeight="1" x14ac:dyDescent="0.25">
      <c r="A9" s="73" t="s">
        <v>139</v>
      </c>
      <c r="B9" s="74" t="s">
        <v>90</v>
      </c>
      <c r="C9" s="74">
        <v>5.5</v>
      </c>
      <c r="D9" s="74" t="s">
        <v>46</v>
      </c>
      <c r="E9" s="75">
        <v>2.2000000000000002</v>
      </c>
      <c r="F9" s="74">
        <v>20</v>
      </c>
      <c r="G9" s="74">
        <v>12</v>
      </c>
      <c r="H9" s="74">
        <v>8</v>
      </c>
      <c r="I9" s="74">
        <v>20</v>
      </c>
      <c r="J9" s="74">
        <v>80</v>
      </c>
      <c r="K9" s="74">
        <v>8.5500000000000007</v>
      </c>
      <c r="L9" s="74">
        <v>6</v>
      </c>
      <c r="M9" s="74">
        <v>14.55</v>
      </c>
      <c r="N9" s="74">
        <v>6</v>
      </c>
      <c r="O9" s="74">
        <v>7.2799999999999994</v>
      </c>
      <c r="P9" s="74">
        <v>4</v>
      </c>
      <c r="Q9" s="74">
        <v>2.0699999999999998</v>
      </c>
      <c r="R9" s="74">
        <v>6.3999999999999986</v>
      </c>
      <c r="S9" s="74">
        <v>1.1599999999999999</v>
      </c>
      <c r="T9" s="74">
        <v>2.95</v>
      </c>
      <c r="U9" s="74">
        <v>0.54</v>
      </c>
      <c r="V9" s="74">
        <v>9.35</v>
      </c>
      <c r="W9" s="74">
        <v>1.7</v>
      </c>
      <c r="X9" s="74">
        <v>-0.65000000000000036</v>
      </c>
      <c r="Y9" s="74" t="s">
        <v>100</v>
      </c>
      <c r="Z9" s="74">
        <v>1.05</v>
      </c>
      <c r="AA9" s="74">
        <v>0.67446917808219164</v>
      </c>
    </row>
    <row r="10" spans="1:29" ht="21" customHeight="1" x14ac:dyDescent="0.25">
      <c r="A10" s="76" t="s">
        <v>96</v>
      </c>
      <c r="B10" s="77" t="s">
        <v>73</v>
      </c>
      <c r="C10" s="77">
        <v>6.2</v>
      </c>
      <c r="D10" s="77" t="s">
        <v>46</v>
      </c>
      <c r="E10" s="78">
        <v>4.5999999999999996</v>
      </c>
      <c r="F10" s="77">
        <v>18</v>
      </c>
      <c r="G10" s="77">
        <v>10</v>
      </c>
      <c r="H10" s="77">
        <v>9</v>
      </c>
      <c r="I10" s="77">
        <v>19</v>
      </c>
      <c r="J10" s="77">
        <v>99</v>
      </c>
      <c r="K10" s="77">
        <v>10.97</v>
      </c>
      <c r="L10" s="77">
        <v>5</v>
      </c>
      <c r="M10" s="77">
        <v>15.97</v>
      </c>
      <c r="N10" s="77">
        <v>10</v>
      </c>
      <c r="O10" s="77">
        <v>10.14</v>
      </c>
      <c r="P10" s="77">
        <v>3</v>
      </c>
      <c r="Q10" s="77">
        <v>0.82000000000000006</v>
      </c>
      <c r="R10" s="77">
        <v>7.879999999999999</v>
      </c>
      <c r="S10" s="77">
        <v>1.27</v>
      </c>
      <c r="T10" s="77">
        <v>3.08</v>
      </c>
      <c r="U10" s="77">
        <v>0.5</v>
      </c>
      <c r="V10" s="77">
        <v>10.96</v>
      </c>
      <c r="W10" s="77">
        <v>1.77</v>
      </c>
      <c r="X10" s="77">
        <v>-2.0400000000000009</v>
      </c>
      <c r="Y10" s="77" t="s">
        <v>72</v>
      </c>
      <c r="Z10" s="77">
        <v>0.84</v>
      </c>
      <c r="AA10" s="77">
        <v>0.6324861768368617</v>
      </c>
    </row>
    <row r="11" spans="1:29" ht="21" customHeight="1" x14ac:dyDescent="0.25">
      <c r="A11" s="73" t="s">
        <v>131</v>
      </c>
      <c r="B11" s="74" t="s">
        <v>60</v>
      </c>
      <c r="C11" s="74">
        <v>5.7</v>
      </c>
      <c r="D11" s="74" t="s">
        <v>46</v>
      </c>
      <c r="E11" s="75">
        <v>5.4</v>
      </c>
      <c r="F11" s="74">
        <v>17</v>
      </c>
      <c r="G11" s="74">
        <v>11</v>
      </c>
      <c r="H11" s="74">
        <v>10</v>
      </c>
      <c r="I11" s="74">
        <v>21</v>
      </c>
      <c r="J11" s="74">
        <v>89</v>
      </c>
      <c r="K11" s="74">
        <v>10.18</v>
      </c>
      <c r="L11" s="74">
        <v>5.44</v>
      </c>
      <c r="M11" s="74">
        <v>15.61</v>
      </c>
      <c r="N11" s="74">
        <v>8</v>
      </c>
      <c r="O11" s="74">
        <v>8.0399999999999991</v>
      </c>
      <c r="P11" s="74">
        <v>2</v>
      </c>
      <c r="Q11" s="74">
        <v>1.53</v>
      </c>
      <c r="R11" s="74">
        <v>4.78</v>
      </c>
      <c r="S11" s="74">
        <v>0.84</v>
      </c>
      <c r="T11" s="74">
        <v>4.79</v>
      </c>
      <c r="U11" s="74">
        <v>0.84</v>
      </c>
      <c r="V11" s="74">
        <v>9.57</v>
      </c>
      <c r="W11" s="74">
        <v>1.68</v>
      </c>
      <c r="X11" s="74">
        <v>-0.43000000000000022</v>
      </c>
      <c r="Y11" s="74" t="s">
        <v>59</v>
      </c>
      <c r="Z11" s="74">
        <v>0.96</v>
      </c>
      <c r="AA11" s="74">
        <v>0.63116712328767111</v>
      </c>
    </row>
    <row r="12" spans="1:29" ht="21" customHeight="1" x14ac:dyDescent="0.25">
      <c r="A12" s="76" t="s">
        <v>150</v>
      </c>
      <c r="B12" s="77" t="s">
        <v>41</v>
      </c>
      <c r="C12" s="77">
        <v>7.4</v>
      </c>
      <c r="D12" s="77" t="s">
        <v>46</v>
      </c>
      <c r="E12" s="78">
        <v>5.4</v>
      </c>
      <c r="F12" s="77">
        <v>13</v>
      </c>
      <c r="G12" s="77">
        <v>10</v>
      </c>
      <c r="H12" s="77">
        <v>10</v>
      </c>
      <c r="I12" s="77">
        <v>20</v>
      </c>
      <c r="J12" s="77">
        <v>70</v>
      </c>
      <c r="K12" s="77">
        <v>6.89</v>
      </c>
      <c r="L12" s="77">
        <v>2.57</v>
      </c>
      <c r="M12" s="77">
        <v>9.4600000000000009</v>
      </c>
      <c r="N12" s="77">
        <v>6</v>
      </c>
      <c r="O12" s="77">
        <v>3.95</v>
      </c>
      <c r="P12" s="77">
        <v>2</v>
      </c>
      <c r="Q12" s="77">
        <v>2.59</v>
      </c>
      <c r="R12" s="77">
        <v>3.88</v>
      </c>
      <c r="S12" s="77">
        <v>0.52</v>
      </c>
      <c r="T12" s="77">
        <v>2.65</v>
      </c>
      <c r="U12" s="77">
        <v>0.36</v>
      </c>
      <c r="V12" s="77">
        <v>6.5299999999999994</v>
      </c>
      <c r="W12" s="77">
        <v>0.88</v>
      </c>
      <c r="X12" s="77">
        <v>-1.47</v>
      </c>
      <c r="Y12" s="77" t="s">
        <v>43</v>
      </c>
      <c r="Z12" s="77">
        <v>1.29</v>
      </c>
      <c r="AA12" s="77">
        <v>0.57871413449564124</v>
      </c>
    </row>
    <row r="13" spans="1:29" ht="21" customHeight="1" x14ac:dyDescent="0.25">
      <c r="A13" s="73" t="s">
        <v>55</v>
      </c>
      <c r="B13" s="74" t="s">
        <v>56</v>
      </c>
      <c r="C13" s="74">
        <v>7.1</v>
      </c>
      <c r="D13" s="74" t="s">
        <v>46</v>
      </c>
      <c r="E13" s="75">
        <v>8.6</v>
      </c>
      <c r="F13" s="74">
        <v>21</v>
      </c>
      <c r="G13" s="74">
        <v>11</v>
      </c>
      <c r="H13" s="74">
        <v>11</v>
      </c>
      <c r="I13" s="74">
        <v>22</v>
      </c>
      <c r="J13" s="74">
        <v>135</v>
      </c>
      <c r="K13" s="74">
        <v>9.86</v>
      </c>
      <c r="L13" s="74">
        <v>9.15</v>
      </c>
      <c r="M13" s="74">
        <v>19.010000000000002</v>
      </c>
      <c r="N13" s="74">
        <v>14</v>
      </c>
      <c r="O13" s="74">
        <v>8.01</v>
      </c>
      <c r="P13" s="74">
        <v>2</v>
      </c>
      <c r="Q13" s="74">
        <v>0.34</v>
      </c>
      <c r="R13" s="74">
        <v>4.66</v>
      </c>
      <c r="S13" s="74">
        <v>0.68</v>
      </c>
      <c r="T13" s="74">
        <v>3.69</v>
      </c>
      <c r="U13" s="74">
        <v>0.53</v>
      </c>
      <c r="V13" s="74">
        <v>8.35</v>
      </c>
      <c r="W13" s="74">
        <v>1.21</v>
      </c>
      <c r="X13" s="74">
        <v>-7.6499999999999986</v>
      </c>
      <c r="Y13" s="74" t="s">
        <v>57</v>
      </c>
      <c r="Z13" s="74">
        <v>0.78</v>
      </c>
      <c r="AA13" s="74">
        <v>0.44744769613947688</v>
      </c>
    </row>
    <row r="14" spans="1:29" ht="21" customHeight="1" x14ac:dyDescent="0.25">
      <c r="A14" s="76" t="s">
        <v>574</v>
      </c>
      <c r="B14" s="77" t="s">
        <v>53</v>
      </c>
      <c r="C14" s="77">
        <v>5.8</v>
      </c>
      <c r="D14" s="77" t="s">
        <v>46</v>
      </c>
      <c r="E14" s="78">
        <v>-0.2</v>
      </c>
      <c r="F14" s="77">
        <v>4</v>
      </c>
      <c r="G14" s="77">
        <v>9</v>
      </c>
      <c r="H14" s="77">
        <v>9</v>
      </c>
      <c r="I14" s="77">
        <v>18</v>
      </c>
      <c r="J14" s="77">
        <v>45</v>
      </c>
      <c r="K14" s="77">
        <v>5.17</v>
      </c>
      <c r="L14" s="77">
        <v>2.59</v>
      </c>
      <c r="M14" s="77">
        <v>7.76</v>
      </c>
      <c r="N14" s="77">
        <v>6</v>
      </c>
      <c r="O14" s="77">
        <v>4.79</v>
      </c>
      <c r="P14" s="77">
        <v>0</v>
      </c>
      <c r="Q14" s="77">
        <v>0.23</v>
      </c>
      <c r="R14" s="77">
        <v>4.09</v>
      </c>
      <c r="S14" s="77">
        <v>0.71</v>
      </c>
      <c r="T14" s="77">
        <v>0.92999999999999994</v>
      </c>
      <c r="U14" s="77">
        <v>0.16</v>
      </c>
      <c r="V14" s="77">
        <v>5.0199999999999996</v>
      </c>
      <c r="W14" s="77">
        <v>0.87</v>
      </c>
      <c r="X14" s="77">
        <v>-0.9800000000000002</v>
      </c>
      <c r="Y14" s="77" t="s">
        <v>54</v>
      </c>
      <c r="Z14" s="77">
        <v>1.29</v>
      </c>
      <c r="AA14" s="77">
        <v>0.4448920298879202</v>
      </c>
    </row>
    <row r="15" spans="1:29" ht="21" customHeight="1" x14ac:dyDescent="0.25">
      <c r="A15" s="73" t="s">
        <v>126</v>
      </c>
      <c r="B15" s="74" t="s">
        <v>63</v>
      </c>
      <c r="C15" s="74">
        <v>5.4</v>
      </c>
      <c r="D15" s="74" t="s">
        <v>46</v>
      </c>
      <c r="E15" s="75">
        <v>2.2000000000000002</v>
      </c>
      <c r="F15" s="74">
        <v>18</v>
      </c>
      <c r="G15" s="74">
        <v>11</v>
      </c>
      <c r="H15" s="74">
        <v>10</v>
      </c>
      <c r="I15" s="74">
        <v>21</v>
      </c>
      <c r="J15" s="74">
        <v>58</v>
      </c>
      <c r="K15" s="74">
        <v>6.67</v>
      </c>
      <c r="L15" s="74">
        <v>4.07</v>
      </c>
      <c r="M15" s="74">
        <v>10.74</v>
      </c>
      <c r="N15" s="74">
        <v>3</v>
      </c>
      <c r="O15" s="74">
        <v>6.05</v>
      </c>
      <c r="P15" s="74">
        <v>2</v>
      </c>
      <c r="Q15" s="74">
        <v>0.63</v>
      </c>
      <c r="R15" s="74">
        <v>3.56</v>
      </c>
      <c r="S15" s="74">
        <v>0.66</v>
      </c>
      <c r="T15" s="74">
        <v>3.12</v>
      </c>
      <c r="U15" s="74">
        <v>0.57999999999999996</v>
      </c>
      <c r="V15" s="74">
        <v>6.68</v>
      </c>
      <c r="W15" s="74">
        <v>1.24</v>
      </c>
      <c r="X15" s="74">
        <v>1.68</v>
      </c>
      <c r="Y15" s="74" t="s">
        <v>62</v>
      </c>
      <c r="Z15" s="74">
        <v>0.9</v>
      </c>
      <c r="AA15" s="74">
        <v>0.41302864259028638</v>
      </c>
    </row>
    <row r="16" spans="1:29" ht="21" customHeight="1" x14ac:dyDescent="0.25">
      <c r="A16" s="76" t="s">
        <v>99</v>
      </c>
      <c r="B16" s="77" t="s">
        <v>62</v>
      </c>
      <c r="C16" s="77">
        <v>5.5</v>
      </c>
      <c r="D16" s="77" t="s">
        <v>46</v>
      </c>
      <c r="E16" s="78">
        <v>0.6</v>
      </c>
      <c r="F16" s="77">
        <v>14</v>
      </c>
      <c r="G16" s="77">
        <v>7</v>
      </c>
      <c r="H16" s="77">
        <v>9</v>
      </c>
      <c r="I16" s="77">
        <v>16</v>
      </c>
      <c r="J16" s="77">
        <v>72</v>
      </c>
      <c r="K16" s="77">
        <v>6.55</v>
      </c>
      <c r="L16" s="77">
        <v>6.55</v>
      </c>
      <c r="M16" s="77">
        <v>13.09</v>
      </c>
      <c r="N16" s="77">
        <v>6</v>
      </c>
      <c r="O16" s="77">
        <v>5.86</v>
      </c>
      <c r="P16" s="77">
        <v>2</v>
      </c>
      <c r="Q16" s="77">
        <v>0.45</v>
      </c>
      <c r="R16" s="77">
        <v>4.2200000000000006</v>
      </c>
      <c r="S16" s="77">
        <v>0.77</v>
      </c>
      <c r="T16" s="77">
        <v>2.09</v>
      </c>
      <c r="U16" s="77">
        <v>0.38</v>
      </c>
      <c r="V16" s="77">
        <v>6.31</v>
      </c>
      <c r="W16" s="77">
        <v>1.1499999999999999</v>
      </c>
      <c r="X16" s="77">
        <v>-1.69</v>
      </c>
      <c r="Y16" s="77" t="s">
        <v>63</v>
      </c>
      <c r="Z16" s="77">
        <v>0.88</v>
      </c>
      <c r="AA16" s="77">
        <v>0.38148127853881281</v>
      </c>
    </row>
    <row r="17" spans="1:27" ht="21" customHeight="1" x14ac:dyDescent="0.25">
      <c r="A17" s="73" t="s">
        <v>575</v>
      </c>
      <c r="B17" s="74" t="s">
        <v>68</v>
      </c>
      <c r="C17" s="74">
        <v>6.7</v>
      </c>
      <c r="D17" s="74" t="s">
        <v>46</v>
      </c>
      <c r="E17" s="75">
        <v>3.2</v>
      </c>
      <c r="F17" s="74">
        <v>6</v>
      </c>
      <c r="G17" s="74">
        <v>6</v>
      </c>
      <c r="H17" s="74">
        <v>8</v>
      </c>
      <c r="I17" s="74">
        <v>14</v>
      </c>
      <c r="J17" s="74">
        <v>40</v>
      </c>
      <c r="K17" s="74">
        <v>0.75</v>
      </c>
      <c r="L17" s="74">
        <v>5.22</v>
      </c>
      <c r="M17" s="74">
        <v>5.97</v>
      </c>
      <c r="N17" s="74">
        <v>3</v>
      </c>
      <c r="O17" s="74">
        <v>2.94</v>
      </c>
      <c r="P17" s="74">
        <v>2</v>
      </c>
      <c r="Q17" s="74">
        <v>0.52</v>
      </c>
      <c r="R17" s="74">
        <v>1.0900000000000001</v>
      </c>
      <c r="S17" s="74">
        <v>0.16</v>
      </c>
      <c r="T17" s="74">
        <v>2.37</v>
      </c>
      <c r="U17" s="74">
        <v>0.35</v>
      </c>
      <c r="V17" s="74">
        <v>3.46</v>
      </c>
      <c r="W17" s="74">
        <v>0.51</v>
      </c>
      <c r="X17" s="74">
        <v>-1.54</v>
      </c>
      <c r="Y17" s="74" t="s">
        <v>70</v>
      </c>
      <c r="Z17" s="74">
        <v>1.53</v>
      </c>
      <c r="AA17" s="74">
        <v>0.3636877957658779</v>
      </c>
    </row>
    <row r="18" spans="1:27" ht="21" customHeight="1" x14ac:dyDescent="0.25">
      <c r="A18" s="76" t="s">
        <v>108</v>
      </c>
      <c r="B18" s="77" t="s">
        <v>70</v>
      </c>
      <c r="C18" s="77">
        <v>6.9</v>
      </c>
      <c r="D18" s="77" t="s">
        <v>46</v>
      </c>
      <c r="E18" s="78">
        <v>3.2</v>
      </c>
      <c r="F18" s="77">
        <v>19</v>
      </c>
      <c r="G18" s="77">
        <v>9</v>
      </c>
      <c r="H18" s="77">
        <v>12</v>
      </c>
      <c r="I18" s="77">
        <v>21</v>
      </c>
      <c r="J18" s="77">
        <v>114</v>
      </c>
      <c r="K18" s="77">
        <v>7.68</v>
      </c>
      <c r="L18" s="77">
        <v>8.84</v>
      </c>
      <c r="M18" s="77">
        <v>16.52</v>
      </c>
      <c r="N18" s="77">
        <v>10</v>
      </c>
      <c r="O18" s="77">
        <v>4.71</v>
      </c>
      <c r="P18" s="77">
        <v>4</v>
      </c>
      <c r="Q18" s="77">
        <v>3.68</v>
      </c>
      <c r="R18" s="77">
        <v>3.55</v>
      </c>
      <c r="S18" s="77">
        <v>0.51</v>
      </c>
      <c r="T18" s="77">
        <v>4.84</v>
      </c>
      <c r="U18" s="77">
        <v>0.69</v>
      </c>
      <c r="V18" s="77">
        <v>8.39</v>
      </c>
      <c r="W18" s="77">
        <v>1.2</v>
      </c>
      <c r="X18" s="77">
        <v>-5.61</v>
      </c>
      <c r="Y18" s="77" t="s">
        <v>68</v>
      </c>
      <c r="Z18" s="77">
        <v>0.63</v>
      </c>
      <c r="AA18" s="77">
        <v>0.36313132004981319</v>
      </c>
    </row>
    <row r="19" spans="1:27" ht="21" customHeight="1" x14ac:dyDescent="0.25">
      <c r="A19" s="73" t="s">
        <v>117</v>
      </c>
      <c r="B19" s="74" t="s">
        <v>57</v>
      </c>
      <c r="C19" s="74">
        <v>5.7</v>
      </c>
      <c r="D19" s="74" t="s">
        <v>46</v>
      </c>
      <c r="E19" s="75">
        <v>2.2000000000000002</v>
      </c>
      <c r="F19" s="74">
        <v>17</v>
      </c>
      <c r="G19" s="74">
        <v>10</v>
      </c>
      <c r="H19" s="74">
        <v>9</v>
      </c>
      <c r="I19" s="74">
        <v>19</v>
      </c>
      <c r="J19" s="74">
        <v>78</v>
      </c>
      <c r="K19" s="74">
        <v>5.61</v>
      </c>
      <c r="L19" s="74">
        <v>8.07</v>
      </c>
      <c r="M19" s="74">
        <v>13.68</v>
      </c>
      <c r="N19" s="74">
        <v>5</v>
      </c>
      <c r="O19" s="74">
        <v>6.4600000000000009</v>
      </c>
      <c r="P19" s="74">
        <v>4</v>
      </c>
      <c r="Q19" s="74">
        <v>1.3</v>
      </c>
      <c r="R19" s="74">
        <v>4.8</v>
      </c>
      <c r="S19" s="74">
        <v>0.83</v>
      </c>
      <c r="T19" s="74">
        <v>2.96</v>
      </c>
      <c r="U19" s="74">
        <v>0.51</v>
      </c>
      <c r="V19" s="74">
        <v>7.76</v>
      </c>
      <c r="W19" s="74">
        <v>1.34</v>
      </c>
      <c r="X19" s="74">
        <v>-1.24</v>
      </c>
      <c r="Y19" s="74" t="s">
        <v>56</v>
      </c>
      <c r="Z19" s="74">
        <v>0.66</v>
      </c>
      <c r="AA19" s="74">
        <v>0.35185753424657529</v>
      </c>
    </row>
    <row r="20" spans="1:27" ht="21" customHeight="1" x14ac:dyDescent="0.25">
      <c r="A20" s="76" t="s">
        <v>61</v>
      </c>
      <c r="B20" s="77" t="s">
        <v>62</v>
      </c>
      <c r="C20" s="77">
        <v>5.6</v>
      </c>
      <c r="D20" s="77" t="s">
        <v>46</v>
      </c>
      <c r="E20" s="78">
        <v>4.5999999999999996</v>
      </c>
      <c r="F20" s="77">
        <v>14</v>
      </c>
      <c r="G20" s="77">
        <v>7</v>
      </c>
      <c r="H20" s="77">
        <v>9</v>
      </c>
      <c r="I20" s="77">
        <v>16</v>
      </c>
      <c r="J20" s="77">
        <v>78</v>
      </c>
      <c r="K20" s="77">
        <v>6.25</v>
      </c>
      <c r="L20" s="77">
        <v>7.68</v>
      </c>
      <c r="M20" s="77">
        <v>13.93</v>
      </c>
      <c r="N20" s="77">
        <v>5</v>
      </c>
      <c r="O20" s="77">
        <v>3.78</v>
      </c>
      <c r="P20" s="77">
        <v>5</v>
      </c>
      <c r="Q20" s="77">
        <v>1.93</v>
      </c>
      <c r="R20" s="77">
        <v>3</v>
      </c>
      <c r="S20" s="77">
        <v>0.53</v>
      </c>
      <c r="T20" s="77">
        <v>2.71</v>
      </c>
      <c r="U20" s="77">
        <v>0.48</v>
      </c>
      <c r="V20" s="77">
        <v>5.71</v>
      </c>
      <c r="W20" s="77">
        <v>1.01</v>
      </c>
      <c r="X20" s="77">
        <v>-4.29</v>
      </c>
      <c r="Y20" s="77" t="s">
        <v>63</v>
      </c>
      <c r="Z20" s="77">
        <v>0.88</v>
      </c>
      <c r="AA20" s="77">
        <v>0.34520730593607302</v>
      </c>
    </row>
    <row r="21" spans="1:27" ht="21" customHeight="1" x14ac:dyDescent="0.25">
      <c r="A21" s="73" t="s">
        <v>111</v>
      </c>
      <c r="B21" s="74" t="s">
        <v>43</v>
      </c>
      <c r="C21" s="74">
        <v>5.6</v>
      </c>
      <c r="D21" s="74" t="s">
        <v>46</v>
      </c>
      <c r="E21" s="75">
        <v>4.8</v>
      </c>
      <c r="F21" s="74">
        <v>20</v>
      </c>
      <c r="G21" s="74">
        <v>11</v>
      </c>
      <c r="H21" s="74">
        <v>10</v>
      </c>
      <c r="I21" s="74">
        <v>21</v>
      </c>
      <c r="J21" s="74">
        <v>83</v>
      </c>
      <c r="K21" s="74">
        <v>7.86</v>
      </c>
      <c r="L21" s="74">
        <v>6.96</v>
      </c>
      <c r="M21" s="74">
        <v>14.82</v>
      </c>
      <c r="N21" s="74">
        <v>8</v>
      </c>
      <c r="O21" s="74">
        <v>6.46</v>
      </c>
      <c r="P21" s="74">
        <v>2</v>
      </c>
      <c r="Q21" s="74">
        <v>1</v>
      </c>
      <c r="R21" s="74">
        <v>4.18</v>
      </c>
      <c r="S21" s="74">
        <v>0.75</v>
      </c>
      <c r="T21" s="74">
        <v>3.28</v>
      </c>
      <c r="U21" s="74">
        <v>0.59</v>
      </c>
      <c r="V21" s="74">
        <v>7.4599999999999991</v>
      </c>
      <c r="W21" s="74">
        <v>1.34</v>
      </c>
      <c r="X21" s="74">
        <v>-2.54</v>
      </c>
      <c r="Y21" s="74" t="s">
        <v>41</v>
      </c>
      <c r="Z21" s="74">
        <v>0.63</v>
      </c>
      <c r="AA21" s="74">
        <v>0.32287957658779559</v>
      </c>
    </row>
    <row r="22" spans="1:27" ht="21" customHeight="1" x14ac:dyDescent="0.25">
      <c r="A22" s="76" t="s">
        <v>576</v>
      </c>
      <c r="B22" s="77" t="s">
        <v>41</v>
      </c>
      <c r="C22" s="77">
        <v>7</v>
      </c>
      <c r="D22" s="77" t="s">
        <v>46</v>
      </c>
      <c r="E22" s="78">
        <v>2.6</v>
      </c>
      <c r="F22" s="77">
        <v>7</v>
      </c>
      <c r="G22" s="77">
        <v>10</v>
      </c>
      <c r="H22" s="77">
        <v>5</v>
      </c>
      <c r="I22" s="77">
        <v>15</v>
      </c>
      <c r="J22" s="77">
        <v>43</v>
      </c>
      <c r="K22" s="77">
        <v>3.43</v>
      </c>
      <c r="L22" s="77">
        <v>2.71</v>
      </c>
      <c r="M22" s="77">
        <v>6.14</v>
      </c>
      <c r="N22" s="77">
        <v>4</v>
      </c>
      <c r="O22" s="77">
        <v>3.13</v>
      </c>
      <c r="P22" s="77">
        <v>2</v>
      </c>
      <c r="Q22" s="77">
        <v>0.28999999999999998</v>
      </c>
      <c r="R22" s="77">
        <v>1.85</v>
      </c>
      <c r="S22" s="77">
        <v>0.26</v>
      </c>
      <c r="T22" s="77">
        <v>1.57</v>
      </c>
      <c r="U22" s="77">
        <v>0.22</v>
      </c>
      <c r="V22" s="77">
        <v>3.42</v>
      </c>
      <c r="W22" s="77">
        <v>0.48</v>
      </c>
      <c r="X22" s="77">
        <v>-2.58</v>
      </c>
      <c r="Y22" s="77" t="s">
        <v>43</v>
      </c>
      <c r="Z22" s="77">
        <v>1.29</v>
      </c>
      <c r="AA22" s="77">
        <v>0.3030937733499377</v>
      </c>
    </row>
    <row r="23" spans="1:27" ht="21" customHeight="1" x14ac:dyDescent="0.25">
      <c r="A23" s="73" t="s">
        <v>577</v>
      </c>
      <c r="B23" s="74" t="s">
        <v>70</v>
      </c>
      <c r="C23" s="74">
        <v>5.4</v>
      </c>
      <c r="D23" s="74" t="s">
        <v>46</v>
      </c>
      <c r="E23" s="75">
        <v>2.8</v>
      </c>
      <c r="F23" s="74">
        <v>21</v>
      </c>
      <c r="G23" s="74">
        <v>10</v>
      </c>
      <c r="H23" s="74">
        <v>12</v>
      </c>
      <c r="I23" s="74">
        <v>22</v>
      </c>
      <c r="J23" s="74">
        <v>83</v>
      </c>
      <c r="K23" s="74">
        <v>9.07</v>
      </c>
      <c r="L23" s="74">
        <v>6.3</v>
      </c>
      <c r="M23" s="74">
        <v>15.37</v>
      </c>
      <c r="N23" s="74">
        <v>7</v>
      </c>
      <c r="O23" s="74">
        <v>6.14</v>
      </c>
      <c r="P23" s="74">
        <v>2</v>
      </c>
      <c r="Q23" s="74">
        <v>0.55000000000000004</v>
      </c>
      <c r="R23" s="74">
        <v>4.4000000000000004</v>
      </c>
      <c r="S23" s="74">
        <v>0.81</v>
      </c>
      <c r="T23" s="74">
        <v>2.29</v>
      </c>
      <c r="U23" s="74">
        <v>0.42</v>
      </c>
      <c r="V23" s="74">
        <v>6.69</v>
      </c>
      <c r="W23" s="74">
        <v>1.23</v>
      </c>
      <c r="X23" s="74">
        <v>-2.31</v>
      </c>
      <c r="Y23" s="74" t="s">
        <v>68</v>
      </c>
      <c r="Z23" s="74">
        <v>0.63</v>
      </c>
      <c r="AA23" s="74">
        <v>0.28955286425902871</v>
      </c>
    </row>
    <row r="24" spans="1:27" ht="21" customHeight="1" x14ac:dyDescent="0.25">
      <c r="A24" s="76" t="s">
        <v>135</v>
      </c>
      <c r="B24" s="77" t="s">
        <v>47</v>
      </c>
      <c r="C24" s="77">
        <v>5</v>
      </c>
      <c r="D24" s="77" t="s">
        <v>46</v>
      </c>
      <c r="E24" s="78">
        <v>0.6</v>
      </c>
      <c r="F24" s="77">
        <v>10</v>
      </c>
      <c r="G24" s="77">
        <v>9</v>
      </c>
      <c r="H24" s="77">
        <v>10</v>
      </c>
      <c r="I24" s="77">
        <v>19</v>
      </c>
      <c r="J24" s="77">
        <v>38</v>
      </c>
      <c r="K24" s="77">
        <v>3.6</v>
      </c>
      <c r="L24" s="77">
        <v>4</v>
      </c>
      <c r="M24" s="77">
        <v>7.6</v>
      </c>
      <c r="N24" s="77">
        <v>2</v>
      </c>
      <c r="O24" s="77">
        <v>4.38</v>
      </c>
      <c r="P24" s="77">
        <v>0</v>
      </c>
      <c r="Q24" s="77">
        <v>0.52</v>
      </c>
      <c r="R24" s="77">
        <v>3.38</v>
      </c>
      <c r="S24" s="77">
        <v>0.68</v>
      </c>
      <c r="T24" s="77">
        <v>1.52</v>
      </c>
      <c r="U24" s="77">
        <v>0.3</v>
      </c>
      <c r="V24" s="77">
        <v>4.9000000000000004</v>
      </c>
      <c r="W24" s="77">
        <v>0.98</v>
      </c>
      <c r="X24" s="77">
        <v>2.9</v>
      </c>
      <c r="Y24" s="77" t="s">
        <v>45</v>
      </c>
      <c r="Z24" s="77">
        <v>0.78</v>
      </c>
      <c r="AA24" s="77">
        <v>0.26257409713574098</v>
      </c>
    </row>
    <row r="25" spans="1:27" ht="21" customHeight="1" x14ac:dyDescent="0.25">
      <c r="A25" s="73" t="s">
        <v>103</v>
      </c>
      <c r="B25" s="74" t="s">
        <v>59</v>
      </c>
      <c r="C25" s="74">
        <v>6.5</v>
      </c>
      <c r="D25" s="74" t="s">
        <v>46</v>
      </c>
      <c r="E25" s="75">
        <v>1.8</v>
      </c>
      <c r="F25" s="74">
        <v>8</v>
      </c>
      <c r="G25" s="74">
        <v>12</v>
      </c>
      <c r="H25" s="74">
        <v>10</v>
      </c>
      <c r="I25" s="74">
        <v>22</v>
      </c>
      <c r="J25" s="74">
        <v>50</v>
      </c>
      <c r="K25" s="74">
        <v>5.38</v>
      </c>
      <c r="L25" s="74">
        <v>2.31</v>
      </c>
      <c r="M25" s="74">
        <v>7.69</v>
      </c>
      <c r="N25" s="74">
        <v>3</v>
      </c>
      <c r="O25" s="74">
        <v>3.09</v>
      </c>
      <c r="P25" s="74">
        <v>2</v>
      </c>
      <c r="Q25" s="74">
        <v>0.81</v>
      </c>
      <c r="R25" s="74">
        <v>1.84</v>
      </c>
      <c r="S25" s="74">
        <v>0.28000000000000003</v>
      </c>
      <c r="T25" s="74">
        <v>2.06</v>
      </c>
      <c r="U25" s="74">
        <v>0.32</v>
      </c>
      <c r="V25" s="74">
        <v>3.9</v>
      </c>
      <c r="W25" s="74">
        <v>0.60000000000000009</v>
      </c>
      <c r="X25" s="74">
        <v>-1.1000000000000001</v>
      </c>
      <c r="Y25" s="74" t="s">
        <v>60</v>
      </c>
      <c r="Z25" s="74">
        <v>0.9</v>
      </c>
      <c r="AA25" s="74">
        <v>0.24113947696139471</v>
      </c>
    </row>
    <row r="26" spans="1:27" ht="21" customHeight="1" x14ac:dyDescent="0.25">
      <c r="A26" s="76" t="s">
        <v>114</v>
      </c>
      <c r="B26" s="77" t="s">
        <v>54</v>
      </c>
      <c r="C26" s="77">
        <v>5.3</v>
      </c>
      <c r="D26" s="77" t="s">
        <v>46</v>
      </c>
      <c r="E26" s="78">
        <v>0</v>
      </c>
      <c r="F26" s="77">
        <v>11</v>
      </c>
      <c r="G26" s="77">
        <v>7</v>
      </c>
      <c r="H26" s="77">
        <v>7</v>
      </c>
      <c r="I26" s="77">
        <v>14</v>
      </c>
      <c r="J26" s="77">
        <v>42</v>
      </c>
      <c r="K26" s="77">
        <v>5.28</v>
      </c>
      <c r="L26" s="77">
        <v>2.64</v>
      </c>
      <c r="M26" s="77">
        <v>7.92</v>
      </c>
      <c r="N26" s="77">
        <v>1</v>
      </c>
      <c r="O26" s="77">
        <v>2.2000000000000002</v>
      </c>
      <c r="P26" s="77">
        <v>4</v>
      </c>
      <c r="Q26" s="77">
        <v>0.91</v>
      </c>
      <c r="R26" s="77">
        <v>1.88</v>
      </c>
      <c r="S26" s="77">
        <v>0.35</v>
      </c>
      <c r="T26" s="77">
        <v>1.23</v>
      </c>
      <c r="U26" s="77">
        <v>0.23</v>
      </c>
      <c r="V26" s="77">
        <v>3.11</v>
      </c>
      <c r="W26" s="77">
        <v>0.57999999999999996</v>
      </c>
      <c r="X26" s="77">
        <v>-1.89</v>
      </c>
      <c r="Y26" s="77" t="s">
        <v>53</v>
      </c>
      <c r="Z26" s="77">
        <v>1.02</v>
      </c>
      <c r="AA26" s="77">
        <v>0.21793237858032369</v>
      </c>
    </row>
    <row r="27" spans="1:27" ht="21" customHeight="1" x14ac:dyDescent="0.25">
      <c r="A27" s="73" t="s">
        <v>529</v>
      </c>
      <c r="B27" s="74" t="s">
        <v>47</v>
      </c>
      <c r="C27" s="74">
        <v>5.0999999999999996</v>
      </c>
      <c r="D27" s="74" t="s">
        <v>46</v>
      </c>
      <c r="E27" s="75">
        <v>2</v>
      </c>
      <c r="F27" s="74">
        <v>14</v>
      </c>
      <c r="G27" s="74">
        <v>8</v>
      </c>
      <c r="H27" s="74">
        <v>11</v>
      </c>
      <c r="I27" s="74">
        <v>19</v>
      </c>
      <c r="J27" s="74">
        <v>44</v>
      </c>
      <c r="K27" s="74">
        <v>4.3099999999999996</v>
      </c>
      <c r="L27" s="74">
        <v>4.3099999999999996</v>
      </c>
      <c r="M27" s="74">
        <v>8.6300000000000008</v>
      </c>
      <c r="N27" s="74">
        <v>2</v>
      </c>
      <c r="O27" s="74">
        <v>3.23</v>
      </c>
      <c r="P27" s="74">
        <v>3</v>
      </c>
      <c r="Q27" s="74">
        <v>0.56000000000000005</v>
      </c>
      <c r="R27" s="74">
        <v>2.0699999999999998</v>
      </c>
      <c r="S27" s="74">
        <v>0.41</v>
      </c>
      <c r="T27" s="74">
        <v>1.72</v>
      </c>
      <c r="U27" s="74">
        <v>0.34</v>
      </c>
      <c r="V27" s="74">
        <v>3.79</v>
      </c>
      <c r="W27" s="74">
        <v>0.75</v>
      </c>
      <c r="X27" s="74">
        <v>-1.21</v>
      </c>
      <c r="Y27" s="74" t="s">
        <v>45</v>
      </c>
      <c r="Z27" s="74">
        <v>0.78</v>
      </c>
      <c r="AA27" s="74">
        <v>0.20309302615193031</v>
      </c>
    </row>
    <row r="28" spans="1:27" ht="21" customHeight="1" x14ac:dyDescent="0.25">
      <c r="A28" s="76" t="s">
        <v>578</v>
      </c>
      <c r="B28" s="77" t="s">
        <v>63</v>
      </c>
      <c r="C28" s="77">
        <v>5.4</v>
      </c>
      <c r="D28" s="77" t="s">
        <v>46</v>
      </c>
      <c r="E28" s="78">
        <v>4.4000000000000004</v>
      </c>
      <c r="F28" s="77">
        <v>19</v>
      </c>
      <c r="G28" s="77">
        <v>11</v>
      </c>
      <c r="H28" s="77">
        <v>10</v>
      </c>
      <c r="I28" s="77">
        <v>21</v>
      </c>
      <c r="J28" s="77">
        <v>64</v>
      </c>
      <c r="K28" s="77">
        <v>4.8099999999999996</v>
      </c>
      <c r="L28" s="77">
        <v>7.04</v>
      </c>
      <c r="M28" s="77">
        <v>11.85</v>
      </c>
      <c r="N28" s="77">
        <v>4</v>
      </c>
      <c r="O28" s="77">
        <v>2.33</v>
      </c>
      <c r="P28" s="77">
        <v>0</v>
      </c>
      <c r="Q28" s="77">
        <v>0.93000000000000016</v>
      </c>
      <c r="R28" s="77">
        <v>2.0499999999999998</v>
      </c>
      <c r="S28" s="77">
        <v>0.38</v>
      </c>
      <c r="T28" s="77">
        <v>1.21</v>
      </c>
      <c r="U28" s="77">
        <v>0.22</v>
      </c>
      <c r="V28" s="77">
        <v>3.26</v>
      </c>
      <c r="W28" s="77">
        <v>0.6</v>
      </c>
      <c r="X28" s="77">
        <v>-0.74000000000000021</v>
      </c>
      <c r="Y28" s="77" t="s">
        <v>62</v>
      </c>
      <c r="Z28" s="77">
        <v>0.9</v>
      </c>
      <c r="AA28" s="77">
        <v>0.20156787048567859</v>
      </c>
    </row>
    <row r="29" spans="1:27" ht="21" customHeight="1" x14ac:dyDescent="0.25">
      <c r="A29" s="73" t="s">
        <v>579</v>
      </c>
      <c r="B29" s="74" t="s">
        <v>60</v>
      </c>
      <c r="C29" s="74">
        <v>5.5</v>
      </c>
      <c r="D29" s="74" t="s">
        <v>46</v>
      </c>
      <c r="E29" s="75">
        <v>2.2000000000000002</v>
      </c>
      <c r="F29" s="74">
        <v>5</v>
      </c>
      <c r="G29" s="74">
        <v>10</v>
      </c>
      <c r="H29" s="74">
        <v>11</v>
      </c>
      <c r="I29" s="74">
        <v>21</v>
      </c>
      <c r="J29" s="74">
        <v>45</v>
      </c>
      <c r="K29" s="74">
        <v>2.73</v>
      </c>
      <c r="L29" s="74">
        <v>5.45</v>
      </c>
      <c r="M29" s="74">
        <v>8.18</v>
      </c>
      <c r="N29" s="74">
        <v>3</v>
      </c>
      <c r="O29" s="74">
        <v>2.87</v>
      </c>
      <c r="P29" s="74">
        <v>1</v>
      </c>
      <c r="Q29" s="74">
        <v>9.9999999999999992E-2</v>
      </c>
      <c r="R29" s="74">
        <v>1.19</v>
      </c>
      <c r="S29" s="74">
        <v>0.22</v>
      </c>
      <c r="T29" s="74">
        <v>1.78</v>
      </c>
      <c r="U29" s="74">
        <v>0.32</v>
      </c>
      <c r="V29" s="74">
        <v>2.97</v>
      </c>
      <c r="W29" s="74">
        <v>0.54</v>
      </c>
      <c r="X29" s="74">
        <v>-1.03</v>
      </c>
      <c r="Y29" s="74" t="s">
        <v>59</v>
      </c>
      <c r="Z29" s="74">
        <v>0.96</v>
      </c>
      <c r="AA29" s="74">
        <v>0.19587945205479451</v>
      </c>
    </row>
    <row r="30" spans="1:27" ht="21" customHeight="1" x14ac:dyDescent="0.25">
      <c r="A30" s="76" t="s">
        <v>580</v>
      </c>
      <c r="B30" s="77" t="s">
        <v>59</v>
      </c>
      <c r="C30" s="77">
        <v>6.9</v>
      </c>
      <c r="D30" s="77" t="s">
        <v>46</v>
      </c>
      <c r="E30" s="78">
        <v>1.6</v>
      </c>
      <c r="F30" s="77">
        <v>12</v>
      </c>
      <c r="G30" s="77">
        <v>9</v>
      </c>
      <c r="H30" s="77">
        <v>7</v>
      </c>
      <c r="I30" s="77">
        <v>16</v>
      </c>
      <c r="J30" s="77">
        <v>41</v>
      </c>
      <c r="K30" s="77">
        <v>4.2</v>
      </c>
      <c r="L30" s="77">
        <v>1.74</v>
      </c>
      <c r="M30" s="77">
        <v>5.94</v>
      </c>
      <c r="N30" s="77">
        <v>2</v>
      </c>
      <c r="O30" s="77">
        <v>2.21</v>
      </c>
      <c r="P30" s="77">
        <v>1</v>
      </c>
      <c r="Q30" s="77">
        <v>0.76000000000000012</v>
      </c>
      <c r="R30" s="77">
        <v>2.1</v>
      </c>
      <c r="S30" s="77">
        <v>0.3</v>
      </c>
      <c r="T30" s="77">
        <v>0.87</v>
      </c>
      <c r="U30" s="77">
        <v>0.13</v>
      </c>
      <c r="V30" s="77">
        <v>2.97</v>
      </c>
      <c r="W30" s="77">
        <v>0.43</v>
      </c>
      <c r="X30" s="77">
        <v>-2.9999999999999919E-2</v>
      </c>
      <c r="Y30" s="77" t="s">
        <v>60</v>
      </c>
      <c r="Z30" s="77">
        <v>0.9</v>
      </c>
      <c r="AA30" s="77">
        <v>0.18363698630136979</v>
      </c>
    </row>
    <row r="31" spans="1:27" ht="21" customHeight="1" x14ac:dyDescent="0.25">
      <c r="A31" s="73" t="s">
        <v>581</v>
      </c>
      <c r="B31" s="74" t="s">
        <v>72</v>
      </c>
      <c r="C31" s="74">
        <v>5.9</v>
      </c>
      <c r="D31" s="74" t="s">
        <v>46</v>
      </c>
      <c r="E31" s="75">
        <v>1.2</v>
      </c>
      <c r="F31" s="74">
        <v>6</v>
      </c>
      <c r="G31" s="74">
        <v>9</v>
      </c>
      <c r="H31" s="74">
        <v>7</v>
      </c>
      <c r="I31" s="74">
        <v>16</v>
      </c>
      <c r="J31" s="74">
        <v>25</v>
      </c>
      <c r="K31" s="74">
        <v>1.53</v>
      </c>
      <c r="L31" s="74">
        <v>2.71</v>
      </c>
      <c r="M31" s="74">
        <v>4.24</v>
      </c>
      <c r="N31" s="74">
        <v>0</v>
      </c>
      <c r="O31" s="74">
        <v>1.68</v>
      </c>
      <c r="P31" s="74">
        <v>2</v>
      </c>
      <c r="Q31" s="74">
        <v>0.46</v>
      </c>
      <c r="R31" s="74">
        <v>0.82</v>
      </c>
      <c r="S31" s="74">
        <v>0.14000000000000001</v>
      </c>
      <c r="T31" s="74">
        <v>1.32</v>
      </c>
      <c r="U31" s="74">
        <v>0.22</v>
      </c>
      <c r="V31" s="74">
        <v>2.14</v>
      </c>
      <c r="W31" s="74">
        <v>0.36</v>
      </c>
      <c r="X31" s="74">
        <v>0.13999999999999979</v>
      </c>
      <c r="Y31" s="74" t="s">
        <v>73</v>
      </c>
      <c r="Z31" s="74">
        <v>1.17</v>
      </c>
      <c r="AA31" s="74">
        <v>0.1720128268991282</v>
      </c>
    </row>
    <row r="32" spans="1:27" ht="21" customHeight="1" x14ac:dyDescent="0.25">
      <c r="A32" s="76" t="s">
        <v>582</v>
      </c>
      <c r="B32" s="77" t="s">
        <v>54</v>
      </c>
      <c r="C32" s="77">
        <v>5</v>
      </c>
      <c r="D32" s="77" t="s">
        <v>46</v>
      </c>
      <c r="E32" s="78">
        <v>1.2</v>
      </c>
      <c r="F32" s="77">
        <v>1</v>
      </c>
      <c r="G32" s="77">
        <v>7</v>
      </c>
      <c r="H32" s="77">
        <v>3</v>
      </c>
      <c r="I32" s="77">
        <v>10</v>
      </c>
      <c r="J32" s="77">
        <v>20</v>
      </c>
      <c r="K32" s="77">
        <v>3.4</v>
      </c>
      <c r="L32" s="77">
        <v>0.6</v>
      </c>
      <c r="M32" s="77">
        <v>4</v>
      </c>
      <c r="N32" s="77">
        <v>0</v>
      </c>
      <c r="O32" s="77">
        <v>1.83</v>
      </c>
      <c r="P32" s="77">
        <v>3</v>
      </c>
      <c r="Q32" s="77">
        <v>0.05</v>
      </c>
      <c r="R32" s="77">
        <v>1.36</v>
      </c>
      <c r="S32" s="77">
        <v>0.27</v>
      </c>
      <c r="T32" s="77">
        <v>0.52</v>
      </c>
      <c r="U32" s="77">
        <v>0.1</v>
      </c>
      <c r="V32" s="77">
        <v>1.88</v>
      </c>
      <c r="W32" s="77">
        <v>0.37</v>
      </c>
      <c r="X32" s="77">
        <v>-1.1200000000000001</v>
      </c>
      <c r="Y32" s="77" t="s">
        <v>53</v>
      </c>
      <c r="Z32" s="77">
        <v>1.02</v>
      </c>
      <c r="AA32" s="77">
        <v>0.13174047322540469</v>
      </c>
    </row>
    <row r="33" spans="1:27" ht="21" customHeight="1" x14ac:dyDescent="0.25">
      <c r="A33" s="73" t="s">
        <v>583</v>
      </c>
      <c r="B33" s="74" t="s">
        <v>57</v>
      </c>
      <c r="C33" s="74">
        <v>5.4</v>
      </c>
      <c r="D33" s="74" t="s">
        <v>46</v>
      </c>
      <c r="E33" s="75">
        <v>0.6</v>
      </c>
      <c r="F33" s="74">
        <v>2</v>
      </c>
      <c r="G33" s="74">
        <v>8</v>
      </c>
      <c r="H33" s="74">
        <v>7</v>
      </c>
      <c r="I33" s="74">
        <v>15</v>
      </c>
      <c r="J33" s="74">
        <v>30</v>
      </c>
      <c r="K33" s="74">
        <v>3.52</v>
      </c>
      <c r="L33" s="74">
        <v>2.04</v>
      </c>
      <c r="M33" s="74">
        <v>5.56</v>
      </c>
      <c r="N33" s="74">
        <v>2</v>
      </c>
      <c r="O33" s="74">
        <v>2.61</v>
      </c>
      <c r="P33" s="74">
        <v>1</v>
      </c>
      <c r="Q33" s="74">
        <v>0.22</v>
      </c>
      <c r="R33" s="74">
        <v>1.22</v>
      </c>
      <c r="S33" s="74">
        <v>0.23</v>
      </c>
      <c r="T33" s="74">
        <v>1.61</v>
      </c>
      <c r="U33" s="74">
        <v>0.3</v>
      </c>
      <c r="V33" s="74">
        <v>2.83</v>
      </c>
      <c r="W33" s="74">
        <v>0.53</v>
      </c>
      <c r="X33" s="74">
        <v>-0.1699999999999999</v>
      </c>
      <c r="Y33" s="74" t="s">
        <v>56</v>
      </c>
      <c r="Z33" s="74">
        <v>0.66</v>
      </c>
      <c r="AA33" s="74">
        <v>0.12831917808219179</v>
      </c>
    </row>
    <row r="34" spans="1:27" ht="21" customHeight="1" x14ac:dyDescent="0.25">
      <c r="A34" s="76" t="s">
        <v>584</v>
      </c>
      <c r="B34" s="77" t="s">
        <v>100</v>
      </c>
      <c r="C34" s="77">
        <v>6.8</v>
      </c>
      <c r="D34" s="77" t="s">
        <v>46</v>
      </c>
      <c r="E34" s="78">
        <v>1.2</v>
      </c>
      <c r="F34" s="77">
        <v>0</v>
      </c>
      <c r="G34" s="77">
        <v>3</v>
      </c>
      <c r="H34" s="77">
        <v>4</v>
      </c>
      <c r="I34" s="77">
        <v>7</v>
      </c>
      <c r="J34" s="77">
        <v>13</v>
      </c>
      <c r="K34" s="77">
        <v>0.88</v>
      </c>
      <c r="L34" s="77">
        <v>1.03</v>
      </c>
      <c r="M34" s="77">
        <v>1.91</v>
      </c>
      <c r="N34" s="77">
        <v>1</v>
      </c>
      <c r="O34" s="77">
        <v>0.58000000000000007</v>
      </c>
      <c r="P34" s="77">
        <v>1</v>
      </c>
      <c r="Q34" s="77">
        <v>0.57999999999999996</v>
      </c>
      <c r="R34" s="77">
        <v>0.49</v>
      </c>
      <c r="S34" s="77">
        <v>7.0000000000000007E-2</v>
      </c>
      <c r="T34" s="77">
        <v>0.67</v>
      </c>
      <c r="U34" s="77">
        <v>0.1</v>
      </c>
      <c r="V34" s="77">
        <v>1.1599999999999999</v>
      </c>
      <c r="W34" s="77">
        <v>0.17</v>
      </c>
      <c r="X34" s="77">
        <v>-0.84</v>
      </c>
      <c r="Y34" s="77" t="s">
        <v>90</v>
      </c>
      <c r="Z34" s="77">
        <v>1.44</v>
      </c>
      <c r="AA34" s="77">
        <v>0.1147576587795766</v>
      </c>
    </row>
    <row r="35" spans="1:27" ht="21" customHeight="1" x14ac:dyDescent="0.25">
      <c r="A35" s="73" t="s">
        <v>585</v>
      </c>
      <c r="B35" s="74" t="s">
        <v>54</v>
      </c>
      <c r="C35" s="74">
        <v>6.7</v>
      </c>
      <c r="D35" s="74" t="s">
        <v>46</v>
      </c>
      <c r="E35" s="75">
        <v>2.2000000000000002</v>
      </c>
      <c r="F35" s="74">
        <v>3</v>
      </c>
      <c r="G35" s="74">
        <v>3</v>
      </c>
      <c r="H35" s="74">
        <v>5</v>
      </c>
      <c r="I35" s="74">
        <v>8</v>
      </c>
      <c r="J35" s="74">
        <v>21</v>
      </c>
      <c r="K35" s="74">
        <v>0.45</v>
      </c>
      <c r="L35" s="74">
        <v>2.69</v>
      </c>
      <c r="M35" s="74">
        <v>3.13</v>
      </c>
      <c r="N35" s="74">
        <v>2</v>
      </c>
      <c r="O35" s="74">
        <v>1.38</v>
      </c>
      <c r="P35" s="74">
        <v>1</v>
      </c>
      <c r="Q35" s="74">
        <v>0.2</v>
      </c>
      <c r="R35" s="74">
        <v>0.02</v>
      </c>
      <c r="S35" s="74">
        <v>0</v>
      </c>
      <c r="T35" s="74">
        <v>1.56</v>
      </c>
      <c r="U35" s="74">
        <v>0.23</v>
      </c>
      <c r="V35" s="74">
        <v>1.58</v>
      </c>
      <c r="W35" s="74">
        <v>0.23</v>
      </c>
      <c r="X35" s="74">
        <v>-1.42</v>
      </c>
      <c r="Y35" s="74" t="s">
        <v>53</v>
      </c>
      <c r="Z35" s="74">
        <v>1.02</v>
      </c>
      <c r="AA35" s="74">
        <v>0.1107180572851806</v>
      </c>
    </row>
    <row r="36" spans="1:27" ht="21" customHeight="1" x14ac:dyDescent="0.25">
      <c r="A36" s="76" t="s">
        <v>586</v>
      </c>
      <c r="B36" s="77" t="s">
        <v>63</v>
      </c>
      <c r="C36" s="77">
        <v>4.9000000000000004</v>
      </c>
      <c r="D36" s="77" t="s">
        <v>46</v>
      </c>
      <c r="E36" s="78">
        <v>0.6</v>
      </c>
      <c r="F36" s="77">
        <v>1</v>
      </c>
      <c r="G36" s="77">
        <v>6</v>
      </c>
      <c r="H36" s="77">
        <v>6</v>
      </c>
      <c r="I36" s="77">
        <v>12</v>
      </c>
      <c r="J36" s="77">
        <v>18</v>
      </c>
      <c r="K36" s="77">
        <v>2.2400000000000002</v>
      </c>
      <c r="L36" s="77">
        <v>1.43</v>
      </c>
      <c r="M36" s="77">
        <v>3.67</v>
      </c>
      <c r="N36" s="77">
        <v>1</v>
      </c>
      <c r="O36" s="77">
        <v>1.65</v>
      </c>
      <c r="P36" s="77">
        <v>0</v>
      </c>
      <c r="Q36" s="77">
        <v>0</v>
      </c>
      <c r="R36" s="77">
        <v>0.81</v>
      </c>
      <c r="S36" s="77">
        <v>0.17</v>
      </c>
      <c r="T36" s="77">
        <v>0.84</v>
      </c>
      <c r="U36" s="77">
        <v>0.17</v>
      </c>
      <c r="V36" s="77">
        <v>1.65</v>
      </c>
      <c r="W36" s="77">
        <v>0.34</v>
      </c>
      <c r="X36" s="77">
        <v>0.65</v>
      </c>
      <c r="Y36" s="77" t="s">
        <v>62</v>
      </c>
      <c r="Z36" s="77">
        <v>0.9</v>
      </c>
      <c r="AA36" s="77">
        <v>0.1020205479452055</v>
      </c>
    </row>
    <row r="37" spans="1:27" ht="21" customHeight="1" x14ac:dyDescent="0.25">
      <c r="A37" s="73" t="s">
        <v>587</v>
      </c>
      <c r="B37" s="74" t="s">
        <v>56</v>
      </c>
      <c r="C37" s="74">
        <v>5.5</v>
      </c>
      <c r="D37" s="74" t="s">
        <v>46</v>
      </c>
      <c r="E37" s="75">
        <v>1.8</v>
      </c>
      <c r="F37" s="74">
        <v>2</v>
      </c>
      <c r="G37" s="74">
        <v>8</v>
      </c>
      <c r="H37" s="74">
        <v>8</v>
      </c>
      <c r="I37" s="74">
        <v>16</v>
      </c>
      <c r="J37" s="74">
        <v>21</v>
      </c>
      <c r="K37" s="74">
        <v>1.45</v>
      </c>
      <c r="L37" s="74">
        <v>2.36</v>
      </c>
      <c r="M37" s="74">
        <v>3.82</v>
      </c>
      <c r="N37" s="74">
        <v>1</v>
      </c>
      <c r="O37" s="74">
        <v>1.68</v>
      </c>
      <c r="P37" s="74">
        <v>0</v>
      </c>
      <c r="Q37" s="74">
        <v>0.09</v>
      </c>
      <c r="R37" s="74">
        <v>0.47000000000000008</v>
      </c>
      <c r="S37" s="74">
        <v>0.09</v>
      </c>
      <c r="T37" s="74">
        <v>1.3</v>
      </c>
      <c r="U37" s="74">
        <v>0.24</v>
      </c>
      <c r="V37" s="74">
        <v>1.77</v>
      </c>
      <c r="W37" s="74">
        <v>0.33</v>
      </c>
      <c r="X37" s="74">
        <v>0.77</v>
      </c>
      <c r="Y37" s="74" t="s">
        <v>57</v>
      </c>
      <c r="Z37" s="74">
        <v>0.78</v>
      </c>
      <c r="AA37" s="74">
        <v>9.4848194271481945E-2</v>
      </c>
    </row>
    <row r="38" spans="1:27" ht="21" customHeight="1" x14ac:dyDescent="0.25">
      <c r="A38" s="76" t="s">
        <v>588</v>
      </c>
      <c r="B38" s="77" t="s">
        <v>47</v>
      </c>
      <c r="C38" s="77">
        <v>4.9000000000000004</v>
      </c>
      <c r="D38" s="77" t="s">
        <v>46</v>
      </c>
      <c r="E38" s="78">
        <v>2.2000000000000002</v>
      </c>
      <c r="F38" s="77">
        <v>4</v>
      </c>
      <c r="G38" s="77">
        <v>5</v>
      </c>
      <c r="H38" s="77">
        <v>6</v>
      </c>
      <c r="I38" s="77">
        <v>11</v>
      </c>
      <c r="J38" s="77">
        <v>16</v>
      </c>
      <c r="K38" s="77">
        <v>1.02</v>
      </c>
      <c r="L38" s="77">
        <v>2.2400000000000002</v>
      </c>
      <c r="M38" s="77">
        <v>3.27</v>
      </c>
      <c r="N38" s="77">
        <v>1</v>
      </c>
      <c r="O38" s="77">
        <v>1.26</v>
      </c>
      <c r="P38" s="77">
        <v>0</v>
      </c>
      <c r="Q38" s="77">
        <v>0.06</v>
      </c>
      <c r="R38" s="77">
        <v>1.03</v>
      </c>
      <c r="S38" s="77">
        <v>0.21</v>
      </c>
      <c r="T38" s="77">
        <v>0.28999999999999998</v>
      </c>
      <c r="U38" s="77">
        <v>0.06</v>
      </c>
      <c r="V38" s="77">
        <v>1.32</v>
      </c>
      <c r="W38" s="77">
        <v>0.27</v>
      </c>
      <c r="X38" s="77">
        <v>0.32000000000000012</v>
      </c>
      <c r="Y38" s="77" t="s">
        <v>45</v>
      </c>
      <c r="Z38" s="77">
        <v>0.78</v>
      </c>
      <c r="AA38" s="77">
        <v>7.0734246575342469E-2</v>
      </c>
    </row>
    <row r="39" spans="1:27" ht="21" customHeight="1" x14ac:dyDescent="0.25">
      <c r="A39" s="73" t="s">
        <v>589</v>
      </c>
      <c r="B39" s="74" t="s">
        <v>62</v>
      </c>
      <c r="C39" s="74">
        <v>5.5</v>
      </c>
      <c r="D39" s="74" t="s">
        <v>46</v>
      </c>
      <c r="E39" s="75">
        <v>0</v>
      </c>
      <c r="F39" s="74">
        <v>2</v>
      </c>
      <c r="G39" s="74">
        <v>3</v>
      </c>
      <c r="H39" s="74">
        <v>6</v>
      </c>
      <c r="I39" s="74">
        <v>9</v>
      </c>
      <c r="J39" s="74">
        <v>16</v>
      </c>
      <c r="K39" s="74">
        <v>1.64</v>
      </c>
      <c r="L39" s="74">
        <v>1.27</v>
      </c>
      <c r="M39" s="74">
        <v>2.91</v>
      </c>
      <c r="N39" s="74">
        <v>1</v>
      </c>
      <c r="O39" s="74">
        <v>0.46</v>
      </c>
      <c r="P39" s="74">
        <v>0</v>
      </c>
      <c r="Q39" s="74">
        <v>0.39</v>
      </c>
      <c r="R39" s="74">
        <v>0.17</v>
      </c>
      <c r="S39" s="74">
        <v>0.03</v>
      </c>
      <c r="T39" s="74">
        <v>0.67999999999999994</v>
      </c>
      <c r="U39" s="74">
        <v>0.12</v>
      </c>
      <c r="V39" s="74">
        <v>0.85</v>
      </c>
      <c r="W39" s="74">
        <v>0.15</v>
      </c>
      <c r="X39" s="74">
        <v>-0.15</v>
      </c>
      <c r="Y39" s="74" t="s">
        <v>63</v>
      </c>
      <c r="Z39" s="74">
        <v>0.88</v>
      </c>
      <c r="AA39" s="74">
        <v>5.1388127853881277E-2</v>
      </c>
    </row>
    <row r="40" spans="1:27" ht="21" customHeight="1" x14ac:dyDescent="0.25">
      <c r="A40" s="76" t="s">
        <v>590</v>
      </c>
      <c r="B40" s="77" t="s">
        <v>43</v>
      </c>
      <c r="C40" s="77">
        <v>5.4</v>
      </c>
      <c r="D40" s="77" t="s">
        <v>46</v>
      </c>
      <c r="E40" s="78">
        <v>0.4</v>
      </c>
      <c r="F40" s="77">
        <v>1</v>
      </c>
      <c r="G40" s="77">
        <v>5</v>
      </c>
      <c r="H40" s="77">
        <v>5</v>
      </c>
      <c r="I40" s="77">
        <v>10</v>
      </c>
      <c r="J40" s="77">
        <v>19</v>
      </c>
      <c r="K40" s="77">
        <v>0.74</v>
      </c>
      <c r="L40" s="77">
        <v>2.78</v>
      </c>
      <c r="M40" s="77">
        <v>3.52</v>
      </c>
      <c r="N40" s="77">
        <v>1</v>
      </c>
      <c r="O40" s="77">
        <v>0.77</v>
      </c>
      <c r="P40" s="77">
        <v>1</v>
      </c>
      <c r="Q40" s="77">
        <v>0.1</v>
      </c>
      <c r="R40" s="77">
        <v>0</v>
      </c>
      <c r="S40" s="77">
        <v>0</v>
      </c>
      <c r="T40" s="77">
        <v>0.87000000000000011</v>
      </c>
      <c r="U40" s="77">
        <v>0.16</v>
      </c>
      <c r="V40" s="77">
        <v>0.87000000000000011</v>
      </c>
      <c r="W40" s="77">
        <v>0.16</v>
      </c>
      <c r="X40" s="77">
        <v>-1.1299999999999999</v>
      </c>
      <c r="Y40" s="77" t="s">
        <v>41</v>
      </c>
      <c r="Z40" s="77">
        <v>0.63</v>
      </c>
      <c r="AA40" s="77">
        <v>3.7654856787048573E-2</v>
      </c>
    </row>
    <row r="41" spans="1:27" ht="21" customHeight="1" x14ac:dyDescent="0.25">
      <c r="A41" s="73" t="s">
        <v>591</v>
      </c>
      <c r="B41" s="74" t="s">
        <v>90</v>
      </c>
      <c r="C41" s="74">
        <v>5.0999999999999996</v>
      </c>
      <c r="D41" s="74" t="s">
        <v>46</v>
      </c>
      <c r="E41" s="75">
        <v>0</v>
      </c>
      <c r="F41" s="74">
        <v>1</v>
      </c>
      <c r="G41" s="74">
        <v>3</v>
      </c>
      <c r="H41" s="74">
        <v>3</v>
      </c>
      <c r="I41" s="74">
        <v>6</v>
      </c>
      <c r="J41" s="74">
        <v>7</v>
      </c>
      <c r="K41" s="74">
        <v>0.78</v>
      </c>
      <c r="L41" s="74">
        <v>0.59</v>
      </c>
      <c r="M41" s="74">
        <v>1.37</v>
      </c>
      <c r="N41" s="74">
        <v>0</v>
      </c>
      <c r="O41" s="74">
        <v>0.39</v>
      </c>
      <c r="P41" s="74">
        <v>0</v>
      </c>
      <c r="Q41" s="74">
        <v>7.0000000000000007E-2</v>
      </c>
      <c r="R41" s="74">
        <v>0.39</v>
      </c>
      <c r="S41" s="74">
        <v>0.08</v>
      </c>
      <c r="T41" s="74">
        <v>7.0000000000000007E-2</v>
      </c>
      <c r="U41" s="74">
        <v>0.01</v>
      </c>
      <c r="V41" s="74">
        <v>0.46</v>
      </c>
      <c r="W41" s="74">
        <v>0.09</v>
      </c>
      <c r="X41" s="74">
        <v>0.46</v>
      </c>
      <c r="Y41" s="74" t="s">
        <v>100</v>
      </c>
      <c r="Z41" s="74">
        <v>1.05</v>
      </c>
      <c r="AA41" s="74">
        <v>3.3182440846824403E-2</v>
      </c>
    </row>
    <row r="42" spans="1:27" ht="21" customHeight="1" x14ac:dyDescent="0.25">
      <c r="A42" s="76" t="s">
        <v>592</v>
      </c>
      <c r="B42" s="77" t="s">
        <v>90</v>
      </c>
      <c r="C42" s="77">
        <v>4.8</v>
      </c>
      <c r="D42" s="77" t="s">
        <v>46</v>
      </c>
      <c r="E42" s="78">
        <v>1.2</v>
      </c>
      <c r="F42" s="77">
        <v>1</v>
      </c>
      <c r="G42" s="77">
        <v>5</v>
      </c>
      <c r="H42" s="77">
        <v>4</v>
      </c>
      <c r="I42" s="77">
        <v>9</v>
      </c>
      <c r="J42" s="77">
        <v>16</v>
      </c>
      <c r="K42" s="77">
        <v>2.29</v>
      </c>
      <c r="L42" s="77">
        <v>1.04</v>
      </c>
      <c r="M42" s="77">
        <v>3.33</v>
      </c>
      <c r="N42" s="77">
        <v>1</v>
      </c>
      <c r="O42" s="77">
        <v>0.41</v>
      </c>
      <c r="P42" s="77">
        <v>0</v>
      </c>
      <c r="Q42" s="77">
        <v>0.03</v>
      </c>
      <c r="R42" s="77">
        <v>0.41</v>
      </c>
      <c r="S42" s="77">
        <v>0.09</v>
      </c>
      <c r="T42" s="77">
        <v>0.03</v>
      </c>
      <c r="U42" s="77">
        <v>0.01</v>
      </c>
      <c r="V42" s="77">
        <v>0.44000000000000011</v>
      </c>
      <c r="W42" s="77">
        <v>9.9999999999999992E-2</v>
      </c>
      <c r="X42" s="77">
        <v>-0.55999999999999994</v>
      </c>
      <c r="Y42" s="77" t="s">
        <v>100</v>
      </c>
      <c r="Z42" s="77">
        <v>1.05</v>
      </c>
      <c r="AA42" s="77">
        <v>3.1739726027397261E-2</v>
      </c>
    </row>
    <row r="43" spans="1:27" ht="21" customHeight="1" x14ac:dyDescent="0.25">
      <c r="A43" s="73" t="s">
        <v>593</v>
      </c>
      <c r="B43" s="74" t="s">
        <v>43</v>
      </c>
      <c r="C43" s="74">
        <v>4.8</v>
      </c>
      <c r="D43" s="74" t="s">
        <v>46</v>
      </c>
      <c r="E43" s="75">
        <v>0.6</v>
      </c>
      <c r="F43" s="74">
        <v>0</v>
      </c>
      <c r="G43" s="74">
        <v>6</v>
      </c>
      <c r="H43" s="74">
        <v>4</v>
      </c>
      <c r="I43" s="74">
        <v>10</v>
      </c>
      <c r="J43" s="74">
        <v>8</v>
      </c>
      <c r="K43" s="74">
        <v>1.04</v>
      </c>
      <c r="L43" s="74">
        <v>0.62</v>
      </c>
      <c r="M43" s="74">
        <v>1.67</v>
      </c>
      <c r="N43" s="74">
        <v>0</v>
      </c>
      <c r="O43" s="74">
        <v>0.35</v>
      </c>
      <c r="P43" s="74">
        <v>0</v>
      </c>
      <c r="Q43" s="74">
        <v>0.02</v>
      </c>
      <c r="R43" s="74">
        <v>0.31</v>
      </c>
      <c r="S43" s="74">
        <v>0.06</v>
      </c>
      <c r="T43" s="74">
        <v>0.06</v>
      </c>
      <c r="U43" s="74">
        <v>0.01</v>
      </c>
      <c r="V43" s="74">
        <v>0.37</v>
      </c>
      <c r="W43" s="74">
        <v>6.9999999999999993E-2</v>
      </c>
      <c r="X43" s="74">
        <v>0.37</v>
      </c>
      <c r="Y43" s="74" t="s">
        <v>41</v>
      </c>
      <c r="Z43" s="74">
        <v>0.63</v>
      </c>
      <c r="AA43" s="74">
        <v>1.601413449564134E-2</v>
      </c>
    </row>
    <row r="44" spans="1:27" ht="21" customHeight="1" x14ac:dyDescent="0.25">
      <c r="A44" s="76" t="s">
        <v>594</v>
      </c>
      <c r="B44" s="77" t="s">
        <v>57</v>
      </c>
      <c r="C44" s="77">
        <v>4.5</v>
      </c>
      <c r="D44" s="77" t="s">
        <v>46</v>
      </c>
      <c r="E44" s="78">
        <v>0.2</v>
      </c>
      <c r="F44" s="77">
        <v>0</v>
      </c>
      <c r="G44" s="77">
        <v>1</v>
      </c>
      <c r="H44" s="77">
        <v>3</v>
      </c>
      <c r="I44" s="77">
        <v>4</v>
      </c>
      <c r="J44" s="77">
        <v>3</v>
      </c>
      <c r="K44" s="77">
        <v>0.22</v>
      </c>
      <c r="L44" s="77">
        <v>0.44</v>
      </c>
      <c r="M44" s="77">
        <v>0.67</v>
      </c>
      <c r="N44" s="77">
        <v>0</v>
      </c>
      <c r="O44" s="77">
        <v>0.21</v>
      </c>
      <c r="P44" s="77">
        <v>0</v>
      </c>
      <c r="Q44" s="77">
        <v>0.11</v>
      </c>
      <c r="R44" s="77">
        <v>0</v>
      </c>
      <c r="S44" s="77">
        <v>0</v>
      </c>
      <c r="T44" s="77">
        <v>0.32</v>
      </c>
      <c r="U44" s="77">
        <v>7.0000000000000007E-2</v>
      </c>
      <c r="V44" s="77">
        <v>0.32</v>
      </c>
      <c r="W44" s="77">
        <v>7.0000000000000007E-2</v>
      </c>
      <c r="X44" s="77">
        <v>0.32</v>
      </c>
      <c r="Y44" s="77" t="s">
        <v>56</v>
      </c>
      <c r="Z44" s="77">
        <v>0.66</v>
      </c>
      <c r="AA44" s="77">
        <v>1.450958904109589E-2</v>
      </c>
    </row>
    <row r="45" spans="1:27" x14ac:dyDescent="0.25">
      <c r="A45" s="73" t="s">
        <v>595</v>
      </c>
      <c r="B45" s="74" t="s">
        <v>47</v>
      </c>
      <c r="C45" s="74">
        <v>4.4000000000000004</v>
      </c>
      <c r="D45" s="74" t="s">
        <v>46</v>
      </c>
      <c r="E45" s="75">
        <v>0</v>
      </c>
      <c r="F45" s="74">
        <v>1</v>
      </c>
      <c r="G45" s="74">
        <v>1</v>
      </c>
      <c r="H45" s="74">
        <v>2</v>
      </c>
      <c r="I45" s="74">
        <v>3</v>
      </c>
      <c r="J45" s="74">
        <v>2</v>
      </c>
      <c r="K45" s="74">
        <v>0</v>
      </c>
      <c r="L45" s="74">
        <v>0.45</v>
      </c>
      <c r="M45" s="74">
        <v>0.45</v>
      </c>
      <c r="N45" s="74">
        <v>0</v>
      </c>
      <c r="O45" s="74">
        <v>0.17</v>
      </c>
      <c r="P45" s="74">
        <v>0</v>
      </c>
      <c r="Q45" s="74">
        <v>0.02</v>
      </c>
      <c r="R45" s="74">
        <v>0.05</v>
      </c>
      <c r="S45" s="74">
        <v>0.01</v>
      </c>
      <c r="T45" s="74">
        <v>0.14000000000000001</v>
      </c>
      <c r="U45" s="74">
        <v>0.03</v>
      </c>
      <c r="V45" s="74">
        <v>0.19</v>
      </c>
      <c r="W45" s="74">
        <v>0.04</v>
      </c>
      <c r="X45" s="74">
        <v>0.19</v>
      </c>
      <c r="Y45" s="74" t="s">
        <v>45</v>
      </c>
      <c r="Z45" s="74">
        <v>0.78</v>
      </c>
      <c r="AA45" s="74">
        <v>1.018144458281444E-2</v>
      </c>
    </row>
    <row r="46" spans="1:27" x14ac:dyDescent="0.25">
      <c r="A46" s="76" t="s">
        <v>596</v>
      </c>
      <c r="B46" s="77" t="s">
        <v>63</v>
      </c>
      <c r="C46" s="77">
        <v>5.4</v>
      </c>
      <c r="D46" s="77" t="s">
        <v>46</v>
      </c>
      <c r="E46" s="78">
        <v>0.8</v>
      </c>
      <c r="F46" s="77">
        <v>2</v>
      </c>
      <c r="G46" s="77">
        <v>1</v>
      </c>
      <c r="H46" s="77">
        <v>3</v>
      </c>
      <c r="I46" s="77">
        <v>4</v>
      </c>
      <c r="J46" s="77">
        <v>4</v>
      </c>
      <c r="K46" s="77">
        <v>0.37</v>
      </c>
      <c r="L46" s="77">
        <v>0.37</v>
      </c>
      <c r="M46" s="77">
        <v>0.74</v>
      </c>
      <c r="N46" s="77">
        <v>0</v>
      </c>
      <c r="O46" s="77">
        <v>0.11</v>
      </c>
      <c r="P46" s="77">
        <v>0</v>
      </c>
      <c r="Q46" s="77">
        <v>0.03</v>
      </c>
      <c r="R46" s="77">
        <v>0.08</v>
      </c>
      <c r="S46" s="77">
        <v>0.01</v>
      </c>
      <c r="T46" s="77">
        <v>0.06</v>
      </c>
      <c r="U46" s="77">
        <v>0.01</v>
      </c>
      <c r="V46" s="77">
        <v>0.14000000000000001</v>
      </c>
      <c r="W46" s="77">
        <v>0.02</v>
      </c>
      <c r="X46" s="77">
        <v>0.14000000000000001</v>
      </c>
      <c r="Y46" s="77" t="s">
        <v>62</v>
      </c>
      <c r="Z46" s="77">
        <v>0.9</v>
      </c>
      <c r="AA46" s="77">
        <v>8.6562889165628879E-3</v>
      </c>
    </row>
    <row r="47" spans="1:27" x14ac:dyDescent="0.25">
      <c r="A47" s="73" t="s">
        <v>597</v>
      </c>
      <c r="B47" s="74" t="s">
        <v>73</v>
      </c>
      <c r="C47" s="74">
        <v>5.9</v>
      </c>
      <c r="D47" s="74" t="s">
        <v>46</v>
      </c>
      <c r="E47" s="75">
        <v>0</v>
      </c>
      <c r="F47" s="74">
        <v>1</v>
      </c>
      <c r="G47" s="74">
        <v>2</v>
      </c>
      <c r="H47" s="74">
        <v>1</v>
      </c>
      <c r="I47" s="74">
        <v>3</v>
      </c>
      <c r="J47" s="74">
        <v>4</v>
      </c>
      <c r="K47" s="74">
        <v>0.51</v>
      </c>
      <c r="L47" s="74">
        <v>0.17</v>
      </c>
      <c r="M47" s="74">
        <v>0.68</v>
      </c>
      <c r="N47" s="74">
        <v>0</v>
      </c>
      <c r="O47" s="74">
        <v>0.1</v>
      </c>
      <c r="P47" s="74">
        <v>0</v>
      </c>
      <c r="Q47" s="74">
        <v>0.02</v>
      </c>
      <c r="R47" s="74">
        <v>0.01</v>
      </c>
      <c r="S47" s="74">
        <v>0</v>
      </c>
      <c r="T47" s="74">
        <v>0.11</v>
      </c>
      <c r="U47" s="74">
        <v>0.02</v>
      </c>
      <c r="V47" s="74">
        <v>0.12</v>
      </c>
      <c r="W47" s="74">
        <v>0.02</v>
      </c>
      <c r="X47" s="74">
        <v>0.12</v>
      </c>
      <c r="Y47" s="74" t="s">
        <v>72</v>
      </c>
      <c r="Z47" s="74">
        <v>0.84</v>
      </c>
      <c r="AA47" s="74">
        <v>6.92503113325031E-3</v>
      </c>
    </row>
    <row r="48" spans="1:27" x14ac:dyDescent="0.25">
      <c r="A48" s="76" t="s">
        <v>598</v>
      </c>
      <c r="B48" s="77" t="s">
        <v>60</v>
      </c>
      <c r="C48" s="77">
        <v>5</v>
      </c>
      <c r="D48" s="77" t="s">
        <v>46</v>
      </c>
      <c r="E48" s="78">
        <v>0.3</v>
      </c>
      <c r="F48" s="77">
        <v>0</v>
      </c>
      <c r="G48" s="77">
        <v>0</v>
      </c>
      <c r="H48" s="77">
        <v>1</v>
      </c>
      <c r="I48" s="77">
        <v>1</v>
      </c>
      <c r="J48" s="77">
        <v>1</v>
      </c>
      <c r="K48" s="77">
        <v>0</v>
      </c>
      <c r="L48" s="77">
        <v>0.2</v>
      </c>
      <c r="M48" s="77">
        <v>0.2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/>
      <c r="T48" s="77">
        <v>0</v>
      </c>
      <c r="U48" s="77"/>
      <c r="V48" s="77">
        <v>0</v>
      </c>
      <c r="W48" s="77"/>
      <c r="X48" s="77">
        <v>0</v>
      </c>
      <c r="Y48" s="77" t="s">
        <v>59</v>
      </c>
      <c r="Z48" s="77">
        <v>0.96</v>
      </c>
      <c r="AA48" s="77">
        <v>0</v>
      </c>
    </row>
    <row r="49" spans="1:27" x14ac:dyDescent="0.25">
      <c r="A49" s="73" t="s">
        <v>411</v>
      </c>
      <c r="B49" s="74" t="s">
        <v>45</v>
      </c>
      <c r="C49" s="74">
        <v>6.9</v>
      </c>
      <c r="D49" s="74" t="s">
        <v>46</v>
      </c>
      <c r="E49" s="75">
        <v>0</v>
      </c>
      <c r="F49" s="74">
        <v>0</v>
      </c>
      <c r="G49" s="74">
        <v>1</v>
      </c>
      <c r="H49" s="74">
        <v>2</v>
      </c>
      <c r="I49" s="74">
        <v>3</v>
      </c>
      <c r="J49" s="74">
        <v>2</v>
      </c>
      <c r="K49" s="74">
        <v>0.14000000000000001</v>
      </c>
      <c r="L49" s="74">
        <v>0.14000000000000001</v>
      </c>
      <c r="M49" s="74">
        <v>0.28999999999999998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 t="s">
        <v>47</v>
      </c>
      <c r="Z49" s="74">
        <v>1.5</v>
      </c>
      <c r="AA49" s="74">
        <v>0</v>
      </c>
    </row>
    <row r="50" spans="1:27" x14ac:dyDescent="0.25">
      <c r="A50" s="76" t="s">
        <v>599</v>
      </c>
      <c r="B50" s="77" t="s">
        <v>45</v>
      </c>
      <c r="C50" s="77">
        <v>4.9000000000000004</v>
      </c>
      <c r="D50" s="77" t="s">
        <v>46</v>
      </c>
      <c r="E50" s="78">
        <v>0.6</v>
      </c>
      <c r="F50" s="77">
        <v>0</v>
      </c>
      <c r="G50" s="77">
        <v>2</v>
      </c>
      <c r="H50" s="77">
        <v>0</v>
      </c>
      <c r="I50" s="77">
        <v>2</v>
      </c>
      <c r="J50" s="77">
        <v>2</v>
      </c>
      <c r="K50" s="77">
        <v>0.41</v>
      </c>
      <c r="L50" s="77">
        <v>0</v>
      </c>
      <c r="M50" s="77">
        <v>0.41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0</v>
      </c>
      <c r="X50" s="77">
        <v>0</v>
      </c>
      <c r="Y50" s="77" t="s">
        <v>47</v>
      </c>
      <c r="Z50" s="77">
        <v>1.5</v>
      </c>
      <c r="AA50" s="77">
        <v>0</v>
      </c>
    </row>
    <row r="51" spans="1:27" x14ac:dyDescent="0.25">
      <c r="A51" s="73" t="s">
        <v>600</v>
      </c>
      <c r="B51" s="74" t="s">
        <v>50</v>
      </c>
      <c r="C51" s="74">
        <v>4.7</v>
      </c>
      <c r="D51" s="74" t="s">
        <v>46</v>
      </c>
      <c r="E51" s="75">
        <v>0.2</v>
      </c>
      <c r="F51" s="74">
        <v>0</v>
      </c>
      <c r="G51" s="74">
        <v>1</v>
      </c>
      <c r="H51" s="74">
        <v>1</v>
      </c>
      <c r="I51" s="74">
        <v>2</v>
      </c>
      <c r="J51" s="74">
        <v>2</v>
      </c>
      <c r="K51" s="74">
        <v>0.21</v>
      </c>
      <c r="L51" s="74">
        <v>0.21</v>
      </c>
      <c r="M51" s="74">
        <v>0.43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 t="s">
        <v>51</v>
      </c>
      <c r="Z51" s="74">
        <v>0.87</v>
      </c>
      <c r="AA51" s="74">
        <v>0</v>
      </c>
    </row>
    <row r="52" spans="1:27" x14ac:dyDescent="0.25">
      <c r="A52" s="76" t="s">
        <v>601</v>
      </c>
      <c r="B52" s="77" t="s">
        <v>57</v>
      </c>
      <c r="C52" s="77">
        <v>4.5</v>
      </c>
      <c r="D52" s="77" t="s">
        <v>46</v>
      </c>
      <c r="E52" s="78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 t="s">
        <v>56</v>
      </c>
      <c r="Z52" s="77">
        <v>0.66</v>
      </c>
      <c r="AA52" s="77"/>
    </row>
    <row r="53" spans="1:27" x14ac:dyDescent="0.25">
      <c r="A53" s="73" t="s">
        <v>602</v>
      </c>
      <c r="B53" s="74" t="s">
        <v>41</v>
      </c>
      <c r="C53" s="74">
        <v>4.5</v>
      </c>
      <c r="D53" s="74" t="s">
        <v>46</v>
      </c>
      <c r="E53" s="75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 t="s">
        <v>43</v>
      </c>
      <c r="Z53" s="74">
        <v>1.29</v>
      </c>
      <c r="AA53" s="74"/>
    </row>
    <row r="54" spans="1:27" x14ac:dyDescent="0.25">
      <c r="A54" s="76" t="s">
        <v>603</v>
      </c>
      <c r="B54" s="77" t="s">
        <v>57</v>
      </c>
      <c r="C54" s="77">
        <v>4.5</v>
      </c>
      <c r="D54" s="77" t="s">
        <v>46</v>
      </c>
      <c r="E54" s="78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 t="s">
        <v>56</v>
      </c>
      <c r="Z54" s="77">
        <v>0.66</v>
      </c>
      <c r="AA54" s="77"/>
    </row>
    <row r="55" spans="1:27" x14ac:dyDescent="0.25">
      <c r="A55" s="73" t="s">
        <v>604</v>
      </c>
      <c r="B55" s="74" t="s">
        <v>63</v>
      </c>
      <c r="C55" s="74">
        <v>4.5</v>
      </c>
      <c r="D55" s="74" t="s">
        <v>46</v>
      </c>
      <c r="E55" s="75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 t="s">
        <v>62</v>
      </c>
      <c r="Z55" s="74">
        <v>0.9</v>
      </c>
      <c r="AA55" s="74"/>
    </row>
    <row r="56" spans="1:27" x14ac:dyDescent="0.25">
      <c r="A56" s="7"/>
      <c r="B56" s="8"/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5">
      <c r="A57" s="4"/>
      <c r="B57" s="5"/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7"/>
      <c r="B58" s="8"/>
      <c r="C58" s="8"/>
      <c r="D58" s="8"/>
      <c r="E58" s="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5">
      <c r="A59" s="4"/>
      <c r="B59" s="5"/>
      <c r="C59" s="5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7"/>
      <c r="B60" s="8"/>
      <c r="C60" s="8"/>
      <c r="D60" s="8"/>
      <c r="E60" s="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5">
      <c r="A61" s="4"/>
      <c r="B61" s="5"/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7"/>
      <c r="B62" s="8"/>
      <c r="C62" s="8"/>
      <c r="D62" s="8"/>
      <c r="E62" s="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5">
      <c r="A63" s="4"/>
      <c r="B63" s="5"/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7"/>
      <c r="B64" s="8"/>
      <c r="C64" s="8"/>
      <c r="D64" s="8"/>
      <c r="E64" s="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5">
      <c r="A65" s="4"/>
      <c r="B65" s="5"/>
      <c r="C65" s="5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7"/>
      <c r="B66" s="8"/>
      <c r="C66" s="8"/>
      <c r="D66" s="8"/>
      <c r="E66" s="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5">
      <c r="A67" s="4"/>
      <c r="B67" s="5"/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7"/>
      <c r="B68" s="8"/>
      <c r="C68" s="8"/>
      <c r="D68" s="8"/>
      <c r="E68" s="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5">
      <c r="A69" s="4"/>
      <c r="B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7"/>
      <c r="B70" s="8"/>
      <c r="C70" s="8"/>
      <c r="D70" s="8"/>
      <c r="E70" s="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5">
      <c r="A71" s="4"/>
      <c r="B71" s="5"/>
      <c r="C71" s="5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7"/>
      <c r="B72" s="8"/>
      <c r="C72" s="8"/>
      <c r="D72" s="8"/>
      <c r="E72" s="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25">
      <c r="A73" s="4"/>
      <c r="B73" s="5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7"/>
      <c r="B74" s="8"/>
      <c r="C74" s="8"/>
      <c r="D74" s="8"/>
      <c r="E74" s="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5">
      <c r="A75" s="4"/>
      <c r="B75" s="5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7"/>
      <c r="B76" s="8"/>
      <c r="C76" s="8"/>
      <c r="D76" s="8"/>
      <c r="E76" s="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5">
      <c r="A77" s="4"/>
      <c r="B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7"/>
      <c r="B78" s="8"/>
      <c r="C78" s="8"/>
      <c r="D78" s="8"/>
      <c r="E78" s="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5">
      <c r="A79" s="4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7"/>
      <c r="B80" s="8"/>
      <c r="C80" s="8"/>
      <c r="D80" s="8"/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</sheetData>
  <autoFilter ref="A1:AA1" xr:uid="{00000000-0009-0000-0000-000008000000}">
    <sortState xmlns:xlrd2="http://schemas.microsoft.com/office/spreadsheetml/2017/richdata2" ref="A2:AA42">
      <sortCondition descending="1" ref="AA1:AA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 Team</vt:lpstr>
      <vt:lpstr>Fixtures</vt:lpstr>
      <vt:lpstr>Correct Predictions</vt:lpstr>
      <vt:lpstr>Wrong Predictions</vt:lpstr>
      <vt:lpstr>Above mean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2025-05-26T11:54:27Z</dcterms:modified>
</cp:coreProperties>
</file>