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атистика" sheetId="1" r:id="rId4"/>
    <sheet state="visible" name="Автоматизированный расчет" sheetId="2" r:id="rId5"/>
    <sheet state="visible" name="Соответствия профилю" sheetId="3" r:id="rId6"/>
  </sheets>
  <definedNames/>
  <calcPr/>
  <pivotCaches>
    <pivotCache cacheId="0" r:id="rId7"/>
  </pivotCaches>
  <extLst>
    <ext uri="GoogleSheetsCustomDataVersion1">
      <go:sheetsCustomData xmlns:go="http://customooxmlschemas.google.com/" r:id="rId8" roundtripDataSignature="AMtx7mjYQA54utzCnrWQ2nZmUgk1td7xtA=="/>
    </ext>
  </extLst>
</workbook>
</file>

<file path=xl/sharedStrings.xml><?xml version="1.0" encoding="utf-8"?>
<sst xmlns="http://schemas.openxmlformats.org/spreadsheetml/2006/main" count="392" uniqueCount="92">
  <si>
    <t>Статистика</t>
  </si>
  <si>
    <t>Интенсивность по статистике запросов / час</t>
  </si>
  <si>
    <t>Главная Welcome страница</t>
  </si>
  <si>
    <t>Вход в систему</t>
  </si>
  <si>
    <t xml:space="preserve">Заполнение полей для поиска билета </t>
  </si>
  <si>
    <t xml:space="preserve">Выбор рейса из найденных </t>
  </si>
  <si>
    <t>Оплата билета</t>
  </si>
  <si>
    <t>Просмотр квитанций</t>
  </si>
  <si>
    <t xml:space="preserve">Отмена бронирования </t>
  </si>
  <si>
    <t>Выход из системы</t>
  </si>
  <si>
    <t>Перход на страницу регистрации</t>
  </si>
  <si>
    <t>Заполнение полей регистарции</t>
  </si>
  <si>
    <t>Переход на следуюущий эран после регистарции</t>
  </si>
  <si>
    <t>Итого</t>
  </si>
  <si>
    <t>Script name</t>
  </si>
  <si>
    <t>transaction rq</t>
  </si>
  <si>
    <t>count</t>
  </si>
  <si>
    <t>VU</t>
  </si>
  <si>
    <t>pacing</t>
  </si>
  <si>
    <t>одним пользователем в минуту</t>
  </si>
  <si>
    <t>Длительность ступени</t>
  </si>
  <si>
    <t>Сумма по полю Итого</t>
  </si>
  <si>
    <t>Операция (бизнес процесс)</t>
  </si>
  <si>
    <t>Duration</t>
  </si>
  <si>
    <t>Think_time</t>
  </si>
  <si>
    <t>Duration + Thin_time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</si>
  <si>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</si>
  <si>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</si>
  <si>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</si>
  <si>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</si>
  <si>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</si>
  <si>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</si>
  <si>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1_LoginAndSearchTicket</t>
  </si>
  <si>
    <t>visitSite</t>
  </si>
  <si>
    <t>clickContinueButton</t>
  </si>
  <si>
    <t>loginPassword</t>
  </si>
  <si>
    <t>clickItineraryButton</t>
  </si>
  <si>
    <t>2_SearchAndBuyTicket</t>
  </si>
  <si>
    <t>flightSettings</t>
  </si>
  <si>
    <t>clickSignUpNow</t>
  </si>
  <si>
    <t>3_DeleteTicket</t>
  </si>
  <si>
    <t>flightSelection</t>
  </si>
  <si>
    <t>deleteTicket</t>
  </si>
  <si>
    <t>4_Registration</t>
  </si>
  <si>
    <t>logOut</t>
  </si>
  <si>
    <t>fillRegistrationForm</t>
  </si>
  <si>
    <t>5_CheckReservations</t>
  </si>
  <si>
    <t>paymentData</t>
  </si>
  <si>
    <t>Расчетная интенсивность запросов / час</t>
  </si>
  <si>
    <t>% Соотвествия расчетанной интенсивности статистики</t>
  </si>
  <si>
    <t>Расчетная интенсивность запросов / 20 мин</t>
  </si>
  <si>
    <t>Фактическая интенсивность в тесте</t>
  </si>
  <si>
    <t>% Отклонение от Профиля</t>
  </si>
  <si>
    <t>debugTest</t>
  </si>
  <si>
    <t>Наименование транзакции</t>
  </si>
  <si>
    <t>По профилю</t>
  </si>
  <si>
    <t>По факту</t>
  </si>
  <si>
    <t>% отклонения</t>
  </si>
  <si>
    <t>Тест поиска максимума (1 ступень)</t>
  </si>
  <si>
    <t>Тест поиска максимума (2 ступень)</t>
  </si>
  <si>
    <t>Тест поиска максимума (3 ступень)</t>
  </si>
  <si>
    <t>Профиль за 20 минут</t>
  </si>
  <si>
    <t>Профиль * 2</t>
  </si>
  <si>
    <t>Профиль * 3</t>
  </si>
  <si>
    <t>Тест поиска максимума (4 ступень)</t>
  </si>
  <si>
    <t>Тест поиска максимума (5 ступень)</t>
  </si>
  <si>
    <t>Профиль * 4</t>
  </si>
  <si>
    <t>Профиль * 5</t>
  </si>
  <si>
    <t xml:space="preserve">stableLoadTest </t>
  </si>
  <si>
    <t>Transaction Name</t>
  </si>
  <si>
    <t>SLA Status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</si>
  <si>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</si>
  <si>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</si>
  <si>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</si>
  <si>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</si>
  <si>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</si>
  <si>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</si>
  <si>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</si>
  <si>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</si>
  <si>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clickFlightsButton</t>
  </si>
  <si>
    <t>1 421,</t>
  </si>
  <si>
    <t>1 470,</t>
  </si>
  <si>
    <t>1 419,</t>
  </si>
  <si>
    <t>2 035,</t>
  </si>
  <si>
    <t>1 576,</t>
  </si>
  <si>
    <t>2 493,</t>
  </si>
  <si>
    <t>1 ступень</t>
  </si>
  <si>
    <t>2 ступень</t>
  </si>
  <si>
    <t>3 ступень</t>
  </si>
  <si>
    <t>4 ступень</t>
  </si>
  <si>
    <t>5 ступень</t>
  </si>
  <si>
    <t>5_CheckReservation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</si>
</sst>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5">
    <font>
      <sz val="11.0"/>
      <color theme="1"/>
      <name val="Arial"/>
    </font>
    <font>
      <sz val="14.0"/>
      <color theme="1"/>
      <name val="Calibri"/>
    </font>
    <font>
      <sz val="14.0"/>
      <color rgb="FF000000"/>
      <name val="Times New Roman"/>
    </font>
    <font>
      <b/>
      <sz val="14.0"/>
      <color rgb="FF000000"/>
      <name val="Times New Roman"/>
    </font>
    <font>
      <color theme="1"/>
      <name val="Calibri"/>
    </font>
    <font>
      <sz val="11.0"/>
      <color theme="1"/>
      <name val="Calibri"/>
    </font>
    <font>
      <sz val="11.0"/>
      <color rgb="FFBFBFBF"/>
      <name val="Calibri"/>
    </font>
    <font>
      <sz val="11.0"/>
      <color theme="1"/>
    </font>
    <font>
      <sz val="11.0"/>
      <color rgb="FF000000"/>
      <name val="Calibri"/>
    </font>
    <font>
      <sz val="12.0"/>
      <color rgb="FF000000"/>
      <name val="Calibri"/>
    </font>
    <font>
      <color rgb="FF000000"/>
      <name val="Calibri"/>
    </font>
    <font>
      <sz val="11.0"/>
      <color rgb="FF000000"/>
      <name val="Inconsolata"/>
    </font>
    <font>
      <sz val="14.0"/>
      <color theme="1"/>
      <name val="Times New Roman"/>
    </font>
    <font/>
    <font>
      <b/>
      <sz val="11.0"/>
      <color theme="1"/>
      <name val="Times New Roman"/>
    </font>
    <font>
      <sz val="8.0"/>
      <color theme="1"/>
      <name val="Helvetica"/>
    </font>
    <font>
      <b/>
      <sz val="10.0"/>
      <color theme="1"/>
      <name val="Helvetica"/>
    </font>
    <font>
      <sz val="11.0"/>
      <name val="Calibri"/>
    </font>
    <font>
      <b/>
      <sz val="11.0"/>
      <name val="Times New Roman"/>
    </font>
    <font>
      <b/>
      <color theme="1"/>
      <name val="Calibri"/>
    </font>
    <font>
      <b/>
      <color theme="1"/>
      <name val="Helvetica"/>
    </font>
    <font>
      <b/>
      <name val="Helvetica"/>
    </font>
    <font>
      <i/>
      <sz val="11.0"/>
      <color theme="1"/>
      <name val="Calibri"/>
    </font>
    <font>
      <b/>
      <sz val="9.0"/>
      <color theme="1"/>
      <name val="Helvetica"/>
    </font>
    <font>
      <b/>
      <sz val="8.0"/>
      <color theme="1"/>
      <name val="Helvetica"/>
    </font>
  </fonts>
  <fills count="2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3F3F3"/>
        <bgColor rgb="FFF3F3F3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bottom style="thin">
        <color rgb="FF000000"/>
      </bottom>
    </border>
    <border>
      <bottom/>
    </border>
    <border>
      <right/>
      <bottom/>
    </border>
    <border>
      <right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0" fillId="0" fontId="6" numFmtId="0" xfId="0" applyFont="1"/>
    <xf borderId="1" fillId="3" fontId="5" numFmtId="0" xfId="0" applyAlignment="1" applyBorder="1" applyFill="1" applyFont="1">
      <alignment readingOrder="0"/>
    </xf>
    <xf borderId="1" fillId="4" fontId="5" numFmtId="0" xfId="0" applyAlignment="1" applyBorder="1" applyFill="1" applyFont="1">
      <alignment readingOrder="0"/>
    </xf>
    <xf borderId="2" fillId="0" fontId="5" numFmtId="0" xfId="0" applyAlignment="1" applyBorder="1" applyFont="1">
      <alignment readingOrder="0"/>
    </xf>
    <xf borderId="0" fillId="0" fontId="5" numFmtId="2" xfId="0" applyFont="1" applyNumberFormat="1"/>
    <xf borderId="0" fillId="0" fontId="5" numFmtId="1" xfId="0" applyFont="1" applyNumberFormat="1"/>
    <xf borderId="0" fillId="0" fontId="5" numFmtId="0" xfId="0" applyAlignment="1" applyFont="1">
      <alignment horizontal="left"/>
    </xf>
    <xf borderId="1" fillId="5" fontId="5" numFmtId="0" xfId="0" applyAlignment="1" applyBorder="1" applyFill="1" applyFont="1">
      <alignment readingOrder="0"/>
    </xf>
    <xf borderId="1" fillId="0" fontId="5" numFmtId="0" xfId="0" applyBorder="1" applyFont="1"/>
    <xf borderId="1" fillId="6" fontId="7" numFmtId="0" xfId="0" applyAlignment="1" applyBorder="1" applyFill="1" applyFont="1">
      <alignment readingOrder="0"/>
    </xf>
    <xf borderId="1" fillId="6" fontId="5" numFmtId="0" xfId="0" applyAlignment="1" applyBorder="1" applyFont="1">
      <alignment readingOrder="0"/>
    </xf>
    <xf borderId="0" fillId="0" fontId="5" numFmtId="164" xfId="0" applyFont="1" applyNumberFormat="1"/>
    <xf borderId="0" fillId="0" fontId="6" numFmtId="1" xfId="0" applyFont="1" applyNumberFormat="1"/>
    <xf borderId="0" fillId="0" fontId="6" numFmtId="9" xfId="0" applyFont="1" applyNumberFormat="1"/>
    <xf borderId="1" fillId="7" fontId="5" numFmtId="0" xfId="0" applyAlignment="1" applyBorder="1" applyFill="1" applyFont="1">
      <alignment readingOrder="0"/>
    </xf>
    <xf borderId="3" fillId="0" fontId="5" numFmtId="0" xfId="0" applyAlignment="1" applyBorder="1" applyFont="1">
      <alignment readingOrder="0"/>
    </xf>
    <xf borderId="1" fillId="8" fontId="5" numFmtId="0" xfId="0" applyAlignment="1" applyBorder="1" applyFill="1" applyFont="1">
      <alignment readingOrder="0"/>
    </xf>
    <xf borderId="1" fillId="9" fontId="5" numFmtId="0" xfId="0" applyAlignment="1" applyBorder="1" applyFill="1" applyFont="1">
      <alignment readingOrder="0"/>
    </xf>
    <xf borderId="1" fillId="10" fontId="5" numFmtId="0" xfId="0" applyAlignment="1" applyBorder="1" applyFill="1" applyFont="1">
      <alignment readingOrder="0"/>
    </xf>
    <xf borderId="4" fillId="0" fontId="5" numFmtId="0" xfId="0" applyAlignment="1" applyBorder="1" applyFont="1">
      <alignment readingOrder="0"/>
    </xf>
    <xf borderId="0" fillId="0" fontId="4" numFmtId="1" xfId="0" applyFont="1" applyNumberFormat="1"/>
    <xf borderId="1" fillId="11" fontId="5" numFmtId="0" xfId="0" applyAlignment="1" applyBorder="1" applyFill="1" applyFont="1">
      <alignment readingOrder="0"/>
    </xf>
    <xf borderId="1" fillId="12" fontId="5" numFmtId="0" xfId="0" applyAlignment="1" applyBorder="1" applyFill="1" applyFont="1">
      <alignment readingOrder="0"/>
    </xf>
    <xf borderId="1" fillId="13" fontId="5" numFmtId="0" xfId="0" applyAlignment="1" applyBorder="1" applyFill="1" applyFont="1">
      <alignment readingOrder="0"/>
    </xf>
    <xf borderId="1" fillId="14" fontId="5" numFmtId="0" xfId="0" applyAlignment="1" applyBorder="1" applyFill="1" applyFont="1">
      <alignment readingOrder="0"/>
    </xf>
    <xf borderId="1" fillId="15" fontId="5" numFmtId="0" xfId="0" applyAlignment="1" applyBorder="1" applyFill="1" applyFont="1">
      <alignment readingOrder="0"/>
    </xf>
    <xf borderId="1" fillId="16" fontId="5" numFmtId="0" xfId="0" applyAlignment="1" applyBorder="1" applyFill="1" applyFont="1">
      <alignment readingOrder="0"/>
    </xf>
    <xf borderId="3" fillId="0" fontId="5" numFmtId="0" xfId="0" applyBorder="1" applyFont="1"/>
    <xf borderId="1" fillId="17" fontId="4" numFmtId="0" xfId="0" applyAlignment="1" applyBorder="1" applyFill="1" applyFont="1">
      <alignment readingOrder="0"/>
    </xf>
    <xf borderId="3" fillId="0" fontId="4" numFmtId="0" xfId="0" applyBorder="1" applyFont="1"/>
    <xf borderId="0" fillId="0" fontId="8" numFmtId="2" xfId="0" applyAlignment="1" applyFont="1" applyNumberFormat="1">
      <alignment readingOrder="0"/>
    </xf>
    <xf borderId="4" fillId="0" fontId="4" numFmtId="0" xfId="0" applyAlignment="1" applyBorder="1" applyFont="1">
      <alignment readingOrder="0"/>
    </xf>
    <xf borderId="0" fillId="0" fontId="4" numFmtId="2" xfId="0" applyFont="1" applyNumberFormat="1"/>
    <xf borderId="1" fillId="18" fontId="4" numFmtId="0" xfId="0" applyAlignment="1" applyBorder="1" applyFill="1" applyFont="1">
      <alignment readingOrder="0"/>
    </xf>
    <xf borderId="2" fillId="0" fontId="4" numFmtId="0" xfId="0" applyAlignment="1" applyBorder="1" applyFont="1">
      <alignment readingOrder="0"/>
    </xf>
    <xf borderId="0" fillId="0" fontId="8" numFmtId="0" xfId="0" applyFont="1"/>
    <xf borderId="0" fillId="0" fontId="9" numFmtId="2" xfId="0" applyFont="1" applyNumberFormat="1"/>
    <xf borderId="0" fillId="0" fontId="8" numFmtId="1" xfId="0" applyFont="1" applyNumberFormat="1"/>
    <xf borderId="3" fillId="0" fontId="4" numFmtId="0" xfId="0" applyAlignment="1" applyBorder="1" applyFont="1">
      <alignment readingOrder="0"/>
    </xf>
    <xf borderId="0" fillId="0" fontId="10" numFmtId="1" xfId="0" applyFont="1" applyNumberFormat="1"/>
    <xf borderId="0" fillId="0" fontId="5" numFmtId="0" xfId="0" applyAlignment="1" applyFont="1">
      <alignment readingOrder="0"/>
    </xf>
    <xf borderId="0" fillId="0" fontId="1" numFmtId="0" xfId="0" applyAlignment="1" applyFont="1">
      <alignment shrinkToFit="0" wrapText="1"/>
    </xf>
    <xf borderId="1" fillId="19" fontId="1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5" fillId="19" fontId="5" numFmtId="1" xfId="0" applyBorder="1" applyFont="1" applyNumberFormat="1"/>
    <xf borderId="6" fillId="19" fontId="5" numFmtId="9" xfId="0" applyBorder="1" applyFont="1" applyNumberFormat="1"/>
    <xf borderId="1" fillId="20" fontId="5" numFmtId="0" xfId="0" applyBorder="1" applyFill="1" applyFont="1"/>
    <xf borderId="1" fillId="20" fontId="5" numFmtId="0" xfId="0" applyAlignment="1" applyBorder="1" applyFont="1">
      <alignment readingOrder="0"/>
    </xf>
    <xf borderId="1" fillId="21" fontId="5" numFmtId="9" xfId="0" applyBorder="1" applyFill="1" applyFont="1" applyNumberFormat="1"/>
    <xf borderId="7" fillId="19" fontId="5" numFmtId="1" xfId="0" applyBorder="1" applyFont="1" applyNumberFormat="1"/>
    <xf borderId="1" fillId="19" fontId="5" numFmtId="9" xfId="0" applyBorder="1" applyFont="1" applyNumberFormat="1"/>
    <xf borderId="8" fillId="20" fontId="5" numFmtId="0" xfId="0" applyBorder="1" applyFont="1"/>
    <xf borderId="8" fillId="20" fontId="5" numFmtId="0" xfId="0" applyAlignment="1" applyBorder="1" applyFont="1">
      <alignment readingOrder="0"/>
    </xf>
    <xf borderId="8" fillId="21" fontId="5" numFmtId="9" xfId="0" applyBorder="1" applyFont="1" applyNumberFormat="1"/>
    <xf borderId="0" fillId="19" fontId="8" numFmtId="9" xfId="0" applyFont="1" applyNumberFormat="1"/>
    <xf borderId="8" fillId="2" fontId="2" numFmtId="0" xfId="0" applyAlignment="1" applyBorder="1" applyFont="1">
      <alignment horizontal="center" readingOrder="0" shrinkToFit="0" vertical="center" wrapText="1"/>
    </xf>
    <xf borderId="0" fillId="19" fontId="11" numFmtId="1" xfId="0" applyFont="1" applyNumberFormat="1"/>
    <xf borderId="0" fillId="0" fontId="2" numFmtId="0" xfId="0" applyAlignment="1" applyFont="1">
      <alignment horizontal="center" shrinkToFit="0" vertical="center" wrapText="1"/>
    </xf>
    <xf borderId="9" fillId="7" fontId="3" numFmtId="0" xfId="0" applyAlignment="1" applyBorder="1" applyFont="1">
      <alignment horizontal="left" shrinkToFit="0" vertical="center" wrapText="1"/>
    </xf>
    <xf borderId="1" fillId="22" fontId="12" numFmtId="0" xfId="0" applyAlignment="1" applyBorder="1" applyFill="1" applyFont="1">
      <alignment horizontal="center"/>
    </xf>
    <xf borderId="7" fillId="22" fontId="2" numFmtId="1" xfId="0" applyAlignment="1" applyBorder="1" applyFont="1" applyNumberFormat="1">
      <alignment horizontal="center" shrinkToFit="0" vertical="center" wrapText="1"/>
    </xf>
    <xf borderId="1" fillId="22" fontId="5" numFmtId="9" xfId="0" applyBorder="1" applyFont="1" applyNumberFormat="1"/>
    <xf borderId="10" fillId="23" fontId="5" numFmtId="0" xfId="0" applyAlignment="1" applyBorder="1" applyFill="1" applyFont="1">
      <alignment horizontal="center" readingOrder="0"/>
    </xf>
    <xf borderId="11" fillId="0" fontId="13" numFmtId="0" xfId="0" applyBorder="1" applyFont="1"/>
    <xf borderId="12" fillId="0" fontId="13" numFmtId="0" xfId="0" applyBorder="1" applyFont="1"/>
    <xf borderId="1" fillId="24" fontId="14" numFmtId="0" xfId="0" applyAlignment="1" applyBorder="1" applyFill="1" applyFont="1">
      <alignment horizontal="left" vertical="top"/>
    </xf>
    <xf borderId="0" fillId="0" fontId="15" numFmtId="0" xfId="0" applyAlignment="1" applyFont="1">
      <alignment readingOrder="0"/>
    </xf>
    <xf borderId="1" fillId="0" fontId="16" numFmtId="0" xfId="0" applyAlignment="1" applyBorder="1" applyFont="1">
      <alignment readingOrder="0"/>
    </xf>
    <xf borderId="1" fillId="0" fontId="14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readingOrder="0"/>
    </xf>
    <xf borderId="1" fillId="0" fontId="14" numFmtId="10" xfId="0" applyAlignment="1" applyBorder="1" applyFont="1" applyNumberFormat="1">
      <alignment horizontal="left" vertical="top"/>
    </xf>
    <xf borderId="10" fillId="23" fontId="5" numFmtId="0" xfId="0" applyAlignment="1" applyBorder="1" applyFont="1">
      <alignment horizontal="center" readingOrder="0" vertical="bottom"/>
    </xf>
    <xf borderId="13" fillId="0" fontId="5" numFmtId="0" xfId="0" applyAlignment="1" applyBorder="1" applyFont="1">
      <alignment vertical="bottom"/>
    </xf>
    <xf borderId="13" fillId="0" fontId="17" numFmtId="0" xfId="0" applyAlignment="1" applyBorder="1" applyFont="1">
      <alignment vertical="bottom"/>
    </xf>
    <xf borderId="6" fillId="25" fontId="14" numFmtId="0" xfId="0" applyAlignment="1" applyBorder="1" applyFill="1" applyFont="1">
      <alignment vertical="top"/>
    </xf>
    <xf borderId="5" fillId="25" fontId="14" numFmtId="0" xfId="0" applyAlignment="1" applyBorder="1" applyFont="1">
      <alignment vertical="top"/>
    </xf>
    <xf borderId="6" fillId="25" fontId="18" numFmtId="0" xfId="0" applyAlignment="1" applyBorder="1" applyFont="1">
      <alignment vertical="top"/>
    </xf>
    <xf borderId="5" fillId="25" fontId="18" numFmtId="0" xfId="0" applyAlignment="1" applyBorder="1" applyFont="1">
      <alignment vertical="top"/>
    </xf>
    <xf borderId="0" fillId="0" fontId="19" numFmtId="0" xfId="0" applyAlignment="1" applyFont="1">
      <alignment readingOrder="0"/>
    </xf>
    <xf borderId="6" fillId="0" fontId="20" numFmtId="0" xfId="0" applyAlignment="1" applyBorder="1" applyFont="1">
      <alignment vertical="bottom"/>
    </xf>
    <xf borderId="5" fillId="0" fontId="18" numFmtId="0" xfId="0" applyAlignment="1" applyBorder="1" applyFont="1">
      <alignment readingOrder="0" vertical="top"/>
    </xf>
    <xf borderId="5" fillId="0" fontId="17" numFmtId="0" xfId="0" applyAlignment="1" applyBorder="1" applyFont="1">
      <alignment horizontal="right" readingOrder="0" vertical="bottom"/>
    </xf>
    <xf borderId="5" fillId="0" fontId="14" numFmtId="10" xfId="0" applyAlignment="1" applyBorder="1" applyFont="1" applyNumberFormat="1">
      <alignment vertical="top"/>
    </xf>
    <xf borderId="6" fillId="0" fontId="21" numFmtId="0" xfId="0" applyAlignment="1" applyBorder="1" applyFont="1">
      <alignment vertical="bottom"/>
    </xf>
    <xf borderId="0" fillId="0" fontId="7" numFmtId="0" xfId="0" applyAlignment="1" applyFont="1">
      <alignment horizontal="center" readingOrder="0"/>
    </xf>
    <xf borderId="0" fillId="0" fontId="15" numFmtId="0" xfId="0" applyAlignment="1" applyFont="1">
      <alignment horizontal="right" readingOrder="0"/>
    </xf>
    <xf borderId="0" fillId="0" fontId="14" numFmtId="0" xfId="0" applyAlignment="1" applyFont="1">
      <alignment horizontal="left" vertical="top"/>
    </xf>
    <xf borderId="6" fillId="0" fontId="21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13" numFmtId="0" xfId="0" applyAlignment="1" applyFont="1">
      <alignment readingOrder="0"/>
    </xf>
    <xf borderId="14" fillId="23" fontId="5" numFmtId="0" xfId="0" applyAlignment="1" applyBorder="1" applyFont="1">
      <alignment horizontal="center" readingOrder="0" vertical="bottom"/>
    </xf>
    <xf borderId="14" fillId="0" fontId="13" numFmtId="0" xfId="0" applyBorder="1" applyFont="1"/>
    <xf borderId="15" fillId="0" fontId="13" numFmtId="0" xfId="0" applyBorder="1" applyFont="1"/>
    <xf borderId="0" fillId="0" fontId="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13" fillId="0" fontId="5" numFmtId="0" xfId="0" applyAlignment="1" applyBorder="1" applyFont="1">
      <alignment vertical="bottom"/>
    </xf>
    <xf borderId="0" fillId="0" fontId="15" numFmtId="0" xfId="0" applyAlignment="1" applyFont="1">
      <alignment horizontal="right" vertical="bottom"/>
    </xf>
    <xf borderId="0" fillId="0" fontId="15" numFmtId="0" xfId="0" applyAlignment="1" applyFont="1">
      <alignment horizontal="right" vertical="bottom"/>
    </xf>
    <xf borderId="5" fillId="25" fontId="14" numFmtId="0" xfId="0" applyAlignment="1" applyBorder="1" applyFont="1">
      <alignment vertical="top"/>
    </xf>
    <xf borderId="16" fillId="25" fontId="14" numFmtId="0" xfId="0" applyAlignment="1" applyBorder="1" applyFont="1">
      <alignment shrinkToFit="0" vertical="top" wrapText="0"/>
    </xf>
    <xf borderId="5" fillId="0" fontId="20" numFmtId="0" xfId="0" applyAlignment="1" applyBorder="1" applyFont="1">
      <alignment vertical="bottom"/>
    </xf>
    <xf borderId="5" fillId="0" fontId="14" numFmtId="0" xfId="0" applyAlignment="1" applyBorder="1" applyFont="1">
      <alignment vertical="top"/>
    </xf>
    <xf borderId="5" fillId="0" fontId="5" numFmtId="0" xfId="0" applyAlignment="1" applyBorder="1" applyFont="1">
      <alignment horizontal="right" vertical="bottom"/>
    </xf>
    <xf borderId="0" fillId="0" fontId="15" numFmtId="0" xfId="0" applyAlignment="1" applyFont="1">
      <alignment horizontal="right" readingOrder="0" vertical="bottom"/>
    </xf>
    <xf borderId="5" fillId="26" fontId="20" numFmtId="0" xfId="0" applyAlignment="1" applyBorder="1" applyFill="1" applyFont="1">
      <alignment vertical="bottom"/>
    </xf>
    <xf borderId="5" fillId="26" fontId="14" numFmtId="0" xfId="0" applyAlignment="1" applyBorder="1" applyFont="1">
      <alignment vertical="top"/>
    </xf>
    <xf borderId="5" fillId="26" fontId="5" numFmtId="0" xfId="0" applyAlignment="1" applyBorder="1" applyFont="1">
      <alignment horizontal="right" vertical="bottom"/>
    </xf>
    <xf borderId="5" fillId="26" fontId="14" numFmtId="10" xfId="0" applyAlignment="1" applyBorder="1" applyFont="1" applyNumberFormat="1">
      <alignment vertical="top"/>
    </xf>
    <xf borderId="5" fillId="0" fontId="14" numFmtId="0" xfId="0" applyAlignment="1" applyBorder="1" applyFont="1">
      <alignment vertical="top"/>
    </xf>
    <xf borderId="5" fillId="0" fontId="5" numFmtId="0" xfId="0" applyAlignment="1" applyBorder="1" applyFont="1">
      <alignment horizontal="right" vertical="bottom"/>
    </xf>
    <xf borderId="1" fillId="0" fontId="14" numFmtId="10" xfId="0" applyAlignment="1" applyBorder="1" applyFont="1" applyNumberFormat="1">
      <alignment vertical="top"/>
    </xf>
    <xf borderId="0" fillId="0" fontId="5" numFmtId="0" xfId="0" applyAlignment="1" applyFont="1">
      <alignment vertical="bottom"/>
    </xf>
    <xf borderId="17" fillId="0" fontId="5" numFmtId="0" xfId="0" applyAlignment="1" applyBorder="1" applyFont="1">
      <alignment vertical="bottom"/>
    </xf>
    <xf borderId="18" fillId="0" fontId="5" numFmtId="0" xfId="0" applyAlignment="1" applyBorder="1" applyFont="1">
      <alignment vertical="bottom"/>
    </xf>
    <xf borderId="17" fillId="0" fontId="22" numFmtId="0" xfId="0" applyAlignment="1" applyBorder="1" applyFont="1">
      <alignment readingOrder="0" vertical="bottom"/>
    </xf>
    <xf borderId="18" fillId="0" fontId="22" numFmtId="10" xfId="0" applyAlignment="1" applyBorder="1" applyFont="1" applyNumberFormat="1">
      <alignment vertical="bottom"/>
    </xf>
    <xf borderId="18" fillId="0" fontId="22" numFmtId="0" xfId="0" applyAlignment="1" applyBorder="1" applyFont="1">
      <alignment vertical="bottom"/>
    </xf>
    <xf borderId="1" fillId="0" fontId="23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/>
    </xf>
    <xf borderId="1" fillId="0" fontId="24" numFmtId="0" xfId="0" applyAlignment="1" applyBorder="1" applyFont="1">
      <alignment horizontal="left" readingOrder="0"/>
    </xf>
    <xf borderId="1" fillId="3" fontId="15" numFmtId="0" xfId="0" applyAlignment="1" applyBorder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0" fillId="0" fontId="14" numFmtId="0" xfId="0" applyAlignment="1" applyFont="1">
      <alignment horizontal="left" readingOrder="0" vertical="top"/>
    </xf>
    <xf borderId="0" fillId="0" fontId="14" numFmtId="10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26" sheet="Автоматизированный расчет"/>
  </cacheSource>
  <cacheFields>
    <cacheField name="Script name" numFmtId="0">
      <sharedItems>
        <s v="1_LoginAndSearchTicket"/>
        <s v="2_SearchAndBuyTicket"/>
        <s v="3_DeleteTicket"/>
        <s v="4_Registration"/>
        <s v="5_CheckReservations"/>
      </sharedItems>
    </cacheField>
    <cacheField name="transaction rq" numFmtId="0">
      <sharedItems>
        <s v="visitSite"/>
        <s v="loginPassword"/>
        <s v="flightSettings"/>
        <s v="flightSelection"/>
        <s v="logOut"/>
        <s v="paymentData"/>
        <s v="clickItineraryButton"/>
        <s v="deleteTicket"/>
        <s v="clickSignUpNow"/>
        <s v="fillRegistrationForm"/>
        <s v="clickContinueButton"/>
      </sharedItems>
    </cacheField>
    <cacheField name="count" numFmtId="0">
      <sharedItems containsSemiMixedTypes="0" containsString="0" containsNumber="1" containsInteger="1">
        <n v="1.0"/>
      </sharedItems>
    </cacheField>
    <cacheField name="VU" numFmtId="0">
      <sharedItems containsSemiMixedTypes="0" containsString="0" containsNumber="1" containsInteger="1">
        <n v="3.0"/>
        <n v="1.0"/>
        <n v="2.0"/>
      </sharedItems>
    </cacheField>
    <cacheField name="pacing" numFmtId="0">
      <sharedItems containsSemiMixedTypes="0" containsString="0" containsNumber="1" containsInteger="1">
        <n v="96.0"/>
        <n v="63.0"/>
        <n v="51.0"/>
        <n v="39.0"/>
        <n v="138.0"/>
      </sharedItems>
    </cacheField>
    <cacheField name="одним пользователем в минуту" numFmtId="2">
      <sharedItems containsSemiMixedTypes="0" containsString="0" containsNumber="1">
        <n v="0.625"/>
        <n v="0.9523809523809523"/>
        <n v="1.1764705882352942"/>
        <n v="1.5384615384615385"/>
        <n v="0.43478260869565216"/>
      </sharedItems>
    </cacheField>
    <cacheField name="Длительность ступени" numFmtId="0">
      <sharedItems containsSemiMixedTypes="0" containsString="0" containsNumber="1" containsInteger="1">
        <n v="60.0"/>
      </sharedItems>
    </cacheField>
    <cacheField name="Итого" numFmtId="1">
      <sharedItems containsSemiMixedTypes="0" containsString="0" containsNumber="1">
        <n v="112.5"/>
        <n v="171.42857142857142"/>
        <n v="70.58823529411765"/>
        <n v="92.3076923076923"/>
        <n v="52.17391304347826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Автоматизированный расчет" cacheId="0" dataCaption="" compact="0" compactData="0">
  <location ref="I1:J13" firstHeaderRow="0" firstDataRow="1" firstDataCol="0"/>
  <pivotFields>
    <pivotField name="Script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ransaction rq" axis="axisRow" compact="0" outline="0" multipleItemSelectionAllowed="1" showAll="0" sortType="ascending">
      <items>
        <item x="10"/>
        <item x="6"/>
        <item x="8"/>
        <item x="7"/>
        <item x="9"/>
        <item x="3"/>
        <item x="2"/>
        <item x="1"/>
        <item x="4"/>
        <item x="5"/>
        <item x="0"/>
        <item t="default"/>
      </items>
    </pivotField>
    <pivotField name="count" compact="0" outline="0" multipleItemSelectionAllowed="1" showAll="0">
      <items>
        <item x="0"/>
        <item t="default"/>
      </items>
    </pivotField>
    <pivotField name="VU" compact="0" outline="0" multipleItemSelectionAllowed="1" showAll="0">
      <items>
        <item x="0"/>
        <item x="1"/>
        <item x="2"/>
        <item t="default"/>
      </items>
    </pivotField>
    <pivotField name="pac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одним пользователем в минуту" compact="0" numFmtId="2" outline="0" multipleItemSelectionAllowed="1" showAll="0">
      <items>
        <item x="0"/>
        <item x="1"/>
        <item x="2"/>
        <item x="3"/>
        <item x="4"/>
        <item t="default"/>
      </items>
    </pivotField>
    <pivotField name="Длительность ступени" compact="0" outline="0" multipleItemSelectionAllowed="1" showAll="0">
      <items>
        <item x="0"/>
        <item t="default"/>
      </items>
    </pivotField>
    <pivotField name="Итого" dataField="1" compact="0" numFmtId="1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1"/>
  </rowFields>
  <dataFields>
    <dataField name="Сумма по полю Итого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63"/>
    <col customWidth="1" min="2" max="2" width="39.63"/>
    <col customWidth="1" min="3" max="26" width="9.38"/>
  </cols>
  <sheetData>
    <row r="1">
      <c r="A1" s="1" t="s">
        <v>0</v>
      </c>
      <c r="B1" s="1" t="s">
        <v>1</v>
      </c>
    </row>
    <row r="2">
      <c r="A2" s="1" t="s">
        <v>2</v>
      </c>
      <c r="B2" s="2">
        <v>450.0</v>
      </c>
    </row>
    <row r="3">
      <c r="A3" s="3" t="s">
        <v>3</v>
      </c>
      <c r="B3" s="2">
        <v>422.0</v>
      </c>
    </row>
    <row r="4">
      <c r="A4" s="3" t="s">
        <v>4</v>
      </c>
      <c r="B4" s="2">
        <v>282.0</v>
      </c>
    </row>
    <row r="5">
      <c r="A5" s="3" t="s">
        <v>5</v>
      </c>
      <c r="B5" s="2">
        <v>251.0</v>
      </c>
    </row>
    <row r="6">
      <c r="A6" s="3" t="s">
        <v>6</v>
      </c>
      <c r="B6" s="2">
        <v>175.0</v>
      </c>
    </row>
    <row r="7">
      <c r="A7" s="3" t="s">
        <v>7</v>
      </c>
      <c r="B7" s="2">
        <v>280.0</v>
      </c>
    </row>
    <row r="8">
      <c r="A8" s="3" t="s">
        <v>8</v>
      </c>
      <c r="B8" s="2">
        <v>73.0</v>
      </c>
    </row>
    <row r="9">
      <c r="A9" s="3" t="s">
        <v>9</v>
      </c>
      <c r="B9" s="2">
        <v>326.0</v>
      </c>
    </row>
    <row r="10">
      <c r="A10" s="3" t="s">
        <v>10</v>
      </c>
      <c r="B10" s="2">
        <v>97.0</v>
      </c>
    </row>
    <row r="11">
      <c r="A11" s="3" t="s">
        <v>11</v>
      </c>
      <c r="B11" s="2">
        <v>97.0</v>
      </c>
    </row>
    <row r="12">
      <c r="A12" s="3" t="s">
        <v>12</v>
      </c>
      <c r="B12" s="2">
        <v>97.0</v>
      </c>
    </row>
    <row r="13">
      <c r="A13" s="4" t="s">
        <v>13</v>
      </c>
      <c r="B13" s="2">
        <f>SUM(B2:B12)</f>
        <v>2550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27.5"/>
    <col customWidth="1" min="3" max="3" width="15.88"/>
    <col customWidth="1" min="4" max="4" width="15.63"/>
    <col customWidth="1" min="5" max="5" width="9.38"/>
    <col customWidth="1" min="6" max="6" width="31.5"/>
    <col customWidth="1" min="7" max="7" width="16.38"/>
    <col customWidth="1" min="8" max="8" width="14.88"/>
    <col customWidth="1" min="9" max="9" width="28.88"/>
    <col customWidth="1" min="10" max="10" width="23.38"/>
    <col customWidth="1" min="11" max="11" width="16.38"/>
    <col customWidth="1" min="12" max="12" width="24.0"/>
    <col customWidth="1" min="13" max="13" width="31.38"/>
    <col customWidth="1" min="14" max="15" width="9.38"/>
    <col customWidth="1" min="16" max="16" width="15.63"/>
    <col customWidth="1" min="17" max="18" width="9.38"/>
    <col customWidth="1" min="19" max="19" width="33.75"/>
    <col customWidth="1" min="20" max="20" width="17.0"/>
    <col customWidth="1" min="21" max="21" width="22.0"/>
    <col customWidth="1" min="22" max="22" width="9.38"/>
    <col customWidth="1" min="23" max="23" width="20.88"/>
    <col customWidth="1" min="24" max="24" width="9.38"/>
    <col customWidth="1" min="25" max="25" width="7.88"/>
    <col customWidth="1" min="26" max="26" width="13.25"/>
  </cols>
  <sheetData>
    <row r="1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13</v>
      </c>
      <c r="M1" s="5" t="s">
        <v>22</v>
      </c>
      <c r="N1" s="5" t="s">
        <v>23</v>
      </c>
      <c r="O1" s="5" t="s">
        <v>24</v>
      </c>
      <c r="P1" s="5" t="s">
        <v>25</v>
      </c>
      <c r="Q1" s="7" t="s">
        <v>26</v>
      </c>
      <c r="R1" s="5" t="s">
        <v>17</v>
      </c>
      <c r="S1" s="5" t="s">
        <v>27</v>
      </c>
      <c r="T1" s="8" t="s">
        <v>28</v>
      </c>
      <c r="U1" s="8" t="s">
        <v>29</v>
      </c>
      <c r="V1" s="8" t="s">
        <v>30</v>
      </c>
      <c r="X1" s="5" t="s">
        <v>31</v>
      </c>
    </row>
    <row r="2">
      <c r="A2" s="9" t="s">
        <v>32</v>
      </c>
      <c r="B2" s="10" t="s">
        <v>33</v>
      </c>
      <c r="C2" s="5">
        <v>1.0</v>
      </c>
      <c r="D2" s="11">
        <f t="shared" ref="D2:D26" si="1">VLOOKUP(A2,$M$1:$W$8,6,FALSE)</f>
        <v>3</v>
      </c>
      <c r="E2" s="5">
        <f t="shared" ref="E2:E7" si="2">VLOOKUP(A2,$M$1:$W$8,5,FALSE)</f>
        <v>96</v>
      </c>
      <c r="F2" s="12">
        <f t="shared" ref="F2:F26" si="3">IFERROR(60/E2*C2,0)</f>
        <v>0.625</v>
      </c>
      <c r="G2" s="7">
        <v>60.0</v>
      </c>
      <c r="H2" s="13">
        <f t="shared" ref="H2:H26" si="4">D2*F2*G2</f>
        <v>112.5</v>
      </c>
      <c r="K2" s="6"/>
      <c r="M2" s="7" t="s">
        <v>32</v>
      </c>
      <c r="N2" s="15">
        <v>2.4348</v>
      </c>
      <c r="O2" s="15">
        <v>19.7972</v>
      </c>
      <c r="P2" s="16">
        <f t="shared" ref="P2:P6" si="5">N2+O2</f>
        <v>22.232</v>
      </c>
      <c r="Q2" s="17">
        <v>96.0</v>
      </c>
      <c r="R2" s="18">
        <v>3.0</v>
      </c>
      <c r="S2" s="19">
        <f t="shared" ref="S2:S6" si="6">60/(Q2)</f>
        <v>0.625</v>
      </c>
      <c r="T2" s="8">
        <v>20.0</v>
      </c>
      <c r="U2" s="20">
        <f t="shared" ref="U2:U6" si="7">ROUND(R2*S2*T2,0)</f>
        <v>38</v>
      </c>
      <c r="V2" s="21">
        <f t="shared" ref="V2:V6" si="8">R2/W$2</f>
        <v>0.3</v>
      </c>
      <c r="W2" s="5">
        <f>SUM(R2:R6)</f>
        <v>10</v>
      </c>
    </row>
    <row r="3">
      <c r="A3" s="9" t="s">
        <v>32</v>
      </c>
      <c r="B3" s="22" t="s">
        <v>35</v>
      </c>
      <c r="C3" s="5">
        <v>1.0</v>
      </c>
      <c r="D3" s="23">
        <f t="shared" si="1"/>
        <v>3</v>
      </c>
      <c r="E3" s="5">
        <f t="shared" si="2"/>
        <v>96</v>
      </c>
      <c r="F3" s="12">
        <f t="shared" si="3"/>
        <v>0.625</v>
      </c>
      <c r="G3" s="7">
        <v>60.0</v>
      </c>
      <c r="H3" s="13">
        <f t="shared" si="4"/>
        <v>112.5</v>
      </c>
      <c r="K3" s="6"/>
      <c r="M3" s="7" t="s">
        <v>37</v>
      </c>
      <c r="N3" s="15">
        <v>5.1164</v>
      </c>
      <c r="O3" s="15">
        <v>25.2309</v>
      </c>
      <c r="P3" s="16">
        <f t="shared" si="5"/>
        <v>30.3473</v>
      </c>
      <c r="Q3" s="17">
        <v>63.0</v>
      </c>
      <c r="R3" s="18">
        <v>3.0</v>
      </c>
      <c r="S3" s="19">
        <f t="shared" si="6"/>
        <v>0.9523809524</v>
      </c>
      <c r="T3" s="8">
        <v>20.0</v>
      </c>
      <c r="U3" s="20">
        <f t="shared" si="7"/>
        <v>57</v>
      </c>
      <c r="V3" s="21">
        <f t="shared" si="8"/>
        <v>0.3</v>
      </c>
    </row>
    <row r="4">
      <c r="A4" s="9" t="s">
        <v>32</v>
      </c>
      <c r="B4" s="9" t="s">
        <v>38</v>
      </c>
      <c r="C4" s="5">
        <v>1.0</v>
      </c>
      <c r="D4" s="23">
        <f t="shared" si="1"/>
        <v>3</v>
      </c>
      <c r="E4" s="5">
        <f t="shared" si="2"/>
        <v>96</v>
      </c>
      <c r="F4" s="12">
        <f t="shared" si="3"/>
        <v>0.625</v>
      </c>
      <c r="G4" s="7">
        <v>60.0</v>
      </c>
      <c r="H4" s="13">
        <f t="shared" si="4"/>
        <v>112.5</v>
      </c>
      <c r="K4" s="6"/>
      <c r="M4" s="7" t="s">
        <v>40</v>
      </c>
      <c r="N4" s="15">
        <v>4.1069</v>
      </c>
      <c r="O4" s="15">
        <v>14.9936</v>
      </c>
      <c r="P4" s="16">
        <f t="shared" si="5"/>
        <v>19.1005</v>
      </c>
      <c r="Q4" s="18">
        <v>51.0</v>
      </c>
      <c r="R4" s="18">
        <v>1.0</v>
      </c>
      <c r="S4" s="19">
        <f t="shared" si="6"/>
        <v>1.176470588</v>
      </c>
      <c r="T4" s="8">
        <v>20.0</v>
      </c>
      <c r="U4" s="20">
        <f t="shared" si="7"/>
        <v>24</v>
      </c>
      <c r="V4" s="21">
        <f t="shared" si="8"/>
        <v>0.1</v>
      </c>
    </row>
    <row r="5">
      <c r="A5" s="9" t="s">
        <v>32</v>
      </c>
      <c r="B5" s="24" t="s">
        <v>41</v>
      </c>
      <c r="C5" s="5">
        <v>1.0</v>
      </c>
      <c r="D5" s="23">
        <f t="shared" si="1"/>
        <v>3</v>
      </c>
      <c r="E5" s="5">
        <f t="shared" si="2"/>
        <v>96</v>
      </c>
      <c r="F5" s="12">
        <f t="shared" si="3"/>
        <v>0.625</v>
      </c>
      <c r="G5" s="7">
        <v>60.0</v>
      </c>
      <c r="H5" s="13">
        <f t="shared" si="4"/>
        <v>112.5</v>
      </c>
      <c r="K5" s="6"/>
      <c r="M5" s="7" t="s">
        <v>43</v>
      </c>
      <c r="N5" s="15">
        <v>1.808</v>
      </c>
      <c r="O5" s="15">
        <v>20.1216</v>
      </c>
      <c r="P5" s="16">
        <f t="shared" si="5"/>
        <v>21.9296</v>
      </c>
      <c r="Q5" s="18">
        <v>39.0</v>
      </c>
      <c r="R5" s="18">
        <v>1.0</v>
      </c>
      <c r="S5" s="19">
        <f t="shared" si="6"/>
        <v>1.538461538</v>
      </c>
      <c r="T5" s="8">
        <v>20.0</v>
      </c>
      <c r="U5" s="20">
        <f t="shared" si="7"/>
        <v>31</v>
      </c>
      <c r="V5" s="21">
        <f t="shared" si="8"/>
        <v>0.1</v>
      </c>
    </row>
    <row r="6">
      <c r="A6" s="9" t="s">
        <v>32</v>
      </c>
      <c r="B6" s="25" t="s">
        <v>44</v>
      </c>
      <c r="C6" s="5">
        <v>1.0</v>
      </c>
      <c r="D6" s="23">
        <f t="shared" si="1"/>
        <v>3</v>
      </c>
      <c r="E6" s="5">
        <f t="shared" si="2"/>
        <v>96</v>
      </c>
      <c r="F6" s="12">
        <f t="shared" si="3"/>
        <v>0.625</v>
      </c>
      <c r="G6" s="7">
        <v>60.0</v>
      </c>
      <c r="H6" s="13">
        <f t="shared" si="4"/>
        <v>112.5</v>
      </c>
      <c r="K6" s="6"/>
      <c r="M6" s="7" t="s">
        <v>46</v>
      </c>
      <c r="N6" s="15">
        <v>4.8021</v>
      </c>
      <c r="O6" s="15">
        <v>8.7003</v>
      </c>
      <c r="P6" s="16">
        <f t="shared" si="5"/>
        <v>13.5024</v>
      </c>
      <c r="Q6" s="18">
        <v>138.0</v>
      </c>
      <c r="R6" s="18">
        <v>2.0</v>
      </c>
      <c r="S6" s="19">
        <f t="shared" si="6"/>
        <v>0.4347826087</v>
      </c>
      <c r="T6" s="8">
        <v>20.0</v>
      </c>
      <c r="U6" s="20">
        <f t="shared" si="7"/>
        <v>17</v>
      </c>
      <c r="V6" s="21">
        <f t="shared" si="8"/>
        <v>0.2</v>
      </c>
    </row>
    <row r="7">
      <c r="A7" s="26" t="s">
        <v>37</v>
      </c>
      <c r="B7" s="10" t="s">
        <v>33</v>
      </c>
      <c r="C7" s="5">
        <v>1.0</v>
      </c>
      <c r="D7" s="27">
        <f t="shared" si="1"/>
        <v>3</v>
      </c>
      <c r="E7" s="5">
        <f t="shared" si="2"/>
        <v>63</v>
      </c>
      <c r="F7" s="12">
        <f t="shared" si="3"/>
        <v>0.9523809524</v>
      </c>
      <c r="G7" s="7">
        <v>60.0</v>
      </c>
      <c r="H7" s="13">
        <f t="shared" si="4"/>
        <v>171.4285714</v>
      </c>
      <c r="K7" s="6"/>
      <c r="T7" s="8"/>
      <c r="U7" s="20">
        <f t="shared" ref="U7:V7" si="9">SUM(U2:U6)</f>
        <v>167</v>
      </c>
      <c r="V7" s="21">
        <f t="shared" si="9"/>
        <v>1</v>
      </c>
    </row>
    <row r="8">
      <c r="A8" s="26" t="s">
        <v>37</v>
      </c>
      <c r="B8" s="22" t="s">
        <v>35</v>
      </c>
      <c r="C8" s="5">
        <v>1.0</v>
      </c>
      <c r="D8" s="11">
        <f t="shared" si="1"/>
        <v>3</v>
      </c>
      <c r="E8" s="5">
        <f t="shared" ref="E8:E10" si="10">VLOOKUP(A8,$M$1:$W$8,5,FALSE)</f>
        <v>63</v>
      </c>
      <c r="F8" s="12">
        <f t="shared" si="3"/>
        <v>0.9523809524</v>
      </c>
      <c r="G8" s="7">
        <v>60.0</v>
      </c>
      <c r="H8" s="13">
        <f t="shared" si="4"/>
        <v>171.4285714</v>
      </c>
      <c r="K8" s="6"/>
    </row>
    <row r="9">
      <c r="A9" s="26" t="s">
        <v>37</v>
      </c>
      <c r="B9" s="9" t="s">
        <v>38</v>
      </c>
      <c r="C9" s="5">
        <v>1.0</v>
      </c>
      <c r="D9" s="23">
        <f t="shared" si="1"/>
        <v>3</v>
      </c>
      <c r="E9" s="5">
        <f t="shared" si="10"/>
        <v>63</v>
      </c>
      <c r="F9" s="12">
        <f t="shared" si="3"/>
        <v>0.9523809524</v>
      </c>
      <c r="G9" s="7">
        <v>60.0</v>
      </c>
      <c r="H9" s="13">
        <f t="shared" si="4"/>
        <v>171.4285714</v>
      </c>
      <c r="K9" s="6"/>
    </row>
    <row r="10">
      <c r="A10" s="26" t="s">
        <v>37</v>
      </c>
      <c r="B10" s="24" t="s">
        <v>41</v>
      </c>
      <c r="C10" s="5">
        <v>1.0</v>
      </c>
      <c r="D10" s="23">
        <f t="shared" si="1"/>
        <v>3</v>
      </c>
      <c r="E10" s="5">
        <f t="shared" si="10"/>
        <v>63</v>
      </c>
      <c r="F10" s="12">
        <f t="shared" si="3"/>
        <v>0.9523809524</v>
      </c>
      <c r="G10" s="7">
        <v>60.0</v>
      </c>
      <c r="H10" s="13">
        <f t="shared" si="4"/>
        <v>171.4285714</v>
      </c>
    </row>
    <row r="11">
      <c r="A11" s="26" t="s">
        <v>37</v>
      </c>
      <c r="B11" s="29" t="s">
        <v>47</v>
      </c>
      <c r="C11" s="5">
        <v>1.0</v>
      </c>
      <c r="D11" s="23">
        <f t="shared" si="1"/>
        <v>3</v>
      </c>
      <c r="E11" s="5">
        <f>VLOOKUP(A11,$M$1:$W$8,5,FALSE)</f>
        <v>63</v>
      </c>
      <c r="F11" s="12">
        <f t="shared" si="3"/>
        <v>0.9523809524</v>
      </c>
      <c r="G11" s="7">
        <v>60.0</v>
      </c>
      <c r="H11" s="13">
        <f t="shared" si="4"/>
        <v>171.4285714</v>
      </c>
    </row>
    <row r="12">
      <c r="A12" s="26" t="s">
        <v>37</v>
      </c>
      <c r="B12" s="30" t="s">
        <v>36</v>
      </c>
      <c r="C12" s="5">
        <v>1.0</v>
      </c>
      <c r="D12" s="23">
        <f t="shared" si="1"/>
        <v>3</v>
      </c>
      <c r="E12" s="5">
        <f t="shared" ref="E12:E26" si="11">VLOOKUP(A12,$M$1:$W$8,5,FALSE)</f>
        <v>63</v>
      </c>
      <c r="F12" s="12">
        <f t="shared" si="3"/>
        <v>0.9523809524</v>
      </c>
      <c r="G12" s="7">
        <v>60.0</v>
      </c>
      <c r="H12" s="13">
        <f t="shared" si="4"/>
        <v>171.4285714</v>
      </c>
    </row>
    <row r="13">
      <c r="A13" s="31" t="s">
        <v>40</v>
      </c>
      <c r="B13" s="10" t="s">
        <v>33</v>
      </c>
      <c r="C13" s="5">
        <v>1.0</v>
      </c>
      <c r="D13" s="11">
        <f t="shared" si="1"/>
        <v>1</v>
      </c>
      <c r="E13" s="5">
        <f t="shared" si="11"/>
        <v>51</v>
      </c>
      <c r="F13" s="12">
        <f t="shared" si="3"/>
        <v>1.176470588</v>
      </c>
      <c r="G13" s="7">
        <v>60.0</v>
      </c>
      <c r="H13" s="13">
        <f t="shared" si="4"/>
        <v>70.58823529</v>
      </c>
    </row>
    <row r="14">
      <c r="A14" s="31" t="s">
        <v>40</v>
      </c>
      <c r="B14" s="22" t="s">
        <v>35</v>
      </c>
      <c r="C14" s="5">
        <v>1.0</v>
      </c>
      <c r="D14" s="23">
        <f t="shared" si="1"/>
        <v>1</v>
      </c>
      <c r="E14" s="5">
        <f t="shared" si="11"/>
        <v>51</v>
      </c>
      <c r="F14" s="12">
        <f t="shared" si="3"/>
        <v>1.176470588</v>
      </c>
      <c r="G14" s="7">
        <v>60.0</v>
      </c>
      <c r="H14" s="13">
        <f t="shared" si="4"/>
        <v>70.58823529</v>
      </c>
    </row>
    <row r="15">
      <c r="A15" s="31" t="s">
        <v>40</v>
      </c>
      <c r="B15" s="30" t="s">
        <v>36</v>
      </c>
      <c r="C15" s="5">
        <v>1.0</v>
      </c>
      <c r="D15" s="23">
        <f t="shared" si="1"/>
        <v>1</v>
      </c>
      <c r="E15" s="5">
        <f t="shared" si="11"/>
        <v>51</v>
      </c>
      <c r="F15" s="12">
        <f t="shared" si="3"/>
        <v>1.176470588</v>
      </c>
      <c r="G15" s="7">
        <v>60.0</v>
      </c>
      <c r="H15" s="13">
        <f t="shared" si="4"/>
        <v>70.58823529</v>
      </c>
    </row>
    <row r="16">
      <c r="A16" s="31" t="s">
        <v>40</v>
      </c>
      <c r="B16" s="32" t="s">
        <v>42</v>
      </c>
      <c r="C16" s="5">
        <v>1.0</v>
      </c>
      <c r="D16" s="23">
        <f t="shared" si="1"/>
        <v>1</v>
      </c>
      <c r="E16" s="5">
        <f t="shared" si="11"/>
        <v>51</v>
      </c>
      <c r="F16" s="12">
        <f t="shared" si="3"/>
        <v>1.176470588</v>
      </c>
      <c r="G16" s="7">
        <v>60.0</v>
      </c>
      <c r="H16" s="13">
        <f t="shared" si="4"/>
        <v>70.58823529</v>
      </c>
    </row>
    <row r="17">
      <c r="A17" s="31" t="s">
        <v>40</v>
      </c>
      <c r="B17" s="25" t="s">
        <v>44</v>
      </c>
      <c r="C17" s="5">
        <v>1.0</v>
      </c>
      <c r="D17" s="27">
        <f t="shared" si="1"/>
        <v>1</v>
      </c>
      <c r="E17" s="5">
        <f t="shared" si="11"/>
        <v>51</v>
      </c>
      <c r="F17" s="12">
        <f t="shared" si="3"/>
        <v>1.176470588</v>
      </c>
      <c r="G17" s="7">
        <v>60.0</v>
      </c>
      <c r="H17" s="13">
        <f t="shared" si="4"/>
        <v>70.58823529</v>
      </c>
    </row>
    <row r="18">
      <c r="A18" s="33" t="s">
        <v>43</v>
      </c>
      <c r="B18" s="10" t="s">
        <v>33</v>
      </c>
      <c r="C18" s="5">
        <v>1.0</v>
      </c>
      <c r="D18" s="11">
        <f t="shared" si="1"/>
        <v>1</v>
      </c>
      <c r="E18" s="5">
        <f t="shared" si="11"/>
        <v>39</v>
      </c>
      <c r="F18" s="12">
        <f t="shared" si="3"/>
        <v>1.538461538</v>
      </c>
      <c r="G18" s="7">
        <v>60.0</v>
      </c>
      <c r="H18" s="13">
        <f t="shared" si="4"/>
        <v>92.30769231</v>
      </c>
    </row>
    <row r="19" ht="15.75" customHeight="1">
      <c r="A19" s="33" t="s">
        <v>43</v>
      </c>
      <c r="B19" s="34" t="s">
        <v>39</v>
      </c>
      <c r="C19" s="5">
        <v>1.0</v>
      </c>
      <c r="D19" s="35">
        <f t="shared" si="1"/>
        <v>1</v>
      </c>
      <c r="E19" s="5">
        <f t="shared" si="11"/>
        <v>39</v>
      </c>
      <c r="F19" s="12">
        <f t="shared" si="3"/>
        <v>1.538461538</v>
      </c>
      <c r="G19" s="7">
        <v>60.0</v>
      </c>
      <c r="H19" s="13">
        <f t="shared" si="4"/>
        <v>92.30769231</v>
      </c>
    </row>
    <row r="20" ht="15.75" customHeight="1">
      <c r="A20" s="33" t="s">
        <v>43</v>
      </c>
      <c r="B20" s="34" t="s">
        <v>45</v>
      </c>
      <c r="C20" s="5">
        <v>1.0</v>
      </c>
      <c r="D20" s="35">
        <f t="shared" si="1"/>
        <v>1</v>
      </c>
      <c r="E20" s="5">
        <f t="shared" si="11"/>
        <v>39</v>
      </c>
      <c r="F20" s="12">
        <f t="shared" si="3"/>
        <v>1.538461538</v>
      </c>
      <c r="G20" s="7">
        <v>60.0</v>
      </c>
      <c r="H20" s="13">
        <f t="shared" si="4"/>
        <v>92.30769231</v>
      </c>
    </row>
    <row r="21" ht="15.75" customHeight="1">
      <c r="A21" s="33" t="s">
        <v>43</v>
      </c>
      <c r="B21" s="36" t="s">
        <v>34</v>
      </c>
      <c r="C21" s="7">
        <v>1.0</v>
      </c>
      <c r="D21" s="37">
        <f t="shared" si="1"/>
        <v>1</v>
      </c>
      <c r="E21" s="5">
        <f t="shared" si="11"/>
        <v>39</v>
      </c>
      <c r="F21" s="38">
        <f t="shared" si="3"/>
        <v>1.538461538</v>
      </c>
      <c r="G21" s="7">
        <v>60.0</v>
      </c>
      <c r="H21" s="28">
        <f t="shared" si="4"/>
        <v>92.30769231</v>
      </c>
    </row>
    <row r="22" ht="15.75" customHeight="1">
      <c r="A22" s="33" t="s">
        <v>43</v>
      </c>
      <c r="B22" s="25" t="s">
        <v>44</v>
      </c>
      <c r="C22" s="7">
        <v>1.0</v>
      </c>
      <c r="D22" s="39">
        <f t="shared" si="1"/>
        <v>1</v>
      </c>
      <c r="E22" s="5">
        <f t="shared" si="11"/>
        <v>39</v>
      </c>
      <c r="F22" s="40">
        <f t="shared" si="3"/>
        <v>1.538461538</v>
      </c>
      <c r="G22" s="7">
        <v>60.0</v>
      </c>
      <c r="H22" s="28">
        <f t="shared" si="4"/>
        <v>92.30769231</v>
      </c>
    </row>
    <row r="23" ht="15.75" customHeight="1">
      <c r="A23" s="41" t="s">
        <v>46</v>
      </c>
      <c r="B23" s="10" t="s">
        <v>33</v>
      </c>
      <c r="C23" s="7">
        <v>1.0</v>
      </c>
      <c r="D23" s="42">
        <f t="shared" si="1"/>
        <v>2</v>
      </c>
      <c r="E23" s="43">
        <f t="shared" si="11"/>
        <v>138</v>
      </c>
      <c r="F23" s="44">
        <f t="shared" si="3"/>
        <v>0.4347826087</v>
      </c>
      <c r="G23" s="7">
        <v>60.0</v>
      </c>
      <c r="H23" s="45">
        <f t="shared" si="4"/>
        <v>52.17391304</v>
      </c>
    </row>
    <row r="24" ht="15.75" customHeight="1">
      <c r="A24" s="41" t="s">
        <v>46</v>
      </c>
      <c r="B24" s="22" t="s">
        <v>35</v>
      </c>
      <c r="C24" s="7">
        <v>1.0</v>
      </c>
      <c r="D24" s="46">
        <f t="shared" si="1"/>
        <v>2</v>
      </c>
      <c r="E24" s="43">
        <f t="shared" si="11"/>
        <v>138</v>
      </c>
      <c r="F24" s="44">
        <f t="shared" si="3"/>
        <v>0.4347826087</v>
      </c>
      <c r="G24" s="7">
        <v>60.0</v>
      </c>
      <c r="H24" s="47">
        <f t="shared" si="4"/>
        <v>52.17391304</v>
      </c>
    </row>
    <row r="25" ht="15.75" customHeight="1">
      <c r="A25" s="41" t="s">
        <v>46</v>
      </c>
      <c r="B25" s="30" t="s">
        <v>36</v>
      </c>
      <c r="C25" s="7">
        <v>1.0</v>
      </c>
      <c r="D25" s="46">
        <f t="shared" si="1"/>
        <v>2</v>
      </c>
      <c r="E25" s="5">
        <f t="shared" si="11"/>
        <v>138</v>
      </c>
      <c r="F25" s="44">
        <f t="shared" si="3"/>
        <v>0.4347826087</v>
      </c>
      <c r="G25" s="7">
        <v>60.0</v>
      </c>
      <c r="H25" s="47">
        <f t="shared" si="4"/>
        <v>52.17391304</v>
      </c>
    </row>
    <row r="26" ht="15.75" customHeight="1">
      <c r="A26" s="41" t="s">
        <v>46</v>
      </c>
      <c r="B26" s="25" t="s">
        <v>44</v>
      </c>
      <c r="C26" s="7">
        <v>1.0</v>
      </c>
      <c r="D26" s="39">
        <f t="shared" si="1"/>
        <v>2</v>
      </c>
      <c r="E26" s="5">
        <f t="shared" si="11"/>
        <v>138</v>
      </c>
      <c r="F26" s="44">
        <f t="shared" si="3"/>
        <v>0.4347826087</v>
      </c>
      <c r="G26" s="7">
        <v>60.0</v>
      </c>
      <c r="H26" s="47">
        <f t="shared" si="4"/>
        <v>52.17391304</v>
      </c>
    </row>
    <row r="27" ht="15.75" customHeight="1">
      <c r="B27" s="48"/>
    </row>
    <row r="28" ht="15.75" customHeight="1">
      <c r="B28" s="48"/>
    </row>
    <row r="29" ht="15.75" customHeight="1">
      <c r="B29" s="48"/>
    </row>
    <row r="30" ht="15.75" customHeight="1">
      <c r="B30" s="48"/>
    </row>
    <row r="31" ht="15.75" customHeight="1">
      <c r="E31" s="49"/>
      <c r="F31" s="49"/>
    </row>
    <row r="32" ht="15.75" customHeight="1">
      <c r="A32" s="1" t="s">
        <v>0</v>
      </c>
      <c r="B32" s="1" t="s">
        <v>1</v>
      </c>
      <c r="C32" s="50" t="s">
        <v>48</v>
      </c>
      <c r="D32" s="50" t="s">
        <v>49</v>
      </c>
      <c r="G32" s="51" t="s">
        <v>50</v>
      </c>
      <c r="H32" s="51" t="s">
        <v>51</v>
      </c>
      <c r="I32" s="51" t="s">
        <v>52</v>
      </c>
    </row>
    <row r="33" ht="16.5" customHeight="1">
      <c r="A33" s="52" t="s">
        <v>33</v>
      </c>
      <c r="B33" s="53">
        <v>520.0</v>
      </c>
      <c r="C33" s="54">
        <f t="shared" ref="C33:C35" si="12">GETPIVOTDATA("Итого",$I$1,"transaction rq",A33)</f>
        <v>498.9984121</v>
      </c>
      <c r="D33" s="55">
        <f t="shared" ref="D33:D44" si="13">1-B33/C33</f>
        <v>-0.04208748448</v>
      </c>
      <c r="G33" s="56">
        <f>C33/3</f>
        <v>166.332804</v>
      </c>
      <c r="H33" s="57">
        <v>166.0</v>
      </c>
      <c r="I33" s="58">
        <f t="shared" ref="I33:I39" si="14">1-G33/H33</f>
        <v>-0.002004843522</v>
      </c>
    </row>
    <row r="34" ht="15.75" customHeight="1">
      <c r="A34" s="52" t="s">
        <v>35</v>
      </c>
      <c r="B34" s="53">
        <v>422.0</v>
      </c>
      <c r="C34" s="59">
        <f t="shared" si="12"/>
        <v>406.6907198</v>
      </c>
      <c r="D34" s="60">
        <f t="shared" si="13"/>
        <v>-0.03764354457</v>
      </c>
      <c r="G34" s="56">
        <f t="shared" ref="G34:G43" si="15">C34/3</f>
        <v>135.5635733</v>
      </c>
      <c r="H34" s="57">
        <v>135.0</v>
      </c>
      <c r="I34" s="58">
        <f t="shared" si="14"/>
        <v>-0.004174616707</v>
      </c>
    </row>
    <row r="35" ht="15.75" customHeight="1">
      <c r="A35" s="52" t="s">
        <v>38</v>
      </c>
      <c r="B35" s="53">
        <v>282.0</v>
      </c>
      <c r="C35" s="59">
        <f t="shared" si="12"/>
        <v>283.9285714</v>
      </c>
      <c r="D35" s="60">
        <f t="shared" si="13"/>
        <v>0.00679245283</v>
      </c>
      <c r="G35" s="56">
        <f t="shared" si="15"/>
        <v>94.64285714</v>
      </c>
      <c r="H35" s="57">
        <v>95.0</v>
      </c>
      <c r="I35" s="58">
        <f t="shared" si="14"/>
        <v>0.003759398496</v>
      </c>
    </row>
    <row r="36" ht="15.75" customHeight="1">
      <c r="A36" s="52" t="s">
        <v>41</v>
      </c>
      <c r="B36" s="53">
        <v>270.0</v>
      </c>
      <c r="C36" s="59">
        <f>GETPIVOTDATA("Итого",$J$1,"transaction rq",A36)</f>
        <v>283.9285714</v>
      </c>
      <c r="D36" s="60">
        <f t="shared" si="13"/>
        <v>0.04905660377</v>
      </c>
      <c r="G36" s="56">
        <f t="shared" si="15"/>
        <v>94.64285714</v>
      </c>
      <c r="H36" s="57">
        <v>96.0</v>
      </c>
      <c r="I36" s="58">
        <f t="shared" si="14"/>
        <v>0.01413690476</v>
      </c>
    </row>
    <row r="37" ht="15.75" customHeight="1">
      <c r="A37" s="52" t="s">
        <v>47</v>
      </c>
      <c r="B37" s="53">
        <v>175.0</v>
      </c>
      <c r="C37" s="59">
        <f t="shared" ref="C37:C43" si="16">GETPIVOTDATA("Итого",$I$1,"transaction rq",A37)</f>
        <v>171.4285714</v>
      </c>
      <c r="D37" s="60">
        <f t="shared" si="13"/>
        <v>-0.02083333333</v>
      </c>
      <c r="G37" s="56">
        <f t="shared" si="15"/>
        <v>57.14285714</v>
      </c>
      <c r="H37" s="57">
        <v>57.0</v>
      </c>
      <c r="I37" s="58">
        <f t="shared" si="14"/>
        <v>-0.002506265664</v>
      </c>
    </row>
    <row r="38" ht="15.75" customHeight="1">
      <c r="A38" s="52" t="s">
        <v>36</v>
      </c>
      <c r="B38" s="53">
        <v>280.0</v>
      </c>
      <c r="C38" s="59">
        <f t="shared" si="16"/>
        <v>294.1907198</v>
      </c>
      <c r="D38" s="60">
        <f t="shared" si="13"/>
        <v>0.04823646299</v>
      </c>
      <c r="G38" s="56">
        <f t="shared" si="15"/>
        <v>98.06357326</v>
      </c>
      <c r="H38" s="57">
        <v>97.0</v>
      </c>
      <c r="I38" s="58">
        <f t="shared" si="14"/>
        <v>-0.01096467274</v>
      </c>
    </row>
    <row r="39" ht="15.75" customHeight="1">
      <c r="A39" s="52" t="s">
        <v>42</v>
      </c>
      <c r="B39" s="53">
        <v>73.0</v>
      </c>
      <c r="C39" s="59">
        <f t="shared" si="16"/>
        <v>70.58823529</v>
      </c>
      <c r="D39" s="60">
        <f t="shared" si="13"/>
        <v>-0.03416666667</v>
      </c>
      <c r="G39" s="61">
        <f t="shared" si="15"/>
        <v>23.52941176</v>
      </c>
      <c r="H39" s="62">
        <v>23.0</v>
      </c>
      <c r="I39" s="63">
        <f t="shared" si="14"/>
        <v>-0.02301790281</v>
      </c>
    </row>
    <row r="40" ht="15.75" customHeight="1">
      <c r="A40" s="52" t="s">
        <v>44</v>
      </c>
      <c r="B40" s="53">
        <v>326.0</v>
      </c>
      <c r="C40" s="59">
        <f t="shared" si="16"/>
        <v>327.5698406</v>
      </c>
      <c r="D40" s="64">
        <f t="shared" si="13"/>
        <v>0.004792384556</v>
      </c>
      <c r="G40" s="56">
        <f t="shared" si="15"/>
        <v>109.1899469</v>
      </c>
      <c r="H40" s="57">
        <v>108.0</v>
      </c>
      <c r="I40" s="58">
        <f t="shared" ref="I40:I43" si="17">1-G40/H40</f>
        <v>-0.01101802668</v>
      </c>
    </row>
    <row r="41" ht="15.75" customHeight="1">
      <c r="A41" s="52" t="s">
        <v>39</v>
      </c>
      <c r="B41" s="53">
        <v>97.0</v>
      </c>
      <c r="C41" s="59">
        <f t="shared" si="16"/>
        <v>92.30769231</v>
      </c>
      <c r="D41" s="60">
        <f t="shared" si="13"/>
        <v>-0.05083333333</v>
      </c>
      <c r="G41" s="56">
        <f t="shared" si="15"/>
        <v>30.76923077</v>
      </c>
      <c r="H41" s="57">
        <v>31.0</v>
      </c>
      <c r="I41" s="58">
        <f t="shared" si="17"/>
        <v>0.007444168734</v>
      </c>
    </row>
    <row r="42" ht="15.75" customHeight="1">
      <c r="A42" s="52" t="s">
        <v>45</v>
      </c>
      <c r="B42" s="53">
        <v>97.0</v>
      </c>
      <c r="C42" s="59">
        <f t="shared" si="16"/>
        <v>92.30769231</v>
      </c>
      <c r="D42" s="60">
        <f t="shared" si="13"/>
        <v>-0.05083333333</v>
      </c>
      <c r="G42" s="56">
        <f t="shared" si="15"/>
        <v>30.76923077</v>
      </c>
      <c r="H42" s="57">
        <v>31.0</v>
      </c>
      <c r="I42" s="58">
        <f t="shared" si="17"/>
        <v>0.007444168734</v>
      </c>
    </row>
    <row r="43" ht="15.75" customHeight="1">
      <c r="A43" s="52" t="s">
        <v>34</v>
      </c>
      <c r="B43" s="65">
        <v>97.0</v>
      </c>
      <c r="C43" s="66">
        <f t="shared" si="16"/>
        <v>92.30769231</v>
      </c>
      <c r="D43" s="60">
        <f t="shared" si="13"/>
        <v>-0.05083333333</v>
      </c>
      <c r="E43" s="67"/>
      <c r="G43" s="56">
        <f t="shared" si="15"/>
        <v>30.76923077</v>
      </c>
      <c r="H43" s="57">
        <v>31.0</v>
      </c>
      <c r="I43" s="58">
        <f t="shared" si="17"/>
        <v>0.007444168734</v>
      </c>
    </row>
    <row r="44" ht="15.75" customHeight="1">
      <c r="A44" s="68" t="s">
        <v>13</v>
      </c>
      <c r="B44" s="69">
        <f t="shared" ref="B44:C44" si="18">SUM(B33:B43)</f>
        <v>2639</v>
      </c>
      <c r="C44" s="70">
        <f t="shared" si="18"/>
        <v>2614.246719</v>
      </c>
      <c r="D44" s="71">
        <f t="shared" si="13"/>
        <v>-0.009468609473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0.25"/>
    <col customWidth="1" min="3" max="3" width="11.0"/>
    <col customWidth="1" min="4" max="4" width="14.13"/>
    <col customWidth="1" min="5" max="5" width="10.38"/>
    <col customWidth="1" min="6" max="6" width="21.75"/>
    <col customWidth="1" min="7" max="7" width="9.38"/>
    <col customWidth="1" min="8" max="8" width="9.25"/>
    <col customWidth="1" min="9" max="9" width="14.13"/>
    <col customWidth="1" min="10" max="10" width="10.38"/>
    <col customWidth="1" min="11" max="11" width="22.38"/>
    <col customWidth="1" min="12" max="12" width="8.88"/>
    <col customWidth="1" min="13" max="13" width="10.5"/>
    <col customWidth="1" min="14" max="15" width="13.63"/>
    <col customWidth="1" min="16" max="17" width="7.75"/>
    <col customWidth="1" min="18" max="18" width="5.5"/>
    <col customWidth="1" min="19" max="19" width="6.25"/>
    <col customWidth="1" min="20" max="25" width="7.75"/>
  </cols>
  <sheetData>
    <row r="7">
      <c r="A7" s="72" t="s">
        <v>53</v>
      </c>
      <c r="B7" s="73"/>
      <c r="C7" s="73"/>
      <c r="D7" s="74"/>
    </row>
    <row r="9">
      <c r="A9" s="75" t="s">
        <v>54</v>
      </c>
      <c r="B9" s="75" t="s">
        <v>55</v>
      </c>
      <c r="C9" s="75" t="s">
        <v>56</v>
      </c>
      <c r="D9" s="75" t="s">
        <v>57</v>
      </c>
      <c r="K9" s="76"/>
      <c r="L9" s="76"/>
      <c r="M9" s="76"/>
      <c r="N9" s="76"/>
      <c r="O9" s="76"/>
      <c r="P9" s="76"/>
      <c r="Q9" s="76"/>
      <c r="R9" s="76"/>
      <c r="S9" s="76"/>
      <c r="T9" s="76"/>
    </row>
    <row r="10">
      <c r="A10" s="77" t="s">
        <v>34</v>
      </c>
      <c r="B10" s="78">
        <v>30.0</v>
      </c>
      <c r="C10" s="79">
        <v>31.0</v>
      </c>
      <c r="D10" s="80">
        <f t="shared" ref="D10:D20" si="1">1-B10/C10</f>
        <v>0.03225806452</v>
      </c>
      <c r="K10" s="76"/>
      <c r="L10" s="76"/>
      <c r="M10" s="76"/>
      <c r="N10" s="76"/>
      <c r="O10" s="76"/>
      <c r="P10" s="76"/>
      <c r="Q10" s="76"/>
      <c r="R10" s="76"/>
      <c r="S10" s="76"/>
      <c r="T10" s="76"/>
    </row>
    <row r="11">
      <c r="A11" s="77" t="s">
        <v>36</v>
      </c>
      <c r="B11" s="78">
        <v>98.0</v>
      </c>
      <c r="C11" s="79">
        <v>97.0</v>
      </c>
      <c r="D11" s="80">
        <f t="shared" si="1"/>
        <v>-0.01030927835</v>
      </c>
      <c r="K11" s="76"/>
      <c r="L11" s="76"/>
      <c r="M11" s="76"/>
      <c r="N11" s="76"/>
      <c r="O11" s="76"/>
      <c r="P11" s="76"/>
      <c r="Q11" s="76"/>
      <c r="R11" s="76"/>
      <c r="S11" s="76"/>
      <c r="T11" s="76"/>
    </row>
    <row r="12">
      <c r="A12" s="77" t="s">
        <v>39</v>
      </c>
      <c r="B12" s="78">
        <v>30.0</v>
      </c>
      <c r="C12" s="79">
        <v>31.0</v>
      </c>
      <c r="D12" s="80">
        <f t="shared" si="1"/>
        <v>0.03225806452</v>
      </c>
      <c r="K12" s="76"/>
      <c r="L12" s="76"/>
      <c r="M12" s="76"/>
      <c r="N12" s="76"/>
      <c r="O12" s="76"/>
      <c r="P12" s="76"/>
      <c r="Q12" s="76"/>
      <c r="R12" s="76"/>
      <c r="S12" s="76"/>
      <c r="T12" s="76"/>
    </row>
    <row r="13">
      <c r="A13" s="77" t="s">
        <v>42</v>
      </c>
      <c r="B13" s="78">
        <v>23.0</v>
      </c>
      <c r="C13" s="79">
        <v>23.0</v>
      </c>
      <c r="D13" s="80">
        <f t="shared" si="1"/>
        <v>0</v>
      </c>
      <c r="K13" s="76"/>
      <c r="L13" s="76"/>
      <c r="M13" s="76"/>
      <c r="N13" s="76"/>
      <c r="O13" s="76"/>
      <c r="P13" s="76"/>
      <c r="Q13" s="76"/>
      <c r="R13" s="76"/>
      <c r="S13" s="76"/>
      <c r="T13" s="76"/>
    </row>
    <row r="14">
      <c r="A14" s="77" t="s">
        <v>45</v>
      </c>
      <c r="B14" s="78">
        <v>30.0</v>
      </c>
      <c r="C14" s="79">
        <v>31.0</v>
      </c>
      <c r="D14" s="80">
        <f t="shared" si="1"/>
        <v>0.03225806452</v>
      </c>
      <c r="K14" s="76"/>
      <c r="L14" s="76"/>
      <c r="M14" s="76"/>
      <c r="N14" s="76"/>
      <c r="O14" s="76"/>
      <c r="P14" s="76"/>
      <c r="Q14" s="76"/>
      <c r="R14" s="76"/>
      <c r="S14" s="76"/>
      <c r="T14" s="76"/>
    </row>
    <row r="15">
      <c r="A15" s="77" t="s">
        <v>41</v>
      </c>
      <c r="B15" s="78">
        <v>94.0</v>
      </c>
      <c r="C15" s="79">
        <v>96.0</v>
      </c>
      <c r="D15" s="80">
        <f t="shared" si="1"/>
        <v>0.02083333333</v>
      </c>
      <c r="K15" s="76"/>
      <c r="L15" s="76"/>
      <c r="M15" s="76"/>
      <c r="N15" s="76"/>
      <c r="O15" s="76"/>
      <c r="P15" s="76"/>
      <c r="Q15" s="76"/>
      <c r="R15" s="76"/>
      <c r="S15" s="76"/>
      <c r="T15" s="76"/>
    </row>
    <row r="16">
      <c r="A16" s="77" t="s">
        <v>38</v>
      </c>
      <c r="B16" s="78">
        <v>94.0</v>
      </c>
      <c r="C16" s="79">
        <v>95.0</v>
      </c>
      <c r="D16" s="80">
        <f t="shared" si="1"/>
        <v>0.01052631579</v>
      </c>
      <c r="K16" s="76"/>
      <c r="L16" s="76"/>
      <c r="M16" s="76"/>
      <c r="N16" s="76"/>
      <c r="O16" s="76"/>
      <c r="P16" s="76"/>
      <c r="Q16" s="76"/>
      <c r="R16" s="76"/>
      <c r="S16" s="76"/>
      <c r="T16" s="76"/>
    </row>
    <row r="17">
      <c r="A17" s="77" t="s">
        <v>35</v>
      </c>
      <c r="B17" s="78">
        <v>135.0</v>
      </c>
      <c r="C17" s="79">
        <v>135.0</v>
      </c>
      <c r="D17" s="80">
        <f t="shared" si="1"/>
        <v>0</v>
      </c>
      <c r="K17" s="76"/>
      <c r="L17" s="76"/>
      <c r="M17" s="76"/>
      <c r="N17" s="76"/>
      <c r="O17" s="76"/>
      <c r="P17" s="76"/>
      <c r="Q17" s="76"/>
      <c r="R17" s="76"/>
      <c r="S17" s="76"/>
      <c r="T17" s="76"/>
    </row>
    <row r="18">
      <c r="A18" s="77" t="s">
        <v>44</v>
      </c>
      <c r="B18" s="78">
        <v>109.0</v>
      </c>
      <c r="C18" s="79">
        <v>108.0</v>
      </c>
      <c r="D18" s="80">
        <f t="shared" si="1"/>
        <v>-0.009259259259</v>
      </c>
      <c r="K18" s="76"/>
      <c r="L18" s="76"/>
      <c r="M18" s="76"/>
      <c r="N18" s="76"/>
      <c r="O18" s="76"/>
      <c r="P18" s="76"/>
      <c r="Q18" s="76"/>
      <c r="R18" s="76"/>
      <c r="S18" s="76"/>
      <c r="T18" s="76"/>
    </row>
    <row r="19">
      <c r="A19" s="77" t="s">
        <v>47</v>
      </c>
      <c r="B19" s="78">
        <v>57.0</v>
      </c>
      <c r="C19" s="79">
        <v>57.0</v>
      </c>
      <c r="D19" s="80">
        <f t="shared" si="1"/>
        <v>0</v>
      </c>
      <c r="K19" s="76"/>
      <c r="L19" s="76"/>
      <c r="M19" s="76"/>
      <c r="N19" s="76"/>
      <c r="O19" s="76"/>
      <c r="P19" s="76"/>
      <c r="Q19" s="76"/>
      <c r="R19" s="76"/>
      <c r="S19" s="76"/>
      <c r="T19" s="76"/>
    </row>
    <row r="20">
      <c r="A20" s="77" t="s">
        <v>33</v>
      </c>
      <c r="B20" s="78">
        <v>166.0</v>
      </c>
      <c r="C20" s="79">
        <v>166.0</v>
      </c>
      <c r="D20" s="80">
        <f t="shared" si="1"/>
        <v>0</v>
      </c>
      <c r="K20" s="76"/>
      <c r="L20" s="76"/>
      <c r="M20" s="76"/>
      <c r="N20" s="76"/>
      <c r="O20" s="76"/>
      <c r="P20" s="76"/>
      <c r="Q20" s="76"/>
      <c r="R20" s="76"/>
      <c r="S20" s="76"/>
      <c r="T20" s="76"/>
    </row>
    <row r="21">
      <c r="K21" s="76"/>
      <c r="L21" s="76"/>
      <c r="M21" s="76"/>
      <c r="N21" s="76"/>
      <c r="O21" s="76"/>
      <c r="P21" s="76"/>
      <c r="Q21" s="76"/>
      <c r="R21" s="76"/>
      <c r="S21" s="76"/>
      <c r="T21" s="76"/>
    </row>
    <row r="22">
      <c r="K22" s="76"/>
      <c r="L22" s="76"/>
      <c r="M22" s="76"/>
      <c r="N22" s="76"/>
      <c r="O22" s="76"/>
      <c r="P22" s="76"/>
      <c r="Q22" s="76"/>
      <c r="R22" s="76"/>
      <c r="S22" s="76"/>
      <c r="T22" s="76"/>
    </row>
    <row r="23">
      <c r="A23" s="72" t="s">
        <v>58</v>
      </c>
      <c r="B23" s="73"/>
      <c r="C23" s="73"/>
      <c r="D23" s="74"/>
      <c r="F23" s="81" t="s">
        <v>59</v>
      </c>
      <c r="G23" s="73"/>
      <c r="H23" s="73"/>
      <c r="I23" s="74"/>
      <c r="K23" s="81" t="s">
        <v>60</v>
      </c>
      <c r="L23" s="73"/>
      <c r="M23" s="73"/>
      <c r="N23" s="74"/>
      <c r="O23" s="76"/>
      <c r="P23" s="76"/>
      <c r="Q23" s="76"/>
      <c r="R23" s="76"/>
      <c r="S23" s="76"/>
      <c r="T23" s="76"/>
    </row>
    <row r="24">
      <c r="F24" s="82"/>
      <c r="G24" s="82"/>
      <c r="H24" s="82"/>
      <c r="I24" s="82"/>
      <c r="K24" s="83"/>
      <c r="L24" s="83"/>
      <c r="M24" s="83"/>
      <c r="N24" s="83"/>
      <c r="O24" s="76"/>
      <c r="P24" s="76"/>
      <c r="Q24" s="76"/>
      <c r="R24" s="76"/>
      <c r="S24" s="76"/>
      <c r="T24" s="76"/>
    </row>
    <row r="25" ht="15.75" customHeight="1">
      <c r="A25" s="75" t="s">
        <v>54</v>
      </c>
      <c r="B25" s="75" t="s">
        <v>55</v>
      </c>
      <c r="C25" s="75" t="s">
        <v>56</v>
      </c>
      <c r="D25" s="75" t="s">
        <v>57</v>
      </c>
      <c r="F25" s="84" t="s">
        <v>54</v>
      </c>
      <c r="G25" s="85" t="s">
        <v>55</v>
      </c>
      <c r="H25" s="85" t="s">
        <v>56</v>
      </c>
      <c r="I25" s="85" t="s">
        <v>57</v>
      </c>
      <c r="K25" s="86" t="s">
        <v>54</v>
      </c>
      <c r="L25" s="87" t="s">
        <v>55</v>
      </c>
      <c r="M25" s="87" t="s">
        <v>56</v>
      </c>
      <c r="N25" s="87" t="s">
        <v>57</v>
      </c>
      <c r="O25" s="76"/>
      <c r="P25" s="76"/>
      <c r="Q25" s="76"/>
      <c r="R25" s="76"/>
      <c r="S25" s="76"/>
      <c r="T25" s="76"/>
    </row>
    <row r="26" ht="15.75" customHeight="1">
      <c r="A26" s="77" t="s">
        <v>34</v>
      </c>
      <c r="B26" s="78">
        <v>30.0</v>
      </c>
      <c r="C26" s="79">
        <v>34.0</v>
      </c>
      <c r="D26" s="80">
        <f t="shared" ref="D26:D36" si="2">1-B26/C26</f>
        <v>0.1176470588</v>
      </c>
      <c r="E26" s="88"/>
      <c r="F26" s="89" t="s">
        <v>34</v>
      </c>
      <c r="G26" s="90">
        <v>60.0</v>
      </c>
      <c r="H26" s="91">
        <v>68.0</v>
      </c>
      <c r="I26" s="92">
        <f t="shared" ref="I26:I36" si="3">1-G26/H26</f>
        <v>0.1176470588</v>
      </c>
      <c r="K26" s="93" t="s">
        <v>34</v>
      </c>
      <c r="L26" s="90">
        <v>90.0</v>
      </c>
      <c r="M26" s="91">
        <v>101.0</v>
      </c>
      <c r="N26" s="92">
        <f t="shared" ref="N26:N36" si="4">1-L26/M26</f>
        <v>0.1089108911</v>
      </c>
      <c r="O26" s="76"/>
      <c r="P26" s="76"/>
      <c r="Q26" s="76"/>
      <c r="R26" s="76"/>
      <c r="S26" s="76"/>
      <c r="T26" s="76"/>
    </row>
    <row r="27" ht="15.75" customHeight="1">
      <c r="A27" s="77" t="s">
        <v>36</v>
      </c>
      <c r="B27" s="78">
        <v>98.0</v>
      </c>
      <c r="C27" s="79">
        <v>108.0</v>
      </c>
      <c r="D27" s="80">
        <f t="shared" si="2"/>
        <v>0.09259259259</v>
      </c>
      <c r="E27" s="94"/>
      <c r="F27" s="93" t="s">
        <v>36</v>
      </c>
      <c r="G27" s="90">
        <v>196.0</v>
      </c>
      <c r="H27" s="91">
        <v>215.0</v>
      </c>
      <c r="I27" s="92">
        <f t="shared" si="3"/>
        <v>0.08837209302</v>
      </c>
      <c r="J27" s="76"/>
      <c r="K27" s="93" t="s">
        <v>36</v>
      </c>
      <c r="L27" s="90">
        <v>294.0</v>
      </c>
      <c r="M27" s="91">
        <v>324.0</v>
      </c>
      <c r="N27" s="92">
        <f t="shared" si="4"/>
        <v>0.09259259259</v>
      </c>
      <c r="O27" s="76"/>
      <c r="P27" s="76"/>
      <c r="Q27" s="76"/>
      <c r="R27" s="76"/>
      <c r="S27" s="76"/>
      <c r="T27" s="76"/>
    </row>
    <row r="28" ht="15.75" customHeight="1">
      <c r="A28" s="77" t="s">
        <v>39</v>
      </c>
      <c r="B28" s="78">
        <v>30.0</v>
      </c>
      <c r="C28" s="79">
        <v>34.0</v>
      </c>
      <c r="D28" s="80">
        <f t="shared" si="2"/>
        <v>0.1176470588</v>
      </c>
      <c r="F28" s="89" t="s">
        <v>39</v>
      </c>
      <c r="G28" s="90">
        <v>60.0</v>
      </c>
      <c r="H28" s="91">
        <v>67.0</v>
      </c>
      <c r="I28" s="92">
        <f t="shared" si="3"/>
        <v>0.1044776119</v>
      </c>
      <c r="J28" s="76"/>
      <c r="K28" s="93" t="s">
        <v>39</v>
      </c>
      <c r="L28" s="90">
        <v>90.0</v>
      </c>
      <c r="M28" s="91">
        <v>102.0</v>
      </c>
      <c r="N28" s="92">
        <f t="shared" si="4"/>
        <v>0.1176470588</v>
      </c>
      <c r="O28" s="95"/>
      <c r="P28" s="95"/>
      <c r="Q28" s="95"/>
      <c r="R28" s="95"/>
      <c r="S28" s="95"/>
      <c r="T28" s="76"/>
    </row>
    <row r="29" ht="15.75" customHeight="1">
      <c r="A29" s="77" t="s">
        <v>42</v>
      </c>
      <c r="B29" s="78">
        <v>23.0</v>
      </c>
      <c r="C29" s="79">
        <v>25.0</v>
      </c>
      <c r="D29" s="80">
        <f t="shared" si="2"/>
        <v>0.08</v>
      </c>
      <c r="E29" s="96"/>
      <c r="F29" s="97" t="s">
        <v>42</v>
      </c>
      <c r="G29" s="90">
        <v>46.0</v>
      </c>
      <c r="H29" s="91">
        <v>52.0</v>
      </c>
      <c r="I29" s="92">
        <f t="shared" si="3"/>
        <v>0.1153846154</v>
      </c>
      <c r="J29" s="76"/>
      <c r="K29" s="93" t="s">
        <v>42</v>
      </c>
      <c r="L29" s="90">
        <v>69.0</v>
      </c>
      <c r="M29" s="91">
        <v>69.0</v>
      </c>
      <c r="N29" s="92">
        <f t="shared" si="4"/>
        <v>0</v>
      </c>
      <c r="O29" s="95"/>
      <c r="P29" s="95"/>
      <c r="Q29" s="95"/>
      <c r="R29" s="95"/>
      <c r="S29" s="95"/>
      <c r="T29" s="76"/>
    </row>
    <row r="30" ht="15.75" customHeight="1">
      <c r="A30" s="77" t="s">
        <v>45</v>
      </c>
      <c r="B30" s="78">
        <v>30.0</v>
      </c>
      <c r="C30" s="79">
        <v>34.0</v>
      </c>
      <c r="D30" s="80">
        <f t="shared" si="2"/>
        <v>0.1176470588</v>
      </c>
      <c r="F30" s="89" t="s">
        <v>45</v>
      </c>
      <c r="G30" s="90">
        <v>60.0</v>
      </c>
      <c r="H30" s="91">
        <v>67.0</v>
      </c>
      <c r="I30" s="92">
        <f t="shared" si="3"/>
        <v>0.1044776119</v>
      </c>
      <c r="K30" s="89" t="s">
        <v>45</v>
      </c>
      <c r="L30" s="90">
        <v>90.0</v>
      </c>
      <c r="M30" s="91">
        <v>101.0</v>
      </c>
      <c r="N30" s="92">
        <f t="shared" si="4"/>
        <v>0.1089108911</v>
      </c>
    </row>
    <row r="31" ht="15.75" customHeight="1">
      <c r="A31" s="77" t="s">
        <v>41</v>
      </c>
      <c r="B31" s="78">
        <v>94.0</v>
      </c>
      <c r="C31" s="79">
        <v>105.0</v>
      </c>
      <c r="D31" s="80">
        <f t="shared" si="2"/>
        <v>0.1047619048</v>
      </c>
      <c r="F31" s="89" t="s">
        <v>41</v>
      </c>
      <c r="G31" s="90">
        <v>188.0</v>
      </c>
      <c r="H31" s="91">
        <v>208.0</v>
      </c>
      <c r="I31" s="92">
        <f t="shared" si="3"/>
        <v>0.09615384615</v>
      </c>
      <c r="K31" s="89" t="s">
        <v>41</v>
      </c>
      <c r="L31" s="90">
        <v>282.0</v>
      </c>
      <c r="M31" s="91">
        <v>312.0</v>
      </c>
      <c r="N31" s="92">
        <f t="shared" si="4"/>
        <v>0.09615384615</v>
      </c>
    </row>
    <row r="32" ht="15.75" customHeight="1">
      <c r="A32" s="77" t="s">
        <v>38</v>
      </c>
      <c r="B32" s="78">
        <v>94.0</v>
      </c>
      <c r="C32" s="79">
        <v>105.0</v>
      </c>
      <c r="D32" s="80">
        <f t="shared" si="2"/>
        <v>0.1047619048</v>
      </c>
      <c r="F32" s="89" t="s">
        <v>38</v>
      </c>
      <c r="G32" s="90">
        <v>188.0</v>
      </c>
      <c r="H32" s="91">
        <v>207.0</v>
      </c>
      <c r="I32" s="92">
        <f t="shared" si="3"/>
        <v>0.09178743961</v>
      </c>
      <c r="K32" s="89" t="s">
        <v>38</v>
      </c>
      <c r="L32" s="90">
        <v>282.0</v>
      </c>
      <c r="M32" s="91">
        <v>311.0</v>
      </c>
      <c r="N32" s="92">
        <f t="shared" si="4"/>
        <v>0.09324758842</v>
      </c>
      <c r="U32" s="98"/>
      <c r="V32" s="98"/>
      <c r="W32" s="98"/>
      <c r="X32" s="98"/>
      <c r="Y32" s="98"/>
    </row>
    <row r="33" ht="15.75" customHeight="1">
      <c r="A33" s="77" t="s">
        <v>35</v>
      </c>
      <c r="B33" s="78">
        <v>135.0</v>
      </c>
      <c r="C33" s="79">
        <v>149.0</v>
      </c>
      <c r="D33" s="80">
        <f t="shared" si="2"/>
        <v>0.09395973154</v>
      </c>
      <c r="F33" s="89" t="s">
        <v>35</v>
      </c>
      <c r="G33" s="90">
        <v>270.0</v>
      </c>
      <c r="H33" s="91">
        <v>297.0</v>
      </c>
      <c r="I33" s="92">
        <f t="shared" si="3"/>
        <v>0.09090909091</v>
      </c>
      <c r="K33" s="89" t="s">
        <v>35</v>
      </c>
      <c r="L33" s="90">
        <v>405.0</v>
      </c>
      <c r="M33" s="91">
        <v>447.0</v>
      </c>
      <c r="N33" s="92">
        <f t="shared" si="4"/>
        <v>0.09395973154</v>
      </c>
      <c r="U33" s="98"/>
      <c r="V33" s="98"/>
      <c r="W33" s="98"/>
      <c r="X33" s="98"/>
      <c r="Y33" s="98"/>
    </row>
    <row r="34" ht="15.75" customHeight="1">
      <c r="A34" s="77" t="s">
        <v>44</v>
      </c>
      <c r="B34" s="78">
        <v>109.0</v>
      </c>
      <c r="C34" s="79">
        <v>120.0</v>
      </c>
      <c r="D34" s="80">
        <f t="shared" si="2"/>
        <v>0.09166666667</v>
      </c>
      <c r="F34" s="89" t="s">
        <v>44</v>
      </c>
      <c r="G34" s="90">
        <v>218.0</v>
      </c>
      <c r="H34" s="91">
        <v>240.0</v>
      </c>
      <c r="I34" s="92">
        <f t="shared" si="3"/>
        <v>0.09166666667</v>
      </c>
      <c r="K34" s="89" t="s">
        <v>44</v>
      </c>
      <c r="L34" s="90">
        <v>327.0</v>
      </c>
      <c r="M34" s="91">
        <v>353.0</v>
      </c>
      <c r="N34" s="92">
        <f t="shared" si="4"/>
        <v>0.07365439093</v>
      </c>
      <c r="U34" s="98"/>
      <c r="V34" s="98"/>
      <c r="W34" s="98"/>
      <c r="X34" s="98"/>
      <c r="Y34" s="98"/>
    </row>
    <row r="35" ht="15.75" customHeight="1">
      <c r="A35" s="77" t="s">
        <v>47</v>
      </c>
      <c r="B35" s="78">
        <v>57.0</v>
      </c>
      <c r="C35" s="79">
        <v>63.0</v>
      </c>
      <c r="D35" s="80">
        <f t="shared" si="2"/>
        <v>0.09523809524</v>
      </c>
      <c r="F35" s="89" t="s">
        <v>47</v>
      </c>
      <c r="G35" s="90">
        <v>114.0</v>
      </c>
      <c r="H35" s="91">
        <v>126.0</v>
      </c>
      <c r="I35" s="92">
        <f t="shared" si="3"/>
        <v>0.09523809524</v>
      </c>
      <c r="K35" s="89" t="s">
        <v>47</v>
      </c>
      <c r="L35" s="90">
        <v>171.0</v>
      </c>
      <c r="M35" s="91">
        <v>180.0</v>
      </c>
      <c r="N35" s="92">
        <f t="shared" si="4"/>
        <v>0.05</v>
      </c>
      <c r="U35" s="98"/>
      <c r="V35" s="98"/>
      <c r="W35" s="98"/>
      <c r="X35" s="98"/>
      <c r="Y35" s="98"/>
    </row>
    <row r="36" ht="15.75" customHeight="1">
      <c r="A36" s="77" t="s">
        <v>33</v>
      </c>
      <c r="B36" s="78">
        <v>166.0</v>
      </c>
      <c r="C36" s="79">
        <v>183.0</v>
      </c>
      <c r="D36" s="80">
        <f t="shared" si="2"/>
        <v>0.09289617486</v>
      </c>
      <c r="F36" s="89" t="s">
        <v>33</v>
      </c>
      <c r="G36" s="90">
        <v>332.0</v>
      </c>
      <c r="H36" s="91">
        <v>365.0</v>
      </c>
      <c r="I36" s="92">
        <f t="shared" si="3"/>
        <v>0.0904109589</v>
      </c>
      <c r="K36" s="89" t="s">
        <v>33</v>
      </c>
      <c r="L36" s="90">
        <v>498.0</v>
      </c>
      <c r="M36" s="91">
        <v>548.0</v>
      </c>
      <c r="N36" s="92">
        <f t="shared" si="4"/>
        <v>0.09124087591</v>
      </c>
      <c r="Y36" s="98"/>
    </row>
    <row r="37" ht="15.75" customHeight="1">
      <c r="A37" s="99" t="s">
        <v>61</v>
      </c>
      <c r="F37" s="7" t="s">
        <v>62</v>
      </c>
      <c r="K37" s="7" t="s">
        <v>63</v>
      </c>
      <c r="Y37" s="98"/>
    </row>
    <row r="38" ht="15.75" customHeight="1">
      <c r="Y38" s="98"/>
    </row>
    <row r="39" ht="15.75" customHeight="1">
      <c r="A39" s="81" t="s">
        <v>64</v>
      </c>
      <c r="B39" s="73"/>
      <c r="C39" s="73"/>
      <c r="D39" s="74"/>
      <c r="F39" s="81" t="s">
        <v>65</v>
      </c>
      <c r="G39" s="73"/>
      <c r="H39" s="73"/>
      <c r="I39" s="74"/>
      <c r="Y39" s="98"/>
    </row>
    <row r="40" ht="15.75" customHeight="1">
      <c r="A40" s="82"/>
      <c r="B40" s="82"/>
      <c r="C40" s="82"/>
      <c r="D40" s="82"/>
      <c r="F40" s="82"/>
      <c r="G40" s="82"/>
      <c r="H40" s="82"/>
      <c r="I40" s="82"/>
      <c r="Y40" s="98"/>
    </row>
    <row r="41" ht="15.75" customHeight="1">
      <c r="A41" s="84" t="s">
        <v>54</v>
      </c>
      <c r="B41" s="85" t="s">
        <v>55</v>
      </c>
      <c r="C41" s="85" t="s">
        <v>56</v>
      </c>
      <c r="D41" s="85" t="s">
        <v>57</v>
      </c>
      <c r="F41" s="84" t="s">
        <v>54</v>
      </c>
      <c r="G41" s="85" t="s">
        <v>55</v>
      </c>
      <c r="H41" s="85" t="s">
        <v>56</v>
      </c>
      <c r="I41" s="85" t="s">
        <v>57</v>
      </c>
      <c r="Y41" s="98"/>
    </row>
    <row r="42" ht="15.75" customHeight="1">
      <c r="A42" s="89" t="s">
        <v>34</v>
      </c>
      <c r="B42" s="90">
        <v>120.0</v>
      </c>
      <c r="C42" s="91">
        <v>135.0</v>
      </c>
      <c r="D42" s="92">
        <f t="shared" ref="D42:D52" si="5">1-B42/C42</f>
        <v>0.1111111111</v>
      </c>
      <c r="F42" s="89" t="s">
        <v>34</v>
      </c>
      <c r="G42" s="90">
        <v>150.0</v>
      </c>
      <c r="H42" s="91">
        <v>170.0</v>
      </c>
      <c r="I42" s="92">
        <f t="shared" ref="I42:I52" si="6">1-G42/H42</f>
        <v>0.1176470588</v>
      </c>
      <c r="Y42" s="98"/>
    </row>
    <row r="43" ht="15.75" customHeight="1">
      <c r="A43" s="89" t="s">
        <v>36</v>
      </c>
      <c r="B43" s="90">
        <v>392.0</v>
      </c>
      <c r="C43" s="91">
        <v>432.0</v>
      </c>
      <c r="D43" s="92">
        <f t="shared" si="5"/>
        <v>0.09259259259</v>
      </c>
      <c r="F43" s="89" t="s">
        <v>36</v>
      </c>
      <c r="G43" s="90">
        <v>490.0</v>
      </c>
      <c r="H43" s="91">
        <v>538.0</v>
      </c>
      <c r="I43" s="92">
        <f t="shared" si="6"/>
        <v>0.08921933086</v>
      </c>
      <c r="Y43" s="98"/>
    </row>
    <row r="44" ht="15.75" customHeight="1">
      <c r="A44" s="89" t="s">
        <v>39</v>
      </c>
      <c r="B44" s="90">
        <v>120.0</v>
      </c>
      <c r="C44" s="91">
        <v>135.0</v>
      </c>
      <c r="D44" s="92">
        <f t="shared" si="5"/>
        <v>0.1111111111</v>
      </c>
      <c r="F44" s="89" t="s">
        <v>39</v>
      </c>
      <c r="G44" s="90">
        <v>150.0</v>
      </c>
      <c r="H44" s="91">
        <v>164.0</v>
      </c>
      <c r="I44" s="92">
        <f t="shared" si="6"/>
        <v>0.08536585366</v>
      </c>
      <c r="Y44" s="98"/>
    </row>
    <row r="45" ht="15.75" customHeight="1">
      <c r="A45" s="89" t="s">
        <v>42</v>
      </c>
      <c r="B45" s="90">
        <v>92.0</v>
      </c>
      <c r="C45" s="91">
        <v>90.0</v>
      </c>
      <c r="D45" s="92">
        <f t="shared" si="5"/>
        <v>-0.02222222222</v>
      </c>
      <c r="F45" s="89" t="s">
        <v>42</v>
      </c>
      <c r="G45" s="90">
        <v>115.0</v>
      </c>
      <c r="H45" s="91">
        <v>104.0</v>
      </c>
      <c r="I45" s="92">
        <f t="shared" si="6"/>
        <v>-0.1057692308</v>
      </c>
      <c r="Y45" s="98"/>
    </row>
    <row r="46" ht="15.75" customHeight="1">
      <c r="A46" s="89" t="s">
        <v>45</v>
      </c>
      <c r="B46" s="90">
        <v>120.0</v>
      </c>
      <c r="C46" s="91">
        <v>136.0</v>
      </c>
      <c r="D46" s="92">
        <f t="shared" si="5"/>
        <v>0.1176470588</v>
      </c>
      <c r="F46" s="89" t="s">
        <v>45</v>
      </c>
      <c r="G46" s="90">
        <v>150.0</v>
      </c>
      <c r="H46" s="91">
        <v>169.0</v>
      </c>
      <c r="I46" s="92">
        <f t="shared" si="6"/>
        <v>0.1124260355</v>
      </c>
      <c r="Y46" s="98"/>
    </row>
    <row r="47" ht="15.75" customHeight="1">
      <c r="A47" s="89" t="s">
        <v>41</v>
      </c>
      <c r="B47" s="90">
        <v>376.0</v>
      </c>
      <c r="C47" s="91">
        <v>418.0</v>
      </c>
      <c r="D47" s="92">
        <f t="shared" si="5"/>
        <v>0.1004784689</v>
      </c>
      <c r="F47" s="89" t="s">
        <v>41</v>
      </c>
      <c r="G47" s="90">
        <v>470.0</v>
      </c>
      <c r="H47" s="91">
        <v>519.0</v>
      </c>
      <c r="I47" s="92">
        <f t="shared" si="6"/>
        <v>0.09441233141</v>
      </c>
      <c r="Y47" s="98"/>
    </row>
    <row r="48" ht="15.75" customHeight="1">
      <c r="A48" s="89" t="s">
        <v>38</v>
      </c>
      <c r="B48" s="90">
        <v>376.0</v>
      </c>
      <c r="C48" s="91">
        <v>416.0</v>
      </c>
      <c r="D48" s="92">
        <f t="shared" si="5"/>
        <v>0.09615384615</v>
      </c>
      <c r="F48" s="89" t="s">
        <v>38</v>
      </c>
      <c r="G48" s="90">
        <v>470.0</v>
      </c>
      <c r="H48" s="91">
        <v>520.0</v>
      </c>
      <c r="I48" s="92">
        <f t="shared" si="6"/>
        <v>0.09615384615</v>
      </c>
      <c r="Y48" s="98"/>
    </row>
    <row r="49" ht="15.75" customHeight="1">
      <c r="A49" s="89" t="s">
        <v>35</v>
      </c>
      <c r="B49" s="90">
        <v>540.0</v>
      </c>
      <c r="C49" s="91">
        <v>595.0</v>
      </c>
      <c r="D49" s="92">
        <f t="shared" si="5"/>
        <v>0.09243697479</v>
      </c>
      <c r="F49" s="89" t="s">
        <v>35</v>
      </c>
      <c r="G49" s="90">
        <v>675.0</v>
      </c>
      <c r="H49" s="91">
        <v>745.0</v>
      </c>
      <c r="I49" s="92">
        <f t="shared" si="6"/>
        <v>0.09395973154</v>
      </c>
      <c r="Y49" s="98"/>
    </row>
    <row r="50" ht="15.75" customHeight="1">
      <c r="A50" s="89" t="s">
        <v>44</v>
      </c>
      <c r="B50" s="90">
        <v>436.0</v>
      </c>
      <c r="C50" s="91">
        <v>464.0</v>
      </c>
      <c r="D50" s="92">
        <f t="shared" si="5"/>
        <v>0.06034482759</v>
      </c>
      <c r="F50" s="89" t="s">
        <v>44</v>
      </c>
      <c r="G50" s="90">
        <v>545.0</v>
      </c>
      <c r="H50" s="91">
        <v>574.0</v>
      </c>
      <c r="I50" s="92">
        <f t="shared" si="6"/>
        <v>0.05052264808</v>
      </c>
      <c r="U50" s="98"/>
      <c r="V50" s="98"/>
      <c r="W50" s="98"/>
      <c r="X50" s="98"/>
      <c r="Y50" s="98"/>
    </row>
    <row r="51" ht="15.75" customHeight="1">
      <c r="A51" s="89" t="s">
        <v>47</v>
      </c>
      <c r="B51" s="90">
        <v>228.0</v>
      </c>
      <c r="C51" s="91">
        <v>251.0</v>
      </c>
      <c r="D51" s="92">
        <f t="shared" si="5"/>
        <v>0.09163346614</v>
      </c>
      <c r="F51" s="89" t="s">
        <v>47</v>
      </c>
      <c r="G51" s="90">
        <v>285.0</v>
      </c>
      <c r="H51" s="91">
        <v>313.0</v>
      </c>
      <c r="I51" s="92">
        <f t="shared" si="6"/>
        <v>0.08945686901</v>
      </c>
      <c r="U51" s="98"/>
      <c r="V51" s="98"/>
      <c r="W51" s="98"/>
      <c r="X51" s="98"/>
      <c r="Y51" s="98"/>
    </row>
    <row r="52" ht="15.75" customHeight="1">
      <c r="A52" s="89" t="s">
        <v>33</v>
      </c>
      <c r="B52" s="90">
        <v>664.0</v>
      </c>
      <c r="C52" s="91">
        <v>730.0</v>
      </c>
      <c r="D52" s="92">
        <f t="shared" si="5"/>
        <v>0.0904109589</v>
      </c>
      <c r="F52" s="89" t="s">
        <v>33</v>
      </c>
      <c r="G52" s="90">
        <v>830.0</v>
      </c>
      <c r="H52" s="91">
        <v>911.0</v>
      </c>
      <c r="I52" s="92">
        <f t="shared" si="6"/>
        <v>0.08891328211</v>
      </c>
      <c r="U52" s="98"/>
      <c r="V52" s="98"/>
      <c r="W52" s="98"/>
      <c r="X52" s="98"/>
      <c r="Y52" s="98"/>
    </row>
    <row r="53" ht="15.75" customHeight="1">
      <c r="A53" s="7" t="s">
        <v>66</v>
      </c>
      <c r="F53" s="99" t="s">
        <v>67</v>
      </c>
      <c r="U53" s="98"/>
      <c r="V53" s="98"/>
      <c r="W53" s="98"/>
      <c r="X53" s="98"/>
      <c r="Y53" s="98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>
      <c r="A59" s="100" t="s">
        <v>68</v>
      </c>
      <c r="B59" s="101"/>
      <c r="C59" s="101"/>
      <c r="D59" s="102"/>
      <c r="E59" s="103"/>
      <c r="F59" s="103"/>
      <c r="G59" s="104" t="s">
        <v>69</v>
      </c>
      <c r="H59" s="104" t="s">
        <v>70</v>
      </c>
      <c r="I59" s="104" t="s">
        <v>71</v>
      </c>
      <c r="J59" s="104" t="s">
        <v>72</v>
      </c>
      <c r="K59" s="104" t="s">
        <v>73</v>
      </c>
      <c r="L59" s="104" t="s">
        <v>74</v>
      </c>
      <c r="M59" s="105" t="s">
        <v>75</v>
      </c>
      <c r="N59" s="105" t="s">
        <v>76</v>
      </c>
      <c r="O59" s="105" t="s">
        <v>77</v>
      </c>
      <c r="P59" s="105" t="s">
        <v>78</v>
      </c>
    </row>
    <row r="60" ht="15.75" customHeight="1">
      <c r="A60" s="82"/>
      <c r="B60" s="106"/>
      <c r="C60" s="106"/>
      <c r="D60" s="106"/>
      <c r="E60" s="103"/>
      <c r="F60" s="103"/>
      <c r="G60" s="104" t="s">
        <v>34</v>
      </c>
      <c r="H60" s="104" t="s">
        <v>76</v>
      </c>
      <c r="I60" s="107">
        <v>0.111</v>
      </c>
      <c r="J60" s="107">
        <v>0.473</v>
      </c>
      <c r="K60" s="107">
        <v>4.698</v>
      </c>
      <c r="L60" s="107">
        <v>0.643</v>
      </c>
      <c r="M60" s="108">
        <v>1.34</v>
      </c>
      <c r="N60" s="108">
        <v>460.0</v>
      </c>
      <c r="O60" s="108">
        <v>0.0</v>
      </c>
      <c r="P60" s="108">
        <v>0.0</v>
      </c>
    </row>
    <row r="61" ht="15.75" customHeight="1">
      <c r="A61" s="85" t="s">
        <v>54</v>
      </c>
      <c r="B61" s="109" t="s">
        <v>55</v>
      </c>
      <c r="C61" s="109" t="s">
        <v>56</v>
      </c>
      <c r="D61" s="110" t="s">
        <v>57</v>
      </c>
      <c r="E61" s="103"/>
      <c r="F61" s="103"/>
      <c r="G61" s="104" t="s">
        <v>79</v>
      </c>
      <c r="H61" s="104" t="s">
        <v>76</v>
      </c>
      <c r="I61" s="107">
        <v>0.109</v>
      </c>
      <c r="J61" s="107">
        <v>0.187</v>
      </c>
      <c r="K61" s="107">
        <v>1.719</v>
      </c>
      <c r="L61" s="107">
        <v>0.1</v>
      </c>
      <c r="M61" s="108">
        <v>0.25</v>
      </c>
      <c r="N61" s="105" t="s">
        <v>80</v>
      </c>
      <c r="O61" s="108">
        <v>0.0</v>
      </c>
      <c r="P61" s="108">
        <v>0.0</v>
      </c>
    </row>
    <row r="62" ht="15.75" customHeight="1">
      <c r="A62" s="111" t="s">
        <v>34</v>
      </c>
      <c r="B62" s="112">
        <v>485.0</v>
      </c>
      <c r="C62" s="113">
        <v>460.0</v>
      </c>
      <c r="D62" s="92">
        <f t="shared" ref="D62:D72" si="7">1-B62/C62</f>
        <v>-0.05434782609</v>
      </c>
      <c r="E62" s="103"/>
      <c r="F62" s="103"/>
      <c r="G62" s="104" t="s">
        <v>36</v>
      </c>
      <c r="H62" s="104" t="s">
        <v>76</v>
      </c>
      <c r="I62" s="107">
        <v>0.297</v>
      </c>
      <c r="J62" s="107">
        <v>0.813</v>
      </c>
      <c r="K62" s="107">
        <v>5.125</v>
      </c>
      <c r="L62" s="107">
        <v>0.59</v>
      </c>
      <c r="M62" s="108">
        <v>1.531</v>
      </c>
      <c r="N62" s="105" t="s">
        <v>81</v>
      </c>
      <c r="O62" s="108">
        <v>0.0</v>
      </c>
      <c r="P62" s="108">
        <v>0.0</v>
      </c>
    </row>
    <row r="63" ht="15.75" customHeight="1">
      <c r="A63" s="111" t="s">
        <v>36</v>
      </c>
      <c r="B63" s="112">
        <v>1400.0</v>
      </c>
      <c r="C63" s="113">
        <v>1470.0</v>
      </c>
      <c r="D63" s="92">
        <f t="shared" si="7"/>
        <v>0.04761904762</v>
      </c>
      <c r="E63" s="103"/>
      <c r="F63" s="103"/>
      <c r="G63" s="104" t="s">
        <v>39</v>
      </c>
      <c r="H63" s="104" t="s">
        <v>76</v>
      </c>
      <c r="I63" s="107">
        <v>0.06</v>
      </c>
      <c r="J63" s="107">
        <v>0.277</v>
      </c>
      <c r="K63" s="107">
        <v>3.325</v>
      </c>
      <c r="L63" s="107">
        <v>0.487</v>
      </c>
      <c r="M63" s="108">
        <v>0.718</v>
      </c>
      <c r="N63" s="108">
        <v>461.0</v>
      </c>
      <c r="O63" s="108">
        <v>0.0</v>
      </c>
      <c r="P63" s="108">
        <v>0.0</v>
      </c>
    </row>
    <row r="64" ht="15.75" customHeight="1">
      <c r="A64" s="111" t="s">
        <v>39</v>
      </c>
      <c r="B64" s="112">
        <v>485.0</v>
      </c>
      <c r="C64" s="113">
        <v>461.0</v>
      </c>
      <c r="D64" s="92">
        <f t="shared" si="7"/>
        <v>-0.05206073753</v>
      </c>
      <c r="E64" s="103"/>
      <c r="F64" s="103"/>
      <c r="G64" s="104" t="s">
        <v>42</v>
      </c>
      <c r="H64" s="104" t="s">
        <v>76</v>
      </c>
      <c r="I64" s="107">
        <v>0.262</v>
      </c>
      <c r="J64" s="107">
        <v>0.761</v>
      </c>
      <c r="K64" s="107">
        <v>5.81</v>
      </c>
      <c r="L64" s="107">
        <v>0.613</v>
      </c>
      <c r="M64" s="108">
        <v>1.282</v>
      </c>
      <c r="N64" s="108">
        <v>286.0</v>
      </c>
      <c r="O64" s="114">
        <v>67.0</v>
      </c>
      <c r="P64" s="108">
        <v>0.0</v>
      </c>
    </row>
    <row r="65" ht="15.75" customHeight="1">
      <c r="A65" s="115" t="s">
        <v>42</v>
      </c>
      <c r="B65" s="116">
        <v>365.0</v>
      </c>
      <c r="C65" s="117">
        <v>286.0</v>
      </c>
      <c r="D65" s="118">
        <f t="shared" si="7"/>
        <v>-0.2762237762</v>
      </c>
      <c r="E65" s="103"/>
      <c r="F65" s="103"/>
      <c r="G65" s="104" t="s">
        <v>45</v>
      </c>
      <c r="H65" s="104" t="s">
        <v>76</v>
      </c>
      <c r="I65" s="107">
        <v>0.055</v>
      </c>
      <c r="J65" s="107">
        <v>0.147</v>
      </c>
      <c r="K65" s="107">
        <v>1.991</v>
      </c>
      <c r="L65" s="108">
        <v>0.203</v>
      </c>
      <c r="M65" s="108">
        <v>0.276</v>
      </c>
      <c r="N65" s="108">
        <v>461.0</v>
      </c>
      <c r="O65" s="108">
        <v>0.0</v>
      </c>
      <c r="P65" s="108">
        <v>0.0</v>
      </c>
    </row>
    <row r="66" ht="15.75" customHeight="1">
      <c r="A66" s="111" t="s">
        <v>45</v>
      </c>
      <c r="B66" s="112">
        <v>485.0</v>
      </c>
      <c r="C66" s="113">
        <v>461.0</v>
      </c>
      <c r="D66" s="92">
        <f t="shared" si="7"/>
        <v>-0.05206073753</v>
      </c>
      <c r="E66" s="103"/>
      <c r="F66" s="103"/>
      <c r="G66" s="104" t="s">
        <v>41</v>
      </c>
      <c r="H66" s="104" t="s">
        <v>76</v>
      </c>
      <c r="I66" s="107">
        <v>0.047</v>
      </c>
      <c r="J66" s="107">
        <v>0.139</v>
      </c>
      <c r="K66" s="107">
        <v>2.25</v>
      </c>
      <c r="L66" s="108">
        <v>0.21</v>
      </c>
      <c r="M66" s="108">
        <v>0.202</v>
      </c>
      <c r="N66" s="105" t="s">
        <v>82</v>
      </c>
      <c r="O66" s="108">
        <v>0.0</v>
      </c>
      <c r="P66" s="108">
        <v>0.0</v>
      </c>
    </row>
    <row r="67" ht="15.75" customHeight="1">
      <c r="A67" s="111" t="s">
        <v>41</v>
      </c>
      <c r="B67" s="112">
        <v>1350.0</v>
      </c>
      <c r="C67" s="113">
        <v>1419.0</v>
      </c>
      <c r="D67" s="92">
        <f t="shared" si="7"/>
        <v>0.04862579281</v>
      </c>
      <c r="E67" s="103"/>
      <c r="F67" s="103"/>
      <c r="G67" s="104" t="s">
        <v>38</v>
      </c>
      <c r="H67" s="104" t="s">
        <v>76</v>
      </c>
      <c r="I67" s="107">
        <v>0.047</v>
      </c>
      <c r="J67" s="107">
        <v>0.185</v>
      </c>
      <c r="K67" s="107">
        <v>2.389</v>
      </c>
      <c r="L67" s="108">
        <v>0.242</v>
      </c>
      <c r="M67" s="108">
        <v>0.406</v>
      </c>
      <c r="N67" s="105" t="s">
        <v>82</v>
      </c>
      <c r="O67" s="108">
        <v>0.0</v>
      </c>
      <c r="P67" s="108">
        <v>0.0</v>
      </c>
    </row>
    <row r="68" ht="15.75" customHeight="1">
      <c r="A68" s="111" t="s">
        <v>38</v>
      </c>
      <c r="B68" s="119">
        <v>1410.0</v>
      </c>
      <c r="C68" s="120">
        <v>1419.0</v>
      </c>
      <c r="D68" s="92">
        <f t="shared" si="7"/>
        <v>0.006342494715</v>
      </c>
      <c r="E68" s="98"/>
      <c r="F68" s="98"/>
      <c r="G68" s="105" t="s">
        <v>35</v>
      </c>
      <c r="H68" s="105" t="s">
        <v>76</v>
      </c>
      <c r="I68" s="108">
        <v>0.107</v>
      </c>
      <c r="J68" s="108">
        <v>0.505</v>
      </c>
      <c r="K68" s="108">
        <v>5.297</v>
      </c>
      <c r="L68" s="108">
        <v>0.608</v>
      </c>
      <c r="M68" s="108">
        <v>1.344</v>
      </c>
      <c r="N68" s="105" t="s">
        <v>83</v>
      </c>
      <c r="O68" s="108">
        <v>0.0</v>
      </c>
      <c r="P68" s="108">
        <v>0.0</v>
      </c>
    </row>
    <row r="69" ht="15.75" customHeight="1">
      <c r="A69" s="111" t="s">
        <v>35</v>
      </c>
      <c r="B69" s="119">
        <v>2110.0</v>
      </c>
      <c r="C69" s="120">
        <v>2035.0</v>
      </c>
      <c r="D69" s="92">
        <f t="shared" si="7"/>
        <v>-0.03685503686</v>
      </c>
      <c r="E69" s="98"/>
      <c r="F69" s="98"/>
      <c r="G69" s="105" t="s">
        <v>44</v>
      </c>
      <c r="H69" s="105" t="s">
        <v>76</v>
      </c>
      <c r="I69" s="108">
        <v>0.092</v>
      </c>
      <c r="J69" s="108">
        <v>0.328</v>
      </c>
      <c r="K69" s="108">
        <v>3.406</v>
      </c>
      <c r="L69" s="108">
        <v>0.441</v>
      </c>
      <c r="M69" s="108">
        <v>0.881</v>
      </c>
      <c r="N69" s="105" t="s">
        <v>84</v>
      </c>
      <c r="O69" s="108">
        <v>0.0</v>
      </c>
      <c r="P69" s="108">
        <v>0.0</v>
      </c>
    </row>
    <row r="70" ht="15.75" customHeight="1">
      <c r="A70" s="111" t="s">
        <v>44</v>
      </c>
      <c r="B70" s="119">
        <v>1630.0</v>
      </c>
      <c r="C70" s="120">
        <v>1576.0</v>
      </c>
      <c r="D70" s="92">
        <f t="shared" si="7"/>
        <v>-0.03426395939</v>
      </c>
      <c r="E70" s="98"/>
      <c r="F70" s="98"/>
      <c r="G70" s="105" t="s">
        <v>47</v>
      </c>
      <c r="H70" s="105" t="s">
        <v>76</v>
      </c>
      <c r="I70" s="108">
        <v>0.06</v>
      </c>
      <c r="J70" s="108">
        <v>0.233</v>
      </c>
      <c r="K70" s="108">
        <v>3.0</v>
      </c>
      <c r="L70" s="108">
        <v>0.361</v>
      </c>
      <c r="M70" s="108">
        <v>0.641</v>
      </c>
      <c r="N70" s="108">
        <v>856.0</v>
      </c>
      <c r="O70" s="108">
        <v>0.0</v>
      </c>
      <c r="P70" s="108">
        <v>0.0</v>
      </c>
    </row>
    <row r="71" ht="15.75" customHeight="1">
      <c r="A71" s="111" t="s">
        <v>47</v>
      </c>
      <c r="B71" s="119">
        <v>875.0</v>
      </c>
      <c r="C71" s="120">
        <v>856.0</v>
      </c>
      <c r="D71" s="92">
        <f t="shared" si="7"/>
        <v>-0.02219626168</v>
      </c>
      <c r="E71" s="98"/>
      <c r="F71" s="98"/>
      <c r="G71" s="105" t="s">
        <v>33</v>
      </c>
      <c r="H71" s="105" t="s">
        <v>76</v>
      </c>
      <c r="I71" s="108">
        <v>0.094</v>
      </c>
      <c r="J71" s="108">
        <v>0.539</v>
      </c>
      <c r="K71" s="108">
        <v>5.625</v>
      </c>
      <c r="L71" s="107">
        <v>0.692</v>
      </c>
      <c r="M71" s="108">
        <v>1.511</v>
      </c>
      <c r="N71" s="105" t="s">
        <v>85</v>
      </c>
      <c r="O71" s="108">
        <v>0.0</v>
      </c>
      <c r="P71" s="108">
        <v>0.0</v>
      </c>
    </row>
    <row r="72" ht="15.75" customHeight="1">
      <c r="A72" s="111" t="s">
        <v>33</v>
      </c>
      <c r="B72" s="119">
        <v>2600.0</v>
      </c>
      <c r="C72" s="120">
        <v>2493.0</v>
      </c>
      <c r="D72" s="121">
        <f t="shared" si="7"/>
        <v>-0.04292017649</v>
      </c>
      <c r="E72" s="98"/>
      <c r="F72" s="98"/>
      <c r="G72" s="98"/>
      <c r="H72" s="98"/>
      <c r="I72" s="98"/>
      <c r="J72" s="98"/>
      <c r="K72" s="98"/>
      <c r="L72" s="103"/>
      <c r="M72" s="98"/>
      <c r="N72" s="98"/>
      <c r="O72" s="98"/>
      <c r="P72" s="98"/>
    </row>
    <row r="73" ht="15.75" customHeight="1">
      <c r="A73" s="98"/>
      <c r="B73" s="98"/>
      <c r="C73" s="98"/>
      <c r="D73" s="98"/>
    </row>
    <row r="74" ht="15.75" customHeight="1">
      <c r="A74" s="98"/>
      <c r="B74" s="98"/>
      <c r="C74" s="98"/>
      <c r="D74" s="98"/>
    </row>
    <row r="75" ht="15.75" customHeight="1">
      <c r="A75" s="98"/>
      <c r="B75" s="98"/>
      <c r="C75" s="98"/>
      <c r="D75" s="98"/>
    </row>
    <row r="76" ht="15.75" customHeight="1">
      <c r="A76" s="98"/>
      <c r="B76" s="98"/>
      <c r="C76" s="98"/>
      <c r="D76" s="98"/>
    </row>
    <row r="77" ht="15.75" customHeight="1">
      <c r="A77" s="103"/>
      <c r="B77" s="103"/>
      <c r="C77" s="103"/>
      <c r="D77" s="103"/>
    </row>
    <row r="78" ht="15.75" customHeight="1">
      <c r="A78" s="98"/>
      <c r="B78" s="98"/>
      <c r="C78" s="98"/>
      <c r="D78" s="98"/>
    </row>
    <row r="79" ht="15.75" customHeight="1">
      <c r="A79" s="122"/>
      <c r="B79" s="122"/>
      <c r="C79" s="122"/>
      <c r="D79" s="122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103"/>
    </row>
    <row r="80" ht="15.75" customHeight="1">
      <c r="A80" s="123"/>
      <c r="B80" s="124"/>
      <c r="C80" s="125" t="s">
        <v>86</v>
      </c>
      <c r="D80" s="126"/>
      <c r="E80" s="125" t="s">
        <v>87</v>
      </c>
      <c r="F80" s="127"/>
      <c r="G80" s="125" t="s">
        <v>88</v>
      </c>
      <c r="H80" s="127"/>
      <c r="I80" s="125" t="s">
        <v>89</v>
      </c>
      <c r="J80" s="127"/>
      <c r="K80" s="125" t="s">
        <v>90</v>
      </c>
      <c r="L80" s="127"/>
      <c r="M80" s="98"/>
      <c r="N80" s="98"/>
      <c r="O80" s="98"/>
      <c r="P80" s="103"/>
    </row>
    <row r="81" ht="15.75" customHeight="1">
      <c r="A81" s="128" t="s">
        <v>69</v>
      </c>
      <c r="B81" s="128" t="s">
        <v>70</v>
      </c>
      <c r="C81" s="128" t="s">
        <v>75</v>
      </c>
      <c r="D81" s="128" t="s">
        <v>70</v>
      </c>
      <c r="E81" s="128" t="s">
        <v>75</v>
      </c>
      <c r="F81" s="128" t="s">
        <v>70</v>
      </c>
      <c r="G81" s="128" t="s">
        <v>75</v>
      </c>
      <c r="H81" s="128" t="s">
        <v>70</v>
      </c>
      <c r="I81" s="128" t="s">
        <v>75</v>
      </c>
      <c r="J81" s="128" t="s">
        <v>70</v>
      </c>
      <c r="K81" s="128" t="s">
        <v>75</v>
      </c>
      <c r="L81" s="128" t="s">
        <v>70</v>
      </c>
      <c r="M81" s="98"/>
      <c r="N81" s="98"/>
      <c r="O81" s="98"/>
      <c r="P81" s="103"/>
    </row>
    <row r="82" ht="15.75" customHeight="1">
      <c r="A82" s="129" t="s">
        <v>32</v>
      </c>
      <c r="B82" s="130">
        <v>96.0</v>
      </c>
      <c r="C82" s="129">
        <v>0.844</v>
      </c>
      <c r="D82" s="131" t="s">
        <v>76</v>
      </c>
      <c r="E82" s="129">
        <v>0.839</v>
      </c>
      <c r="F82" s="131" t="s">
        <v>76</v>
      </c>
      <c r="G82" s="129">
        <v>0.909</v>
      </c>
      <c r="H82" s="131" t="s">
        <v>76</v>
      </c>
      <c r="I82" s="129">
        <v>1.367</v>
      </c>
      <c r="J82" s="131" t="s">
        <v>76</v>
      </c>
      <c r="K82" s="129">
        <v>2.818</v>
      </c>
      <c r="L82" s="131" t="s">
        <v>76</v>
      </c>
      <c r="M82" s="98"/>
      <c r="N82" s="98"/>
      <c r="O82" s="98"/>
      <c r="P82" s="103"/>
    </row>
    <row r="83" ht="15.75" customHeight="1">
      <c r="A83" s="129" t="s">
        <v>37</v>
      </c>
      <c r="B83" s="130">
        <v>63.0</v>
      </c>
      <c r="C83" s="129">
        <v>1.258</v>
      </c>
      <c r="D83" s="131" t="s">
        <v>76</v>
      </c>
      <c r="E83" s="129">
        <v>1.329</v>
      </c>
      <c r="F83" s="131" t="s">
        <v>76</v>
      </c>
      <c r="G83" s="129">
        <v>1.394</v>
      </c>
      <c r="H83" s="131" t="s">
        <v>76</v>
      </c>
      <c r="I83" s="129">
        <v>1.89</v>
      </c>
      <c r="J83" s="131" t="s">
        <v>76</v>
      </c>
      <c r="K83" s="129">
        <v>3.396</v>
      </c>
      <c r="L83" s="131" t="s">
        <v>76</v>
      </c>
      <c r="P83" s="95"/>
    </row>
    <row r="84" ht="15.75" customHeight="1">
      <c r="A84" s="129" t="s">
        <v>40</v>
      </c>
      <c r="B84" s="130">
        <v>51.0</v>
      </c>
      <c r="C84" s="129">
        <v>1.184</v>
      </c>
      <c r="D84" s="131" t="s">
        <v>76</v>
      </c>
      <c r="E84" s="129">
        <v>1.125</v>
      </c>
      <c r="F84" s="131" t="s">
        <v>76</v>
      </c>
      <c r="G84" s="129">
        <v>1.33</v>
      </c>
      <c r="H84" s="131" t="s">
        <v>76</v>
      </c>
      <c r="I84" s="129">
        <v>1.805</v>
      </c>
      <c r="J84" s="131" t="s">
        <v>76</v>
      </c>
      <c r="K84" s="129">
        <v>3.466</v>
      </c>
      <c r="L84" s="131" t="s">
        <v>76</v>
      </c>
      <c r="P84" s="95"/>
    </row>
    <row r="85" ht="15.75" customHeight="1">
      <c r="A85" s="129" t="s">
        <v>43</v>
      </c>
      <c r="B85" s="130">
        <v>39.0</v>
      </c>
      <c r="C85" s="129">
        <v>0.658</v>
      </c>
      <c r="D85" s="131" t="s">
        <v>76</v>
      </c>
      <c r="E85" s="129">
        <v>0.678</v>
      </c>
      <c r="F85" s="131" t="s">
        <v>76</v>
      </c>
      <c r="G85" s="129">
        <v>0.76</v>
      </c>
      <c r="H85" s="131" t="s">
        <v>76</v>
      </c>
      <c r="I85" s="129">
        <v>1.623</v>
      </c>
      <c r="J85" s="131" t="s">
        <v>76</v>
      </c>
      <c r="K85" s="129">
        <v>2.688</v>
      </c>
      <c r="L85" s="131" t="s">
        <v>76</v>
      </c>
      <c r="P85" s="95"/>
    </row>
    <row r="86" ht="15.75" customHeight="1">
      <c r="A86" s="129" t="s">
        <v>91</v>
      </c>
      <c r="B86" s="130">
        <v>138.0</v>
      </c>
      <c r="C86" s="129">
        <v>0.721</v>
      </c>
      <c r="D86" s="131" t="s">
        <v>76</v>
      </c>
      <c r="E86" s="129">
        <v>0.827</v>
      </c>
      <c r="F86" s="131" t="s">
        <v>76</v>
      </c>
      <c r="G86" s="129">
        <v>1.02</v>
      </c>
      <c r="H86" s="131" t="s">
        <v>76</v>
      </c>
      <c r="I86" s="129">
        <v>1.621</v>
      </c>
      <c r="J86" s="131" t="s">
        <v>76</v>
      </c>
      <c r="K86" s="129">
        <v>4.059</v>
      </c>
      <c r="L86" s="131" t="s">
        <v>76</v>
      </c>
      <c r="P86" s="95"/>
    </row>
    <row r="87" ht="15.75" customHeight="1">
      <c r="A87" s="129" t="s">
        <v>34</v>
      </c>
      <c r="B87" s="130">
        <v>2.5</v>
      </c>
      <c r="C87" s="129">
        <v>0.199</v>
      </c>
      <c r="D87" s="131" t="s">
        <v>76</v>
      </c>
      <c r="E87" s="129">
        <v>0.258</v>
      </c>
      <c r="F87" s="131" t="s">
        <v>76</v>
      </c>
      <c r="G87" s="129">
        <v>0.231</v>
      </c>
      <c r="H87" s="131" t="s">
        <v>76</v>
      </c>
      <c r="I87" s="129">
        <v>0.368</v>
      </c>
      <c r="J87" s="131" t="s">
        <v>76</v>
      </c>
      <c r="K87" s="129">
        <v>1.259</v>
      </c>
      <c r="L87" s="131" t="s">
        <v>76</v>
      </c>
    </row>
    <row r="88" ht="15.75" customHeight="1">
      <c r="A88" s="129" t="s">
        <v>36</v>
      </c>
      <c r="B88" s="130">
        <v>2.5</v>
      </c>
      <c r="C88" s="129">
        <v>0.355</v>
      </c>
      <c r="D88" s="131" t="s">
        <v>76</v>
      </c>
      <c r="E88" s="129">
        <v>0.371</v>
      </c>
      <c r="F88" s="131" t="s">
        <v>76</v>
      </c>
      <c r="G88" s="129">
        <v>0.486</v>
      </c>
      <c r="H88" s="131" t="s">
        <v>76</v>
      </c>
      <c r="I88" s="129">
        <v>0.69</v>
      </c>
      <c r="J88" s="131" t="s">
        <v>76</v>
      </c>
      <c r="K88" s="129">
        <v>0.951</v>
      </c>
      <c r="L88" s="131" t="s">
        <v>76</v>
      </c>
    </row>
    <row r="89" ht="15.75" customHeight="1">
      <c r="A89" s="129" t="s">
        <v>39</v>
      </c>
      <c r="B89" s="130">
        <v>2.5</v>
      </c>
      <c r="C89" s="129">
        <v>0.094</v>
      </c>
      <c r="D89" s="131" t="s">
        <v>76</v>
      </c>
      <c r="E89" s="129">
        <v>0.102</v>
      </c>
      <c r="F89" s="131" t="s">
        <v>76</v>
      </c>
      <c r="G89" s="129">
        <v>0.128</v>
      </c>
      <c r="H89" s="131" t="s">
        <v>76</v>
      </c>
      <c r="I89" s="129">
        <v>0.196</v>
      </c>
      <c r="J89" s="131" t="s">
        <v>76</v>
      </c>
      <c r="K89" s="129">
        <v>0.553</v>
      </c>
      <c r="L89" s="131" t="s">
        <v>76</v>
      </c>
    </row>
    <row r="90" ht="15.75" customHeight="1">
      <c r="A90" s="129" t="s">
        <v>42</v>
      </c>
      <c r="B90" s="130">
        <v>2.5</v>
      </c>
      <c r="C90" s="129">
        <v>0.381</v>
      </c>
      <c r="D90" s="131" t="s">
        <v>76</v>
      </c>
      <c r="E90" s="129">
        <v>0.249</v>
      </c>
      <c r="F90" s="131" t="s">
        <v>76</v>
      </c>
      <c r="G90" s="129">
        <v>0.331</v>
      </c>
      <c r="H90" s="131" t="s">
        <v>76</v>
      </c>
      <c r="I90" s="129">
        <v>0.442</v>
      </c>
      <c r="J90" s="131" t="s">
        <v>76</v>
      </c>
      <c r="K90" s="129">
        <v>0.991</v>
      </c>
      <c r="L90" s="131" t="s">
        <v>76</v>
      </c>
    </row>
    <row r="91" ht="15.75" customHeight="1">
      <c r="A91" s="129" t="s">
        <v>45</v>
      </c>
      <c r="B91" s="130">
        <v>2.5</v>
      </c>
      <c r="C91" s="129">
        <v>0.079</v>
      </c>
      <c r="D91" s="131" t="s">
        <v>76</v>
      </c>
      <c r="E91" s="129">
        <v>0.088</v>
      </c>
      <c r="F91" s="131" t="s">
        <v>76</v>
      </c>
      <c r="G91" s="129">
        <v>0.088</v>
      </c>
      <c r="H91" s="131" t="s">
        <v>76</v>
      </c>
      <c r="I91" s="129">
        <v>0.129</v>
      </c>
      <c r="J91" s="131" t="s">
        <v>76</v>
      </c>
      <c r="K91" s="129">
        <v>0.172</v>
      </c>
      <c r="L91" s="131" t="s">
        <v>76</v>
      </c>
    </row>
    <row r="92" ht="15.75" customHeight="1">
      <c r="A92" s="129" t="s">
        <v>41</v>
      </c>
      <c r="B92" s="130">
        <v>2.5</v>
      </c>
      <c r="C92" s="129">
        <v>0.087</v>
      </c>
      <c r="D92" s="131" t="s">
        <v>76</v>
      </c>
      <c r="E92" s="129">
        <v>0.094</v>
      </c>
      <c r="F92" s="131" t="s">
        <v>76</v>
      </c>
      <c r="G92" s="129">
        <v>0.115</v>
      </c>
      <c r="H92" s="131" t="s">
        <v>76</v>
      </c>
      <c r="I92" s="129">
        <v>0.123</v>
      </c>
      <c r="J92" s="131" t="s">
        <v>76</v>
      </c>
      <c r="K92" s="129">
        <v>0.139</v>
      </c>
      <c r="L92" s="131" t="s">
        <v>76</v>
      </c>
    </row>
    <row r="93" ht="15.75" customHeight="1">
      <c r="A93" s="129" t="s">
        <v>38</v>
      </c>
      <c r="B93" s="130">
        <v>2.5</v>
      </c>
      <c r="C93" s="129">
        <v>0.088</v>
      </c>
      <c r="D93" s="131" t="s">
        <v>76</v>
      </c>
      <c r="E93" s="129">
        <v>0.091</v>
      </c>
      <c r="F93" s="131" t="s">
        <v>76</v>
      </c>
      <c r="G93" s="129">
        <v>0.113</v>
      </c>
      <c r="H93" s="131" t="s">
        <v>76</v>
      </c>
      <c r="I93" s="129">
        <v>0.136</v>
      </c>
      <c r="J93" s="131" t="s">
        <v>76</v>
      </c>
      <c r="K93" s="129">
        <v>0.31</v>
      </c>
      <c r="L93" s="131" t="s">
        <v>76</v>
      </c>
    </row>
    <row r="94" ht="15.75" customHeight="1">
      <c r="A94" s="129" t="s">
        <v>35</v>
      </c>
      <c r="B94" s="130">
        <v>2.5</v>
      </c>
      <c r="C94" s="129">
        <v>0.218</v>
      </c>
      <c r="D94" s="131" t="s">
        <v>76</v>
      </c>
      <c r="E94" s="129">
        <v>0.223</v>
      </c>
      <c r="F94" s="131" t="s">
        <v>76</v>
      </c>
      <c r="G94" s="129">
        <v>0.238</v>
      </c>
      <c r="H94" s="131" t="s">
        <v>76</v>
      </c>
      <c r="I94" s="129">
        <v>0.298</v>
      </c>
      <c r="J94" s="131" t="s">
        <v>76</v>
      </c>
      <c r="K94" s="129">
        <v>0.955</v>
      </c>
      <c r="L94" s="131" t="s">
        <v>76</v>
      </c>
    </row>
    <row r="95" ht="15.75" customHeight="1">
      <c r="A95" s="129" t="s">
        <v>44</v>
      </c>
      <c r="B95" s="130">
        <v>2.5</v>
      </c>
      <c r="C95" s="129">
        <v>0.143</v>
      </c>
      <c r="D95" s="131" t="s">
        <v>76</v>
      </c>
      <c r="E95" s="129">
        <v>0.146</v>
      </c>
      <c r="F95" s="131" t="s">
        <v>76</v>
      </c>
      <c r="G95" s="129">
        <v>0.179</v>
      </c>
      <c r="H95" s="131" t="s">
        <v>76</v>
      </c>
      <c r="I95" s="129">
        <v>0.224</v>
      </c>
      <c r="J95" s="131" t="s">
        <v>76</v>
      </c>
      <c r="K95" s="129">
        <v>0.778</v>
      </c>
      <c r="L95" s="131" t="s">
        <v>76</v>
      </c>
    </row>
    <row r="96" ht="15.75" customHeight="1">
      <c r="A96" s="129" t="s">
        <v>47</v>
      </c>
      <c r="B96" s="130">
        <v>2.5</v>
      </c>
      <c r="C96" s="129">
        <v>0.09</v>
      </c>
      <c r="D96" s="131" t="s">
        <v>76</v>
      </c>
      <c r="E96" s="129">
        <v>0.096</v>
      </c>
      <c r="F96" s="131" t="s">
        <v>76</v>
      </c>
      <c r="G96" s="129">
        <v>0.096</v>
      </c>
      <c r="H96" s="131" t="s">
        <v>76</v>
      </c>
      <c r="I96" s="129">
        <v>0.116</v>
      </c>
      <c r="J96" s="131" t="s">
        <v>76</v>
      </c>
      <c r="K96" s="129">
        <v>0.599</v>
      </c>
      <c r="L96" s="131" t="s">
        <v>76</v>
      </c>
    </row>
    <row r="97" ht="15.75" customHeight="1">
      <c r="A97" s="129" t="s">
        <v>33</v>
      </c>
      <c r="B97" s="130">
        <v>2.5</v>
      </c>
      <c r="C97" s="129">
        <v>0.246</v>
      </c>
      <c r="D97" s="131" t="s">
        <v>76</v>
      </c>
      <c r="E97" s="129">
        <v>0.263</v>
      </c>
      <c r="F97" s="131" t="s">
        <v>76</v>
      </c>
      <c r="G97" s="129">
        <v>0.267</v>
      </c>
      <c r="H97" s="131" t="s">
        <v>76</v>
      </c>
      <c r="I97" s="129">
        <v>0.35</v>
      </c>
      <c r="J97" s="131" t="s">
        <v>76</v>
      </c>
      <c r="K97" s="129">
        <v>1.256</v>
      </c>
      <c r="L97" s="131" t="s">
        <v>76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>
      <c r="K570" s="76"/>
      <c r="L570" s="76"/>
      <c r="M570" s="76"/>
      <c r="N570" s="76"/>
    </row>
    <row r="571" ht="15.75" customHeight="1">
      <c r="K571" s="76"/>
      <c r="L571" s="76"/>
      <c r="M571" s="95"/>
      <c r="N571" s="95"/>
      <c r="O571" s="76"/>
      <c r="P571" s="76"/>
      <c r="Q571" s="76"/>
      <c r="R571" s="76"/>
      <c r="S571" s="76"/>
    </row>
    <row r="572" ht="15.75" customHeight="1">
      <c r="K572" s="76"/>
      <c r="L572" s="76"/>
      <c r="M572" s="95"/>
      <c r="N572" s="95"/>
      <c r="O572" s="95"/>
      <c r="P572" s="95"/>
      <c r="Q572" s="95"/>
      <c r="R572" s="95"/>
      <c r="S572" s="95"/>
    </row>
    <row r="573" ht="15.75" customHeight="1">
      <c r="K573" s="76"/>
      <c r="L573" s="76"/>
      <c r="M573" s="95"/>
      <c r="N573" s="95"/>
      <c r="O573" s="95"/>
      <c r="P573" s="95"/>
      <c r="Q573" s="95"/>
      <c r="R573" s="76"/>
      <c r="S573" s="95"/>
    </row>
    <row r="574" ht="15.75" customHeight="1">
      <c r="K574" s="76"/>
      <c r="L574" s="76"/>
      <c r="M574" s="95"/>
      <c r="N574" s="95"/>
      <c r="O574" s="95"/>
      <c r="P574" s="95"/>
      <c r="Q574" s="95"/>
      <c r="R574" s="76"/>
      <c r="S574" s="95"/>
    </row>
    <row r="575" ht="15.75" customHeight="1">
      <c r="K575" s="76"/>
      <c r="L575" s="76"/>
      <c r="M575" s="95"/>
      <c r="N575" s="95"/>
      <c r="O575" s="95"/>
      <c r="P575" s="95"/>
      <c r="Q575" s="95"/>
      <c r="R575" s="95"/>
      <c r="S575" s="95"/>
    </row>
    <row r="576" ht="15.75" customHeight="1">
      <c r="K576" s="76"/>
      <c r="L576" s="76"/>
      <c r="M576" s="95"/>
      <c r="N576" s="95"/>
      <c r="O576" s="95"/>
      <c r="P576" s="95"/>
      <c r="Q576" s="95"/>
      <c r="R576" s="95"/>
      <c r="S576" s="95"/>
    </row>
    <row r="577" ht="15.75" customHeight="1">
      <c r="K577" s="76"/>
      <c r="L577" s="76"/>
      <c r="M577" s="95"/>
      <c r="N577" s="95"/>
      <c r="O577" s="95"/>
      <c r="P577" s="95"/>
      <c r="Q577" s="95"/>
      <c r="R577" s="95"/>
      <c r="S577" s="95"/>
    </row>
    <row r="578" ht="15.75" customHeight="1">
      <c r="K578" s="76"/>
      <c r="L578" s="76"/>
      <c r="M578" s="95"/>
      <c r="N578" s="95"/>
      <c r="O578" s="95"/>
      <c r="P578" s="95"/>
      <c r="Q578" s="95"/>
      <c r="R578" s="76"/>
      <c r="S578" s="95"/>
    </row>
    <row r="579" ht="15.75" customHeight="1">
      <c r="K579" s="76"/>
      <c r="L579" s="76"/>
      <c r="M579" s="95"/>
      <c r="N579" s="95"/>
      <c r="O579" s="95"/>
      <c r="P579" s="95"/>
      <c r="Q579" s="95"/>
      <c r="R579" s="76"/>
      <c r="S579" s="95"/>
    </row>
    <row r="580" ht="15.75" customHeight="1">
      <c r="K580" s="76"/>
      <c r="L580" s="76"/>
      <c r="M580" s="95"/>
      <c r="N580" s="95"/>
      <c r="O580" s="95"/>
      <c r="P580" s="95"/>
      <c r="Q580" s="95"/>
      <c r="R580" s="76"/>
      <c r="S580" s="95"/>
    </row>
    <row r="581" ht="15.75" customHeight="1">
      <c r="K581" s="76"/>
      <c r="L581" s="76"/>
      <c r="M581" s="95"/>
      <c r="N581" s="95"/>
      <c r="O581" s="95"/>
      <c r="P581" s="95"/>
      <c r="Q581" s="95"/>
      <c r="R581" s="76"/>
      <c r="S581" s="95"/>
    </row>
    <row r="582" ht="15.75" customHeight="1">
      <c r="O582" s="95"/>
      <c r="P582" s="95"/>
      <c r="Q582" s="95"/>
      <c r="R582" s="95"/>
      <c r="S582" s="95"/>
    </row>
    <row r="583" ht="15.75" customHeight="1"/>
    <row r="584" ht="15.75" customHeight="1"/>
    <row r="585" ht="15.75" customHeight="1"/>
    <row r="586" ht="15.75" customHeight="1">
      <c r="E586" s="132"/>
      <c r="K586" s="76"/>
      <c r="L586" s="76"/>
      <c r="M586" s="76"/>
      <c r="N586" s="76"/>
    </row>
    <row r="587" ht="15.75" customHeight="1">
      <c r="K587" s="76"/>
      <c r="L587" s="76"/>
      <c r="M587" s="95"/>
      <c r="N587" s="95"/>
      <c r="O587" s="76"/>
      <c r="P587" s="76"/>
      <c r="Q587" s="76"/>
      <c r="R587" s="76"/>
      <c r="S587" s="76"/>
      <c r="T587" s="76"/>
    </row>
    <row r="588" ht="15.75" customHeight="1">
      <c r="E588" s="96"/>
      <c r="F588" s="96"/>
      <c r="G588" s="96"/>
      <c r="H588" s="96"/>
      <c r="K588" s="76"/>
      <c r="L588" s="76"/>
      <c r="M588" s="95"/>
      <c r="N588" s="95"/>
      <c r="O588" s="95"/>
      <c r="P588" s="95"/>
      <c r="Q588" s="95"/>
      <c r="R588" s="95"/>
      <c r="S588" s="95"/>
      <c r="T588" s="95"/>
    </row>
    <row r="589" ht="15.75" customHeight="1">
      <c r="E589" s="133"/>
      <c r="F589" s="134"/>
      <c r="G589" s="48"/>
      <c r="H589" s="135"/>
      <c r="K589" s="76"/>
      <c r="L589" s="76"/>
      <c r="M589" s="95"/>
      <c r="N589" s="95"/>
      <c r="O589" s="95"/>
      <c r="P589" s="95"/>
      <c r="Q589" s="95"/>
      <c r="R589" s="76"/>
      <c r="S589" s="95"/>
      <c r="T589" s="95"/>
    </row>
    <row r="590" ht="15.75" customHeight="1">
      <c r="E590" s="133"/>
      <c r="F590" s="134"/>
      <c r="G590" s="48"/>
      <c r="H590" s="135"/>
      <c r="K590" s="76"/>
      <c r="L590" s="76"/>
      <c r="M590" s="95"/>
      <c r="N590" s="95"/>
      <c r="O590" s="95"/>
      <c r="P590" s="95"/>
      <c r="Q590" s="95"/>
      <c r="R590" s="76"/>
      <c r="S590" s="95"/>
      <c r="T590" s="95"/>
    </row>
    <row r="591" ht="15.75" customHeight="1">
      <c r="E591" s="133"/>
      <c r="F591" s="134"/>
      <c r="G591" s="48"/>
      <c r="H591" s="135"/>
      <c r="K591" s="76"/>
      <c r="L591" s="76"/>
      <c r="M591" s="95"/>
      <c r="N591" s="95"/>
      <c r="O591" s="95"/>
      <c r="P591" s="95"/>
      <c r="Q591" s="95"/>
      <c r="R591" s="95"/>
      <c r="S591" s="95"/>
      <c r="T591" s="95"/>
    </row>
    <row r="592" ht="15.75" customHeight="1">
      <c r="E592" s="133"/>
      <c r="F592" s="134"/>
      <c r="G592" s="48"/>
      <c r="H592" s="135"/>
      <c r="K592" s="76"/>
      <c r="L592" s="76"/>
      <c r="M592" s="95"/>
      <c r="N592" s="95"/>
      <c r="O592" s="95"/>
      <c r="P592" s="95"/>
      <c r="Q592" s="95"/>
      <c r="R592" s="95"/>
      <c r="S592" s="95"/>
      <c r="T592" s="95"/>
    </row>
    <row r="593" ht="15.75" customHeight="1">
      <c r="E593" s="133"/>
      <c r="F593" s="134"/>
      <c r="G593" s="48"/>
      <c r="H593" s="135"/>
      <c r="K593" s="76"/>
      <c r="L593" s="76"/>
      <c r="M593" s="95"/>
      <c r="N593" s="95"/>
      <c r="O593" s="95"/>
      <c r="P593" s="95"/>
      <c r="Q593" s="95"/>
      <c r="R593" s="95"/>
      <c r="S593" s="95"/>
      <c r="T593" s="95"/>
    </row>
    <row r="594" ht="15.75" customHeight="1">
      <c r="E594" s="133"/>
      <c r="F594" s="134"/>
      <c r="G594" s="48"/>
      <c r="H594" s="135"/>
      <c r="K594" s="76"/>
      <c r="L594" s="76"/>
      <c r="M594" s="95"/>
      <c r="N594" s="95"/>
      <c r="O594" s="95"/>
      <c r="P594" s="95"/>
      <c r="Q594" s="95"/>
      <c r="R594" s="76"/>
      <c r="S594" s="95"/>
      <c r="T594" s="95"/>
    </row>
    <row r="595" ht="15.75" customHeight="1">
      <c r="E595" s="133"/>
      <c r="F595" s="134"/>
      <c r="G595" s="48"/>
      <c r="H595" s="135"/>
      <c r="K595" s="76"/>
      <c r="L595" s="76"/>
      <c r="M595" s="95"/>
      <c r="N595" s="95"/>
      <c r="O595" s="95"/>
      <c r="P595" s="95"/>
      <c r="Q595" s="95"/>
      <c r="R595" s="76"/>
      <c r="S595" s="95"/>
      <c r="T595" s="95"/>
    </row>
    <row r="596" ht="15.75" customHeight="1">
      <c r="E596" s="133"/>
      <c r="F596" s="134"/>
      <c r="G596" s="48"/>
      <c r="H596" s="135"/>
      <c r="K596" s="76"/>
      <c r="L596" s="76"/>
      <c r="M596" s="95"/>
      <c r="N596" s="95"/>
      <c r="O596" s="95"/>
      <c r="P596" s="95"/>
      <c r="Q596" s="95"/>
      <c r="R596" s="76"/>
      <c r="S596" s="95"/>
      <c r="T596" s="95"/>
    </row>
    <row r="597" ht="15.75" customHeight="1">
      <c r="E597" s="133"/>
      <c r="F597" s="134"/>
      <c r="G597" s="48"/>
      <c r="H597" s="135"/>
      <c r="K597" s="76"/>
      <c r="L597" s="76"/>
      <c r="M597" s="95"/>
      <c r="N597" s="95"/>
      <c r="O597" s="95"/>
      <c r="P597" s="95"/>
      <c r="Q597" s="95"/>
      <c r="R597" s="76"/>
      <c r="S597" s="95"/>
      <c r="T597" s="95"/>
    </row>
    <row r="598" ht="15.75" customHeight="1">
      <c r="E598" s="133"/>
      <c r="F598" s="134"/>
      <c r="G598" s="48"/>
      <c r="H598" s="135"/>
      <c r="K598" s="76"/>
      <c r="L598" s="76"/>
      <c r="M598" s="95"/>
      <c r="N598" s="95"/>
      <c r="O598" s="95"/>
      <c r="P598" s="95"/>
      <c r="Q598" s="95"/>
      <c r="R598" s="95"/>
      <c r="S598" s="95"/>
      <c r="T598" s="95"/>
    </row>
    <row r="599" ht="15.75" customHeight="1">
      <c r="E599" s="133"/>
      <c r="F599" s="134"/>
      <c r="G599" s="48"/>
      <c r="H599" s="135"/>
      <c r="O599" s="95"/>
      <c r="P599" s="95"/>
      <c r="Q599" s="95"/>
      <c r="R599" s="76"/>
      <c r="S599" s="95"/>
      <c r="T599" s="95"/>
    </row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8">
    <mergeCell ref="A39:D39"/>
    <mergeCell ref="A59:D59"/>
    <mergeCell ref="E586:H586"/>
    <mergeCell ref="A7:D7"/>
    <mergeCell ref="A23:D23"/>
    <mergeCell ref="F23:I23"/>
    <mergeCell ref="K23:N23"/>
    <mergeCell ref="F39:I3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Назар Грехов</dc:creator>
</cp:coreProperties>
</file>