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<sst xmlns="http://schemas.openxmlformats.org/spreadsheetml/2006/main" count="170" uniqueCount="78">
  <si>
    <t>all_mean</t>
  </si>
  <si>
    <t>all_std</t>
  </si>
  <si>
    <t>right_mean</t>
  </si>
  <si>
    <t>right_std</t>
  </si>
  <si>
    <t>left_mean</t>
  </si>
  <si>
    <t>left_std</t>
  </si>
  <si>
    <t>total_failed</t>
  </si>
  <si>
    <t>right_failed</t>
  </si>
  <si>
    <t>left_failed</t>
  </si>
  <si>
    <t>total_disagreement</t>
  </si>
  <si>
    <t>mean_disagreement</t>
  </si>
  <si>
    <t>std_disagreement</t>
  </si>
  <si>
    <t>sentence</t>
  </si>
  <si>
    <t/>
  </si>
  <si>
    <t>failed_th</t>
  </si>
  <si>
    <t>הפרטת חברות ממשלתיות בישראל כמו חברת החשמל היא</t>
  </si>
  <si>
    <t>כלכלי</t>
  </si>
  <si>
    <t>mead_dis_th</t>
  </si>
  <si>
    <t>nan</t>
  </si>
  <si>
    <t>האיזון בין הרחבת מערכת הבריאות הציבורית הישראלית לבין שמירה על נטל המס צריך להיות</t>
  </si>
  <si>
    <t>את הפטור ממע"מ על פירות וירקות בישראל צריך</t>
  </si>
  <si>
    <t>דתי</t>
  </si>
  <si>
    <t>כוחם של הוועדים הגדולים במשק הישראלי הוא</t>
  </si>
  <si>
    <t>נץ</t>
  </si>
  <si>
    <t>את קצבאות הביטוח הלאומי בישראל צריך</t>
  </si>
  <si>
    <t>עדתי</t>
  </si>
  <si>
    <t>פתיחת שוק הבנקאות בישראל לתחרות מחו"ל תגרום ל</t>
  </si>
  <si>
    <t>שמרני</t>
  </si>
  <si>
    <t>בישראל התערבות המדינה בשוק ההון צריכה להיות</t>
  </si>
  <si>
    <t>את הפיקוח על מחירי מוצרי המזון בישראל צריך</t>
  </si>
  <si>
    <t>בקביעת גובה שכר המינימום בישראל, יש לקחת בחשבון</t>
  </si>
  <si>
    <t>כדי להתמודד עם ריכוזיות במשק הישראלי, יש</t>
  </si>
  <si>
    <t>את גיל הפרישה בישראל צריך</t>
  </si>
  <si>
    <t>בישראל לקידום הפיתוח הכלכלי בפריפריה, יש</t>
  </si>
  <si>
    <t>שירות צבאי או לאומי לכל אזרח ישראלי צריך</t>
  </si>
  <si>
    <t>נישואים אזרחיים בישראל צריכים</t>
  </si>
  <si>
    <t>היחס בין דת ומדינה בישראל צריך להיות</t>
  </si>
  <si>
    <t>בישראל תחבורה ציבורית בשבת צריכה</t>
  </si>
  <si>
    <t>תפקידם של בתי הדין הרבניים במערכת המשפט הישראלית צריך להיות</t>
  </si>
  <si>
    <t>בישראל שילוב לימודי ליבה בחינוך החרדי הוא</t>
  </si>
  <si>
    <t>אופי השבת במרחב הציבורי בישראל צריך להיקבע על ידי</t>
  </si>
  <si>
    <t>בנושא נישואים חד-מיניים, ישראל צריכה</t>
  </si>
  <si>
    <t>הסדרת פעילות העסקים בשבת בישראל צריכה</t>
  </si>
  <si>
    <t>מדיניות ההפלות בישראל צריכה</t>
  </si>
  <si>
    <t>כדי להתמודד עם עבירות ביטחוניות בישראל, יש</t>
  </si>
  <si>
    <t>השימוש במעצרים מנהליים בישראל הוא</t>
  </si>
  <si>
    <t>האיזון בין סמכויות השב"כ לבין הגנה על פרטיות האזרחים צריך</t>
  </si>
  <si>
    <t>בקידום הסכמי שלום עם מדינות ערב, ישראל צריכה</t>
  </si>
  <si>
    <t>בקביעת תקציב הביטחון הישראלי, יש לקחת בחשבון</t>
  </si>
  <si>
    <t>מדיניות החוץ של ישראל צריכה</t>
  </si>
  <si>
    <t>הסיוע הביטחוני מארה"ב משפיע על העצמאות של ישראל באופן</t>
  </si>
  <si>
    <t>מדיניות ההתיישבות בשטחי יהודה ושומרון צריכה</t>
  </si>
  <si>
    <t>שילוב לימודי יהדות ומורשת במערכת החינוך הממלכתית צריך</t>
  </si>
  <si>
    <t>מדיניות העסקת עובדים זרים בישראל צריכה</t>
  </si>
  <si>
    <t>כדי לעודד עלייה לישראל, יש</t>
  </si>
  <si>
    <t>הטענה שקיימת אפליה נגד מזרחים באוניברסיטאות בישראל היא</t>
  </si>
  <si>
    <t>הסיבות למיעוט השופטים המזרחים בבתי המשפט העליון הישראלי הן</t>
  </si>
  <si>
    <t>כדי להבטיח ייצוג הולם של המגוון העדתי בתפקידי מפתח במוסדות ציבוריים ישראלים, יש</t>
  </si>
  <si>
    <t>בישראל הקצאת תקציבים ייעודיים לשימור מסורות של קהילות יהודיות שונות היא</t>
  </si>
  <si>
    <t>הטענה שאין בעיה עדתית בישראל כיום היא</t>
  </si>
  <si>
    <t>הטענה לאפליה עדתית משפיעה על החברה הישראלית באופן</t>
  </si>
  <si>
    <t>הגורמים העיקריים לשסע העדתי בישראל הם</t>
  </si>
  <si>
    <t>התקשורת משפיעה על תפיסות עדתיות בישראל באופן</t>
  </si>
  <si>
    <t>ההשפעה של שיקולים עדתיים בפוליטיקה הישראלית היא</t>
  </si>
  <si>
    <t>אימוץ התרבות ה"גבוהה" (תיאטרון, מוזיקה קלאסית וכו') המערבית בישראל הוא</t>
  </si>
  <si>
    <t>המוזיקה המזרחית הישראל היא</t>
  </si>
  <si>
    <t>לגליזציה של קנאביס בישראל תגרום ל</t>
  </si>
  <si>
    <t>הגבלת כהונת ראש הממשלה תשפיע על המערכת הפוליטית בישראל באופן</t>
  </si>
  <si>
    <t>חוקה מלאה לישראל  צריכה</t>
  </si>
  <si>
    <t>סמכויות בית המשפט העליון בישראל צריכות</t>
  </si>
  <si>
    <t>מדיניות ההגירה בישראל צריכה</t>
  </si>
  <si>
    <t>נישואים בין יהודים ללא-יהודים בישראל צריכים</t>
  </si>
  <si>
    <t>בישראל האיזון בין חופש העיתונות לבין אינטרסים של המדינה צריך</t>
  </si>
  <si>
    <t>היחס בין הרשות השופטת לרשויות האחרות בישראל צריך</t>
  </si>
  <si>
    <t>הפיקוח על ארגוני החברה האזרחית בישראל המקבלים מימון זר צריך</t>
  </si>
  <si>
    <t>בישראל הגבלת חופש הביטוי ברשתות החברתיות צריכה</t>
  </si>
  <si>
    <t>נשיאת נשק על ידי אזרחים ישראלים היא</t>
  </si>
  <si>
    <t>התייחסות למועמדים לתפקידי שר או ראש ממשלה בישראל שנאשמו או הורשעו בפלילים צריכה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</si>
</sst>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1F1F1F"/>
      <name val="Google Sans Mon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2" fontId="3" numFmtId="2" xfId="0" applyAlignment="1" applyFill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/>
      <c r="P1" s="3"/>
      <c r="Q1" s="3" t="s">
        <v>14</v>
      </c>
      <c r="R1" s="4">
        <v>4.0</v>
      </c>
      <c r="S1" s="3"/>
      <c r="T1" s="3"/>
      <c r="U1" s="4">
        <v>4.0</v>
      </c>
      <c r="V1" s="3"/>
      <c r="W1" s="3"/>
      <c r="X1" s="4">
        <v>5.0</v>
      </c>
      <c r="Y1" s="3"/>
      <c r="Z1" s="3"/>
    </row>
    <row r="2">
      <c r="A2" s="5">
        <v>4.0</v>
      </c>
      <c r="B2" s="5">
        <v>0.0</v>
      </c>
      <c r="C2" s="5">
        <v>4.0</v>
      </c>
      <c r="D2" s="5">
        <v>0.0</v>
      </c>
      <c r="E2" s="5">
        <v>4.0</v>
      </c>
      <c r="F2" s="5">
        <v>0.0</v>
      </c>
      <c r="G2" s="5">
        <v>8.0</v>
      </c>
      <c r="H2" s="5">
        <v>4.0</v>
      </c>
      <c r="I2" s="5">
        <v>4.0</v>
      </c>
      <c r="J2" s="5">
        <v>0.0</v>
      </c>
      <c r="K2" s="5">
        <v>0.0</v>
      </c>
      <c r="L2" s="5">
        <v>0.0</v>
      </c>
      <c r="M2" s="6" t="s">
        <v>15</v>
      </c>
      <c r="N2" s="7" t="s">
        <v>16</v>
      </c>
      <c r="O2" s="8">
        <f t="shared" ref="O2:P2" si="1">AVERAGE(A2:A13)</f>
        <v>2.588383838</v>
      </c>
      <c r="P2" s="8">
        <f t="shared" si="1"/>
        <v>0.4611871064</v>
      </c>
      <c r="Q2" s="3" t="s">
        <v>17</v>
      </c>
      <c r="R2" s="4">
        <v>1.0</v>
      </c>
      <c r="S2" s="3"/>
      <c r="T2" s="3"/>
      <c r="U2" s="4">
        <v>1.5</v>
      </c>
      <c r="V2" s="3"/>
      <c r="W2" s="3"/>
      <c r="X2" s="4">
        <v>1.5</v>
      </c>
      <c r="Y2" s="3"/>
      <c r="Z2" s="3"/>
    </row>
    <row r="3">
      <c r="A3" s="5" t="s">
        <v>18</v>
      </c>
      <c r="B3" s="5" t="s">
        <v>18</v>
      </c>
      <c r="C3" s="5" t="s">
        <v>18</v>
      </c>
      <c r="D3" s="5" t="s">
        <v>18</v>
      </c>
      <c r="E3" s="5" t="s">
        <v>18</v>
      </c>
      <c r="F3" s="5" t="s">
        <v>18</v>
      </c>
      <c r="G3" s="5">
        <v>10.0</v>
      </c>
      <c r="H3" s="5">
        <v>5.0</v>
      </c>
      <c r="I3" s="5">
        <v>5.0</v>
      </c>
      <c r="J3" s="5" t="s">
        <v>18</v>
      </c>
      <c r="K3" s="5" t="s">
        <v>18</v>
      </c>
      <c r="L3" s="5" t="s">
        <v>18</v>
      </c>
      <c r="M3" s="6" t="s">
        <v>19</v>
      </c>
      <c r="N3" s="7" t="s">
        <v>16</v>
      </c>
      <c r="O3" s="3"/>
      <c r="P3" s="3"/>
      <c r="Q3" s="4" t="s">
        <v>16</v>
      </c>
      <c r="R3" s="9">
        <f t="shared" ref="R3:R7" si="2">AVERAGEIFS($A$2:$A$57, $G$2:$G$57, "&lt;"&amp;R$1, $K$2:$K$57, "&lt;"&amp;R$2, $N$2:$N$57, "="&amp;$Q3)</f>
        <v>2.413888889</v>
      </c>
      <c r="S3" s="4">
        <f t="shared" ref="S3:S7" si="3">COUNTIFS($G$2:$G$57, "&lt;"&amp;R$1, $K$2:$K$57, "&lt;"&amp;R$2, $N$2:$N$57, "="&amp;$Q3)</f>
        <v>4</v>
      </c>
      <c r="T3" s="9">
        <f>IFERROR(__xludf.DUMMYFUNCTION("STDEVA(FILTER($A$2:$A$57, $G$2:$G$57&lt;R$1, $K$2:$K$57&lt;R$2, $N$2:$N$57=$Q3))"),1.0363903406881059)</f>
        <v>1.036390341</v>
      </c>
      <c r="U3" s="9">
        <f t="shared" ref="U3:U7" si="4">AVERAGEIFS($A$2:$A$57, $G$2:$G$57, "&lt;"&amp;U$1, $K$2:$K$57, "&lt;"&amp;U$2, $N$2:$N$57, "="&amp;$Q3)</f>
        <v>2.413888889</v>
      </c>
      <c r="V3" s="4">
        <f t="shared" ref="V3:V7" si="5">COUNTIFS($G$2:$G$57, "&lt;"&amp;U$1, $K$2:$K$57, "&lt;"&amp;U$2, $N$2:$N$57, "="&amp;$Q3)</f>
        <v>4</v>
      </c>
      <c r="W3" s="9">
        <f>IFERROR(__xludf.DUMMYFUNCTION("STDEVA(FILTER($A$2:$A$57, $G$2:$G$57&lt;U$1, $K$2:$K$57&lt;U$2, $N$2:$N$57=$Q3))"),1.0363903406881059)</f>
        <v>1.036390341</v>
      </c>
      <c r="X3" s="9">
        <f t="shared" ref="X3:X7" si="6">AVERAGEIFS($A$2:$A$57, $G$2:$G$57, "&lt;"&amp;X$1, $K$2:$K$57, "&lt;"&amp;X$2, $N$2:$N$57, "="&amp;$Q3)</f>
        <v>2.290277778</v>
      </c>
      <c r="Y3" s="4">
        <f t="shared" ref="Y3:Y7" si="7">COUNTIFS($G$2:$G$57, "&lt;"&amp;X$1, $K$2:$K$57, "&lt;"&amp;X$2, $N$2:$N$57, "="&amp;$Q3)</f>
        <v>8</v>
      </c>
      <c r="Z3" s="9">
        <f>IFERROR(__xludf.DUMMYFUNCTION("STDEVA(FILTER($A$2:$A$57, $G$2:$G$57&lt;X$1, $K$2:$K$57&lt;X$2, $N$2:$N$57=$Q3))"),0.9478544880473293)</f>
        <v>0.947854488</v>
      </c>
    </row>
    <row r="4">
      <c r="A4" s="5">
        <v>1.83333333333333</v>
      </c>
      <c r="B4" s="5">
        <v>0.372677996249964</v>
      </c>
      <c r="C4" s="5">
        <v>2.0</v>
      </c>
      <c r="D4" s="5">
        <v>0.0</v>
      </c>
      <c r="E4" s="5">
        <v>1.75</v>
      </c>
      <c r="F4" s="5">
        <v>0.433012701892219</v>
      </c>
      <c r="G4" s="5">
        <v>4.0</v>
      </c>
      <c r="H4" s="5">
        <v>3.0</v>
      </c>
      <c r="I4" s="5">
        <v>1.0</v>
      </c>
      <c r="J4" s="5">
        <v>0.0</v>
      </c>
      <c r="K4" s="5">
        <v>0.0</v>
      </c>
      <c r="L4" s="5">
        <v>0.0</v>
      </c>
      <c r="M4" s="6" t="s">
        <v>20</v>
      </c>
      <c r="N4" s="7" t="s">
        <v>16</v>
      </c>
      <c r="O4" s="3"/>
      <c r="P4" s="3"/>
      <c r="Q4" s="4" t="s">
        <v>21</v>
      </c>
      <c r="R4" s="9">
        <f t="shared" si="2"/>
        <v>3.013888889</v>
      </c>
      <c r="S4" s="4">
        <f t="shared" si="3"/>
        <v>3</v>
      </c>
      <c r="T4" s="9">
        <f>IFERROR(__xludf.DUMMYFUNCTION("STDEVA(FILTER($A$2:$A$57, $G$2:$G$57&lt;R$1, $K$2:$K$57&lt;R$2, $N$2:$N$57=$Q4))"),0.797493178886419)</f>
        <v>0.7974931789</v>
      </c>
      <c r="U4" s="9">
        <f t="shared" si="4"/>
        <v>2.908333333</v>
      </c>
      <c r="V4" s="4">
        <f t="shared" si="5"/>
        <v>5</v>
      </c>
      <c r="W4" s="9">
        <f>IFERROR(__xludf.DUMMYFUNCTION("STDEVA(FILTER($A$2:$A$57, $G$2:$G$57&lt;U$1, $K$2:$K$57&lt;U$2, $N$2:$N$57=$Q4))"),0.6083904082814638)</f>
        <v>0.6083904083</v>
      </c>
      <c r="X4" s="9">
        <f t="shared" si="6"/>
        <v>3.090277778</v>
      </c>
      <c r="Y4" s="4">
        <f t="shared" si="7"/>
        <v>6</v>
      </c>
      <c r="Z4" s="9">
        <f>IFERROR(__xludf.DUMMYFUNCTION("STDEVA(FILTER($A$2:$A$57, $G$2:$G$57&lt;X$1, $K$2:$K$57&lt;X$2, $N$2:$N$57=$Q4))"),0.7033731557973297)</f>
        <v>0.7033731558</v>
      </c>
    </row>
    <row r="5">
      <c r="A5" s="5">
        <v>2.75</v>
      </c>
      <c r="B5" s="5">
        <v>0.433012701892219</v>
      </c>
      <c r="C5" s="5">
        <v>2.66666666666666</v>
      </c>
      <c r="D5" s="5">
        <v>0.471404520791031</v>
      </c>
      <c r="E5" s="5">
        <v>3.0</v>
      </c>
      <c r="F5" s="5">
        <v>0.0</v>
      </c>
      <c r="G5" s="5">
        <v>6.0</v>
      </c>
      <c r="H5" s="5">
        <v>2.0</v>
      </c>
      <c r="I5" s="5">
        <v>4.0</v>
      </c>
      <c r="J5" s="5">
        <v>0.0</v>
      </c>
      <c r="K5" s="5">
        <v>0.0</v>
      </c>
      <c r="L5" s="5">
        <v>0.0</v>
      </c>
      <c r="M5" s="6" t="s">
        <v>22</v>
      </c>
      <c r="N5" s="7" t="s">
        <v>16</v>
      </c>
      <c r="O5" s="3"/>
      <c r="P5" s="3"/>
      <c r="Q5" s="4" t="s">
        <v>23</v>
      </c>
      <c r="R5" s="9">
        <f t="shared" si="2"/>
        <v>2.582638889</v>
      </c>
      <c r="S5" s="4">
        <f t="shared" si="3"/>
        <v>4</v>
      </c>
      <c r="T5" s="9">
        <f>IFERROR(__xludf.DUMMYFUNCTION("STDEVA(FILTER($A$2:$A$57, $G$2:$G$57&lt;R$1, $K$2:$K$57&lt;R$2, $N$2:$N$57=$Q5))"),0.7320076928186448)</f>
        <v>0.7320076928</v>
      </c>
      <c r="U5" s="9">
        <f t="shared" si="4"/>
        <v>2.679875283</v>
      </c>
      <c r="V5" s="4">
        <f t="shared" si="5"/>
        <v>7</v>
      </c>
      <c r="W5" s="9">
        <f>IFERROR(__xludf.DUMMYFUNCTION("STDEVA(FILTER($A$2:$A$57, $G$2:$G$57&lt;U$1, $K$2:$K$57&lt;U$2, $N$2:$N$57=$Q5))"),0.5940707563313107)</f>
        <v>0.5940707563</v>
      </c>
      <c r="X5" s="9">
        <f t="shared" si="6"/>
        <v>2.658421517</v>
      </c>
      <c r="Y5" s="4">
        <f t="shared" si="7"/>
        <v>9</v>
      </c>
      <c r="Z5" s="9">
        <f>IFERROR(__xludf.DUMMYFUNCTION("STDEVA(FILTER($A$2:$A$57, $G$2:$G$57&lt;X$1, $K$2:$K$57&lt;X$2, $N$2:$N$57=$Q5))"),0.6903417863674369)</f>
        <v>0.6903417864</v>
      </c>
    </row>
    <row r="6">
      <c r="A6" s="5">
        <v>1.0</v>
      </c>
      <c r="B6" s="5">
        <v>0.0</v>
      </c>
      <c r="C6" s="5">
        <v>1.0</v>
      </c>
      <c r="D6" s="5">
        <v>0.0</v>
      </c>
      <c r="E6" s="5">
        <v>1.0</v>
      </c>
      <c r="F6" s="5">
        <v>0.0</v>
      </c>
      <c r="G6" s="5">
        <v>4.0</v>
      </c>
      <c r="H6" s="5">
        <v>2.0</v>
      </c>
      <c r="I6" s="5">
        <v>2.0</v>
      </c>
      <c r="J6" s="5">
        <v>0.0</v>
      </c>
      <c r="K6" s="5">
        <v>0.0</v>
      </c>
      <c r="L6" s="5">
        <v>0.0</v>
      </c>
      <c r="M6" s="6" t="s">
        <v>24</v>
      </c>
      <c r="N6" s="7" t="s">
        <v>16</v>
      </c>
      <c r="O6" s="3"/>
      <c r="P6" s="3"/>
      <c r="Q6" s="4" t="s">
        <v>25</v>
      </c>
      <c r="R6" s="9">
        <f t="shared" si="2"/>
        <v>2.699444444</v>
      </c>
      <c r="S6" s="4">
        <f t="shared" si="3"/>
        <v>5</v>
      </c>
      <c r="T6" s="9">
        <f>IFERROR(__xludf.DUMMYFUNCTION("STDEVA(FILTER($A$2:$A$57, $G$2:$G$57&lt;R$1, $K$2:$K$57&lt;R$2, $N$2:$N$57=$Q6))"),0.643019257434876)</f>
        <v>0.6430192574</v>
      </c>
      <c r="U6" s="9">
        <f t="shared" si="4"/>
        <v>2.690079365</v>
      </c>
      <c r="V6" s="4">
        <f t="shared" si="5"/>
        <v>7</v>
      </c>
      <c r="W6" s="9">
        <f>IFERROR(__xludf.DUMMYFUNCTION("STDEVA(FILTER($A$2:$A$57, $G$2:$G$57&lt;U$1, $K$2:$K$57&lt;U$2, $N$2:$N$57=$Q6))"),0.5407086902511463)</f>
        <v>0.5407086903</v>
      </c>
      <c r="X6" s="9">
        <f t="shared" si="6"/>
        <v>2.582986111</v>
      </c>
      <c r="Y6" s="4">
        <f t="shared" si="7"/>
        <v>8</v>
      </c>
      <c r="Z6" s="9">
        <f>IFERROR(__xludf.DUMMYFUNCTION("STDEVA(FILTER($A$2:$A$57, $G$2:$G$57&lt;X$1, $K$2:$K$57&lt;X$2, $N$2:$N$57=$Q6))"),0.5851077274225617)</f>
        <v>0.5851077274</v>
      </c>
    </row>
    <row r="7">
      <c r="A7" s="5">
        <v>2.5</v>
      </c>
      <c r="B7" s="5">
        <v>1.11803398874989</v>
      </c>
      <c r="C7" s="5">
        <v>2.5</v>
      </c>
      <c r="D7" s="5">
        <v>0.866025403784438</v>
      </c>
      <c r="E7" s="5">
        <v>2.5</v>
      </c>
      <c r="F7" s="5">
        <v>1.5</v>
      </c>
      <c r="G7" s="5">
        <v>4.0</v>
      </c>
      <c r="H7" s="5">
        <v>1.0</v>
      </c>
      <c r="I7" s="5">
        <v>3.0</v>
      </c>
      <c r="J7" s="5">
        <v>1.0</v>
      </c>
      <c r="K7" s="5">
        <v>0.5</v>
      </c>
      <c r="L7" s="5">
        <v>0.5</v>
      </c>
      <c r="M7" s="6" t="s">
        <v>26</v>
      </c>
      <c r="N7" s="7" t="s">
        <v>16</v>
      </c>
      <c r="O7" s="3"/>
      <c r="P7" s="3"/>
      <c r="Q7" s="4" t="s">
        <v>27</v>
      </c>
      <c r="R7" s="9">
        <f t="shared" si="2"/>
        <v>2.709126984</v>
      </c>
      <c r="S7" s="4">
        <f t="shared" si="3"/>
        <v>9</v>
      </c>
      <c r="T7" s="9">
        <f>IFERROR(__xludf.DUMMYFUNCTION("STDEVA(FILTER($A$2:$A$57, $G$2:$G$57&lt;R$1, $K$2:$K$57&lt;R$2, $N$2:$N$57=$Q7))"),0.8955870963594398)</f>
        <v>0.8955870964</v>
      </c>
      <c r="U7" s="9">
        <f t="shared" si="4"/>
        <v>2.675714286</v>
      </c>
      <c r="V7" s="4">
        <f t="shared" si="5"/>
        <v>10</v>
      </c>
      <c r="W7" s="9">
        <f>IFERROR(__xludf.DUMMYFUNCTION("STDEVA(FILTER($A$2:$A$57, $G$2:$G$57&lt;U$1, $K$2:$K$57&lt;U$2, $N$2:$N$57=$Q7))"),0.8509528472831613)</f>
        <v>0.8509528473</v>
      </c>
      <c r="X7" s="9">
        <f t="shared" si="6"/>
        <v>2.614285714</v>
      </c>
      <c r="Y7" s="4">
        <f t="shared" si="7"/>
        <v>11</v>
      </c>
      <c r="Z7" s="9">
        <f>IFERROR(__xludf.DUMMYFUNCTION("STDEVA(FILTER($A$2:$A$57, $G$2:$G$57&lt;X$1, $K$2:$K$57&lt;X$2, $N$2:$N$57=$Q7))"),0.832596442902979)</f>
        <v>0.8325964429</v>
      </c>
    </row>
    <row r="8">
      <c r="A8" s="5">
        <v>3.33333333333333</v>
      </c>
      <c r="B8" s="5">
        <v>0.471404520791031</v>
      </c>
      <c r="C8" s="5">
        <v>3.33333333333333</v>
      </c>
      <c r="D8" s="5">
        <v>0.471404520791031</v>
      </c>
      <c r="E8" s="5">
        <v>3.33333333333333</v>
      </c>
      <c r="F8" s="5">
        <v>0.471404520791031</v>
      </c>
      <c r="G8" s="5">
        <v>4.0</v>
      </c>
      <c r="H8" s="5">
        <v>2.0</v>
      </c>
      <c r="I8" s="5">
        <v>2.0</v>
      </c>
      <c r="J8" s="5">
        <v>0.0</v>
      </c>
      <c r="K8" s="5">
        <v>0.0</v>
      </c>
      <c r="L8" s="5">
        <v>0.0</v>
      </c>
      <c r="M8" s="6" t="s">
        <v>28</v>
      </c>
      <c r="N8" s="7" t="s">
        <v>16</v>
      </c>
      <c r="O8" s="3"/>
      <c r="P8" s="3"/>
      <c r="Q8" s="3"/>
      <c r="R8" s="3"/>
      <c r="S8" s="4">
        <f>sum(S3:S7)</f>
        <v>25</v>
      </c>
      <c r="T8" s="3"/>
      <c r="U8" s="3"/>
      <c r="V8" s="4">
        <f>sum(V3:V7)</f>
        <v>33</v>
      </c>
      <c r="W8" s="3"/>
      <c r="X8" s="3"/>
      <c r="Y8" s="4">
        <f>sum(Y3:Y7)</f>
        <v>42</v>
      </c>
      <c r="Z8" s="3"/>
    </row>
    <row r="9">
      <c r="A9" s="5">
        <v>1.9</v>
      </c>
      <c r="B9" s="5">
        <v>0.3</v>
      </c>
      <c r="C9" s="5">
        <v>1.8</v>
      </c>
      <c r="D9" s="5">
        <v>0.4</v>
      </c>
      <c r="E9" s="5">
        <v>2.0</v>
      </c>
      <c r="F9" s="5">
        <v>0.0</v>
      </c>
      <c r="G9" s="5">
        <v>0.0</v>
      </c>
      <c r="H9" s="5">
        <v>0.0</v>
      </c>
      <c r="I9" s="5">
        <v>0.0</v>
      </c>
      <c r="J9" s="5">
        <v>1.0</v>
      </c>
      <c r="K9" s="5">
        <v>0.2</v>
      </c>
      <c r="L9" s="5">
        <v>0.4</v>
      </c>
      <c r="M9" s="6" t="s">
        <v>29</v>
      </c>
      <c r="N9" s="7" t="s">
        <v>16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>
        <v>2.3</v>
      </c>
      <c r="B10" s="5">
        <v>0.781024967590665</v>
      </c>
      <c r="C10" s="5">
        <v>2.4</v>
      </c>
      <c r="D10" s="5">
        <v>1.01980390271855</v>
      </c>
      <c r="E10" s="5">
        <v>2.2</v>
      </c>
      <c r="F10" s="5">
        <v>0.399999999999999</v>
      </c>
      <c r="G10" s="5">
        <v>0.0</v>
      </c>
      <c r="H10" s="5">
        <v>0.0</v>
      </c>
      <c r="I10" s="5">
        <v>0.0</v>
      </c>
      <c r="J10" s="5">
        <v>3.0</v>
      </c>
      <c r="K10" s="5">
        <v>0.6</v>
      </c>
      <c r="L10" s="5">
        <v>0.489897948556635</v>
      </c>
      <c r="M10" s="6" t="s">
        <v>30</v>
      </c>
      <c r="N10" s="7" t="s">
        <v>16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>
        <v>3.4</v>
      </c>
      <c r="B11" s="5">
        <v>0.8</v>
      </c>
      <c r="C11" s="5" t="s">
        <v>18</v>
      </c>
      <c r="D11" s="5" t="s">
        <v>18</v>
      </c>
      <c r="E11" s="5">
        <v>3.4</v>
      </c>
      <c r="F11" s="5">
        <v>0.8</v>
      </c>
      <c r="G11" s="5">
        <v>5.0</v>
      </c>
      <c r="H11" s="5">
        <v>5.0</v>
      </c>
      <c r="I11" s="5">
        <v>0.0</v>
      </c>
      <c r="J11" s="5" t="s">
        <v>18</v>
      </c>
      <c r="K11" s="5" t="s">
        <v>18</v>
      </c>
      <c r="L11" s="5" t="s">
        <v>18</v>
      </c>
      <c r="M11" s="6" t="s">
        <v>31</v>
      </c>
      <c r="N11" s="7" t="s">
        <v>16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>
        <v>3.9</v>
      </c>
      <c r="B12" s="5">
        <v>0.3</v>
      </c>
      <c r="C12" s="5">
        <v>3.8</v>
      </c>
      <c r="D12" s="5">
        <v>0.399999999999999</v>
      </c>
      <c r="E12" s="5">
        <v>4.0</v>
      </c>
      <c r="F12" s="5">
        <v>0.0</v>
      </c>
      <c r="G12" s="5">
        <v>0.0</v>
      </c>
      <c r="H12" s="5">
        <v>0.0</v>
      </c>
      <c r="I12" s="5">
        <v>0.0</v>
      </c>
      <c r="J12" s="5">
        <v>1.0</v>
      </c>
      <c r="K12" s="5">
        <v>0.2</v>
      </c>
      <c r="L12" s="5">
        <v>0.4</v>
      </c>
      <c r="M12" s="6" t="s">
        <v>32</v>
      </c>
      <c r="N12" s="7" t="s">
        <v>16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>
        <v>1.55555555555555</v>
      </c>
      <c r="B13" s="5">
        <v>0.496903994999953</v>
      </c>
      <c r="C13" s="5">
        <v>1.5</v>
      </c>
      <c r="D13" s="5">
        <v>0.5</v>
      </c>
      <c r="E13" s="5">
        <v>1.6</v>
      </c>
      <c r="F13" s="5">
        <v>0.489897948556635</v>
      </c>
      <c r="G13" s="5">
        <v>1.0</v>
      </c>
      <c r="H13" s="5">
        <v>1.0</v>
      </c>
      <c r="I13" s="5">
        <v>0.0</v>
      </c>
      <c r="J13" s="5">
        <v>0.0</v>
      </c>
      <c r="K13" s="5">
        <v>0.0</v>
      </c>
      <c r="L13" s="5">
        <v>0.0</v>
      </c>
      <c r="M13" s="6" t="s">
        <v>33</v>
      </c>
      <c r="N13" s="7" t="s">
        <v>16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>
        <v>3.4</v>
      </c>
      <c r="B14" s="5">
        <v>0.489897948556635</v>
      </c>
      <c r="C14" s="5">
        <v>3.25</v>
      </c>
      <c r="D14" s="5">
        <v>0.433012701892219</v>
      </c>
      <c r="E14" s="5">
        <v>4.0</v>
      </c>
      <c r="F14" s="5">
        <v>0.0</v>
      </c>
      <c r="G14" s="5">
        <v>5.0</v>
      </c>
      <c r="H14" s="5">
        <v>1.0</v>
      </c>
      <c r="I14" s="5">
        <v>4.0</v>
      </c>
      <c r="J14" s="5">
        <v>0.0</v>
      </c>
      <c r="K14" s="5">
        <v>0.0</v>
      </c>
      <c r="L14" s="5">
        <v>0.0</v>
      </c>
      <c r="M14" s="6" t="s">
        <v>34</v>
      </c>
      <c r="N14" s="7" t="s">
        <v>21</v>
      </c>
      <c r="O14" s="8">
        <f t="shared" ref="O14:P14" si="8">AVERAGE(A14:A23)</f>
        <v>2.944166667</v>
      </c>
      <c r="P14" s="8">
        <f t="shared" si="8"/>
        <v>0.67061584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>
        <v>4.0</v>
      </c>
      <c r="B15" s="5">
        <v>0.0</v>
      </c>
      <c r="C15" s="5">
        <v>4.0</v>
      </c>
      <c r="D15" s="5">
        <v>0.0</v>
      </c>
      <c r="E15" s="5">
        <v>4.0</v>
      </c>
      <c r="F15" s="5">
        <v>0.0</v>
      </c>
      <c r="G15" s="5">
        <v>4.0</v>
      </c>
      <c r="H15" s="5">
        <v>2.0</v>
      </c>
      <c r="I15" s="5">
        <v>2.0</v>
      </c>
      <c r="J15" s="5">
        <v>0.0</v>
      </c>
      <c r="K15" s="5">
        <v>0.0</v>
      </c>
      <c r="L15" s="5">
        <v>0.0</v>
      </c>
      <c r="M15" s="6" t="s">
        <v>35</v>
      </c>
      <c r="N15" s="7" t="s">
        <v>21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>
        <v>3.0</v>
      </c>
      <c r="B16" s="5">
        <v>0.774596669241483</v>
      </c>
      <c r="C16" s="5">
        <v>2.4</v>
      </c>
      <c r="D16" s="5">
        <v>0.489897948556635</v>
      </c>
      <c r="E16" s="5">
        <v>3.6</v>
      </c>
      <c r="F16" s="5">
        <v>0.489897948556635</v>
      </c>
      <c r="G16" s="5">
        <v>0.0</v>
      </c>
      <c r="H16" s="5">
        <v>0.0</v>
      </c>
      <c r="I16" s="5">
        <v>0.0</v>
      </c>
      <c r="J16" s="5">
        <v>5.0</v>
      </c>
      <c r="K16" s="5">
        <v>1.2</v>
      </c>
      <c r="L16" s="5">
        <v>0.4</v>
      </c>
      <c r="M16" s="6" t="s">
        <v>36</v>
      </c>
      <c r="N16" s="7" t="s">
        <v>21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>
        <v>3.66666666666666</v>
      </c>
      <c r="B17" s="5">
        <v>0.942809041582063</v>
      </c>
      <c r="C17" s="5">
        <v>3.4</v>
      </c>
      <c r="D17" s="5">
        <v>1.2</v>
      </c>
      <c r="E17" s="5">
        <v>4.0</v>
      </c>
      <c r="F17" s="5">
        <v>0.0</v>
      </c>
      <c r="G17" s="5">
        <v>1.0</v>
      </c>
      <c r="H17" s="5">
        <v>0.0</v>
      </c>
      <c r="I17" s="5">
        <v>1.0</v>
      </c>
      <c r="J17" s="5">
        <v>0.0</v>
      </c>
      <c r="K17" s="5">
        <v>0.0</v>
      </c>
      <c r="L17" s="5">
        <v>0.0</v>
      </c>
      <c r="M17" s="6" t="s">
        <v>37</v>
      </c>
      <c r="N17" s="7" t="s">
        <v>21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>
        <v>2.5</v>
      </c>
      <c r="B18" s="5">
        <v>0.806225774829855</v>
      </c>
      <c r="C18" s="5">
        <v>2.0</v>
      </c>
      <c r="D18" s="5">
        <v>0.632455532033675</v>
      </c>
      <c r="E18" s="5">
        <v>3.0</v>
      </c>
      <c r="F18" s="5">
        <v>0.632455532033675</v>
      </c>
      <c r="G18" s="5">
        <v>0.0</v>
      </c>
      <c r="H18" s="5">
        <v>0.0</v>
      </c>
      <c r="I18" s="5">
        <v>0.0</v>
      </c>
      <c r="J18" s="5">
        <v>4.0</v>
      </c>
      <c r="K18" s="5">
        <v>1.0</v>
      </c>
      <c r="L18" s="5">
        <v>0.632455532033675</v>
      </c>
      <c r="M18" s="6" t="s">
        <v>38</v>
      </c>
      <c r="N18" s="7" t="s">
        <v>21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>
        <v>3.2</v>
      </c>
      <c r="B19" s="5">
        <v>0.748331477354788</v>
      </c>
      <c r="C19" s="5">
        <v>2.5</v>
      </c>
      <c r="D19" s="5">
        <v>0.5</v>
      </c>
      <c r="E19" s="5">
        <v>3.66666666666666</v>
      </c>
      <c r="F19" s="5">
        <v>0.471404520791031</v>
      </c>
      <c r="G19" s="5">
        <v>5.0</v>
      </c>
      <c r="H19" s="5">
        <v>3.0</v>
      </c>
      <c r="I19" s="5">
        <v>2.0</v>
      </c>
      <c r="J19" s="5">
        <v>2.0</v>
      </c>
      <c r="K19" s="5">
        <v>1.5</v>
      </c>
      <c r="L19" s="5">
        <v>0.5</v>
      </c>
      <c r="M19" s="6" t="s">
        <v>39</v>
      </c>
      <c r="N19" s="7" t="s">
        <v>21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>
        <v>2.3</v>
      </c>
      <c r="B20" s="5">
        <v>1.34536240470737</v>
      </c>
      <c r="C20" s="5">
        <v>1.0</v>
      </c>
      <c r="D20" s="5">
        <v>0.0</v>
      </c>
      <c r="E20" s="5">
        <v>3.6</v>
      </c>
      <c r="F20" s="5">
        <v>0.489897948556635</v>
      </c>
      <c r="G20" s="5">
        <v>0.0</v>
      </c>
      <c r="H20" s="5">
        <v>0.0</v>
      </c>
      <c r="I20" s="5">
        <v>0.0</v>
      </c>
      <c r="J20" s="5">
        <v>5.0</v>
      </c>
      <c r="K20" s="5">
        <v>2.6</v>
      </c>
      <c r="L20" s="5">
        <v>0.489897948556635</v>
      </c>
      <c r="M20" s="6" t="s">
        <v>40</v>
      </c>
      <c r="N20" s="7" t="s">
        <v>21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>
        <v>3.25</v>
      </c>
      <c r="B21" s="5">
        <v>0.433012701892219</v>
      </c>
      <c r="C21" s="5">
        <v>3.25</v>
      </c>
      <c r="D21" s="5">
        <v>0.433012701892219</v>
      </c>
      <c r="E21" s="5">
        <v>3.25</v>
      </c>
      <c r="F21" s="5">
        <v>0.433012701892219</v>
      </c>
      <c r="G21" s="5">
        <v>2.0</v>
      </c>
      <c r="H21" s="5">
        <v>1.0</v>
      </c>
      <c r="I21" s="5">
        <v>1.0</v>
      </c>
      <c r="J21" s="5">
        <v>0.0</v>
      </c>
      <c r="K21" s="5">
        <v>0.0</v>
      </c>
      <c r="L21" s="5">
        <v>0.0</v>
      </c>
      <c r="M21" s="6" t="s">
        <v>41</v>
      </c>
      <c r="N21" s="7" t="s">
        <v>21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>
        <v>2.125</v>
      </c>
      <c r="B22" s="5">
        <v>1.1659223816361</v>
      </c>
      <c r="C22" s="5">
        <v>1.33333333333333</v>
      </c>
      <c r="D22" s="5">
        <v>0.471404520791031</v>
      </c>
      <c r="E22" s="5">
        <v>2.6</v>
      </c>
      <c r="F22" s="5">
        <v>1.2</v>
      </c>
      <c r="G22" s="5">
        <v>2.0</v>
      </c>
      <c r="H22" s="5">
        <v>2.0</v>
      </c>
      <c r="I22" s="5">
        <v>0.0</v>
      </c>
      <c r="J22" s="5">
        <v>1.0</v>
      </c>
      <c r="K22" s="5">
        <v>0.333333333333333</v>
      </c>
      <c r="L22" s="5">
        <v>0.471404520791031</v>
      </c>
      <c r="M22" s="6" t="s">
        <v>42</v>
      </c>
      <c r="N22" s="7" t="s">
        <v>21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>
        <v>2.0</v>
      </c>
      <c r="B23" s="5">
        <v>0.0</v>
      </c>
      <c r="C23" s="5">
        <v>2.0</v>
      </c>
      <c r="D23" s="5">
        <v>0.0</v>
      </c>
      <c r="E23" s="5" t="s">
        <v>18</v>
      </c>
      <c r="F23" s="5" t="s">
        <v>18</v>
      </c>
      <c r="G23" s="5">
        <v>9.0</v>
      </c>
      <c r="H23" s="5">
        <v>4.0</v>
      </c>
      <c r="I23" s="5">
        <v>5.0</v>
      </c>
      <c r="J23" s="5" t="s">
        <v>18</v>
      </c>
      <c r="K23" s="5" t="s">
        <v>18</v>
      </c>
      <c r="L23" s="5" t="s">
        <v>18</v>
      </c>
      <c r="M23" s="6" t="s">
        <v>43</v>
      </c>
      <c r="N23" s="7" t="s">
        <v>21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>
        <v>4.0</v>
      </c>
      <c r="B24" s="5">
        <v>0.0</v>
      </c>
      <c r="C24" s="5" t="s">
        <v>18</v>
      </c>
      <c r="D24" s="5" t="s">
        <v>18</v>
      </c>
      <c r="E24" s="5">
        <v>4.0</v>
      </c>
      <c r="F24" s="5">
        <v>0.0</v>
      </c>
      <c r="G24" s="5">
        <v>5.0</v>
      </c>
      <c r="H24" s="5">
        <v>5.0</v>
      </c>
      <c r="I24" s="5">
        <v>0.0</v>
      </c>
      <c r="J24" s="5" t="s">
        <v>18</v>
      </c>
      <c r="K24" s="5" t="s">
        <v>18</v>
      </c>
      <c r="L24" s="5" t="s">
        <v>18</v>
      </c>
      <c r="M24" s="6" t="s">
        <v>44</v>
      </c>
      <c r="N24" s="7" t="s">
        <v>23</v>
      </c>
      <c r="O24" s="8">
        <f t="shared" ref="O24:P24" si="9">AVERAGE(A24:A34)</f>
        <v>2.67507215</v>
      </c>
      <c r="P24" s="8">
        <f t="shared" si="9"/>
        <v>0.6697628415</v>
      </c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>
        <v>1.5</v>
      </c>
      <c r="B25" s="5">
        <v>0.5</v>
      </c>
      <c r="C25" s="5">
        <v>1.5</v>
      </c>
      <c r="D25" s="5">
        <v>0.5</v>
      </c>
      <c r="E25" s="5">
        <v>1.5</v>
      </c>
      <c r="F25" s="5">
        <v>0.5</v>
      </c>
      <c r="G25" s="5">
        <v>6.0</v>
      </c>
      <c r="H25" s="5">
        <v>3.0</v>
      </c>
      <c r="I25" s="5">
        <v>3.0</v>
      </c>
      <c r="J25" s="5">
        <v>0.0</v>
      </c>
      <c r="K25" s="5">
        <v>0.0</v>
      </c>
      <c r="L25" s="5">
        <v>0.0</v>
      </c>
      <c r="M25" s="6" t="s">
        <v>45</v>
      </c>
      <c r="N25" s="7" t="s">
        <v>23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>
        <v>1.875</v>
      </c>
      <c r="B26" s="5">
        <v>0.599478940414089</v>
      </c>
      <c r="C26" s="5">
        <v>1.75</v>
      </c>
      <c r="D26" s="5">
        <v>0.433012701892219</v>
      </c>
      <c r="E26" s="5">
        <v>2.0</v>
      </c>
      <c r="F26" s="5">
        <v>0.707106781186547</v>
      </c>
      <c r="G26" s="5">
        <v>2.0</v>
      </c>
      <c r="H26" s="5">
        <v>1.0</v>
      </c>
      <c r="I26" s="5">
        <v>1.0</v>
      </c>
      <c r="J26" s="5">
        <v>1.0</v>
      </c>
      <c r="K26" s="5">
        <v>0.25</v>
      </c>
      <c r="L26" s="5">
        <v>0.433012701892219</v>
      </c>
      <c r="M26" s="6" t="s">
        <v>46</v>
      </c>
      <c r="N26" s="7" t="s">
        <v>23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>
        <v>1.66666666666666</v>
      </c>
      <c r="B27" s="5">
        <v>0.471404520791031</v>
      </c>
      <c r="C27" s="5">
        <v>1.5</v>
      </c>
      <c r="D27" s="5">
        <v>0.5</v>
      </c>
      <c r="E27" s="5">
        <v>1.75</v>
      </c>
      <c r="F27" s="5">
        <v>0.433012701892219</v>
      </c>
      <c r="G27" s="5">
        <v>4.0</v>
      </c>
      <c r="H27" s="5">
        <v>3.0</v>
      </c>
      <c r="I27" s="5">
        <v>1.0</v>
      </c>
      <c r="J27" s="5">
        <v>2.0</v>
      </c>
      <c r="K27" s="5">
        <v>1.0</v>
      </c>
      <c r="L27" s="5">
        <v>0.0</v>
      </c>
      <c r="M27" s="6" t="s">
        <v>47</v>
      </c>
      <c r="N27" s="7" t="s">
        <v>23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>
        <v>3.55555555555555</v>
      </c>
      <c r="B28" s="5">
        <v>0.496903994999953</v>
      </c>
      <c r="C28" s="5">
        <v>3.25</v>
      </c>
      <c r="D28" s="5">
        <v>0.433012701892219</v>
      </c>
      <c r="E28" s="5">
        <v>3.8</v>
      </c>
      <c r="F28" s="5">
        <v>0.399999999999999</v>
      </c>
      <c r="G28" s="5">
        <v>1.0</v>
      </c>
      <c r="H28" s="5">
        <v>1.0</v>
      </c>
      <c r="I28" s="5">
        <v>0.0</v>
      </c>
      <c r="J28" s="5">
        <v>2.0</v>
      </c>
      <c r="K28" s="5">
        <v>0.5</v>
      </c>
      <c r="L28" s="5">
        <v>0.5</v>
      </c>
      <c r="M28" s="6" t="s">
        <v>48</v>
      </c>
      <c r="N28" s="7" t="s">
        <v>23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>
        <v>2.28571428571428</v>
      </c>
      <c r="B29" s="5">
        <v>0.699854212223765</v>
      </c>
      <c r="C29" s="5">
        <v>2.33333333333333</v>
      </c>
      <c r="D29" s="5">
        <v>0.942809041582063</v>
      </c>
      <c r="E29" s="5">
        <v>2.25</v>
      </c>
      <c r="F29" s="5">
        <v>0.433012701892219</v>
      </c>
      <c r="G29" s="5">
        <v>3.0</v>
      </c>
      <c r="H29" s="5">
        <v>2.0</v>
      </c>
      <c r="I29" s="5">
        <v>1.0</v>
      </c>
      <c r="J29" s="5">
        <v>3.0</v>
      </c>
      <c r="K29" s="5">
        <v>1.0</v>
      </c>
      <c r="L29" s="5">
        <v>0.0</v>
      </c>
      <c r="M29" s="6" t="s">
        <v>49</v>
      </c>
      <c r="N29" s="7" t="s">
        <v>23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>
        <v>2.2</v>
      </c>
      <c r="B30" s="5">
        <v>1.4696938456699</v>
      </c>
      <c r="C30" s="5">
        <v>2.2</v>
      </c>
      <c r="D30" s="5">
        <v>1.4696938456699</v>
      </c>
      <c r="E30" s="5">
        <v>2.2</v>
      </c>
      <c r="F30" s="5">
        <v>1.4696938456699</v>
      </c>
      <c r="G30" s="5">
        <v>0.0</v>
      </c>
      <c r="H30" s="5">
        <v>0.0</v>
      </c>
      <c r="I30" s="5">
        <v>0.0</v>
      </c>
      <c r="J30" s="5">
        <v>0.0</v>
      </c>
      <c r="K30" s="5">
        <v>0.0</v>
      </c>
      <c r="L30" s="5">
        <v>0.0</v>
      </c>
      <c r="M30" s="6" t="s">
        <v>50</v>
      </c>
      <c r="N30" s="7" t="s">
        <v>23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>
        <v>3.5</v>
      </c>
      <c r="B31" s="5">
        <v>0.5</v>
      </c>
      <c r="C31" s="5">
        <v>4.0</v>
      </c>
      <c r="D31" s="5">
        <v>0.0</v>
      </c>
      <c r="E31" s="5">
        <v>3.4</v>
      </c>
      <c r="F31" s="5">
        <v>0.489897948556635</v>
      </c>
      <c r="G31" s="5">
        <v>4.0</v>
      </c>
      <c r="H31" s="5">
        <v>4.0</v>
      </c>
      <c r="I31" s="5">
        <v>0.0</v>
      </c>
      <c r="J31" s="5">
        <v>0.0</v>
      </c>
      <c r="K31" s="5">
        <v>0.0</v>
      </c>
      <c r="L31" s="5">
        <v>0.0</v>
      </c>
      <c r="M31" s="6" t="s">
        <v>51</v>
      </c>
      <c r="N31" s="7" t="s">
        <v>23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>
        <v>3.0</v>
      </c>
      <c r="B32" s="5">
        <v>1.0</v>
      </c>
      <c r="C32" s="5">
        <v>3.4</v>
      </c>
      <c r="D32" s="5">
        <v>0.489897948556635</v>
      </c>
      <c r="E32" s="5">
        <v>2.6</v>
      </c>
      <c r="F32" s="5">
        <v>1.2</v>
      </c>
      <c r="G32" s="5">
        <v>0.0</v>
      </c>
      <c r="H32" s="5">
        <v>0.0</v>
      </c>
      <c r="I32" s="5">
        <v>0.0</v>
      </c>
      <c r="J32" s="5">
        <v>4.0</v>
      </c>
      <c r="K32" s="5">
        <v>1.2</v>
      </c>
      <c r="L32" s="5">
        <v>0.748331477354788</v>
      </c>
      <c r="M32" s="6" t="s">
        <v>52</v>
      </c>
      <c r="N32" s="7" t="s">
        <v>23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>
        <v>2.7</v>
      </c>
      <c r="B33" s="5">
        <v>0.640312423743284</v>
      </c>
      <c r="C33" s="5">
        <v>2.6</v>
      </c>
      <c r="D33" s="5">
        <v>0.8</v>
      </c>
      <c r="E33" s="5">
        <v>2.8</v>
      </c>
      <c r="F33" s="5">
        <v>0.399999999999999</v>
      </c>
      <c r="G33" s="5">
        <v>0.0</v>
      </c>
      <c r="H33" s="5">
        <v>0.0</v>
      </c>
      <c r="I33" s="5">
        <v>0.0</v>
      </c>
      <c r="J33" s="5">
        <v>1.0</v>
      </c>
      <c r="K33" s="5">
        <v>0.2</v>
      </c>
      <c r="L33" s="5">
        <v>0.4</v>
      </c>
      <c r="M33" s="6" t="s">
        <v>53</v>
      </c>
      <c r="N33" s="7" t="s">
        <v>23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>
        <v>3.14285714285714</v>
      </c>
      <c r="B34" s="5">
        <v>0.989743318610786</v>
      </c>
      <c r="C34" s="5">
        <v>2.66666666666666</v>
      </c>
      <c r="D34" s="5">
        <v>1.24721912892464</v>
      </c>
      <c r="E34" s="5">
        <v>3.5</v>
      </c>
      <c r="F34" s="5">
        <v>0.5</v>
      </c>
      <c r="G34" s="5">
        <v>3.0</v>
      </c>
      <c r="H34" s="5">
        <v>2.0</v>
      </c>
      <c r="I34" s="5">
        <v>1.0</v>
      </c>
      <c r="J34" s="5">
        <v>1.0</v>
      </c>
      <c r="K34" s="5">
        <v>1.0</v>
      </c>
      <c r="L34" s="5">
        <v>1.41421356237309</v>
      </c>
      <c r="M34" s="6" t="s">
        <v>54</v>
      </c>
      <c r="N34" s="7" t="s">
        <v>23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>
        <v>2.4</v>
      </c>
      <c r="B35" s="5">
        <v>1.2</v>
      </c>
      <c r="C35" s="5">
        <v>2.4</v>
      </c>
      <c r="D35" s="5">
        <v>1.2</v>
      </c>
      <c r="E35" s="5">
        <v>2.4</v>
      </c>
      <c r="F35" s="5">
        <v>1.2</v>
      </c>
      <c r="G35" s="5">
        <v>0.0</v>
      </c>
      <c r="H35" s="5">
        <v>0.0</v>
      </c>
      <c r="I35" s="5">
        <v>0.0</v>
      </c>
      <c r="J35" s="5">
        <v>0.0</v>
      </c>
      <c r="K35" s="5">
        <v>0.0</v>
      </c>
      <c r="L35" s="5">
        <v>0.0</v>
      </c>
      <c r="M35" s="6" t="s">
        <v>55</v>
      </c>
      <c r="N35" s="7" t="s">
        <v>25</v>
      </c>
      <c r="O35" s="8">
        <f t="shared" ref="O35:P35" si="10">AVERAGE(A35:A45)</f>
        <v>2.526262626</v>
      </c>
      <c r="P35" s="8">
        <f t="shared" si="10"/>
        <v>0.7126761898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>
        <v>2.44444444444444</v>
      </c>
      <c r="B36" s="5">
        <v>0.831479419283098</v>
      </c>
      <c r="C36" s="5">
        <v>2.2</v>
      </c>
      <c r="D36" s="5">
        <v>0.748331477354788</v>
      </c>
      <c r="E36" s="5">
        <v>2.75</v>
      </c>
      <c r="F36" s="5">
        <v>0.82915619758885</v>
      </c>
      <c r="G36" s="5">
        <v>1.0</v>
      </c>
      <c r="H36" s="5">
        <v>0.0</v>
      </c>
      <c r="I36" s="5">
        <v>1.0</v>
      </c>
      <c r="J36" s="5">
        <v>3.0</v>
      </c>
      <c r="K36" s="5">
        <v>1.25</v>
      </c>
      <c r="L36" s="5">
        <v>1.08972473588516</v>
      </c>
      <c r="M36" s="6" t="s">
        <v>56</v>
      </c>
      <c r="N36" s="7" t="s">
        <v>25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>
        <v>2.88888888888888</v>
      </c>
      <c r="B37" s="5">
        <v>0.87488976377909</v>
      </c>
      <c r="C37" s="5">
        <v>2.4</v>
      </c>
      <c r="D37" s="5">
        <v>0.489897948556635</v>
      </c>
      <c r="E37" s="5">
        <v>3.5</v>
      </c>
      <c r="F37" s="5">
        <v>0.866025403784438</v>
      </c>
      <c r="G37" s="5">
        <v>1.0</v>
      </c>
      <c r="H37" s="5">
        <v>0.0</v>
      </c>
      <c r="I37" s="5">
        <v>1.0</v>
      </c>
      <c r="J37" s="5">
        <v>3.0</v>
      </c>
      <c r="K37" s="5">
        <v>1.0</v>
      </c>
      <c r="L37" s="5">
        <v>0.707106781186547</v>
      </c>
      <c r="M37" s="6" t="s">
        <v>57</v>
      </c>
      <c r="N37" s="7" t="s">
        <v>25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>
        <v>1.75</v>
      </c>
      <c r="B38" s="5">
        <v>1.29903810567665</v>
      </c>
      <c r="C38" s="5">
        <v>1.0</v>
      </c>
      <c r="D38" s="5">
        <v>0.0</v>
      </c>
      <c r="E38" s="5">
        <v>4.0</v>
      </c>
      <c r="F38" s="5">
        <v>0.0</v>
      </c>
      <c r="G38" s="5">
        <v>6.0</v>
      </c>
      <c r="H38" s="5">
        <v>2.0</v>
      </c>
      <c r="I38" s="5">
        <v>4.0</v>
      </c>
      <c r="J38" s="5" t="s">
        <v>18</v>
      </c>
      <c r="K38" s="5" t="s">
        <v>18</v>
      </c>
      <c r="L38" s="5" t="s">
        <v>18</v>
      </c>
      <c r="M38" s="6" t="s">
        <v>58</v>
      </c>
      <c r="N38" s="7" t="s">
        <v>25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>
        <v>3.75</v>
      </c>
      <c r="B39" s="5">
        <v>0.433012701892219</v>
      </c>
      <c r="C39" s="5">
        <v>3.75</v>
      </c>
      <c r="D39" s="5">
        <v>0.433012701892219</v>
      </c>
      <c r="E39" s="5">
        <v>3.75</v>
      </c>
      <c r="F39" s="5">
        <v>0.433012701892219</v>
      </c>
      <c r="G39" s="5">
        <v>2.0</v>
      </c>
      <c r="H39" s="5">
        <v>1.0</v>
      </c>
      <c r="I39" s="5">
        <v>1.0</v>
      </c>
      <c r="J39" s="5">
        <v>0.0</v>
      </c>
      <c r="K39" s="5">
        <v>0.0</v>
      </c>
      <c r="L39" s="5">
        <v>0.0</v>
      </c>
      <c r="M39" s="6" t="s">
        <v>59</v>
      </c>
      <c r="N39" s="7" t="s">
        <v>25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>
        <v>2.22222222222222</v>
      </c>
      <c r="B40" s="5">
        <v>0.415739709641549</v>
      </c>
      <c r="C40" s="5">
        <v>2.4</v>
      </c>
      <c r="D40" s="5">
        <v>0.489897948556635</v>
      </c>
      <c r="E40" s="5">
        <v>2.0</v>
      </c>
      <c r="F40" s="5">
        <v>0.0</v>
      </c>
      <c r="G40" s="5">
        <v>1.0</v>
      </c>
      <c r="H40" s="5">
        <v>0.0</v>
      </c>
      <c r="I40" s="5">
        <v>1.0</v>
      </c>
      <c r="J40" s="5">
        <v>2.0</v>
      </c>
      <c r="K40" s="5">
        <v>0.5</v>
      </c>
      <c r="L40" s="5">
        <v>0.5</v>
      </c>
      <c r="M40" s="6" t="s">
        <v>60</v>
      </c>
      <c r="N40" s="7" t="s">
        <v>25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>
        <v>2.375</v>
      </c>
      <c r="B41" s="5">
        <v>0.992156741649221</v>
      </c>
      <c r="C41" s="5">
        <v>1.66666666666666</v>
      </c>
      <c r="D41" s="5">
        <v>0.471404520791031</v>
      </c>
      <c r="E41" s="5">
        <v>2.8</v>
      </c>
      <c r="F41" s="5">
        <v>0.979795897113271</v>
      </c>
      <c r="G41" s="5">
        <v>2.0</v>
      </c>
      <c r="H41" s="5">
        <v>2.0</v>
      </c>
      <c r="I41" s="5">
        <v>0.0</v>
      </c>
      <c r="J41" s="5">
        <v>2.0</v>
      </c>
      <c r="K41" s="5">
        <v>1.66666666666666</v>
      </c>
      <c r="L41" s="5">
        <v>1.24721912892464</v>
      </c>
      <c r="M41" s="6" t="s">
        <v>61</v>
      </c>
      <c r="N41" s="7" t="s">
        <v>25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>
        <v>2.875</v>
      </c>
      <c r="B42" s="5">
        <v>0.330718913883073</v>
      </c>
      <c r="C42" s="5">
        <v>2.8</v>
      </c>
      <c r="D42" s="5">
        <v>0.399999999999999</v>
      </c>
      <c r="E42" s="5">
        <v>3.0</v>
      </c>
      <c r="F42" s="5">
        <v>0.0</v>
      </c>
      <c r="G42" s="5">
        <v>2.0</v>
      </c>
      <c r="H42" s="5">
        <v>0.0</v>
      </c>
      <c r="I42" s="5">
        <v>2.0</v>
      </c>
      <c r="J42" s="5">
        <v>0.0</v>
      </c>
      <c r="K42" s="5">
        <v>0.0</v>
      </c>
      <c r="L42" s="5">
        <v>0.0</v>
      </c>
      <c r="M42" s="6" t="s">
        <v>62</v>
      </c>
      <c r="N42" s="7" t="s">
        <v>25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>
        <v>3.0</v>
      </c>
      <c r="B43" s="5">
        <v>0.0</v>
      </c>
      <c r="C43" s="5">
        <v>3.0</v>
      </c>
      <c r="D43" s="5">
        <v>0.0</v>
      </c>
      <c r="E43" s="5" t="s">
        <v>18</v>
      </c>
      <c r="F43" s="5" t="s">
        <v>18</v>
      </c>
      <c r="G43" s="5">
        <v>8.0</v>
      </c>
      <c r="H43" s="5">
        <v>3.0</v>
      </c>
      <c r="I43" s="5">
        <v>5.0</v>
      </c>
      <c r="J43" s="5" t="s">
        <v>18</v>
      </c>
      <c r="K43" s="5" t="s">
        <v>18</v>
      </c>
      <c r="L43" s="5" t="s">
        <v>18</v>
      </c>
      <c r="M43" s="6" t="s">
        <v>63</v>
      </c>
      <c r="N43" s="7" t="s">
        <v>25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>
        <v>2.25</v>
      </c>
      <c r="B44" s="5">
        <v>1.08972473588516</v>
      </c>
      <c r="C44" s="5">
        <v>2.66666666666666</v>
      </c>
      <c r="D44" s="5">
        <v>0.942809041582063</v>
      </c>
      <c r="E44" s="5">
        <v>2.0</v>
      </c>
      <c r="F44" s="5">
        <v>1.09544511501033</v>
      </c>
      <c r="G44" s="5">
        <v>2.0</v>
      </c>
      <c r="H44" s="5">
        <v>2.0</v>
      </c>
      <c r="I44" s="5">
        <v>0.0</v>
      </c>
      <c r="J44" s="5">
        <v>1.0</v>
      </c>
      <c r="K44" s="5">
        <v>0.333333333333333</v>
      </c>
      <c r="L44" s="5">
        <v>0.471404520791031</v>
      </c>
      <c r="M44" s="6" t="s">
        <v>64</v>
      </c>
      <c r="N44" s="7" t="s">
        <v>25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>
        <v>1.83333333333333</v>
      </c>
      <c r="B45" s="5">
        <v>0.372677996249964</v>
      </c>
      <c r="C45" s="5">
        <v>2.0</v>
      </c>
      <c r="D45" s="5">
        <v>0.0</v>
      </c>
      <c r="E45" s="5">
        <v>1.8</v>
      </c>
      <c r="F45" s="5">
        <v>0.4</v>
      </c>
      <c r="G45" s="5">
        <v>4.0</v>
      </c>
      <c r="H45" s="5">
        <v>4.0</v>
      </c>
      <c r="I45" s="5">
        <v>0.0</v>
      </c>
      <c r="J45" s="5">
        <v>0.0</v>
      </c>
      <c r="K45" s="5">
        <v>0.0</v>
      </c>
      <c r="L45" s="5">
        <v>0.0</v>
      </c>
      <c r="M45" s="6" t="s">
        <v>65</v>
      </c>
      <c r="N45" s="7" t="s">
        <v>25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>
        <v>3.7</v>
      </c>
      <c r="B46" s="5">
        <v>0.458257569495584</v>
      </c>
      <c r="C46" s="5">
        <v>3.4</v>
      </c>
      <c r="D46" s="5">
        <v>0.489897948556635</v>
      </c>
      <c r="E46" s="5">
        <v>4.0</v>
      </c>
      <c r="F46" s="5">
        <v>0.0</v>
      </c>
      <c r="G46" s="5">
        <v>0.0</v>
      </c>
      <c r="H46" s="5">
        <v>0.0</v>
      </c>
      <c r="I46" s="5">
        <v>0.0</v>
      </c>
      <c r="J46" s="5">
        <v>3.0</v>
      </c>
      <c r="K46" s="5">
        <v>0.6</v>
      </c>
      <c r="L46" s="5">
        <v>0.489897948556635</v>
      </c>
      <c r="M46" s="6" t="s">
        <v>66</v>
      </c>
      <c r="N46" s="7" t="s">
        <v>27</v>
      </c>
      <c r="O46" s="8">
        <f t="shared" ref="O46:P46" si="11">AVERAGE(A46:A56)</f>
        <v>2.762012987</v>
      </c>
      <c r="P46" s="8">
        <f t="shared" si="11"/>
        <v>0.6188717414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>
        <v>3.28571428571428</v>
      </c>
      <c r="B47" s="5">
        <v>0.699854212223765</v>
      </c>
      <c r="C47" s="5">
        <v>3.33333333333333</v>
      </c>
      <c r="D47" s="5">
        <v>0.471404520791031</v>
      </c>
      <c r="E47" s="5">
        <v>3.25</v>
      </c>
      <c r="F47" s="5">
        <v>0.82915619758885</v>
      </c>
      <c r="G47" s="5">
        <v>3.0</v>
      </c>
      <c r="H47" s="5">
        <v>2.0</v>
      </c>
      <c r="I47" s="5">
        <v>1.0</v>
      </c>
      <c r="J47" s="5">
        <v>1.0</v>
      </c>
      <c r="K47" s="5">
        <v>0.333333333333333</v>
      </c>
      <c r="L47" s="5">
        <v>0.471404520791031</v>
      </c>
      <c r="M47" s="6" t="s">
        <v>67</v>
      </c>
      <c r="N47" s="7" t="s">
        <v>27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>
        <v>1.3</v>
      </c>
      <c r="B48" s="5">
        <v>0.458257569495584</v>
      </c>
      <c r="C48" s="5">
        <v>1.2</v>
      </c>
      <c r="D48" s="5">
        <v>0.4</v>
      </c>
      <c r="E48" s="5">
        <v>1.4</v>
      </c>
      <c r="F48" s="5">
        <v>0.489897948556635</v>
      </c>
      <c r="G48" s="5">
        <v>0.0</v>
      </c>
      <c r="H48" s="5">
        <v>0.0</v>
      </c>
      <c r="I48" s="5">
        <v>0.0</v>
      </c>
      <c r="J48" s="5">
        <v>1.0</v>
      </c>
      <c r="K48" s="5">
        <v>0.2</v>
      </c>
      <c r="L48" s="5">
        <v>0.4</v>
      </c>
      <c r="M48" s="6" t="s">
        <v>68</v>
      </c>
      <c r="N48" s="7" t="s">
        <v>27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>
        <v>3.4</v>
      </c>
      <c r="B49" s="5">
        <v>0.489897948556635</v>
      </c>
      <c r="C49" s="5">
        <v>3.2</v>
      </c>
      <c r="D49" s="5">
        <v>0.399999999999999</v>
      </c>
      <c r="E49" s="5">
        <v>3.6</v>
      </c>
      <c r="F49" s="5">
        <v>0.489897948556635</v>
      </c>
      <c r="G49" s="5">
        <v>0.0</v>
      </c>
      <c r="H49" s="5">
        <v>0.0</v>
      </c>
      <c r="I49" s="5">
        <v>0.0</v>
      </c>
      <c r="J49" s="5">
        <v>2.0</v>
      </c>
      <c r="K49" s="5">
        <v>0.4</v>
      </c>
      <c r="L49" s="5">
        <v>0.489897948556635</v>
      </c>
      <c r="M49" s="6" t="s">
        <v>69</v>
      </c>
      <c r="N49" s="7" t="s">
        <v>27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>
        <v>1.57142857142857</v>
      </c>
      <c r="B50" s="5">
        <v>0.494871659305393</v>
      </c>
      <c r="C50" s="5">
        <v>1.5</v>
      </c>
      <c r="D50" s="5">
        <v>0.5</v>
      </c>
      <c r="E50" s="5">
        <v>1.66666666666666</v>
      </c>
      <c r="F50" s="5">
        <v>0.471404520791031</v>
      </c>
      <c r="G50" s="5">
        <v>3.0</v>
      </c>
      <c r="H50" s="5">
        <v>1.0</v>
      </c>
      <c r="I50" s="5">
        <v>2.0</v>
      </c>
      <c r="J50" s="5">
        <v>1.0</v>
      </c>
      <c r="K50" s="5">
        <v>0.333333333333333</v>
      </c>
      <c r="L50" s="5">
        <v>0.471404520791031</v>
      </c>
      <c r="M50" s="6" t="s">
        <v>70</v>
      </c>
      <c r="N50" s="7" t="s">
        <v>27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>
        <v>3.125</v>
      </c>
      <c r="B51" s="5">
        <v>1.05326872164704</v>
      </c>
      <c r="C51" s="5">
        <v>2.75</v>
      </c>
      <c r="D51" s="5">
        <v>1.08972473588516</v>
      </c>
      <c r="E51" s="5">
        <v>3.5</v>
      </c>
      <c r="F51" s="5">
        <v>0.866025403784438</v>
      </c>
      <c r="G51" s="5">
        <v>2.0</v>
      </c>
      <c r="H51" s="5">
        <v>1.0</v>
      </c>
      <c r="I51" s="5">
        <v>1.0</v>
      </c>
      <c r="J51" s="5">
        <v>3.0</v>
      </c>
      <c r="K51" s="5">
        <v>0.75</v>
      </c>
      <c r="L51" s="5">
        <v>0.433012701892219</v>
      </c>
      <c r="M51" s="6" t="s">
        <v>71</v>
      </c>
      <c r="N51" s="7" t="s">
        <v>27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>
        <v>2.5</v>
      </c>
      <c r="B52" s="5">
        <v>0.866025403784438</v>
      </c>
      <c r="C52" s="5">
        <v>2.33333333333333</v>
      </c>
      <c r="D52" s="5">
        <v>0.942809041582063</v>
      </c>
      <c r="E52" s="5">
        <v>2.6</v>
      </c>
      <c r="F52" s="5">
        <v>0.8</v>
      </c>
      <c r="G52" s="5">
        <v>2.0</v>
      </c>
      <c r="H52" s="5">
        <v>2.0</v>
      </c>
      <c r="I52" s="5">
        <v>0.0</v>
      </c>
      <c r="J52" s="5">
        <v>0.0</v>
      </c>
      <c r="K52" s="5">
        <v>0.0</v>
      </c>
      <c r="L52" s="5">
        <v>0.0</v>
      </c>
      <c r="M52" s="6" t="s">
        <v>72</v>
      </c>
      <c r="N52" s="7" t="s">
        <v>27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>
        <v>2.0</v>
      </c>
      <c r="B53" s="5">
        <v>1.15470053837925</v>
      </c>
      <c r="C53" s="5">
        <v>1.66666666666666</v>
      </c>
      <c r="D53" s="5">
        <v>0.942809041582063</v>
      </c>
      <c r="E53" s="5">
        <v>2.33333333333333</v>
      </c>
      <c r="F53" s="5">
        <v>1.24721912892464</v>
      </c>
      <c r="G53" s="5">
        <v>4.0</v>
      </c>
      <c r="H53" s="5">
        <v>2.0</v>
      </c>
      <c r="I53" s="5">
        <v>2.0</v>
      </c>
      <c r="J53" s="5">
        <v>2.0</v>
      </c>
      <c r="K53" s="5">
        <v>0.666666666666666</v>
      </c>
      <c r="L53" s="5">
        <v>0.471404520791031</v>
      </c>
      <c r="M53" s="6" t="s">
        <v>73</v>
      </c>
      <c r="N53" s="7" t="s">
        <v>27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>
        <v>3.5</v>
      </c>
      <c r="B54" s="5">
        <v>0.5</v>
      </c>
      <c r="C54" s="5">
        <v>3.4</v>
      </c>
      <c r="D54" s="5">
        <v>0.489897948556635</v>
      </c>
      <c r="E54" s="5">
        <v>3.6</v>
      </c>
      <c r="F54" s="5">
        <v>0.489897948556635</v>
      </c>
      <c r="G54" s="5">
        <v>0.0</v>
      </c>
      <c r="H54" s="5">
        <v>0.0</v>
      </c>
      <c r="I54" s="5">
        <v>0.0</v>
      </c>
      <c r="J54" s="5">
        <v>1.0</v>
      </c>
      <c r="K54" s="5">
        <v>0.2</v>
      </c>
      <c r="L54" s="5">
        <v>0.4</v>
      </c>
      <c r="M54" s="6" t="s">
        <v>74</v>
      </c>
      <c r="N54" s="7" t="s">
        <v>27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>
        <v>2.0</v>
      </c>
      <c r="B55" s="5">
        <v>0.632455532033675</v>
      </c>
      <c r="C55" s="5">
        <v>2.2</v>
      </c>
      <c r="D55" s="5">
        <v>0.399999999999999</v>
      </c>
      <c r="E55" s="5">
        <v>1.8</v>
      </c>
      <c r="F55" s="5">
        <v>0.748331477354788</v>
      </c>
      <c r="G55" s="5">
        <v>0.0</v>
      </c>
      <c r="H55" s="5">
        <v>0.0</v>
      </c>
      <c r="I55" s="5">
        <v>0.0</v>
      </c>
      <c r="J55" s="5">
        <v>2.0</v>
      </c>
      <c r="K55" s="5">
        <v>0.4</v>
      </c>
      <c r="L55" s="5">
        <v>0.489897948556635</v>
      </c>
      <c r="M55" s="6" t="s">
        <v>75</v>
      </c>
      <c r="N55" s="7" t="s">
        <v>27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>
        <v>4.0</v>
      </c>
      <c r="B56" s="5">
        <v>0.0</v>
      </c>
      <c r="C56" s="5" t="s">
        <v>18</v>
      </c>
      <c r="D56" s="5" t="s">
        <v>18</v>
      </c>
      <c r="E56" s="5">
        <v>4.0</v>
      </c>
      <c r="F56" s="5">
        <v>0.0</v>
      </c>
      <c r="G56" s="5">
        <v>5.0</v>
      </c>
      <c r="H56" s="5">
        <v>5.0</v>
      </c>
      <c r="I56" s="5">
        <v>0.0</v>
      </c>
      <c r="J56" s="5" t="s">
        <v>18</v>
      </c>
      <c r="K56" s="5" t="s">
        <v>18</v>
      </c>
      <c r="L56" s="5" t="s">
        <v>18</v>
      </c>
      <c r="M56" s="6" t="s">
        <v>76</v>
      </c>
      <c r="N56" s="7" t="s">
        <v>27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>
        <v>2.375</v>
      </c>
      <c r="B57" s="5">
        <v>0.85695682505013</v>
      </c>
      <c r="C57" s="5">
        <v>2.0</v>
      </c>
      <c r="D57" s="5">
        <v>0.707106781186547</v>
      </c>
      <c r="E57" s="5">
        <v>2.75</v>
      </c>
      <c r="F57" s="5">
        <v>0.82915619758885</v>
      </c>
      <c r="G57" s="5">
        <v>2.0</v>
      </c>
      <c r="H57" s="5">
        <v>1.0</v>
      </c>
      <c r="I57" s="5">
        <v>1.0</v>
      </c>
      <c r="J57" s="5">
        <v>4.0</v>
      </c>
      <c r="K57" s="5">
        <v>1.25</v>
      </c>
      <c r="L57" s="5">
        <v>0.433012701892219</v>
      </c>
      <c r="M57" s="6" t="s">
        <v>77</v>
      </c>
      <c r="N57" s="7" t="s">
        <v>27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</sheetData>
  <drawing r:id="rId1"/>
</worksheet>
</file>