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uval\Desktop\לימודים\שנה ב סמסטר א\אקסל לחשבונאים\עבודת הגשה באקסל חדש\"/>
    </mc:Choice>
  </mc:AlternateContent>
  <xr:revisionPtr revIDLastSave="0" documentId="13_ncr:1_{41741D20-5733-43AA-9D48-6076209091EF}" xr6:coauthVersionLast="47" xr6:coauthVersionMax="47" xr10:uidLastSave="{00000000-0000-0000-0000-000000000000}"/>
  <bookViews>
    <workbookView xWindow="-110" yWindow="-110" windowWidth="19420" windowHeight="10300" firstSheet="11" activeTab="18" xr2:uid="{00000000-000D-0000-FFFF-FFFF00000000}"/>
  </bookViews>
  <sheets>
    <sheet name="Student" sheetId="1" r:id="rId1"/>
    <sheet name="Dynamic_Data" sheetId="2" r:id="rId2"/>
    <sheet name="Static_Data" sheetId="8" r:id="rId3"/>
    <sheet name="BOA" sheetId="9" r:id="rId4"/>
    <sheet name="Regions" sheetId="10" r:id="rId5"/>
    <sheet name="Agents" sheetId="11" r:id="rId6"/>
    <sheet name="Payment_Methods" sheetId="12" r:id="rId7"/>
    <sheet name="Agent_Commission" sheetId="13" r:id="rId8"/>
    <sheet name="Answers" sheetId="14" r:id="rId9"/>
    <sheet name="Graph_F" sheetId="37" r:id="rId10"/>
    <sheet name="Graph_G" sheetId="36" r:id="rId11"/>
    <sheet name="Graph_H" sheetId="42" r:id="rId12"/>
    <sheet name="A" sheetId="20" r:id="rId13"/>
    <sheet name="B" sheetId="21" r:id="rId14"/>
    <sheet name="C" sheetId="34" r:id="rId15"/>
    <sheet name="D" sheetId="24" r:id="rId16"/>
    <sheet name="E" sheetId="25" r:id="rId17"/>
    <sheet name="F" sheetId="26" r:id="rId18"/>
    <sheet name="G" sheetId="28" r:id="rId19"/>
  </sheets>
  <externalReferences>
    <externalReference r:id="rId20"/>
  </externalReferences>
  <definedNames>
    <definedName name="_xlcn.WorksheetConnection_Static_DataA1L10011" hidden="1">Static_Data!$A$1:$L$1001</definedName>
  </definedNames>
  <calcPr calcId="191029"/>
  <pivotCaches>
    <pivotCache cacheId="4" r:id="rId21"/>
    <pivotCache cacheId="5" r:id="rId22"/>
    <pivotCache cacheId="6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tatic_Data!$A$1:$L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A3" i="2"/>
  <c r="G3" i="2" s="1"/>
  <c r="A4" i="2"/>
  <c r="G4" i="2" s="1"/>
  <c r="A5" i="2"/>
  <c r="G5" i="2" s="1"/>
  <c r="A6" i="2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A20" i="2"/>
  <c r="G20" i="2" s="1"/>
  <c r="A21" i="2"/>
  <c r="G21" i="2" s="1"/>
  <c r="A22" i="2"/>
  <c r="G22" i="2" s="1"/>
  <c r="A23" i="2"/>
  <c r="G23" i="2" s="1"/>
  <c r="A24" i="2"/>
  <c r="G24" i="2" s="1"/>
  <c r="A25" i="2"/>
  <c r="G25" i="2" s="1"/>
  <c r="A26" i="2"/>
  <c r="G26" i="2" s="1"/>
  <c r="A27" i="2"/>
  <c r="G27" i="2" s="1"/>
  <c r="A28" i="2"/>
  <c r="G28" i="2" s="1"/>
  <c r="A29" i="2"/>
  <c r="G29" i="2" s="1"/>
  <c r="A30" i="2"/>
  <c r="G30" i="2" s="1"/>
  <c r="A31" i="2"/>
  <c r="G31" i="2" s="1"/>
  <c r="A32" i="2"/>
  <c r="G32" i="2" s="1"/>
  <c r="A33" i="2"/>
  <c r="G33" i="2" s="1"/>
  <c r="A34" i="2"/>
  <c r="G34" i="2" s="1"/>
  <c r="A35" i="2"/>
  <c r="G35" i="2" s="1"/>
  <c r="A36" i="2"/>
  <c r="G36" i="2" s="1"/>
  <c r="A37" i="2"/>
  <c r="G37" i="2" s="1"/>
  <c r="A38" i="2"/>
  <c r="G38" i="2" s="1"/>
  <c r="A39" i="2"/>
  <c r="G39" i="2" s="1"/>
  <c r="A40" i="2"/>
  <c r="G40" i="2" s="1"/>
  <c r="A41" i="2"/>
  <c r="G41" i="2" s="1"/>
  <c r="A42" i="2"/>
  <c r="G42" i="2" s="1"/>
  <c r="A43" i="2"/>
  <c r="G43" i="2" s="1"/>
  <c r="A44" i="2"/>
  <c r="G44" i="2" s="1"/>
  <c r="A45" i="2"/>
  <c r="G45" i="2" s="1"/>
  <c r="A46" i="2"/>
  <c r="G46" i="2" s="1"/>
  <c r="A47" i="2"/>
  <c r="G47" i="2" s="1"/>
  <c r="A48" i="2"/>
  <c r="G48" i="2" s="1"/>
  <c r="A49" i="2"/>
  <c r="G49" i="2" s="1"/>
  <c r="A50" i="2"/>
  <c r="G50" i="2" s="1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A98" i="2"/>
  <c r="G98" i="2" s="1"/>
  <c r="A99" i="2"/>
  <c r="G99" i="2" s="1"/>
  <c r="A100" i="2"/>
  <c r="G100" i="2" s="1"/>
  <c r="A101" i="2"/>
  <c r="G101" i="2" s="1"/>
  <c r="A102" i="2"/>
  <c r="G102" i="2" s="1"/>
  <c r="A103" i="2"/>
  <c r="G103" i="2" s="1"/>
  <c r="A104" i="2"/>
  <c r="G104" i="2" s="1"/>
  <c r="A105" i="2"/>
  <c r="G105" i="2" s="1"/>
  <c r="A106" i="2"/>
  <c r="G106" i="2" s="1"/>
  <c r="A107" i="2"/>
  <c r="G107" i="2" s="1"/>
  <c r="A108" i="2"/>
  <c r="G108" i="2" s="1"/>
  <c r="A109" i="2"/>
  <c r="G109" i="2" s="1"/>
  <c r="A110" i="2"/>
  <c r="G110" i="2" s="1"/>
  <c r="A111" i="2"/>
  <c r="G111" i="2" s="1"/>
  <c r="A112" i="2"/>
  <c r="G112" i="2" s="1"/>
  <c r="A113" i="2"/>
  <c r="G113" i="2" s="1"/>
  <c r="A114" i="2"/>
  <c r="G114" i="2" s="1"/>
  <c r="A115" i="2"/>
  <c r="G115" i="2" s="1"/>
  <c r="A116" i="2"/>
  <c r="G116" i="2" s="1"/>
  <c r="A117" i="2"/>
  <c r="G117" i="2" s="1"/>
  <c r="A118" i="2"/>
  <c r="G118" i="2" s="1"/>
  <c r="A119" i="2"/>
  <c r="G119" i="2" s="1"/>
  <c r="A120" i="2"/>
  <c r="G120" i="2" s="1"/>
  <c r="A121" i="2"/>
  <c r="G121" i="2" s="1"/>
  <c r="A122" i="2"/>
  <c r="G122" i="2" s="1"/>
  <c r="A123" i="2"/>
  <c r="G123" i="2" s="1"/>
  <c r="A124" i="2"/>
  <c r="G124" i="2" s="1"/>
  <c r="A125" i="2"/>
  <c r="G125" i="2" s="1"/>
  <c r="A126" i="2"/>
  <c r="G126" i="2" s="1"/>
  <c r="A127" i="2"/>
  <c r="G127" i="2" s="1"/>
  <c r="A128" i="2"/>
  <c r="G128" i="2" s="1"/>
  <c r="A129" i="2"/>
  <c r="G129" i="2" s="1"/>
  <c r="A130" i="2"/>
  <c r="G130" i="2" s="1"/>
  <c r="A131" i="2"/>
  <c r="G131" i="2" s="1"/>
  <c r="A132" i="2"/>
  <c r="G132" i="2" s="1"/>
  <c r="A133" i="2"/>
  <c r="G133" i="2" s="1"/>
  <c r="A134" i="2"/>
  <c r="G134" i="2" s="1"/>
  <c r="A135" i="2"/>
  <c r="G135" i="2" s="1"/>
  <c r="A136" i="2"/>
  <c r="G136" i="2" s="1"/>
  <c r="A137" i="2"/>
  <c r="G137" i="2" s="1"/>
  <c r="A138" i="2"/>
  <c r="G138" i="2" s="1"/>
  <c r="A139" i="2"/>
  <c r="G139" i="2" s="1"/>
  <c r="A140" i="2"/>
  <c r="G140" i="2" s="1"/>
  <c r="A141" i="2"/>
  <c r="G141" i="2" s="1"/>
  <c r="A142" i="2"/>
  <c r="G142" i="2" s="1"/>
  <c r="A143" i="2"/>
  <c r="G143" i="2" s="1"/>
  <c r="A144" i="2"/>
  <c r="G144" i="2" s="1"/>
  <c r="A145" i="2"/>
  <c r="G145" i="2" s="1"/>
  <c r="A146" i="2"/>
  <c r="G146" i="2" s="1"/>
  <c r="A147" i="2"/>
  <c r="G147" i="2" s="1"/>
  <c r="A148" i="2"/>
  <c r="G148" i="2" s="1"/>
  <c r="A149" i="2"/>
  <c r="G149" i="2" s="1"/>
  <c r="A150" i="2"/>
  <c r="G150" i="2" s="1"/>
  <c r="A151" i="2"/>
  <c r="G151" i="2" s="1"/>
  <c r="A152" i="2"/>
  <c r="G152" i="2" s="1"/>
  <c r="A153" i="2"/>
  <c r="G153" i="2" s="1"/>
  <c r="A154" i="2"/>
  <c r="G154" i="2" s="1"/>
  <c r="A155" i="2"/>
  <c r="G155" i="2" s="1"/>
  <c r="A156" i="2"/>
  <c r="G156" i="2" s="1"/>
  <c r="A157" i="2"/>
  <c r="G157" i="2" s="1"/>
  <c r="A158" i="2"/>
  <c r="G158" i="2" s="1"/>
  <c r="A159" i="2"/>
  <c r="G159" i="2" s="1"/>
  <c r="A160" i="2"/>
  <c r="G160" i="2" s="1"/>
  <c r="A161" i="2"/>
  <c r="G161" i="2" s="1"/>
  <c r="A162" i="2"/>
  <c r="G162" i="2" s="1"/>
  <c r="A163" i="2"/>
  <c r="G163" i="2" s="1"/>
  <c r="A164" i="2"/>
  <c r="G164" i="2" s="1"/>
  <c r="A165" i="2"/>
  <c r="G165" i="2" s="1"/>
  <c r="A166" i="2"/>
  <c r="G166" i="2" s="1"/>
  <c r="A167" i="2"/>
  <c r="G167" i="2" s="1"/>
  <c r="A168" i="2"/>
  <c r="G168" i="2" s="1"/>
  <c r="A169" i="2"/>
  <c r="G169" i="2" s="1"/>
  <c r="A170" i="2"/>
  <c r="G170" i="2" s="1"/>
  <c r="A171" i="2"/>
  <c r="G171" i="2" s="1"/>
  <c r="A172" i="2"/>
  <c r="G172" i="2" s="1"/>
  <c r="A173" i="2"/>
  <c r="G173" i="2" s="1"/>
  <c r="A174" i="2"/>
  <c r="G174" i="2" s="1"/>
  <c r="A175" i="2"/>
  <c r="G175" i="2" s="1"/>
  <c r="A176" i="2"/>
  <c r="G176" i="2" s="1"/>
  <c r="A177" i="2"/>
  <c r="G177" i="2" s="1"/>
  <c r="A178" i="2"/>
  <c r="G178" i="2" s="1"/>
  <c r="A179" i="2"/>
  <c r="G179" i="2" s="1"/>
  <c r="A180" i="2"/>
  <c r="G180" i="2" s="1"/>
  <c r="A181" i="2"/>
  <c r="G181" i="2" s="1"/>
  <c r="A182" i="2"/>
  <c r="G182" i="2" s="1"/>
  <c r="A183" i="2"/>
  <c r="G183" i="2" s="1"/>
  <c r="A184" i="2"/>
  <c r="G184" i="2" s="1"/>
  <c r="A185" i="2"/>
  <c r="G185" i="2" s="1"/>
  <c r="A186" i="2"/>
  <c r="G186" i="2" s="1"/>
  <c r="A187" i="2"/>
  <c r="G187" i="2" s="1"/>
  <c r="A188" i="2"/>
  <c r="G188" i="2" s="1"/>
  <c r="A189" i="2"/>
  <c r="G189" i="2" s="1"/>
  <c r="A190" i="2"/>
  <c r="G190" i="2" s="1"/>
  <c r="A191" i="2"/>
  <c r="G191" i="2" s="1"/>
  <c r="A192" i="2"/>
  <c r="G192" i="2" s="1"/>
  <c r="A193" i="2"/>
  <c r="G193" i="2" s="1"/>
  <c r="A194" i="2"/>
  <c r="G194" i="2" s="1"/>
  <c r="A195" i="2"/>
  <c r="G195" i="2" s="1"/>
  <c r="A196" i="2"/>
  <c r="G196" i="2" s="1"/>
  <c r="A197" i="2"/>
  <c r="G197" i="2" s="1"/>
  <c r="A198" i="2"/>
  <c r="G198" i="2" s="1"/>
  <c r="A199" i="2"/>
  <c r="G199" i="2" s="1"/>
  <c r="A200" i="2"/>
  <c r="G200" i="2" s="1"/>
  <c r="A201" i="2"/>
  <c r="G201" i="2" s="1"/>
  <c r="A202" i="2"/>
  <c r="G202" i="2" s="1"/>
  <c r="A203" i="2"/>
  <c r="G203" i="2" s="1"/>
  <c r="A204" i="2"/>
  <c r="G204" i="2" s="1"/>
  <c r="A205" i="2"/>
  <c r="G205" i="2" s="1"/>
  <c r="A206" i="2"/>
  <c r="G206" i="2" s="1"/>
  <c r="A207" i="2"/>
  <c r="G207" i="2" s="1"/>
  <c r="A208" i="2"/>
  <c r="G208" i="2" s="1"/>
  <c r="A209" i="2"/>
  <c r="G209" i="2" s="1"/>
  <c r="A210" i="2"/>
  <c r="G210" i="2" s="1"/>
  <c r="A211" i="2"/>
  <c r="G211" i="2" s="1"/>
  <c r="A212" i="2"/>
  <c r="G212" i="2" s="1"/>
  <c r="A213" i="2"/>
  <c r="G213" i="2" s="1"/>
  <c r="A214" i="2"/>
  <c r="G214" i="2" s="1"/>
  <c r="A215" i="2"/>
  <c r="G215" i="2" s="1"/>
  <c r="A216" i="2"/>
  <c r="G216" i="2" s="1"/>
  <c r="A217" i="2"/>
  <c r="G217" i="2" s="1"/>
  <c r="A218" i="2"/>
  <c r="G218" i="2" s="1"/>
  <c r="A219" i="2"/>
  <c r="G219" i="2" s="1"/>
  <c r="A220" i="2"/>
  <c r="G220" i="2" s="1"/>
  <c r="A221" i="2"/>
  <c r="G221" i="2" s="1"/>
  <c r="A222" i="2"/>
  <c r="G222" i="2" s="1"/>
  <c r="A223" i="2"/>
  <c r="G223" i="2" s="1"/>
  <c r="A224" i="2"/>
  <c r="G224" i="2" s="1"/>
  <c r="A225" i="2"/>
  <c r="G225" i="2" s="1"/>
  <c r="A226" i="2"/>
  <c r="G226" i="2" s="1"/>
  <c r="A227" i="2"/>
  <c r="G227" i="2" s="1"/>
  <c r="A228" i="2"/>
  <c r="G228" i="2" s="1"/>
  <c r="A229" i="2"/>
  <c r="G229" i="2" s="1"/>
  <c r="A230" i="2"/>
  <c r="G230" i="2" s="1"/>
  <c r="A231" i="2"/>
  <c r="G231" i="2" s="1"/>
  <c r="A232" i="2"/>
  <c r="G232" i="2" s="1"/>
  <c r="A233" i="2"/>
  <c r="G233" i="2" s="1"/>
  <c r="A234" i="2"/>
  <c r="G234" i="2" s="1"/>
  <c r="A235" i="2"/>
  <c r="G235" i="2" s="1"/>
  <c r="A236" i="2"/>
  <c r="G236" i="2" s="1"/>
  <c r="A237" i="2"/>
  <c r="G237" i="2" s="1"/>
  <c r="A238" i="2"/>
  <c r="G238" i="2" s="1"/>
  <c r="A239" i="2"/>
  <c r="G239" i="2" s="1"/>
  <c r="A240" i="2"/>
  <c r="G240" i="2" s="1"/>
  <c r="A241" i="2"/>
  <c r="G241" i="2" s="1"/>
  <c r="A242" i="2"/>
  <c r="G242" i="2" s="1"/>
  <c r="A243" i="2"/>
  <c r="G243" i="2" s="1"/>
  <c r="A244" i="2"/>
  <c r="G244" i="2" s="1"/>
  <c r="A245" i="2"/>
  <c r="G245" i="2" s="1"/>
  <c r="A246" i="2"/>
  <c r="G246" i="2" s="1"/>
  <c r="A247" i="2"/>
  <c r="G247" i="2" s="1"/>
  <c r="A248" i="2"/>
  <c r="G248" i="2" s="1"/>
  <c r="A249" i="2"/>
  <c r="G249" i="2" s="1"/>
  <c r="A250" i="2"/>
  <c r="G250" i="2" s="1"/>
  <c r="A251" i="2"/>
  <c r="G251" i="2" s="1"/>
  <c r="A252" i="2"/>
  <c r="G252" i="2" s="1"/>
  <c r="A253" i="2"/>
  <c r="G253" i="2" s="1"/>
  <c r="A254" i="2"/>
  <c r="G254" i="2" s="1"/>
  <c r="A255" i="2"/>
  <c r="G255" i="2" s="1"/>
  <c r="A256" i="2"/>
  <c r="G256" i="2" s="1"/>
  <c r="A257" i="2"/>
  <c r="G257" i="2" s="1"/>
  <c r="A258" i="2"/>
  <c r="G258" i="2" s="1"/>
  <c r="A259" i="2"/>
  <c r="G259" i="2" s="1"/>
  <c r="A260" i="2"/>
  <c r="G260" i="2" s="1"/>
  <c r="A261" i="2"/>
  <c r="G261" i="2" s="1"/>
  <c r="A262" i="2"/>
  <c r="G262" i="2" s="1"/>
  <c r="A263" i="2"/>
  <c r="G263" i="2" s="1"/>
  <c r="A264" i="2"/>
  <c r="G264" i="2" s="1"/>
  <c r="A265" i="2"/>
  <c r="G265" i="2" s="1"/>
  <c r="A266" i="2"/>
  <c r="G266" i="2" s="1"/>
  <c r="A267" i="2"/>
  <c r="G267" i="2" s="1"/>
  <c r="A268" i="2"/>
  <c r="G268" i="2" s="1"/>
  <c r="A269" i="2"/>
  <c r="G269" i="2" s="1"/>
  <c r="A270" i="2"/>
  <c r="G270" i="2" s="1"/>
  <c r="A271" i="2"/>
  <c r="G271" i="2" s="1"/>
  <c r="A272" i="2"/>
  <c r="G272" i="2" s="1"/>
  <c r="A273" i="2"/>
  <c r="G273" i="2" s="1"/>
  <c r="A274" i="2"/>
  <c r="G274" i="2" s="1"/>
  <c r="A275" i="2"/>
  <c r="G275" i="2" s="1"/>
  <c r="A276" i="2"/>
  <c r="G276" i="2" s="1"/>
  <c r="A277" i="2"/>
  <c r="G277" i="2" s="1"/>
  <c r="A278" i="2"/>
  <c r="G278" i="2" s="1"/>
  <c r="A279" i="2"/>
  <c r="G279" i="2" s="1"/>
  <c r="A280" i="2"/>
  <c r="G280" i="2" s="1"/>
  <c r="A281" i="2"/>
  <c r="G281" i="2" s="1"/>
  <c r="A282" i="2"/>
  <c r="G282" i="2" s="1"/>
  <c r="A283" i="2"/>
  <c r="G283" i="2" s="1"/>
  <c r="A284" i="2"/>
  <c r="G284" i="2" s="1"/>
  <c r="A285" i="2"/>
  <c r="G285" i="2" s="1"/>
  <c r="A286" i="2"/>
  <c r="G286" i="2" s="1"/>
  <c r="A287" i="2"/>
  <c r="G287" i="2" s="1"/>
  <c r="A288" i="2"/>
  <c r="G288" i="2" s="1"/>
  <c r="A289" i="2"/>
  <c r="G289" i="2" s="1"/>
  <c r="A290" i="2"/>
  <c r="G290" i="2" s="1"/>
  <c r="A291" i="2"/>
  <c r="G291" i="2" s="1"/>
  <c r="A292" i="2"/>
  <c r="G292" i="2" s="1"/>
  <c r="A293" i="2"/>
  <c r="G293" i="2" s="1"/>
  <c r="A294" i="2"/>
  <c r="G294" i="2" s="1"/>
  <c r="A295" i="2"/>
  <c r="G295" i="2" s="1"/>
  <c r="A296" i="2"/>
  <c r="G296" i="2" s="1"/>
  <c r="A297" i="2"/>
  <c r="G297" i="2" s="1"/>
  <c r="A298" i="2"/>
  <c r="G298" i="2" s="1"/>
  <c r="A299" i="2"/>
  <c r="G299" i="2" s="1"/>
  <c r="A300" i="2"/>
  <c r="G300" i="2" s="1"/>
  <c r="A301" i="2"/>
  <c r="G301" i="2" s="1"/>
  <c r="A302" i="2"/>
  <c r="G302" i="2" s="1"/>
  <c r="A303" i="2"/>
  <c r="G303" i="2" s="1"/>
  <c r="A304" i="2"/>
  <c r="G304" i="2" s="1"/>
  <c r="A305" i="2"/>
  <c r="G305" i="2" s="1"/>
  <c r="A306" i="2"/>
  <c r="G306" i="2" s="1"/>
  <c r="A307" i="2"/>
  <c r="G307" i="2" s="1"/>
  <c r="A308" i="2"/>
  <c r="G308" i="2" s="1"/>
  <c r="A309" i="2"/>
  <c r="G309" i="2" s="1"/>
  <c r="A310" i="2"/>
  <c r="G310" i="2" s="1"/>
  <c r="A311" i="2"/>
  <c r="G311" i="2" s="1"/>
  <c r="A312" i="2"/>
  <c r="G312" i="2" s="1"/>
  <c r="A313" i="2"/>
  <c r="G313" i="2" s="1"/>
  <c r="A314" i="2"/>
  <c r="G314" i="2" s="1"/>
  <c r="A315" i="2"/>
  <c r="G315" i="2" s="1"/>
  <c r="A316" i="2"/>
  <c r="G316" i="2" s="1"/>
  <c r="A317" i="2"/>
  <c r="G317" i="2" s="1"/>
  <c r="A318" i="2"/>
  <c r="G318" i="2" s="1"/>
  <c r="A319" i="2"/>
  <c r="G319" i="2" s="1"/>
  <c r="A320" i="2"/>
  <c r="G320" i="2" s="1"/>
  <c r="A321" i="2"/>
  <c r="G321" i="2" s="1"/>
  <c r="A322" i="2"/>
  <c r="G322" i="2" s="1"/>
  <c r="A323" i="2"/>
  <c r="G323" i="2" s="1"/>
  <c r="A324" i="2"/>
  <c r="G324" i="2" s="1"/>
  <c r="A325" i="2"/>
  <c r="G325" i="2" s="1"/>
  <c r="A326" i="2"/>
  <c r="G326" i="2" s="1"/>
  <c r="A327" i="2"/>
  <c r="G327" i="2" s="1"/>
  <c r="A328" i="2"/>
  <c r="G328" i="2" s="1"/>
  <c r="A329" i="2"/>
  <c r="G329" i="2" s="1"/>
  <c r="A330" i="2"/>
  <c r="G330" i="2" s="1"/>
  <c r="A331" i="2"/>
  <c r="G331" i="2" s="1"/>
  <c r="A332" i="2"/>
  <c r="G332" i="2" s="1"/>
  <c r="A333" i="2"/>
  <c r="G333" i="2" s="1"/>
  <c r="A334" i="2"/>
  <c r="G334" i="2" s="1"/>
  <c r="A335" i="2"/>
  <c r="G335" i="2" s="1"/>
  <c r="A336" i="2"/>
  <c r="G336" i="2" s="1"/>
  <c r="A337" i="2"/>
  <c r="G337" i="2" s="1"/>
  <c r="A338" i="2"/>
  <c r="G338" i="2" s="1"/>
  <c r="A339" i="2"/>
  <c r="G339" i="2" s="1"/>
  <c r="A340" i="2"/>
  <c r="G340" i="2" s="1"/>
  <c r="A341" i="2"/>
  <c r="G341" i="2" s="1"/>
  <c r="A342" i="2"/>
  <c r="G342" i="2" s="1"/>
  <c r="A343" i="2"/>
  <c r="G343" i="2" s="1"/>
  <c r="A344" i="2"/>
  <c r="G344" i="2" s="1"/>
  <c r="A345" i="2"/>
  <c r="G345" i="2" s="1"/>
  <c r="A346" i="2"/>
  <c r="G346" i="2" s="1"/>
  <c r="A347" i="2"/>
  <c r="G347" i="2" s="1"/>
  <c r="A348" i="2"/>
  <c r="G348" i="2" s="1"/>
  <c r="A349" i="2"/>
  <c r="G349" i="2" s="1"/>
  <c r="A350" i="2"/>
  <c r="G350" i="2" s="1"/>
  <c r="A351" i="2"/>
  <c r="G351" i="2" s="1"/>
  <c r="A352" i="2"/>
  <c r="G352" i="2" s="1"/>
  <c r="A353" i="2"/>
  <c r="G353" i="2" s="1"/>
  <c r="A354" i="2"/>
  <c r="G354" i="2" s="1"/>
  <c r="A355" i="2"/>
  <c r="G355" i="2" s="1"/>
  <c r="A356" i="2"/>
  <c r="G356" i="2" s="1"/>
  <c r="A357" i="2"/>
  <c r="G357" i="2" s="1"/>
  <c r="A358" i="2"/>
  <c r="G358" i="2" s="1"/>
  <c r="A359" i="2"/>
  <c r="G359" i="2" s="1"/>
  <c r="A360" i="2"/>
  <c r="G360" i="2" s="1"/>
  <c r="A361" i="2"/>
  <c r="G361" i="2" s="1"/>
  <c r="A362" i="2"/>
  <c r="G362" i="2" s="1"/>
  <c r="A363" i="2"/>
  <c r="G363" i="2" s="1"/>
  <c r="A364" i="2"/>
  <c r="G364" i="2" s="1"/>
  <c r="A365" i="2"/>
  <c r="G365" i="2" s="1"/>
  <c r="A366" i="2"/>
  <c r="G366" i="2" s="1"/>
  <c r="A367" i="2"/>
  <c r="G367" i="2" s="1"/>
  <c r="A368" i="2"/>
  <c r="G368" i="2" s="1"/>
  <c r="A369" i="2"/>
  <c r="G369" i="2" s="1"/>
  <c r="A370" i="2"/>
  <c r="G370" i="2" s="1"/>
  <c r="A371" i="2"/>
  <c r="G371" i="2" s="1"/>
  <c r="A372" i="2"/>
  <c r="G372" i="2" s="1"/>
  <c r="A373" i="2"/>
  <c r="G373" i="2" s="1"/>
  <c r="A374" i="2"/>
  <c r="G374" i="2" s="1"/>
  <c r="A375" i="2"/>
  <c r="G375" i="2" s="1"/>
  <c r="A376" i="2"/>
  <c r="G376" i="2" s="1"/>
  <c r="A377" i="2"/>
  <c r="G377" i="2" s="1"/>
  <c r="A378" i="2"/>
  <c r="G378" i="2" s="1"/>
  <c r="A379" i="2"/>
  <c r="G379" i="2" s="1"/>
  <c r="A380" i="2"/>
  <c r="G380" i="2" s="1"/>
  <c r="A381" i="2"/>
  <c r="G381" i="2" s="1"/>
  <c r="A382" i="2"/>
  <c r="G382" i="2" s="1"/>
  <c r="A383" i="2"/>
  <c r="G383" i="2" s="1"/>
  <c r="A384" i="2"/>
  <c r="G384" i="2" s="1"/>
  <c r="A385" i="2"/>
  <c r="G385" i="2" s="1"/>
  <c r="A386" i="2"/>
  <c r="G386" i="2" s="1"/>
  <c r="A387" i="2"/>
  <c r="G387" i="2" s="1"/>
  <c r="A388" i="2"/>
  <c r="G388" i="2" s="1"/>
  <c r="A389" i="2"/>
  <c r="G389" i="2" s="1"/>
  <c r="A390" i="2"/>
  <c r="G390" i="2" s="1"/>
  <c r="A391" i="2"/>
  <c r="G391" i="2" s="1"/>
  <c r="A392" i="2"/>
  <c r="G392" i="2" s="1"/>
  <c r="A393" i="2"/>
  <c r="G393" i="2" s="1"/>
  <c r="A394" i="2"/>
  <c r="G394" i="2" s="1"/>
  <c r="A395" i="2"/>
  <c r="G395" i="2" s="1"/>
  <c r="A396" i="2"/>
  <c r="G396" i="2" s="1"/>
  <c r="A397" i="2"/>
  <c r="G397" i="2" s="1"/>
  <c r="A398" i="2"/>
  <c r="G398" i="2" s="1"/>
  <c r="A399" i="2"/>
  <c r="G399" i="2" s="1"/>
  <c r="A400" i="2"/>
  <c r="G400" i="2" s="1"/>
  <c r="A401" i="2"/>
  <c r="G401" i="2" s="1"/>
  <c r="A402" i="2"/>
  <c r="G402" i="2" s="1"/>
  <c r="A403" i="2"/>
  <c r="G403" i="2" s="1"/>
  <c r="A404" i="2"/>
  <c r="G404" i="2" s="1"/>
  <c r="A405" i="2"/>
  <c r="G405" i="2" s="1"/>
  <c r="A406" i="2"/>
  <c r="G406" i="2" s="1"/>
  <c r="A407" i="2"/>
  <c r="G407" i="2" s="1"/>
  <c r="A408" i="2"/>
  <c r="G408" i="2" s="1"/>
  <c r="A409" i="2"/>
  <c r="G409" i="2" s="1"/>
  <c r="A410" i="2"/>
  <c r="G410" i="2" s="1"/>
  <c r="A411" i="2"/>
  <c r="G411" i="2" s="1"/>
  <c r="A412" i="2"/>
  <c r="G412" i="2" s="1"/>
  <c r="A413" i="2"/>
  <c r="G413" i="2" s="1"/>
  <c r="A414" i="2"/>
  <c r="G414" i="2" s="1"/>
  <c r="A415" i="2"/>
  <c r="G415" i="2" s="1"/>
  <c r="A416" i="2"/>
  <c r="G416" i="2" s="1"/>
  <c r="A417" i="2"/>
  <c r="G417" i="2" s="1"/>
  <c r="A418" i="2"/>
  <c r="G418" i="2" s="1"/>
  <c r="A419" i="2"/>
  <c r="G419" i="2" s="1"/>
  <c r="A420" i="2"/>
  <c r="G420" i="2" s="1"/>
  <c r="A421" i="2"/>
  <c r="G421" i="2" s="1"/>
  <c r="A422" i="2"/>
  <c r="G422" i="2" s="1"/>
  <c r="A423" i="2"/>
  <c r="G423" i="2" s="1"/>
  <c r="A424" i="2"/>
  <c r="G424" i="2" s="1"/>
  <c r="A425" i="2"/>
  <c r="G425" i="2" s="1"/>
  <c r="A426" i="2"/>
  <c r="G426" i="2" s="1"/>
  <c r="A427" i="2"/>
  <c r="G427" i="2" s="1"/>
  <c r="A428" i="2"/>
  <c r="G428" i="2" s="1"/>
  <c r="A429" i="2"/>
  <c r="G429" i="2" s="1"/>
  <c r="A430" i="2"/>
  <c r="G430" i="2" s="1"/>
  <c r="A431" i="2"/>
  <c r="G431" i="2" s="1"/>
  <c r="A432" i="2"/>
  <c r="G432" i="2" s="1"/>
  <c r="A433" i="2"/>
  <c r="G433" i="2" s="1"/>
  <c r="A434" i="2"/>
  <c r="G434" i="2" s="1"/>
  <c r="A435" i="2"/>
  <c r="G435" i="2" s="1"/>
  <c r="A436" i="2"/>
  <c r="G436" i="2" s="1"/>
  <c r="A437" i="2"/>
  <c r="G437" i="2" s="1"/>
  <c r="A438" i="2"/>
  <c r="G438" i="2" s="1"/>
  <c r="A439" i="2"/>
  <c r="G439" i="2" s="1"/>
  <c r="A440" i="2"/>
  <c r="G440" i="2" s="1"/>
  <c r="A441" i="2"/>
  <c r="G441" i="2" s="1"/>
  <c r="A442" i="2"/>
  <c r="G442" i="2" s="1"/>
  <c r="A443" i="2"/>
  <c r="G443" i="2" s="1"/>
  <c r="A444" i="2"/>
  <c r="G444" i="2" s="1"/>
  <c r="A445" i="2"/>
  <c r="G445" i="2" s="1"/>
  <c r="A446" i="2"/>
  <c r="G446" i="2" s="1"/>
  <c r="A447" i="2"/>
  <c r="G447" i="2" s="1"/>
  <c r="A448" i="2"/>
  <c r="G448" i="2" s="1"/>
  <c r="A449" i="2"/>
  <c r="G449" i="2" s="1"/>
  <c r="A450" i="2"/>
  <c r="G450" i="2" s="1"/>
  <c r="A451" i="2"/>
  <c r="G451" i="2" s="1"/>
  <c r="A452" i="2"/>
  <c r="G452" i="2" s="1"/>
  <c r="A453" i="2"/>
  <c r="G453" i="2" s="1"/>
  <c r="A454" i="2"/>
  <c r="G454" i="2" s="1"/>
  <c r="A455" i="2"/>
  <c r="G455" i="2" s="1"/>
  <c r="A456" i="2"/>
  <c r="G456" i="2" s="1"/>
  <c r="A457" i="2"/>
  <c r="G457" i="2" s="1"/>
  <c r="A458" i="2"/>
  <c r="G458" i="2" s="1"/>
  <c r="A459" i="2"/>
  <c r="G459" i="2" s="1"/>
  <c r="A460" i="2"/>
  <c r="G460" i="2" s="1"/>
  <c r="A461" i="2"/>
  <c r="G461" i="2" s="1"/>
  <c r="A462" i="2"/>
  <c r="G462" i="2" s="1"/>
  <c r="A463" i="2"/>
  <c r="G463" i="2" s="1"/>
  <c r="A464" i="2"/>
  <c r="G464" i="2" s="1"/>
  <c r="A465" i="2"/>
  <c r="G465" i="2" s="1"/>
  <c r="A466" i="2"/>
  <c r="G466" i="2" s="1"/>
  <c r="A467" i="2"/>
  <c r="G467" i="2" s="1"/>
  <c r="A468" i="2"/>
  <c r="G468" i="2" s="1"/>
  <c r="A469" i="2"/>
  <c r="G469" i="2" s="1"/>
  <c r="A470" i="2"/>
  <c r="G470" i="2" s="1"/>
  <c r="A471" i="2"/>
  <c r="G471" i="2" s="1"/>
  <c r="A472" i="2"/>
  <c r="G472" i="2" s="1"/>
  <c r="A473" i="2"/>
  <c r="G473" i="2" s="1"/>
  <c r="A474" i="2"/>
  <c r="G474" i="2" s="1"/>
  <c r="A475" i="2"/>
  <c r="G475" i="2" s="1"/>
  <c r="A476" i="2"/>
  <c r="G476" i="2" s="1"/>
  <c r="A477" i="2"/>
  <c r="G477" i="2" s="1"/>
  <c r="A478" i="2"/>
  <c r="G478" i="2" s="1"/>
  <c r="A479" i="2"/>
  <c r="G479" i="2" s="1"/>
  <c r="A480" i="2"/>
  <c r="G480" i="2" s="1"/>
  <c r="A481" i="2"/>
  <c r="G481" i="2" s="1"/>
  <c r="A482" i="2"/>
  <c r="G482" i="2" s="1"/>
  <c r="A483" i="2"/>
  <c r="G483" i="2" s="1"/>
  <c r="A484" i="2"/>
  <c r="G484" i="2" s="1"/>
  <c r="A485" i="2"/>
  <c r="G485" i="2" s="1"/>
  <c r="A486" i="2"/>
  <c r="G486" i="2" s="1"/>
  <c r="A487" i="2"/>
  <c r="G487" i="2" s="1"/>
  <c r="A488" i="2"/>
  <c r="G488" i="2" s="1"/>
  <c r="A489" i="2"/>
  <c r="G489" i="2" s="1"/>
  <c r="A490" i="2"/>
  <c r="G490" i="2" s="1"/>
  <c r="A491" i="2"/>
  <c r="G491" i="2" s="1"/>
  <c r="A492" i="2"/>
  <c r="G492" i="2" s="1"/>
  <c r="A493" i="2"/>
  <c r="G493" i="2" s="1"/>
  <c r="A494" i="2"/>
  <c r="G494" i="2" s="1"/>
  <c r="A495" i="2"/>
  <c r="G495" i="2" s="1"/>
  <c r="A496" i="2"/>
  <c r="G496" i="2" s="1"/>
  <c r="A497" i="2"/>
  <c r="G497" i="2" s="1"/>
  <c r="A498" i="2"/>
  <c r="G498" i="2" s="1"/>
  <c r="A499" i="2"/>
  <c r="G499" i="2" s="1"/>
  <c r="A500" i="2"/>
  <c r="G500" i="2" s="1"/>
  <c r="A501" i="2"/>
  <c r="G501" i="2" s="1"/>
  <c r="A502" i="2"/>
  <c r="G502" i="2" s="1"/>
  <c r="A503" i="2"/>
  <c r="G503" i="2" s="1"/>
  <c r="A504" i="2"/>
  <c r="G504" i="2" s="1"/>
  <c r="A505" i="2"/>
  <c r="G505" i="2" s="1"/>
  <c r="A506" i="2"/>
  <c r="G506" i="2" s="1"/>
  <c r="A507" i="2"/>
  <c r="G507" i="2" s="1"/>
  <c r="A508" i="2"/>
  <c r="G508" i="2" s="1"/>
  <c r="A509" i="2"/>
  <c r="G509" i="2" s="1"/>
  <c r="A510" i="2"/>
  <c r="G510" i="2" s="1"/>
  <c r="A511" i="2"/>
  <c r="G511" i="2" s="1"/>
  <c r="A512" i="2"/>
  <c r="G512" i="2" s="1"/>
  <c r="A513" i="2"/>
  <c r="G513" i="2" s="1"/>
  <c r="A514" i="2"/>
  <c r="G514" i="2" s="1"/>
  <c r="A515" i="2"/>
  <c r="G515" i="2" s="1"/>
  <c r="A516" i="2"/>
  <c r="G516" i="2" s="1"/>
  <c r="A517" i="2"/>
  <c r="G517" i="2" s="1"/>
  <c r="A518" i="2"/>
  <c r="G518" i="2" s="1"/>
  <c r="A519" i="2"/>
  <c r="G519" i="2" s="1"/>
  <c r="A520" i="2"/>
  <c r="G520" i="2" s="1"/>
  <c r="A521" i="2"/>
  <c r="G521" i="2" s="1"/>
  <c r="A522" i="2"/>
  <c r="G522" i="2" s="1"/>
  <c r="A523" i="2"/>
  <c r="G523" i="2" s="1"/>
  <c r="A524" i="2"/>
  <c r="G524" i="2" s="1"/>
  <c r="A525" i="2"/>
  <c r="G525" i="2" s="1"/>
  <c r="A526" i="2"/>
  <c r="G526" i="2" s="1"/>
  <c r="A527" i="2"/>
  <c r="G527" i="2" s="1"/>
  <c r="A528" i="2"/>
  <c r="G528" i="2" s="1"/>
  <c r="A529" i="2"/>
  <c r="G529" i="2" s="1"/>
  <c r="A530" i="2"/>
  <c r="G530" i="2" s="1"/>
  <c r="A531" i="2"/>
  <c r="G531" i="2" s="1"/>
  <c r="A532" i="2"/>
  <c r="G532" i="2" s="1"/>
  <c r="A533" i="2"/>
  <c r="G533" i="2" s="1"/>
  <c r="A534" i="2"/>
  <c r="G534" i="2" s="1"/>
  <c r="A535" i="2"/>
  <c r="G535" i="2" s="1"/>
  <c r="A536" i="2"/>
  <c r="G536" i="2" s="1"/>
  <c r="A537" i="2"/>
  <c r="G537" i="2" s="1"/>
  <c r="A538" i="2"/>
  <c r="G538" i="2" s="1"/>
  <c r="A539" i="2"/>
  <c r="G539" i="2" s="1"/>
  <c r="A540" i="2"/>
  <c r="G540" i="2" s="1"/>
  <c r="A541" i="2"/>
  <c r="G541" i="2" s="1"/>
  <c r="A542" i="2"/>
  <c r="G542" i="2" s="1"/>
  <c r="A543" i="2"/>
  <c r="G543" i="2" s="1"/>
  <c r="A544" i="2"/>
  <c r="G544" i="2" s="1"/>
  <c r="A545" i="2"/>
  <c r="G545" i="2" s="1"/>
  <c r="A546" i="2"/>
  <c r="G546" i="2" s="1"/>
  <c r="A547" i="2"/>
  <c r="G547" i="2" s="1"/>
  <c r="A548" i="2"/>
  <c r="G548" i="2" s="1"/>
  <c r="A549" i="2"/>
  <c r="G549" i="2" s="1"/>
  <c r="A550" i="2"/>
  <c r="G550" i="2" s="1"/>
  <c r="A551" i="2"/>
  <c r="G551" i="2" s="1"/>
  <c r="A552" i="2"/>
  <c r="G552" i="2" s="1"/>
  <c r="A553" i="2"/>
  <c r="G553" i="2" s="1"/>
  <c r="A554" i="2"/>
  <c r="G554" i="2" s="1"/>
  <c r="A555" i="2"/>
  <c r="G555" i="2" s="1"/>
  <c r="A556" i="2"/>
  <c r="G556" i="2" s="1"/>
  <c r="A557" i="2"/>
  <c r="G557" i="2" s="1"/>
  <c r="A558" i="2"/>
  <c r="G558" i="2" s="1"/>
  <c r="A559" i="2"/>
  <c r="G559" i="2" s="1"/>
  <c r="A560" i="2"/>
  <c r="G560" i="2" s="1"/>
  <c r="A561" i="2"/>
  <c r="G561" i="2" s="1"/>
  <c r="A562" i="2"/>
  <c r="G562" i="2" s="1"/>
  <c r="A563" i="2"/>
  <c r="G563" i="2" s="1"/>
  <c r="A564" i="2"/>
  <c r="G564" i="2" s="1"/>
  <c r="A565" i="2"/>
  <c r="G565" i="2" s="1"/>
  <c r="A566" i="2"/>
  <c r="G566" i="2" s="1"/>
  <c r="A567" i="2"/>
  <c r="G567" i="2" s="1"/>
  <c r="A568" i="2"/>
  <c r="G568" i="2" s="1"/>
  <c r="A569" i="2"/>
  <c r="G569" i="2" s="1"/>
  <c r="A570" i="2"/>
  <c r="G570" i="2" s="1"/>
  <c r="A571" i="2"/>
  <c r="G571" i="2" s="1"/>
  <c r="A572" i="2"/>
  <c r="G572" i="2" s="1"/>
  <c r="A573" i="2"/>
  <c r="G573" i="2" s="1"/>
  <c r="A574" i="2"/>
  <c r="G574" i="2" s="1"/>
  <c r="A575" i="2"/>
  <c r="G575" i="2" s="1"/>
  <c r="A576" i="2"/>
  <c r="G576" i="2" s="1"/>
  <c r="A577" i="2"/>
  <c r="G577" i="2" s="1"/>
  <c r="A578" i="2"/>
  <c r="G578" i="2" s="1"/>
  <c r="A579" i="2"/>
  <c r="G579" i="2" s="1"/>
  <c r="A580" i="2"/>
  <c r="G580" i="2" s="1"/>
  <c r="A581" i="2"/>
  <c r="G581" i="2" s="1"/>
  <c r="A582" i="2"/>
  <c r="G582" i="2" s="1"/>
  <c r="A583" i="2"/>
  <c r="G583" i="2" s="1"/>
  <c r="A584" i="2"/>
  <c r="G584" i="2" s="1"/>
  <c r="A585" i="2"/>
  <c r="G585" i="2" s="1"/>
  <c r="A586" i="2"/>
  <c r="G586" i="2" s="1"/>
  <c r="A587" i="2"/>
  <c r="G587" i="2" s="1"/>
  <c r="A588" i="2"/>
  <c r="G588" i="2" s="1"/>
  <c r="A589" i="2"/>
  <c r="G589" i="2" s="1"/>
  <c r="A590" i="2"/>
  <c r="G590" i="2" s="1"/>
  <c r="A591" i="2"/>
  <c r="G591" i="2" s="1"/>
  <c r="A592" i="2"/>
  <c r="G592" i="2" s="1"/>
  <c r="A593" i="2"/>
  <c r="G593" i="2" s="1"/>
  <c r="A594" i="2"/>
  <c r="G594" i="2" s="1"/>
  <c r="A595" i="2"/>
  <c r="G595" i="2" s="1"/>
  <c r="A596" i="2"/>
  <c r="G596" i="2" s="1"/>
  <c r="A597" i="2"/>
  <c r="G597" i="2" s="1"/>
  <c r="A598" i="2"/>
  <c r="G598" i="2" s="1"/>
  <c r="A599" i="2"/>
  <c r="G599" i="2" s="1"/>
  <c r="A600" i="2"/>
  <c r="G600" i="2" s="1"/>
  <c r="A601" i="2"/>
  <c r="G601" i="2" s="1"/>
  <c r="A602" i="2"/>
  <c r="G602" i="2" s="1"/>
  <c r="A603" i="2"/>
  <c r="G603" i="2" s="1"/>
  <c r="A604" i="2"/>
  <c r="G604" i="2" s="1"/>
  <c r="A605" i="2"/>
  <c r="G605" i="2" s="1"/>
  <c r="A606" i="2"/>
  <c r="G606" i="2" s="1"/>
  <c r="A607" i="2"/>
  <c r="G607" i="2" s="1"/>
  <c r="A608" i="2"/>
  <c r="G608" i="2" s="1"/>
  <c r="A609" i="2"/>
  <c r="G609" i="2" s="1"/>
  <c r="A610" i="2"/>
  <c r="G610" i="2" s="1"/>
  <c r="A611" i="2"/>
  <c r="G611" i="2" s="1"/>
  <c r="A612" i="2"/>
  <c r="G612" i="2" s="1"/>
  <c r="A613" i="2"/>
  <c r="G613" i="2" s="1"/>
  <c r="A614" i="2"/>
  <c r="G614" i="2" s="1"/>
  <c r="A615" i="2"/>
  <c r="G615" i="2" s="1"/>
  <c r="A616" i="2"/>
  <c r="G616" i="2" s="1"/>
  <c r="A617" i="2"/>
  <c r="G617" i="2" s="1"/>
  <c r="A618" i="2"/>
  <c r="G618" i="2" s="1"/>
  <c r="A619" i="2"/>
  <c r="G619" i="2" s="1"/>
  <c r="A620" i="2"/>
  <c r="G620" i="2" s="1"/>
  <c r="A621" i="2"/>
  <c r="G621" i="2" s="1"/>
  <c r="A622" i="2"/>
  <c r="G622" i="2" s="1"/>
  <c r="A623" i="2"/>
  <c r="G623" i="2" s="1"/>
  <c r="A624" i="2"/>
  <c r="G624" i="2" s="1"/>
  <c r="A625" i="2"/>
  <c r="G625" i="2" s="1"/>
  <c r="A626" i="2"/>
  <c r="G626" i="2" s="1"/>
  <c r="A627" i="2"/>
  <c r="G627" i="2" s="1"/>
  <c r="A628" i="2"/>
  <c r="G628" i="2" s="1"/>
  <c r="A629" i="2"/>
  <c r="G629" i="2" s="1"/>
  <c r="A630" i="2"/>
  <c r="G630" i="2" s="1"/>
  <c r="A631" i="2"/>
  <c r="G631" i="2" s="1"/>
  <c r="A632" i="2"/>
  <c r="G632" i="2" s="1"/>
  <c r="A633" i="2"/>
  <c r="G633" i="2" s="1"/>
  <c r="A634" i="2"/>
  <c r="G634" i="2" s="1"/>
  <c r="A635" i="2"/>
  <c r="G635" i="2" s="1"/>
  <c r="A636" i="2"/>
  <c r="G636" i="2" s="1"/>
  <c r="A637" i="2"/>
  <c r="G637" i="2" s="1"/>
  <c r="A638" i="2"/>
  <c r="G638" i="2" s="1"/>
  <c r="A639" i="2"/>
  <c r="G639" i="2" s="1"/>
  <c r="A640" i="2"/>
  <c r="G640" i="2" s="1"/>
  <c r="A641" i="2"/>
  <c r="G641" i="2" s="1"/>
  <c r="A642" i="2"/>
  <c r="G642" i="2" s="1"/>
  <c r="A643" i="2"/>
  <c r="G643" i="2" s="1"/>
  <c r="A644" i="2"/>
  <c r="G644" i="2" s="1"/>
  <c r="A645" i="2"/>
  <c r="G645" i="2" s="1"/>
  <c r="A646" i="2"/>
  <c r="G646" i="2" s="1"/>
  <c r="A647" i="2"/>
  <c r="G647" i="2" s="1"/>
  <c r="A648" i="2"/>
  <c r="G648" i="2" s="1"/>
  <c r="A649" i="2"/>
  <c r="G649" i="2" s="1"/>
  <c r="A650" i="2"/>
  <c r="G650" i="2" s="1"/>
  <c r="A651" i="2"/>
  <c r="G651" i="2" s="1"/>
  <c r="A652" i="2"/>
  <c r="G652" i="2" s="1"/>
  <c r="A653" i="2"/>
  <c r="G653" i="2" s="1"/>
  <c r="A654" i="2"/>
  <c r="G654" i="2" s="1"/>
  <c r="A655" i="2"/>
  <c r="G655" i="2" s="1"/>
  <c r="A656" i="2"/>
  <c r="G656" i="2" s="1"/>
  <c r="A657" i="2"/>
  <c r="G657" i="2" s="1"/>
  <c r="A658" i="2"/>
  <c r="G658" i="2" s="1"/>
  <c r="A659" i="2"/>
  <c r="G659" i="2" s="1"/>
  <c r="A660" i="2"/>
  <c r="G660" i="2" s="1"/>
  <c r="A661" i="2"/>
  <c r="G661" i="2" s="1"/>
  <c r="A662" i="2"/>
  <c r="G662" i="2" s="1"/>
  <c r="A663" i="2"/>
  <c r="G663" i="2" s="1"/>
  <c r="A664" i="2"/>
  <c r="G664" i="2" s="1"/>
  <c r="A665" i="2"/>
  <c r="G665" i="2" s="1"/>
  <c r="A666" i="2"/>
  <c r="G666" i="2" s="1"/>
  <c r="A667" i="2"/>
  <c r="G667" i="2" s="1"/>
  <c r="A668" i="2"/>
  <c r="G668" i="2" s="1"/>
  <c r="A669" i="2"/>
  <c r="G669" i="2" s="1"/>
  <c r="A670" i="2"/>
  <c r="G670" i="2" s="1"/>
  <c r="A671" i="2"/>
  <c r="G671" i="2" s="1"/>
  <c r="A672" i="2"/>
  <c r="G672" i="2" s="1"/>
  <c r="A673" i="2"/>
  <c r="G673" i="2" s="1"/>
  <c r="A674" i="2"/>
  <c r="G674" i="2" s="1"/>
  <c r="A675" i="2"/>
  <c r="G675" i="2" s="1"/>
  <c r="A676" i="2"/>
  <c r="G676" i="2" s="1"/>
  <c r="A677" i="2"/>
  <c r="G677" i="2" s="1"/>
  <c r="A678" i="2"/>
  <c r="G678" i="2" s="1"/>
  <c r="A679" i="2"/>
  <c r="G679" i="2" s="1"/>
  <c r="A680" i="2"/>
  <c r="G680" i="2" s="1"/>
  <c r="A681" i="2"/>
  <c r="G681" i="2" s="1"/>
  <c r="A682" i="2"/>
  <c r="G682" i="2" s="1"/>
  <c r="A683" i="2"/>
  <c r="G683" i="2" s="1"/>
  <c r="A684" i="2"/>
  <c r="G684" i="2" s="1"/>
  <c r="A685" i="2"/>
  <c r="G685" i="2" s="1"/>
  <c r="A686" i="2"/>
  <c r="G686" i="2" s="1"/>
  <c r="A687" i="2"/>
  <c r="G687" i="2" s="1"/>
  <c r="A688" i="2"/>
  <c r="G688" i="2" s="1"/>
  <c r="A689" i="2"/>
  <c r="G689" i="2" s="1"/>
  <c r="A690" i="2"/>
  <c r="G690" i="2" s="1"/>
  <c r="A691" i="2"/>
  <c r="G691" i="2" s="1"/>
  <c r="A692" i="2"/>
  <c r="G692" i="2" s="1"/>
  <c r="A693" i="2"/>
  <c r="G693" i="2" s="1"/>
  <c r="A694" i="2"/>
  <c r="G694" i="2" s="1"/>
  <c r="A695" i="2"/>
  <c r="G695" i="2" s="1"/>
  <c r="A696" i="2"/>
  <c r="G696" i="2" s="1"/>
  <c r="A697" i="2"/>
  <c r="G697" i="2" s="1"/>
  <c r="A698" i="2"/>
  <c r="G698" i="2" s="1"/>
  <c r="A699" i="2"/>
  <c r="G699" i="2" s="1"/>
  <c r="A700" i="2"/>
  <c r="G700" i="2" s="1"/>
  <c r="A701" i="2"/>
  <c r="G701" i="2" s="1"/>
  <c r="A702" i="2"/>
  <c r="G702" i="2" s="1"/>
  <c r="A703" i="2"/>
  <c r="G703" i="2" s="1"/>
  <c r="A704" i="2"/>
  <c r="G704" i="2" s="1"/>
  <c r="A705" i="2"/>
  <c r="G705" i="2" s="1"/>
  <c r="A706" i="2"/>
  <c r="G706" i="2" s="1"/>
  <c r="A707" i="2"/>
  <c r="G707" i="2" s="1"/>
  <c r="A708" i="2"/>
  <c r="G708" i="2" s="1"/>
  <c r="A709" i="2"/>
  <c r="G709" i="2" s="1"/>
  <c r="A710" i="2"/>
  <c r="G710" i="2" s="1"/>
  <c r="A711" i="2"/>
  <c r="G711" i="2" s="1"/>
  <c r="A712" i="2"/>
  <c r="G712" i="2" s="1"/>
  <c r="A713" i="2"/>
  <c r="G713" i="2" s="1"/>
  <c r="A714" i="2"/>
  <c r="G714" i="2" s="1"/>
  <c r="A715" i="2"/>
  <c r="G715" i="2" s="1"/>
  <c r="A716" i="2"/>
  <c r="G716" i="2" s="1"/>
  <c r="A717" i="2"/>
  <c r="G717" i="2" s="1"/>
  <c r="A718" i="2"/>
  <c r="G718" i="2" s="1"/>
  <c r="A719" i="2"/>
  <c r="G719" i="2" s="1"/>
  <c r="A720" i="2"/>
  <c r="G720" i="2" s="1"/>
  <c r="A721" i="2"/>
  <c r="G721" i="2" s="1"/>
  <c r="A722" i="2"/>
  <c r="G722" i="2" s="1"/>
  <c r="A723" i="2"/>
  <c r="G723" i="2" s="1"/>
  <c r="A724" i="2"/>
  <c r="G724" i="2" s="1"/>
  <c r="A725" i="2"/>
  <c r="G725" i="2" s="1"/>
  <c r="A726" i="2"/>
  <c r="G726" i="2" s="1"/>
  <c r="A727" i="2"/>
  <c r="G727" i="2" s="1"/>
  <c r="A728" i="2"/>
  <c r="G728" i="2" s="1"/>
  <c r="A729" i="2"/>
  <c r="G729" i="2" s="1"/>
  <c r="A730" i="2"/>
  <c r="G730" i="2" s="1"/>
  <c r="A731" i="2"/>
  <c r="G731" i="2" s="1"/>
  <c r="A732" i="2"/>
  <c r="G732" i="2" s="1"/>
  <c r="A733" i="2"/>
  <c r="G733" i="2" s="1"/>
  <c r="A734" i="2"/>
  <c r="G734" i="2" s="1"/>
  <c r="A735" i="2"/>
  <c r="G735" i="2" s="1"/>
  <c r="A736" i="2"/>
  <c r="G736" i="2" s="1"/>
  <c r="A737" i="2"/>
  <c r="G737" i="2" s="1"/>
  <c r="A738" i="2"/>
  <c r="G738" i="2" s="1"/>
  <c r="A739" i="2"/>
  <c r="G739" i="2" s="1"/>
  <c r="A740" i="2"/>
  <c r="G740" i="2" s="1"/>
  <c r="A741" i="2"/>
  <c r="G741" i="2" s="1"/>
  <c r="A742" i="2"/>
  <c r="G742" i="2" s="1"/>
  <c r="A743" i="2"/>
  <c r="G743" i="2" s="1"/>
  <c r="A744" i="2"/>
  <c r="G744" i="2" s="1"/>
  <c r="A745" i="2"/>
  <c r="G745" i="2" s="1"/>
  <c r="A746" i="2"/>
  <c r="G746" i="2" s="1"/>
  <c r="A747" i="2"/>
  <c r="G747" i="2" s="1"/>
  <c r="A748" i="2"/>
  <c r="G748" i="2" s="1"/>
  <c r="A749" i="2"/>
  <c r="G749" i="2" s="1"/>
  <c r="A750" i="2"/>
  <c r="G750" i="2" s="1"/>
  <c r="A751" i="2"/>
  <c r="G751" i="2" s="1"/>
  <c r="A752" i="2"/>
  <c r="G752" i="2" s="1"/>
  <c r="A753" i="2"/>
  <c r="G753" i="2" s="1"/>
  <c r="A754" i="2"/>
  <c r="G754" i="2" s="1"/>
  <c r="A755" i="2"/>
  <c r="G755" i="2" s="1"/>
  <c r="A756" i="2"/>
  <c r="G756" i="2" s="1"/>
  <c r="A757" i="2"/>
  <c r="G757" i="2" s="1"/>
  <c r="A758" i="2"/>
  <c r="G758" i="2" s="1"/>
  <c r="A759" i="2"/>
  <c r="G759" i="2" s="1"/>
  <c r="A760" i="2"/>
  <c r="G760" i="2" s="1"/>
  <c r="A761" i="2"/>
  <c r="G761" i="2" s="1"/>
  <c r="A762" i="2"/>
  <c r="G762" i="2" s="1"/>
  <c r="A763" i="2"/>
  <c r="G763" i="2" s="1"/>
  <c r="A764" i="2"/>
  <c r="G764" i="2" s="1"/>
  <c r="A765" i="2"/>
  <c r="G765" i="2" s="1"/>
  <c r="A766" i="2"/>
  <c r="G766" i="2" s="1"/>
  <c r="A767" i="2"/>
  <c r="G767" i="2" s="1"/>
  <c r="A768" i="2"/>
  <c r="G768" i="2" s="1"/>
  <c r="A769" i="2"/>
  <c r="G769" i="2" s="1"/>
  <c r="A770" i="2"/>
  <c r="G770" i="2" s="1"/>
  <c r="A771" i="2"/>
  <c r="G771" i="2" s="1"/>
  <c r="A772" i="2"/>
  <c r="G772" i="2" s="1"/>
  <c r="A773" i="2"/>
  <c r="G773" i="2" s="1"/>
  <c r="A774" i="2"/>
  <c r="G774" i="2" s="1"/>
  <c r="A775" i="2"/>
  <c r="G775" i="2" s="1"/>
  <c r="A776" i="2"/>
  <c r="G776" i="2" s="1"/>
  <c r="A777" i="2"/>
  <c r="G777" i="2" s="1"/>
  <c r="A778" i="2"/>
  <c r="G778" i="2" s="1"/>
  <c r="A779" i="2"/>
  <c r="G779" i="2" s="1"/>
  <c r="A780" i="2"/>
  <c r="G780" i="2" s="1"/>
  <c r="A781" i="2"/>
  <c r="G781" i="2" s="1"/>
  <c r="A782" i="2"/>
  <c r="G782" i="2" s="1"/>
  <c r="A783" i="2"/>
  <c r="G783" i="2" s="1"/>
  <c r="A784" i="2"/>
  <c r="G784" i="2" s="1"/>
  <c r="A785" i="2"/>
  <c r="G785" i="2" s="1"/>
  <c r="A786" i="2"/>
  <c r="G786" i="2" s="1"/>
  <c r="A787" i="2"/>
  <c r="G787" i="2" s="1"/>
  <c r="A788" i="2"/>
  <c r="G788" i="2" s="1"/>
  <c r="A789" i="2"/>
  <c r="G789" i="2" s="1"/>
  <c r="A790" i="2"/>
  <c r="G790" i="2" s="1"/>
  <c r="A791" i="2"/>
  <c r="G791" i="2" s="1"/>
  <c r="A792" i="2"/>
  <c r="G792" i="2" s="1"/>
  <c r="A793" i="2"/>
  <c r="G793" i="2" s="1"/>
  <c r="A794" i="2"/>
  <c r="G794" i="2" s="1"/>
  <c r="A795" i="2"/>
  <c r="G795" i="2" s="1"/>
  <c r="A796" i="2"/>
  <c r="G796" i="2" s="1"/>
  <c r="A797" i="2"/>
  <c r="G797" i="2" s="1"/>
  <c r="A798" i="2"/>
  <c r="G798" i="2" s="1"/>
  <c r="A799" i="2"/>
  <c r="G799" i="2" s="1"/>
  <c r="A800" i="2"/>
  <c r="G800" i="2" s="1"/>
  <c r="A801" i="2"/>
  <c r="G801" i="2" s="1"/>
  <c r="A802" i="2"/>
  <c r="G802" i="2" s="1"/>
  <c r="A803" i="2"/>
  <c r="G803" i="2" s="1"/>
  <c r="A804" i="2"/>
  <c r="G804" i="2" s="1"/>
  <c r="A805" i="2"/>
  <c r="G805" i="2" s="1"/>
  <c r="A806" i="2"/>
  <c r="G806" i="2" s="1"/>
  <c r="A807" i="2"/>
  <c r="G807" i="2" s="1"/>
  <c r="A808" i="2"/>
  <c r="G808" i="2" s="1"/>
  <c r="A809" i="2"/>
  <c r="G809" i="2" s="1"/>
  <c r="A810" i="2"/>
  <c r="G810" i="2" s="1"/>
  <c r="A811" i="2"/>
  <c r="G811" i="2" s="1"/>
  <c r="A812" i="2"/>
  <c r="G812" i="2" s="1"/>
  <c r="A813" i="2"/>
  <c r="G813" i="2" s="1"/>
  <c r="A814" i="2"/>
  <c r="G814" i="2" s="1"/>
  <c r="A815" i="2"/>
  <c r="G815" i="2" s="1"/>
  <c r="A816" i="2"/>
  <c r="G816" i="2" s="1"/>
  <c r="A817" i="2"/>
  <c r="G817" i="2" s="1"/>
  <c r="A818" i="2"/>
  <c r="G818" i="2" s="1"/>
  <c r="A819" i="2"/>
  <c r="G819" i="2" s="1"/>
  <c r="A820" i="2"/>
  <c r="G820" i="2" s="1"/>
  <c r="A821" i="2"/>
  <c r="G821" i="2" s="1"/>
  <c r="A822" i="2"/>
  <c r="G822" i="2" s="1"/>
  <c r="A823" i="2"/>
  <c r="G823" i="2" s="1"/>
  <c r="A824" i="2"/>
  <c r="G824" i="2" s="1"/>
  <c r="A825" i="2"/>
  <c r="G825" i="2" s="1"/>
  <c r="A826" i="2"/>
  <c r="G826" i="2" s="1"/>
  <c r="A827" i="2"/>
  <c r="G827" i="2" s="1"/>
  <c r="A828" i="2"/>
  <c r="G828" i="2" s="1"/>
  <c r="A829" i="2"/>
  <c r="G829" i="2" s="1"/>
  <c r="A830" i="2"/>
  <c r="G830" i="2" s="1"/>
  <c r="A831" i="2"/>
  <c r="G831" i="2" s="1"/>
  <c r="A832" i="2"/>
  <c r="G832" i="2" s="1"/>
  <c r="A833" i="2"/>
  <c r="G833" i="2" s="1"/>
  <c r="A834" i="2"/>
  <c r="G834" i="2" s="1"/>
  <c r="A835" i="2"/>
  <c r="G835" i="2" s="1"/>
  <c r="A836" i="2"/>
  <c r="G836" i="2" s="1"/>
  <c r="A837" i="2"/>
  <c r="G837" i="2" s="1"/>
  <c r="A838" i="2"/>
  <c r="G838" i="2" s="1"/>
  <c r="A839" i="2"/>
  <c r="G839" i="2" s="1"/>
  <c r="A840" i="2"/>
  <c r="G840" i="2" s="1"/>
  <c r="A841" i="2"/>
  <c r="G841" i="2" s="1"/>
  <c r="A842" i="2"/>
  <c r="G842" i="2" s="1"/>
  <c r="A843" i="2"/>
  <c r="G843" i="2" s="1"/>
  <c r="A844" i="2"/>
  <c r="G844" i="2" s="1"/>
  <c r="A845" i="2"/>
  <c r="G845" i="2" s="1"/>
  <c r="A846" i="2"/>
  <c r="G846" i="2" s="1"/>
  <c r="A847" i="2"/>
  <c r="G847" i="2" s="1"/>
  <c r="A848" i="2"/>
  <c r="G848" i="2" s="1"/>
  <c r="A849" i="2"/>
  <c r="G849" i="2" s="1"/>
  <c r="A850" i="2"/>
  <c r="G850" i="2" s="1"/>
  <c r="A851" i="2"/>
  <c r="G851" i="2" s="1"/>
  <c r="A852" i="2"/>
  <c r="G852" i="2" s="1"/>
  <c r="A853" i="2"/>
  <c r="G853" i="2" s="1"/>
  <c r="A854" i="2"/>
  <c r="G854" i="2" s="1"/>
  <c r="A855" i="2"/>
  <c r="G855" i="2" s="1"/>
  <c r="A856" i="2"/>
  <c r="G856" i="2" s="1"/>
  <c r="A857" i="2"/>
  <c r="G857" i="2" s="1"/>
  <c r="A858" i="2"/>
  <c r="G858" i="2" s="1"/>
  <c r="A859" i="2"/>
  <c r="G859" i="2" s="1"/>
  <c r="A860" i="2"/>
  <c r="G860" i="2" s="1"/>
  <c r="A861" i="2"/>
  <c r="G861" i="2" s="1"/>
  <c r="A862" i="2"/>
  <c r="G862" i="2" s="1"/>
  <c r="A863" i="2"/>
  <c r="G863" i="2" s="1"/>
  <c r="A864" i="2"/>
  <c r="G864" i="2" s="1"/>
  <c r="A865" i="2"/>
  <c r="G865" i="2" s="1"/>
  <c r="A866" i="2"/>
  <c r="G866" i="2" s="1"/>
  <c r="A867" i="2"/>
  <c r="G867" i="2" s="1"/>
  <c r="A868" i="2"/>
  <c r="G868" i="2" s="1"/>
  <c r="A869" i="2"/>
  <c r="G869" i="2" s="1"/>
  <c r="A870" i="2"/>
  <c r="G870" i="2" s="1"/>
  <c r="A871" i="2"/>
  <c r="G871" i="2" s="1"/>
  <c r="A872" i="2"/>
  <c r="G872" i="2" s="1"/>
  <c r="A873" i="2"/>
  <c r="G873" i="2" s="1"/>
  <c r="A874" i="2"/>
  <c r="G874" i="2" s="1"/>
  <c r="A875" i="2"/>
  <c r="G875" i="2" s="1"/>
  <c r="A876" i="2"/>
  <c r="G876" i="2" s="1"/>
  <c r="A877" i="2"/>
  <c r="G877" i="2" s="1"/>
  <c r="A878" i="2"/>
  <c r="G878" i="2" s="1"/>
  <c r="A879" i="2"/>
  <c r="G879" i="2" s="1"/>
  <c r="A880" i="2"/>
  <c r="G880" i="2" s="1"/>
  <c r="A881" i="2"/>
  <c r="G881" i="2" s="1"/>
  <c r="A882" i="2"/>
  <c r="G882" i="2" s="1"/>
  <c r="A883" i="2"/>
  <c r="G883" i="2" s="1"/>
  <c r="A884" i="2"/>
  <c r="G884" i="2" s="1"/>
  <c r="A885" i="2"/>
  <c r="G885" i="2" s="1"/>
  <c r="A886" i="2"/>
  <c r="G886" i="2" s="1"/>
  <c r="A887" i="2"/>
  <c r="G887" i="2" s="1"/>
  <c r="A888" i="2"/>
  <c r="G888" i="2" s="1"/>
  <c r="A889" i="2"/>
  <c r="G889" i="2" s="1"/>
  <c r="A890" i="2"/>
  <c r="G890" i="2" s="1"/>
  <c r="A891" i="2"/>
  <c r="G891" i="2" s="1"/>
  <c r="A892" i="2"/>
  <c r="G892" i="2" s="1"/>
  <c r="A893" i="2"/>
  <c r="G893" i="2" s="1"/>
  <c r="A894" i="2"/>
  <c r="G894" i="2" s="1"/>
  <c r="A895" i="2"/>
  <c r="G895" i="2" s="1"/>
  <c r="A896" i="2"/>
  <c r="G896" i="2" s="1"/>
  <c r="A897" i="2"/>
  <c r="G897" i="2" s="1"/>
  <c r="A898" i="2"/>
  <c r="G898" i="2" s="1"/>
  <c r="A899" i="2"/>
  <c r="G899" i="2" s="1"/>
  <c r="A900" i="2"/>
  <c r="G900" i="2" s="1"/>
  <c r="A901" i="2"/>
  <c r="G901" i="2" s="1"/>
  <c r="A902" i="2"/>
  <c r="G902" i="2" s="1"/>
  <c r="A903" i="2"/>
  <c r="G903" i="2" s="1"/>
  <c r="A904" i="2"/>
  <c r="G904" i="2" s="1"/>
  <c r="A905" i="2"/>
  <c r="G905" i="2" s="1"/>
  <c r="A906" i="2"/>
  <c r="G906" i="2" s="1"/>
  <c r="A907" i="2"/>
  <c r="G907" i="2" s="1"/>
  <c r="A908" i="2"/>
  <c r="G908" i="2" s="1"/>
  <c r="A909" i="2"/>
  <c r="G909" i="2" s="1"/>
  <c r="A910" i="2"/>
  <c r="G910" i="2" s="1"/>
  <c r="A911" i="2"/>
  <c r="G911" i="2" s="1"/>
  <c r="A912" i="2"/>
  <c r="G912" i="2" s="1"/>
  <c r="A913" i="2"/>
  <c r="G913" i="2" s="1"/>
  <c r="A914" i="2"/>
  <c r="G914" i="2" s="1"/>
  <c r="A915" i="2"/>
  <c r="G915" i="2" s="1"/>
  <c r="A916" i="2"/>
  <c r="G916" i="2" s="1"/>
  <c r="A917" i="2"/>
  <c r="G917" i="2" s="1"/>
  <c r="A918" i="2"/>
  <c r="G918" i="2" s="1"/>
  <c r="A919" i="2"/>
  <c r="G919" i="2" s="1"/>
  <c r="A920" i="2"/>
  <c r="G920" i="2" s="1"/>
  <c r="A921" i="2"/>
  <c r="G921" i="2" s="1"/>
  <c r="A922" i="2"/>
  <c r="G922" i="2" s="1"/>
  <c r="A923" i="2"/>
  <c r="G923" i="2" s="1"/>
  <c r="A924" i="2"/>
  <c r="G924" i="2" s="1"/>
  <c r="A925" i="2"/>
  <c r="G925" i="2" s="1"/>
  <c r="A926" i="2"/>
  <c r="G926" i="2" s="1"/>
  <c r="A927" i="2"/>
  <c r="G927" i="2" s="1"/>
  <c r="A928" i="2"/>
  <c r="G928" i="2" s="1"/>
  <c r="A929" i="2"/>
  <c r="G929" i="2" s="1"/>
  <c r="A930" i="2"/>
  <c r="G930" i="2" s="1"/>
  <c r="A931" i="2"/>
  <c r="G931" i="2" s="1"/>
  <c r="A932" i="2"/>
  <c r="G932" i="2" s="1"/>
  <c r="A933" i="2"/>
  <c r="G933" i="2" s="1"/>
  <c r="A934" i="2"/>
  <c r="G934" i="2" s="1"/>
  <c r="A935" i="2"/>
  <c r="G935" i="2" s="1"/>
  <c r="A936" i="2"/>
  <c r="G936" i="2" s="1"/>
  <c r="A937" i="2"/>
  <c r="G937" i="2" s="1"/>
  <c r="A938" i="2"/>
  <c r="G938" i="2" s="1"/>
  <c r="A939" i="2"/>
  <c r="G939" i="2" s="1"/>
  <c r="A940" i="2"/>
  <c r="G940" i="2" s="1"/>
  <c r="A941" i="2"/>
  <c r="G941" i="2" s="1"/>
  <c r="A942" i="2"/>
  <c r="G942" i="2" s="1"/>
  <c r="A943" i="2"/>
  <c r="G943" i="2" s="1"/>
  <c r="A944" i="2"/>
  <c r="G944" i="2" s="1"/>
  <c r="A945" i="2"/>
  <c r="G945" i="2" s="1"/>
  <c r="A946" i="2"/>
  <c r="G946" i="2" s="1"/>
  <c r="A947" i="2"/>
  <c r="G947" i="2" s="1"/>
  <c r="A948" i="2"/>
  <c r="G948" i="2" s="1"/>
  <c r="A949" i="2"/>
  <c r="G949" i="2" s="1"/>
  <c r="A950" i="2"/>
  <c r="G950" i="2" s="1"/>
  <c r="A951" i="2"/>
  <c r="G951" i="2" s="1"/>
  <c r="A952" i="2"/>
  <c r="G952" i="2" s="1"/>
  <c r="A953" i="2"/>
  <c r="G953" i="2" s="1"/>
  <c r="A954" i="2"/>
  <c r="G954" i="2" s="1"/>
  <c r="A955" i="2"/>
  <c r="G955" i="2" s="1"/>
  <c r="A956" i="2"/>
  <c r="G956" i="2" s="1"/>
  <c r="A957" i="2"/>
  <c r="G957" i="2" s="1"/>
  <c r="A958" i="2"/>
  <c r="G958" i="2" s="1"/>
  <c r="A959" i="2"/>
  <c r="G959" i="2" s="1"/>
  <c r="A960" i="2"/>
  <c r="G960" i="2" s="1"/>
  <c r="A961" i="2"/>
  <c r="G961" i="2" s="1"/>
  <c r="A962" i="2"/>
  <c r="G962" i="2" s="1"/>
  <c r="A963" i="2"/>
  <c r="G963" i="2" s="1"/>
  <c r="A964" i="2"/>
  <c r="G964" i="2" s="1"/>
  <c r="A965" i="2"/>
  <c r="G965" i="2" s="1"/>
  <c r="A966" i="2"/>
  <c r="G966" i="2" s="1"/>
  <c r="A967" i="2"/>
  <c r="G967" i="2" s="1"/>
  <c r="A968" i="2"/>
  <c r="G968" i="2" s="1"/>
  <c r="A969" i="2"/>
  <c r="G969" i="2" s="1"/>
  <c r="A970" i="2"/>
  <c r="G970" i="2" s="1"/>
  <c r="A971" i="2"/>
  <c r="G971" i="2" s="1"/>
  <c r="A972" i="2"/>
  <c r="G972" i="2" s="1"/>
  <c r="A973" i="2"/>
  <c r="G973" i="2" s="1"/>
  <c r="A974" i="2"/>
  <c r="G974" i="2" s="1"/>
  <c r="A975" i="2"/>
  <c r="G975" i="2" s="1"/>
  <c r="A976" i="2"/>
  <c r="G976" i="2" s="1"/>
  <c r="A977" i="2"/>
  <c r="G977" i="2" s="1"/>
  <c r="A978" i="2"/>
  <c r="G978" i="2" s="1"/>
  <c r="A979" i="2"/>
  <c r="G979" i="2" s="1"/>
  <c r="A980" i="2"/>
  <c r="G980" i="2" s="1"/>
  <c r="A981" i="2"/>
  <c r="G981" i="2" s="1"/>
  <c r="A982" i="2"/>
  <c r="G982" i="2" s="1"/>
  <c r="A983" i="2"/>
  <c r="G983" i="2" s="1"/>
  <c r="A984" i="2"/>
  <c r="G984" i="2" s="1"/>
  <c r="A985" i="2"/>
  <c r="G985" i="2" s="1"/>
  <c r="A986" i="2"/>
  <c r="G986" i="2" s="1"/>
  <c r="A987" i="2"/>
  <c r="G987" i="2" s="1"/>
  <c r="A988" i="2"/>
  <c r="G988" i="2" s="1"/>
  <c r="A989" i="2"/>
  <c r="G989" i="2" s="1"/>
  <c r="A990" i="2"/>
  <c r="G990" i="2" s="1"/>
  <c r="A991" i="2"/>
  <c r="G991" i="2" s="1"/>
  <c r="A992" i="2"/>
  <c r="G992" i="2" s="1"/>
  <c r="A993" i="2"/>
  <c r="G993" i="2" s="1"/>
  <c r="A994" i="2"/>
  <c r="G994" i="2" s="1"/>
  <c r="A995" i="2"/>
  <c r="G995" i="2" s="1"/>
  <c r="A996" i="2"/>
  <c r="G996" i="2" s="1"/>
  <c r="A997" i="2"/>
  <c r="G997" i="2" s="1"/>
  <c r="A998" i="2"/>
  <c r="G998" i="2" s="1"/>
  <c r="A999" i="2"/>
  <c r="G999" i="2" s="1"/>
  <c r="A1000" i="2"/>
  <c r="G1000" i="2" s="1"/>
  <c r="A1001" i="2"/>
  <c r="G1001" i="2" s="1"/>
  <c r="I2" i="2"/>
  <c r="G4" i="21"/>
  <c r="F4" i="21"/>
  <c r="G2" i="9"/>
  <c r="C2" i="2"/>
  <c r="B2" i="2"/>
  <c r="D2" i="2"/>
  <c r="A2" i="2"/>
  <c r="H947" i="2" l="1"/>
  <c r="H923" i="2"/>
  <c r="H843" i="2"/>
  <c r="H819" i="2"/>
  <c r="H795" i="2"/>
  <c r="H971" i="2"/>
  <c r="H57" i="2"/>
  <c r="H715" i="2"/>
  <c r="H691" i="2"/>
  <c r="H996" i="2"/>
  <c r="H692" i="2"/>
  <c r="H638" i="2"/>
  <c r="H674" i="2"/>
  <c r="H658" i="2"/>
  <c r="H634" i="2"/>
  <c r="H586" i="2"/>
  <c r="H538" i="2"/>
  <c r="H530" i="2"/>
  <c r="H514" i="2"/>
  <c r="H506" i="2"/>
  <c r="H482" i="2"/>
  <c r="H434" i="2"/>
  <c r="H402" i="2"/>
  <c r="H378" i="2"/>
  <c r="H362" i="2"/>
  <c r="H330" i="2"/>
  <c r="H282" i="2"/>
  <c r="H274" i="2"/>
  <c r="H258" i="2"/>
  <c r="H250" i="2"/>
  <c r="H226" i="2"/>
  <c r="H178" i="2"/>
  <c r="H146" i="2"/>
  <c r="H122" i="2"/>
  <c r="H106" i="2"/>
  <c r="H74" i="2"/>
  <c r="H26" i="2"/>
  <c r="H18" i="2"/>
  <c r="H997" i="2"/>
  <c r="H725" i="2"/>
  <c r="H701" i="2"/>
  <c r="H985" i="2"/>
  <c r="H969" i="2"/>
  <c r="H921" i="2"/>
  <c r="H905" i="2"/>
  <c r="H897" i="2"/>
  <c r="H881" i="2"/>
  <c r="H857" i="2"/>
  <c r="H841" i="2"/>
  <c r="H793" i="2"/>
  <c r="H777" i="2"/>
  <c r="H769" i="2"/>
  <c r="H753" i="2"/>
  <c r="H729" i="2"/>
  <c r="H713" i="2"/>
  <c r="H673" i="2"/>
  <c r="H649" i="2"/>
  <c r="H633" i="2"/>
  <c r="H617" i="2"/>
  <c r="H609" i="2"/>
  <c r="H585" i="2"/>
  <c r="H569" i="2"/>
  <c r="H537" i="2"/>
  <c r="H513" i="2"/>
  <c r="H489" i="2"/>
  <c r="H481" i="2"/>
  <c r="H465" i="2"/>
  <c r="H457" i="2"/>
  <c r="H433" i="2"/>
  <c r="H385" i="2"/>
  <c r="H361" i="2"/>
  <c r="H353" i="2"/>
  <c r="H329" i="2"/>
  <c r="H313" i="2"/>
  <c r="H281" i="2"/>
  <c r="H257" i="2"/>
  <c r="H233" i="2"/>
  <c r="H225" i="2"/>
  <c r="H209" i="2"/>
  <c r="H201" i="2"/>
  <c r="H177" i="2"/>
  <c r="H129" i="2"/>
  <c r="H105" i="2"/>
  <c r="H97" i="2"/>
  <c r="H73" i="2"/>
  <c r="H25" i="2"/>
  <c r="H973" i="2"/>
  <c r="H869" i="2"/>
  <c r="H884" i="2"/>
  <c r="H756" i="2"/>
  <c r="H716" i="2"/>
  <c r="H700" i="2"/>
  <c r="H1000" i="2"/>
  <c r="H984" i="2"/>
  <c r="H960" i="2"/>
  <c r="H944" i="2"/>
  <c r="H920" i="2"/>
  <c r="H896" i="2"/>
  <c r="H880" i="2"/>
  <c r="H872" i="2"/>
  <c r="H856" i="2"/>
  <c r="H832" i="2"/>
  <c r="H816" i="2"/>
  <c r="H792" i="2"/>
  <c r="H768" i="2"/>
  <c r="H752" i="2"/>
  <c r="H744" i="2"/>
  <c r="H728" i="2"/>
  <c r="H704" i="2"/>
  <c r="H688" i="2"/>
  <c r="H672" i="2"/>
  <c r="H656" i="2"/>
  <c r="H616" i="2"/>
  <c r="H592" i="2"/>
  <c r="H560" i="2"/>
  <c r="H512" i="2"/>
  <c r="H464" i="2"/>
  <c r="H432" i="2"/>
  <c r="H416" i="2"/>
  <c r="H384" i="2"/>
  <c r="H336" i="2"/>
  <c r="H304" i="2"/>
  <c r="H256" i="2"/>
  <c r="H208" i="2"/>
  <c r="H176" i="2"/>
  <c r="H160" i="2"/>
  <c r="H128" i="2"/>
  <c r="H80" i="2"/>
  <c r="H48" i="2"/>
  <c r="H999" i="2"/>
  <c r="H983" i="2"/>
  <c r="H975" i="2"/>
  <c r="H967" i="2"/>
  <c r="H959" i="2"/>
  <c r="H951" i="2"/>
  <c r="H935" i="2"/>
  <c r="H927" i="2"/>
  <c r="H919" i="2"/>
  <c r="H911" i="2"/>
  <c r="H895" i="2"/>
  <c r="H887" i="2"/>
  <c r="H879" i="2"/>
  <c r="H871" i="2"/>
  <c r="H863" i="2"/>
  <c r="H855" i="2"/>
  <c r="H847" i="2"/>
  <c r="H839" i="2"/>
  <c r="H831" i="2"/>
  <c r="H823" i="2"/>
  <c r="H807" i="2"/>
  <c r="H799" i="2"/>
  <c r="H610" i="2"/>
  <c r="H562" i="2"/>
  <c r="H490" i="2"/>
  <c r="H458" i="2"/>
  <c r="H410" i="2"/>
  <c r="H386" i="2"/>
  <c r="H354" i="2"/>
  <c r="H306" i="2"/>
  <c r="H234" i="2"/>
  <c r="H202" i="2"/>
  <c r="H154" i="2"/>
  <c r="H130" i="2"/>
  <c r="H98" i="2"/>
  <c r="H50" i="2"/>
  <c r="H961" i="2"/>
  <c r="H945" i="2"/>
  <c r="H833" i="2"/>
  <c r="H817" i="2"/>
  <c r="H705" i="2"/>
  <c r="H689" i="2"/>
  <c r="H593" i="2"/>
  <c r="H561" i="2"/>
  <c r="H441" i="2"/>
  <c r="H409" i="2"/>
  <c r="H337" i="2"/>
  <c r="H305" i="2"/>
  <c r="H185" i="2"/>
  <c r="H153" i="2"/>
  <c r="H81" i="2"/>
  <c r="H49" i="2"/>
  <c r="H845" i="2"/>
  <c r="H741" i="2"/>
  <c r="H717" i="2"/>
  <c r="H936" i="2"/>
  <c r="H808" i="2"/>
  <c r="H680" i="2"/>
  <c r="H544" i="2"/>
  <c r="H288" i="2"/>
  <c r="H32" i="2"/>
  <c r="H972" i="2"/>
  <c r="H948" i="2"/>
  <c r="H868" i="2"/>
  <c r="H844" i="2"/>
  <c r="H820" i="2"/>
  <c r="H740" i="2"/>
  <c r="H791" i="2"/>
  <c r="H783" i="2"/>
  <c r="H775" i="2"/>
  <c r="H767" i="2"/>
  <c r="H759" i="2"/>
  <c r="H751" i="2"/>
  <c r="H743" i="2"/>
  <c r="H727" i="2"/>
  <c r="H719" i="2"/>
  <c r="H711" i="2"/>
  <c r="H703" i="2"/>
  <c r="H695" i="2"/>
  <c r="H679" i="2"/>
  <c r="H671" i="2"/>
  <c r="H663" i="2"/>
  <c r="H655" i="2"/>
  <c r="H647" i="2"/>
  <c r="H639" i="2"/>
  <c r="H631" i="2"/>
  <c r="H623" i="2"/>
  <c r="H615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998" i="2"/>
  <c r="H982" i="2"/>
  <c r="H974" i="2"/>
  <c r="H966" i="2"/>
  <c r="H958" i="2"/>
  <c r="H950" i="2"/>
  <c r="H942" i="2"/>
  <c r="H934" i="2"/>
  <c r="H926" i="2"/>
  <c r="H910" i="2"/>
  <c r="H894" i="2"/>
  <c r="H886" i="2"/>
  <c r="H878" i="2"/>
  <c r="H870" i="2"/>
  <c r="H862" i="2"/>
  <c r="H854" i="2"/>
  <c r="H846" i="2"/>
  <c r="H838" i="2"/>
  <c r="H830" i="2"/>
  <c r="H814" i="2"/>
  <c r="H806" i="2"/>
  <c r="H798" i="2"/>
  <c r="H782" i="2"/>
  <c r="H766" i="2"/>
  <c r="H758" i="2"/>
  <c r="H670" i="2"/>
  <c r="H662" i="2"/>
  <c r="H622" i="2"/>
  <c r="H981" i="2"/>
  <c r="H957" i="2"/>
  <c r="H949" i="2"/>
  <c r="H941" i="2"/>
  <c r="H933" i="2"/>
  <c r="H925" i="2"/>
  <c r="H917" i="2"/>
  <c r="H901" i="2"/>
  <c r="H893" i="2"/>
  <c r="H885" i="2"/>
  <c r="H853" i="2"/>
  <c r="H829" i="2"/>
  <c r="H813" i="2"/>
  <c r="H805" i="2"/>
  <c r="H797" i="2"/>
  <c r="H789" i="2"/>
  <c r="H781" i="2"/>
  <c r="H773" i="2"/>
  <c r="H765" i="2"/>
  <c r="H757" i="2"/>
  <c r="H693" i="2"/>
  <c r="H685" i="2"/>
  <c r="H956" i="2"/>
  <c r="H932" i="2"/>
  <c r="H908" i="2"/>
  <c r="H892" i="2"/>
  <c r="H828" i="2"/>
  <c r="H804" i="2"/>
  <c r="H780" i="2"/>
  <c r="H764" i="2"/>
  <c r="H995" i="2"/>
  <c r="H987" i="2"/>
  <c r="H931" i="2"/>
  <c r="H907" i="2"/>
  <c r="H883" i="2"/>
  <c r="H867" i="2"/>
  <c r="H859" i="2"/>
  <c r="H803" i="2"/>
  <c r="H779" i="2"/>
  <c r="H755" i="2"/>
  <c r="H739" i="2"/>
  <c r="H731" i="2"/>
  <c r="H909" i="2"/>
  <c r="H735" i="2"/>
  <c r="H989" i="2"/>
  <c r="H988" i="2"/>
  <c r="H980" i="2"/>
  <c r="H964" i="2"/>
  <c r="H940" i="2"/>
  <c r="H924" i="2"/>
  <c r="H916" i="2"/>
  <c r="H900" i="2"/>
  <c r="H876" i="2"/>
  <c r="H860" i="2"/>
  <c r="H852" i="2"/>
  <c r="H836" i="2"/>
  <c r="H812" i="2"/>
  <c r="H796" i="2"/>
  <c r="H788" i="2"/>
  <c r="H772" i="2"/>
  <c r="H748" i="2"/>
  <c r="H732" i="2"/>
  <c r="H724" i="2"/>
  <c r="H708" i="2"/>
  <c r="H684" i="2"/>
  <c r="H918" i="2"/>
  <c r="H965" i="2"/>
  <c r="H821" i="2"/>
  <c r="H749" i="2"/>
  <c r="H979" i="2"/>
  <c r="H963" i="2"/>
  <c r="H955" i="2"/>
  <c r="H939" i="2"/>
  <c r="H915" i="2"/>
  <c r="H899" i="2"/>
  <c r="H891" i="2"/>
  <c r="H875" i="2"/>
  <c r="H851" i="2"/>
  <c r="H835" i="2"/>
  <c r="H827" i="2"/>
  <c r="H811" i="2"/>
  <c r="H787" i="2"/>
  <c r="H771" i="2"/>
  <c r="H763" i="2"/>
  <c r="H747" i="2"/>
  <c r="H723" i="2"/>
  <c r="H707" i="2"/>
  <c r="H699" i="2"/>
  <c r="H683" i="2"/>
  <c r="H675" i="2"/>
  <c r="H667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991" i="2"/>
  <c r="H815" i="2"/>
  <c r="H790" i="2"/>
  <c r="H630" i="2"/>
  <c r="H861" i="2"/>
  <c r="H837" i="2"/>
  <c r="H733" i="2"/>
  <c r="H709" i="2"/>
  <c r="H994" i="2"/>
  <c r="H986" i="2"/>
  <c r="H978" i="2"/>
  <c r="H970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682" i="2"/>
  <c r="H666" i="2"/>
  <c r="H650" i="2"/>
  <c r="H642" i="2"/>
  <c r="H626" i="2"/>
  <c r="H618" i="2"/>
  <c r="H602" i="2"/>
  <c r="H594" i="2"/>
  <c r="H578" i="2"/>
  <c r="H570" i="2"/>
  <c r="H554" i="2"/>
  <c r="H546" i="2"/>
  <c r="H522" i="2"/>
  <c r="H498" i="2"/>
  <c r="H474" i="2"/>
  <c r="H466" i="2"/>
  <c r="H450" i="2"/>
  <c r="H442" i="2"/>
  <c r="H426" i="2"/>
  <c r="H418" i="2"/>
  <c r="H394" i="2"/>
  <c r="H370" i="2"/>
  <c r="H346" i="2"/>
  <c r="H338" i="2"/>
  <c r="H322" i="2"/>
  <c r="H314" i="2"/>
  <c r="H298" i="2"/>
  <c r="H290" i="2"/>
  <c r="H266" i="2"/>
  <c r="H242" i="2"/>
  <c r="H218" i="2"/>
  <c r="H210" i="2"/>
  <c r="H194" i="2"/>
  <c r="H186" i="2"/>
  <c r="H170" i="2"/>
  <c r="H162" i="2"/>
  <c r="H138" i="2"/>
  <c r="H114" i="2"/>
  <c r="H90" i="2"/>
  <c r="H82" i="2"/>
  <c r="H66" i="2"/>
  <c r="H58" i="2"/>
  <c r="H42" i="2"/>
  <c r="H34" i="2"/>
  <c r="H10" i="2"/>
  <c r="H687" i="2"/>
  <c r="H822" i="2"/>
  <c r="H774" i="2"/>
  <c r="H877" i="2"/>
  <c r="H1001" i="2"/>
  <c r="H993" i="2"/>
  <c r="H977" i="2"/>
  <c r="H953" i="2"/>
  <c r="H937" i="2"/>
  <c r="H929" i="2"/>
  <c r="H913" i="2"/>
  <c r="H889" i="2"/>
  <c r="H873" i="2"/>
  <c r="H865" i="2"/>
  <c r="H849" i="2"/>
  <c r="H825" i="2"/>
  <c r="H809" i="2"/>
  <c r="H801" i="2"/>
  <c r="H785" i="2"/>
  <c r="H761" i="2"/>
  <c r="H745" i="2"/>
  <c r="H737" i="2"/>
  <c r="H721" i="2"/>
  <c r="H697" i="2"/>
  <c r="H681" i="2"/>
  <c r="H665" i="2"/>
  <c r="H657" i="2"/>
  <c r="H641" i="2"/>
  <c r="H625" i="2"/>
  <c r="H601" i="2"/>
  <c r="H577" i="2"/>
  <c r="H553" i="2"/>
  <c r="H545" i="2"/>
  <c r="H529" i="2"/>
  <c r="H521" i="2"/>
  <c r="H505" i="2"/>
  <c r="H497" i="2"/>
  <c r="H473" i="2"/>
  <c r="H449" i="2"/>
  <c r="H425" i="2"/>
  <c r="H417" i="2"/>
  <c r="H401" i="2"/>
  <c r="H393" i="2"/>
  <c r="H377" i="2"/>
  <c r="H369" i="2"/>
  <c r="H345" i="2"/>
  <c r="H321" i="2"/>
  <c r="H297" i="2"/>
  <c r="H289" i="2"/>
  <c r="H273" i="2"/>
  <c r="H265" i="2"/>
  <c r="H249" i="2"/>
  <c r="H241" i="2"/>
  <c r="H217" i="2"/>
  <c r="H193" i="2"/>
  <c r="H169" i="2"/>
  <c r="H161" i="2"/>
  <c r="H145" i="2"/>
  <c r="H137" i="2"/>
  <c r="H121" i="2"/>
  <c r="H113" i="2"/>
  <c r="H89" i="2"/>
  <c r="H65" i="2"/>
  <c r="H41" i="2"/>
  <c r="H33" i="2"/>
  <c r="H17" i="2"/>
  <c r="H9" i="2"/>
  <c r="H943" i="2"/>
  <c r="H903" i="2"/>
  <c r="H990" i="2"/>
  <c r="H902" i="2"/>
  <c r="H992" i="2"/>
  <c r="H976" i="2"/>
  <c r="H968" i="2"/>
  <c r="H952" i="2"/>
  <c r="H928" i="2"/>
  <c r="H912" i="2"/>
  <c r="H904" i="2"/>
  <c r="H888" i="2"/>
  <c r="H864" i="2"/>
  <c r="H848" i="2"/>
  <c r="H840" i="2"/>
  <c r="H824" i="2"/>
  <c r="H800" i="2"/>
  <c r="H784" i="2"/>
  <c r="H776" i="2"/>
  <c r="H760" i="2"/>
  <c r="H736" i="2"/>
  <c r="H720" i="2"/>
  <c r="H712" i="2"/>
  <c r="H696" i="2"/>
  <c r="H664" i="2"/>
  <c r="H648" i="2"/>
  <c r="H640" i="2"/>
  <c r="H632" i="2"/>
  <c r="H624" i="2"/>
  <c r="H608" i="2"/>
  <c r="H600" i="2"/>
  <c r="H584" i="2"/>
  <c r="H576" i="2"/>
  <c r="H568" i="2"/>
  <c r="H552" i="2"/>
  <c r="H536" i="2"/>
  <c r="H528" i="2"/>
  <c r="H520" i="2"/>
  <c r="H504" i="2"/>
  <c r="H496" i="2"/>
  <c r="H488" i="2"/>
  <c r="H480" i="2"/>
  <c r="H472" i="2"/>
  <c r="H456" i="2"/>
  <c r="H448" i="2"/>
  <c r="H440" i="2"/>
  <c r="H424" i="2"/>
  <c r="H408" i="2"/>
  <c r="H400" i="2"/>
  <c r="H392" i="2"/>
  <c r="H376" i="2"/>
  <c r="H368" i="2"/>
  <c r="H360" i="2"/>
  <c r="H352" i="2"/>
  <c r="H344" i="2"/>
  <c r="H328" i="2"/>
  <c r="H320" i="2"/>
  <c r="H312" i="2"/>
  <c r="H296" i="2"/>
  <c r="H280" i="2"/>
  <c r="H272" i="2"/>
  <c r="H264" i="2"/>
  <c r="H248" i="2"/>
  <c r="H240" i="2"/>
  <c r="H232" i="2"/>
  <c r="H224" i="2"/>
  <c r="H216" i="2"/>
  <c r="H200" i="2"/>
  <c r="H192" i="2"/>
  <c r="H184" i="2"/>
  <c r="H168" i="2"/>
  <c r="H152" i="2"/>
  <c r="H144" i="2"/>
  <c r="H136" i="2"/>
  <c r="H120" i="2"/>
  <c r="H112" i="2"/>
  <c r="H104" i="2"/>
  <c r="H96" i="2"/>
  <c r="H88" i="2"/>
  <c r="H72" i="2"/>
  <c r="H64" i="2"/>
  <c r="H56" i="2"/>
  <c r="H40" i="2"/>
  <c r="H24" i="2"/>
  <c r="H16" i="2"/>
  <c r="H8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750" i="2"/>
  <c r="H742" i="2"/>
  <c r="H734" i="2"/>
  <c r="H726" i="2"/>
  <c r="H718" i="2"/>
  <c r="H710" i="2"/>
  <c r="H702" i="2"/>
  <c r="H694" i="2"/>
  <c r="H686" i="2"/>
  <c r="H678" i="2"/>
  <c r="H654" i="2"/>
  <c r="H646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676" i="2"/>
  <c r="H668" i="2"/>
  <c r="H660" i="2"/>
  <c r="H652" i="2"/>
  <c r="H644" i="2"/>
  <c r="H636" i="2"/>
  <c r="H628" i="2"/>
  <c r="H620" i="2"/>
  <c r="H612" i="2"/>
  <c r="H604" i="2"/>
  <c r="H596" i="2"/>
  <c r="H588" i="2"/>
  <c r="H580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8" i="2"/>
  <c r="H420" i="2"/>
  <c r="H412" i="2"/>
  <c r="H404" i="2"/>
  <c r="H396" i="2"/>
  <c r="H388" i="2"/>
  <c r="H380" i="2"/>
  <c r="H372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4" i="2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2" i="8"/>
  <c r="G3" i="9"/>
  <c r="G4" i="9" s="1"/>
  <c r="G5" i="9"/>
  <c r="G6" i="9"/>
  <c r="G7" i="9"/>
  <c r="G8" i="9"/>
  <c r="G9" i="9"/>
  <c r="G10" i="9"/>
  <c r="G11" i="9" s="1"/>
  <c r="G12" i="9"/>
  <c r="G13" i="9"/>
  <c r="G14" i="9"/>
  <c r="G15" i="9"/>
  <c r="G16" i="9"/>
  <c r="G17" i="9"/>
  <c r="G18" i="9" s="1"/>
  <c r="G19" i="9"/>
  <c r="G20" i="9"/>
  <c r="G21" i="9"/>
  <c r="G22" i="9"/>
  <c r="G23" i="9"/>
  <c r="G24" i="9"/>
  <c r="G25" i="9"/>
  <c r="G26" i="9" s="1"/>
  <c r="G27" i="9"/>
  <c r="G28" i="9"/>
  <c r="G29" i="9"/>
  <c r="G30" i="9"/>
  <c r="G31" i="9"/>
  <c r="G32" i="9"/>
  <c r="G33" i="9"/>
  <c r="G34" i="9"/>
  <c r="G35" i="9"/>
  <c r="G36" i="9"/>
  <c r="G37" i="9"/>
  <c r="G38" i="9" s="1"/>
  <c r="G39" i="9" s="1"/>
  <c r="G40" i="9"/>
  <c r="G41" i="9"/>
  <c r="G42" i="9"/>
  <c r="G43" i="9"/>
  <c r="G44" i="9"/>
  <c r="G45" i="9" s="1"/>
  <c r="G46" i="9" s="1"/>
  <c r="G47" i="9"/>
  <c r="G48" i="9"/>
  <c r="G49" i="9"/>
  <c r="G50" i="9"/>
  <c r="G51" i="9"/>
  <c r="G52" i="9"/>
  <c r="G53" i="9" s="1"/>
  <c r="G54" i="9"/>
  <c r="G55" i="9"/>
  <c r="G56" i="9"/>
  <c r="G57" i="9"/>
  <c r="G58" i="9"/>
  <c r="G59" i="9" s="1"/>
  <c r="G60" i="9" s="1"/>
  <c r="G61" i="9"/>
  <c r="G62" i="9"/>
  <c r="G63" i="9"/>
  <c r="G64" i="9"/>
  <c r="G65" i="9"/>
  <c r="G66" i="9" s="1"/>
  <c r="G67" i="9" s="1"/>
  <c r="G68" i="9"/>
  <c r="G69" i="9"/>
  <c r="G70" i="9"/>
  <c r="G71" i="9"/>
  <c r="G72" i="9"/>
  <c r="G73" i="9"/>
  <c r="G74" i="9" s="1"/>
  <c r="G75" i="9"/>
  <c r="G76" i="9"/>
  <c r="G77" i="9"/>
  <c r="G78" i="9"/>
  <c r="G79" i="9"/>
  <c r="G80" i="9" s="1"/>
  <c r="G81" i="9" s="1"/>
  <c r="G82" i="9"/>
  <c r="G83" i="9"/>
  <c r="G84" i="9"/>
  <c r="G85" i="9"/>
  <c r="G86" i="9"/>
  <c r="G87" i="9" s="1"/>
  <c r="G88" i="9" s="1"/>
  <c r="G89" i="9"/>
  <c r="G90" i="9" s="1"/>
  <c r="G91" i="9"/>
  <c r="G92" i="9"/>
  <c r="G93" i="9"/>
  <c r="G94" i="9" s="1"/>
  <c r="G95" i="9" s="1"/>
  <c r="G96" i="9"/>
  <c r="G97" i="9"/>
  <c r="G98" i="9"/>
  <c r="G99" i="9"/>
  <c r="G100" i="9"/>
  <c r="G101" i="9" s="1"/>
  <c r="G102" i="9" s="1"/>
  <c r="G103" i="9"/>
  <c r="G104" i="9"/>
  <c r="G105" i="9"/>
  <c r="G106" i="9"/>
  <c r="G107" i="9"/>
  <c r="G108" i="9" s="1"/>
  <c r="G109" i="9" s="1"/>
  <c r="G110" i="9"/>
  <c r="G111" i="9"/>
  <c r="G112" i="9"/>
  <c r="G113" i="9"/>
  <c r="G114" i="9"/>
  <c r="G115" i="9" s="1"/>
  <c r="G116" i="9" s="1"/>
  <c r="G117" i="9" s="1"/>
  <c r="G118" i="9"/>
  <c r="G119" i="9"/>
  <c r="G120" i="9"/>
  <c r="G121" i="9" s="1"/>
  <c r="G122" i="9" s="1"/>
  <c r="G123" i="9" s="1"/>
  <c r="G124" i="9"/>
  <c r="G125" i="9"/>
  <c r="G126" i="9"/>
  <c r="G127" i="9"/>
  <c r="G128" i="9"/>
  <c r="G129" i="9" s="1"/>
  <c r="G130" i="9" s="1"/>
  <c r="G131" i="9"/>
  <c r="G132" i="9"/>
  <c r="G133" i="9"/>
  <c r="G134" i="9"/>
  <c r="G135" i="9"/>
  <c r="G136" i="9" s="1"/>
  <c r="G137" i="9" s="1"/>
  <c r="G138" i="9"/>
  <c r="G139" i="9"/>
  <c r="G140" i="9"/>
  <c r="G141" i="9"/>
  <c r="G142" i="9"/>
  <c r="G143" i="9"/>
  <c r="G144" i="9" s="1"/>
  <c r="G145" i="9" s="1"/>
  <c r="G146" i="9" s="1"/>
  <c r="G147" i="9"/>
  <c r="G148" i="9"/>
  <c r="G149" i="9"/>
  <c r="G150" i="9" s="1"/>
  <c r="G151" i="9" s="1"/>
  <c r="G152" i="9" s="1"/>
  <c r="G153" i="9"/>
  <c r="G154" i="9"/>
  <c r="G155" i="9"/>
  <c r="G156" i="9"/>
  <c r="G157" i="9" s="1"/>
  <c r="G158" i="9" s="1"/>
  <c r="G159" i="9"/>
  <c r="G160" i="9"/>
  <c r="G161" i="9"/>
  <c r="G162" i="9"/>
  <c r="G163" i="9"/>
  <c r="G164" i="9"/>
  <c r="G165" i="9" s="1"/>
  <c r="G166" i="9"/>
  <c r="G167" i="9" s="1"/>
  <c r="G168" i="9"/>
  <c r="G169" i="9"/>
  <c r="G170" i="9"/>
  <c r="G171" i="9" s="1"/>
  <c r="G172" i="9" s="1"/>
  <c r="G173" i="9"/>
  <c r="G174" i="9"/>
  <c r="G175" i="9"/>
  <c r="G176" i="9"/>
  <c r="G177" i="9"/>
  <c r="G178" i="9" s="1"/>
  <c r="G179" i="9" s="1"/>
  <c r="G180" i="9" s="1"/>
  <c r="G181" i="9"/>
  <c r="G182" i="9"/>
  <c r="G183" i="9"/>
  <c r="G184" i="9"/>
  <c r="G185" i="9" s="1"/>
  <c r="G186" i="9" s="1"/>
  <c r="G187" i="9"/>
  <c r="G188" i="9"/>
  <c r="G189" i="9"/>
  <c r="G190" i="9"/>
  <c r="G191" i="9"/>
  <c r="G192" i="9" s="1"/>
  <c r="G193" i="9" s="1"/>
  <c r="G194" i="9"/>
  <c r="G195" i="9"/>
  <c r="G196" i="9" s="1"/>
  <c r="G197" i="9"/>
  <c r="G198" i="9"/>
  <c r="G199" i="9" s="1"/>
  <c r="G200" i="9" s="1"/>
  <c r="G201" i="9"/>
  <c r="G202" i="9"/>
  <c r="G203" i="9"/>
  <c r="G204" i="9"/>
  <c r="G205" i="9"/>
  <c r="G206" i="9" s="1"/>
  <c r="G207" i="9" s="1"/>
  <c r="G208" i="9"/>
  <c r="G209" i="9"/>
  <c r="G210" i="9"/>
  <c r="G211" i="9"/>
  <c r="G212" i="9"/>
  <c r="G213" i="9" s="1"/>
  <c r="G214" i="9" s="1"/>
  <c r="G215" i="9"/>
  <c r="G216" i="9"/>
  <c r="G217" i="9"/>
  <c r="G218" i="9"/>
  <c r="G219" i="9"/>
  <c r="G220" i="9" s="1"/>
  <c r="G221" i="9" s="1"/>
  <c r="G222" i="9"/>
  <c r="G223" i="9"/>
  <c r="G224" i="9"/>
  <c r="G225" i="9"/>
  <c r="G226" i="9"/>
  <c r="G227" i="9" s="1"/>
  <c r="G228" i="9" s="1"/>
  <c r="G229" i="9"/>
  <c r="G230" i="9"/>
  <c r="G231" i="9"/>
  <c r="G232" i="9"/>
  <c r="G233" i="9"/>
  <c r="G234" i="9"/>
  <c r="G235" i="9" s="1"/>
  <c r="G236" i="9"/>
  <c r="G237" i="9"/>
  <c r="G238" i="9"/>
  <c r="G239" i="9"/>
  <c r="G240" i="9"/>
  <c r="G241" i="9" s="1"/>
  <c r="G242" i="9" s="1"/>
  <c r="G243" i="9"/>
  <c r="G244" i="9"/>
  <c r="G245" i="9"/>
  <c r="G246" i="9"/>
  <c r="G247" i="9"/>
  <c r="G248" i="9" s="1"/>
  <c r="G249" i="9" s="1"/>
  <c r="G250" i="9"/>
  <c r="G251" i="9"/>
  <c r="G252" i="9"/>
  <c r="G253" i="9"/>
  <c r="G254" i="9"/>
  <c r="G255" i="9" s="1"/>
  <c r="G256" i="9" s="1"/>
  <c r="G257" i="9"/>
  <c r="G258" i="9" s="1"/>
  <c r="G259" i="9"/>
  <c r="G260" i="9"/>
  <c r="G261" i="9"/>
  <c r="G262" i="9"/>
  <c r="G263" i="9"/>
  <c r="G264" i="9"/>
  <c r="G265" i="9"/>
  <c r="G266" i="9"/>
  <c r="G267" i="9"/>
  <c r="G268" i="9"/>
  <c r="G269" i="9" s="1"/>
  <c r="G270" i="9" s="1"/>
  <c r="G271" i="9"/>
  <c r="G272" i="9"/>
  <c r="G273" i="9"/>
  <c r="G274" i="9"/>
  <c r="G275" i="9"/>
  <c r="G276" i="9" s="1"/>
  <c r="G277" i="9" s="1"/>
  <c r="G278" i="9"/>
  <c r="G279" i="9"/>
  <c r="G280" i="9"/>
  <c r="G281" i="9"/>
  <c r="G282" i="9"/>
  <c r="G283" i="9" s="1"/>
  <c r="G284" i="9" s="1"/>
  <c r="G285" i="9"/>
  <c r="G286" i="9"/>
  <c r="G287" i="9"/>
  <c r="G288" i="9"/>
  <c r="G289" i="9"/>
  <c r="G290" i="9"/>
  <c r="G291" i="9" s="1"/>
  <c r="G292" i="9"/>
  <c r="G293" i="9"/>
  <c r="G294" i="9"/>
  <c r="G295" i="9"/>
  <c r="G296" i="9"/>
  <c r="G297" i="9" s="1"/>
  <c r="G298" i="9" s="1"/>
  <c r="G299" i="9"/>
  <c r="G300" i="9"/>
  <c r="G301" i="9"/>
  <c r="G302" i="9"/>
  <c r="G303" i="9"/>
  <c r="G304" i="9"/>
  <c r="G305" i="9" s="1"/>
  <c r="G306" i="9"/>
  <c r="G307" i="9"/>
  <c r="G308" i="9" s="1"/>
  <c r="G309" i="9" s="1"/>
  <c r="G310" i="9" s="1"/>
  <c r="G311" i="9" s="1"/>
  <c r="G312" i="9" s="1"/>
  <c r="G313" i="9"/>
  <c r="G314" i="9"/>
  <c r="G315" i="9"/>
  <c r="G316" i="9"/>
  <c r="G317" i="9" s="1"/>
  <c r="G318" i="9" s="1"/>
  <c r="G319" i="9" s="1"/>
  <c r="G320" i="9"/>
  <c r="G321" i="9"/>
  <c r="G322" i="9"/>
  <c r="G323" i="9" s="1"/>
  <c r="G324" i="9"/>
  <c r="G325" i="9" s="1"/>
  <c r="G326" i="9" s="1"/>
  <c r="G327" i="9"/>
  <c r="G328" i="9"/>
  <c r="G329" i="9"/>
  <c r="G330" i="9" s="1"/>
  <c r="G331" i="9"/>
  <c r="G332" i="9" s="1"/>
  <c r="G333" i="9" s="1"/>
  <c r="G334" i="9"/>
  <c r="G335" i="9"/>
  <c r="G336" i="9"/>
  <c r="G337" i="9"/>
  <c r="G338" i="9"/>
  <c r="G339" i="9" s="1"/>
  <c r="G340" i="9" s="1"/>
  <c r="G341" i="9"/>
  <c r="G342" i="9"/>
  <c r="G343" i="9"/>
  <c r="G344" i="9"/>
  <c r="G345" i="9"/>
  <c r="G346" i="9" s="1"/>
  <c r="G347" i="9" s="1"/>
  <c r="G348" i="9"/>
  <c r="G349" i="9"/>
  <c r="G350" i="9"/>
  <c r="G351" i="9"/>
  <c r="G352" i="9"/>
  <c r="G353" i="9" s="1"/>
  <c r="G354" i="9" s="1"/>
  <c r="G355" i="9"/>
  <c r="G356" i="9"/>
  <c r="G2" i="2" s="1"/>
  <c r="G357" i="9"/>
  <c r="G358" i="9"/>
  <c r="G359" i="9"/>
  <c r="G360" i="9" s="1"/>
  <c r="G361" i="9" s="1"/>
  <c r="G362" i="9"/>
  <c r="G363" i="9"/>
  <c r="G364" i="9"/>
  <c r="G365" i="9"/>
  <c r="G366" i="9"/>
  <c r="G367" i="9" s="1"/>
  <c r="G368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F2" i="2" l="1"/>
  <c r="E791" i="2" l="1"/>
  <c r="J791" i="2" s="1"/>
  <c r="E535" i="2"/>
  <c r="J535" i="2" s="1"/>
  <c r="E881" i="2"/>
  <c r="J881" i="2" s="1"/>
  <c r="E17" i="2"/>
  <c r="J17" i="2" s="1"/>
  <c r="E266" i="2"/>
  <c r="J266" i="2" s="1"/>
  <c r="E792" i="2"/>
  <c r="J792" i="2" s="1"/>
  <c r="E744" i="2"/>
  <c r="J744" i="2" s="1"/>
  <c r="E456" i="2"/>
  <c r="J456" i="2" s="1"/>
  <c r="E240" i="2"/>
  <c r="J240" i="2" s="1"/>
  <c r="E369" i="2"/>
  <c r="J369" i="2" s="1"/>
  <c r="E992" i="2"/>
  <c r="J992" i="2" s="1"/>
  <c r="E936" i="2"/>
  <c r="J936" i="2" s="1"/>
  <c r="E904" i="2"/>
  <c r="J904" i="2" s="1"/>
  <c r="E760" i="2"/>
  <c r="J760" i="2" s="1"/>
  <c r="E664" i="2"/>
  <c r="J664" i="2" s="1"/>
  <c r="E656" i="2"/>
  <c r="J656" i="2" s="1"/>
  <c r="E592" i="2"/>
  <c r="J592" i="2" s="1"/>
  <c r="E560" i="2"/>
  <c r="J560" i="2" s="1"/>
  <c r="E328" i="2"/>
  <c r="J328" i="2" s="1"/>
  <c r="E312" i="2"/>
  <c r="J312" i="2" s="1"/>
  <c r="E264" i="2"/>
  <c r="J264" i="2" s="1"/>
  <c r="E232" i="2"/>
  <c r="J232" i="2" s="1"/>
  <c r="E200" i="2"/>
  <c r="J200" i="2" s="1"/>
  <c r="E128" i="2"/>
  <c r="J128" i="2" s="1"/>
  <c r="E120" i="2"/>
  <c r="J120" i="2" s="1"/>
  <c r="E80" i="2"/>
  <c r="J80" i="2" s="1"/>
  <c r="E72" i="2"/>
  <c r="J72" i="2" s="1"/>
  <c r="E64" i="2"/>
  <c r="J64" i="2" s="1"/>
  <c r="E56" i="2"/>
  <c r="J56" i="2" s="1"/>
  <c r="E931" i="2"/>
  <c r="J931" i="2" s="1"/>
  <c r="E984" i="2"/>
  <c r="J984" i="2" s="1"/>
  <c r="E912" i="2"/>
  <c r="J912" i="2" s="1"/>
  <c r="E840" i="2"/>
  <c r="J840" i="2" s="1"/>
  <c r="E205" i="2"/>
  <c r="J205" i="2" s="1"/>
  <c r="E719" i="2"/>
  <c r="J719" i="2" s="1"/>
  <c r="E583" i="2"/>
  <c r="J583" i="2" s="1"/>
  <c r="E255" i="2"/>
  <c r="J255" i="2" s="1"/>
  <c r="E191" i="2"/>
  <c r="J191" i="2" s="1"/>
  <c r="E183" i="2"/>
  <c r="J183" i="2" s="1"/>
  <c r="E143" i="2"/>
  <c r="J143" i="2" s="1"/>
  <c r="E55" i="2"/>
  <c r="J55" i="2" s="1"/>
  <c r="E31" i="2"/>
  <c r="J31" i="2" s="1"/>
  <c r="E23" i="2"/>
  <c r="J23" i="2" s="1"/>
  <c r="E1000" i="2"/>
  <c r="J1000" i="2" s="1"/>
  <c r="E960" i="2"/>
  <c r="J960" i="2" s="1"/>
  <c r="E920" i="2"/>
  <c r="J920" i="2" s="1"/>
  <c r="E808" i="2"/>
  <c r="J808" i="2" s="1"/>
  <c r="E776" i="2"/>
  <c r="J776" i="2" s="1"/>
  <c r="E413" i="2"/>
  <c r="J413" i="2" s="1"/>
  <c r="E589" i="2"/>
  <c r="J589" i="2" s="1"/>
  <c r="E999" i="2"/>
  <c r="J999" i="2" s="1"/>
  <c r="E951" i="2"/>
  <c r="J951" i="2" s="1"/>
  <c r="E735" i="2"/>
  <c r="J735" i="2" s="1"/>
  <c r="E663" i="2"/>
  <c r="J663" i="2" s="1"/>
  <c r="E559" i="2"/>
  <c r="J559" i="2" s="1"/>
  <c r="E77" i="2"/>
  <c r="J77" i="2" s="1"/>
  <c r="E909" i="2"/>
  <c r="J909" i="2" s="1"/>
  <c r="E781" i="2"/>
  <c r="J781" i="2" s="1"/>
  <c r="E497" i="2"/>
  <c r="J497" i="2" s="1"/>
  <c r="E795" i="2"/>
  <c r="J795" i="2" s="1"/>
  <c r="E691" i="2"/>
  <c r="J691" i="2" s="1"/>
  <c r="E659" i="2"/>
  <c r="J659" i="2" s="1"/>
  <c r="E275" i="2"/>
  <c r="J275" i="2" s="1"/>
  <c r="E267" i="2"/>
  <c r="J267" i="2" s="1"/>
  <c r="E409" i="2"/>
  <c r="J409" i="2" s="1"/>
  <c r="E993" i="2"/>
  <c r="J993" i="2" s="1"/>
  <c r="E553" i="2"/>
  <c r="J553" i="2" s="1"/>
  <c r="E752" i="2"/>
  <c r="J752" i="2" s="1"/>
  <c r="E472" i="2"/>
  <c r="J472" i="2" s="1"/>
  <c r="E344" i="2"/>
  <c r="J344" i="2" s="1"/>
  <c r="E168" i="2"/>
  <c r="J168" i="2" s="1"/>
  <c r="E24" i="2"/>
  <c r="J24" i="2" s="1"/>
  <c r="E885" i="2"/>
  <c r="J885" i="2" s="1"/>
  <c r="E514" i="2"/>
  <c r="J514" i="2" s="1"/>
  <c r="E983" i="2"/>
  <c r="J983" i="2" s="1"/>
  <c r="E807" i="2"/>
  <c r="J807" i="2" s="1"/>
  <c r="E703" i="2"/>
  <c r="J703" i="2" s="1"/>
  <c r="E631" i="2"/>
  <c r="J631" i="2" s="1"/>
  <c r="E607" i="2"/>
  <c r="J607" i="2" s="1"/>
  <c r="E511" i="2"/>
  <c r="J511" i="2" s="1"/>
  <c r="E463" i="2"/>
  <c r="J463" i="2" s="1"/>
  <c r="E423" i="2"/>
  <c r="J423" i="2" s="1"/>
  <c r="E399" i="2"/>
  <c r="J399" i="2" s="1"/>
  <c r="E343" i="2"/>
  <c r="J343" i="2" s="1"/>
  <c r="E335" i="2"/>
  <c r="J335" i="2" s="1"/>
  <c r="E287" i="2"/>
  <c r="J287" i="2" s="1"/>
  <c r="E231" i="2"/>
  <c r="J231" i="2" s="1"/>
  <c r="E159" i="2"/>
  <c r="J159" i="2" s="1"/>
  <c r="E151" i="2"/>
  <c r="J151" i="2" s="1"/>
  <c r="E119" i="2"/>
  <c r="J119" i="2" s="1"/>
  <c r="E63" i="2"/>
  <c r="J63" i="2" s="1"/>
  <c r="E15" i="2"/>
  <c r="J15" i="2" s="1"/>
  <c r="E605" i="2"/>
  <c r="J605" i="2" s="1"/>
  <c r="E648" i="2"/>
  <c r="J648" i="2" s="1"/>
  <c r="E528" i="2"/>
  <c r="J528" i="2" s="1"/>
  <c r="E432" i="2"/>
  <c r="J432" i="2" s="1"/>
  <c r="E297" i="2"/>
  <c r="J297" i="2" s="1"/>
  <c r="E257" i="2"/>
  <c r="J257" i="2" s="1"/>
  <c r="E871" i="2"/>
  <c r="J871" i="2" s="1"/>
  <c r="E727" i="2"/>
  <c r="J727" i="2" s="1"/>
  <c r="E615" i="2"/>
  <c r="J615" i="2" s="1"/>
  <c r="E525" i="2"/>
  <c r="J525" i="2" s="1"/>
  <c r="E349" i="2"/>
  <c r="J349" i="2" s="1"/>
  <c r="E966" i="2"/>
  <c r="J966" i="2" s="1"/>
  <c r="E926" i="2"/>
  <c r="J926" i="2" s="1"/>
  <c r="E718" i="2"/>
  <c r="J718" i="2" s="1"/>
  <c r="E25" i="2"/>
  <c r="J25" i="2" s="1"/>
  <c r="E968" i="2"/>
  <c r="J968" i="2" s="1"/>
  <c r="E704" i="2"/>
  <c r="J704" i="2" s="1"/>
  <c r="E504" i="2"/>
  <c r="J504" i="2" s="1"/>
  <c r="E424" i="2"/>
  <c r="J424" i="2" s="1"/>
  <c r="E839" i="2"/>
  <c r="J839" i="2" s="1"/>
  <c r="E767" i="2"/>
  <c r="J767" i="2" s="1"/>
  <c r="E711" i="2"/>
  <c r="J711" i="2" s="1"/>
  <c r="E671" i="2"/>
  <c r="J671" i="2" s="1"/>
  <c r="E623" i="2"/>
  <c r="J623" i="2" s="1"/>
  <c r="E717" i="2"/>
  <c r="J717" i="2" s="1"/>
  <c r="E253" i="2"/>
  <c r="J253" i="2" s="1"/>
  <c r="E181" i="2"/>
  <c r="J181" i="2" s="1"/>
  <c r="E958" i="2"/>
  <c r="J958" i="2" s="1"/>
  <c r="E952" i="2"/>
  <c r="J952" i="2" s="1"/>
  <c r="E880" i="2"/>
  <c r="J880" i="2" s="1"/>
  <c r="E688" i="2"/>
  <c r="J688" i="2" s="1"/>
  <c r="E568" i="2"/>
  <c r="J568" i="2" s="1"/>
  <c r="E496" i="2"/>
  <c r="J496" i="2" s="1"/>
  <c r="E400" i="2"/>
  <c r="J400" i="2" s="1"/>
  <c r="E117" i="2"/>
  <c r="J117" i="2" s="1"/>
  <c r="E817" i="2"/>
  <c r="J817" i="2" s="1"/>
  <c r="E512" i="2"/>
  <c r="J512" i="2" s="1"/>
  <c r="E392" i="2"/>
  <c r="J392" i="2" s="1"/>
  <c r="E368" i="2"/>
  <c r="J368" i="2" s="1"/>
  <c r="E304" i="2"/>
  <c r="J304" i="2" s="1"/>
  <c r="E216" i="2"/>
  <c r="J216" i="2" s="1"/>
  <c r="E144" i="2"/>
  <c r="J144" i="2" s="1"/>
  <c r="E104" i="2"/>
  <c r="J104" i="2" s="1"/>
  <c r="E973" i="2"/>
  <c r="J973" i="2" s="1"/>
  <c r="E354" i="2"/>
  <c r="J354" i="2" s="1"/>
  <c r="E669" i="2"/>
  <c r="J669" i="2" s="1"/>
  <c r="E998" i="2"/>
  <c r="J998" i="2" s="1"/>
  <c r="E169" i="2"/>
  <c r="J169" i="2" s="1"/>
  <c r="E485" i="2"/>
  <c r="J485" i="2" s="1"/>
  <c r="E194" i="2"/>
  <c r="J194" i="2" s="1"/>
  <c r="E765" i="2"/>
  <c r="J765" i="2" s="1"/>
  <c r="E959" i="2"/>
  <c r="J959" i="2" s="1"/>
  <c r="E935" i="2"/>
  <c r="J935" i="2" s="1"/>
  <c r="E927" i="2"/>
  <c r="J927" i="2" s="1"/>
  <c r="E911" i="2"/>
  <c r="J911" i="2" s="1"/>
  <c r="E903" i="2"/>
  <c r="J903" i="2" s="1"/>
  <c r="E895" i="2"/>
  <c r="J895" i="2" s="1"/>
  <c r="E847" i="2"/>
  <c r="J847" i="2" s="1"/>
  <c r="E831" i="2"/>
  <c r="J831" i="2" s="1"/>
  <c r="E815" i="2"/>
  <c r="J815" i="2" s="1"/>
  <c r="E783" i="2"/>
  <c r="J783" i="2" s="1"/>
  <c r="E759" i="2"/>
  <c r="J759" i="2" s="1"/>
  <c r="E743" i="2"/>
  <c r="J743" i="2" s="1"/>
  <c r="E695" i="2"/>
  <c r="J695" i="2" s="1"/>
  <c r="E647" i="2"/>
  <c r="J647" i="2" s="1"/>
  <c r="E639" i="2"/>
  <c r="J639" i="2" s="1"/>
  <c r="E599" i="2"/>
  <c r="J599" i="2" s="1"/>
  <c r="E567" i="2"/>
  <c r="J567" i="2" s="1"/>
  <c r="E527" i="2"/>
  <c r="J527" i="2" s="1"/>
  <c r="E487" i="2"/>
  <c r="J487" i="2" s="1"/>
  <c r="E447" i="2"/>
  <c r="J447" i="2" s="1"/>
  <c r="E431" i="2"/>
  <c r="J431" i="2" s="1"/>
  <c r="E407" i="2"/>
  <c r="J407" i="2" s="1"/>
  <c r="E391" i="2"/>
  <c r="J391" i="2" s="1"/>
  <c r="E375" i="2"/>
  <c r="J375" i="2" s="1"/>
  <c r="E359" i="2"/>
  <c r="J359" i="2" s="1"/>
  <c r="E327" i="2"/>
  <c r="J327" i="2" s="1"/>
  <c r="E311" i="2"/>
  <c r="J311" i="2" s="1"/>
  <c r="E207" i="2"/>
  <c r="J207" i="2" s="1"/>
  <c r="E127" i="2"/>
  <c r="J127" i="2" s="1"/>
  <c r="E95" i="2"/>
  <c r="J95" i="2" s="1"/>
  <c r="E941" i="2"/>
  <c r="J941" i="2" s="1"/>
  <c r="E797" i="2"/>
  <c r="J797" i="2" s="1"/>
  <c r="E789" i="2"/>
  <c r="J789" i="2" s="1"/>
  <c r="E285" i="2"/>
  <c r="J285" i="2" s="1"/>
  <c r="E584" i="2"/>
  <c r="J584" i="2" s="1"/>
  <c r="E846" i="2"/>
  <c r="J846" i="2" s="1"/>
  <c r="E893" i="2"/>
  <c r="J893" i="2" s="1"/>
  <c r="E154" i="2"/>
  <c r="J154" i="2" s="1"/>
  <c r="E361" i="2"/>
  <c r="J361" i="2" s="1"/>
  <c r="E917" i="2"/>
  <c r="J917" i="2" s="1"/>
  <c r="E433" i="2"/>
  <c r="J433" i="2" s="1"/>
  <c r="E534" i="2"/>
  <c r="J534" i="2" s="1"/>
  <c r="E987" i="2"/>
  <c r="J987" i="2" s="1"/>
  <c r="E971" i="2"/>
  <c r="J971" i="2" s="1"/>
  <c r="E947" i="2"/>
  <c r="J947" i="2" s="1"/>
  <c r="E923" i="2"/>
  <c r="J923" i="2" s="1"/>
  <c r="E915" i="2"/>
  <c r="J915" i="2" s="1"/>
  <c r="E907" i="2"/>
  <c r="J907" i="2" s="1"/>
  <c r="E851" i="2"/>
  <c r="J851" i="2" s="1"/>
  <c r="E819" i="2"/>
  <c r="J819" i="2" s="1"/>
  <c r="E747" i="2"/>
  <c r="J747" i="2" s="1"/>
  <c r="E731" i="2"/>
  <c r="J731" i="2" s="1"/>
  <c r="E715" i="2"/>
  <c r="J715" i="2" s="1"/>
  <c r="E699" i="2"/>
  <c r="J699" i="2" s="1"/>
  <c r="E603" i="2"/>
  <c r="J603" i="2" s="1"/>
  <c r="E595" i="2"/>
  <c r="J595" i="2" s="1"/>
  <c r="E587" i="2"/>
  <c r="J587" i="2" s="1"/>
  <c r="E579" i="2"/>
  <c r="J579" i="2" s="1"/>
  <c r="E563" i="2"/>
  <c r="J563" i="2" s="1"/>
  <c r="E515" i="2"/>
  <c r="J515" i="2" s="1"/>
  <c r="E507" i="2"/>
  <c r="J507" i="2" s="1"/>
  <c r="E499" i="2"/>
  <c r="J499" i="2" s="1"/>
  <c r="E483" i="2"/>
  <c r="J483" i="2" s="1"/>
  <c r="E459" i="2"/>
  <c r="J459" i="2" s="1"/>
  <c r="E451" i="2"/>
  <c r="J451" i="2" s="1"/>
  <c r="E411" i="2"/>
  <c r="J411" i="2" s="1"/>
  <c r="E403" i="2"/>
  <c r="J403" i="2" s="1"/>
  <c r="E387" i="2"/>
  <c r="J387" i="2" s="1"/>
  <c r="E347" i="2"/>
  <c r="J347" i="2" s="1"/>
  <c r="E339" i="2"/>
  <c r="J339" i="2" s="1"/>
  <c r="E259" i="2"/>
  <c r="J259" i="2" s="1"/>
  <c r="E251" i="2"/>
  <c r="J251" i="2" s="1"/>
  <c r="E235" i="2"/>
  <c r="J235" i="2" s="1"/>
  <c r="E219" i="2"/>
  <c r="J219" i="2" s="1"/>
  <c r="E179" i="2"/>
  <c r="J179" i="2" s="1"/>
  <c r="E99" i="2"/>
  <c r="J99" i="2" s="1"/>
  <c r="E91" i="2"/>
  <c r="J91" i="2" s="1"/>
  <c r="E75" i="2"/>
  <c r="J75" i="2" s="1"/>
  <c r="E67" i="2"/>
  <c r="J67" i="2" s="1"/>
  <c r="E59" i="2"/>
  <c r="J59" i="2" s="1"/>
  <c r="E27" i="2"/>
  <c r="J27" i="2" s="1"/>
  <c r="E19" i="2"/>
  <c r="J19" i="2" s="1"/>
  <c r="E910" i="2"/>
  <c r="J910" i="2" s="1"/>
  <c r="E930" i="2"/>
  <c r="J930" i="2" s="1"/>
  <c r="E834" i="2"/>
  <c r="J834" i="2" s="1"/>
  <c r="E802" i="2"/>
  <c r="J802" i="2" s="1"/>
  <c r="E626" i="2"/>
  <c r="J626" i="2" s="1"/>
  <c r="E586" i="2"/>
  <c r="J586" i="2" s="1"/>
  <c r="E562" i="2"/>
  <c r="J562" i="2" s="1"/>
  <c r="E522" i="2"/>
  <c r="J522" i="2" s="1"/>
  <c r="E498" i="2"/>
  <c r="J498" i="2" s="1"/>
  <c r="E474" i="2"/>
  <c r="J474" i="2" s="1"/>
  <c r="E442" i="2"/>
  <c r="J442" i="2" s="1"/>
  <c r="E434" i="2"/>
  <c r="J434" i="2" s="1"/>
  <c r="E410" i="2"/>
  <c r="J410" i="2" s="1"/>
  <c r="E386" i="2"/>
  <c r="J386" i="2" s="1"/>
  <c r="E370" i="2"/>
  <c r="J370" i="2" s="1"/>
  <c r="E178" i="2"/>
  <c r="J178" i="2" s="1"/>
  <c r="E90" i="2"/>
  <c r="J90" i="2" s="1"/>
  <c r="E66" i="2"/>
  <c r="J66" i="2" s="1"/>
  <c r="E821" i="2"/>
  <c r="J821" i="2" s="1"/>
  <c r="E870" i="2"/>
  <c r="J870" i="2" s="1"/>
  <c r="E977" i="2"/>
  <c r="J977" i="2" s="1"/>
  <c r="E929" i="2"/>
  <c r="J929" i="2" s="1"/>
  <c r="E857" i="2"/>
  <c r="J857" i="2" s="1"/>
  <c r="E833" i="2"/>
  <c r="J833" i="2" s="1"/>
  <c r="E801" i="2"/>
  <c r="J801" i="2" s="1"/>
  <c r="E785" i="2"/>
  <c r="J785" i="2" s="1"/>
  <c r="E769" i="2"/>
  <c r="J769" i="2" s="1"/>
  <c r="E753" i="2"/>
  <c r="J753" i="2" s="1"/>
  <c r="E745" i="2"/>
  <c r="J745" i="2" s="1"/>
  <c r="E673" i="2"/>
  <c r="J673" i="2" s="1"/>
  <c r="E657" i="2"/>
  <c r="J657" i="2" s="1"/>
  <c r="E457" i="2"/>
  <c r="J457" i="2" s="1"/>
  <c r="E385" i="2"/>
  <c r="J385" i="2" s="1"/>
  <c r="E281" i="2"/>
  <c r="J281" i="2" s="1"/>
  <c r="E241" i="2"/>
  <c r="J241" i="2" s="1"/>
  <c r="E991" i="2"/>
  <c r="J991" i="2" s="1"/>
  <c r="E855" i="2"/>
  <c r="J855" i="2" s="1"/>
  <c r="E655" i="2"/>
  <c r="J655" i="2" s="1"/>
  <c r="E551" i="2"/>
  <c r="J551" i="2" s="1"/>
  <c r="E519" i="2"/>
  <c r="J519" i="2" s="1"/>
  <c r="E271" i="2"/>
  <c r="J271" i="2" s="1"/>
  <c r="E263" i="2"/>
  <c r="J263" i="2" s="1"/>
  <c r="E247" i="2"/>
  <c r="J247" i="2" s="1"/>
  <c r="E223" i="2"/>
  <c r="J223" i="2" s="1"/>
  <c r="E167" i="2"/>
  <c r="J167" i="2" s="1"/>
  <c r="E135" i="2"/>
  <c r="J135" i="2" s="1"/>
  <c r="E39" i="2"/>
  <c r="J39" i="2" s="1"/>
  <c r="E7" i="2"/>
  <c r="J7" i="2" s="1"/>
  <c r="E943" i="2"/>
  <c r="J943" i="2" s="1"/>
  <c r="E879" i="2"/>
  <c r="J879" i="2" s="1"/>
  <c r="E591" i="2"/>
  <c r="J591" i="2" s="1"/>
  <c r="E543" i="2"/>
  <c r="J543" i="2" s="1"/>
  <c r="E479" i="2"/>
  <c r="J479" i="2" s="1"/>
  <c r="E415" i="2"/>
  <c r="J415" i="2" s="1"/>
  <c r="E367" i="2"/>
  <c r="J367" i="2" s="1"/>
  <c r="E351" i="2"/>
  <c r="J351" i="2" s="1"/>
  <c r="E295" i="2"/>
  <c r="J295" i="2" s="1"/>
  <c r="E279" i="2"/>
  <c r="J279" i="2" s="1"/>
  <c r="E239" i="2"/>
  <c r="J239" i="2" s="1"/>
  <c r="E199" i="2"/>
  <c r="J199" i="2" s="1"/>
  <c r="E811" i="2"/>
  <c r="J811" i="2" s="1"/>
  <c r="E803" i="2"/>
  <c r="J803" i="2" s="1"/>
  <c r="E739" i="2"/>
  <c r="J739" i="2" s="1"/>
  <c r="E675" i="2"/>
  <c r="J675" i="2" s="1"/>
  <c r="E371" i="2"/>
  <c r="J371" i="2" s="1"/>
  <c r="E363" i="2"/>
  <c r="J363" i="2" s="1"/>
  <c r="E355" i="2"/>
  <c r="J355" i="2" s="1"/>
  <c r="E291" i="2"/>
  <c r="J291" i="2" s="1"/>
  <c r="E283" i="2"/>
  <c r="J283" i="2" s="1"/>
  <c r="E211" i="2"/>
  <c r="J211" i="2" s="1"/>
  <c r="E131" i="2"/>
  <c r="J131" i="2" s="1"/>
  <c r="E733" i="2"/>
  <c r="J733" i="2" s="1"/>
  <c r="E473" i="2"/>
  <c r="J473" i="2" s="1"/>
  <c r="E963" i="2"/>
  <c r="J963" i="2" s="1"/>
  <c r="E914" i="2"/>
  <c r="J914" i="2" s="1"/>
  <c r="E842" i="2"/>
  <c r="J842" i="2" s="1"/>
  <c r="E794" i="2"/>
  <c r="J794" i="2" s="1"/>
  <c r="E738" i="2"/>
  <c r="J738" i="2" s="1"/>
  <c r="E570" i="2"/>
  <c r="J570" i="2" s="1"/>
  <c r="E394" i="2"/>
  <c r="J394" i="2" s="1"/>
  <c r="E306" i="2"/>
  <c r="J306" i="2" s="1"/>
  <c r="E282" i="2"/>
  <c r="J282" i="2" s="1"/>
  <c r="E162" i="2"/>
  <c r="J162" i="2" s="1"/>
  <c r="E114" i="2"/>
  <c r="J114" i="2" s="1"/>
  <c r="E757" i="2"/>
  <c r="J757" i="2" s="1"/>
  <c r="E995" i="2"/>
  <c r="J995" i="2" s="1"/>
  <c r="E945" i="2"/>
  <c r="J945" i="2" s="1"/>
  <c r="E921" i="2"/>
  <c r="J921" i="2" s="1"/>
  <c r="E897" i="2"/>
  <c r="J897" i="2" s="1"/>
  <c r="E889" i="2"/>
  <c r="J889" i="2" s="1"/>
  <c r="E873" i="2"/>
  <c r="J873" i="2" s="1"/>
  <c r="E841" i="2"/>
  <c r="J841" i="2" s="1"/>
  <c r="E761" i="2"/>
  <c r="J761" i="2" s="1"/>
  <c r="E729" i="2"/>
  <c r="J729" i="2" s="1"/>
  <c r="E713" i="2"/>
  <c r="J713" i="2" s="1"/>
  <c r="E705" i="2"/>
  <c r="J705" i="2" s="1"/>
  <c r="E689" i="2"/>
  <c r="J689" i="2" s="1"/>
  <c r="E617" i="2"/>
  <c r="J617" i="2" s="1"/>
  <c r="E601" i="2"/>
  <c r="J601" i="2" s="1"/>
  <c r="E585" i="2"/>
  <c r="J585" i="2" s="1"/>
  <c r="E529" i="2"/>
  <c r="J529" i="2" s="1"/>
  <c r="E449" i="2"/>
  <c r="J449" i="2" s="1"/>
  <c r="E425" i="2"/>
  <c r="J425" i="2" s="1"/>
  <c r="E393" i="2"/>
  <c r="J393" i="2" s="1"/>
  <c r="E329" i="2"/>
  <c r="J329" i="2" s="1"/>
  <c r="E305" i="2"/>
  <c r="J305" i="2" s="1"/>
  <c r="E201" i="2"/>
  <c r="J201" i="2" s="1"/>
  <c r="E81" i="2"/>
  <c r="J81" i="2" s="1"/>
  <c r="E65" i="2"/>
  <c r="J65" i="2" s="1"/>
  <c r="E290" i="2"/>
  <c r="J290" i="2" s="1"/>
  <c r="E269" i="2"/>
  <c r="J269" i="2" s="1"/>
  <c r="E105" i="2"/>
  <c r="J105" i="2" s="1"/>
  <c r="E666" i="2"/>
  <c r="J666" i="2" s="1"/>
  <c r="E373" i="2"/>
  <c r="J373" i="2" s="1"/>
  <c r="E182" i="2"/>
  <c r="J182" i="2" s="1"/>
  <c r="E650" i="2"/>
  <c r="J650" i="2" s="1"/>
  <c r="E649" i="2"/>
  <c r="J649" i="2" s="1"/>
  <c r="E957" i="2"/>
  <c r="J957" i="2" s="1"/>
  <c r="E976" i="2"/>
  <c r="J976" i="2" s="1"/>
  <c r="E944" i="2"/>
  <c r="J944" i="2" s="1"/>
  <c r="E888" i="2"/>
  <c r="J888" i="2" s="1"/>
  <c r="E872" i="2"/>
  <c r="J872" i="2" s="1"/>
  <c r="E864" i="2"/>
  <c r="J864" i="2" s="1"/>
  <c r="E856" i="2"/>
  <c r="J856" i="2" s="1"/>
  <c r="E824" i="2"/>
  <c r="J824" i="2" s="1"/>
  <c r="E816" i="2"/>
  <c r="J816" i="2" s="1"/>
  <c r="E728" i="2"/>
  <c r="J728" i="2" s="1"/>
  <c r="E720" i="2"/>
  <c r="J720" i="2" s="1"/>
  <c r="E712" i="2"/>
  <c r="J712" i="2" s="1"/>
  <c r="E696" i="2"/>
  <c r="J696" i="2" s="1"/>
  <c r="E680" i="2"/>
  <c r="J680" i="2" s="1"/>
  <c r="E640" i="2"/>
  <c r="J640" i="2" s="1"/>
  <c r="E632" i="2"/>
  <c r="J632" i="2" s="1"/>
  <c r="E624" i="2"/>
  <c r="J624" i="2" s="1"/>
  <c r="E608" i="2"/>
  <c r="J608" i="2" s="1"/>
  <c r="E600" i="2"/>
  <c r="J600" i="2" s="1"/>
  <c r="E576" i="2"/>
  <c r="J576" i="2" s="1"/>
  <c r="E552" i="2"/>
  <c r="J552" i="2" s="1"/>
  <c r="E544" i="2"/>
  <c r="J544" i="2" s="1"/>
  <c r="E536" i="2"/>
  <c r="J536" i="2" s="1"/>
  <c r="E520" i="2"/>
  <c r="J520" i="2" s="1"/>
  <c r="E464" i="2"/>
  <c r="J464" i="2" s="1"/>
  <c r="E448" i="2"/>
  <c r="J448" i="2" s="1"/>
  <c r="E440" i="2"/>
  <c r="J440" i="2" s="1"/>
  <c r="E416" i="2"/>
  <c r="J416" i="2" s="1"/>
  <c r="E408" i="2"/>
  <c r="J408" i="2" s="1"/>
  <c r="E384" i="2"/>
  <c r="J384" i="2" s="1"/>
  <c r="E376" i="2"/>
  <c r="J376" i="2" s="1"/>
  <c r="E360" i="2"/>
  <c r="J360" i="2" s="1"/>
  <c r="E352" i="2"/>
  <c r="J352" i="2" s="1"/>
  <c r="E336" i="2"/>
  <c r="J336" i="2" s="1"/>
  <c r="E288" i="2"/>
  <c r="J288" i="2" s="1"/>
  <c r="E280" i="2"/>
  <c r="J280" i="2" s="1"/>
  <c r="E256" i="2"/>
  <c r="J256" i="2" s="1"/>
  <c r="E224" i="2"/>
  <c r="J224" i="2" s="1"/>
  <c r="E208" i="2"/>
  <c r="J208" i="2" s="1"/>
  <c r="E192" i="2"/>
  <c r="J192" i="2" s="1"/>
  <c r="E184" i="2"/>
  <c r="J184" i="2" s="1"/>
  <c r="E176" i="2"/>
  <c r="J176" i="2" s="1"/>
  <c r="E160" i="2"/>
  <c r="J160" i="2" s="1"/>
  <c r="E152" i="2"/>
  <c r="J152" i="2" s="1"/>
  <c r="E136" i="2"/>
  <c r="J136" i="2" s="1"/>
  <c r="E112" i="2"/>
  <c r="J112" i="2" s="1"/>
  <c r="E96" i="2"/>
  <c r="J96" i="2" s="1"/>
  <c r="E88" i="2"/>
  <c r="J88" i="2" s="1"/>
  <c r="E48" i="2"/>
  <c r="J48" i="2" s="1"/>
  <c r="E40" i="2"/>
  <c r="J40" i="2" s="1"/>
  <c r="E32" i="2"/>
  <c r="J32" i="2" s="1"/>
  <c r="E16" i="2"/>
  <c r="J16" i="2" s="1"/>
  <c r="E8" i="2"/>
  <c r="J8" i="2" s="1"/>
  <c r="E129" i="2"/>
  <c r="J129" i="2" s="1"/>
  <c r="E853" i="2"/>
  <c r="J853" i="2" s="1"/>
  <c r="E513" i="2"/>
  <c r="J513" i="2" s="1"/>
  <c r="E793" i="2"/>
  <c r="J793" i="2" s="1"/>
  <c r="E102" i="2"/>
  <c r="J102" i="2" s="1"/>
  <c r="E701" i="2"/>
  <c r="J701" i="2" s="1"/>
  <c r="E629" i="2"/>
  <c r="J629" i="2" s="1"/>
  <c r="E293" i="2"/>
  <c r="J293" i="2" s="1"/>
  <c r="E157" i="2"/>
  <c r="J157" i="2" s="1"/>
  <c r="E53" i="2"/>
  <c r="J53" i="2" s="1"/>
  <c r="E26" i="2"/>
  <c r="J26" i="2" s="1"/>
  <c r="E130" i="2"/>
  <c r="J130" i="2" s="1"/>
  <c r="E153" i="2"/>
  <c r="J153" i="2" s="1"/>
  <c r="E29" i="2"/>
  <c r="J29" i="2" s="1"/>
  <c r="E50" i="2"/>
  <c r="J50" i="2" s="1"/>
  <c r="E509" i="2"/>
  <c r="J509" i="2" s="1"/>
  <c r="E990" i="2"/>
  <c r="J990" i="2" s="1"/>
  <c r="E974" i="2"/>
  <c r="J974" i="2" s="1"/>
  <c r="E934" i="2"/>
  <c r="J934" i="2" s="1"/>
  <c r="E918" i="2"/>
  <c r="J918" i="2" s="1"/>
  <c r="E894" i="2"/>
  <c r="J894" i="2" s="1"/>
  <c r="E886" i="2"/>
  <c r="J886" i="2" s="1"/>
  <c r="E878" i="2"/>
  <c r="J878" i="2" s="1"/>
  <c r="E862" i="2"/>
  <c r="J862" i="2" s="1"/>
  <c r="E822" i="2"/>
  <c r="J822" i="2" s="1"/>
  <c r="E814" i="2"/>
  <c r="J814" i="2" s="1"/>
  <c r="E806" i="2"/>
  <c r="J806" i="2" s="1"/>
  <c r="E798" i="2"/>
  <c r="J798" i="2" s="1"/>
  <c r="E790" i="2"/>
  <c r="J790" i="2" s="1"/>
  <c r="E774" i="2"/>
  <c r="J774" i="2" s="1"/>
  <c r="E766" i="2"/>
  <c r="J766" i="2" s="1"/>
  <c r="E758" i="2"/>
  <c r="J758" i="2" s="1"/>
  <c r="E750" i="2"/>
  <c r="J750" i="2" s="1"/>
  <c r="E742" i="2"/>
  <c r="J742" i="2" s="1"/>
  <c r="E702" i="2"/>
  <c r="J702" i="2" s="1"/>
  <c r="E694" i="2"/>
  <c r="J694" i="2" s="1"/>
  <c r="E678" i="2"/>
  <c r="J678" i="2" s="1"/>
  <c r="E662" i="2"/>
  <c r="J662" i="2" s="1"/>
  <c r="E654" i="2"/>
  <c r="J654" i="2" s="1"/>
  <c r="E646" i="2"/>
  <c r="J646" i="2" s="1"/>
  <c r="E630" i="2"/>
  <c r="J630" i="2" s="1"/>
  <c r="E622" i="2"/>
  <c r="J622" i="2" s="1"/>
  <c r="E614" i="2"/>
  <c r="J614" i="2" s="1"/>
  <c r="E598" i="2"/>
  <c r="J598" i="2" s="1"/>
  <c r="E582" i="2"/>
  <c r="J582" i="2" s="1"/>
  <c r="E574" i="2"/>
  <c r="J574" i="2" s="1"/>
  <c r="E566" i="2"/>
  <c r="J566" i="2" s="1"/>
  <c r="E542" i="2"/>
  <c r="J542" i="2" s="1"/>
  <c r="E518" i="2"/>
  <c r="J518" i="2" s="1"/>
  <c r="E510" i="2"/>
  <c r="J510" i="2" s="1"/>
  <c r="E502" i="2"/>
  <c r="J502" i="2" s="1"/>
  <c r="E486" i="2"/>
  <c r="J486" i="2" s="1"/>
  <c r="E478" i="2"/>
  <c r="J478" i="2" s="1"/>
  <c r="E470" i="2"/>
  <c r="J470" i="2" s="1"/>
  <c r="E454" i="2"/>
  <c r="J454" i="2" s="1"/>
  <c r="E446" i="2"/>
  <c r="J446" i="2" s="1"/>
  <c r="E438" i="2"/>
  <c r="J438" i="2" s="1"/>
  <c r="E430" i="2"/>
  <c r="J430" i="2" s="1"/>
  <c r="E422" i="2"/>
  <c r="J422" i="2" s="1"/>
  <c r="E414" i="2"/>
  <c r="J414" i="2" s="1"/>
  <c r="E398" i="2"/>
  <c r="J398" i="2" s="1"/>
  <c r="E358" i="2"/>
  <c r="J358" i="2" s="1"/>
  <c r="E342" i="2"/>
  <c r="J342" i="2" s="1"/>
  <c r="E326" i="2"/>
  <c r="J326" i="2" s="1"/>
  <c r="E310" i="2"/>
  <c r="J310" i="2" s="1"/>
  <c r="E302" i="2"/>
  <c r="J302" i="2" s="1"/>
  <c r="E294" i="2"/>
  <c r="J294" i="2" s="1"/>
  <c r="E270" i="2"/>
  <c r="J270" i="2" s="1"/>
  <c r="E254" i="2"/>
  <c r="J254" i="2" s="1"/>
  <c r="E230" i="2"/>
  <c r="J230" i="2" s="1"/>
  <c r="E222" i="2"/>
  <c r="J222" i="2" s="1"/>
  <c r="E214" i="2"/>
  <c r="J214" i="2" s="1"/>
  <c r="E206" i="2"/>
  <c r="J206" i="2" s="1"/>
  <c r="E198" i="2"/>
  <c r="J198" i="2" s="1"/>
  <c r="E190" i="2"/>
  <c r="J190" i="2" s="1"/>
  <c r="E166" i="2"/>
  <c r="J166" i="2" s="1"/>
  <c r="E142" i="2"/>
  <c r="J142" i="2" s="1"/>
  <c r="E126" i="2"/>
  <c r="J126" i="2" s="1"/>
  <c r="E118" i="2"/>
  <c r="J118" i="2" s="1"/>
  <c r="E110" i="2"/>
  <c r="J110" i="2" s="1"/>
  <c r="E94" i="2"/>
  <c r="J94" i="2" s="1"/>
  <c r="E86" i="2"/>
  <c r="J86" i="2" s="1"/>
  <c r="E70" i="2"/>
  <c r="J70" i="2" s="1"/>
  <c r="E30" i="2"/>
  <c r="J30" i="2" s="1"/>
  <c r="E14" i="2"/>
  <c r="J14" i="2" s="1"/>
  <c r="E6" i="2"/>
  <c r="J6" i="2" s="1"/>
  <c r="E965" i="2"/>
  <c r="J965" i="2" s="1"/>
  <c r="E925" i="2"/>
  <c r="J925" i="2" s="1"/>
  <c r="E901" i="2"/>
  <c r="J901" i="2" s="1"/>
  <c r="E829" i="2"/>
  <c r="J829" i="2" s="1"/>
  <c r="E813" i="2"/>
  <c r="J813" i="2" s="1"/>
  <c r="E749" i="2"/>
  <c r="J749" i="2" s="1"/>
  <c r="E741" i="2"/>
  <c r="J741" i="2" s="1"/>
  <c r="E709" i="2"/>
  <c r="J709" i="2" s="1"/>
  <c r="E637" i="2"/>
  <c r="J637" i="2" s="1"/>
  <c r="E565" i="2"/>
  <c r="J565" i="2" s="1"/>
  <c r="E549" i="2"/>
  <c r="J549" i="2" s="1"/>
  <c r="E445" i="2"/>
  <c r="J445" i="2" s="1"/>
  <c r="E437" i="2"/>
  <c r="J437" i="2" s="1"/>
  <c r="E397" i="2"/>
  <c r="J397" i="2" s="1"/>
  <c r="E333" i="2"/>
  <c r="J333" i="2" s="1"/>
  <c r="E245" i="2"/>
  <c r="J245" i="2" s="1"/>
  <c r="E229" i="2"/>
  <c r="J229" i="2" s="1"/>
  <c r="E141" i="2"/>
  <c r="J141" i="2" s="1"/>
  <c r="E13" i="2"/>
  <c r="J13" i="2" s="1"/>
  <c r="E258" i="2"/>
  <c r="J258" i="2" s="1"/>
  <c r="E226" i="2"/>
  <c r="J226" i="2" s="1"/>
  <c r="E217" i="2"/>
  <c r="J217" i="2" s="1"/>
  <c r="E489" i="2"/>
  <c r="J489" i="2" s="1"/>
  <c r="E321" i="2"/>
  <c r="J321" i="2" s="1"/>
  <c r="E610" i="2"/>
  <c r="J610" i="2" s="1"/>
  <c r="E865" i="2"/>
  <c r="J865" i="2" s="1"/>
  <c r="E989" i="2"/>
  <c r="J989" i="2" s="1"/>
  <c r="E330" i="2"/>
  <c r="J330" i="2" s="1"/>
  <c r="E309" i="2"/>
  <c r="J309" i="2" s="1"/>
  <c r="E996" i="2"/>
  <c r="J996" i="2" s="1"/>
  <c r="E988" i="2"/>
  <c r="J988" i="2" s="1"/>
  <c r="E980" i="2"/>
  <c r="J980" i="2" s="1"/>
  <c r="E972" i="2"/>
  <c r="J972" i="2" s="1"/>
  <c r="E956" i="2"/>
  <c r="J956" i="2" s="1"/>
  <c r="E948" i="2"/>
  <c r="J948" i="2" s="1"/>
  <c r="E932" i="2"/>
  <c r="J932" i="2" s="1"/>
  <c r="E916" i="2"/>
  <c r="J916" i="2" s="1"/>
  <c r="E908" i="2"/>
  <c r="J908" i="2" s="1"/>
  <c r="E900" i="2"/>
  <c r="J900" i="2" s="1"/>
  <c r="E892" i="2"/>
  <c r="J892" i="2" s="1"/>
  <c r="E884" i="2"/>
  <c r="J884" i="2" s="1"/>
  <c r="E876" i="2"/>
  <c r="J876" i="2" s="1"/>
  <c r="E860" i="2"/>
  <c r="J860" i="2" s="1"/>
  <c r="E844" i="2"/>
  <c r="J844" i="2" s="1"/>
  <c r="E836" i="2"/>
  <c r="J836" i="2" s="1"/>
  <c r="E828" i="2"/>
  <c r="J828" i="2" s="1"/>
  <c r="E812" i="2"/>
  <c r="J812" i="2" s="1"/>
  <c r="E796" i="2"/>
  <c r="J796" i="2" s="1"/>
  <c r="E788" i="2"/>
  <c r="J788" i="2" s="1"/>
  <c r="E764" i="2"/>
  <c r="J764" i="2" s="1"/>
  <c r="E756" i="2"/>
  <c r="J756" i="2" s="1"/>
  <c r="E740" i="2"/>
  <c r="J740" i="2" s="1"/>
  <c r="E724" i="2"/>
  <c r="J724" i="2" s="1"/>
  <c r="E692" i="2"/>
  <c r="J692" i="2" s="1"/>
  <c r="E676" i="2"/>
  <c r="J676" i="2" s="1"/>
  <c r="E668" i="2"/>
  <c r="J668" i="2" s="1"/>
  <c r="E644" i="2"/>
  <c r="J644" i="2" s="1"/>
  <c r="E612" i="2"/>
  <c r="J612" i="2" s="1"/>
  <c r="E596" i="2"/>
  <c r="J596" i="2" s="1"/>
  <c r="E588" i="2"/>
  <c r="J588" i="2" s="1"/>
  <c r="E580" i="2"/>
  <c r="J580" i="2" s="1"/>
  <c r="E572" i="2"/>
  <c r="J572" i="2" s="1"/>
  <c r="E564" i="2"/>
  <c r="J564" i="2" s="1"/>
  <c r="E556" i="2"/>
  <c r="J556" i="2" s="1"/>
  <c r="E540" i="2"/>
  <c r="J540" i="2" s="1"/>
  <c r="E524" i="2"/>
  <c r="J524" i="2" s="1"/>
  <c r="E484" i="2"/>
  <c r="J484" i="2" s="1"/>
  <c r="E476" i="2"/>
  <c r="J476" i="2" s="1"/>
  <c r="E468" i="2"/>
  <c r="J468" i="2" s="1"/>
  <c r="E460" i="2"/>
  <c r="J460" i="2" s="1"/>
  <c r="E428" i="2"/>
  <c r="J428" i="2" s="1"/>
  <c r="E420" i="2"/>
  <c r="J420" i="2" s="1"/>
  <c r="E404" i="2"/>
  <c r="J404" i="2" s="1"/>
  <c r="E388" i="2"/>
  <c r="J388" i="2" s="1"/>
  <c r="E372" i="2"/>
  <c r="J372" i="2" s="1"/>
  <c r="E340" i="2"/>
  <c r="J340" i="2" s="1"/>
  <c r="E332" i="2"/>
  <c r="J332" i="2" s="1"/>
  <c r="E316" i="2"/>
  <c r="J316" i="2" s="1"/>
  <c r="E308" i="2"/>
  <c r="J308" i="2" s="1"/>
  <c r="E292" i="2"/>
  <c r="J292" i="2" s="1"/>
  <c r="E284" i="2"/>
  <c r="J284" i="2" s="1"/>
  <c r="E268" i="2"/>
  <c r="J268" i="2" s="1"/>
  <c r="E252" i="2"/>
  <c r="J252" i="2" s="1"/>
  <c r="E204" i="2"/>
  <c r="J204" i="2" s="1"/>
  <c r="E196" i="2"/>
  <c r="J196" i="2" s="1"/>
  <c r="E108" i="2"/>
  <c r="J108" i="2" s="1"/>
  <c r="E100" i="2"/>
  <c r="J100" i="2" s="1"/>
  <c r="E92" i="2"/>
  <c r="J92" i="2" s="1"/>
  <c r="E68" i="2"/>
  <c r="J68" i="2" s="1"/>
  <c r="E28" i="2"/>
  <c r="J28" i="2" s="1"/>
  <c r="E20" i="2"/>
  <c r="J20" i="2" s="1"/>
  <c r="E848" i="2"/>
  <c r="J848" i="2" s="1"/>
  <c r="E832" i="2"/>
  <c r="J832" i="2" s="1"/>
  <c r="E272" i="2"/>
  <c r="J272" i="2" s="1"/>
  <c r="E825" i="2"/>
  <c r="J825" i="2" s="1"/>
  <c r="E737" i="2"/>
  <c r="J737" i="2" s="1"/>
  <c r="E928" i="2"/>
  <c r="J928" i="2" s="1"/>
  <c r="E616" i="2"/>
  <c r="J616" i="2" s="1"/>
  <c r="E286" i="2"/>
  <c r="J286" i="2" s="1"/>
  <c r="E278" i="2"/>
  <c r="J278" i="2" s="1"/>
  <c r="E262" i="2"/>
  <c r="J262" i="2" s="1"/>
  <c r="E246" i="2"/>
  <c r="J246" i="2" s="1"/>
  <c r="E238" i="2"/>
  <c r="J238" i="2" s="1"/>
  <c r="E174" i="2"/>
  <c r="J174" i="2" s="1"/>
  <c r="E158" i="2"/>
  <c r="J158" i="2" s="1"/>
  <c r="E150" i="2"/>
  <c r="J150" i="2" s="1"/>
  <c r="E134" i="2"/>
  <c r="J134" i="2" s="1"/>
  <c r="E78" i="2"/>
  <c r="J78" i="2" s="1"/>
  <c r="E62" i="2"/>
  <c r="J62" i="2" s="1"/>
  <c r="E54" i="2"/>
  <c r="J54" i="2" s="1"/>
  <c r="E46" i="2"/>
  <c r="J46" i="2" s="1"/>
  <c r="E38" i="2"/>
  <c r="J38" i="2" s="1"/>
  <c r="E22" i="2"/>
  <c r="J22" i="2" s="1"/>
  <c r="E997" i="2"/>
  <c r="J997" i="2" s="1"/>
  <c r="E981" i="2"/>
  <c r="J981" i="2" s="1"/>
  <c r="E949" i="2"/>
  <c r="J949" i="2" s="1"/>
  <c r="E933" i="2"/>
  <c r="J933" i="2" s="1"/>
  <c r="E877" i="2"/>
  <c r="J877" i="2" s="1"/>
  <c r="E869" i="2"/>
  <c r="J869" i="2" s="1"/>
  <c r="E837" i="2"/>
  <c r="J837" i="2" s="1"/>
  <c r="E805" i="2"/>
  <c r="J805" i="2" s="1"/>
  <c r="E773" i="2"/>
  <c r="J773" i="2" s="1"/>
  <c r="E685" i="2"/>
  <c r="J685" i="2" s="1"/>
  <c r="E653" i="2"/>
  <c r="J653" i="2" s="1"/>
  <c r="E613" i="2"/>
  <c r="J613" i="2" s="1"/>
  <c r="E573" i="2"/>
  <c r="J573" i="2" s="1"/>
  <c r="E541" i="2"/>
  <c r="J541" i="2" s="1"/>
  <c r="E501" i="2"/>
  <c r="J501" i="2" s="1"/>
  <c r="E477" i="2"/>
  <c r="J477" i="2" s="1"/>
  <c r="E461" i="2"/>
  <c r="J461" i="2" s="1"/>
  <c r="E421" i="2"/>
  <c r="J421" i="2" s="1"/>
  <c r="E381" i="2"/>
  <c r="J381" i="2" s="1"/>
  <c r="E357" i="2"/>
  <c r="J357" i="2" s="1"/>
  <c r="E317" i="2"/>
  <c r="J317" i="2" s="1"/>
  <c r="E221" i="2"/>
  <c r="J221" i="2" s="1"/>
  <c r="E189" i="2"/>
  <c r="J189" i="2" s="1"/>
  <c r="E125" i="2"/>
  <c r="J125" i="2" s="1"/>
  <c r="E61" i="2"/>
  <c r="J61" i="2" s="1"/>
  <c r="E845" i="2"/>
  <c r="J845" i="2" s="1"/>
  <c r="E677" i="2"/>
  <c r="J677" i="2" s="1"/>
  <c r="E800" i="2"/>
  <c r="J800" i="2" s="1"/>
  <c r="E768" i="2"/>
  <c r="J768" i="2" s="1"/>
  <c r="E863" i="2"/>
  <c r="J863" i="2" s="1"/>
  <c r="E455" i="2"/>
  <c r="J455" i="2" s="1"/>
  <c r="E439" i="2"/>
  <c r="J439" i="2" s="1"/>
  <c r="E319" i="2"/>
  <c r="J319" i="2" s="1"/>
  <c r="E111" i="2"/>
  <c r="J111" i="2" s="1"/>
  <c r="E79" i="2"/>
  <c r="J79" i="2" s="1"/>
  <c r="E47" i="2"/>
  <c r="J47" i="2" s="1"/>
  <c r="E725" i="2"/>
  <c r="J725" i="2" s="1"/>
  <c r="E693" i="2"/>
  <c r="J693" i="2" s="1"/>
  <c r="E982" i="2"/>
  <c r="J982" i="2" s="1"/>
  <c r="E942" i="2"/>
  <c r="J942" i="2" s="1"/>
  <c r="E838" i="2"/>
  <c r="J838" i="2" s="1"/>
  <c r="E726" i="2"/>
  <c r="J726" i="2" s="1"/>
  <c r="E638" i="2"/>
  <c r="J638" i="2" s="1"/>
  <c r="E606" i="2"/>
  <c r="J606" i="2" s="1"/>
  <c r="E550" i="2"/>
  <c r="J550" i="2" s="1"/>
  <c r="E366" i="2"/>
  <c r="J366" i="2" s="1"/>
  <c r="E350" i="2"/>
  <c r="J350" i="2" s="1"/>
  <c r="E896" i="2"/>
  <c r="J896" i="2" s="1"/>
  <c r="E784" i="2"/>
  <c r="J784" i="2" s="1"/>
  <c r="E736" i="2"/>
  <c r="J736" i="2" s="1"/>
  <c r="E672" i="2"/>
  <c r="J672" i="2" s="1"/>
  <c r="E488" i="2"/>
  <c r="J488" i="2" s="1"/>
  <c r="E320" i="2"/>
  <c r="J320" i="2" s="1"/>
  <c r="E296" i="2"/>
  <c r="J296" i="2" s="1"/>
  <c r="E248" i="2"/>
  <c r="J248" i="2" s="1"/>
  <c r="E967" i="2"/>
  <c r="J967" i="2" s="1"/>
  <c r="E919" i="2"/>
  <c r="J919" i="2" s="1"/>
  <c r="E887" i="2"/>
  <c r="J887" i="2" s="1"/>
  <c r="E823" i="2"/>
  <c r="J823" i="2" s="1"/>
  <c r="E775" i="2"/>
  <c r="J775" i="2" s="1"/>
  <c r="E679" i="2"/>
  <c r="J679" i="2" s="1"/>
  <c r="E471" i="2"/>
  <c r="J471" i="2" s="1"/>
  <c r="E215" i="2"/>
  <c r="J215" i="2" s="1"/>
  <c r="E175" i="2"/>
  <c r="J175" i="2" s="1"/>
  <c r="E577" i="2"/>
  <c r="J577" i="2" s="1"/>
  <c r="E902" i="2"/>
  <c r="J902" i="2" s="1"/>
  <c r="E830" i="2"/>
  <c r="J830" i="2" s="1"/>
  <c r="E734" i="2"/>
  <c r="J734" i="2" s="1"/>
  <c r="E686" i="2"/>
  <c r="J686" i="2" s="1"/>
  <c r="E590" i="2"/>
  <c r="J590" i="2" s="1"/>
  <c r="E494" i="2"/>
  <c r="J494" i="2" s="1"/>
  <c r="E462" i="2"/>
  <c r="J462" i="2" s="1"/>
  <c r="E390" i="2"/>
  <c r="J390" i="2" s="1"/>
  <c r="E374" i="2"/>
  <c r="J374" i="2" s="1"/>
  <c r="E318" i="2"/>
  <c r="J318" i="2" s="1"/>
  <c r="E868" i="2"/>
  <c r="J868" i="2" s="1"/>
  <c r="E716" i="2"/>
  <c r="J716" i="2" s="1"/>
  <c r="E700" i="2"/>
  <c r="J700" i="2" s="1"/>
  <c r="E620" i="2"/>
  <c r="J620" i="2" s="1"/>
  <c r="E548" i="2"/>
  <c r="J548" i="2" s="1"/>
  <c r="E516" i="2"/>
  <c r="J516" i="2" s="1"/>
  <c r="E546" i="2"/>
  <c r="J546" i="2" s="1"/>
  <c r="E41" i="2"/>
  <c r="J41" i="2" s="1"/>
  <c r="E979" i="2"/>
  <c r="J979" i="2" s="1"/>
  <c r="E955" i="2"/>
  <c r="J955" i="2" s="1"/>
  <c r="E939" i="2"/>
  <c r="J939" i="2" s="1"/>
  <c r="E899" i="2"/>
  <c r="J899" i="2" s="1"/>
  <c r="E891" i="2"/>
  <c r="J891" i="2" s="1"/>
  <c r="E883" i="2"/>
  <c r="J883" i="2" s="1"/>
  <c r="E875" i="2"/>
  <c r="J875" i="2" s="1"/>
  <c r="E867" i="2"/>
  <c r="J867" i="2" s="1"/>
  <c r="E859" i="2"/>
  <c r="J859" i="2" s="1"/>
  <c r="E843" i="2"/>
  <c r="J843" i="2" s="1"/>
  <c r="E835" i="2"/>
  <c r="J835" i="2" s="1"/>
  <c r="E827" i="2"/>
  <c r="J827" i="2" s="1"/>
  <c r="E787" i="2"/>
  <c r="J787" i="2" s="1"/>
  <c r="E779" i="2"/>
  <c r="J779" i="2" s="1"/>
  <c r="E771" i="2"/>
  <c r="J771" i="2" s="1"/>
  <c r="E763" i="2"/>
  <c r="J763" i="2" s="1"/>
  <c r="E755" i="2"/>
  <c r="J755" i="2" s="1"/>
  <c r="E723" i="2"/>
  <c r="J723" i="2" s="1"/>
  <c r="E707" i="2"/>
  <c r="J707" i="2" s="1"/>
  <c r="E683" i="2"/>
  <c r="J683" i="2" s="1"/>
  <c r="E667" i="2"/>
  <c r="J667" i="2" s="1"/>
  <c r="E651" i="2"/>
  <c r="J651" i="2" s="1"/>
  <c r="E643" i="2"/>
  <c r="J643" i="2" s="1"/>
  <c r="E635" i="2"/>
  <c r="J635" i="2" s="1"/>
  <c r="E627" i="2"/>
  <c r="J627" i="2" s="1"/>
  <c r="E619" i="2"/>
  <c r="J619" i="2" s="1"/>
  <c r="E611" i="2"/>
  <c r="J611" i="2" s="1"/>
  <c r="E571" i="2"/>
  <c r="J571" i="2" s="1"/>
  <c r="E555" i="2"/>
  <c r="J555" i="2" s="1"/>
  <c r="E547" i="2"/>
  <c r="J547" i="2" s="1"/>
  <c r="E539" i="2"/>
  <c r="J539" i="2" s="1"/>
  <c r="E531" i="2"/>
  <c r="J531" i="2" s="1"/>
  <c r="E523" i="2"/>
  <c r="J523" i="2" s="1"/>
  <c r="E975" i="2"/>
  <c r="J975" i="2" s="1"/>
  <c r="E799" i="2"/>
  <c r="J799" i="2" s="1"/>
  <c r="E751" i="2"/>
  <c r="J751" i="2" s="1"/>
  <c r="E383" i="2"/>
  <c r="J383" i="2" s="1"/>
  <c r="E303" i="2"/>
  <c r="J303" i="2" s="1"/>
  <c r="E87" i="2"/>
  <c r="J87" i="2" s="1"/>
  <c r="E697" i="2"/>
  <c r="J697" i="2" s="1"/>
  <c r="E218" i="2"/>
  <c r="J218" i="2" s="1"/>
  <c r="E964" i="2"/>
  <c r="J964" i="2" s="1"/>
  <c r="E924" i="2"/>
  <c r="J924" i="2" s="1"/>
  <c r="E852" i="2"/>
  <c r="J852" i="2" s="1"/>
  <c r="E820" i="2"/>
  <c r="J820" i="2" s="1"/>
  <c r="E804" i="2"/>
  <c r="J804" i="2" s="1"/>
  <c r="E772" i="2"/>
  <c r="J772" i="2" s="1"/>
  <c r="E748" i="2"/>
  <c r="J748" i="2" s="1"/>
  <c r="E732" i="2"/>
  <c r="J732" i="2" s="1"/>
  <c r="E708" i="2"/>
  <c r="J708" i="2" s="1"/>
  <c r="E684" i="2"/>
  <c r="J684" i="2" s="1"/>
  <c r="E660" i="2"/>
  <c r="J660" i="2" s="1"/>
  <c r="E636" i="2"/>
  <c r="J636" i="2" s="1"/>
  <c r="E508" i="2"/>
  <c r="J508" i="2" s="1"/>
  <c r="E674" i="2"/>
  <c r="J674" i="2" s="1"/>
  <c r="E642" i="2"/>
  <c r="J642" i="2" s="1"/>
  <c r="E602" i="2"/>
  <c r="J602" i="2" s="1"/>
  <c r="E578" i="2"/>
  <c r="J578" i="2" s="1"/>
  <c r="E538" i="2"/>
  <c r="J538" i="2" s="1"/>
  <c r="E482" i="2"/>
  <c r="J482" i="2" s="1"/>
  <c r="E458" i="2"/>
  <c r="J458" i="2" s="1"/>
  <c r="E418" i="2"/>
  <c r="J418" i="2" s="1"/>
  <c r="E322" i="2"/>
  <c r="J322" i="2" s="1"/>
  <c r="E242" i="2"/>
  <c r="J242" i="2" s="1"/>
  <c r="E98" i="2"/>
  <c r="J98" i="2" s="1"/>
  <c r="E34" i="2"/>
  <c r="J34" i="2" s="1"/>
  <c r="E961" i="2"/>
  <c r="J961" i="2" s="1"/>
  <c r="E93" i="2"/>
  <c r="J93" i="2" s="1"/>
  <c r="E480" i="2"/>
  <c r="J480" i="2" s="1"/>
  <c r="E193" i="2"/>
  <c r="J193" i="2" s="1"/>
  <c r="E450" i="2"/>
  <c r="J450" i="2" s="1"/>
  <c r="E687" i="2"/>
  <c r="J687" i="2" s="1"/>
  <c r="E575" i="2"/>
  <c r="J575" i="2" s="1"/>
  <c r="E503" i="2"/>
  <c r="J503" i="2" s="1"/>
  <c r="E495" i="2"/>
  <c r="J495" i="2" s="1"/>
  <c r="E103" i="2"/>
  <c r="J103" i="2" s="1"/>
  <c r="E71" i="2"/>
  <c r="J71" i="2" s="1"/>
  <c r="E950" i="2"/>
  <c r="J950" i="2" s="1"/>
  <c r="E854" i="2"/>
  <c r="J854" i="2" s="1"/>
  <c r="E782" i="2"/>
  <c r="J782" i="2" s="1"/>
  <c r="E710" i="2"/>
  <c r="J710" i="2" s="1"/>
  <c r="E670" i="2"/>
  <c r="J670" i="2" s="1"/>
  <c r="E558" i="2"/>
  <c r="J558" i="2" s="1"/>
  <c r="E526" i="2"/>
  <c r="J526" i="2" s="1"/>
  <c r="E406" i="2"/>
  <c r="J406" i="2" s="1"/>
  <c r="E382" i="2"/>
  <c r="J382" i="2" s="1"/>
  <c r="E334" i="2"/>
  <c r="J334" i="2" s="1"/>
  <c r="E940" i="2"/>
  <c r="J940" i="2" s="1"/>
  <c r="E780" i="2"/>
  <c r="J780" i="2" s="1"/>
  <c r="E652" i="2"/>
  <c r="J652" i="2" s="1"/>
  <c r="E628" i="2"/>
  <c r="J628" i="2" s="1"/>
  <c r="E604" i="2"/>
  <c r="J604" i="2" s="1"/>
  <c r="E532" i="2"/>
  <c r="J532" i="2" s="1"/>
  <c r="E985" i="2"/>
  <c r="J985" i="2" s="1"/>
  <c r="E969" i="2"/>
  <c r="J969" i="2" s="1"/>
  <c r="E953" i="2"/>
  <c r="J953" i="2" s="1"/>
  <c r="E937" i="2"/>
  <c r="J937" i="2" s="1"/>
  <c r="E913" i="2"/>
  <c r="J913" i="2" s="1"/>
  <c r="E905" i="2"/>
  <c r="J905" i="2" s="1"/>
  <c r="E849" i="2"/>
  <c r="J849" i="2" s="1"/>
  <c r="E809" i="2"/>
  <c r="J809" i="2" s="1"/>
  <c r="E777" i="2"/>
  <c r="J777" i="2" s="1"/>
  <c r="E721" i="2"/>
  <c r="J721" i="2" s="1"/>
  <c r="E681" i="2"/>
  <c r="J681" i="2" s="1"/>
  <c r="E665" i="2"/>
  <c r="J665" i="2" s="1"/>
  <c r="E641" i="2"/>
  <c r="J641" i="2" s="1"/>
  <c r="E625" i="2"/>
  <c r="J625" i="2" s="1"/>
  <c r="E561" i="2"/>
  <c r="J561" i="2" s="1"/>
  <c r="E521" i="2"/>
  <c r="J521" i="2" s="1"/>
  <c r="E345" i="2"/>
  <c r="J345" i="2" s="1"/>
  <c r="E265" i="2"/>
  <c r="J265" i="2" s="1"/>
  <c r="E233" i="2"/>
  <c r="J233" i="2" s="1"/>
  <c r="E137" i="2"/>
  <c r="J137" i="2" s="1"/>
  <c r="E89" i="2"/>
  <c r="J89" i="2" s="1"/>
  <c r="E73" i="2"/>
  <c r="J73" i="2" s="1"/>
  <c r="E9" i="2"/>
  <c r="J9" i="2" s="1"/>
  <c r="E861" i="2"/>
  <c r="J861" i="2" s="1"/>
  <c r="E537" i="2"/>
  <c r="J537" i="2" s="1"/>
  <c r="E346" i="2"/>
  <c r="J346" i="2" s="1"/>
  <c r="E661" i="2"/>
  <c r="J661" i="2" s="1"/>
  <c r="E645" i="2"/>
  <c r="J645" i="2" s="1"/>
  <c r="E621" i="2"/>
  <c r="J621" i="2" s="1"/>
  <c r="E597" i="2"/>
  <c r="J597" i="2" s="1"/>
  <c r="E581" i="2"/>
  <c r="J581" i="2" s="1"/>
  <c r="E557" i="2"/>
  <c r="J557" i="2" s="1"/>
  <c r="E533" i="2"/>
  <c r="J533" i="2" s="1"/>
  <c r="E517" i="2"/>
  <c r="J517" i="2" s="1"/>
  <c r="E493" i="2"/>
  <c r="J493" i="2" s="1"/>
  <c r="E469" i="2"/>
  <c r="J469" i="2" s="1"/>
  <c r="E453" i="2"/>
  <c r="J453" i="2" s="1"/>
  <c r="E429" i="2"/>
  <c r="J429" i="2" s="1"/>
  <c r="E405" i="2"/>
  <c r="J405" i="2" s="1"/>
  <c r="E389" i="2"/>
  <c r="J389" i="2" s="1"/>
  <c r="E365" i="2"/>
  <c r="J365" i="2" s="1"/>
  <c r="E341" i="2"/>
  <c r="J341" i="2" s="1"/>
  <c r="E325" i="2"/>
  <c r="J325" i="2" s="1"/>
  <c r="E301" i="2"/>
  <c r="J301" i="2" s="1"/>
  <c r="E277" i="2"/>
  <c r="J277" i="2" s="1"/>
  <c r="E261" i="2"/>
  <c r="J261" i="2" s="1"/>
  <c r="E237" i="2"/>
  <c r="J237" i="2" s="1"/>
  <c r="E213" i="2"/>
  <c r="J213" i="2" s="1"/>
  <c r="E197" i="2"/>
  <c r="J197" i="2" s="1"/>
  <c r="E173" i="2"/>
  <c r="J173" i="2" s="1"/>
  <c r="E165" i="2"/>
  <c r="J165" i="2" s="1"/>
  <c r="E149" i="2"/>
  <c r="J149" i="2" s="1"/>
  <c r="E133" i="2"/>
  <c r="J133" i="2" s="1"/>
  <c r="E109" i="2"/>
  <c r="J109" i="2" s="1"/>
  <c r="E101" i="2"/>
  <c r="J101" i="2" s="1"/>
  <c r="E85" i="2"/>
  <c r="J85" i="2" s="1"/>
  <c r="E69" i="2"/>
  <c r="J69" i="2" s="1"/>
  <c r="E45" i="2"/>
  <c r="J45" i="2" s="1"/>
  <c r="E37" i="2"/>
  <c r="J37" i="2" s="1"/>
  <c r="E21" i="2"/>
  <c r="J21" i="2" s="1"/>
  <c r="E5" i="2"/>
  <c r="J5" i="2" s="1"/>
  <c r="E500" i="2"/>
  <c r="J500" i="2" s="1"/>
  <c r="E492" i="2"/>
  <c r="J492" i="2" s="1"/>
  <c r="E452" i="2"/>
  <c r="J452" i="2" s="1"/>
  <c r="E444" i="2"/>
  <c r="J444" i="2" s="1"/>
  <c r="E436" i="2"/>
  <c r="J436" i="2" s="1"/>
  <c r="E412" i="2"/>
  <c r="J412" i="2" s="1"/>
  <c r="E396" i="2"/>
  <c r="J396" i="2" s="1"/>
  <c r="E380" i="2"/>
  <c r="J380" i="2" s="1"/>
  <c r="E364" i="2"/>
  <c r="J364" i="2" s="1"/>
  <c r="E356" i="2"/>
  <c r="J356" i="2" s="1"/>
  <c r="E348" i="2"/>
  <c r="J348" i="2" s="1"/>
  <c r="E324" i="2"/>
  <c r="J324" i="2" s="1"/>
  <c r="E300" i="2"/>
  <c r="J300" i="2" s="1"/>
  <c r="E276" i="2"/>
  <c r="J276" i="2" s="1"/>
  <c r="E260" i="2"/>
  <c r="J260" i="2" s="1"/>
  <c r="E244" i="2"/>
  <c r="J244" i="2" s="1"/>
  <c r="E236" i="2"/>
  <c r="J236" i="2" s="1"/>
  <c r="E228" i="2"/>
  <c r="J228" i="2" s="1"/>
  <c r="E220" i="2"/>
  <c r="J220" i="2" s="1"/>
  <c r="E212" i="2"/>
  <c r="J212" i="2" s="1"/>
  <c r="E188" i="2"/>
  <c r="J188" i="2" s="1"/>
  <c r="E180" i="2"/>
  <c r="J180" i="2" s="1"/>
  <c r="E172" i="2"/>
  <c r="J172" i="2" s="1"/>
  <c r="E164" i="2"/>
  <c r="J164" i="2" s="1"/>
  <c r="E156" i="2"/>
  <c r="J156" i="2" s="1"/>
  <c r="E148" i="2"/>
  <c r="J148" i="2" s="1"/>
  <c r="E140" i="2"/>
  <c r="J140" i="2" s="1"/>
  <c r="E132" i="2"/>
  <c r="J132" i="2" s="1"/>
  <c r="E124" i="2"/>
  <c r="J124" i="2" s="1"/>
  <c r="E116" i="2"/>
  <c r="J116" i="2" s="1"/>
  <c r="E84" i="2"/>
  <c r="J84" i="2" s="1"/>
  <c r="E76" i="2"/>
  <c r="J76" i="2" s="1"/>
  <c r="E60" i="2"/>
  <c r="J60" i="2" s="1"/>
  <c r="E52" i="2"/>
  <c r="J52" i="2" s="1"/>
  <c r="E44" i="2"/>
  <c r="J44" i="2" s="1"/>
  <c r="E36" i="2"/>
  <c r="J36" i="2" s="1"/>
  <c r="E12" i="2"/>
  <c r="J12" i="2" s="1"/>
  <c r="E4" i="2"/>
  <c r="J4" i="2" s="1"/>
  <c r="E475" i="2"/>
  <c r="J475" i="2" s="1"/>
  <c r="E443" i="2"/>
  <c r="J443" i="2" s="1"/>
  <c r="E419" i="2"/>
  <c r="J419" i="2" s="1"/>
  <c r="E395" i="2"/>
  <c r="J395" i="2" s="1"/>
  <c r="E315" i="2"/>
  <c r="J315" i="2" s="1"/>
  <c r="E227" i="2"/>
  <c r="J227" i="2" s="1"/>
  <c r="E203" i="2"/>
  <c r="J203" i="2" s="1"/>
  <c r="E163" i="2"/>
  <c r="J163" i="2" s="1"/>
  <c r="E147" i="2"/>
  <c r="J147" i="2" s="1"/>
  <c r="E123" i="2"/>
  <c r="J123" i="2" s="1"/>
  <c r="E115" i="2"/>
  <c r="J115" i="2" s="1"/>
  <c r="E83" i="2"/>
  <c r="J83" i="2" s="1"/>
  <c r="E51" i="2"/>
  <c r="J51" i="2" s="1"/>
  <c r="E43" i="2"/>
  <c r="J43" i="2" s="1"/>
  <c r="E35" i="2"/>
  <c r="J35" i="2" s="1"/>
  <c r="E11" i="2"/>
  <c r="J11" i="2" s="1"/>
  <c r="E3" i="2"/>
  <c r="J3" i="2" s="1"/>
  <c r="E435" i="2"/>
  <c r="J435" i="2" s="1"/>
  <c r="E379" i="2"/>
  <c r="J379" i="2" s="1"/>
  <c r="E331" i="2"/>
  <c r="J331" i="2" s="1"/>
  <c r="E307" i="2"/>
  <c r="J307" i="2" s="1"/>
  <c r="E994" i="2"/>
  <c r="J994" i="2" s="1"/>
  <c r="E986" i="2"/>
  <c r="J986" i="2" s="1"/>
  <c r="E978" i="2"/>
  <c r="J978" i="2" s="1"/>
  <c r="E970" i="2"/>
  <c r="J970" i="2" s="1"/>
  <c r="E962" i="2"/>
  <c r="J962" i="2" s="1"/>
  <c r="E954" i="2"/>
  <c r="J954" i="2" s="1"/>
  <c r="E946" i="2"/>
  <c r="J946" i="2" s="1"/>
  <c r="E938" i="2"/>
  <c r="J938" i="2" s="1"/>
  <c r="E922" i="2"/>
  <c r="J922" i="2" s="1"/>
  <c r="E906" i="2"/>
  <c r="J906" i="2" s="1"/>
  <c r="E898" i="2"/>
  <c r="J898" i="2" s="1"/>
  <c r="E890" i="2"/>
  <c r="J890" i="2" s="1"/>
  <c r="E882" i="2"/>
  <c r="J882" i="2" s="1"/>
  <c r="E874" i="2"/>
  <c r="J874" i="2" s="1"/>
  <c r="E866" i="2"/>
  <c r="J866" i="2" s="1"/>
  <c r="E858" i="2"/>
  <c r="J858" i="2" s="1"/>
  <c r="E850" i="2"/>
  <c r="J850" i="2" s="1"/>
  <c r="E826" i="2"/>
  <c r="J826" i="2" s="1"/>
  <c r="E818" i="2"/>
  <c r="J818" i="2" s="1"/>
  <c r="E810" i="2"/>
  <c r="J810" i="2" s="1"/>
  <c r="E786" i="2"/>
  <c r="J786" i="2" s="1"/>
  <c r="E778" i="2"/>
  <c r="J778" i="2" s="1"/>
  <c r="E770" i="2"/>
  <c r="J770" i="2" s="1"/>
  <c r="E762" i="2"/>
  <c r="J762" i="2" s="1"/>
  <c r="E754" i="2"/>
  <c r="J754" i="2" s="1"/>
  <c r="E746" i="2"/>
  <c r="J746" i="2" s="1"/>
  <c r="E730" i="2"/>
  <c r="J730" i="2" s="1"/>
  <c r="E722" i="2"/>
  <c r="J722" i="2" s="1"/>
  <c r="E714" i="2"/>
  <c r="J714" i="2" s="1"/>
  <c r="E706" i="2"/>
  <c r="J706" i="2" s="1"/>
  <c r="E698" i="2"/>
  <c r="J698" i="2" s="1"/>
  <c r="E690" i="2"/>
  <c r="J690" i="2" s="1"/>
  <c r="E682" i="2"/>
  <c r="J682" i="2" s="1"/>
  <c r="E658" i="2"/>
  <c r="J658" i="2" s="1"/>
  <c r="E634" i="2"/>
  <c r="J634" i="2" s="1"/>
  <c r="E618" i="2"/>
  <c r="J618" i="2" s="1"/>
  <c r="E594" i="2"/>
  <c r="J594" i="2" s="1"/>
  <c r="E554" i="2"/>
  <c r="J554" i="2" s="1"/>
  <c r="E530" i="2"/>
  <c r="J530" i="2" s="1"/>
  <c r="E506" i="2"/>
  <c r="J506" i="2" s="1"/>
  <c r="E490" i="2"/>
  <c r="J490" i="2" s="1"/>
  <c r="E466" i="2"/>
  <c r="J466" i="2" s="1"/>
  <c r="E426" i="2"/>
  <c r="J426" i="2" s="1"/>
  <c r="E402" i="2"/>
  <c r="J402" i="2" s="1"/>
  <c r="E378" i="2"/>
  <c r="J378" i="2" s="1"/>
  <c r="E362" i="2"/>
  <c r="J362" i="2" s="1"/>
  <c r="E338" i="2"/>
  <c r="J338" i="2" s="1"/>
  <c r="E314" i="2"/>
  <c r="J314" i="2" s="1"/>
  <c r="E298" i="2"/>
  <c r="J298" i="2" s="1"/>
  <c r="E274" i="2"/>
  <c r="J274" i="2" s="1"/>
  <c r="E250" i="2"/>
  <c r="J250" i="2" s="1"/>
  <c r="E234" i="2"/>
  <c r="J234" i="2" s="1"/>
  <c r="E210" i="2"/>
  <c r="J210" i="2" s="1"/>
  <c r="E202" i="2"/>
  <c r="J202" i="2" s="1"/>
  <c r="E186" i="2"/>
  <c r="J186" i="2" s="1"/>
  <c r="E170" i="2"/>
  <c r="J170" i="2" s="1"/>
  <c r="E146" i="2"/>
  <c r="J146" i="2" s="1"/>
  <c r="E138" i="2"/>
  <c r="J138" i="2" s="1"/>
  <c r="E122" i="2"/>
  <c r="J122" i="2" s="1"/>
  <c r="E106" i="2"/>
  <c r="J106" i="2" s="1"/>
  <c r="E82" i="2"/>
  <c r="J82" i="2" s="1"/>
  <c r="E74" i="2"/>
  <c r="J74" i="2" s="1"/>
  <c r="E58" i="2"/>
  <c r="J58" i="2" s="1"/>
  <c r="E42" i="2"/>
  <c r="J42" i="2" s="1"/>
  <c r="E18" i="2"/>
  <c r="J18" i="2" s="1"/>
  <c r="E10" i="2"/>
  <c r="J10" i="2" s="1"/>
  <c r="E491" i="2"/>
  <c r="J491" i="2" s="1"/>
  <c r="E467" i="2"/>
  <c r="J467" i="2" s="1"/>
  <c r="E427" i="2"/>
  <c r="J427" i="2" s="1"/>
  <c r="E323" i="2"/>
  <c r="J323" i="2" s="1"/>
  <c r="E299" i="2"/>
  <c r="J299" i="2" s="1"/>
  <c r="E243" i="2"/>
  <c r="J243" i="2" s="1"/>
  <c r="E195" i="2"/>
  <c r="J195" i="2" s="1"/>
  <c r="E187" i="2"/>
  <c r="J187" i="2" s="1"/>
  <c r="E171" i="2"/>
  <c r="J171" i="2" s="1"/>
  <c r="E155" i="2"/>
  <c r="J155" i="2" s="1"/>
  <c r="E139" i="2"/>
  <c r="J139" i="2" s="1"/>
  <c r="E107" i="2"/>
  <c r="J107" i="2" s="1"/>
  <c r="E633" i="2"/>
  <c r="J633" i="2" s="1"/>
  <c r="E609" i="2"/>
  <c r="J609" i="2" s="1"/>
  <c r="E593" i="2"/>
  <c r="J593" i="2" s="1"/>
  <c r="E569" i="2"/>
  <c r="J569" i="2" s="1"/>
  <c r="E545" i="2"/>
  <c r="J545" i="2" s="1"/>
  <c r="E505" i="2"/>
  <c r="J505" i="2" s="1"/>
  <c r="E481" i="2"/>
  <c r="J481" i="2" s="1"/>
  <c r="E465" i="2"/>
  <c r="J465" i="2" s="1"/>
  <c r="E441" i="2"/>
  <c r="J441" i="2" s="1"/>
  <c r="E417" i="2"/>
  <c r="J417" i="2" s="1"/>
  <c r="E401" i="2"/>
  <c r="J401" i="2" s="1"/>
  <c r="E377" i="2"/>
  <c r="J377" i="2" s="1"/>
  <c r="E353" i="2"/>
  <c r="J353" i="2" s="1"/>
  <c r="E337" i="2"/>
  <c r="J337" i="2" s="1"/>
  <c r="E313" i="2"/>
  <c r="J313" i="2" s="1"/>
  <c r="E289" i="2"/>
  <c r="J289" i="2" s="1"/>
  <c r="E273" i="2"/>
  <c r="J273" i="2" s="1"/>
  <c r="E249" i="2"/>
  <c r="J249" i="2" s="1"/>
  <c r="E225" i="2"/>
  <c r="J225" i="2" s="1"/>
  <c r="E209" i="2"/>
  <c r="J209" i="2" s="1"/>
  <c r="E185" i="2"/>
  <c r="J185" i="2" s="1"/>
  <c r="E177" i="2"/>
  <c r="J177" i="2" s="1"/>
  <c r="E161" i="2"/>
  <c r="J161" i="2" s="1"/>
  <c r="E145" i="2"/>
  <c r="J145" i="2" s="1"/>
  <c r="E121" i="2"/>
  <c r="J121" i="2" s="1"/>
  <c r="E113" i="2"/>
  <c r="J113" i="2" s="1"/>
  <c r="E97" i="2"/>
  <c r="J97" i="2" s="1"/>
  <c r="E57" i="2"/>
  <c r="J57" i="2" s="1"/>
  <c r="E49" i="2"/>
  <c r="J49" i="2" s="1"/>
  <c r="E33" i="2"/>
  <c r="J33" i="2" s="1"/>
  <c r="H2" i="2"/>
  <c r="E1001" i="2" l="1"/>
  <c r="J1001" i="2" s="1"/>
  <c r="E2" i="2"/>
  <c r="J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00F82B-E160-4C8E-9C58-689BF3FDC7D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FC0D8F-F241-4026-831E-0EED0E8F89C5}" name="WorksheetConnection_Static_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atic_DataA1L10011"/>
        </x15:connection>
      </ext>
    </extLst>
  </connection>
</connections>
</file>

<file path=xl/sharedStrings.xml><?xml version="1.0" encoding="utf-8"?>
<sst xmlns="http://schemas.openxmlformats.org/spreadsheetml/2006/main" count="3182" uniqueCount="90">
  <si>
    <t>yuvalmog@gmail.com</t>
  </si>
  <si>
    <t>661960-01</t>
  </si>
  <si>
    <t>Date</t>
  </si>
  <si>
    <t>Region</t>
  </si>
  <si>
    <t>Agent</t>
  </si>
  <si>
    <t>Payment_Method</t>
  </si>
  <si>
    <t>Sale_Amount_USD</t>
  </si>
  <si>
    <t>Exchange_Rate</t>
  </si>
  <si>
    <t>Sale_Amount_ILS</t>
  </si>
  <si>
    <t>Cost_ILS</t>
  </si>
  <si>
    <t>Profit_ILS</t>
  </si>
  <si>
    <t>Commission</t>
  </si>
  <si>
    <t>Agent_commission</t>
  </si>
  <si>
    <t>צפון</t>
  </si>
  <si>
    <t>דרום</t>
  </si>
  <si>
    <t>מזרח</t>
  </si>
  <si>
    <t>מערב</t>
  </si>
  <si>
    <t>מרכז</t>
  </si>
  <si>
    <t>יובל כהן</t>
  </si>
  <si>
    <t>דניאל לוי</t>
  </si>
  <si>
    <t>מיכל רוזנברג</t>
  </si>
  <si>
    <t>יעל פרידמן</t>
  </si>
  <si>
    <t>אורי גולדשטיין</t>
  </si>
  <si>
    <t>PayPal</t>
  </si>
  <si>
    <t>Credit</t>
  </si>
  <si>
    <t>Bit</t>
  </si>
  <si>
    <t>Cash</t>
  </si>
  <si>
    <t>PayBox</t>
  </si>
  <si>
    <t>נועם אברמוביץ</t>
  </si>
  <si>
    <t>Day</t>
  </si>
  <si>
    <t>Row Labels</t>
  </si>
  <si>
    <t>שבת</t>
  </si>
  <si>
    <t>חמישי</t>
  </si>
  <si>
    <t>ראשון</t>
  </si>
  <si>
    <t>רביעי</t>
  </si>
  <si>
    <t>שישי</t>
  </si>
  <si>
    <t>שלישי</t>
  </si>
  <si>
    <t>שני</t>
  </si>
  <si>
    <t>Grand Total</t>
  </si>
  <si>
    <t>Sum of Profit_ILS</t>
  </si>
  <si>
    <t>Month</t>
  </si>
  <si>
    <t>סך כל הרווחים ביום הזה</t>
  </si>
  <si>
    <t>רווחים בשקלים חדשים</t>
  </si>
  <si>
    <t>A</t>
  </si>
  <si>
    <t xml:space="preserve"> היום בשבוע שבו הושג סכום הרווחים הגבוה ביותר</t>
  </si>
  <si>
    <t>B</t>
  </si>
  <si>
    <t>התאריך בו הושג סכום הרווחים הגבוה ביותר</t>
  </si>
  <si>
    <t>היום בשבוע של תאריך זה</t>
  </si>
  <si>
    <t>D</t>
  </si>
  <si>
    <t>הסוכן שהפיק את הרווחים הגדולים ביותר</t>
  </si>
  <si>
    <t>ממוצע רווחים לעסקה</t>
  </si>
  <si>
    <t>מספר עסקאות באזור</t>
  </si>
  <si>
    <t>סכום כולל</t>
  </si>
  <si>
    <t>סך הכל</t>
  </si>
  <si>
    <t xml:space="preserve">     יום בשבוע</t>
  </si>
  <si>
    <t xml:space="preserve">     שם הסוכן</t>
  </si>
  <si>
    <t>סך כל הרווחים</t>
  </si>
  <si>
    <t xml:space="preserve">     אזור בארץ</t>
  </si>
  <si>
    <t>סך סכום המכירה בש"ח</t>
  </si>
  <si>
    <t>סך כל העסקאות לפי אמצעי תשלום</t>
  </si>
  <si>
    <t xml:space="preserve">     אמצעי התשלום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</si>
  <si>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</si>
  <si>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</si>
  <si>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</si>
  <si>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</si>
  <si>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</si>
  <si>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</si>
  <si>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</si>
  <si>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</si>
  <si>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</si>
  <si>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</si>
  <si>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</si>
  <si>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</si>
  <si>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סכום הרווחים בש"ח</t>
  </si>
  <si>
    <t>C</t>
  </si>
  <si>
    <t>החודש בו הושג סכום הרווחים הגבוה ביותר</t>
  </si>
  <si>
    <t>רווחים בש"ח</t>
  </si>
  <si>
    <t xml:space="preserve">סך הכל </t>
  </si>
  <si>
    <t>E</t>
  </si>
  <si>
    <t>האזור המוביל במספר העסקאות</t>
  </si>
  <si>
    <t>מספר העסקאות</t>
  </si>
  <si>
    <t>ממוצע לעסקה</t>
  </si>
  <si>
    <t>שם מלא:</t>
  </si>
  <si>
    <t>יובל מוגילבסקי נביאן</t>
  </si>
  <si>
    <t>תעודת זהות:</t>
  </si>
  <si>
    <t>שם הקורס:</t>
  </si>
  <si>
    <t>Excel for Accountants</t>
  </si>
  <si>
    <t>מספר קורס:</t>
  </si>
  <si>
    <t>מייל אישי:</t>
  </si>
  <si>
    <t xml:space="preserve">       החודש בשנה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</si>
</sst>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&quot;₪&quot;\ #,##0.00"/>
    <numFmt numFmtId="165" formatCode="[$$-C09]#,##0.00"/>
    <numFmt numFmtId="166" formatCode="_ [$₪-40D]\ * #,##0.00_ ;_ [$₪-40D]\ * \-#,##0.00_ ;_ [$₪-40D]\ * &quot;-&quot;??_ ;_ @_ "/>
    <numFmt numFmtId="167" formatCode="d/m/yyyy"/>
  </numFmts>
  <fonts count="1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color theme="1"/>
      <name val="Arial Unicode MS"/>
    </font>
    <font>
      <sz val="11"/>
      <color indexed="8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1"/>
      <color theme="1"/>
      <name val="Arial"/>
      <family val="2"/>
    </font>
    <font>
      <sz val="15"/>
      <color theme="1"/>
      <name val="Arial"/>
      <family val="2"/>
      <scheme val="minor"/>
    </font>
    <font>
      <u/>
      <sz val="15"/>
      <color theme="8" tint="-0.249977111117893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14" fontId="0" fillId="0" borderId="0" xfId="0" applyNumberFormat="1" applyAlignment="1">
      <alignment horizontal="left" readingOrder="1"/>
    </xf>
    <xf numFmtId="14" fontId="0" fillId="0" borderId="0" xfId="0" applyNumberFormat="1"/>
    <xf numFmtId="10" fontId="0" fillId="0" borderId="0" xfId="0" applyNumberFormat="1" applyAlignment="1">
      <alignment horizontal="left" readingOrder="1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2" fontId="4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14" fontId="0" fillId="0" borderId="0" xfId="0" applyNumberFormat="1" applyAlignment="1">
      <alignment horizontal="left"/>
    </xf>
    <xf numFmtId="164" fontId="0" fillId="0" borderId="1" xfId="0" applyNumberFormat="1" applyBorder="1"/>
    <xf numFmtId="164" fontId="0" fillId="2" borderId="1" xfId="0" applyNumberFormat="1" applyFill="1" applyBorder="1"/>
    <xf numFmtId="0" fontId="2" fillId="4" borderId="1" xfId="0" applyFont="1" applyFill="1" applyBorder="1"/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4" fontId="0" fillId="0" borderId="1" xfId="0" applyNumberFormat="1" applyBorder="1"/>
    <xf numFmtId="14" fontId="0" fillId="0" borderId="1" xfId="0" applyNumberFormat="1" applyBorder="1" applyAlignment="1">
      <alignment horizontal="left" readingOrder="1"/>
    </xf>
    <xf numFmtId="0" fontId="4" fillId="0" borderId="1" xfId="0" applyFont="1" applyBorder="1"/>
    <xf numFmtId="164" fontId="4" fillId="0" borderId="1" xfId="0" applyNumberFormat="1" applyFont="1" applyBorder="1" applyAlignment="1">
      <alignment vertical="center"/>
    </xf>
    <xf numFmtId="0" fontId="2" fillId="6" borderId="1" xfId="0" applyFont="1" applyFill="1" applyBorder="1"/>
    <xf numFmtId="164" fontId="2" fillId="6" borderId="1" xfId="0" applyNumberFormat="1" applyFont="1" applyFill="1" applyBorder="1"/>
    <xf numFmtId="165" fontId="2" fillId="6" borderId="1" xfId="0" applyNumberFormat="1" applyFont="1" applyFill="1" applyBorder="1"/>
    <xf numFmtId="4" fontId="2" fillId="6" borderId="1" xfId="0" applyNumberFormat="1" applyFont="1" applyFill="1" applyBorder="1"/>
    <xf numFmtId="0" fontId="2" fillId="7" borderId="1" xfId="0" applyFont="1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6" borderId="1" xfId="0" applyFill="1" applyBorder="1" applyAlignment="1">
      <alignment horizontal="left"/>
    </xf>
    <xf numFmtId="164" fontId="0" fillId="6" borderId="1" xfId="0" applyNumberFormat="1" applyFill="1" applyBorder="1"/>
    <xf numFmtId="0" fontId="0" fillId="7" borderId="1" xfId="0" applyFill="1" applyBorder="1"/>
    <xf numFmtId="164" fontId="2" fillId="7" borderId="1" xfId="0" applyNumberFormat="1" applyFont="1" applyFill="1" applyBorder="1"/>
    <xf numFmtId="14" fontId="2" fillId="7" borderId="1" xfId="0" applyNumberFormat="1" applyFont="1" applyFill="1" applyBorder="1"/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14" fontId="0" fillId="7" borderId="1" xfId="0" applyNumberFormat="1" applyFill="1" applyBorder="1" applyAlignment="1">
      <alignment horizontal="left"/>
    </xf>
    <xf numFmtId="164" fontId="0" fillId="7" borderId="1" xfId="0" applyNumberFormat="1" applyFill="1" applyBorder="1"/>
    <xf numFmtId="14" fontId="0" fillId="6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7" borderId="1" xfId="0" applyFill="1" applyBorder="1" applyAlignment="1">
      <alignment horizontal="left"/>
    </xf>
    <xf numFmtId="164" fontId="0" fillId="6" borderId="3" xfId="0" applyNumberFormat="1" applyFill="1" applyBorder="1"/>
    <xf numFmtId="0" fontId="2" fillId="6" borderId="3" xfId="0" applyFont="1" applyFill="1" applyBorder="1"/>
    <xf numFmtId="0" fontId="0" fillId="6" borderId="3" xfId="0" applyFill="1" applyBorder="1" applyAlignment="1">
      <alignment horizontal="left"/>
    </xf>
    <xf numFmtId="164" fontId="8" fillId="0" borderId="0" xfId="0" applyNumberFormat="1" applyFont="1" applyAlignment="1">
      <alignment horizontal="right" vertical="center" readingOrder="2"/>
    </xf>
    <xf numFmtId="0" fontId="2" fillId="8" borderId="1" xfId="0" applyFont="1" applyFill="1" applyBorder="1"/>
    <xf numFmtId="166" fontId="6" fillId="8" borderId="1" xfId="3" applyNumberFormat="1" applyFont="1" applyFill="1" applyBorder="1" applyAlignment="1">
      <alignment horizontal="center"/>
    </xf>
    <xf numFmtId="14" fontId="6" fillId="7" borderId="1" xfId="3" applyNumberFormat="1" applyFont="1" applyFill="1" applyBorder="1"/>
    <xf numFmtId="167" fontId="6" fillId="7" borderId="1" xfId="3" applyNumberFormat="1" applyFont="1" applyFill="1" applyBorder="1"/>
    <xf numFmtId="164" fontId="6" fillId="7" borderId="1" xfId="3" applyNumberFormat="1" applyFont="1" applyFill="1" applyBorder="1"/>
    <xf numFmtId="0" fontId="0" fillId="7" borderId="1" xfId="0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0" fontId="2" fillId="6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64" fontId="2" fillId="6" borderId="1" xfId="0" applyNumberFormat="1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right"/>
    </xf>
    <xf numFmtId="0" fontId="9" fillId="0" borderId="4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6" xfId="0" applyFont="1" applyBorder="1"/>
    <xf numFmtId="0" fontId="10" fillId="0" borderId="8" xfId="1" applyFont="1" applyBorder="1" applyAlignment="1"/>
    <xf numFmtId="0" fontId="9" fillId="0" borderId="9" xfId="0" applyFont="1" applyBorder="1"/>
    <xf numFmtId="0" fontId="1" fillId="9" borderId="1" xfId="3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1" fillId="5" borderId="1" xfId="3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6" fillId="8" borderId="1" xfId="3" applyNumberFormat="1" applyFont="1" applyFill="1" applyBorder="1" applyAlignment="1">
      <alignment horizontal="center"/>
    </xf>
  </cellXfs>
  <cellStyles count="7">
    <cellStyle name="Comma 2" xfId="4" xr:uid="{0D931723-03F0-4629-B071-E7B9CAF5EA3F}"/>
    <cellStyle name="Currency 2" xfId="5" xr:uid="{A8594BEF-9417-40C3-A334-F51BC6EAA1E1}"/>
    <cellStyle name="Hyperlink" xfId="1" builtinId="8"/>
    <cellStyle name="Hyperlink 2" xfId="6" xr:uid="{AEC36075-A9C4-4F8C-BB82-827DC1C96AFA}"/>
    <cellStyle name="Normal" xfId="0" builtinId="0"/>
    <cellStyle name="Normal 2" xfId="2" xr:uid="{8F90494E-EECA-4D4A-B420-31C00A764A15}"/>
    <cellStyle name="Normal 3" xfId="3" xr:uid="{F345FB78-AC6B-4051-B9DE-0C073108C478}"/>
  </cellStyles>
  <dxfs count="105"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164" formatCode="&quot;₪&quot;\ 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₪&quot;\ #,##0.00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bottom style="thin">
          <color indexed="64"/>
        </bottom>
        <horizontal style="thin">
          <color indexed="64"/>
        </horizontal>
      </border>
    </dxf>
    <dxf>
      <border>
        <bottom style="thin">
          <color indexed="64"/>
        </bottom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₪&quot;\ #,##0.00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ont>
        <b/>
      </font>
      <fill>
        <patternFill patternType="solid">
          <fgColor indexed="64"/>
          <bgColor theme="8" tint="0.3999755851924192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4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2.xml"/><Relationship Id="rId23" Type="http://schemas.openxmlformats.org/officeDocument/2006/relationships/pivotCacheDefinition" Target="pivotCache/pivotCacheDefinition3.xml"/><Relationship Id="rId28" Type="http://schemas.openxmlformats.org/officeDocument/2006/relationships/powerPivotData" Target="model/item.data"/><Relationship Id="rId10" Type="http://schemas.openxmlformats.org/officeDocument/2006/relationships/chartsheet" Target="chartsheets/sheet1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שער החליפין דולר - שקל 1/12/2023- 1/12/2024</a:t>
            </a:r>
            <a:endParaRPr lang="en-US" b="1"/>
          </a:p>
        </c:rich>
      </c:tx>
      <c:layout>
        <c:manualLayout>
          <c:xMode val="edge"/>
          <c:yMode val="edge"/>
          <c:x val="0.28072953156070501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6487504279357"/>
          <c:y val="0.14075901328273244"/>
          <c:w val="0.84564138993495375"/>
          <c:h val="0.5745111984341615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BOA!$F$2:$F$368</c:f>
              <c:numCache>
                <c:formatCode>m/d/yyyy</c:formatCode>
                <c:ptCount val="367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</c:numCache>
            </c:numRef>
          </c:cat>
          <c:val>
            <c:numRef>
              <c:f>BOA!$G$2:$G$368</c:f>
              <c:numCache>
                <c:formatCode>0.00</c:formatCode>
                <c:ptCount val="367"/>
                <c:pt idx="0">
                  <c:v>3.7389999999999999</c:v>
                </c:pt>
                <c:pt idx="1">
                  <c:v>3.7389999999999999</c:v>
                </c:pt>
                <c:pt idx="2">
                  <c:v>3.7389999999999999</c:v>
                </c:pt>
                <c:pt idx="3">
                  <c:v>3.7080000000000002</c:v>
                </c:pt>
                <c:pt idx="4">
                  <c:v>3.7280000000000002</c:v>
                </c:pt>
                <c:pt idx="5">
                  <c:v>3.7090000000000001</c:v>
                </c:pt>
                <c:pt idx="6">
                  <c:v>3.7029999999999998</c:v>
                </c:pt>
                <c:pt idx="7">
                  <c:v>3.698</c:v>
                </c:pt>
                <c:pt idx="8">
                  <c:v>3.698</c:v>
                </c:pt>
                <c:pt idx="9">
                  <c:v>3.698</c:v>
                </c:pt>
                <c:pt idx="10">
                  <c:v>3.7170000000000001</c:v>
                </c:pt>
                <c:pt idx="11">
                  <c:v>3.7080000000000002</c:v>
                </c:pt>
                <c:pt idx="12">
                  <c:v>3.71</c:v>
                </c:pt>
                <c:pt idx="13">
                  <c:v>3.6850000000000001</c:v>
                </c:pt>
                <c:pt idx="14">
                  <c:v>3.6579999999999999</c:v>
                </c:pt>
                <c:pt idx="15">
                  <c:v>3.6579999999999999</c:v>
                </c:pt>
                <c:pt idx="16">
                  <c:v>3.6579999999999999</c:v>
                </c:pt>
                <c:pt idx="17">
                  <c:v>3.653</c:v>
                </c:pt>
                <c:pt idx="18">
                  <c:v>3.6429999999999998</c:v>
                </c:pt>
                <c:pt idx="19">
                  <c:v>3.6480000000000001</c:v>
                </c:pt>
                <c:pt idx="20">
                  <c:v>3.6160000000000001</c:v>
                </c:pt>
                <c:pt idx="21">
                  <c:v>3.5990000000000002</c:v>
                </c:pt>
                <c:pt idx="22">
                  <c:v>3.5990000000000002</c:v>
                </c:pt>
                <c:pt idx="23">
                  <c:v>3.5990000000000002</c:v>
                </c:pt>
                <c:pt idx="24">
                  <c:v>3.5990000000000002</c:v>
                </c:pt>
                <c:pt idx="25">
                  <c:v>3.6280000000000001</c:v>
                </c:pt>
                <c:pt idx="26">
                  <c:v>3.6240000000000001</c:v>
                </c:pt>
                <c:pt idx="27">
                  <c:v>3.6190000000000002</c:v>
                </c:pt>
                <c:pt idx="28">
                  <c:v>3.6269999999999998</c:v>
                </c:pt>
                <c:pt idx="29">
                  <c:v>3.6269999999999998</c:v>
                </c:pt>
                <c:pt idx="30">
                  <c:v>3.6269999999999998</c:v>
                </c:pt>
                <c:pt idx="31">
                  <c:v>3.6269999999999998</c:v>
                </c:pt>
                <c:pt idx="32">
                  <c:v>3.6179999999999999</c:v>
                </c:pt>
                <c:pt idx="33">
                  <c:v>3.6469999999999998</c:v>
                </c:pt>
                <c:pt idx="34">
                  <c:v>3.6480000000000001</c:v>
                </c:pt>
                <c:pt idx="35">
                  <c:v>3.6560000000000001</c:v>
                </c:pt>
                <c:pt idx="36">
                  <c:v>3.6560000000000001</c:v>
                </c:pt>
                <c:pt idx="37">
                  <c:v>3.6560000000000001</c:v>
                </c:pt>
                <c:pt idx="38">
                  <c:v>3.718</c:v>
                </c:pt>
                <c:pt idx="39">
                  <c:v>3.7170000000000001</c:v>
                </c:pt>
                <c:pt idx="40">
                  <c:v>3.758</c:v>
                </c:pt>
                <c:pt idx="41">
                  <c:v>3.7349999999999999</c:v>
                </c:pt>
                <c:pt idx="42">
                  <c:v>3.7280000000000002</c:v>
                </c:pt>
                <c:pt idx="43">
                  <c:v>3.7280000000000002</c:v>
                </c:pt>
                <c:pt idx="44">
                  <c:v>3.7280000000000002</c:v>
                </c:pt>
                <c:pt idx="45">
                  <c:v>3.7530000000000001</c:v>
                </c:pt>
                <c:pt idx="46">
                  <c:v>3.7679999999999998</c:v>
                </c:pt>
                <c:pt idx="47">
                  <c:v>3.7839999999999998</c:v>
                </c:pt>
                <c:pt idx="48">
                  <c:v>3.766</c:v>
                </c:pt>
                <c:pt idx="49">
                  <c:v>3.7509999999999999</c:v>
                </c:pt>
                <c:pt idx="50">
                  <c:v>3.7509999999999999</c:v>
                </c:pt>
                <c:pt idx="51">
                  <c:v>3.7509999999999999</c:v>
                </c:pt>
                <c:pt idx="52">
                  <c:v>3.7719999999999998</c:v>
                </c:pt>
                <c:pt idx="53">
                  <c:v>3.7709999999999999</c:v>
                </c:pt>
                <c:pt idx="54">
                  <c:v>3.72</c:v>
                </c:pt>
                <c:pt idx="55">
                  <c:v>3.702</c:v>
                </c:pt>
                <c:pt idx="56">
                  <c:v>3.7069999999999999</c:v>
                </c:pt>
                <c:pt idx="57">
                  <c:v>3.7069999999999999</c:v>
                </c:pt>
                <c:pt idx="58">
                  <c:v>3.7069999999999999</c:v>
                </c:pt>
                <c:pt idx="59">
                  <c:v>3.6869999999999998</c:v>
                </c:pt>
                <c:pt idx="60">
                  <c:v>3.6520000000000001</c:v>
                </c:pt>
                <c:pt idx="61">
                  <c:v>3.6349999999999998</c:v>
                </c:pt>
                <c:pt idx="62">
                  <c:v>3.653</c:v>
                </c:pt>
                <c:pt idx="63">
                  <c:v>3.6440000000000001</c:v>
                </c:pt>
                <c:pt idx="64">
                  <c:v>3.6440000000000001</c:v>
                </c:pt>
                <c:pt idx="65">
                  <c:v>3.6440000000000001</c:v>
                </c:pt>
                <c:pt idx="66">
                  <c:v>3.6749999999999998</c:v>
                </c:pt>
                <c:pt idx="67">
                  <c:v>3.645</c:v>
                </c:pt>
                <c:pt idx="68">
                  <c:v>3.6480000000000001</c:v>
                </c:pt>
                <c:pt idx="69">
                  <c:v>3.6669999999999998</c:v>
                </c:pt>
                <c:pt idx="70">
                  <c:v>3.6840000000000002</c:v>
                </c:pt>
                <c:pt idx="71">
                  <c:v>3.6840000000000002</c:v>
                </c:pt>
                <c:pt idx="72">
                  <c:v>3.6840000000000002</c:v>
                </c:pt>
                <c:pt idx="73">
                  <c:v>3.6829999999999998</c:v>
                </c:pt>
                <c:pt idx="74">
                  <c:v>3.6440000000000001</c:v>
                </c:pt>
                <c:pt idx="75">
                  <c:v>3.661</c:v>
                </c:pt>
                <c:pt idx="76">
                  <c:v>3.6269999999999998</c:v>
                </c:pt>
                <c:pt idx="77">
                  <c:v>3.609</c:v>
                </c:pt>
                <c:pt idx="78">
                  <c:v>3.609</c:v>
                </c:pt>
                <c:pt idx="79">
                  <c:v>3.609</c:v>
                </c:pt>
                <c:pt idx="80">
                  <c:v>3.6219999999999999</c:v>
                </c:pt>
                <c:pt idx="81">
                  <c:v>3.6560000000000001</c:v>
                </c:pt>
                <c:pt idx="82">
                  <c:v>3.6789999999999998</c:v>
                </c:pt>
                <c:pt idx="83">
                  <c:v>3.6419999999999999</c:v>
                </c:pt>
                <c:pt idx="84">
                  <c:v>3.6360000000000001</c:v>
                </c:pt>
                <c:pt idx="85">
                  <c:v>3.6360000000000001</c:v>
                </c:pt>
                <c:pt idx="86">
                  <c:v>3.6360000000000001</c:v>
                </c:pt>
                <c:pt idx="87">
                  <c:v>3.649</c:v>
                </c:pt>
                <c:pt idx="88">
                  <c:v>3.649</c:v>
                </c:pt>
                <c:pt idx="89">
                  <c:v>3.609</c:v>
                </c:pt>
                <c:pt idx="90">
                  <c:v>3.5840000000000001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3.5750000000000002</c:v>
                </c:pt>
                <c:pt idx="95">
                  <c:v>3.5910000000000002</c:v>
                </c:pt>
                <c:pt idx="96">
                  <c:v>3.6080000000000001</c:v>
                </c:pt>
                <c:pt idx="97">
                  <c:v>3.59</c:v>
                </c:pt>
                <c:pt idx="98">
                  <c:v>3.5779999999999998</c:v>
                </c:pt>
                <c:pt idx="99">
                  <c:v>3.5779999999999998</c:v>
                </c:pt>
                <c:pt idx="100">
                  <c:v>3.5779999999999998</c:v>
                </c:pt>
                <c:pt idx="101">
                  <c:v>3.6080000000000001</c:v>
                </c:pt>
                <c:pt idx="102">
                  <c:v>3.649</c:v>
                </c:pt>
                <c:pt idx="103">
                  <c:v>3.66</c:v>
                </c:pt>
                <c:pt idx="104">
                  <c:v>3.625</c:v>
                </c:pt>
                <c:pt idx="105">
                  <c:v>3.653</c:v>
                </c:pt>
                <c:pt idx="106">
                  <c:v>3.653</c:v>
                </c:pt>
                <c:pt idx="107">
                  <c:v>3.653</c:v>
                </c:pt>
                <c:pt idx="108">
                  <c:v>3.6509999999999998</c:v>
                </c:pt>
                <c:pt idx="109">
                  <c:v>3.6680000000000001</c:v>
                </c:pt>
                <c:pt idx="110">
                  <c:v>3.681</c:v>
                </c:pt>
                <c:pt idx="111">
                  <c:v>3.6040000000000001</c:v>
                </c:pt>
                <c:pt idx="112">
                  <c:v>3.6219999999999999</c:v>
                </c:pt>
                <c:pt idx="113">
                  <c:v>3.6219999999999999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3.66</c:v>
                </c:pt>
                <c:pt idx="117">
                  <c:v>3.66</c:v>
                </c:pt>
                <c:pt idx="118">
                  <c:v>3.681</c:v>
                </c:pt>
                <c:pt idx="119">
                  <c:v>3.681</c:v>
                </c:pt>
                <c:pt idx="120">
                  <c:v>3.681</c:v>
                </c:pt>
                <c:pt idx="121">
                  <c:v>3.681</c:v>
                </c:pt>
                <c:pt idx="122">
                  <c:v>3.6629999999999998</c:v>
                </c:pt>
                <c:pt idx="123">
                  <c:v>3.6970000000000001</c:v>
                </c:pt>
                <c:pt idx="124">
                  <c:v>3.7320000000000002</c:v>
                </c:pt>
                <c:pt idx="125">
                  <c:v>3.7160000000000002</c:v>
                </c:pt>
                <c:pt idx="126">
                  <c:v>3.7480000000000002</c:v>
                </c:pt>
                <c:pt idx="127">
                  <c:v>3.7480000000000002</c:v>
                </c:pt>
                <c:pt idx="128">
                  <c:v>3.7480000000000002</c:v>
                </c:pt>
                <c:pt idx="129">
                  <c:v>3.7120000000000002</c:v>
                </c:pt>
                <c:pt idx="130">
                  <c:v>3.6869999999999998</c:v>
                </c:pt>
                <c:pt idx="131">
                  <c:v>3.714</c:v>
                </c:pt>
                <c:pt idx="132">
                  <c:v>3.7610000000000001</c:v>
                </c:pt>
                <c:pt idx="133">
                  <c:v>3.7570000000000001</c:v>
                </c:pt>
                <c:pt idx="134">
                  <c:v>3.7570000000000001</c:v>
                </c:pt>
                <c:pt idx="135">
                  <c:v>3.7570000000000001</c:v>
                </c:pt>
                <c:pt idx="136">
                  <c:v>3.7160000000000002</c:v>
                </c:pt>
                <c:pt idx="137">
                  <c:v>3.77</c:v>
                </c:pt>
                <c:pt idx="138">
                  <c:v>3.7749999999999999</c:v>
                </c:pt>
                <c:pt idx="139">
                  <c:v>3.78</c:v>
                </c:pt>
                <c:pt idx="140">
                  <c:v>3.7829999999999999</c:v>
                </c:pt>
                <c:pt idx="141">
                  <c:v>3.7829999999999999</c:v>
                </c:pt>
                <c:pt idx="142">
                  <c:v>3.7829999999999999</c:v>
                </c:pt>
                <c:pt idx="143">
                  <c:v>3.7829999999999999</c:v>
                </c:pt>
                <c:pt idx="144">
                  <c:v>3.7829999999999999</c:v>
                </c:pt>
                <c:pt idx="145">
                  <c:v>3.7589999999999999</c:v>
                </c:pt>
                <c:pt idx="146">
                  <c:v>3.794</c:v>
                </c:pt>
                <c:pt idx="147">
                  <c:v>3.8180000000000001</c:v>
                </c:pt>
                <c:pt idx="148">
                  <c:v>3.8180000000000001</c:v>
                </c:pt>
                <c:pt idx="149">
                  <c:v>3.8180000000000001</c:v>
                </c:pt>
                <c:pt idx="150">
                  <c:v>3.8180000000000001</c:v>
                </c:pt>
                <c:pt idx="151">
                  <c:v>3.7410000000000001</c:v>
                </c:pt>
                <c:pt idx="152">
                  <c:v>3.74</c:v>
                </c:pt>
                <c:pt idx="153">
                  <c:v>3.738</c:v>
                </c:pt>
                <c:pt idx="154">
                  <c:v>3.7229999999999999</c:v>
                </c:pt>
                <c:pt idx="155">
                  <c:v>3.7229999999999999</c:v>
                </c:pt>
                <c:pt idx="156">
                  <c:v>3.7229999999999999</c:v>
                </c:pt>
                <c:pt idx="157">
                  <c:v>3.7410000000000001</c:v>
                </c:pt>
                <c:pt idx="158">
                  <c:v>3.722</c:v>
                </c:pt>
                <c:pt idx="159">
                  <c:v>3.7130000000000001</c:v>
                </c:pt>
                <c:pt idx="160">
                  <c:v>3.7410000000000001</c:v>
                </c:pt>
                <c:pt idx="161">
                  <c:v>3.7210000000000001</c:v>
                </c:pt>
                <c:pt idx="162">
                  <c:v>3.7210000000000001</c:v>
                </c:pt>
                <c:pt idx="163">
                  <c:v>3.7210000000000001</c:v>
                </c:pt>
                <c:pt idx="164">
                  <c:v>3.7240000000000002</c:v>
                </c:pt>
                <c:pt idx="165">
                  <c:v>3.7240000000000002</c:v>
                </c:pt>
                <c:pt idx="166">
                  <c:v>3.6949999999999998</c:v>
                </c:pt>
                <c:pt idx="167">
                  <c:v>3.681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3.7029999999999998</c:v>
                </c:pt>
                <c:pt idx="172">
                  <c:v>3.6720000000000002</c:v>
                </c:pt>
                <c:pt idx="173">
                  <c:v>3.6739999999999999</c:v>
                </c:pt>
                <c:pt idx="174">
                  <c:v>3.6720000000000002</c:v>
                </c:pt>
                <c:pt idx="175">
                  <c:v>3.673</c:v>
                </c:pt>
                <c:pt idx="176">
                  <c:v>3.673</c:v>
                </c:pt>
                <c:pt idx="177">
                  <c:v>3.673</c:v>
                </c:pt>
                <c:pt idx="178">
                  <c:v>3.673</c:v>
                </c:pt>
                <c:pt idx="179">
                  <c:v>3.6749999999999998</c:v>
                </c:pt>
                <c:pt idx="180">
                  <c:v>3.694</c:v>
                </c:pt>
                <c:pt idx="181">
                  <c:v>3.7210000000000001</c:v>
                </c:pt>
                <c:pt idx="182">
                  <c:v>3.718</c:v>
                </c:pt>
                <c:pt idx="183">
                  <c:v>3.718</c:v>
                </c:pt>
                <c:pt idx="184">
                  <c:v>3.718</c:v>
                </c:pt>
                <c:pt idx="185">
                  <c:v>3.661</c:v>
                </c:pt>
                <c:pt idx="186">
                  <c:v>3.6880000000000002</c:v>
                </c:pt>
                <c:pt idx="187">
                  <c:v>3.7090000000000001</c:v>
                </c:pt>
                <c:pt idx="188">
                  <c:v>3.7240000000000002</c:v>
                </c:pt>
                <c:pt idx="189">
                  <c:v>3.7320000000000002</c:v>
                </c:pt>
                <c:pt idx="190">
                  <c:v>3.7320000000000002</c:v>
                </c:pt>
                <c:pt idx="191">
                  <c:v>3.7320000000000002</c:v>
                </c:pt>
                <c:pt idx="192">
                  <c:v>3.7519999999999998</c:v>
                </c:pt>
                <c:pt idx="193">
                  <c:v>3.7229999999999999</c:v>
                </c:pt>
                <c:pt idx="194">
                  <c:v>3.7229999999999999</c:v>
                </c:pt>
                <c:pt idx="195">
                  <c:v>3.7149999999999999</c:v>
                </c:pt>
                <c:pt idx="196">
                  <c:v>3.7229999999999999</c:v>
                </c:pt>
                <c:pt idx="197">
                  <c:v>3.7229999999999999</c:v>
                </c:pt>
                <c:pt idx="198">
                  <c:v>3.7229999999999999</c:v>
                </c:pt>
                <c:pt idx="199">
                  <c:v>3.7320000000000002</c:v>
                </c:pt>
                <c:pt idx="200">
                  <c:v>3.722</c:v>
                </c:pt>
                <c:pt idx="201">
                  <c:v>3.7160000000000002</c:v>
                </c:pt>
                <c:pt idx="202">
                  <c:v>3.7189999999999999</c:v>
                </c:pt>
                <c:pt idx="203">
                  <c:v>3.7389999999999999</c:v>
                </c:pt>
                <c:pt idx="204">
                  <c:v>3.7389999999999999</c:v>
                </c:pt>
                <c:pt idx="205">
                  <c:v>3.7389999999999999</c:v>
                </c:pt>
                <c:pt idx="206">
                  <c:v>3.7240000000000002</c:v>
                </c:pt>
                <c:pt idx="207">
                  <c:v>3.7250000000000001</c:v>
                </c:pt>
                <c:pt idx="208">
                  <c:v>3.7519999999999998</c:v>
                </c:pt>
                <c:pt idx="209">
                  <c:v>3.7549999999999999</c:v>
                </c:pt>
                <c:pt idx="210">
                  <c:v>3.7589999999999999</c:v>
                </c:pt>
                <c:pt idx="211">
                  <c:v>3.7589999999999999</c:v>
                </c:pt>
                <c:pt idx="212">
                  <c:v>3.7589999999999999</c:v>
                </c:pt>
                <c:pt idx="213">
                  <c:v>3.7530000000000001</c:v>
                </c:pt>
                <c:pt idx="214">
                  <c:v>3.7650000000000001</c:v>
                </c:pt>
                <c:pt idx="215">
                  <c:v>3.7629999999999999</c:v>
                </c:pt>
                <c:pt idx="216">
                  <c:v>3.7410000000000001</c:v>
                </c:pt>
                <c:pt idx="217">
                  <c:v>3.7210000000000001</c:v>
                </c:pt>
                <c:pt idx="218">
                  <c:v>3.7210000000000001</c:v>
                </c:pt>
                <c:pt idx="219">
                  <c:v>3.7210000000000001</c:v>
                </c:pt>
                <c:pt idx="220">
                  <c:v>3.6850000000000001</c:v>
                </c:pt>
                <c:pt idx="221">
                  <c:v>3.673</c:v>
                </c:pt>
                <c:pt idx="222">
                  <c:v>3.6629999999999998</c:v>
                </c:pt>
                <c:pt idx="223">
                  <c:v>3.641</c:v>
                </c:pt>
                <c:pt idx="224">
                  <c:v>3.6419999999999999</c:v>
                </c:pt>
                <c:pt idx="225">
                  <c:v>3.6419999999999999</c:v>
                </c:pt>
                <c:pt idx="226">
                  <c:v>3.6419999999999999</c:v>
                </c:pt>
                <c:pt idx="227">
                  <c:v>3.6120000000000001</c:v>
                </c:pt>
                <c:pt idx="228">
                  <c:v>3.6389999999999998</c:v>
                </c:pt>
                <c:pt idx="229">
                  <c:v>3.6269999999999998</c:v>
                </c:pt>
                <c:pt idx="230">
                  <c:v>3.6360000000000001</c:v>
                </c:pt>
                <c:pt idx="231">
                  <c:v>3.6619999999999999</c:v>
                </c:pt>
                <c:pt idx="232">
                  <c:v>3.6619999999999999</c:v>
                </c:pt>
                <c:pt idx="233">
                  <c:v>3.6619999999999999</c:v>
                </c:pt>
                <c:pt idx="234">
                  <c:v>3.6309999999999998</c:v>
                </c:pt>
                <c:pt idx="235">
                  <c:v>3.6259999999999999</c:v>
                </c:pt>
                <c:pt idx="236">
                  <c:v>3.6269999999999998</c:v>
                </c:pt>
                <c:pt idx="237">
                  <c:v>3.653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3.7330000000000001</c:v>
                </c:pt>
                <c:pt idx="242">
                  <c:v>3.7330000000000001</c:v>
                </c:pt>
                <c:pt idx="243">
                  <c:v>3.7669999999999999</c:v>
                </c:pt>
                <c:pt idx="244">
                  <c:v>3.7919999999999998</c:v>
                </c:pt>
                <c:pt idx="245">
                  <c:v>3.8069999999999999</c:v>
                </c:pt>
                <c:pt idx="246">
                  <c:v>3.8069999999999999</c:v>
                </c:pt>
                <c:pt idx="247">
                  <c:v>3.8069999999999999</c:v>
                </c:pt>
                <c:pt idx="248">
                  <c:v>3.8239999999999998</c:v>
                </c:pt>
                <c:pt idx="249">
                  <c:v>3.843</c:v>
                </c:pt>
                <c:pt idx="250">
                  <c:v>3.7839999999999998</c:v>
                </c:pt>
                <c:pt idx="251">
                  <c:v>3.7919999999999998</c:v>
                </c:pt>
                <c:pt idx="252">
                  <c:v>3.742</c:v>
                </c:pt>
                <c:pt idx="253">
                  <c:v>3.742</c:v>
                </c:pt>
                <c:pt idx="254">
                  <c:v>3.742</c:v>
                </c:pt>
                <c:pt idx="255">
                  <c:v>3.77</c:v>
                </c:pt>
                <c:pt idx="256">
                  <c:v>3.77</c:v>
                </c:pt>
                <c:pt idx="257">
                  <c:v>3.7309999999999999</c:v>
                </c:pt>
                <c:pt idx="258">
                  <c:v>3.7149999999999999</c:v>
                </c:pt>
                <c:pt idx="259">
                  <c:v>3.6829999999999998</c:v>
                </c:pt>
                <c:pt idx="260">
                  <c:v>3.6829999999999998</c:v>
                </c:pt>
                <c:pt idx="261">
                  <c:v>3.6829999999999998</c:v>
                </c:pt>
                <c:pt idx="262">
                  <c:v>3.7010000000000001</c:v>
                </c:pt>
                <c:pt idx="263">
                  <c:v>3.694</c:v>
                </c:pt>
                <c:pt idx="264">
                  <c:v>3.722</c:v>
                </c:pt>
                <c:pt idx="265">
                  <c:v>3.7240000000000002</c:v>
                </c:pt>
                <c:pt idx="266">
                  <c:v>3.7040000000000002</c:v>
                </c:pt>
                <c:pt idx="267">
                  <c:v>3.7040000000000002</c:v>
                </c:pt>
                <c:pt idx="268">
                  <c:v>3.7040000000000002</c:v>
                </c:pt>
                <c:pt idx="269">
                  <c:v>3.6659999999999999</c:v>
                </c:pt>
                <c:pt idx="270">
                  <c:v>3.6840000000000002</c:v>
                </c:pt>
                <c:pt idx="271">
                  <c:v>3.6680000000000001</c:v>
                </c:pt>
                <c:pt idx="272">
                  <c:v>3.665</c:v>
                </c:pt>
                <c:pt idx="273">
                  <c:v>3.6560000000000001</c:v>
                </c:pt>
                <c:pt idx="274">
                  <c:v>3.6560000000000001</c:v>
                </c:pt>
                <c:pt idx="275">
                  <c:v>3.6560000000000001</c:v>
                </c:pt>
                <c:pt idx="276">
                  <c:v>3.6539999999999999</c:v>
                </c:pt>
                <c:pt idx="277">
                  <c:v>3.6709999999999998</c:v>
                </c:pt>
                <c:pt idx="278">
                  <c:v>3.722</c:v>
                </c:pt>
                <c:pt idx="279">
                  <c:v>3.6930000000000001</c:v>
                </c:pt>
                <c:pt idx="280">
                  <c:v>3.7040000000000002</c:v>
                </c:pt>
                <c:pt idx="281">
                  <c:v>3.7040000000000002</c:v>
                </c:pt>
                <c:pt idx="282">
                  <c:v>3.7040000000000002</c:v>
                </c:pt>
                <c:pt idx="283">
                  <c:v>3.7519999999999998</c:v>
                </c:pt>
                <c:pt idx="284">
                  <c:v>3.7629999999999999</c:v>
                </c:pt>
                <c:pt idx="285">
                  <c:v>3.7679999999999998</c:v>
                </c:pt>
                <c:pt idx="286">
                  <c:v>3.7530000000000001</c:v>
                </c:pt>
                <c:pt idx="287">
                  <c:v>3.7069999999999999</c:v>
                </c:pt>
                <c:pt idx="288">
                  <c:v>3.7069999999999999</c:v>
                </c:pt>
                <c:pt idx="289">
                  <c:v>3.7069999999999999</c:v>
                </c:pt>
                <c:pt idx="290">
                  <c:v>3.742</c:v>
                </c:pt>
                <c:pt idx="291">
                  <c:v>3.7450000000000001</c:v>
                </c:pt>
                <c:pt idx="292">
                  <c:v>3.7730000000000001</c:v>
                </c:pt>
                <c:pt idx="293">
                  <c:v>3.7589999999999999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3.7789999999999999</c:v>
                </c:pt>
                <c:pt idx="298">
                  <c:v>3.7730000000000001</c:v>
                </c:pt>
                <c:pt idx="299">
                  <c:v>3.758</c:v>
                </c:pt>
                <c:pt idx="300">
                  <c:v>3.694</c:v>
                </c:pt>
                <c:pt idx="301">
                  <c:v>3.7040000000000002</c:v>
                </c:pt>
                <c:pt idx="302">
                  <c:v>3.7040000000000002</c:v>
                </c:pt>
                <c:pt idx="303">
                  <c:v>3.7040000000000002</c:v>
                </c:pt>
                <c:pt idx="304">
                  <c:v>3.71</c:v>
                </c:pt>
                <c:pt idx="305">
                  <c:v>3.722</c:v>
                </c:pt>
                <c:pt idx="306">
                  <c:v>3.722</c:v>
                </c:pt>
                <c:pt idx="307">
                  <c:v>3.722</c:v>
                </c:pt>
                <c:pt idx="308">
                  <c:v>3.722</c:v>
                </c:pt>
                <c:pt idx="309">
                  <c:v>3.722</c:v>
                </c:pt>
                <c:pt idx="310">
                  <c:v>3.722</c:v>
                </c:pt>
                <c:pt idx="311">
                  <c:v>3.786</c:v>
                </c:pt>
                <c:pt idx="312">
                  <c:v>3.7719999999999998</c:v>
                </c:pt>
                <c:pt idx="313">
                  <c:v>3.76</c:v>
                </c:pt>
                <c:pt idx="314">
                  <c:v>3.774</c:v>
                </c:pt>
                <c:pt idx="315">
                  <c:v>3.774</c:v>
                </c:pt>
                <c:pt idx="316">
                  <c:v>3.774</c:v>
                </c:pt>
                <c:pt idx="317">
                  <c:v>3.774</c:v>
                </c:pt>
                <c:pt idx="318">
                  <c:v>3.758</c:v>
                </c:pt>
                <c:pt idx="319">
                  <c:v>3.7469999999999999</c:v>
                </c:pt>
                <c:pt idx="320">
                  <c:v>3.7629999999999999</c:v>
                </c:pt>
                <c:pt idx="321">
                  <c:v>3.7629999999999999</c:v>
                </c:pt>
                <c:pt idx="322">
                  <c:v>3.7130000000000001</c:v>
                </c:pt>
                <c:pt idx="323">
                  <c:v>3.7130000000000001</c:v>
                </c:pt>
                <c:pt idx="324">
                  <c:v>3.7130000000000001</c:v>
                </c:pt>
                <c:pt idx="325">
                  <c:v>3.7360000000000002</c:v>
                </c:pt>
                <c:pt idx="326">
                  <c:v>3.7770000000000001</c:v>
                </c:pt>
                <c:pt idx="327">
                  <c:v>3.7890000000000001</c:v>
                </c:pt>
                <c:pt idx="328">
                  <c:v>3.7890000000000001</c:v>
                </c:pt>
                <c:pt idx="329">
                  <c:v>3.7850000000000001</c:v>
                </c:pt>
                <c:pt idx="330">
                  <c:v>3.7850000000000001</c:v>
                </c:pt>
                <c:pt idx="331">
                  <c:v>3.7850000000000001</c:v>
                </c:pt>
                <c:pt idx="332">
                  <c:v>3.7280000000000002</c:v>
                </c:pt>
                <c:pt idx="333">
                  <c:v>3.7440000000000002</c:v>
                </c:pt>
                <c:pt idx="334">
                  <c:v>3.7090000000000001</c:v>
                </c:pt>
                <c:pt idx="335">
                  <c:v>3.714</c:v>
                </c:pt>
                <c:pt idx="336">
                  <c:v>3.7610000000000001</c:v>
                </c:pt>
                <c:pt idx="337">
                  <c:v>3.7610000000000001</c:v>
                </c:pt>
                <c:pt idx="338">
                  <c:v>3.7610000000000001</c:v>
                </c:pt>
                <c:pt idx="339">
                  <c:v>3.7490000000000001</c:v>
                </c:pt>
                <c:pt idx="340">
                  <c:v>3.7480000000000002</c:v>
                </c:pt>
                <c:pt idx="341">
                  <c:v>3.7389999999999999</c:v>
                </c:pt>
                <c:pt idx="342">
                  <c:v>3.726</c:v>
                </c:pt>
                <c:pt idx="343">
                  <c:v>3.722</c:v>
                </c:pt>
                <c:pt idx="344">
                  <c:v>3.722</c:v>
                </c:pt>
                <c:pt idx="345">
                  <c:v>3.722</c:v>
                </c:pt>
                <c:pt idx="346">
                  <c:v>3.7330000000000001</c:v>
                </c:pt>
                <c:pt idx="347">
                  <c:v>3.7490000000000001</c:v>
                </c:pt>
                <c:pt idx="348">
                  <c:v>3.7410000000000001</c:v>
                </c:pt>
                <c:pt idx="349">
                  <c:v>3.7480000000000002</c:v>
                </c:pt>
                <c:pt idx="350">
                  <c:v>3.7429999999999999</c:v>
                </c:pt>
                <c:pt idx="351">
                  <c:v>3.7429999999999999</c:v>
                </c:pt>
                <c:pt idx="352">
                  <c:v>3.7429999999999999</c:v>
                </c:pt>
                <c:pt idx="353">
                  <c:v>3.7330000000000001</c:v>
                </c:pt>
                <c:pt idx="354">
                  <c:v>3.7429999999999999</c:v>
                </c:pt>
                <c:pt idx="355">
                  <c:v>3.7389999999999999</c:v>
                </c:pt>
                <c:pt idx="356">
                  <c:v>3.7330000000000001</c:v>
                </c:pt>
                <c:pt idx="357">
                  <c:v>3.7280000000000002</c:v>
                </c:pt>
                <c:pt idx="358">
                  <c:v>3.7280000000000002</c:v>
                </c:pt>
                <c:pt idx="359">
                  <c:v>3.7280000000000002</c:v>
                </c:pt>
                <c:pt idx="360">
                  <c:v>3.6739999999999999</c:v>
                </c:pt>
                <c:pt idx="361">
                  <c:v>3.6429999999999998</c:v>
                </c:pt>
                <c:pt idx="362">
                  <c:v>3.6539999999999999</c:v>
                </c:pt>
                <c:pt idx="363">
                  <c:v>3.6459999999999999</c:v>
                </c:pt>
                <c:pt idx="364">
                  <c:v>3.6429999999999998</c:v>
                </c:pt>
                <c:pt idx="365">
                  <c:v>3.6429999999999998</c:v>
                </c:pt>
                <c:pt idx="366">
                  <c:v>3.6429999999999998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5-4533-B4C7-C925D4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5361711"/>
        <c:axId val="1585365551"/>
      </c:lineChart>
      <c:dateAx>
        <c:axId val="15853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4463575751232814"/>
              <c:y val="0.9004335938083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5551"/>
        <c:crosses val="autoZero"/>
        <c:auto val="1"/>
        <c:lblOffset val="100"/>
        <c:baseTimeUnit val="days"/>
      </c:dateAx>
      <c:valAx>
        <c:axId val="158536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Exchange rate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1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[Yuval.mogilevsky navian.322731579.xlsx]F!PivotTable3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000"/>
              <a:t>גרף השוואת סוכנים - סכום</a:t>
            </a:r>
            <a:r>
              <a:rPr lang="he-IL" sz="2000" baseline="0"/>
              <a:t> המכירה בשקלים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rgbClr val="FFFF00"/>
          </a:solidFill>
          <a:ln>
            <a:noFill/>
          </a:ln>
          <a:effectLst/>
        </c:spPr>
      </c:pivotFmt>
      <c:pivotFmt>
        <c:idx val="11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C00000"/>
          </a:solidFill>
          <a:ln>
            <a:noFill/>
          </a:ln>
          <a:effectLst/>
        </c:spPr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</c:pivotFmt>
      <c:pivotFmt>
        <c:idx val="16"/>
        <c:spPr>
          <a:solidFill>
            <a:srgbClr val="FFFF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C00000"/>
          </a:solidFill>
          <a:ln>
            <a:noFill/>
          </a:ln>
          <a:effectLst/>
        </c:spPr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</c:pivotFmt>
      <c:pivotFmt>
        <c:idx val="22"/>
        <c:spPr>
          <a:solidFill>
            <a:srgbClr val="FFFF00"/>
          </a:solidFill>
          <a:ln>
            <a:noFill/>
          </a:ln>
          <a:effectLst/>
        </c:spPr>
      </c:pivotFmt>
      <c:pivotFmt>
        <c:idx val="23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23994267717174"/>
          <c:y val="0.31450760006887801"/>
          <c:w val="0.72538217173371622"/>
          <c:h val="0.61436620203656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4-425C-85EC-34BA7392901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4-425C-85EC-34BA739290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4-425C-85EC-34BA7392901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4-425C-85EC-34BA7392901A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4-425C-85EC-34BA7392901A}"/>
              </c:ext>
            </c:extLst>
          </c:dPt>
          <c:dLbls>
            <c:dLbl>
              <c:idx val="5"/>
              <c:layout>
                <c:manualLayout>
                  <c:x val="0"/>
                  <c:y val="-0.22335025380710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94-425C-85EC-34BA7392901A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F!$A$4:$A$10</c:f>
              <c:strCache>
                <c:ptCount val="6"/>
                <c:pt idx="0">
                  <c:v>אורי גולדשטיין</c:v>
                </c:pt>
                <c:pt idx="1">
                  <c:v>דניאל לוי</c:v>
                </c:pt>
                <c:pt idx="2">
                  <c:v>יובל כהן</c:v>
                </c:pt>
                <c:pt idx="3">
                  <c:v>יעל פרידמן</c:v>
                </c:pt>
                <c:pt idx="4">
                  <c:v>מיכל רוזנברג</c:v>
                </c:pt>
                <c:pt idx="5">
                  <c:v>נועם אברמוביץ</c:v>
                </c:pt>
              </c:strCache>
            </c:strRef>
          </c:cat>
          <c:val>
            <c:numRef>
              <c:f>F!$B$4:$B$10</c:f>
              <c:numCache>
                <c:formatCode>"₪"\ #,##0.00</c:formatCode>
                <c:ptCount val="6"/>
                <c:pt idx="0">
                  <c:v>13993769.5</c:v>
                </c:pt>
                <c:pt idx="1">
                  <c:v>14783519.5</c:v>
                </c:pt>
                <c:pt idx="2">
                  <c:v>15598310.5</c:v>
                </c:pt>
                <c:pt idx="3">
                  <c:v>15680683</c:v>
                </c:pt>
                <c:pt idx="4">
                  <c:v>13864983.5</c:v>
                </c:pt>
                <c:pt idx="5">
                  <c:v>15480172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94-425C-85EC-34BA73929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64415"/>
        <c:axId val="1124863935"/>
      </c:barChart>
      <c:catAx>
        <c:axId val="11248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3935"/>
        <c:crosses val="autoZero"/>
        <c:auto val="1"/>
        <c:lblAlgn val="ctr"/>
        <c:lblOffset val="100"/>
        <c:noMultiLvlLbl val="0"/>
      </c:catAx>
      <c:valAx>
        <c:axId val="1124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סכום המכירה בשקלים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44992806861486E-2"/>
              <c:y val="0.35200169064354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₪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44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382026762492"/>
          <c:y val="0.36859766442238201"/>
          <c:w val="9.7661797323750785E-2"/>
          <c:h val="0.3942056373388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[Yuval.mogilevsky navian.322731579.xlsx]G!PivotTable4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העסקאות לפי אמצעי תשלום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5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0"/>
        <c:ser>
          <c:idx val="0"/>
          <c:order val="0"/>
          <c:tx>
            <c:strRef>
              <c:f>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3-46C9-A9EA-7BC3B1B7CCC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302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3-46C9-A9EA-7BC3B1B7CCC7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3-46C9-A9EA-7BC3B1B7CCC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3-46C9-A9EA-7BC3B1B7CCC7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3-46C9-A9EA-7BC3B1B7CC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G!$A$4:$A$9</c:f>
              <c:strCache>
                <c:ptCount val="5"/>
                <c:pt idx="0">
                  <c:v>PayPal</c:v>
                </c:pt>
                <c:pt idx="1">
                  <c:v>Cash</c:v>
                </c:pt>
                <c:pt idx="2">
                  <c:v>Credit</c:v>
                </c:pt>
                <c:pt idx="3">
                  <c:v>Bit</c:v>
                </c:pt>
                <c:pt idx="4">
                  <c:v>PayBox</c:v>
                </c:pt>
              </c:strCache>
            </c:strRef>
          </c:cat>
          <c:val>
            <c:numRef>
              <c:f>G!$B$4:$B$9</c:f>
              <c:numCache>
                <c:formatCode>General</c:formatCode>
                <c:ptCount val="5"/>
                <c:pt idx="0">
                  <c:v>193</c:v>
                </c:pt>
                <c:pt idx="1">
                  <c:v>196</c:v>
                </c:pt>
                <c:pt idx="2">
                  <c:v>197</c:v>
                </c:pt>
                <c:pt idx="3">
                  <c:v>203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93-46C9-A9EA-7BC3B1B7CCC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9697319074718"/>
          <c:y val="0.40686547160328362"/>
          <c:w val="0.16848481632358553"/>
          <c:h val="0.467718058453525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="1"/>
              <a:t>שער החליפין דולר - שקל 1/12/2023- 1/12/2024</a:t>
            </a:r>
            <a:endParaRPr lang="en-US" b="1"/>
          </a:p>
        </c:rich>
      </c:tx>
      <c:layout>
        <c:manualLayout>
          <c:xMode val="edge"/>
          <c:yMode val="edge"/>
          <c:x val="0.28072953156070501"/>
          <c:y val="3.7950664136622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56487504279357"/>
          <c:y val="0.14075901328273244"/>
          <c:w val="0.84564138993495375"/>
          <c:h val="0.57451119843416154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BOA!$F$2:$F$368</c:f>
              <c:numCache>
                <c:formatCode>m/d/yyyy</c:formatCode>
                <c:ptCount val="367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  <c:pt idx="31">
                  <c:v>45292</c:v>
                </c:pt>
                <c:pt idx="32">
                  <c:v>45293</c:v>
                </c:pt>
                <c:pt idx="33">
                  <c:v>45294</c:v>
                </c:pt>
                <c:pt idx="34">
                  <c:v>45295</c:v>
                </c:pt>
                <c:pt idx="35">
                  <c:v>45296</c:v>
                </c:pt>
                <c:pt idx="36">
                  <c:v>45297</c:v>
                </c:pt>
                <c:pt idx="37">
                  <c:v>45298</c:v>
                </c:pt>
                <c:pt idx="38">
                  <c:v>45299</c:v>
                </c:pt>
                <c:pt idx="39">
                  <c:v>45300</c:v>
                </c:pt>
                <c:pt idx="40">
                  <c:v>45301</c:v>
                </c:pt>
                <c:pt idx="41">
                  <c:v>45302</c:v>
                </c:pt>
                <c:pt idx="42">
                  <c:v>45303</c:v>
                </c:pt>
                <c:pt idx="43">
                  <c:v>45304</c:v>
                </c:pt>
                <c:pt idx="44">
                  <c:v>45305</c:v>
                </c:pt>
                <c:pt idx="45">
                  <c:v>45306</c:v>
                </c:pt>
                <c:pt idx="46">
                  <c:v>45307</c:v>
                </c:pt>
                <c:pt idx="47">
                  <c:v>45308</c:v>
                </c:pt>
                <c:pt idx="48">
                  <c:v>45309</c:v>
                </c:pt>
                <c:pt idx="49">
                  <c:v>45310</c:v>
                </c:pt>
                <c:pt idx="50">
                  <c:v>45311</c:v>
                </c:pt>
                <c:pt idx="51">
                  <c:v>45312</c:v>
                </c:pt>
                <c:pt idx="52">
                  <c:v>45313</c:v>
                </c:pt>
                <c:pt idx="53">
                  <c:v>45314</c:v>
                </c:pt>
                <c:pt idx="54">
                  <c:v>45315</c:v>
                </c:pt>
                <c:pt idx="55">
                  <c:v>45316</c:v>
                </c:pt>
                <c:pt idx="56">
                  <c:v>45317</c:v>
                </c:pt>
                <c:pt idx="57">
                  <c:v>45318</c:v>
                </c:pt>
                <c:pt idx="58">
                  <c:v>45319</c:v>
                </c:pt>
                <c:pt idx="59">
                  <c:v>45320</c:v>
                </c:pt>
                <c:pt idx="60">
                  <c:v>45321</c:v>
                </c:pt>
                <c:pt idx="61">
                  <c:v>45322</c:v>
                </c:pt>
                <c:pt idx="62">
                  <c:v>45323</c:v>
                </c:pt>
                <c:pt idx="63">
                  <c:v>45324</c:v>
                </c:pt>
                <c:pt idx="64">
                  <c:v>45325</c:v>
                </c:pt>
                <c:pt idx="65">
                  <c:v>45326</c:v>
                </c:pt>
                <c:pt idx="66">
                  <c:v>45327</c:v>
                </c:pt>
                <c:pt idx="67">
                  <c:v>45328</c:v>
                </c:pt>
                <c:pt idx="68">
                  <c:v>45329</c:v>
                </c:pt>
                <c:pt idx="69">
                  <c:v>45330</c:v>
                </c:pt>
                <c:pt idx="70">
                  <c:v>45331</c:v>
                </c:pt>
                <c:pt idx="71">
                  <c:v>45332</c:v>
                </c:pt>
                <c:pt idx="72">
                  <c:v>45333</c:v>
                </c:pt>
                <c:pt idx="73">
                  <c:v>45334</c:v>
                </c:pt>
                <c:pt idx="74">
                  <c:v>45335</c:v>
                </c:pt>
                <c:pt idx="75">
                  <c:v>45336</c:v>
                </c:pt>
                <c:pt idx="76">
                  <c:v>45337</c:v>
                </c:pt>
                <c:pt idx="77">
                  <c:v>45338</c:v>
                </c:pt>
                <c:pt idx="78">
                  <c:v>45339</c:v>
                </c:pt>
                <c:pt idx="79">
                  <c:v>45340</c:v>
                </c:pt>
                <c:pt idx="80">
                  <c:v>45341</c:v>
                </c:pt>
                <c:pt idx="81">
                  <c:v>45342</c:v>
                </c:pt>
                <c:pt idx="82">
                  <c:v>45343</c:v>
                </c:pt>
                <c:pt idx="83">
                  <c:v>45344</c:v>
                </c:pt>
                <c:pt idx="84">
                  <c:v>45345</c:v>
                </c:pt>
                <c:pt idx="85">
                  <c:v>45346</c:v>
                </c:pt>
                <c:pt idx="86">
                  <c:v>45347</c:v>
                </c:pt>
                <c:pt idx="87">
                  <c:v>45348</c:v>
                </c:pt>
                <c:pt idx="88">
                  <c:v>45349</c:v>
                </c:pt>
                <c:pt idx="89">
                  <c:v>45350</c:v>
                </c:pt>
                <c:pt idx="90">
                  <c:v>45351</c:v>
                </c:pt>
                <c:pt idx="91">
                  <c:v>45352</c:v>
                </c:pt>
                <c:pt idx="92">
                  <c:v>45353</c:v>
                </c:pt>
                <c:pt idx="93">
                  <c:v>45354</c:v>
                </c:pt>
                <c:pt idx="94">
                  <c:v>45355</c:v>
                </c:pt>
                <c:pt idx="95">
                  <c:v>45356</c:v>
                </c:pt>
                <c:pt idx="96">
                  <c:v>45357</c:v>
                </c:pt>
                <c:pt idx="97">
                  <c:v>45358</c:v>
                </c:pt>
                <c:pt idx="98">
                  <c:v>45359</c:v>
                </c:pt>
                <c:pt idx="99">
                  <c:v>45360</c:v>
                </c:pt>
                <c:pt idx="100">
                  <c:v>45361</c:v>
                </c:pt>
                <c:pt idx="101">
                  <c:v>45362</c:v>
                </c:pt>
                <c:pt idx="102">
                  <c:v>45363</c:v>
                </c:pt>
                <c:pt idx="103">
                  <c:v>45364</c:v>
                </c:pt>
                <c:pt idx="104">
                  <c:v>45365</c:v>
                </c:pt>
                <c:pt idx="105">
                  <c:v>45366</c:v>
                </c:pt>
                <c:pt idx="106">
                  <c:v>45367</c:v>
                </c:pt>
                <c:pt idx="107">
                  <c:v>45368</c:v>
                </c:pt>
                <c:pt idx="108">
                  <c:v>45369</c:v>
                </c:pt>
                <c:pt idx="109">
                  <c:v>45370</c:v>
                </c:pt>
                <c:pt idx="110">
                  <c:v>45371</c:v>
                </c:pt>
                <c:pt idx="111">
                  <c:v>45372</c:v>
                </c:pt>
                <c:pt idx="112">
                  <c:v>45373</c:v>
                </c:pt>
                <c:pt idx="113">
                  <c:v>45374</c:v>
                </c:pt>
                <c:pt idx="114">
                  <c:v>45375</c:v>
                </c:pt>
                <c:pt idx="115">
                  <c:v>45376</c:v>
                </c:pt>
                <c:pt idx="116">
                  <c:v>45377</c:v>
                </c:pt>
                <c:pt idx="117">
                  <c:v>45378</c:v>
                </c:pt>
                <c:pt idx="118">
                  <c:v>45379</c:v>
                </c:pt>
                <c:pt idx="119">
                  <c:v>45380</c:v>
                </c:pt>
                <c:pt idx="120">
                  <c:v>45381</c:v>
                </c:pt>
                <c:pt idx="121">
                  <c:v>45382</c:v>
                </c:pt>
                <c:pt idx="122">
                  <c:v>45383</c:v>
                </c:pt>
                <c:pt idx="123">
                  <c:v>45384</c:v>
                </c:pt>
                <c:pt idx="124">
                  <c:v>45385</c:v>
                </c:pt>
                <c:pt idx="125">
                  <c:v>45386</c:v>
                </c:pt>
                <c:pt idx="126">
                  <c:v>45387</c:v>
                </c:pt>
                <c:pt idx="127">
                  <c:v>45388</c:v>
                </c:pt>
                <c:pt idx="128">
                  <c:v>45389</c:v>
                </c:pt>
                <c:pt idx="129">
                  <c:v>45390</c:v>
                </c:pt>
                <c:pt idx="130">
                  <c:v>45391</c:v>
                </c:pt>
                <c:pt idx="131">
                  <c:v>45392</c:v>
                </c:pt>
                <c:pt idx="132">
                  <c:v>45393</c:v>
                </c:pt>
                <c:pt idx="133">
                  <c:v>45394</c:v>
                </c:pt>
                <c:pt idx="134">
                  <c:v>45395</c:v>
                </c:pt>
                <c:pt idx="135">
                  <c:v>45396</c:v>
                </c:pt>
                <c:pt idx="136">
                  <c:v>45397</c:v>
                </c:pt>
                <c:pt idx="137">
                  <c:v>45398</c:v>
                </c:pt>
                <c:pt idx="138">
                  <c:v>45399</c:v>
                </c:pt>
                <c:pt idx="139">
                  <c:v>45400</c:v>
                </c:pt>
                <c:pt idx="140">
                  <c:v>45401</c:v>
                </c:pt>
                <c:pt idx="141">
                  <c:v>45402</c:v>
                </c:pt>
                <c:pt idx="142">
                  <c:v>45403</c:v>
                </c:pt>
                <c:pt idx="143">
                  <c:v>45404</c:v>
                </c:pt>
                <c:pt idx="144">
                  <c:v>45405</c:v>
                </c:pt>
                <c:pt idx="145">
                  <c:v>45406</c:v>
                </c:pt>
                <c:pt idx="146">
                  <c:v>45407</c:v>
                </c:pt>
                <c:pt idx="147">
                  <c:v>45408</c:v>
                </c:pt>
                <c:pt idx="148">
                  <c:v>45409</c:v>
                </c:pt>
                <c:pt idx="149">
                  <c:v>45410</c:v>
                </c:pt>
                <c:pt idx="150">
                  <c:v>45411</c:v>
                </c:pt>
                <c:pt idx="151">
                  <c:v>45412</c:v>
                </c:pt>
                <c:pt idx="152">
                  <c:v>45413</c:v>
                </c:pt>
                <c:pt idx="153">
                  <c:v>45414</c:v>
                </c:pt>
                <c:pt idx="154">
                  <c:v>45415</c:v>
                </c:pt>
                <c:pt idx="155">
                  <c:v>45416</c:v>
                </c:pt>
                <c:pt idx="156">
                  <c:v>45417</c:v>
                </c:pt>
                <c:pt idx="157">
                  <c:v>45418</c:v>
                </c:pt>
                <c:pt idx="158">
                  <c:v>45419</c:v>
                </c:pt>
                <c:pt idx="159">
                  <c:v>45420</c:v>
                </c:pt>
                <c:pt idx="160">
                  <c:v>45421</c:v>
                </c:pt>
                <c:pt idx="161">
                  <c:v>45422</c:v>
                </c:pt>
                <c:pt idx="162">
                  <c:v>45423</c:v>
                </c:pt>
                <c:pt idx="163">
                  <c:v>45424</c:v>
                </c:pt>
                <c:pt idx="164">
                  <c:v>45425</c:v>
                </c:pt>
                <c:pt idx="165">
                  <c:v>45426</c:v>
                </c:pt>
                <c:pt idx="166">
                  <c:v>45427</c:v>
                </c:pt>
                <c:pt idx="167">
                  <c:v>45428</c:v>
                </c:pt>
                <c:pt idx="168">
                  <c:v>45429</c:v>
                </c:pt>
                <c:pt idx="169">
                  <c:v>45430</c:v>
                </c:pt>
                <c:pt idx="170">
                  <c:v>45431</c:v>
                </c:pt>
                <c:pt idx="171">
                  <c:v>45432</c:v>
                </c:pt>
                <c:pt idx="172">
                  <c:v>45433</c:v>
                </c:pt>
                <c:pt idx="173">
                  <c:v>45434</c:v>
                </c:pt>
                <c:pt idx="174">
                  <c:v>45435</c:v>
                </c:pt>
                <c:pt idx="175">
                  <c:v>45436</c:v>
                </c:pt>
                <c:pt idx="176">
                  <c:v>45437</c:v>
                </c:pt>
                <c:pt idx="177">
                  <c:v>45438</c:v>
                </c:pt>
                <c:pt idx="178">
                  <c:v>45439</c:v>
                </c:pt>
                <c:pt idx="179">
                  <c:v>45440</c:v>
                </c:pt>
                <c:pt idx="180">
                  <c:v>45441</c:v>
                </c:pt>
                <c:pt idx="181">
                  <c:v>45442</c:v>
                </c:pt>
                <c:pt idx="182">
                  <c:v>45443</c:v>
                </c:pt>
                <c:pt idx="183">
                  <c:v>45444</c:v>
                </c:pt>
                <c:pt idx="184">
                  <c:v>45445</c:v>
                </c:pt>
                <c:pt idx="185">
                  <c:v>45446</c:v>
                </c:pt>
                <c:pt idx="186">
                  <c:v>45447</c:v>
                </c:pt>
                <c:pt idx="187">
                  <c:v>45448</c:v>
                </c:pt>
                <c:pt idx="188">
                  <c:v>45449</c:v>
                </c:pt>
                <c:pt idx="189">
                  <c:v>45450</c:v>
                </c:pt>
                <c:pt idx="190">
                  <c:v>45451</c:v>
                </c:pt>
                <c:pt idx="191">
                  <c:v>45452</c:v>
                </c:pt>
                <c:pt idx="192">
                  <c:v>45453</c:v>
                </c:pt>
                <c:pt idx="193">
                  <c:v>45454</c:v>
                </c:pt>
                <c:pt idx="194">
                  <c:v>45455</c:v>
                </c:pt>
                <c:pt idx="195">
                  <c:v>45456</c:v>
                </c:pt>
                <c:pt idx="196">
                  <c:v>45457</c:v>
                </c:pt>
                <c:pt idx="197">
                  <c:v>45458</c:v>
                </c:pt>
                <c:pt idx="198">
                  <c:v>45459</c:v>
                </c:pt>
                <c:pt idx="199">
                  <c:v>45460</c:v>
                </c:pt>
                <c:pt idx="200">
                  <c:v>45461</c:v>
                </c:pt>
                <c:pt idx="201">
                  <c:v>45462</c:v>
                </c:pt>
                <c:pt idx="202">
                  <c:v>45463</c:v>
                </c:pt>
                <c:pt idx="203">
                  <c:v>45464</c:v>
                </c:pt>
                <c:pt idx="204">
                  <c:v>45465</c:v>
                </c:pt>
                <c:pt idx="205">
                  <c:v>45466</c:v>
                </c:pt>
                <c:pt idx="206">
                  <c:v>45467</c:v>
                </c:pt>
                <c:pt idx="207">
                  <c:v>45468</c:v>
                </c:pt>
                <c:pt idx="208">
                  <c:v>45469</c:v>
                </c:pt>
                <c:pt idx="209">
                  <c:v>45470</c:v>
                </c:pt>
                <c:pt idx="210">
                  <c:v>45471</c:v>
                </c:pt>
                <c:pt idx="211">
                  <c:v>45472</c:v>
                </c:pt>
                <c:pt idx="212">
                  <c:v>45473</c:v>
                </c:pt>
                <c:pt idx="213">
                  <c:v>45474</c:v>
                </c:pt>
                <c:pt idx="214">
                  <c:v>45475</c:v>
                </c:pt>
                <c:pt idx="215">
                  <c:v>45476</c:v>
                </c:pt>
                <c:pt idx="216">
                  <c:v>45477</c:v>
                </c:pt>
                <c:pt idx="217">
                  <c:v>45478</c:v>
                </c:pt>
                <c:pt idx="218">
                  <c:v>45479</c:v>
                </c:pt>
                <c:pt idx="219">
                  <c:v>45480</c:v>
                </c:pt>
                <c:pt idx="220">
                  <c:v>45481</c:v>
                </c:pt>
                <c:pt idx="221">
                  <c:v>45482</c:v>
                </c:pt>
                <c:pt idx="222">
                  <c:v>45483</c:v>
                </c:pt>
                <c:pt idx="223">
                  <c:v>45484</c:v>
                </c:pt>
                <c:pt idx="224">
                  <c:v>45485</c:v>
                </c:pt>
                <c:pt idx="225">
                  <c:v>45486</c:v>
                </c:pt>
                <c:pt idx="226">
                  <c:v>45487</c:v>
                </c:pt>
                <c:pt idx="227">
                  <c:v>45488</c:v>
                </c:pt>
                <c:pt idx="228">
                  <c:v>45489</c:v>
                </c:pt>
                <c:pt idx="229">
                  <c:v>45490</c:v>
                </c:pt>
                <c:pt idx="230">
                  <c:v>45491</c:v>
                </c:pt>
                <c:pt idx="231">
                  <c:v>45492</c:v>
                </c:pt>
                <c:pt idx="232">
                  <c:v>45493</c:v>
                </c:pt>
                <c:pt idx="233">
                  <c:v>45494</c:v>
                </c:pt>
                <c:pt idx="234">
                  <c:v>45495</c:v>
                </c:pt>
                <c:pt idx="235">
                  <c:v>45496</c:v>
                </c:pt>
                <c:pt idx="236">
                  <c:v>45497</c:v>
                </c:pt>
                <c:pt idx="237">
                  <c:v>45498</c:v>
                </c:pt>
                <c:pt idx="238">
                  <c:v>45499</c:v>
                </c:pt>
                <c:pt idx="239">
                  <c:v>45500</c:v>
                </c:pt>
                <c:pt idx="240">
                  <c:v>45501</c:v>
                </c:pt>
                <c:pt idx="241">
                  <c:v>45502</c:v>
                </c:pt>
                <c:pt idx="242">
                  <c:v>45503</c:v>
                </c:pt>
                <c:pt idx="243">
                  <c:v>45504</c:v>
                </c:pt>
                <c:pt idx="244">
                  <c:v>45505</c:v>
                </c:pt>
                <c:pt idx="245">
                  <c:v>45506</c:v>
                </c:pt>
                <c:pt idx="246">
                  <c:v>45507</c:v>
                </c:pt>
                <c:pt idx="247">
                  <c:v>45508</c:v>
                </c:pt>
                <c:pt idx="248">
                  <c:v>45509</c:v>
                </c:pt>
                <c:pt idx="249">
                  <c:v>45510</c:v>
                </c:pt>
                <c:pt idx="250">
                  <c:v>45511</c:v>
                </c:pt>
                <c:pt idx="251">
                  <c:v>45512</c:v>
                </c:pt>
                <c:pt idx="252">
                  <c:v>45513</c:v>
                </c:pt>
                <c:pt idx="253">
                  <c:v>45514</c:v>
                </c:pt>
                <c:pt idx="254">
                  <c:v>45515</c:v>
                </c:pt>
                <c:pt idx="255">
                  <c:v>45516</c:v>
                </c:pt>
                <c:pt idx="256">
                  <c:v>45517</c:v>
                </c:pt>
                <c:pt idx="257">
                  <c:v>45518</c:v>
                </c:pt>
                <c:pt idx="258">
                  <c:v>45519</c:v>
                </c:pt>
                <c:pt idx="259">
                  <c:v>45520</c:v>
                </c:pt>
                <c:pt idx="260">
                  <c:v>45521</c:v>
                </c:pt>
                <c:pt idx="261">
                  <c:v>45522</c:v>
                </c:pt>
                <c:pt idx="262">
                  <c:v>45523</c:v>
                </c:pt>
                <c:pt idx="263">
                  <c:v>45524</c:v>
                </c:pt>
                <c:pt idx="264">
                  <c:v>45525</c:v>
                </c:pt>
                <c:pt idx="265">
                  <c:v>45526</c:v>
                </c:pt>
                <c:pt idx="266">
                  <c:v>45527</c:v>
                </c:pt>
                <c:pt idx="267">
                  <c:v>45528</c:v>
                </c:pt>
                <c:pt idx="268">
                  <c:v>45529</c:v>
                </c:pt>
                <c:pt idx="269">
                  <c:v>45530</c:v>
                </c:pt>
                <c:pt idx="270">
                  <c:v>45531</c:v>
                </c:pt>
                <c:pt idx="271">
                  <c:v>45532</c:v>
                </c:pt>
                <c:pt idx="272">
                  <c:v>45533</c:v>
                </c:pt>
                <c:pt idx="273">
                  <c:v>45534</c:v>
                </c:pt>
                <c:pt idx="274">
                  <c:v>45535</c:v>
                </c:pt>
                <c:pt idx="275">
                  <c:v>45536</c:v>
                </c:pt>
                <c:pt idx="276">
                  <c:v>45537</c:v>
                </c:pt>
                <c:pt idx="277">
                  <c:v>45538</c:v>
                </c:pt>
                <c:pt idx="278">
                  <c:v>45539</c:v>
                </c:pt>
                <c:pt idx="279">
                  <c:v>45540</c:v>
                </c:pt>
                <c:pt idx="280">
                  <c:v>45541</c:v>
                </c:pt>
                <c:pt idx="281">
                  <c:v>45542</c:v>
                </c:pt>
                <c:pt idx="282">
                  <c:v>45543</c:v>
                </c:pt>
                <c:pt idx="283">
                  <c:v>45544</c:v>
                </c:pt>
                <c:pt idx="284">
                  <c:v>45545</c:v>
                </c:pt>
                <c:pt idx="285">
                  <c:v>45546</c:v>
                </c:pt>
                <c:pt idx="286">
                  <c:v>45547</c:v>
                </c:pt>
                <c:pt idx="287">
                  <c:v>45548</c:v>
                </c:pt>
                <c:pt idx="288">
                  <c:v>45549</c:v>
                </c:pt>
                <c:pt idx="289">
                  <c:v>45550</c:v>
                </c:pt>
                <c:pt idx="290">
                  <c:v>45551</c:v>
                </c:pt>
                <c:pt idx="291">
                  <c:v>45552</c:v>
                </c:pt>
                <c:pt idx="292">
                  <c:v>45553</c:v>
                </c:pt>
                <c:pt idx="293">
                  <c:v>45554</c:v>
                </c:pt>
                <c:pt idx="294">
                  <c:v>45555</c:v>
                </c:pt>
                <c:pt idx="295">
                  <c:v>45556</c:v>
                </c:pt>
                <c:pt idx="296">
                  <c:v>45557</c:v>
                </c:pt>
                <c:pt idx="297">
                  <c:v>45558</c:v>
                </c:pt>
                <c:pt idx="298">
                  <c:v>45559</c:v>
                </c:pt>
                <c:pt idx="299">
                  <c:v>45560</c:v>
                </c:pt>
                <c:pt idx="300">
                  <c:v>45561</c:v>
                </c:pt>
                <c:pt idx="301">
                  <c:v>45562</c:v>
                </c:pt>
                <c:pt idx="302">
                  <c:v>45563</c:v>
                </c:pt>
                <c:pt idx="303">
                  <c:v>45564</c:v>
                </c:pt>
                <c:pt idx="304">
                  <c:v>45565</c:v>
                </c:pt>
                <c:pt idx="305">
                  <c:v>45566</c:v>
                </c:pt>
                <c:pt idx="306">
                  <c:v>45567</c:v>
                </c:pt>
                <c:pt idx="307">
                  <c:v>45568</c:v>
                </c:pt>
                <c:pt idx="308">
                  <c:v>45569</c:v>
                </c:pt>
                <c:pt idx="309">
                  <c:v>45570</c:v>
                </c:pt>
                <c:pt idx="310">
                  <c:v>45571</c:v>
                </c:pt>
                <c:pt idx="311">
                  <c:v>45572</c:v>
                </c:pt>
                <c:pt idx="312">
                  <c:v>45573</c:v>
                </c:pt>
                <c:pt idx="313">
                  <c:v>45574</c:v>
                </c:pt>
                <c:pt idx="314">
                  <c:v>45575</c:v>
                </c:pt>
                <c:pt idx="315">
                  <c:v>45576</c:v>
                </c:pt>
                <c:pt idx="316">
                  <c:v>45577</c:v>
                </c:pt>
                <c:pt idx="317">
                  <c:v>45578</c:v>
                </c:pt>
                <c:pt idx="318">
                  <c:v>45579</c:v>
                </c:pt>
                <c:pt idx="319">
                  <c:v>45580</c:v>
                </c:pt>
                <c:pt idx="320">
                  <c:v>45581</c:v>
                </c:pt>
                <c:pt idx="321">
                  <c:v>45582</c:v>
                </c:pt>
                <c:pt idx="322">
                  <c:v>45583</c:v>
                </c:pt>
                <c:pt idx="323">
                  <c:v>45584</c:v>
                </c:pt>
                <c:pt idx="324">
                  <c:v>45585</c:v>
                </c:pt>
                <c:pt idx="325">
                  <c:v>45586</c:v>
                </c:pt>
                <c:pt idx="326">
                  <c:v>45587</c:v>
                </c:pt>
                <c:pt idx="327">
                  <c:v>45588</c:v>
                </c:pt>
                <c:pt idx="328">
                  <c:v>45589</c:v>
                </c:pt>
                <c:pt idx="329">
                  <c:v>45590</c:v>
                </c:pt>
                <c:pt idx="330">
                  <c:v>45591</c:v>
                </c:pt>
                <c:pt idx="331">
                  <c:v>45592</c:v>
                </c:pt>
                <c:pt idx="332">
                  <c:v>45593</c:v>
                </c:pt>
                <c:pt idx="333">
                  <c:v>45594</c:v>
                </c:pt>
                <c:pt idx="334">
                  <c:v>45595</c:v>
                </c:pt>
                <c:pt idx="335">
                  <c:v>45596</c:v>
                </c:pt>
                <c:pt idx="336">
                  <c:v>45597</c:v>
                </c:pt>
                <c:pt idx="337">
                  <c:v>45598</c:v>
                </c:pt>
                <c:pt idx="338">
                  <c:v>45599</c:v>
                </c:pt>
                <c:pt idx="339">
                  <c:v>45600</c:v>
                </c:pt>
                <c:pt idx="340">
                  <c:v>45601</c:v>
                </c:pt>
                <c:pt idx="341">
                  <c:v>45602</c:v>
                </c:pt>
                <c:pt idx="342">
                  <c:v>45603</c:v>
                </c:pt>
                <c:pt idx="343">
                  <c:v>45604</c:v>
                </c:pt>
                <c:pt idx="344">
                  <c:v>45605</c:v>
                </c:pt>
                <c:pt idx="345">
                  <c:v>45606</c:v>
                </c:pt>
                <c:pt idx="346">
                  <c:v>45607</c:v>
                </c:pt>
                <c:pt idx="347">
                  <c:v>45608</c:v>
                </c:pt>
                <c:pt idx="348">
                  <c:v>45609</c:v>
                </c:pt>
                <c:pt idx="349">
                  <c:v>45610</c:v>
                </c:pt>
                <c:pt idx="350">
                  <c:v>45611</c:v>
                </c:pt>
                <c:pt idx="351">
                  <c:v>45612</c:v>
                </c:pt>
                <c:pt idx="352">
                  <c:v>45613</c:v>
                </c:pt>
                <c:pt idx="353">
                  <c:v>45614</c:v>
                </c:pt>
                <c:pt idx="354">
                  <c:v>45615</c:v>
                </c:pt>
                <c:pt idx="355">
                  <c:v>45616</c:v>
                </c:pt>
                <c:pt idx="356">
                  <c:v>45617</c:v>
                </c:pt>
                <c:pt idx="357">
                  <c:v>45618</c:v>
                </c:pt>
                <c:pt idx="358">
                  <c:v>45619</c:v>
                </c:pt>
                <c:pt idx="359">
                  <c:v>45620</c:v>
                </c:pt>
                <c:pt idx="360">
                  <c:v>45621</c:v>
                </c:pt>
                <c:pt idx="361">
                  <c:v>45622</c:v>
                </c:pt>
                <c:pt idx="362">
                  <c:v>45623</c:v>
                </c:pt>
                <c:pt idx="363">
                  <c:v>45624</c:v>
                </c:pt>
                <c:pt idx="364">
                  <c:v>45625</c:v>
                </c:pt>
                <c:pt idx="365">
                  <c:v>45626</c:v>
                </c:pt>
                <c:pt idx="366">
                  <c:v>45627</c:v>
                </c:pt>
              </c:numCache>
            </c:numRef>
          </c:cat>
          <c:val>
            <c:numRef>
              <c:f>BOA!$G$2:$G$368</c:f>
              <c:numCache>
                <c:formatCode>0.00</c:formatCode>
                <c:ptCount val="367"/>
                <c:pt idx="0">
                  <c:v>3.7389999999999999</c:v>
                </c:pt>
                <c:pt idx="1">
                  <c:v>3.7389999999999999</c:v>
                </c:pt>
                <c:pt idx="2">
                  <c:v>3.7389999999999999</c:v>
                </c:pt>
                <c:pt idx="3">
                  <c:v>3.7080000000000002</c:v>
                </c:pt>
                <c:pt idx="4">
                  <c:v>3.7280000000000002</c:v>
                </c:pt>
                <c:pt idx="5">
                  <c:v>3.7090000000000001</c:v>
                </c:pt>
                <c:pt idx="6">
                  <c:v>3.7029999999999998</c:v>
                </c:pt>
                <c:pt idx="7">
                  <c:v>3.698</c:v>
                </c:pt>
                <c:pt idx="8">
                  <c:v>3.698</c:v>
                </c:pt>
                <c:pt idx="9">
                  <c:v>3.698</c:v>
                </c:pt>
                <c:pt idx="10">
                  <c:v>3.7170000000000001</c:v>
                </c:pt>
                <c:pt idx="11">
                  <c:v>3.7080000000000002</c:v>
                </c:pt>
                <c:pt idx="12">
                  <c:v>3.71</c:v>
                </c:pt>
                <c:pt idx="13">
                  <c:v>3.6850000000000001</c:v>
                </c:pt>
                <c:pt idx="14">
                  <c:v>3.6579999999999999</c:v>
                </c:pt>
                <c:pt idx="15">
                  <c:v>3.6579999999999999</c:v>
                </c:pt>
                <c:pt idx="16">
                  <c:v>3.6579999999999999</c:v>
                </c:pt>
                <c:pt idx="17">
                  <c:v>3.653</c:v>
                </c:pt>
                <c:pt idx="18">
                  <c:v>3.6429999999999998</c:v>
                </c:pt>
                <c:pt idx="19">
                  <c:v>3.6480000000000001</c:v>
                </c:pt>
                <c:pt idx="20">
                  <c:v>3.6160000000000001</c:v>
                </c:pt>
                <c:pt idx="21">
                  <c:v>3.5990000000000002</c:v>
                </c:pt>
                <c:pt idx="22">
                  <c:v>3.5990000000000002</c:v>
                </c:pt>
                <c:pt idx="23">
                  <c:v>3.5990000000000002</c:v>
                </c:pt>
                <c:pt idx="24">
                  <c:v>3.5990000000000002</c:v>
                </c:pt>
                <c:pt idx="25">
                  <c:v>3.6280000000000001</c:v>
                </c:pt>
                <c:pt idx="26">
                  <c:v>3.6240000000000001</c:v>
                </c:pt>
                <c:pt idx="27">
                  <c:v>3.6190000000000002</c:v>
                </c:pt>
                <c:pt idx="28">
                  <c:v>3.6269999999999998</c:v>
                </c:pt>
                <c:pt idx="29">
                  <c:v>3.6269999999999998</c:v>
                </c:pt>
                <c:pt idx="30">
                  <c:v>3.6269999999999998</c:v>
                </c:pt>
                <c:pt idx="31">
                  <c:v>3.6269999999999998</c:v>
                </c:pt>
                <c:pt idx="32">
                  <c:v>3.6179999999999999</c:v>
                </c:pt>
                <c:pt idx="33">
                  <c:v>3.6469999999999998</c:v>
                </c:pt>
                <c:pt idx="34">
                  <c:v>3.6480000000000001</c:v>
                </c:pt>
                <c:pt idx="35">
                  <c:v>3.6560000000000001</c:v>
                </c:pt>
                <c:pt idx="36">
                  <c:v>3.6560000000000001</c:v>
                </c:pt>
                <c:pt idx="37">
                  <c:v>3.6560000000000001</c:v>
                </c:pt>
                <c:pt idx="38">
                  <c:v>3.718</c:v>
                </c:pt>
                <c:pt idx="39">
                  <c:v>3.7170000000000001</c:v>
                </c:pt>
                <c:pt idx="40">
                  <c:v>3.758</c:v>
                </c:pt>
                <c:pt idx="41">
                  <c:v>3.7349999999999999</c:v>
                </c:pt>
                <c:pt idx="42">
                  <c:v>3.7280000000000002</c:v>
                </c:pt>
                <c:pt idx="43">
                  <c:v>3.7280000000000002</c:v>
                </c:pt>
                <c:pt idx="44">
                  <c:v>3.7280000000000002</c:v>
                </c:pt>
                <c:pt idx="45">
                  <c:v>3.7530000000000001</c:v>
                </c:pt>
                <c:pt idx="46">
                  <c:v>3.7679999999999998</c:v>
                </c:pt>
                <c:pt idx="47">
                  <c:v>3.7839999999999998</c:v>
                </c:pt>
                <c:pt idx="48">
                  <c:v>3.766</c:v>
                </c:pt>
                <c:pt idx="49">
                  <c:v>3.7509999999999999</c:v>
                </c:pt>
                <c:pt idx="50">
                  <c:v>3.7509999999999999</c:v>
                </c:pt>
                <c:pt idx="51">
                  <c:v>3.7509999999999999</c:v>
                </c:pt>
                <c:pt idx="52">
                  <c:v>3.7719999999999998</c:v>
                </c:pt>
                <c:pt idx="53">
                  <c:v>3.7709999999999999</c:v>
                </c:pt>
                <c:pt idx="54">
                  <c:v>3.72</c:v>
                </c:pt>
                <c:pt idx="55">
                  <c:v>3.702</c:v>
                </c:pt>
                <c:pt idx="56">
                  <c:v>3.7069999999999999</c:v>
                </c:pt>
                <c:pt idx="57">
                  <c:v>3.7069999999999999</c:v>
                </c:pt>
                <c:pt idx="58">
                  <c:v>3.7069999999999999</c:v>
                </c:pt>
                <c:pt idx="59">
                  <c:v>3.6869999999999998</c:v>
                </c:pt>
                <c:pt idx="60">
                  <c:v>3.6520000000000001</c:v>
                </c:pt>
                <c:pt idx="61">
                  <c:v>3.6349999999999998</c:v>
                </c:pt>
                <c:pt idx="62">
                  <c:v>3.653</c:v>
                </c:pt>
                <c:pt idx="63">
                  <c:v>3.6440000000000001</c:v>
                </c:pt>
                <c:pt idx="64">
                  <c:v>3.6440000000000001</c:v>
                </c:pt>
                <c:pt idx="65">
                  <c:v>3.6440000000000001</c:v>
                </c:pt>
                <c:pt idx="66">
                  <c:v>3.6749999999999998</c:v>
                </c:pt>
                <c:pt idx="67">
                  <c:v>3.645</c:v>
                </c:pt>
                <c:pt idx="68">
                  <c:v>3.6480000000000001</c:v>
                </c:pt>
                <c:pt idx="69">
                  <c:v>3.6669999999999998</c:v>
                </c:pt>
                <c:pt idx="70">
                  <c:v>3.6840000000000002</c:v>
                </c:pt>
                <c:pt idx="71">
                  <c:v>3.6840000000000002</c:v>
                </c:pt>
                <c:pt idx="72">
                  <c:v>3.6840000000000002</c:v>
                </c:pt>
                <c:pt idx="73">
                  <c:v>3.6829999999999998</c:v>
                </c:pt>
                <c:pt idx="74">
                  <c:v>3.6440000000000001</c:v>
                </c:pt>
                <c:pt idx="75">
                  <c:v>3.661</c:v>
                </c:pt>
                <c:pt idx="76">
                  <c:v>3.6269999999999998</c:v>
                </c:pt>
                <c:pt idx="77">
                  <c:v>3.609</c:v>
                </c:pt>
                <c:pt idx="78">
                  <c:v>3.609</c:v>
                </c:pt>
                <c:pt idx="79">
                  <c:v>3.609</c:v>
                </c:pt>
                <c:pt idx="80">
                  <c:v>3.6219999999999999</c:v>
                </c:pt>
                <c:pt idx="81">
                  <c:v>3.6560000000000001</c:v>
                </c:pt>
                <c:pt idx="82">
                  <c:v>3.6789999999999998</c:v>
                </c:pt>
                <c:pt idx="83">
                  <c:v>3.6419999999999999</c:v>
                </c:pt>
                <c:pt idx="84">
                  <c:v>3.6360000000000001</c:v>
                </c:pt>
                <c:pt idx="85">
                  <c:v>3.6360000000000001</c:v>
                </c:pt>
                <c:pt idx="86">
                  <c:v>3.6360000000000001</c:v>
                </c:pt>
                <c:pt idx="87">
                  <c:v>3.649</c:v>
                </c:pt>
                <c:pt idx="88">
                  <c:v>3.649</c:v>
                </c:pt>
                <c:pt idx="89">
                  <c:v>3.609</c:v>
                </c:pt>
                <c:pt idx="90">
                  <c:v>3.5840000000000001</c:v>
                </c:pt>
                <c:pt idx="91">
                  <c:v>3.5649999999999999</c:v>
                </c:pt>
                <c:pt idx="92">
                  <c:v>3.5649999999999999</c:v>
                </c:pt>
                <c:pt idx="93">
                  <c:v>3.5649999999999999</c:v>
                </c:pt>
                <c:pt idx="94">
                  <c:v>3.5750000000000002</c:v>
                </c:pt>
                <c:pt idx="95">
                  <c:v>3.5910000000000002</c:v>
                </c:pt>
                <c:pt idx="96">
                  <c:v>3.6080000000000001</c:v>
                </c:pt>
                <c:pt idx="97">
                  <c:v>3.59</c:v>
                </c:pt>
                <c:pt idx="98">
                  <c:v>3.5779999999999998</c:v>
                </c:pt>
                <c:pt idx="99">
                  <c:v>3.5779999999999998</c:v>
                </c:pt>
                <c:pt idx="100">
                  <c:v>3.5779999999999998</c:v>
                </c:pt>
                <c:pt idx="101">
                  <c:v>3.6080000000000001</c:v>
                </c:pt>
                <c:pt idx="102">
                  <c:v>3.649</c:v>
                </c:pt>
                <c:pt idx="103">
                  <c:v>3.66</c:v>
                </c:pt>
                <c:pt idx="104">
                  <c:v>3.625</c:v>
                </c:pt>
                <c:pt idx="105">
                  <c:v>3.653</c:v>
                </c:pt>
                <c:pt idx="106">
                  <c:v>3.653</c:v>
                </c:pt>
                <c:pt idx="107">
                  <c:v>3.653</c:v>
                </c:pt>
                <c:pt idx="108">
                  <c:v>3.6509999999999998</c:v>
                </c:pt>
                <c:pt idx="109">
                  <c:v>3.6680000000000001</c:v>
                </c:pt>
                <c:pt idx="110">
                  <c:v>3.681</c:v>
                </c:pt>
                <c:pt idx="111">
                  <c:v>3.6040000000000001</c:v>
                </c:pt>
                <c:pt idx="112">
                  <c:v>3.6219999999999999</c:v>
                </c:pt>
                <c:pt idx="113">
                  <c:v>3.6219999999999999</c:v>
                </c:pt>
                <c:pt idx="114">
                  <c:v>3.6219999999999999</c:v>
                </c:pt>
                <c:pt idx="115">
                  <c:v>3.6219999999999999</c:v>
                </c:pt>
                <c:pt idx="116">
                  <c:v>3.66</c:v>
                </c:pt>
                <c:pt idx="117">
                  <c:v>3.66</c:v>
                </c:pt>
                <c:pt idx="118">
                  <c:v>3.681</c:v>
                </c:pt>
                <c:pt idx="119">
                  <c:v>3.681</c:v>
                </c:pt>
                <c:pt idx="120">
                  <c:v>3.681</c:v>
                </c:pt>
                <c:pt idx="121">
                  <c:v>3.681</c:v>
                </c:pt>
                <c:pt idx="122">
                  <c:v>3.6629999999999998</c:v>
                </c:pt>
                <c:pt idx="123">
                  <c:v>3.6970000000000001</c:v>
                </c:pt>
                <c:pt idx="124">
                  <c:v>3.7320000000000002</c:v>
                </c:pt>
                <c:pt idx="125">
                  <c:v>3.7160000000000002</c:v>
                </c:pt>
                <c:pt idx="126">
                  <c:v>3.7480000000000002</c:v>
                </c:pt>
                <c:pt idx="127">
                  <c:v>3.7480000000000002</c:v>
                </c:pt>
                <c:pt idx="128">
                  <c:v>3.7480000000000002</c:v>
                </c:pt>
                <c:pt idx="129">
                  <c:v>3.7120000000000002</c:v>
                </c:pt>
                <c:pt idx="130">
                  <c:v>3.6869999999999998</c:v>
                </c:pt>
                <c:pt idx="131">
                  <c:v>3.714</c:v>
                </c:pt>
                <c:pt idx="132">
                  <c:v>3.7610000000000001</c:v>
                </c:pt>
                <c:pt idx="133">
                  <c:v>3.7570000000000001</c:v>
                </c:pt>
                <c:pt idx="134">
                  <c:v>3.7570000000000001</c:v>
                </c:pt>
                <c:pt idx="135">
                  <c:v>3.7570000000000001</c:v>
                </c:pt>
                <c:pt idx="136">
                  <c:v>3.7160000000000002</c:v>
                </c:pt>
                <c:pt idx="137">
                  <c:v>3.77</c:v>
                </c:pt>
                <c:pt idx="138">
                  <c:v>3.7749999999999999</c:v>
                </c:pt>
                <c:pt idx="139">
                  <c:v>3.78</c:v>
                </c:pt>
                <c:pt idx="140">
                  <c:v>3.7829999999999999</c:v>
                </c:pt>
                <c:pt idx="141">
                  <c:v>3.7829999999999999</c:v>
                </c:pt>
                <c:pt idx="142">
                  <c:v>3.7829999999999999</c:v>
                </c:pt>
                <c:pt idx="143">
                  <c:v>3.7829999999999999</c:v>
                </c:pt>
                <c:pt idx="144">
                  <c:v>3.7829999999999999</c:v>
                </c:pt>
                <c:pt idx="145">
                  <c:v>3.7589999999999999</c:v>
                </c:pt>
                <c:pt idx="146">
                  <c:v>3.794</c:v>
                </c:pt>
                <c:pt idx="147">
                  <c:v>3.8180000000000001</c:v>
                </c:pt>
                <c:pt idx="148">
                  <c:v>3.8180000000000001</c:v>
                </c:pt>
                <c:pt idx="149">
                  <c:v>3.8180000000000001</c:v>
                </c:pt>
                <c:pt idx="150">
                  <c:v>3.8180000000000001</c:v>
                </c:pt>
                <c:pt idx="151">
                  <c:v>3.7410000000000001</c:v>
                </c:pt>
                <c:pt idx="152">
                  <c:v>3.74</c:v>
                </c:pt>
                <c:pt idx="153">
                  <c:v>3.738</c:v>
                </c:pt>
                <c:pt idx="154">
                  <c:v>3.7229999999999999</c:v>
                </c:pt>
                <c:pt idx="155">
                  <c:v>3.7229999999999999</c:v>
                </c:pt>
                <c:pt idx="156">
                  <c:v>3.7229999999999999</c:v>
                </c:pt>
                <c:pt idx="157">
                  <c:v>3.7410000000000001</c:v>
                </c:pt>
                <c:pt idx="158">
                  <c:v>3.722</c:v>
                </c:pt>
                <c:pt idx="159">
                  <c:v>3.7130000000000001</c:v>
                </c:pt>
                <c:pt idx="160">
                  <c:v>3.7410000000000001</c:v>
                </c:pt>
                <c:pt idx="161">
                  <c:v>3.7210000000000001</c:v>
                </c:pt>
                <c:pt idx="162">
                  <c:v>3.7210000000000001</c:v>
                </c:pt>
                <c:pt idx="163">
                  <c:v>3.7210000000000001</c:v>
                </c:pt>
                <c:pt idx="164">
                  <c:v>3.7240000000000002</c:v>
                </c:pt>
                <c:pt idx="165">
                  <c:v>3.7240000000000002</c:v>
                </c:pt>
                <c:pt idx="166">
                  <c:v>3.6949999999999998</c:v>
                </c:pt>
                <c:pt idx="167">
                  <c:v>3.681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3.7029999999999998</c:v>
                </c:pt>
                <c:pt idx="172">
                  <c:v>3.6720000000000002</c:v>
                </c:pt>
                <c:pt idx="173">
                  <c:v>3.6739999999999999</c:v>
                </c:pt>
                <c:pt idx="174">
                  <c:v>3.6720000000000002</c:v>
                </c:pt>
                <c:pt idx="175">
                  <c:v>3.673</c:v>
                </c:pt>
                <c:pt idx="176">
                  <c:v>3.673</c:v>
                </c:pt>
                <c:pt idx="177">
                  <c:v>3.673</c:v>
                </c:pt>
                <c:pt idx="178">
                  <c:v>3.673</c:v>
                </c:pt>
                <c:pt idx="179">
                  <c:v>3.6749999999999998</c:v>
                </c:pt>
                <c:pt idx="180">
                  <c:v>3.694</c:v>
                </c:pt>
                <c:pt idx="181">
                  <c:v>3.7210000000000001</c:v>
                </c:pt>
                <c:pt idx="182">
                  <c:v>3.718</c:v>
                </c:pt>
                <c:pt idx="183">
                  <c:v>3.718</c:v>
                </c:pt>
                <c:pt idx="184">
                  <c:v>3.718</c:v>
                </c:pt>
                <c:pt idx="185">
                  <c:v>3.661</c:v>
                </c:pt>
                <c:pt idx="186">
                  <c:v>3.6880000000000002</c:v>
                </c:pt>
                <c:pt idx="187">
                  <c:v>3.7090000000000001</c:v>
                </c:pt>
                <c:pt idx="188">
                  <c:v>3.7240000000000002</c:v>
                </c:pt>
                <c:pt idx="189">
                  <c:v>3.7320000000000002</c:v>
                </c:pt>
                <c:pt idx="190">
                  <c:v>3.7320000000000002</c:v>
                </c:pt>
                <c:pt idx="191">
                  <c:v>3.7320000000000002</c:v>
                </c:pt>
                <c:pt idx="192">
                  <c:v>3.7519999999999998</c:v>
                </c:pt>
                <c:pt idx="193">
                  <c:v>3.7229999999999999</c:v>
                </c:pt>
                <c:pt idx="194">
                  <c:v>3.7229999999999999</c:v>
                </c:pt>
                <c:pt idx="195">
                  <c:v>3.7149999999999999</c:v>
                </c:pt>
                <c:pt idx="196">
                  <c:v>3.7229999999999999</c:v>
                </c:pt>
                <c:pt idx="197">
                  <c:v>3.7229999999999999</c:v>
                </c:pt>
                <c:pt idx="198">
                  <c:v>3.7229999999999999</c:v>
                </c:pt>
                <c:pt idx="199">
                  <c:v>3.7320000000000002</c:v>
                </c:pt>
                <c:pt idx="200">
                  <c:v>3.722</c:v>
                </c:pt>
                <c:pt idx="201">
                  <c:v>3.7160000000000002</c:v>
                </c:pt>
                <c:pt idx="202">
                  <c:v>3.7189999999999999</c:v>
                </c:pt>
                <c:pt idx="203">
                  <c:v>3.7389999999999999</c:v>
                </c:pt>
                <c:pt idx="204">
                  <c:v>3.7389999999999999</c:v>
                </c:pt>
                <c:pt idx="205">
                  <c:v>3.7389999999999999</c:v>
                </c:pt>
                <c:pt idx="206">
                  <c:v>3.7240000000000002</c:v>
                </c:pt>
                <c:pt idx="207">
                  <c:v>3.7250000000000001</c:v>
                </c:pt>
                <c:pt idx="208">
                  <c:v>3.7519999999999998</c:v>
                </c:pt>
                <c:pt idx="209">
                  <c:v>3.7549999999999999</c:v>
                </c:pt>
                <c:pt idx="210">
                  <c:v>3.7589999999999999</c:v>
                </c:pt>
                <c:pt idx="211">
                  <c:v>3.7589999999999999</c:v>
                </c:pt>
                <c:pt idx="212">
                  <c:v>3.7589999999999999</c:v>
                </c:pt>
                <c:pt idx="213">
                  <c:v>3.7530000000000001</c:v>
                </c:pt>
                <c:pt idx="214">
                  <c:v>3.7650000000000001</c:v>
                </c:pt>
                <c:pt idx="215">
                  <c:v>3.7629999999999999</c:v>
                </c:pt>
                <c:pt idx="216">
                  <c:v>3.7410000000000001</c:v>
                </c:pt>
                <c:pt idx="217">
                  <c:v>3.7210000000000001</c:v>
                </c:pt>
                <c:pt idx="218">
                  <c:v>3.7210000000000001</c:v>
                </c:pt>
                <c:pt idx="219">
                  <c:v>3.7210000000000001</c:v>
                </c:pt>
                <c:pt idx="220">
                  <c:v>3.6850000000000001</c:v>
                </c:pt>
                <c:pt idx="221">
                  <c:v>3.673</c:v>
                </c:pt>
                <c:pt idx="222">
                  <c:v>3.6629999999999998</c:v>
                </c:pt>
                <c:pt idx="223">
                  <c:v>3.641</c:v>
                </c:pt>
                <c:pt idx="224">
                  <c:v>3.6419999999999999</c:v>
                </c:pt>
                <c:pt idx="225">
                  <c:v>3.6419999999999999</c:v>
                </c:pt>
                <c:pt idx="226">
                  <c:v>3.6419999999999999</c:v>
                </c:pt>
                <c:pt idx="227">
                  <c:v>3.6120000000000001</c:v>
                </c:pt>
                <c:pt idx="228">
                  <c:v>3.6389999999999998</c:v>
                </c:pt>
                <c:pt idx="229">
                  <c:v>3.6269999999999998</c:v>
                </c:pt>
                <c:pt idx="230">
                  <c:v>3.6360000000000001</c:v>
                </c:pt>
                <c:pt idx="231">
                  <c:v>3.6619999999999999</c:v>
                </c:pt>
                <c:pt idx="232">
                  <c:v>3.6619999999999999</c:v>
                </c:pt>
                <c:pt idx="233">
                  <c:v>3.6619999999999999</c:v>
                </c:pt>
                <c:pt idx="234">
                  <c:v>3.6309999999999998</c:v>
                </c:pt>
                <c:pt idx="235">
                  <c:v>3.6259999999999999</c:v>
                </c:pt>
                <c:pt idx="236">
                  <c:v>3.6269999999999998</c:v>
                </c:pt>
                <c:pt idx="237">
                  <c:v>3.653</c:v>
                </c:pt>
                <c:pt idx="238">
                  <c:v>3.68</c:v>
                </c:pt>
                <c:pt idx="239">
                  <c:v>3.68</c:v>
                </c:pt>
                <c:pt idx="240">
                  <c:v>3.68</c:v>
                </c:pt>
                <c:pt idx="241">
                  <c:v>3.7330000000000001</c:v>
                </c:pt>
                <c:pt idx="242">
                  <c:v>3.7330000000000001</c:v>
                </c:pt>
                <c:pt idx="243">
                  <c:v>3.7669999999999999</c:v>
                </c:pt>
                <c:pt idx="244">
                  <c:v>3.7919999999999998</c:v>
                </c:pt>
                <c:pt idx="245">
                  <c:v>3.8069999999999999</c:v>
                </c:pt>
                <c:pt idx="246">
                  <c:v>3.8069999999999999</c:v>
                </c:pt>
                <c:pt idx="247">
                  <c:v>3.8069999999999999</c:v>
                </c:pt>
                <c:pt idx="248">
                  <c:v>3.8239999999999998</c:v>
                </c:pt>
                <c:pt idx="249">
                  <c:v>3.843</c:v>
                </c:pt>
                <c:pt idx="250">
                  <c:v>3.7839999999999998</c:v>
                </c:pt>
                <c:pt idx="251">
                  <c:v>3.7919999999999998</c:v>
                </c:pt>
                <c:pt idx="252">
                  <c:v>3.742</c:v>
                </c:pt>
                <c:pt idx="253">
                  <c:v>3.742</c:v>
                </c:pt>
                <c:pt idx="254">
                  <c:v>3.742</c:v>
                </c:pt>
                <c:pt idx="255">
                  <c:v>3.77</c:v>
                </c:pt>
                <c:pt idx="256">
                  <c:v>3.77</c:v>
                </c:pt>
                <c:pt idx="257">
                  <c:v>3.7309999999999999</c:v>
                </c:pt>
                <c:pt idx="258">
                  <c:v>3.7149999999999999</c:v>
                </c:pt>
                <c:pt idx="259">
                  <c:v>3.6829999999999998</c:v>
                </c:pt>
                <c:pt idx="260">
                  <c:v>3.6829999999999998</c:v>
                </c:pt>
                <c:pt idx="261">
                  <c:v>3.6829999999999998</c:v>
                </c:pt>
                <c:pt idx="262">
                  <c:v>3.7010000000000001</c:v>
                </c:pt>
                <c:pt idx="263">
                  <c:v>3.694</c:v>
                </c:pt>
                <c:pt idx="264">
                  <c:v>3.722</c:v>
                </c:pt>
                <c:pt idx="265">
                  <c:v>3.7240000000000002</c:v>
                </c:pt>
                <c:pt idx="266">
                  <c:v>3.7040000000000002</c:v>
                </c:pt>
                <c:pt idx="267">
                  <c:v>3.7040000000000002</c:v>
                </c:pt>
                <c:pt idx="268">
                  <c:v>3.7040000000000002</c:v>
                </c:pt>
                <c:pt idx="269">
                  <c:v>3.6659999999999999</c:v>
                </c:pt>
                <c:pt idx="270">
                  <c:v>3.6840000000000002</c:v>
                </c:pt>
                <c:pt idx="271">
                  <c:v>3.6680000000000001</c:v>
                </c:pt>
                <c:pt idx="272">
                  <c:v>3.665</c:v>
                </c:pt>
                <c:pt idx="273">
                  <c:v>3.6560000000000001</c:v>
                </c:pt>
                <c:pt idx="274">
                  <c:v>3.6560000000000001</c:v>
                </c:pt>
                <c:pt idx="275">
                  <c:v>3.6560000000000001</c:v>
                </c:pt>
                <c:pt idx="276">
                  <c:v>3.6539999999999999</c:v>
                </c:pt>
                <c:pt idx="277">
                  <c:v>3.6709999999999998</c:v>
                </c:pt>
                <c:pt idx="278">
                  <c:v>3.722</c:v>
                </c:pt>
                <c:pt idx="279">
                  <c:v>3.6930000000000001</c:v>
                </c:pt>
                <c:pt idx="280">
                  <c:v>3.7040000000000002</c:v>
                </c:pt>
                <c:pt idx="281">
                  <c:v>3.7040000000000002</c:v>
                </c:pt>
                <c:pt idx="282">
                  <c:v>3.7040000000000002</c:v>
                </c:pt>
                <c:pt idx="283">
                  <c:v>3.7519999999999998</c:v>
                </c:pt>
                <c:pt idx="284">
                  <c:v>3.7629999999999999</c:v>
                </c:pt>
                <c:pt idx="285">
                  <c:v>3.7679999999999998</c:v>
                </c:pt>
                <c:pt idx="286">
                  <c:v>3.7530000000000001</c:v>
                </c:pt>
                <c:pt idx="287">
                  <c:v>3.7069999999999999</c:v>
                </c:pt>
                <c:pt idx="288">
                  <c:v>3.7069999999999999</c:v>
                </c:pt>
                <c:pt idx="289">
                  <c:v>3.7069999999999999</c:v>
                </c:pt>
                <c:pt idx="290">
                  <c:v>3.742</c:v>
                </c:pt>
                <c:pt idx="291">
                  <c:v>3.7450000000000001</c:v>
                </c:pt>
                <c:pt idx="292">
                  <c:v>3.7730000000000001</c:v>
                </c:pt>
                <c:pt idx="293">
                  <c:v>3.7589999999999999</c:v>
                </c:pt>
                <c:pt idx="294">
                  <c:v>3.7650000000000001</c:v>
                </c:pt>
                <c:pt idx="295">
                  <c:v>3.7650000000000001</c:v>
                </c:pt>
                <c:pt idx="296">
                  <c:v>3.7650000000000001</c:v>
                </c:pt>
                <c:pt idx="297">
                  <c:v>3.7789999999999999</c:v>
                </c:pt>
                <c:pt idx="298">
                  <c:v>3.7730000000000001</c:v>
                </c:pt>
                <c:pt idx="299">
                  <c:v>3.758</c:v>
                </c:pt>
                <c:pt idx="300">
                  <c:v>3.694</c:v>
                </c:pt>
                <c:pt idx="301">
                  <c:v>3.7040000000000002</c:v>
                </c:pt>
                <c:pt idx="302">
                  <c:v>3.7040000000000002</c:v>
                </c:pt>
                <c:pt idx="303">
                  <c:v>3.7040000000000002</c:v>
                </c:pt>
                <c:pt idx="304">
                  <c:v>3.71</c:v>
                </c:pt>
                <c:pt idx="305">
                  <c:v>3.722</c:v>
                </c:pt>
                <c:pt idx="306">
                  <c:v>3.722</c:v>
                </c:pt>
                <c:pt idx="307">
                  <c:v>3.722</c:v>
                </c:pt>
                <c:pt idx="308">
                  <c:v>3.722</c:v>
                </c:pt>
                <c:pt idx="309">
                  <c:v>3.722</c:v>
                </c:pt>
                <c:pt idx="310">
                  <c:v>3.722</c:v>
                </c:pt>
                <c:pt idx="311">
                  <c:v>3.786</c:v>
                </c:pt>
                <c:pt idx="312">
                  <c:v>3.7719999999999998</c:v>
                </c:pt>
                <c:pt idx="313">
                  <c:v>3.76</c:v>
                </c:pt>
                <c:pt idx="314">
                  <c:v>3.774</c:v>
                </c:pt>
                <c:pt idx="315">
                  <c:v>3.774</c:v>
                </c:pt>
                <c:pt idx="316">
                  <c:v>3.774</c:v>
                </c:pt>
                <c:pt idx="317">
                  <c:v>3.774</c:v>
                </c:pt>
                <c:pt idx="318">
                  <c:v>3.758</c:v>
                </c:pt>
                <c:pt idx="319">
                  <c:v>3.7469999999999999</c:v>
                </c:pt>
                <c:pt idx="320">
                  <c:v>3.7629999999999999</c:v>
                </c:pt>
                <c:pt idx="321">
                  <c:v>3.7629999999999999</c:v>
                </c:pt>
                <c:pt idx="322">
                  <c:v>3.7130000000000001</c:v>
                </c:pt>
                <c:pt idx="323">
                  <c:v>3.7130000000000001</c:v>
                </c:pt>
                <c:pt idx="324">
                  <c:v>3.7130000000000001</c:v>
                </c:pt>
                <c:pt idx="325">
                  <c:v>3.7360000000000002</c:v>
                </c:pt>
                <c:pt idx="326">
                  <c:v>3.7770000000000001</c:v>
                </c:pt>
                <c:pt idx="327">
                  <c:v>3.7890000000000001</c:v>
                </c:pt>
                <c:pt idx="328">
                  <c:v>3.7890000000000001</c:v>
                </c:pt>
                <c:pt idx="329">
                  <c:v>3.7850000000000001</c:v>
                </c:pt>
                <c:pt idx="330">
                  <c:v>3.7850000000000001</c:v>
                </c:pt>
                <c:pt idx="331">
                  <c:v>3.7850000000000001</c:v>
                </c:pt>
                <c:pt idx="332">
                  <c:v>3.7280000000000002</c:v>
                </c:pt>
                <c:pt idx="333">
                  <c:v>3.7440000000000002</c:v>
                </c:pt>
                <c:pt idx="334">
                  <c:v>3.7090000000000001</c:v>
                </c:pt>
                <c:pt idx="335">
                  <c:v>3.714</c:v>
                </c:pt>
                <c:pt idx="336">
                  <c:v>3.7610000000000001</c:v>
                </c:pt>
                <c:pt idx="337">
                  <c:v>3.7610000000000001</c:v>
                </c:pt>
                <c:pt idx="338">
                  <c:v>3.7610000000000001</c:v>
                </c:pt>
                <c:pt idx="339">
                  <c:v>3.7490000000000001</c:v>
                </c:pt>
                <c:pt idx="340">
                  <c:v>3.7480000000000002</c:v>
                </c:pt>
                <c:pt idx="341">
                  <c:v>3.7389999999999999</c:v>
                </c:pt>
                <c:pt idx="342">
                  <c:v>3.726</c:v>
                </c:pt>
                <c:pt idx="343">
                  <c:v>3.722</c:v>
                </c:pt>
                <c:pt idx="344">
                  <c:v>3.722</c:v>
                </c:pt>
                <c:pt idx="345">
                  <c:v>3.722</c:v>
                </c:pt>
                <c:pt idx="346">
                  <c:v>3.7330000000000001</c:v>
                </c:pt>
                <c:pt idx="347">
                  <c:v>3.7490000000000001</c:v>
                </c:pt>
                <c:pt idx="348">
                  <c:v>3.7410000000000001</c:v>
                </c:pt>
                <c:pt idx="349">
                  <c:v>3.7480000000000002</c:v>
                </c:pt>
                <c:pt idx="350">
                  <c:v>3.7429999999999999</c:v>
                </c:pt>
                <c:pt idx="351">
                  <c:v>3.7429999999999999</c:v>
                </c:pt>
                <c:pt idx="352">
                  <c:v>3.7429999999999999</c:v>
                </c:pt>
                <c:pt idx="353">
                  <c:v>3.7330000000000001</c:v>
                </c:pt>
                <c:pt idx="354">
                  <c:v>3.7429999999999999</c:v>
                </c:pt>
                <c:pt idx="355">
                  <c:v>3.7389999999999999</c:v>
                </c:pt>
                <c:pt idx="356">
                  <c:v>3.7330000000000001</c:v>
                </c:pt>
                <c:pt idx="357">
                  <c:v>3.7280000000000002</c:v>
                </c:pt>
                <c:pt idx="358">
                  <c:v>3.7280000000000002</c:v>
                </c:pt>
                <c:pt idx="359">
                  <c:v>3.7280000000000002</c:v>
                </c:pt>
                <c:pt idx="360">
                  <c:v>3.6739999999999999</c:v>
                </c:pt>
                <c:pt idx="361">
                  <c:v>3.6429999999999998</c:v>
                </c:pt>
                <c:pt idx="362">
                  <c:v>3.6539999999999999</c:v>
                </c:pt>
                <c:pt idx="363">
                  <c:v>3.6459999999999999</c:v>
                </c:pt>
                <c:pt idx="364">
                  <c:v>3.6429999999999998</c:v>
                </c:pt>
                <c:pt idx="365">
                  <c:v>3.6429999999999998</c:v>
                </c:pt>
                <c:pt idx="366">
                  <c:v>3.6429999999999998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3-4D82-BC35-6C53DB719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5361711"/>
        <c:axId val="1585365551"/>
      </c:lineChart>
      <c:dateAx>
        <c:axId val="158536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4463575751232814"/>
              <c:y val="0.900433593808364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5551"/>
        <c:crosses val="autoZero"/>
        <c:auto val="1"/>
        <c:lblOffset val="100"/>
        <c:baseTimeUnit val="days"/>
      </c:dateAx>
      <c:valAx>
        <c:axId val="1585365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Exchange rate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85361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[Yuval.mogilevsky navian.322731579.xlsx]F!PivotTable3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2000"/>
              <a:t>גרף השוואת סוכנים - סכום</a:t>
            </a:r>
            <a:r>
              <a:rPr lang="he-IL" sz="2000" baseline="0"/>
              <a:t> המכירה בשקלים</a:t>
            </a:r>
            <a:endParaRPr lang="he-IL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FFFF0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233502538071066"/>
            </c:manualLayout>
          </c:layout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323994267717174"/>
          <c:y val="0.31450760006887801"/>
          <c:w val="0.72538217173371622"/>
          <c:h val="0.61436620203656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12-44CB-8628-2E2B980B7BB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12-44CB-8628-2E2B980B7BB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12-44CB-8628-2E2B980B7BB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12-44CB-8628-2E2B980B7BB5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312-44CB-8628-2E2B980B7BB5}"/>
              </c:ext>
            </c:extLst>
          </c:dPt>
          <c:dLbls>
            <c:dLbl>
              <c:idx val="5"/>
              <c:layout>
                <c:manualLayout>
                  <c:x val="0"/>
                  <c:y val="-0.22335025380710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12-44CB-8628-2E2B980B7BB5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F!$A$4:$A$10</c:f>
              <c:strCache>
                <c:ptCount val="6"/>
                <c:pt idx="0">
                  <c:v>אורי גולדשטיין</c:v>
                </c:pt>
                <c:pt idx="1">
                  <c:v>דניאל לוי</c:v>
                </c:pt>
                <c:pt idx="2">
                  <c:v>יובל כהן</c:v>
                </c:pt>
                <c:pt idx="3">
                  <c:v>יעל פרידמן</c:v>
                </c:pt>
                <c:pt idx="4">
                  <c:v>מיכל רוזנברג</c:v>
                </c:pt>
                <c:pt idx="5">
                  <c:v>נועם אברמוביץ</c:v>
                </c:pt>
              </c:strCache>
            </c:strRef>
          </c:cat>
          <c:val>
            <c:numRef>
              <c:f>F!$B$4:$B$10</c:f>
              <c:numCache>
                <c:formatCode>"₪"\ #,##0.00</c:formatCode>
                <c:ptCount val="6"/>
                <c:pt idx="0">
                  <c:v>13993769.5</c:v>
                </c:pt>
                <c:pt idx="1">
                  <c:v>14783519.5</c:v>
                </c:pt>
                <c:pt idx="2">
                  <c:v>15598310.5</c:v>
                </c:pt>
                <c:pt idx="3">
                  <c:v>15680683</c:v>
                </c:pt>
                <c:pt idx="4">
                  <c:v>13864983.5</c:v>
                </c:pt>
                <c:pt idx="5">
                  <c:v>15480172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2-44CB-8628-2E2B980B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4864415"/>
        <c:axId val="1124863935"/>
      </c:barChart>
      <c:catAx>
        <c:axId val="11248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3935"/>
        <c:crosses val="autoZero"/>
        <c:auto val="1"/>
        <c:lblAlgn val="ctr"/>
        <c:lblOffset val="100"/>
        <c:noMultiLvlLbl val="0"/>
      </c:catAx>
      <c:valAx>
        <c:axId val="11248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סכום המכירה בשקלים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044992806861486E-2"/>
              <c:y val="0.35200169064354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₪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2486441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3382026762492"/>
          <c:y val="0.36859766442238201"/>
          <c:w val="9.7661797323750785E-2"/>
          <c:h val="0.3942056373388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[Yuval.mogilevsky navian.322731579.xlsx]G!PivotTable4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העסקאות לפי אמצעי תשלום</a:t>
            </a:r>
            <a:endParaRPr lang="en-US"/>
          </a:p>
        </c:rich>
      </c:tx>
      <c:layout>
        <c:manualLayout>
          <c:xMode val="edge"/>
          <c:yMode val="edge"/>
          <c:x val="0.1069159047869304"/>
          <c:y val="0.10746432324586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5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6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17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8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rgbClr val="FFFF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rgbClr val="00206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92D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302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rgbClr val="C000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0"/>
        <c:ser>
          <c:idx val="0"/>
          <c:order val="0"/>
          <c:tx>
            <c:strRef>
              <c:f>G!$B$3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>
              <a:outerShdw blurRad="317500" algn="ctr" rotWithShape="0">
                <a:prstClr val="black">
                  <a:alpha val="25000"/>
                </a:prstClr>
              </a:outerShdw>
            </a:effectLst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63-4E5A-912F-7EF321D0CE8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302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63-4E5A-912F-7EF321D0CE8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63-4E5A-912F-7EF321D0CE8C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63-4E5A-912F-7EF321D0CE8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63-4E5A-912F-7EF321D0CE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G!$A$4:$A$9</c:f>
              <c:strCache>
                <c:ptCount val="5"/>
                <c:pt idx="0">
                  <c:v>PayPal</c:v>
                </c:pt>
                <c:pt idx="1">
                  <c:v>Cash</c:v>
                </c:pt>
                <c:pt idx="2">
                  <c:v>Credit</c:v>
                </c:pt>
                <c:pt idx="3">
                  <c:v>Bit</c:v>
                </c:pt>
                <c:pt idx="4">
                  <c:v>PayBox</c:v>
                </c:pt>
              </c:strCache>
            </c:strRef>
          </c:cat>
          <c:val>
            <c:numRef>
              <c:f>G!$B$4:$B$9</c:f>
              <c:numCache>
                <c:formatCode>General</c:formatCode>
                <c:ptCount val="5"/>
                <c:pt idx="0">
                  <c:v>193</c:v>
                </c:pt>
                <c:pt idx="1">
                  <c:v>196</c:v>
                </c:pt>
                <c:pt idx="2">
                  <c:v>197</c:v>
                </c:pt>
                <c:pt idx="3">
                  <c:v>203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63-4E5A-912F-7EF321D0CE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9697319074718"/>
          <c:y val="0.40686547160328362"/>
          <c:w val="0.16848481632358553"/>
          <c:h val="0.467718058453525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A3B1C-0CCA-48B0-ADD1-CCC239EF011B}">
  <sheetPr/>
  <sheetViews>
    <sheetView zoomScale="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CDD01A-9314-4703-A86B-71E84C3265AA}">
  <sheetPr/>
  <sheetViews>
    <sheetView zoomScale="5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EBBB8A-0948-4947-B23C-01C30F28BF49}">
  <sheetPr/>
  <sheetViews>
    <sheetView zoomScale="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42170" y="359434"/>
    <xdr:ext cx="9309554" cy="608919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DDC6C-C5DC-4B6E-A87A-0EB7A8C047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7BFDB-1AEA-F2E0-4624-CB6A08AB2F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60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B0352-F5C3-EC14-021F-A1AEA14444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554" cy="60891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72DDE-A038-F15E-990E-67F558FB20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3528</xdr:colOff>
      <xdr:row>1</xdr:row>
      <xdr:rowOff>162278</xdr:rowOff>
    </xdr:from>
    <xdr:to>
      <xdr:col>15</xdr:col>
      <xdr:colOff>458610</xdr:colOff>
      <xdr:row>20</xdr:row>
      <xdr:rowOff>141992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47DE1D-93C6-48DB-4128-2FFD5938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0</xdr:rowOff>
    </xdr:from>
    <xdr:to>
      <xdr:col>11</xdr:col>
      <xdr:colOff>260350</xdr:colOff>
      <xdr:row>20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B4161-5DB0-419A-A9EF-F69958BC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yment_metho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yment_method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 mogilevsky navian" refreshedDate="45678.628123726849" createdVersion="8" refreshedVersion="8" minRefreshableVersion="3" recordCount="1001" xr:uid="{C68469FD-E387-4CDB-84AE-9E45BDB034BB}">
  <cacheSource type="worksheet">
    <worksheetSource ref="A1:L1048576" sheet="Static_Data"/>
  </cacheSource>
  <cacheFields count="11">
    <cacheField name="Date" numFmtId="0">
      <sharedItems containsNonDate="0" containsDate="1" containsString="0" containsBlank="1" minDate="2023-12-01T00:00:00" maxDate="2024-12-02T00:00:00"/>
    </cacheField>
    <cacheField name="Day" numFmtId="0">
      <sharedItems containsBlank="1" count="8">
        <s v="שישי"/>
        <s v="ראשון"/>
        <s v="חמישי"/>
        <s v="רביעי"/>
        <s v="שלישי"/>
        <s v="שני"/>
        <s v="שבת"/>
        <m/>
      </sharedItems>
    </cacheField>
    <cacheField name="Region" numFmtId="0">
      <sharedItems containsBlank="1" count="6">
        <s v="מערב"/>
        <s v="מרכז"/>
        <s v="דרום"/>
        <s v="צפון"/>
        <s v="מזרח"/>
        <m/>
      </sharedItems>
    </cacheField>
    <cacheField name="Agent" numFmtId="0">
      <sharedItems containsBlank="1"/>
    </cacheField>
    <cacheField name="Payment_Method" numFmtId="0">
      <sharedItems containsBlank="1"/>
    </cacheField>
    <cacheField name="Commission" numFmtId="0">
      <sharedItems containsString="0" containsBlank="1" containsNumber="1" minValue="906" maxValue="3772"/>
    </cacheField>
    <cacheField name="Sale_Amount_USD" numFmtId="0">
      <sharedItems containsString="0" containsBlank="1" containsNumber="1" containsInteger="1" minValue="10000" maxValue="40000"/>
    </cacheField>
    <cacheField name="Exchange_Rate" numFmtId="0">
      <sharedItems containsString="0" containsBlank="1" containsNumber="1" minValue="3.5649999999999999" maxValue="3.843"/>
    </cacheField>
    <cacheField name="Sale_Amount_ILS" numFmtId="0">
      <sharedItems containsString="0" containsBlank="1" containsNumber="1" minValue="36240" maxValue="150880"/>
    </cacheField>
    <cacheField name="Cost_ILS" numFmtId="0">
      <sharedItems containsString="0" containsBlank="1" containsNumber="1" containsInteger="1" minValue="15020" maxValue="49989"/>
    </cacheField>
    <cacheField name="Profit_ILS" numFmtId="0">
      <sharedItems containsString="0" containsBlank="1" containsNumber="1" minValue="-10511.875" maxValue="12537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l mogilevsky navian" refreshedDate="45678.630266203705" createdVersion="8" refreshedVersion="8" minRefreshableVersion="3" recordCount="1000" xr:uid="{7EE9CAFB-30A3-4B06-8B20-1DE00808378B}">
  <cacheSource type="worksheet">
    <worksheetSource ref="A1:L1001" sheet="Static_Data"/>
  </cacheSource>
  <cacheFields count="14">
    <cacheField name="Date" numFmtId="14">
      <sharedItems containsSemiMixedTypes="0" containsNonDate="0" containsDate="1" containsString="0" minDate="2023-12-01T00:00:00" maxDate="2024-12-02T00:00:00" count="339">
        <d v="2024-11-08T00:00:00"/>
        <d v="2024-10-27T00:00:00"/>
        <d v="2024-10-11T00:00:00"/>
        <d v="2024-09-20T00:00:00"/>
        <d v="2024-11-21T00:00:00"/>
        <d v="2024-05-22T00:00:00"/>
        <d v="2024-02-13T00:00:00"/>
        <d v="2024-01-24T00:00:00"/>
        <d v="2024-04-26T00:00:00"/>
        <d v="2024-05-05T00:00:00"/>
        <d v="2024-09-15T00:00:00"/>
        <d v="2024-06-20T00:00:00"/>
        <d v="2023-12-12T00:00:00"/>
        <d v="2024-11-14T00:00:00"/>
        <d v="2024-03-31T00:00:00"/>
        <d v="2024-10-07T00:00:00"/>
        <d v="2023-12-01T00:00:00"/>
        <d v="2024-09-08T00:00:00"/>
        <d v="2024-05-17T00:00:00"/>
        <d v="2023-12-21T00:00:00"/>
        <d v="2024-05-24T00:00:00"/>
        <d v="2024-09-18T00:00:00"/>
        <d v="2023-12-28T00:00:00"/>
        <d v="2024-01-17T00:00:00"/>
        <d v="2024-05-02T00:00:00"/>
        <d v="2024-03-19T00:00:00"/>
        <d v="2024-08-09T00:00:00"/>
        <d v="2024-04-29T00:00:00"/>
        <d v="2023-12-22T00:00:00"/>
        <d v="2024-11-27T00:00:00"/>
        <d v="2024-09-01T00:00:00"/>
        <d v="2024-04-10T00:00:00"/>
        <d v="2024-01-31T00:00:00"/>
        <d v="2024-04-08T00:00:00"/>
        <d v="2024-10-08T00:00:00"/>
        <d v="2024-05-13T00:00:00"/>
        <d v="2023-12-14T00:00:00"/>
        <d v="2024-07-15T00:00:00"/>
        <d v="2024-09-04T00:00:00"/>
        <d v="2024-04-09T00:00:00"/>
        <d v="2024-04-01T00:00:00"/>
        <d v="2024-03-30T00:00:00"/>
        <d v="2024-08-18T00:00:00"/>
        <d v="2024-01-11T00:00:00"/>
        <d v="2024-10-22T00:00:00"/>
        <d v="2024-09-26T00:00:00"/>
        <d v="2024-11-07T00:00:00"/>
        <d v="2024-07-04T00:00:00"/>
        <d v="2024-06-03T00:00:00"/>
        <d v="2024-04-30T00:00:00"/>
        <d v="2024-11-23T00:00:00"/>
        <d v="2024-09-13T00:00:00"/>
        <d v="2024-08-10T00:00:00"/>
        <d v="2024-01-29T00:00:00"/>
        <d v="2024-03-10T00:00:00"/>
        <d v="2024-04-05T00:00:00"/>
        <d v="2024-01-20T00:00:00"/>
        <d v="2024-10-10T00:00:00"/>
        <d v="2024-03-09T00:00:00"/>
        <d v="2024-06-24T00:00:00"/>
        <d v="2024-05-29T00:00:00"/>
        <d v="2023-12-13T00:00:00"/>
        <d v="2024-03-23T00:00:00"/>
        <d v="2024-05-21T00:00:00"/>
        <d v="2024-05-10T00:00:00"/>
        <d v="2024-07-20T00:00:00"/>
        <d v="2024-07-30T00:00:00"/>
        <d v="2024-06-16T00:00:00"/>
        <d v="2024-04-27T00:00:00"/>
        <d v="2023-12-17T00:00:00"/>
        <d v="2024-06-06T00:00:00"/>
        <d v="2024-01-30T00:00:00"/>
        <d v="2024-05-18T00:00:00"/>
        <d v="2024-03-01T00:00:00"/>
        <d v="2024-04-15T00:00:00"/>
        <d v="2024-10-17T00:00:00"/>
        <d v="2024-03-06T00:00:00"/>
        <d v="2024-05-09T00:00:00"/>
        <d v="2024-09-29T00:00:00"/>
        <d v="2024-09-19T00:00:00"/>
        <d v="2024-06-15T00:00:00"/>
        <d v="2024-08-13T00:00:00"/>
        <d v="2024-03-02T00:00:00"/>
        <d v="2023-12-16T00:00:00"/>
        <d v="2024-11-09T00:00:00"/>
        <d v="2024-09-24T00:00:00"/>
        <d v="2024-03-25T00:00:00"/>
        <d v="2024-03-20T00:00:00"/>
        <d v="2024-05-06T00:00:00"/>
        <d v="2024-10-03T00:00:00"/>
        <d v="2024-01-26T00:00:00"/>
        <d v="2024-08-01T00:00:00"/>
        <d v="2024-11-02T00:00:00"/>
        <d v="2024-02-26T00:00:00"/>
        <d v="2024-11-16T00:00:00"/>
        <d v="2024-05-27T00:00:00"/>
        <d v="2024-02-18T00:00:00"/>
        <d v="2024-03-29T00:00:00"/>
        <d v="2024-08-06T00:00:00"/>
        <d v="2024-06-23T00:00:00"/>
        <d v="2024-01-04T00:00:00"/>
        <d v="2024-09-30T00:00:00"/>
        <d v="2024-02-22T00:00:00"/>
        <d v="2024-07-07T00:00:00"/>
        <d v="2024-09-11T00:00:00"/>
        <d v="2024-08-25T00:00:00"/>
        <d v="2024-01-27T00:00:00"/>
        <d v="2024-09-28T00:00:00"/>
        <d v="2024-11-12T00:00:00"/>
        <d v="2024-01-13T00:00:00"/>
        <d v="2024-04-04T00:00:00"/>
        <d v="2024-01-06T00:00:00"/>
        <d v="2024-03-16T00:00:00"/>
        <d v="2024-08-19T00:00:00"/>
        <d v="2024-09-10T00:00:00"/>
        <d v="2024-05-08T00:00:00"/>
        <d v="2024-07-22T00:00:00"/>
        <d v="2024-03-22T00:00:00"/>
        <d v="2024-09-27T00:00:00"/>
        <d v="2024-08-23T00:00:00"/>
        <d v="2024-05-30T00:00:00"/>
        <d v="2024-11-01T00:00:00"/>
        <d v="2024-11-22T00:00:00"/>
        <d v="2024-02-09T00:00:00"/>
        <d v="2024-09-16T00:00:00"/>
        <d v="2024-06-09T00:00:00"/>
        <d v="2024-07-11T00:00:00"/>
        <d v="2024-01-16T00:00:00"/>
        <d v="2024-10-15T00:00:00"/>
        <d v="2024-06-01T00:00:00"/>
        <d v="2024-10-18T00:00:00"/>
        <d v="2024-04-24T00:00:00"/>
        <d v="2023-12-02T00:00:00"/>
        <d v="2024-03-13T00:00:00"/>
        <d v="2024-02-23T00:00:00"/>
        <d v="2024-09-22T00:00:00"/>
        <d v="2024-01-05T00:00:00"/>
        <d v="2024-03-17T00:00:00"/>
        <d v="2024-06-11T00:00:00"/>
        <d v="2024-01-19T00:00:00"/>
        <d v="2024-04-07T00:00:00"/>
        <d v="2024-10-05T00:00:00"/>
        <d v="2024-01-02T00:00:00"/>
        <d v="2024-01-01T00:00:00"/>
        <d v="2024-07-06T00:00:00"/>
        <d v="2024-06-05T00:00:00"/>
        <d v="2024-07-01T00:00:00"/>
        <d v="2024-06-04T00:00:00"/>
        <d v="2023-12-10T00:00:00"/>
        <d v="2024-10-21T00:00:00"/>
        <d v="2023-12-11T00:00:00"/>
        <d v="2024-07-24T00:00:00"/>
        <d v="2024-05-07T00:00:00"/>
        <d v="2023-12-29T00:00:00"/>
        <d v="2024-10-26T00:00:00"/>
        <d v="2024-07-13T00:00:00"/>
        <d v="2024-07-03T00:00:00"/>
        <d v="2024-04-11T00:00:00"/>
        <d v="2024-03-26T00:00:00"/>
        <d v="2024-02-15T00:00:00"/>
        <d v="2024-07-02T00:00:00"/>
        <d v="2024-06-08T00:00:00"/>
        <d v="2024-02-02T00:00:00"/>
        <d v="2024-04-19T00:00:00"/>
        <d v="2024-04-14T00:00:00"/>
        <d v="2024-09-17T00:00:00"/>
        <d v="2023-12-07T00:00:00"/>
        <d v="2024-06-07T00:00:00"/>
        <d v="2024-05-03T00:00:00"/>
        <d v="2024-04-23T00:00:00"/>
        <d v="2024-11-05T00:00:00"/>
        <d v="2024-09-05T00:00:00"/>
        <d v="2024-04-03T00:00:00"/>
        <d v="2024-04-20T00:00:00"/>
        <d v="2023-12-26T00:00:00"/>
        <d v="2024-10-04T00:00:00"/>
        <d v="2024-05-31T00:00:00"/>
        <d v="2024-06-14T00:00:00"/>
        <d v="2024-10-28T00:00:00"/>
        <d v="2024-06-28T00:00:00"/>
        <d v="2024-04-06T00:00:00"/>
        <d v="2024-01-23T00:00:00"/>
        <d v="2024-02-28T00:00:00"/>
        <d v="2024-04-28T00:00:00"/>
        <d v="2024-08-29T00:00:00"/>
        <d v="2023-12-25T00:00:00"/>
        <d v="2024-08-17T00:00:00"/>
        <d v="2024-09-25T00:00:00"/>
        <d v="2023-12-31T00:00:00"/>
        <d v="2024-07-12T00:00:00"/>
        <d v="2024-01-09T00:00:00"/>
        <d v="2024-02-14T00:00:00"/>
        <d v="2024-08-20T00:00:00"/>
        <d v="2024-11-28T00:00:00"/>
        <d v="2024-01-22T00:00:00"/>
        <d v="2024-10-16T00:00:00"/>
        <d v="2024-03-04T00:00:00"/>
        <d v="2024-09-06T00:00:00"/>
        <d v="2024-10-13T00:00:00"/>
        <d v="2024-10-24T00:00:00"/>
        <d v="2024-02-03T00:00:00"/>
        <d v="2023-12-04T00:00:00"/>
        <d v="2024-06-18T00:00:00"/>
        <d v="2023-12-27T00:00:00"/>
        <d v="2024-06-02T00:00:00"/>
        <d v="2024-01-25T00:00:00"/>
        <d v="2024-07-23T00:00:00"/>
        <d v="2024-08-03T00:00:00"/>
        <d v="2024-08-08T00:00:00"/>
        <d v="2024-08-30T00:00:00"/>
        <d v="2024-08-05T00:00:00"/>
        <d v="2024-02-11T00:00:00"/>
        <d v="2024-03-07T00:00:00"/>
        <d v="2024-02-17T00:00:00"/>
        <d v="2024-10-02T00:00:00"/>
        <d v="2024-10-29T00:00:00"/>
        <d v="2024-08-04T00:00:00"/>
        <d v="2024-01-15T00:00:00"/>
        <d v="2024-11-26T00:00:00"/>
        <d v="2024-02-01T00:00:00"/>
        <d v="2024-02-12T00:00:00"/>
        <d v="2023-12-03T00:00:00"/>
        <d v="2024-07-31T00:00:00"/>
        <d v="2024-02-29T00:00:00"/>
        <d v="2024-01-12T00:00:00"/>
        <d v="2024-04-02T00:00:00"/>
        <d v="2024-07-08T00:00:00"/>
        <d v="2024-07-16T00:00:00"/>
        <d v="2024-08-07T00:00:00"/>
        <d v="2024-03-14T00:00:00"/>
        <d v="2024-09-07T00:00:00"/>
        <d v="2024-11-17T00:00:00"/>
        <d v="2024-08-27T00:00:00"/>
        <d v="2024-02-04T00:00:00"/>
        <d v="2024-02-16T00:00:00"/>
        <d v="2023-12-19T00:00:00"/>
        <d v="2024-10-30T00:00:00"/>
        <d v="2024-11-06T00:00:00"/>
        <d v="2024-06-17T00:00:00"/>
        <d v="2024-03-03T00:00:00"/>
        <d v="2024-06-25T00:00:00"/>
        <d v="2024-07-05T00:00:00"/>
        <d v="2024-09-23T00:00:00"/>
        <d v="2024-05-28T00:00:00"/>
        <d v="2023-12-09T00:00:00"/>
        <d v="2024-04-17T00:00:00"/>
        <d v="2024-09-14T00:00:00"/>
        <d v="2024-01-07T00:00:00"/>
        <d v="2024-09-03T00:00:00"/>
        <d v="2024-11-03T00:00:00"/>
        <d v="2024-08-22T00:00:00"/>
        <d v="2024-11-10T00:00:00"/>
        <d v="2023-12-18T00:00:00"/>
        <d v="2023-12-15T00:00:00"/>
        <d v="2024-06-19T00:00:00"/>
        <d v="2024-02-07T00:00:00"/>
        <d v="2024-06-29T00:00:00"/>
        <d v="2024-08-26T00:00:00"/>
        <d v="2023-12-05T00:00:00"/>
        <d v="2024-07-27T00:00:00"/>
        <d v="2024-10-09T00:00:00"/>
        <d v="2024-10-12T00:00:00"/>
        <d v="2024-06-21T00:00:00"/>
        <d v="2024-09-12T00:00:00"/>
        <d v="2024-11-04T00:00:00"/>
        <d v="2024-03-24T00:00:00"/>
        <d v="2024-04-12T00:00:00"/>
        <d v="2024-04-25T00:00:00"/>
        <d v="2024-02-21T00:00:00"/>
        <d v="2024-11-19T00:00:00"/>
        <d v="2023-12-23T00:00:00"/>
        <d v="2024-05-25T00:00:00"/>
        <d v="2024-04-16T00:00:00"/>
        <d v="2024-08-15T00:00:00"/>
        <d v="2024-05-11T00:00:00"/>
        <d v="2024-02-05T00:00:00"/>
        <d v="2024-02-20T00:00:00"/>
        <d v="2024-12-01T00:00:00"/>
        <d v="2024-11-25T00:00:00"/>
        <d v="2024-10-25T00:00:00"/>
        <d v="2024-10-23T00:00:00"/>
        <d v="2024-06-22T00:00:00"/>
        <d v="2024-10-20T00:00:00"/>
        <d v="2024-05-26T00:00:00"/>
        <d v="2023-12-24T00:00:00"/>
        <d v="2024-08-12T00:00:00"/>
        <d v="2024-07-18T00:00:00"/>
        <d v="2024-04-18T00:00:00"/>
        <d v="2024-07-25T00:00:00"/>
        <d v="2024-07-14T00:00:00"/>
        <d v="2024-06-30T00:00:00"/>
        <d v="2024-10-14T00:00:00"/>
        <d v="2024-05-15T00:00:00"/>
        <d v="2024-03-05T00:00:00"/>
        <d v="2024-10-19T00:00:00"/>
        <d v="2024-01-21T00:00:00"/>
        <d v="2024-07-28T00:00:00"/>
        <d v="2024-06-13T00:00:00"/>
        <d v="2024-01-14T00:00:00"/>
        <d v="2024-03-11T00:00:00"/>
        <d v="2024-11-18T00:00:00"/>
        <d v="2024-05-04T00:00:00"/>
        <d v="2024-02-08T00:00:00"/>
        <d v="2024-04-22T00:00:00"/>
        <d v="2024-05-12T00:00:00"/>
        <d v="2024-02-27T00:00:00"/>
        <d v="2024-06-10T00:00:00"/>
        <d v="2024-05-16T00:00:00"/>
        <d v="2024-06-26T00:00:00"/>
        <d v="2024-01-10T00:00:00"/>
        <d v="2023-12-30T00:00:00"/>
        <d v="2023-12-08T00:00:00"/>
        <d v="2024-08-21T00:00:00"/>
        <d v="2024-08-11T00:00:00"/>
        <d v="2024-02-24T00:00:00"/>
        <d v="2024-08-14T00:00:00"/>
        <d v="2024-05-19T00:00:00"/>
        <d v="2024-03-21T00:00:00"/>
        <d v="2024-08-02T00:00:00"/>
        <d v="2024-11-30T00:00:00"/>
        <d v="2024-08-24T00:00:00"/>
        <d v="2024-03-12T00:00:00"/>
        <d v="2024-11-15T00:00:00"/>
        <d v="2024-07-26T00:00:00"/>
        <d v="2024-02-19T00:00:00"/>
        <d v="2024-07-29T00:00:00"/>
        <d v="2024-01-28T00:00:00"/>
        <d v="2024-03-18T00:00:00"/>
        <d v="2024-10-01T00:00:00"/>
        <d v="2024-07-17T00:00:00"/>
        <d v="2024-11-11T00:00:00"/>
        <d v="2024-08-28T00:00:00"/>
        <d v="2024-02-10T00:00:00"/>
        <d v="2024-03-15T00:00:00"/>
        <d v="2024-06-27T00:00:00"/>
        <d v="2024-08-16T00:00:00"/>
        <d v="2024-04-13T00:00:00"/>
        <d v="2024-04-21T00:00:00"/>
        <d v="2023-12-20T00:00:00"/>
      </sharedItems>
      <fieldGroup par="13"/>
    </cacheField>
    <cacheField name="Day" numFmtId="14">
      <sharedItems count="7">
        <s v="שישי"/>
        <s v="ראשון"/>
        <s v="חמישי"/>
        <s v="רביעי"/>
        <s v="שלישי"/>
        <s v="שני"/>
        <s v="שבת"/>
      </sharedItems>
    </cacheField>
    <cacheField name="Region" numFmtId="0">
      <sharedItems count="5">
        <s v="מערב"/>
        <s v="מרכז"/>
        <s v="דרום"/>
        <s v="צפון"/>
        <s v="מזרח"/>
      </sharedItems>
    </cacheField>
    <cacheField name="Agent" numFmtId="0">
      <sharedItems count="6">
        <s v="יובל כהן"/>
        <s v="אורי גולדשטיין"/>
        <s v="יעל פרידמן"/>
        <s v="מיכל רוזנברג"/>
        <s v="נועם אברמוביץ"/>
        <s v="דניאל לוי"/>
      </sharedItems>
    </cacheField>
    <cacheField name="Payment_Method" numFmtId="0">
      <sharedItems count="5">
        <s v="PayBox"/>
        <s v="Bit"/>
        <s v="PayPal"/>
        <s v="Credit"/>
        <s v="Cash"/>
      </sharedItems>
    </cacheField>
    <cacheField name="Commission" numFmtId="164">
      <sharedItems containsSemiMixedTypes="0" containsString="0" containsNumber="1" minValue="906" maxValue="3772"/>
    </cacheField>
    <cacheField name="Sale_Amount_USD" numFmtId="165">
      <sharedItems containsSemiMixedTypes="0" containsString="0" containsNumber="1" containsInteger="1" minValue="10000" maxValue="40000"/>
    </cacheField>
    <cacheField name="Exchange_Rate" numFmtId="4">
      <sharedItems containsSemiMixedTypes="0" containsString="0" containsNumber="1" minValue="3.5649999999999999" maxValue="3.843"/>
    </cacheField>
    <cacheField name="Sale_Amount_ILS" numFmtId="164">
      <sharedItems containsSemiMixedTypes="0" containsString="0" containsNumber="1" minValue="36240" maxValue="150880"/>
    </cacheField>
    <cacheField name="Cost_ILS" numFmtId="164">
      <sharedItems containsSemiMixedTypes="0" containsString="0" containsNumber="1" containsInteger="1" minValue="15020" maxValue="49989"/>
    </cacheField>
    <cacheField name="Profit_ILS" numFmtId="164">
      <sharedItems containsSemiMixedTypes="0" containsString="0" containsNumber="1" minValue="-10511.875" maxValue="125371.8"/>
    </cacheField>
    <cacheField name="Months (Date)" numFmtId="0" databaseField="0">
      <fieldGroup base="0">
        <rangePr groupBy="months" startDate="2023-12-01T00:00:00" endDate="2024-12-02T00:00:00"/>
        <groupItems count="14">
          <s v="&lt;01/12/2023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02/12/2024"/>
        </groupItems>
      </fieldGroup>
    </cacheField>
    <cacheField name="Quarters (Date)" numFmtId="0" databaseField="0">
      <fieldGroup base="0">
        <rangePr groupBy="quarters" startDate="2023-12-01T00:00:00" endDate="2024-12-02T00:00:00"/>
        <groupItems count="6">
          <s v="&lt;01/12/2023"/>
          <s v="Qtr1"/>
          <s v="Qtr2"/>
          <s v="Qtr3"/>
          <s v="Qtr4"/>
          <s v="&gt;02/12/2024"/>
        </groupItems>
      </fieldGroup>
    </cacheField>
    <cacheField name="Years (Date)" numFmtId="0" databaseField="0">
      <fieldGroup base="0">
        <rangePr groupBy="years" startDate="2023-12-01T00:00:00" endDate="2024-12-02T00:00:00"/>
        <groupItems count="4">
          <s v="&lt;01/12/2023"/>
          <s v="2023"/>
          <s v="2024"/>
          <s v="&gt;02/1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uval mogilevsky navian" refreshedDate="45703.433773032404" backgroundQuery="1" createdVersion="8" refreshedVersion="8" minRefreshableVersion="3" recordCount="0" supportSubquery="1" supportAdvancedDrill="1" xr:uid="{8FFBDFAF-0F4A-47C4-A870-CE7940A5B02C}">
  <cacheSource type="external" connectionId="1"/>
  <cacheFields count="2">
    <cacheField name="[Range].[Month].[Month]" caption="Month" numFmtId="0" hierarchy="2" level="1">
      <sharedItems count="12"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</sharedItems>
    </cacheField>
    <cacheField name="[Measures].[Sum of Profit_ILS]" caption="Sum of Profit_ILS" numFmtId="0" hierarchy="15" level="32767"/>
  </cacheFields>
  <cacheHierarchies count="16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Agent]" caption="Agent" attribute="1" defaultMemberUniqueName="[Range].[Agent].[All]" allUniqueName="[Range].[Agent].[All]" dimensionUniqueName="[Range]" displayFolder="" count="0" memberValueDatatype="130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Commission]" caption="Commission" attribute="1" defaultMemberUniqueName="[Range].[Commission].[All]" allUniqueName="[Range].[Commission].[All]" dimensionUniqueName="[Range]" displayFolder="" count="0" memberValueDatatype="5" unbalanced="0"/>
    <cacheHierarchy uniqueName="[Range].[Sale_Amount_USD]" caption="Sale_Amount_USD" attribute="1" defaultMemberUniqueName="[Range].[Sale_Amount_USD].[All]" allUniqueName="[Range].[Sale_Amount_USD].[All]" dimensionUniqueName="[Range]" displayFolder="" count="0" memberValueDatatype="20" unbalanced="0"/>
    <cacheHierarchy uniqueName="[Range].[Exchange_Rate]" caption="Exchange_Rate" attribute="1" defaultMemberUniqueName="[Range].[Exchange_Rate].[All]" allUniqueName="[Range].[Exchange_Rate].[All]" dimensionUniqueName="[Range]" displayFolder="" count="0" memberValueDatatype="5" unbalanced="0"/>
    <cacheHierarchy uniqueName="[Range].[Sale_Amount_ILS]" caption="Sale_Amount_ILS" attribute="1" defaultMemberUniqueName="[Range].[Sale_Amount_ILS].[All]" allUniqueName="[Range].[Sale_Amount_ILS].[All]" dimensionUniqueName="[Range]" displayFolder="" count="0" memberValueDatatype="5" unbalanced="0"/>
    <cacheHierarchy uniqueName="[Range].[Cost_ILS]" caption="Cost_ILS" attribute="1" defaultMemberUniqueName="[Range].[Cost_ILS].[All]" allUniqueName="[Range].[Cost_ILS].[All]" dimensionUniqueName="[Range]" displayFolder="" count="0" memberValueDatatype="20" unbalanced="0"/>
    <cacheHierarchy uniqueName="[Range].[Profit_ILS]" caption="Profit_ILS" attribute="1" defaultMemberUniqueName="[Range].[Profit_ILS].[All]" allUniqueName="[Range].[Profit_ILS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xchange_Rate]" caption="Sum of Exchange_Rate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ofit_ILS]" caption="Sum of Profit_IL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d v="2024-11-08T00:00:00"/>
    <x v="0"/>
    <x v="0"/>
    <s v="יובל כהן"/>
    <s v="PayBox"/>
    <n v="3442.8500000000004"/>
    <n v="37000"/>
    <n v="3.722"/>
    <n v="137714"/>
    <n v="25287"/>
    <n v="108984.15"/>
  </r>
  <r>
    <d v="2024-10-27T00:00:00"/>
    <x v="1"/>
    <x v="1"/>
    <s v="אורי גולדשטיין"/>
    <s v="Bit"/>
    <n v="3595.75"/>
    <n v="38000"/>
    <n v="3.7850000000000001"/>
    <n v="143830"/>
    <n v="49672"/>
    <n v="90562.25"/>
  </r>
  <r>
    <d v="2024-10-11T00:00:00"/>
    <x v="0"/>
    <x v="2"/>
    <s v="יעל פרידמן"/>
    <s v="Bit"/>
    <n v="2264.4"/>
    <n v="24000"/>
    <n v="3.774"/>
    <n v="90576"/>
    <n v="34566"/>
    <n v="53745.599999999999"/>
  </r>
  <r>
    <d v="2024-09-20T00:00:00"/>
    <x v="0"/>
    <x v="3"/>
    <s v="יעל פרידמן"/>
    <s v="PayPal"/>
    <n v="1976.625"/>
    <n v="21000"/>
    <n v="3.7650000000000001"/>
    <n v="79065"/>
    <n v="31620"/>
    <n v="45468.375"/>
  </r>
  <r>
    <d v="2024-11-21T00:00:00"/>
    <x v="2"/>
    <x v="0"/>
    <s v="מיכל רוזנברג"/>
    <s v="Credit"/>
    <n v="1633.1875"/>
    <n v="17500"/>
    <n v="3.7330000000000001"/>
    <n v="65327.5"/>
    <n v="18442"/>
    <n v="45252.3125"/>
  </r>
  <r>
    <d v="2024-05-22T00:00:00"/>
    <x v="3"/>
    <x v="4"/>
    <s v="אורי גולדשטיין"/>
    <s v="Cash"/>
    <n v="2571.8000000000002"/>
    <n v="28000"/>
    <n v="3.6739999999999999"/>
    <n v="102872"/>
    <n v="33213"/>
    <n v="67087.199999999997"/>
  </r>
  <r>
    <d v="2024-02-13T00:00:00"/>
    <x v="4"/>
    <x v="4"/>
    <s v="נועם אברמוביץ"/>
    <s v="Bit"/>
    <n v="2778.55"/>
    <n v="30500"/>
    <n v="3.6440000000000001"/>
    <n v="111142"/>
    <n v="33908"/>
    <n v="74455.45"/>
  </r>
  <r>
    <d v="2024-01-24T00:00:00"/>
    <x v="3"/>
    <x v="2"/>
    <s v="יובל כהן"/>
    <s v="Cash"/>
    <n v="2139"/>
    <n v="23000"/>
    <n v="3.72"/>
    <n v="85560"/>
    <n v="38497"/>
    <n v="44924"/>
  </r>
  <r>
    <d v="2024-04-26T00:00:00"/>
    <x v="0"/>
    <x v="0"/>
    <s v="מיכל רוזנברג"/>
    <s v="PayBox"/>
    <n v="1670.375"/>
    <n v="17500"/>
    <n v="3.8180000000000001"/>
    <n v="66815"/>
    <n v="33564"/>
    <n v="31580.625"/>
  </r>
  <r>
    <d v="2024-05-05T00:00:00"/>
    <x v="1"/>
    <x v="2"/>
    <s v="מיכל רוזנברג"/>
    <s v="Bit"/>
    <n v="3443.7750000000001"/>
    <n v="37000"/>
    <n v="3.7229999999999999"/>
    <n v="137751"/>
    <n v="27749"/>
    <n v="106558.22500000001"/>
  </r>
  <r>
    <d v="2024-09-15T00:00:00"/>
    <x v="1"/>
    <x v="0"/>
    <s v="אורי גולדשטיין"/>
    <s v="Credit"/>
    <n v="3243.625"/>
    <n v="35000"/>
    <n v="3.7069999999999999"/>
    <n v="129745"/>
    <n v="44046"/>
    <n v="82455.375"/>
  </r>
  <r>
    <d v="2024-06-20T00:00:00"/>
    <x v="2"/>
    <x v="4"/>
    <s v="מיכל רוזנברג"/>
    <s v="Credit"/>
    <n v="1441.1125000000002"/>
    <n v="15500"/>
    <n v="3.7189999999999999"/>
    <n v="57644.5"/>
    <n v="15329"/>
    <n v="40874.387499999997"/>
  </r>
  <r>
    <d v="2023-12-12T00:00:00"/>
    <x v="4"/>
    <x v="3"/>
    <s v="דניאל לוי"/>
    <s v="Cash"/>
    <n v="3105.4500000000003"/>
    <n v="33500"/>
    <n v="3.7080000000000002"/>
    <n v="124218"/>
    <n v="24853"/>
    <n v="96259.55"/>
  </r>
  <r>
    <d v="2024-11-14T00:00:00"/>
    <x v="2"/>
    <x v="0"/>
    <s v="יובל כהן"/>
    <s v="PayBox"/>
    <n v="3092.1000000000004"/>
    <n v="33000"/>
    <n v="3.7480000000000002"/>
    <n v="123684"/>
    <n v="26609"/>
    <n v="93982.9"/>
  </r>
  <r>
    <d v="2024-03-31T00:00:00"/>
    <x v="1"/>
    <x v="2"/>
    <s v="יעל פרידמן"/>
    <s v="Cash"/>
    <n v="1288.3500000000001"/>
    <n v="14000"/>
    <n v="3.681"/>
    <n v="51534"/>
    <n v="29916"/>
    <n v="20329.650000000001"/>
  </r>
  <r>
    <d v="2024-10-07T00:00:00"/>
    <x v="5"/>
    <x v="2"/>
    <s v="יובל כהן"/>
    <s v="Bit"/>
    <n v="2934.15"/>
    <n v="31000"/>
    <n v="3.786"/>
    <n v="117366"/>
    <n v="48648"/>
    <n v="65783.850000000006"/>
  </r>
  <r>
    <d v="2023-12-01T00:00:00"/>
    <x v="0"/>
    <x v="1"/>
    <s v="מיכל רוזנברג"/>
    <s v="Credit"/>
    <n v="2897.7250000000004"/>
    <n v="31000"/>
    <n v="3.7389999999999999"/>
    <n v="115909"/>
    <n v="31313"/>
    <n v="81698.274999999994"/>
  </r>
  <r>
    <d v="2024-09-08T00:00:00"/>
    <x v="1"/>
    <x v="0"/>
    <s v="נועם אברמוביץ"/>
    <s v="Cash"/>
    <n v="1898.3000000000002"/>
    <n v="20500"/>
    <n v="3.7040000000000002"/>
    <n v="75932"/>
    <n v="19037"/>
    <n v="54996.7"/>
  </r>
  <r>
    <d v="2024-05-17T00:00:00"/>
    <x v="0"/>
    <x v="4"/>
    <s v="אורי גולדשטיין"/>
    <s v="Bit"/>
    <n v="1858"/>
    <n v="20000"/>
    <n v="3.7160000000000002"/>
    <n v="74320"/>
    <n v="33305"/>
    <n v="39157"/>
  </r>
  <r>
    <d v="2023-12-21T00:00:00"/>
    <x v="2"/>
    <x v="3"/>
    <s v="מיכל רוזנברג"/>
    <s v="Credit"/>
    <n v="1898.4"/>
    <n v="21000"/>
    <n v="3.6160000000000001"/>
    <n v="75936"/>
    <n v="31737"/>
    <n v="42300.6"/>
  </r>
  <r>
    <d v="2024-05-24T00:00:00"/>
    <x v="0"/>
    <x v="4"/>
    <s v="מיכל רוזנברג"/>
    <s v="Bit"/>
    <n v="918.25"/>
    <n v="10000"/>
    <n v="3.673"/>
    <n v="36730"/>
    <n v="40170"/>
    <n v="-4358.25"/>
  </r>
  <r>
    <d v="2024-09-18T00:00:00"/>
    <x v="3"/>
    <x v="4"/>
    <s v="נועם אברמוביץ"/>
    <s v="PayBox"/>
    <n v="2782.5875000000001"/>
    <n v="29500"/>
    <n v="3.7730000000000001"/>
    <n v="111303.5"/>
    <n v="37767"/>
    <n v="70753.912500000006"/>
  </r>
  <r>
    <d v="2023-12-28T00:00:00"/>
    <x v="2"/>
    <x v="0"/>
    <s v="דניאל לוי"/>
    <s v="PayPal"/>
    <n v="2578.5375000000004"/>
    <n v="28500"/>
    <n v="3.6190000000000002"/>
    <n v="103141.5"/>
    <n v="25059"/>
    <n v="75503.962499999994"/>
  </r>
  <r>
    <d v="2024-01-17T00:00:00"/>
    <x v="3"/>
    <x v="3"/>
    <s v="נועם אברמוביץ"/>
    <s v="PayBox"/>
    <n v="1655.5"/>
    <n v="17500"/>
    <n v="3.7839999999999998"/>
    <n v="66220"/>
    <n v="31773"/>
    <n v="32791.5"/>
  </r>
  <r>
    <d v="2024-05-02T00:00:00"/>
    <x v="2"/>
    <x v="2"/>
    <s v="דניאל לוי"/>
    <s v="Cash"/>
    <n v="3597.8250000000003"/>
    <n v="38500"/>
    <n v="3.738"/>
    <n v="143913"/>
    <n v="47477"/>
    <n v="92838.175000000003"/>
  </r>
  <r>
    <d v="2024-03-19T00:00:00"/>
    <x v="4"/>
    <x v="2"/>
    <s v="דניאל לוי"/>
    <s v="Cash"/>
    <n v="2384.2000000000003"/>
    <n v="26000"/>
    <n v="3.6680000000000001"/>
    <n v="95368"/>
    <n v="29200"/>
    <n v="63783.8"/>
  </r>
  <r>
    <d v="2024-08-09T00:00:00"/>
    <x v="0"/>
    <x v="2"/>
    <s v="דניאל לוי"/>
    <s v="Cash"/>
    <n v="2432.3000000000002"/>
    <n v="26000"/>
    <n v="3.742"/>
    <n v="97292"/>
    <n v="16328"/>
    <n v="78531.7"/>
  </r>
  <r>
    <d v="2024-04-29T00:00:00"/>
    <x v="5"/>
    <x v="0"/>
    <s v="יעל פרידמן"/>
    <s v="PayPal"/>
    <n v="1909"/>
    <n v="20000"/>
    <n v="3.8180000000000001"/>
    <n v="76360"/>
    <n v="25425"/>
    <n v="49026"/>
  </r>
  <r>
    <d v="2023-12-22T00:00:00"/>
    <x v="0"/>
    <x v="2"/>
    <s v="יעל פרידמן"/>
    <s v="PayBox"/>
    <n v="3149.125"/>
    <n v="35000"/>
    <n v="3.5990000000000002"/>
    <n v="125965"/>
    <n v="17580"/>
    <n v="105235.875"/>
  </r>
  <r>
    <d v="2024-11-27T00:00:00"/>
    <x v="3"/>
    <x v="3"/>
    <s v="יובל כהן"/>
    <s v="Bit"/>
    <n v="1598.625"/>
    <n v="17500"/>
    <n v="3.6539999999999999"/>
    <n v="63945"/>
    <n v="37198"/>
    <n v="25148.375"/>
  </r>
  <r>
    <d v="2024-09-01T00:00:00"/>
    <x v="1"/>
    <x v="3"/>
    <s v="דניאל לוי"/>
    <s v="Credit"/>
    <n v="1782.3000000000002"/>
    <n v="19500"/>
    <n v="3.6560000000000001"/>
    <n v="71292"/>
    <n v="37745"/>
    <n v="31764.7"/>
  </r>
  <r>
    <d v="2024-04-10T00:00:00"/>
    <x v="3"/>
    <x v="3"/>
    <s v="יעל פרידמן"/>
    <s v="PayPal"/>
    <n v="2646.2250000000004"/>
    <n v="28500"/>
    <n v="3.714"/>
    <n v="105849"/>
    <n v="49456"/>
    <n v="53746.775000000001"/>
  </r>
  <r>
    <d v="2024-01-31T00:00:00"/>
    <x v="3"/>
    <x v="3"/>
    <s v="דניאל לוי"/>
    <s v="Bit"/>
    <n v="2726.25"/>
    <n v="30000"/>
    <n v="3.6349999999999998"/>
    <n v="109050"/>
    <n v="40245"/>
    <n v="66078.75"/>
  </r>
  <r>
    <d v="2024-04-08T00:00:00"/>
    <x v="5"/>
    <x v="0"/>
    <s v="יובל כהן"/>
    <s v="Credit"/>
    <n v="3619.2000000000003"/>
    <n v="39000"/>
    <n v="3.7120000000000002"/>
    <n v="144768"/>
    <n v="15777"/>
    <n v="125371.8"/>
  </r>
  <r>
    <d v="2024-10-08T00:00:00"/>
    <x v="4"/>
    <x v="4"/>
    <s v="דניאל לוי"/>
    <s v="PayPal"/>
    <n v="3441.9500000000003"/>
    <n v="36500"/>
    <n v="3.7719999999999998"/>
    <n v="137678"/>
    <n v="35238"/>
    <n v="98998.05"/>
  </r>
  <r>
    <d v="2024-05-13T00:00:00"/>
    <x v="5"/>
    <x v="3"/>
    <s v="יובל כהן"/>
    <s v="PayPal"/>
    <n v="2839.55"/>
    <n v="30500"/>
    <n v="3.7240000000000002"/>
    <n v="113582"/>
    <n v="20540"/>
    <n v="90202.45"/>
  </r>
  <r>
    <d v="2023-12-14T00:00:00"/>
    <x v="2"/>
    <x v="1"/>
    <s v="יעל פרידמן"/>
    <s v="PayPal"/>
    <n v="1013.375"/>
    <n v="11000"/>
    <n v="3.6850000000000001"/>
    <n v="40535"/>
    <n v="15479"/>
    <n v="24042.625"/>
  </r>
  <r>
    <d v="2024-07-15T00:00:00"/>
    <x v="5"/>
    <x v="2"/>
    <s v="דניאל לוי"/>
    <s v="PayPal"/>
    <n v="3566.8500000000004"/>
    <n v="39500"/>
    <n v="3.6120000000000001"/>
    <n v="142674"/>
    <n v="29373"/>
    <n v="109734.15"/>
  </r>
  <r>
    <d v="2024-09-04T00:00:00"/>
    <x v="3"/>
    <x v="2"/>
    <s v="אורי גולדשטיין"/>
    <s v="PayBox"/>
    <n v="977.02500000000009"/>
    <n v="10500"/>
    <n v="3.722"/>
    <n v="39081"/>
    <n v="38970"/>
    <n v="-866.02500000000009"/>
  </r>
  <r>
    <d v="2024-04-09T00:00:00"/>
    <x v="4"/>
    <x v="0"/>
    <s v="יעל פרידמן"/>
    <s v="Cash"/>
    <n v="3456.5625"/>
    <n v="37500"/>
    <n v="3.6869999999999998"/>
    <n v="138262.5"/>
    <n v="23656"/>
    <n v="111149.9375"/>
  </r>
  <r>
    <d v="2024-04-01T00:00:00"/>
    <x v="5"/>
    <x v="1"/>
    <s v="יובל כהן"/>
    <s v="Credit"/>
    <n v="2564.1000000000004"/>
    <n v="28000"/>
    <n v="3.6629999999999998"/>
    <n v="102564"/>
    <n v="34940"/>
    <n v="65059.9"/>
  </r>
  <r>
    <d v="2024-03-30T00:00:00"/>
    <x v="6"/>
    <x v="0"/>
    <s v="דניאל לוי"/>
    <s v="Cash"/>
    <n v="2760.75"/>
    <n v="30000"/>
    <n v="3.681"/>
    <n v="110430"/>
    <n v="16899"/>
    <n v="90770.25"/>
  </r>
  <r>
    <d v="2024-08-18T00:00:00"/>
    <x v="1"/>
    <x v="2"/>
    <s v="מיכל רוזנברג"/>
    <s v="PayBox"/>
    <n v="1058.8625"/>
    <n v="11500"/>
    <n v="3.6829999999999998"/>
    <n v="42354.5"/>
    <n v="38427"/>
    <n v="2868.6374999999998"/>
  </r>
  <r>
    <d v="2024-01-11T00:00:00"/>
    <x v="2"/>
    <x v="0"/>
    <s v="יובל כהן"/>
    <s v="PayPal"/>
    <n v="3641.625"/>
    <n v="39000"/>
    <n v="3.7349999999999999"/>
    <n v="145665"/>
    <n v="24633"/>
    <n v="117390.375"/>
  </r>
  <r>
    <d v="2024-10-22T00:00:00"/>
    <x v="4"/>
    <x v="3"/>
    <s v="דניאל לוי"/>
    <s v="PayBox"/>
    <n v="1038.675"/>
    <n v="11000"/>
    <n v="3.7770000000000001"/>
    <n v="41547"/>
    <n v="20568"/>
    <n v="19940.325000000001"/>
  </r>
  <r>
    <d v="2024-09-18T00:00:00"/>
    <x v="3"/>
    <x v="3"/>
    <s v="נועם אברמוביץ"/>
    <s v="PayBox"/>
    <n v="1980.825"/>
    <n v="21000"/>
    <n v="3.7730000000000001"/>
    <n v="79233"/>
    <n v="26489"/>
    <n v="50763.175000000003"/>
  </r>
  <r>
    <d v="2024-09-26T00:00:00"/>
    <x v="2"/>
    <x v="0"/>
    <s v="נועם אברמוביץ"/>
    <s v="PayPal"/>
    <n v="969.67500000000007"/>
    <n v="10500"/>
    <n v="3.694"/>
    <n v="38787"/>
    <n v="32280"/>
    <n v="5537.3249999999998"/>
  </r>
  <r>
    <d v="2024-11-07T00:00:00"/>
    <x v="2"/>
    <x v="1"/>
    <s v="דניאל לוי"/>
    <s v="Credit"/>
    <n v="2468.4750000000004"/>
    <n v="26500"/>
    <n v="3.726"/>
    <n v="98739"/>
    <n v="22960"/>
    <n v="73310.524999999994"/>
  </r>
  <r>
    <d v="2024-07-04T00:00:00"/>
    <x v="2"/>
    <x v="1"/>
    <s v="יעל פרידמן"/>
    <s v="Bit"/>
    <n v="1402.875"/>
    <n v="15000"/>
    <n v="3.7410000000000001"/>
    <n v="56115"/>
    <n v="37334"/>
    <n v="17378.125"/>
  </r>
  <r>
    <d v="2024-06-03T00:00:00"/>
    <x v="5"/>
    <x v="1"/>
    <s v="אורי גולדשטיין"/>
    <s v="Cash"/>
    <n v="3066.0875000000001"/>
    <n v="33500"/>
    <n v="3.661"/>
    <n v="122643.5"/>
    <n v="40843"/>
    <n v="78734.412500000006"/>
  </r>
  <r>
    <d v="2024-04-30T00:00:00"/>
    <x v="4"/>
    <x v="3"/>
    <s v="נועם אברמוביץ"/>
    <s v="PayPal"/>
    <n v="2338.125"/>
    <n v="25000"/>
    <n v="3.7410000000000001"/>
    <n v="93525"/>
    <n v="29967"/>
    <n v="61219.875"/>
  </r>
  <r>
    <d v="2024-11-23T00:00:00"/>
    <x v="6"/>
    <x v="0"/>
    <s v="נועם אברמוביץ"/>
    <s v="PayBox"/>
    <n v="2376.6"/>
    <n v="25500"/>
    <n v="3.7280000000000002"/>
    <n v="95064"/>
    <n v="33633"/>
    <n v="59054.400000000001"/>
  </r>
  <r>
    <d v="2024-09-13T00:00:00"/>
    <x v="0"/>
    <x v="2"/>
    <s v="אורי גולדשטיין"/>
    <s v="PayPal"/>
    <n v="3707"/>
    <n v="40000"/>
    <n v="3.7069999999999999"/>
    <n v="148280"/>
    <n v="24275"/>
    <n v="120298"/>
  </r>
  <r>
    <d v="2024-08-10T00:00:00"/>
    <x v="6"/>
    <x v="0"/>
    <s v="יעל פרידמן"/>
    <s v="PayBox"/>
    <n v="1683.9"/>
    <n v="18000"/>
    <n v="3.742"/>
    <n v="67356"/>
    <n v="25530"/>
    <n v="40142.1"/>
  </r>
  <r>
    <d v="2024-01-29T00:00:00"/>
    <x v="5"/>
    <x v="1"/>
    <s v="נועם אברמוביץ"/>
    <s v="Credit"/>
    <n v="1566.9750000000001"/>
    <n v="17000"/>
    <n v="3.6869999999999998"/>
    <n v="62679"/>
    <n v="41239"/>
    <n v="19873.025000000001"/>
  </r>
  <r>
    <d v="2024-06-03T00:00:00"/>
    <x v="5"/>
    <x v="2"/>
    <s v="יעל פרידמן"/>
    <s v="PayBox"/>
    <n v="2425.4124999999999"/>
    <n v="26500"/>
    <n v="3.661"/>
    <n v="97016.5"/>
    <n v="22012"/>
    <n v="72579.087499999994"/>
  </r>
  <r>
    <d v="2024-03-10T00:00:00"/>
    <x v="1"/>
    <x v="2"/>
    <s v="יעל פרידמן"/>
    <s v="Cash"/>
    <n v="2057.35"/>
    <n v="23000"/>
    <n v="3.5779999999999998"/>
    <n v="82294"/>
    <n v="45169"/>
    <n v="35067.65"/>
  </r>
  <r>
    <d v="2024-09-15T00:00:00"/>
    <x v="1"/>
    <x v="3"/>
    <s v="יעל פרידמן"/>
    <s v="Cash"/>
    <n v="1204.7750000000001"/>
    <n v="13000"/>
    <n v="3.7069999999999999"/>
    <n v="48191"/>
    <n v="32089"/>
    <n v="14897.225"/>
  </r>
  <r>
    <d v="2024-04-05T00:00:00"/>
    <x v="0"/>
    <x v="0"/>
    <s v="יעל פרידמן"/>
    <s v="Cash"/>
    <n v="2811"/>
    <n v="30000"/>
    <n v="3.7480000000000002"/>
    <n v="112440"/>
    <n v="47276"/>
    <n v="62353"/>
  </r>
  <r>
    <d v="2024-01-20T00:00:00"/>
    <x v="6"/>
    <x v="2"/>
    <s v="מיכל רוזנברג"/>
    <s v="Bit"/>
    <n v="3469.6750000000002"/>
    <n v="37000"/>
    <n v="3.7509999999999999"/>
    <n v="138787"/>
    <n v="33092"/>
    <n v="102225.325"/>
  </r>
  <r>
    <d v="2024-10-10T00:00:00"/>
    <x v="2"/>
    <x v="1"/>
    <s v="מיכל רוזנברג"/>
    <s v="PayBox"/>
    <n v="1887"/>
    <n v="20000"/>
    <n v="3.774"/>
    <n v="75480"/>
    <n v="41384"/>
    <n v="32209"/>
  </r>
  <r>
    <d v="2024-03-09T00:00:00"/>
    <x v="6"/>
    <x v="2"/>
    <s v="אורי גולדשטיין"/>
    <s v="PayPal"/>
    <n v="1073.4000000000001"/>
    <n v="12000"/>
    <n v="3.5779999999999998"/>
    <n v="42936"/>
    <n v="31360"/>
    <n v="10502.6"/>
  </r>
  <r>
    <d v="2024-06-24T00:00:00"/>
    <x v="5"/>
    <x v="4"/>
    <s v="דניאל לוי"/>
    <s v="Credit"/>
    <n v="1443.0500000000002"/>
    <n v="15500"/>
    <n v="3.7240000000000002"/>
    <n v="57722"/>
    <n v="42137"/>
    <n v="14141.95"/>
  </r>
  <r>
    <d v="2024-05-29T00:00:00"/>
    <x v="3"/>
    <x v="1"/>
    <s v="דניאל לוי"/>
    <s v="Bit"/>
    <n v="1847"/>
    <n v="20000"/>
    <n v="3.694"/>
    <n v="73880"/>
    <n v="37609"/>
    <n v="34424"/>
  </r>
  <r>
    <d v="2023-12-13T00:00:00"/>
    <x v="3"/>
    <x v="2"/>
    <s v="נועם אברמוביץ"/>
    <s v="PayBox"/>
    <n v="1530.375"/>
    <n v="16500"/>
    <n v="3.71"/>
    <n v="61215"/>
    <n v="47821"/>
    <n v="11863.625"/>
  </r>
  <r>
    <d v="2024-03-23T00:00:00"/>
    <x v="6"/>
    <x v="0"/>
    <s v="יובל כהן"/>
    <s v="Bit"/>
    <n v="2671.2250000000004"/>
    <n v="29500"/>
    <n v="3.6219999999999999"/>
    <n v="106849"/>
    <n v="46558"/>
    <n v="57619.775000000001"/>
  </r>
  <r>
    <d v="2024-05-21T00:00:00"/>
    <x v="4"/>
    <x v="3"/>
    <s v="יעל פרידמן"/>
    <s v="Credit"/>
    <n v="1836"/>
    <n v="20000"/>
    <n v="3.6720000000000002"/>
    <n v="73440"/>
    <n v="19346"/>
    <n v="52258"/>
  </r>
  <r>
    <d v="2024-05-10T00:00:00"/>
    <x v="0"/>
    <x v="2"/>
    <s v="מיכל רוזנברג"/>
    <s v="PayBox"/>
    <n v="3162.8500000000004"/>
    <n v="34000"/>
    <n v="3.7210000000000001"/>
    <n v="126514"/>
    <n v="27635"/>
    <n v="95716.15"/>
  </r>
  <r>
    <d v="2024-07-20T00:00:00"/>
    <x v="6"/>
    <x v="4"/>
    <s v="יובל כהן"/>
    <s v="Credit"/>
    <n v="3616.2250000000004"/>
    <n v="39500"/>
    <n v="3.6619999999999999"/>
    <n v="144649"/>
    <n v="44513"/>
    <n v="96519.774999999994"/>
  </r>
  <r>
    <d v="2024-04-26T00:00:00"/>
    <x v="0"/>
    <x v="4"/>
    <s v="יובל כהן"/>
    <s v="PayPal"/>
    <n v="2815.7750000000001"/>
    <n v="29500"/>
    <n v="3.8180000000000001"/>
    <n v="112631"/>
    <n v="20534"/>
    <n v="89281.225000000006"/>
  </r>
  <r>
    <d v="2024-07-30T00:00:00"/>
    <x v="4"/>
    <x v="3"/>
    <s v="אורי גולדשטיין"/>
    <s v="Bit"/>
    <n v="1399.875"/>
    <n v="15000"/>
    <n v="3.7330000000000001"/>
    <n v="55995"/>
    <n v="20991"/>
    <n v="33604.125"/>
  </r>
  <r>
    <d v="2024-04-10T00:00:00"/>
    <x v="3"/>
    <x v="3"/>
    <s v="נועם אברמוביץ"/>
    <s v="PayPal"/>
    <n v="2924.7750000000001"/>
    <n v="31500"/>
    <n v="3.714"/>
    <n v="116991"/>
    <n v="27436"/>
    <n v="86630.225000000006"/>
  </r>
  <r>
    <d v="2024-06-16T00:00:00"/>
    <x v="1"/>
    <x v="2"/>
    <s v="דניאל לוי"/>
    <s v="PayPal"/>
    <n v="2885.3250000000003"/>
    <n v="31000"/>
    <n v="3.7229999999999999"/>
    <n v="115413"/>
    <n v="42096"/>
    <n v="70431.675000000003"/>
  </r>
  <r>
    <d v="2024-04-27T00:00:00"/>
    <x v="6"/>
    <x v="1"/>
    <s v="יעל פרידמן"/>
    <s v="Bit"/>
    <n v="2815.7750000000001"/>
    <n v="29500"/>
    <n v="3.8180000000000001"/>
    <n v="112631"/>
    <n v="28788"/>
    <n v="81027.225000000006"/>
  </r>
  <r>
    <d v="2024-04-26T00:00:00"/>
    <x v="0"/>
    <x v="0"/>
    <s v="נועם אברמוביץ"/>
    <s v="PayBox"/>
    <n v="2243.0750000000003"/>
    <n v="23500"/>
    <n v="3.8180000000000001"/>
    <n v="89723"/>
    <n v="41810"/>
    <n v="45669.925000000003"/>
  </r>
  <r>
    <d v="2023-12-17T00:00:00"/>
    <x v="1"/>
    <x v="0"/>
    <s v="יעל פרידמן"/>
    <s v="PayBox"/>
    <n v="1874.7250000000001"/>
    <n v="20500"/>
    <n v="3.6579999999999999"/>
    <n v="74989"/>
    <n v="44584"/>
    <n v="28530.275000000001"/>
  </r>
  <r>
    <d v="2024-06-06T00:00:00"/>
    <x v="2"/>
    <x v="0"/>
    <s v="דניאל לוי"/>
    <s v="PayPal"/>
    <n v="2234.4"/>
    <n v="24000"/>
    <n v="3.7240000000000002"/>
    <n v="89376"/>
    <n v="41080"/>
    <n v="46061.599999999999"/>
  </r>
  <r>
    <d v="2024-01-30T00:00:00"/>
    <x v="4"/>
    <x v="4"/>
    <s v="דניאל לוי"/>
    <s v="PayPal"/>
    <n v="3606.3500000000004"/>
    <n v="39500"/>
    <n v="3.6520000000000001"/>
    <n v="144254"/>
    <n v="20184"/>
    <n v="120463.65"/>
  </r>
  <r>
    <d v="2024-10-07T00:00:00"/>
    <x v="5"/>
    <x v="4"/>
    <s v="נועם אברמוביץ"/>
    <s v="Credit"/>
    <n v="1987.65"/>
    <n v="21000"/>
    <n v="3.786"/>
    <n v="79506"/>
    <n v="32402"/>
    <n v="45116.35"/>
  </r>
  <r>
    <d v="2024-05-18T00:00:00"/>
    <x v="6"/>
    <x v="2"/>
    <s v="נועם אברמוביץ"/>
    <s v="Cash"/>
    <n v="3297.9500000000003"/>
    <n v="35500"/>
    <n v="3.7160000000000002"/>
    <n v="131918"/>
    <n v="40162"/>
    <n v="88458.05"/>
  </r>
  <r>
    <d v="2024-04-09T00:00:00"/>
    <x v="4"/>
    <x v="3"/>
    <s v="יעל פרידמן"/>
    <s v="Cash"/>
    <n v="2534.8125"/>
    <n v="27500"/>
    <n v="3.6869999999999998"/>
    <n v="101392.5"/>
    <n v="45323"/>
    <n v="53534.6875"/>
  </r>
  <r>
    <d v="2024-03-01T00:00:00"/>
    <x v="0"/>
    <x v="1"/>
    <s v="יובל כהן"/>
    <s v="Cash"/>
    <n v="1069.5"/>
    <n v="12000"/>
    <n v="3.5649999999999999"/>
    <n v="42780"/>
    <n v="44079"/>
    <n v="-2368.5"/>
  </r>
  <r>
    <d v="2024-04-15T00:00:00"/>
    <x v="5"/>
    <x v="3"/>
    <s v="אורי גולדשטיין"/>
    <s v="PayBox"/>
    <n v="2276.0500000000002"/>
    <n v="24500"/>
    <n v="3.7160000000000002"/>
    <n v="91042"/>
    <n v="39875"/>
    <n v="48890.95"/>
  </r>
  <r>
    <d v="2024-10-17T00:00:00"/>
    <x v="2"/>
    <x v="3"/>
    <s v="אורי גולדשטיין"/>
    <s v="Bit"/>
    <n v="1881.5"/>
    <n v="20000"/>
    <n v="3.7629999999999999"/>
    <n v="75260"/>
    <n v="36110"/>
    <n v="37268.5"/>
  </r>
  <r>
    <d v="2024-03-06T00:00:00"/>
    <x v="3"/>
    <x v="0"/>
    <s v="יובל כהן"/>
    <s v="Credit"/>
    <n v="1353"/>
    <n v="15000"/>
    <n v="3.6080000000000001"/>
    <n v="54120"/>
    <n v="20607"/>
    <n v="32160"/>
  </r>
  <r>
    <d v="2024-05-13T00:00:00"/>
    <x v="5"/>
    <x v="1"/>
    <s v="דניאל לוי"/>
    <s v="Bit"/>
    <n v="2560.25"/>
    <n v="27500"/>
    <n v="3.7240000000000002"/>
    <n v="102410"/>
    <n v="32421"/>
    <n v="67428.75"/>
  </r>
  <r>
    <d v="2024-03-23T00:00:00"/>
    <x v="6"/>
    <x v="4"/>
    <s v="יעל פרידמן"/>
    <s v="PayBox"/>
    <n v="1901.5500000000002"/>
    <n v="21000"/>
    <n v="3.6219999999999999"/>
    <n v="76062"/>
    <n v="35680"/>
    <n v="38480.449999999997"/>
  </r>
  <r>
    <d v="2024-07-04T00:00:00"/>
    <x v="2"/>
    <x v="3"/>
    <s v="דניאל לוי"/>
    <s v="PayPal"/>
    <n v="1730.2125000000001"/>
    <n v="18500"/>
    <n v="3.7410000000000001"/>
    <n v="69208.5"/>
    <n v="21834"/>
    <n v="45644.287499999999"/>
  </r>
  <r>
    <d v="2024-09-20T00:00:00"/>
    <x v="0"/>
    <x v="2"/>
    <s v="מיכל רוזנברג"/>
    <s v="Credit"/>
    <n v="1458.9375"/>
    <n v="15500"/>
    <n v="3.7650000000000001"/>
    <n v="58357.5"/>
    <n v="20135"/>
    <n v="36763.5625"/>
  </r>
  <r>
    <d v="2024-05-09T00:00:00"/>
    <x v="2"/>
    <x v="1"/>
    <s v="דניאל לוי"/>
    <s v="PayPal"/>
    <n v="3741"/>
    <n v="40000"/>
    <n v="3.7410000000000001"/>
    <n v="149640"/>
    <n v="44740"/>
    <n v="101159"/>
  </r>
  <r>
    <d v="2024-09-29T00:00:00"/>
    <x v="1"/>
    <x v="0"/>
    <s v="דניאל לוי"/>
    <s v="PayBox"/>
    <n v="1018.6"/>
    <n v="11000"/>
    <n v="3.7040000000000002"/>
    <n v="40744"/>
    <n v="37269"/>
    <n v="2456.4"/>
  </r>
  <r>
    <d v="2024-09-19T00:00:00"/>
    <x v="2"/>
    <x v="3"/>
    <s v="יעל פרידמן"/>
    <s v="PayPal"/>
    <n v="2631.3"/>
    <n v="28000"/>
    <n v="3.7589999999999999"/>
    <n v="105252"/>
    <n v="37755"/>
    <n v="64865.7"/>
  </r>
  <r>
    <d v="2024-06-15T00:00:00"/>
    <x v="6"/>
    <x v="2"/>
    <s v="נועם אברמוביץ"/>
    <s v="Bit"/>
    <n v="3211.0875000000001"/>
    <n v="34500"/>
    <n v="3.7229999999999999"/>
    <n v="128443.5"/>
    <n v="37492"/>
    <n v="87740.412500000006"/>
  </r>
  <r>
    <d v="2024-08-13T00:00:00"/>
    <x v="4"/>
    <x v="0"/>
    <s v="יעל פרידמן"/>
    <s v="PayPal"/>
    <n v="2214.875"/>
    <n v="23500"/>
    <n v="3.77"/>
    <n v="88595"/>
    <n v="41619"/>
    <n v="44761.125"/>
  </r>
  <r>
    <d v="2024-11-23T00:00:00"/>
    <x v="6"/>
    <x v="2"/>
    <s v="נועם אברמוביץ"/>
    <s v="PayPal"/>
    <n v="2190.2000000000003"/>
    <n v="23500"/>
    <n v="3.7280000000000002"/>
    <n v="87608"/>
    <n v="45492"/>
    <n v="39925.800000000003"/>
  </r>
  <r>
    <d v="2024-03-02T00:00:00"/>
    <x v="6"/>
    <x v="4"/>
    <s v="נועם אברמוביץ"/>
    <s v="PayBox"/>
    <n v="1604.25"/>
    <n v="18000"/>
    <n v="3.5649999999999999"/>
    <n v="64170"/>
    <n v="18665"/>
    <n v="43900.75"/>
  </r>
  <r>
    <d v="2023-12-12T00:00:00"/>
    <x v="4"/>
    <x v="2"/>
    <s v="יובל כהן"/>
    <s v="Credit"/>
    <n v="1019.7"/>
    <n v="11000"/>
    <n v="3.7080000000000002"/>
    <n v="40788"/>
    <n v="17278"/>
    <n v="22490.3"/>
  </r>
  <r>
    <d v="2024-09-04T00:00:00"/>
    <x v="3"/>
    <x v="0"/>
    <s v="נועם אברמוביץ"/>
    <s v="Bit"/>
    <n v="3722"/>
    <n v="40000"/>
    <n v="3.722"/>
    <n v="148880"/>
    <n v="24043"/>
    <n v="121115"/>
  </r>
  <r>
    <d v="2023-12-16T00:00:00"/>
    <x v="6"/>
    <x v="4"/>
    <s v="יובל כהן"/>
    <s v="PayPal"/>
    <n v="1005.95"/>
    <n v="11000"/>
    <n v="3.6579999999999999"/>
    <n v="40238"/>
    <n v="47508"/>
    <n v="-8275.9500000000007"/>
  </r>
  <r>
    <d v="2024-11-09T00:00:00"/>
    <x v="6"/>
    <x v="2"/>
    <s v="דניאל לוי"/>
    <s v="Credit"/>
    <n v="3303.2750000000001"/>
    <n v="35500"/>
    <n v="3.722"/>
    <n v="132131"/>
    <n v="36628"/>
    <n v="92199.725000000006"/>
  </r>
  <r>
    <d v="2024-09-24T00:00:00"/>
    <x v="4"/>
    <x v="1"/>
    <s v="מיכל רוזנברג"/>
    <s v="Credit"/>
    <n v="3442.8625000000002"/>
    <n v="36500"/>
    <n v="3.7730000000000001"/>
    <n v="137714.5"/>
    <n v="39599"/>
    <n v="94672.637499999997"/>
  </r>
  <r>
    <d v="2024-03-25T00:00:00"/>
    <x v="5"/>
    <x v="3"/>
    <s v="מיכל רוזנברג"/>
    <s v="PayBox"/>
    <n v="2490.125"/>
    <n v="27500"/>
    <n v="3.6219999999999999"/>
    <n v="99605"/>
    <n v="29368"/>
    <n v="67746.875"/>
  </r>
  <r>
    <d v="2024-03-20T00:00:00"/>
    <x v="3"/>
    <x v="4"/>
    <s v="יעל פרידמן"/>
    <s v="PayPal"/>
    <n v="920.25"/>
    <n v="10000"/>
    <n v="3.681"/>
    <n v="36810"/>
    <n v="33725"/>
    <n v="2164.75"/>
  </r>
  <r>
    <d v="2024-05-06T00:00:00"/>
    <x v="5"/>
    <x v="3"/>
    <s v="יובל כהן"/>
    <s v="PayPal"/>
    <n v="1215.825"/>
    <n v="13000"/>
    <n v="3.7410000000000001"/>
    <n v="48633"/>
    <n v="47335"/>
    <n v="82.174999999999955"/>
  </r>
  <r>
    <d v="2024-05-22T00:00:00"/>
    <x v="3"/>
    <x v="3"/>
    <s v="יעל פרידמן"/>
    <s v="PayBox"/>
    <n v="2479.9500000000003"/>
    <n v="27000"/>
    <n v="3.6739999999999999"/>
    <n v="99198"/>
    <n v="29270"/>
    <n v="67448.05"/>
  </r>
  <r>
    <d v="2024-06-24T00:00:00"/>
    <x v="5"/>
    <x v="0"/>
    <s v="יעל פרידמן"/>
    <s v="PayBox"/>
    <n v="3351.6000000000004"/>
    <n v="36000"/>
    <n v="3.7240000000000002"/>
    <n v="134064"/>
    <n v="44695"/>
    <n v="86017.4"/>
  </r>
  <r>
    <d v="2024-10-03T00:00:00"/>
    <x v="2"/>
    <x v="1"/>
    <s v="אורי גולדשטיין"/>
    <s v="PayPal"/>
    <n v="1349.2250000000001"/>
    <n v="14500"/>
    <n v="3.722"/>
    <n v="53969"/>
    <n v="34124"/>
    <n v="18495.775000000001"/>
  </r>
  <r>
    <d v="2024-01-26T00:00:00"/>
    <x v="0"/>
    <x v="1"/>
    <s v="נועם אברמוביץ"/>
    <s v="Bit"/>
    <n v="1297.45"/>
    <n v="14000"/>
    <n v="3.7069999999999999"/>
    <n v="51898"/>
    <n v="20249"/>
    <n v="30351.55"/>
  </r>
  <r>
    <d v="2024-08-01T00:00:00"/>
    <x v="2"/>
    <x v="2"/>
    <s v="יעל פרידמן"/>
    <s v="PayPal"/>
    <n v="2512.2000000000003"/>
    <n v="26500"/>
    <n v="3.7919999999999998"/>
    <n v="100488"/>
    <n v="36913"/>
    <n v="61062.8"/>
  </r>
  <r>
    <d v="2024-11-02T00:00:00"/>
    <x v="6"/>
    <x v="4"/>
    <s v="מיכל רוזנברג"/>
    <s v="Cash"/>
    <n v="1880.5"/>
    <n v="20000"/>
    <n v="3.7610000000000001"/>
    <n v="75220"/>
    <n v="19807"/>
    <n v="53532.5"/>
  </r>
  <r>
    <d v="2024-02-26T00:00:00"/>
    <x v="5"/>
    <x v="3"/>
    <s v="אורי גולדשטיין"/>
    <s v="PayPal"/>
    <n v="1550.825"/>
    <n v="17000"/>
    <n v="3.649"/>
    <n v="62033"/>
    <n v="47957"/>
    <n v="12525.174999999999"/>
  </r>
  <r>
    <d v="2024-11-16T00:00:00"/>
    <x v="6"/>
    <x v="1"/>
    <s v="אורי גולדשטיין"/>
    <s v="PayBox"/>
    <n v="1356.8375000000001"/>
    <n v="14500"/>
    <n v="3.7429999999999999"/>
    <n v="54273.5"/>
    <n v="40770"/>
    <n v="12146.6625"/>
  </r>
  <r>
    <d v="2024-05-27T00:00:00"/>
    <x v="5"/>
    <x v="3"/>
    <s v="יעל פרידמן"/>
    <s v="Bit"/>
    <n v="2662.9250000000002"/>
    <n v="29000"/>
    <n v="3.673"/>
    <n v="106517"/>
    <n v="31426"/>
    <n v="72428.074999999997"/>
  </r>
  <r>
    <d v="2024-02-18T00:00:00"/>
    <x v="1"/>
    <x v="2"/>
    <s v="דניאל לוי"/>
    <s v="Cash"/>
    <n v="2796.9750000000004"/>
    <n v="31000"/>
    <n v="3.609"/>
    <n v="111879"/>
    <n v="37308"/>
    <n v="71774.024999999994"/>
  </r>
  <r>
    <d v="2024-03-29T00:00:00"/>
    <x v="0"/>
    <x v="3"/>
    <s v="יעל פרידמן"/>
    <s v="Cash"/>
    <n v="2760.75"/>
    <n v="30000"/>
    <n v="3.681"/>
    <n v="110430"/>
    <n v="47469"/>
    <n v="60200.25"/>
  </r>
  <r>
    <d v="2024-08-06T00:00:00"/>
    <x v="4"/>
    <x v="2"/>
    <s v="מיכל רוזנברג"/>
    <s v="Bit"/>
    <n v="2257.7625000000003"/>
    <n v="23500"/>
    <n v="3.843"/>
    <n v="90310.5"/>
    <n v="15634"/>
    <n v="72418.737500000003"/>
  </r>
  <r>
    <d v="2024-06-23T00:00:00"/>
    <x v="1"/>
    <x v="4"/>
    <s v="דניאל לוי"/>
    <s v="PayBox"/>
    <n v="3411.8375000000001"/>
    <n v="36500"/>
    <n v="3.7389999999999999"/>
    <n v="136473.5"/>
    <n v="18922"/>
    <n v="114139.66250000001"/>
  </r>
  <r>
    <d v="2024-03-02T00:00:00"/>
    <x v="6"/>
    <x v="1"/>
    <s v="נועם אברמוביץ"/>
    <s v="Cash"/>
    <n v="1069.5"/>
    <n v="12000"/>
    <n v="3.5649999999999999"/>
    <n v="42780"/>
    <n v="17902"/>
    <n v="23808.5"/>
  </r>
  <r>
    <d v="2024-01-04T00:00:00"/>
    <x v="2"/>
    <x v="0"/>
    <s v="דניאל לוי"/>
    <s v="PayBox"/>
    <n v="3511.2000000000003"/>
    <n v="38500"/>
    <n v="3.6480000000000001"/>
    <n v="140448"/>
    <n v="32423"/>
    <n v="104513.8"/>
  </r>
  <r>
    <d v="2024-09-20T00:00:00"/>
    <x v="0"/>
    <x v="4"/>
    <s v="אורי גולדשטיין"/>
    <s v="Credit"/>
    <n v="2964.9375"/>
    <n v="31500"/>
    <n v="3.7650000000000001"/>
    <n v="118597.5"/>
    <n v="42723"/>
    <n v="72909.5625"/>
  </r>
  <r>
    <d v="2024-09-30T00:00:00"/>
    <x v="5"/>
    <x v="4"/>
    <s v="יובל כהן"/>
    <s v="Cash"/>
    <n v="1391.25"/>
    <n v="15000"/>
    <n v="3.71"/>
    <n v="55650"/>
    <n v="19636"/>
    <n v="34622.75"/>
  </r>
  <r>
    <d v="2024-02-22T00:00:00"/>
    <x v="2"/>
    <x v="0"/>
    <s v="דניאל לוי"/>
    <s v="PayBox"/>
    <n v="2003.1000000000001"/>
    <n v="22000"/>
    <n v="3.6419999999999999"/>
    <n v="80124"/>
    <n v="44990"/>
    <n v="33130.9"/>
  </r>
  <r>
    <d v="2023-12-13T00:00:00"/>
    <x v="3"/>
    <x v="3"/>
    <s v="יעל פרידמן"/>
    <s v="Bit"/>
    <n v="3014.375"/>
    <n v="32500"/>
    <n v="3.71"/>
    <n v="120575"/>
    <n v="17997"/>
    <n v="99563.625"/>
  </r>
  <r>
    <d v="2024-07-07T00:00:00"/>
    <x v="1"/>
    <x v="4"/>
    <s v="יעל פרידמן"/>
    <s v="Credit"/>
    <n v="1255.8375000000001"/>
    <n v="13500"/>
    <n v="3.7210000000000001"/>
    <n v="50233.5"/>
    <n v="44741"/>
    <n v="4236.6625000000004"/>
  </r>
  <r>
    <d v="2024-09-11T00:00:00"/>
    <x v="3"/>
    <x v="2"/>
    <s v="נועם אברמוביץ"/>
    <s v="Credit"/>
    <n v="2731.8"/>
    <n v="29000"/>
    <n v="3.7679999999999998"/>
    <n v="109272"/>
    <n v="37609"/>
    <n v="68931.199999999997"/>
  </r>
  <r>
    <d v="2024-08-25T00:00:00"/>
    <x v="1"/>
    <x v="1"/>
    <s v="דניאל לוי"/>
    <s v="Bit"/>
    <n v="2176.1"/>
    <n v="23500"/>
    <n v="3.7040000000000002"/>
    <n v="87044"/>
    <n v="32166"/>
    <n v="52701.9"/>
  </r>
  <r>
    <d v="2024-09-26T00:00:00"/>
    <x v="2"/>
    <x v="2"/>
    <s v="יעל פרידמן"/>
    <s v="Credit"/>
    <n v="3601.65"/>
    <n v="39000"/>
    <n v="3.694"/>
    <n v="144066"/>
    <n v="28213"/>
    <n v="112251.35"/>
  </r>
  <r>
    <d v="2024-01-27T00:00:00"/>
    <x v="6"/>
    <x v="1"/>
    <s v="מיכל רוזנברג"/>
    <s v="Cash"/>
    <n v="1760.825"/>
    <n v="19000"/>
    <n v="3.7069999999999999"/>
    <n v="70433"/>
    <n v="31007"/>
    <n v="37665.175000000003"/>
  </r>
  <r>
    <d v="2024-09-28T00:00:00"/>
    <x v="6"/>
    <x v="0"/>
    <s v="אורי גולדשטיין"/>
    <s v="PayBox"/>
    <n v="2037.2"/>
    <n v="22000"/>
    <n v="3.7040000000000002"/>
    <n v="81488"/>
    <n v="35687"/>
    <n v="43763.8"/>
  </r>
  <r>
    <d v="2024-11-12T00:00:00"/>
    <x v="4"/>
    <x v="0"/>
    <s v="אורי גולדשטיין"/>
    <s v="PayPal"/>
    <n v="2249.4"/>
    <n v="24000"/>
    <n v="3.7490000000000001"/>
    <n v="89976"/>
    <n v="46269"/>
    <n v="41457.599999999999"/>
  </r>
  <r>
    <d v="2024-01-24T00:00:00"/>
    <x v="3"/>
    <x v="1"/>
    <s v="יעל פרידמן"/>
    <s v="Cash"/>
    <n v="3255"/>
    <n v="35000"/>
    <n v="3.72"/>
    <n v="130200"/>
    <n v="35954"/>
    <n v="90991"/>
  </r>
  <r>
    <d v="2024-01-13T00:00:00"/>
    <x v="6"/>
    <x v="4"/>
    <s v="יעל פרידמן"/>
    <s v="PayBox"/>
    <n v="3122.2000000000003"/>
    <n v="33500"/>
    <n v="3.7280000000000002"/>
    <n v="124888"/>
    <n v="28236"/>
    <n v="93529.8"/>
  </r>
  <r>
    <d v="2024-04-04T00:00:00"/>
    <x v="2"/>
    <x v="1"/>
    <s v="נועם אברמוביץ"/>
    <s v="Bit"/>
    <n v="2136.7000000000003"/>
    <n v="23000"/>
    <n v="3.7160000000000002"/>
    <n v="85468"/>
    <n v="24896"/>
    <n v="58435.3"/>
  </r>
  <r>
    <d v="2024-01-06T00:00:00"/>
    <x v="6"/>
    <x v="0"/>
    <s v="יובל כהן"/>
    <s v="Bit"/>
    <n v="1736.6000000000001"/>
    <n v="19000"/>
    <n v="3.6560000000000001"/>
    <n v="69464"/>
    <n v="35651"/>
    <n v="32076.400000000001"/>
  </r>
  <r>
    <d v="2024-05-02T00:00:00"/>
    <x v="2"/>
    <x v="0"/>
    <s v="יעל פרידמן"/>
    <s v="PayPal"/>
    <n v="934.5"/>
    <n v="10000"/>
    <n v="3.738"/>
    <n v="37380"/>
    <n v="42534"/>
    <n v="-6088.5"/>
  </r>
  <r>
    <d v="2024-09-11T00:00:00"/>
    <x v="3"/>
    <x v="1"/>
    <s v="נועם אברמוביץ"/>
    <s v="Credit"/>
    <n v="3014.4"/>
    <n v="32000"/>
    <n v="3.7679999999999998"/>
    <n v="120576"/>
    <n v="28223"/>
    <n v="89338.6"/>
  </r>
  <r>
    <d v="2024-06-20T00:00:00"/>
    <x v="2"/>
    <x v="2"/>
    <s v="אורי גולדשטיין"/>
    <s v="PayPal"/>
    <n v="2789.25"/>
    <n v="30000"/>
    <n v="3.7189999999999999"/>
    <n v="111570"/>
    <n v="15024"/>
    <n v="93756.75"/>
  </r>
  <r>
    <d v="2024-03-16T00:00:00"/>
    <x v="6"/>
    <x v="3"/>
    <s v="יובל כהן"/>
    <s v="PayBox"/>
    <n v="3516.0125000000003"/>
    <n v="38500"/>
    <n v="3.653"/>
    <n v="140640.5"/>
    <n v="27977"/>
    <n v="109147.4875"/>
  </r>
  <r>
    <d v="2024-08-19T00:00:00"/>
    <x v="5"/>
    <x v="2"/>
    <s v="דניאל לוי"/>
    <s v="PayPal"/>
    <n v="2035.5500000000002"/>
    <n v="22000"/>
    <n v="3.7010000000000001"/>
    <n v="81422"/>
    <n v="16560"/>
    <n v="62826.45"/>
  </r>
  <r>
    <d v="2024-03-23T00:00:00"/>
    <x v="6"/>
    <x v="1"/>
    <s v="יעל פרידמן"/>
    <s v="Cash"/>
    <n v="3123.9750000000004"/>
    <n v="34500"/>
    <n v="3.6219999999999999"/>
    <n v="124959"/>
    <n v="41894"/>
    <n v="79941.024999999994"/>
  </r>
  <r>
    <d v="2024-09-10T00:00:00"/>
    <x v="4"/>
    <x v="4"/>
    <s v="נועם אברמוביץ"/>
    <s v="Credit"/>
    <n v="3339.6625000000004"/>
    <n v="35500"/>
    <n v="3.7629999999999999"/>
    <n v="133586.5"/>
    <n v="41204"/>
    <n v="89042.837499999994"/>
  </r>
  <r>
    <d v="2024-05-08T00:00:00"/>
    <x v="3"/>
    <x v="4"/>
    <s v="מיכל רוזנברג"/>
    <s v="PayPal"/>
    <n v="3527.3500000000004"/>
    <n v="38000"/>
    <n v="3.7130000000000001"/>
    <n v="141094"/>
    <n v="44082"/>
    <n v="93484.65"/>
  </r>
  <r>
    <d v="2024-04-10T00:00:00"/>
    <x v="3"/>
    <x v="3"/>
    <s v="נועם אברמוביץ"/>
    <s v="PayBox"/>
    <n v="2089.125"/>
    <n v="22500"/>
    <n v="3.714"/>
    <n v="83565"/>
    <n v="42634"/>
    <n v="38841.875"/>
  </r>
  <r>
    <d v="2024-07-22T00:00:00"/>
    <x v="5"/>
    <x v="1"/>
    <s v="נועם אברמוביץ"/>
    <s v="PayBox"/>
    <n v="2768.6375000000003"/>
    <n v="30500"/>
    <n v="3.6309999999999998"/>
    <n v="110745.5"/>
    <n v="16980"/>
    <n v="90996.862500000003"/>
  </r>
  <r>
    <d v="2024-03-22T00:00:00"/>
    <x v="0"/>
    <x v="2"/>
    <s v="נועם אברמוביץ"/>
    <s v="Credit"/>
    <n v="1494.075"/>
    <n v="16500"/>
    <n v="3.6219999999999999"/>
    <n v="59763"/>
    <n v="47613"/>
    <n v="10655.924999999999"/>
  </r>
  <r>
    <d v="2024-09-27T00:00:00"/>
    <x v="0"/>
    <x v="0"/>
    <s v="אורי גולדשטיין"/>
    <s v="Credit"/>
    <n v="1944.6000000000001"/>
    <n v="21000"/>
    <n v="3.7040000000000002"/>
    <n v="77784"/>
    <n v="47904"/>
    <n v="27935.4"/>
  </r>
  <r>
    <d v="2024-04-10T00:00:00"/>
    <x v="3"/>
    <x v="3"/>
    <s v="אורי גולדשטיין"/>
    <s v="Bit"/>
    <n v="1717.7250000000001"/>
    <n v="18500"/>
    <n v="3.714"/>
    <n v="68709"/>
    <n v="27775"/>
    <n v="39216.275000000001"/>
  </r>
  <r>
    <d v="2024-08-23T00:00:00"/>
    <x v="0"/>
    <x v="0"/>
    <s v="נועם אברמוביץ"/>
    <s v="Credit"/>
    <n v="3055.8"/>
    <n v="33000"/>
    <n v="3.7040000000000002"/>
    <n v="122232"/>
    <n v="19928"/>
    <n v="99248.2"/>
  </r>
  <r>
    <d v="2024-05-30T00:00:00"/>
    <x v="2"/>
    <x v="4"/>
    <s v="נועם אברמוביץ"/>
    <s v="Cash"/>
    <n v="1953.5250000000001"/>
    <n v="21000"/>
    <n v="3.7210000000000001"/>
    <n v="78141"/>
    <n v="49023"/>
    <n v="27164.474999999999"/>
  </r>
  <r>
    <d v="2024-11-01T00:00:00"/>
    <x v="0"/>
    <x v="3"/>
    <s v="נועם אברמוביץ"/>
    <s v="Cash"/>
    <n v="3761"/>
    <n v="40000"/>
    <n v="3.7610000000000001"/>
    <n v="150440"/>
    <n v="24456"/>
    <n v="122223"/>
  </r>
  <r>
    <d v="2024-11-22T00:00:00"/>
    <x v="0"/>
    <x v="2"/>
    <s v="נועם אברמוביץ"/>
    <s v="PayPal"/>
    <n v="1677.6000000000001"/>
    <n v="18000"/>
    <n v="3.7280000000000002"/>
    <n v="67104"/>
    <n v="47088"/>
    <n v="18338.400000000001"/>
  </r>
  <r>
    <d v="2024-02-09T00:00:00"/>
    <x v="0"/>
    <x v="1"/>
    <s v="נועם אברמוביץ"/>
    <s v="Cash"/>
    <n v="3085.3500000000004"/>
    <n v="33500"/>
    <n v="3.6840000000000002"/>
    <n v="123414"/>
    <n v="33433"/>
    <n v="86895.65"/>
  </r>
  <r>
    <d v="2024-10-08T00:00:00"/>
    <x v="4"/>
    <x v="4"/>
    <s v="דניאל לוי"/>
    <s v="PayPal"/>
    <n v="3347.65"/>
    <n v="35500"/>
    <n v="3.7719999999999998"/>
    <n v="133906"/>
    <n v="45888"/>
    <n v="84670.35"/>
  </r>
  <r>
    <d v="2024-09-16T00:00:00"/>
    <x v="5"/>
    <x v="0"/>
    <s v="אורי גולדשטיין"/>
    <s v="Credit"/>
    <n v="3461.3500000000004"/>
    <n v="37000"/>
    <n v="3.742"/>
    <n v="138454"/>
    <n v="41408"/>
    <n v="93584.65"/>
  </r>
  <r>
    <d v="2024-06-09T00:00:00"/>
    <x v="1"/>
    <x v="4"/>
    <s v="אורי גולדשטיין"/>
    <s v="Cash"/>
    <n v="1399.5"/>
    <n v="15000"/>
    <n v="3.7320000000000002"/>
    <n v="55980"/>
    <n v="27939"/>
    <n v="26641.5"/>
  </r>
  <r>
    <d v="2024-07-11T00:00:00"/>
    <x v="2"/>
    <x v="4"/>
    <s v="אורי גולדשטיין"/>
    <s v="Bit"/>
    <n v="2002.5500000000002"/>
    <n v="22000"/>
    <n v="3.641"/>
    <n v="80102"/>
    <n v="39984"/>
    <n v="38115.449999999997"/>
  </r>
  <r>
    <d v="2024-01-16T00:00:00"/>
    <x v="4"/>
    <x v="2"/>
    <s v="דניאל לוי"/>
    <s v="Cash"/>
    <n v="2260.8000000000002"/>
    <n v="24000"/>
    <n v="3.7679999999999998"/>
    <n v="90432"/>
    <n v="26617"/>
    <n v="61554.2"/>
  </r>
  <r>
    <d v="2024-10-15T00:00:00"/>
    <x v="4"/>
    <x v="4"/>
    <s v="מיכל רוזנברג"/>
    <s v="Cash"/>
    <n v="1967.1750000000002"/>
    <n v="21000"/>
    <n v="3.7469999999999999"/>
    <n v="78687"/>
    <n v="21875"/>
    <n v="54844.824999999997"/>
  </r>
  <r>
    <d v="2024-06-01T00:00:00"/>
    <x v="6"/>
    <x v="0"/>
    <s v="דניאל לוי"/>
    <s v="Credit"/>
    <n v="2463.1750000000002"/>
    <n v="26500"/>
    <n v="3.718"/>
    <n v="98527"/>
    <n v="29360"/>
    <n v="66703.824999999997"/>
  </r>
  <r>
    <d v="2024-08-13T00:00:00"/>
    <x v="4"/>
    <x v="3"/>
    <s v="מיכל רוזנברג"/>
    <s v="Bit"/>
    <n v="1555.125"/>
    <n v="16500"/>
    <n v="3.77"/>
    <n v="62205"/>
    <n v="22503"/>
    <n v="38146.875"/>
  </r>
  <r>
    <d v="2024-01-30T00:00:00"/>
    <x v="4"/>
    <x v="0"/>
    <s v="נועם אברמוביץ"/>
    <s v="Cash"/>
    <n v="913"/>
    <n v="10000"/>
    <n v="3.6520000000000001"/>
    <n v="36520"/>
    <n v="16262"/>
    <n v="19345"/>
  </r>
  <r>
    <d v="2024-10-18T00:00:00"/>
    <x v="0"/>
    <x v="4"/>
    <s v="נועם אברמוביץ"/>
    <s v="Bit"/>
    <n v="1345.9625000000001"/>
    <n v="14500"/>
    <n v="3.7130000000000001"/>
    <n v="53838.5"/>
    <n v="47661"/>
    <n v="4831.5375000000004"/>
  </r>
  <r>
    <d v="2024-09-20T00:00:00"/>
    <x v="0"/>
    <x v="2"/>
    <s v="מיכל רוזנברג"/>
    <s v="PayBox"/>
    <n v="1223.625"/>
    <n v="13000"/>
    <n v="3.7650000000000001"/>
    <n v="48945"/>
    <n v="30519"/>
    <n v="17202.375"/>
  </r>
  <r>
    <d v="2024-04-24T00:00:00"/>
    <x v="3"/>
    <x v="3"/>
    <s v="יעל פרידמן"/>
    <s v="PayBox"/>
    <n v="3101.1750000000002"/>
    <n v="33000"/>
    <n v="3.7589999999999999"/>
    <n v="124047"/>
    <n v="41836"/>
    <n v="79109.824999999997"/>
  </r>
  <r>
    <d v="2023-12-02T00:00:00"/>
    <x v="6"/>
    <x v="0"/>
    <s v="יעל פרידמן"/>
    <s v="PayBox"/>
    <n v="3084.6750000000002"/>
    <n v="33000"/>
    <n v="3.7389999999999999"/>
    <n v="123387"/>
    <n v="44695"/>
    <n v="75607.324999999997"/>
  </r>
  <r>
    <d v="2024-03-13T00:00:00"/>
    <x v="3"/>
    <x v="1"/>
    <s v="אורי גולדשטיין"/>
    <s v="Cash"/>
    <n v="2607.75"/>
    <n v="28500"/>
    <n v="3.66"/>
    <n v="104310"/>
    <n v="48241"/>
    <n v="53461.25"/>
  </r>
  <r>
    <d v="2024-02-23T00:00:00"/>
    <x v="0"/>
    <x v="1"/>
    <s v="אורי גולדשטיין"/>
    <s v="PayBox"/>
    <n v="2090.7000000000003"/>
    <n v="23000"/>
    <n v="3.6360000000000001"/>
    <n v="83628"/>
    <n v="34300"/>
    <n v="47237.3"/>
  </r>
  <r>
    <d v="2024-01-06T00:00:00"/>
    <x v="6"/>
    <x v="4"/>
    <s v="אורי גולדשטיין"/>
    <s v="Bit"/>
    <n v="2924.8"/>
    <n v="32000"/>
    <n v="3.6560000000000001"/>
    <n v="116992"/>
    <n v="26572"/>
    <n v="87495.2"/>
  </r>
  <r>
    <d v="2024-07-22T00:00:00"/>
    <x v="5"/>
    <x v="2"/>
    <s v="דניאל לוי"/>
    <s v="Cash"/>
    <n v="1906.2750000000001"/>
    <n v="21000"/>
    <n v="3.6309999999999998"/>
    <n v="76251"/>
    <n v="36767"/>
    <n v="37577.724999999999"/>
  </r>
  <r>
    <d v="2024-09-22T00:00:00"/>
    <x v="1"/>
    <x v="0"/>
    <s v="יעל פרידמן"/>
    <s v="Cash"/>
    <n v="2682.5625"/>
    <n v="28500"/>
    <n v="3.7650000000000001"/>
    <n v="107302.5"/>
    <n v="31283"/>
    <n v="73336.9375"/>
  </r>
  <r>
    <d v="2024-01-05T00:00:00"/>
    <x v="0"/>
    <x v="2"/>
    <s v="דניאל לוי"/>
    <s v="Cash"/>
    <n v="1188.2"/>
    <n v="13000"/>
    <n v="3.6560000000000001"/>
    <n v="47528"/>
    <n v="30993"/>
    <n v="15346.8"/>
  </r>
  <r>
    <d v="2024-03-17T00:00:00"/>
    <x v="1"/>
    <x v="0"/>
    <s v="יעל פרידמן"/>
    <s v="PayBox"/>
    <n v="2602.7625000000003"/>
    <n v="28500"/>
    <n v="3.653"/>
    <n v="104110.5"/>
    <n v="24001"/>
    <n v="77506.737500000003"/>
  </r>
  <r>
    <d v="2024-06-11T00:00:00"/>
    <x v="4"/>
    <x v="4"/>
    <s v="נועם אברמוביץ"/>
    <s v="PayBox"/>
    <n v="3164.55"/>
    <n v="34000"/>
    <n v="3.7229999999999999"/>
    <n v="126582"/>
    <n v="41643"/>
    <n v="81774.45"/>
  </r>
  <r>
    <d v="2024-04-10T00:00:00"/>
    <x v="3"/>
    <x v="2"/>
    <s v="נועם אברמוביץ"/>
    <s v="Bit"/>
    <n v="3017.625"/>
    <n v="32500"/>
    <n v="3.714"/>
    <n v="120705"/>
    <n v="49024"/>
    <n v="68663.375"/>
  </r>
  <r>
    <d v="2024-04-10T00:00:00"/>
    <x v="3"/>
    <x v="0"/>
    <s v="יובל כהן"/>
    <s v="Credit"/>
    <n v="2785.5"/>
    <n v="30000"/>
    <n v="3.714"/>
    <n v="111420"/>
    <n v="38824"/>
    <n v="69810.5"/>
  </r>
  <r>
    <d v="2024-05-05T00:00:00"/>
    <x v="1"/>
    <x v="4"/>
    <s v="יובל כהן"/>
    <s v="Bit"/>
    <n v="1116.9000000000001"/>
    <n v="12000"/>
    <n v="3.7229999999999999"/>
    <n v="44676"/>
    <n v="37262"/>
    <n v="6297.1"/>
  </r>
  <r>
    <d v="2024-01-19T00:00:00"/>
    <x v="0"/>
    <x v="0"/>
    <s v="מיכל רוזנברג"/>
    <s v="PayBox"/>
    <n v="1547.2875000000001"/>
    <n v="16500"/>
    <n v="3.7509999999999999"/>
    <n v="61891.5"/>
    <n v="17548"/>
    <n v="42796.212500000001"/>
  </r>
  <r>
    <d v="2024-04-07T00:00:00"/>
    <x v="1"/>
    <x v="1"/>
    <s v="אורי גולדשטיין"/>
    <s v="Bit"/>
    <n v="1077.55"/>
    <n v="11500"/>
    <n v="3.7480000000000002"/>
    <n v="43102"/>
    <n v="36184"/>
    <n v="5840.45"/>
  </r>
  <r>
    <d v="2024-10-05T00:00:00"/>
    <x v="6"/>
    <x v="3"/>
    <s v="אורי גולדשטיין"/>
    <s v="PayBox"/>
    <n v="2605.4"/>
    <n v="28000"/>
    <n v="3.722"/>
    <n v="104216"/>
    <n v="20014"/>
    <n v="81596.600000000006"/>
  </r>
  <r>
    <d v="2024-11-08T00:00:00"/>
    <x v="0"/>
    <x v="1"/>
    <s v="דניאל לוי"/>
    <s v="PayBox"/>
    <n v="1442.2750000000001"/>
    <n v="15500"/>
    <n v="3.722"/>
    <n v="57691"/>
    <n v="38643"/>
    <n v="17605.724999999999"/>
  </r>
  <r>
    <d v="2024-01-02T00:00:00"/>
    <x v="4"/>
    <x v="2"/>
    <s v="נועם אברמוביץ"/>
    <s v="Cash"/>
    <n v="1221.075"/>
    <n v="13500"/>
    <n v="3.6179999999999999"/>
    <n v="48843"/>
    <n v="44510"/>
    <n v="3111.9250000000002"/>
  </r>
  <r>
    <d v="2024-01-01T00:00:00"/>
    <x v="5"/>
    <x v="0"/>
    <s v="יובל כהן"/>
    <s v="PayPal"/>
    <n v="952.08750000000009"/>
    <n v="10500"/>
    <n v="3.6269999999999998"/>
    <n v="38083.5"/>
    <n v="33875"/>
    <n v="3256.4124999999999"/>
  </r>
  <r>
    <d v="2024-07-06T00:00:00"/>
    <x v="6"/>
    <x v="2"/>
    <s v="יעל פרידמן"/>
    <s v="Cash"/>
    <n v="3069.8250000000003"/>
    <n v="33000"/>
    <n v="3.7210000000000001"/>
    <n v="122793"/>
    <n v="46339"/>
    <n v="73384.175000000003"/>
  </r>
  <r>
    <d v="2024-06-05T00:00:00"/>
    <x v="3"/>
    <x v="4"/>
    <s v="מיכל רוזנברג"/>
    <s v="Cash"/>
    <n v="1808.1375"/>
    <n v="19500"/>
    <n v="3.7090000000000001"/>
    <n v="72325.5"/>
    <n v="37413"/>
    <n v="33104.362500000003"/>
  </r>
  <r>
    <d v="2024-07-01T00:00:00"/>
    <x v="5"/>
    <x v="0"/>
    <s v="מיכל רוזנברג"/>
    <s v="Credit"/>
    <n v="2157.9749999999999"/>
    <n v="23000"/>
    <n v="3.7530000000000001"/>
    <n v="86319"/>
    <n v="16395"/>
    <n v="67766.024999999994"/>
  </r>
  <r>
    <d v="2024-01-31T00:00:00"/>
    <x v="3"/>
    <x v="2"/>
    <s v="נועם אברמוביץ"/>
    <s v="Cash"/>
    <n v="908.75"/>
    <n v="10000"/>
    <n v="3.6349999999999998"/>
    <n v="36350"/>
    <n v="28053"/>
    <n v="7388.25"/>
  </r>
  <r>
    <d v="2024-05-29T00:00:00"/>
    <x v="3"/>
    <x v="4"/>
    <s v="יובל כהן"/>
    <s v="PayPal"/>
    <n v="1708.4750000000001"/>
    <n v="18500"/>
    <n v="3.694"/>
    <n v="68339"/>
    <n v="22381"/>
    <n v="44249.525000000001"/>
  </r>
  <r>
    <d v="2024-02-23T00:00:00"/>
    <x v="0"/>
    <x v="0"/>
    <s v="יובל כהן"/>
    <s v="PayPal"/>
    <n v="3636"/>
    <n v="40000"/>
    <n v="3.6360000000000001"/>
    <n v="145440"/>
    <n v="32081"/>
    <n v="109723"/>
  </r>
  <r>
    <d v="2024-06-04T00:00:00"/>
    <x v="4"/>
    <x v="2"/>
    <s v="יעל פרידמן"/>
    <s v="Bit"/>
    <n v="2581.6000000000004"/>
    <n v="28000"/>
    <n v="3.6880000000000002"/>
    <n v="103264"/>
    <n v="33622"/>
    <n v="67060.399999999994"/>
  </r>
  <r>
    <d v="2023-12-10T00:00:00"/>
    <x v="1"/>
    <x v="3"/>
    <s v="מיכל רוזנברג"/>
    <s v="PayPal"/>
    <n v="2773.5"/>
    <n v="30000"/>
    <n v="3.698"/>
    <n v="110940"/>
    <n v="31731"/>
    <n v="76435.5"/>
  </r>
  <r>
    <d v="2024-10-21T00:00:00"/>
    <x v="5"/>
    <x v="2"/>
    <s v="יובל כהן"/>
    <s v="PayBox"/>
    <n v="3175.6000000000004"/>
    <n v="34000"/>
    <n v="3.7360000000000002"/>
    <n v="127024"/>
    <n v="47446"/>
    <n v="76402.399999999994"/>
  </r>
  <r>
    <d v="2023-12-11T00:00:00"/>
    <x v="5"/>
    <x v="2"/>
    <s v="דניאל לוי"/>
    <s v="Bit"/>
    <n v="2508.9750000000004"/>
    <n v="27000"/>
    <n v="3.7170000000000001"/>
    <n v="100359"/>
    <n v="41431"/>
    <n v="56419.025000000001"/>
  </r>
  <r>
    <d v="2024-07-24T00:00:00"/>
    <x v="3"/>
    <x v="0"/>
    <s v="מיכל רוזנברג"/>
    <s v="Credit"/>
    <n v="2856.2625000000003"/>
    <n v="31500"/>
    <n v="3.6269999999999998"/>
    <n v="114250.5"/>
    <n v="49095"/>
    <n v="62299.237500000003"/>
  </r>
  <r>
    <d v="2024-05-07T00:00:00"/>
    <x v="4"/>
    <x v="4"/>
    <s v="נועם אברמוביץ"/>
    <s v="PayBox"/>
    <n v="2093.625"/>
    <n v="22500"/>
    <n v="3.722"/>
    <n v="83745"/>
    <n v="48759"/>
    <n v="32892.375"/>
  </r>
  <r>
    <d v="2023-12-29T00:00:00"/>
    <x v="0"/>
    <x v="3"/>
    <s v="יובל כהן"/>
    <s v="PayPal"/>
    <n v="1904.1750000000002"/>
    <n v="21000"/>
    <n v="3.6269999999999998"/>
    <n v="76167"/>
    <n v="31367"/>
    <n v="42895.824999999997"/>
  </r>
  <r>
    <d v="2024-11-01T00:00:00"/>
    <x v="0"/>
    <x v="2"/>
    <s v="מיכל רוזנברג"/>
    <s v="Cash"/>
    <n v="1410.375"/>
    <n v="15000"/>
    <n v="3.7610000000000001"/>
    <n v="56415"/>
    <n v="34971"/>
    <n v="20033.625"/>
  </r>
  <r>
    <d v="2024-10-26T00:00:00"/>
    <x v="6"/>
    <x v="1"/>
    <s v="יעל פרידמן"/>
    <s v="PayPal"/>
    <n v="1419.375"/>
    <n v="15000"/>
    <n v="3.7850000000000001"/>
    <n v="56775"/>
    <n v="49646"/>
    <n v="5709.625"/>
  </r>
  <r>
    <d v="2024-07-13T00:00:00"/>
    <x v="6"/>
    <x v="1"/>
    <s v="מיכל רוזנברג"/>
    <s v="PayBox"/>
    <n v="1638.9"/>
    <n v="18000"/>
    <n v="3.6419999999999999"/>
    <n v="65556"/>
    <n v="48802"/>
    <n v="15115.1"/>
  </r>
  <r>
    <d v="2024-02-18T00:00:00"/>
    <x v="1"/>
    <x v="1"/>
    <s v="דניאל לוי"/>
    <s v="PayPal"/>
    <n v="1082.7"/>
    <n v="12000"/>
    <n v="3.609"/>
    <n v="43308"/>
    <n v="47388"/>
    <n v="-5162.7"/>
  </r>
  <r>
    <d v="2024-07-03T00:00:00"/>
    <x v="3"/>
    <x v="2"/>
    <s v="מיכל רוזנברג"/>
    <s v="Bit"/>
    <n v="1411.125"/>
    <n v="15000"/>
    <n v="3.7629999999999999"/>
    <n v="56445"/>
    <n v="24750"/>
    <n v="30283.875"/>
  </r>
  <r>
    <d v="2024-08-06T00:00:00"/>
    <x v="4"/>
    <x v="1"/>
    <s v="יעל פרידמן"/>
    <s v="Cash"/>
    <n v="1393.0875000000001"/>
    <n v="14500"/>
    <n v="3.843"/>
    <n v="55723.5"/>
    <n v="37577"/>
    <n v="16753.412499999999"/>
  </r>
  <r>
    <d v="2024-04-11T00:00:00"/>
    <x v="2"/>
    <x v="0"/>
    <s v="נועם אברמוביץ"/>
    <s v="PayPal"/>
    <n v="1410.375"/>
    <n v="15000"/>
    <n v="3.7610000000000001"/>
    <n v="56415"/>
    <n v="43444"/>
    <n v="11560.625"/>
  </r>
  <r>
    <d v="2024-11-01T00:00:00"/>
    <x v="0"/>
    <x v="0"/>
    <s v="יובל כהן"/>
    <s v="PayPal"/>
    <n v="2538.6750000000002"/>
    <n v="27000"/>
    <n v="3.7610000000000001"/>
    <n v="101547"/>
    <n v="28220"/>
    <n v="70788.324999999997"/>
  </r>
  <r>
    <d v="2024-11-14T00:00:00"/>
    <x v="2"/>
    <x v="4"/>
    <s v="מיכל רוזנברג"/>
    <s v="PayBox"/>
    <n v="2014.5500000000002"/>
    <n v="21500"/>
    <n v="3.7480000000000002"/>
    <n v="80582"/>
    <n v="24106"/>
    <n v="54461.45"/>
  </r>
  <r>
    <d v="2024-03-26T00:00:00"/>
    <x v="4"/>
    <x v="4"/>
    <s v="יובל כהן"/>
    <s v="PayPal"/>
    <n v="2745"/>
    <n v="30000"/>
    <n v="3.66"/>
    <n v="109800"/>
    <n v="39765"/>
    <n v="67290"/>
  </r>
  <r>
    <d v="2024-02-15T00:00:00"/>
    <x v="2"/>
    <x v="2"/>
    <s v="אורי גולדשטיין"/>
    <s v="Credit"/>
    <n v="1496.1375"/>
    <n v="16500"/>
    <n v="3.6269999999999998"/>
    <n v="59845.5"/>
    <n v="44359"/>
    <n v="13990.362499999999"/>
  </r>
  <r>
    <d v="2024-07-15T00:00:00"/>
    <x v="5"/>
    <x v="4"/>
    <s v="דניאל לוי"/>
    <s v="Cash"/>
    <n v="1354.5"/>
    <n v="15000"/>
    <n v="3.6120000000000001"/>
    <n v="54180"/>
    <n v="16369"/>
    <n v="36456.5"/>
  </r>
  <r>
    <d v="2024-07-02T00:00:00"/>
    <x v="4"/>
    <x v="0"/>
    <s v="יעל פרידמן"/>
    <s v="Credit"/>
    <n v="1317.75"/>
    <n v="14000"/>
    <n v="3.7650000000000001"/>
    <n v="52710"/>
    <n v="36798"/>
    <n v="14594.25"/>
  </r>
  <r>
    <d v="2024-01-17T00:00:00"/>
    <x v="3"/>
    <x v="4"/>
    <s v="יעל פרידמן"/>
    <s v="PayPal"/>
    <n v="2885.3"/>
    <n v="30500"/>
    <n v="3.7839999999999998"/>
    <n v="115412"/>
    <n v="48019"/>
    <n v="64507.7"/>
  </r>
  <r>
    <d v="2024-11-27T00:00:00"/>
    <x v="3"/>
    <x v="2"/>
    <s v="יובל כהן"/>
    <s v="PayBox"/>
    <n v="1781.325"/>
    <n v="19500"/>
    <n v="3.6539999999999999"/>
    <n v="71253"/>
    <n v="35142"/>
    <n v="34329.675000000003"/>
  </r>
  <r>
    <d v="2024-05-02T00:00:00"/>
    <x v="2"/>
    <x v="0"/>
    <s v="יעל פרידמן"/>
    <s v="Cash"/>
    <n v="2850.2250000000004"/>
    <n v="30500"/>
    <n v="3.738"/>
    <n v="114009"/>
    <n v="46975"/>
    <n v="64183.775000000001"/>
  </r>
  <r>
    <d v="2024-11-08T00:00:00"/>
    <x v="0"/>
    <x v="1"/>
    <s v="יובל כהן"/>
    <s v="PayBox"/>
    <n v="1070.075"/>
    <n v="11500"/>
    <n v="3.722"/>
    <n v="42803"/>
    <n v="37582"/>
    <n v="4150.9250000000002"/>
  </r>
  <r>
    <d v="2024-06-09T00:00:00"/>
    <x v="1"/>
    <x v="2"/>
    <s v="נועם אברמוביץ"/>
    <s v="Credit"/>
    <n v="1632.75"/>
    <n v="17500"/>
    <n v="3.7320000000000002"/>
    <n v="65310"/>
    <n v="32139"/>
    <n v="31538.25"/>
  </r>
  <r>
    <d v="2024-06-08T00:00:00"/>
    <x v="6"/>
    <x v="4"/>
    <s v="יובל כהן"/>
    <s v="PayPal"/>
    <n v="1679.4"/>
    <n v="18000"/>
    <n v="3.7320000000000002"/>
    <n v="67176"/>
    <n v="31816"/>
    <n v="33680.6"/>
  </r>
  <r>
    <d v="2024-02-02T00:00:00"/>
    <x v="0"/>
    <x v="0"/>
    <s v="מיכל רוזנברג"/>
    <s v="Cash"/>
    <n v="3644"/>
    <n v="40000"/>
    <n v="3.6440000000000001"/>
    <n v="145760"/>
    <n v="26612"/>
    <n v="115504"/>
  </r>
  <r>
    <d v="2024-04-19T00:00:00"/>
    <x v="0"/>
    <x v="3"/>
    <s v="מיכל רוזנברג"/>
    <s v="Credit"/>
    <n v="1276.7625"/>
    <n v="13500"/>
    <n v="3.7829999999999999"/>
    <n v="51070.5"/>
    <n v="29584"/>
    <n v="20209.737499999999"/>
  </r>
  <r>
    <d v="2024-04-14T00:00:00"/>
    <x v="1"/>
    <x v="4"/>
    <s v="יובל כהן"/>
    <s v="Credit"/>
    <n v="3005.6000000000004"/>
    <n v="32000"/>
    <n v="3.7570000000000001"/>
    <n v="120224"/>
    <n v="41341"/>
    <n v="75877.399999999994"/>
  </r>
  <r>
    <d v="2024-09-17T00:00:00"/>
    <x v="4"/>
    <x v="1"/>
    <s v="יעל פרידמן"/>
    <s v="Bit"/>
    <n v="1732.0625"/>
    <n v="18500"/>
    <n v="3.7450000000000001"/>
    <n v="69282.5"/>
    <n v="17467"/>
    <n v="50083.4375"/>
  </r>
  <r>
    <d v="2024-10-15T00:00:00"/>
    <x v="4"/>
    <x v="4"/>
    <s v="אורי גולדשטיין"/>
    <s v="PayPal"/>
    <n v="1217.7750000000001"/>
    <n v="13000"/>
    <n v="3.7469999999999999"/>
    <n v="48711"/>
    <n v="34696"/>
    <n v="12797.225"/>
  </r>
  <r>
    <d v="2023-12-07T00:00:00"/>
    <x v="2"/>
    <x v="4"/>
    <s v="אורי גולדשטיין"/>
    <s v="Credit"/>
    <n v="3471.5625"/>
    <n v="37500"/>
    <n v="3.7029999999999998"/>
    <n v="138862.5"/>
    <n v="34228"/>
    <n v="101162.9375"/>
  </r>
  <r>
    <d v="2024-06-07T00:00:00"/>
    <x v="0"/>
    <x v="2"/>
    <s v="יובל כהן"/>
    <s v="Bit"/>
    <n v="2612.4"/>
    <n v="28000"/>
    <n v="3.7320000000000002"/>
    <n v="104496"/>
    <n v="42473"/>
    <n v="59410.6"/>
  </r>
  <r>
    <d v="2024-09-10T00:00:00"/>
    <x v="4"/>
    <x v="0"/>
    <s v="יעל פרידמן"/>
    <s v="Bit"/>
    <n v="2069.65"/>
    <n v="22000"/>
    <n v="3.7629999999999999"/>
    <n v="82786"/>
    <n v="16456"/>
    <n v="64260.35"/>
  </r>
  <r>
    <d v="2024-04-09T00:00:00"/>
    <x v="4"/>
    <x v="0"/>
    <s v="דניאל לוי"/>
    <s v="Bit"/>
    <n v="1520.8875"/>
    <n v="16500"/>
    <n v="3.6869999999999998"/>
    <n v="60835.5"/>
    <n v="24075"/>
    <n v="35239.612500000003"/>
  </r>
  <r>
    <d v="2024-05-03T00:00:00"/>
    <x v="0"/>
    <x v="3"/>
    <s v="מיכל רוזנברג"/>
    <s v="Bit"/>
    <n v="1256.5125"/>
    <n v="13500"/>
    <n v="3.7229999999999999"/>
    <n v="50260.5"/>
    <n v="44368"/>
    <n v="4635.9875000000002"/>
  </r>
  <r>
    <d v="2024-04-23T00:00:00"/>
    <x v="4"/>
    <x v="3"/>
    <s v="יובל כהן"/>
    <s v="PayPal"/>
    <n v="1513.2"/>
    <n v="16000"/>
    <n v="3.7829999999999999"/>
    <n v="60528"/>
    <n v="41826"/>
    <n v="17188.8"/>
  </r>
  <r>
    <d v="2024-06-23T00:00:00"/>
    <x v="1"/>
    <x v="3"/>
    <s v="אורי גולדשטיין"/>
    <s v="Credit"/>
    <n v="2664.0375000000004"/>
    <n v="28500"/>
    <n v="3.7389999999999999"/>
    <n v="106561.5"/>
    <n v="38257"/>
    <n v="65640.462499999994"/>
  </r>
  <r>
    <d v="2024-11-05T00:00:00"/>
    <x v="4"/>
    <x v="4"/>
    <s v="יובל כהן"/>
    <s v="PayBox"/>
    <n v="1827.15"/>
    <n v="19500"/>
    <n v="3.7480000000000002"/>
    <n v="73086"/>
    <n v="48951"/>
    <n v="22307.85"/>
  </r>
  <r>
    <d v="2024-01-13T00:00:00"/>
    <x v="6"/>
    <x v="4"/>
    <s v="מיכל רוזנברג"/>
    <s v="Credit"/>
    <n v="1817.4"/>
    <n v="19500"/>
    <n v="3.7280000000000002"/>
    <n v="72696"/>
    <n v="15436"/>
    <n v="55442.6"/>
  </r>
  <r>
    <d v="2024-01-17T00:00:00"/>
    <x v="3"/>
    <x v="0"/>
    <s v="דניאל לוי"/>
    <s v="PayPal"/>
    <n v="2317.7000000000003"/>
    <n v="24500"/>
    <n v="3.7839999999999998"/>
    <n v="92708"/>
    <n v="31756"/>
    <n v="58634.3"/>
  </r>
  <r>
    <d v="2024-03-22T00:00:00"/>
    <x v="0"/>
    <x v="1"/>
    <s v="יעל פרידמן"/>
    <s v="PayBox"/>
    <n v="2082.65"/>
    <n v="23000"/>
    <n v="3.6219999999999999"/>
    <n v="83306"/>
    <n v="21159"/>
    <n v="60064.35"/>
  </r>
  <r>
    <d v="2024-07-11T00:00:00"/>
    <x v="2"/>
    <x v="2"/>
    <s v="אורי גולדשטיין"/>
    <s v="Bit"/>
    <n v="955.76250000000005"/>
    <n v="10500"/>
    <n v="3.641"/>
    <n v="38230.5"/>
    <n v="45361"/>
    <n v="-8086.2624999999998"/>
  </r>
  <r>
    <d v="2024-07-06T00:00:00"/>
    <x v="6"/>
    <x v="2"/>
    <s v="יובל כהן"/>
    <s v="Credit"/>
    <n v="2511.6750000000002"/>
    <n v="27000"/>
    <n v="3.7210000000000001"/>
    <n v="100467"/>
    <n v="31940"/>
    <n v="66015.324999999997"/>
  </r>
  <r>
    <d v="2024-03-29T00:00:00"/>
    <x v="0"/>
    <x v="0"/>
    <s v="נועם אברמוביץ"/>
    <s v="PayBox"/>
    <n v="2622.7125000000001"/>
    <n v="28500"/>
    <n v="3.681"/>
    <n v="104908.5"/>
    <n v="39907"/>
    <n v="62378.787499999999"/>
  </r>
  <r>
    <d v="2024-09-05T00:00:00"/>
    <x v="2"/>
    <x v="4"/>
    <s v="נועם אברמוביץ"/>
    <s v="Bit"/>
    <n v="1431.0375000000001"/>
    <n v="15500"/>
    <n v="3.6930000000000001"/>
    <n v="57241.5"/>
    <n v="35989"/>
    <n v="19821.462500000001"/>
  </r>
  <r>
    <d v="2024-04-03T00:00:00"/>
    <x v="3"/>
    <x v="4"/>
    <s v="יעל פרידמן"/>
    <s v="PayPal"/>
    <n v="2379.15"/>
    <n v="25500"/>
    <n v="3.7320000000000002"/>
    <n v="95166"/>
    <n v="48160"/>
    <n v="44626.85"/>
  </r>
  <r>
    <d v="2024-04-20T00:00:00"/>
    <x v="6"/>
    <x v="0"/>
    <s v="נועם אברמוביץ"/>
    <s v="Bit"/>
    <n v="3262.8375000000001"/>
    <n v="34500"/>
    <n v="3.7829999999999999"/>
    <n v="130513.5"/>
    <n v="25624"/>
    <n v="101626.66250000001"/>
  </r>
  <r>
    <d v="2024-02-22T00:00:00"/>
    <x v="2"/>
    <x v="3"/>
    <s v="יעל פרידמן"/>
    <s v="Bit"/>
    <n v="3277.8"/>
    <n v="36000"/>
    <n v="3.6419999999999999"/>
    <n v="131112"/>
    <n v="19109"/>
    <n v="108725.2"/>
  </r>
  <r>
    <d v="2023-12-26T00:00:00"/>
    <x v="4"/>
    <x v="3"/>
    <s v="דניאל לוי"/>
    <s v="PayPal"/>
    <n v="2086.1"/>
    <n v="23000"/>
    <n v="3.6280000000000001"/>
    <n v="83444"/>
    <n v="23212"/>
    <n v="58145.9"/>
  </r>
  <r>
    <d v="2024-06-03T00:00:00"/>
    <x v="5"/>
    <x v="0"/>
    <s v="דניאל לוי"/>
    <s v="PayPal"/>
    <n v="1281.3500000000001"/>
    <n v="14000"/>
    <n v="3.661"/>
    <n v="51254"/>
    <n v="25171"/>
    <n v="24801.65"/>
  </r>
  <r>
    <d v="2024-10-18T00:00:00"/>
    <x v="0"/>
    <x v="0"/>
    <s v="יובל כהן"/>
    <s v="Cash"/>
    <n v="2784.75"/>
    <n v="30000"/>
    <n v="3.7130000000000001"/>
    <n v="111390"/>
    <n v="39424"/>
    <n v="69181.25"/>
  </r>
  <r>
    <d v="2023-12-22T00:00:00"/>
    <x v="0"/>
    <x v="1"/>
    <s v="דניאל לוי"/>
    <s v="PayPal"/>
    <n v="1034.7125000000001"/>
    <n v="11500"/>
    <n v="3.5990000000000002"/>
    <n v="41388.5"/>
    <n v="16243"/>
    <n v="24110.787499999999"/>
  </r>
  <r>
    <d v="2024-10-04T00:00:00"/>
    <x v="0"/>
    <x v="0"/>
    <s v="דניאל לוי"/>
    <s v="PayBox"/>
    <n v="3489.375"/>
    <n v="37500"/>
    <n v="3.722"/>
    <n v="139575"/>
    <n v="27869"/>
    <n v="108216.625"/>
  </r>
  <r>
    <d v="2024-05-31T00:00:00"/>
    <x v="0"/>
    <x v="2"/>
    <s v="מיכל רוזנברג"/>
    <s v="PayPal"/>
    <n v="1440.7250000000001"/>
    <n v="15500"/>
    <n v="3.718"/>
    <n v="57629"/>
    <n v="17582"/>
    <n v="38606.275000000001"/>
  </r>
  <r>
    <d v="2024-06-14T00:00:00"/>
    <x v="0"/>
    <x v="1"/>
    <s v="מיכל רוזנברג"/>
    <s v="Cash"/>
    <n v="3024.9375"/>
    <n v="32500"/>
    <n v="3.7229999999999999"/>
    <n v="120997.5"/>
    <n v="27578"/>
    <n v="90394.5625"/>
  </r>
  <r>
    <d v="2024-10-28T00:00:00"/>
    <x v="5"/>
    <x v="1"/>
    <s v="מיכל רוזנברג"/>
    <s v="Bit"/>
    <n v="3355.2000000000003"/>
    <n v="36000"/>
    <n v="3.7280000000000002"/>
    <n v="134208"/>
    <n v="21652"/>
    <n v="109200.8"/>
  </r>
  <r>
    <d v="2024-06-28T00:00:00"/>
    <x v="0"/>
    <x v="2"/>
    <s v="יובל כהן"/>
    <s v="Bit"/>
    <n v="986.73750000000007"/>
    <n v="10500"/>
    <n v="3.7589999999999999"/>
    <n v="39469.5"/>
    <n v="37931"/>
    <n v="551.76249999999993"/>
  </r>
  <r>
    <d v="2023-12-17T00:00:00"/>
    <x v="1"/>
    <x v="2"/>
    <s v="מיכל רוזנברג"/>
    <s v="Credit"/>
    <n v="1829"/>
    <n v="20000"/>
    <n v="3.6579999999999999"/>
    <n v="73160"/>
    <n v="42067"/>
    <n v="29264"/>
  </r>
  <r>
    <d v="2024-07-20T00:00:00"/>
    <x v="6"/>
    <x v="2"/>
    <s v="אורי גולדשטיין"/>
    <s v="Credit"/>
    <n v="1327.4750000000001"/>
    <n v="14500"/>
    <n v="3.6619999999999999"/>
    <n v="53099"/>
    <n v="30983"/>
    <n v="20788.525000000001"/>
  </r>
  <r>
    <d v="2024-03-30T00:00:00"/>
    <x v="6"/>
    <x v="4"/>
    <s v="נועם אברמוביץ"/>
    <s v="Credit"/>
    <n v="3634.9875000000002"/>
    <n v="39500"/>
    <n v="3.681"/>
    <n v="145399.5"/>
    <n v="36889"/>
    <n v="104875.5125"/>
  </r>
  <r>
    <d v="2024-06-20T00:00:00"/>
    <x v="2"/>
    <x v="1"/>
    <s v="יעל פרידמן"/>
    <s v="Credit"/>
    <n v="1394.625"/>
    <n v="15000"/>
    <n v="3.7189999999999999"/>
    <n v="55785"/>
    <n v="43950"/>
    <n v="10440.375"/>
  </r>
  <r>
    <d v="2024-04-06T00:00:00"/>
    <x v="6"/>
    <x v="0"/>
    <s v="מיכל רוזנברג"/>
    <s v="PayPal"/>
    <n v="1546.0500000000002"/>
    <n v="16500"/>
    <n v="3.7480000000000002"/>
    <n v="61842"/>
    <n v="16418"/>
    <n v="43877.95"/>
  </r>
  <r>
    <d v="2024-01-23T00:00:00"/>
    <x v="4"/>
    <x v="1"/>
    <s v="נועם אברמוביץ"/>
    <s v="PayBox"/>
    <n v="1508.4"/>
    <n v="16000"/>
    <n v="3.7709999999999999"/>
    <n v="60336"/>
    <n v="49561"/>
    <n v="9266.6"/>
  </r>
  <r>
    <d v="2024-02-28T00:00:00"/>
    <x v="3"/>
    <x v="2"/>
    <s v="אורי גולדשטיין"/>
    <s v="Cash"/>
    <n v="3473.6625000000004"/>
    <n v="38500"/>
    <n v="3.609"/>
    <n v="138946.5"/>
    <n v="38527"/>
    <n v="96945.837499999994"/>
  </r>
  <r>
    <d v="2024-03-13T00:00:00"/>
    <x v="3"/>
    <x v="2"/>
    <s v="נועם אברמוביץ"/>
    <s v="Bit"/>
    <n v="1509.75"/>
    <n v="16500"/>
    <n v="3.66"/>
    <n v="60390"/>
    <n v="24683"/>
    <n v="34197.25"/>
  </r>
  <r>
    <d v="2024-09-16T00:00:00"/>
    <x v="5"/>
    <x v="0"/>
    <s v="אורי גולדשטיין"/>
    <s v="Bit"/>
    <n v="2479.0750000000003"/>
    <n v="26500"/>
    <n v="3.742"/>
    <n v="99163"/>
    <n v="48807"/>
    <n v="47876.925000000003"/>
  </r>
  <r>
    <d v="2024-04-28T00:00:00"/>
    <x v="1"/>
    <x v="2"/>
    <s v="דניאל לוי"/>
    <s v="Credit"/>
    <n v="3293.0250000000001"/>
    <n v="34500"/>
    <n v="3.8180000000000001"/>
    <n v="131721"/>
    <n v="15062"/>
    <n v="113365.97500000001"/>
  </r>
  <r>
    <d v="2024-04-14T00:00:00"/>
    <x v="1"/>
    <x v="1"/>
    <s v="נועם אברמוביץ"/>
    <s v="PayPal"/>
    <n v="1784.575"/>
    <n v="19000"/>
    <n v="3.7570000000000001"/>
    <n v="71383"/>
    <n v="29809"/>
    <n v="39789.425000000003"/>
  </r>
  <r>
    <d v="2024-08-29T00:00:00"/>
    <x v="2"/>
    <x v="0"/>
    <s v="אורי גולדשטיין"/>
    <s v="PayPal"/>
    <n v="2107.375"/>
    <n v="23000"/>
    <n v="3.665"/>
    <n v="84295"/>
    <n v="35410"/>
    <n v="46777.625"/>
  </r>
  <r>
    <d v="2023-12-25T00:00:00"/>
    <x v="5"/>
    <x v="1"/>
    <s v="מיכל רוזנברג"/>
    <s v="PayBox"/>
    <n v="1034.7125000000001"/>
    <n v="11500"/>
    <n v="3.5990000000000002"/>
    <n v="41388.5"/>
    <n v="28578"/>
    <n v="11775.7875"/>
  </r>
  <r>
    <d v="2024-08-23T00:00:00"/>
    <x v="0"/>
    <x v="4"/>
    <s v="אורי גולדשטיין"/>
    <s v="Bit"/>
    <n v="1250.1000000000001"/>
    <n v="13500"/>
    <n v="3.7040000000000002"/>
    <n v="50004"/>
    <n v="29043"/>
    <n v="19710.900000000001"/>
  </r>
  <r>
    <d v="2024-08-17T00:00:00"/>
    <x v="6"/>
    <x v="2"/>
    <s v="יעל פרידמן"/>
    <s v="Credit"/>
    <n v="2393.9500000000003"/>
    <n v="26000"/>
    <n v="3.6829999999999998"/>
    <n v="95758"/>
    <n v="49950"/>
    <n v="43414.05"/>
  </r>
  <r>
    <d v="2024-06-11T00:00:00"/>
    <x v="4"/>
    <x v="1"/>
    <s v="דניאל לוי"/>
    <s v="Cash"/>
    <n v="2419.9500000000003"/>
    <n v="26000"/>
    <n v="3.7229999999999999"/>
    <n v="96798"/>
    <n v="49870"/>
    <n v="44508.05"/>
  </r>
  <r>
    <d v="2024-09-25T00:00:00"/>
    <x v="3"/>
    <x v="0"/>
    <s v="מיכל רוזנברג"/>
    <s v="Bit"/>
    <n v="3288.25"/>
    <n v="35000"/>
    <n v="3.758"/>
    <n v="131530"/>
    <n v="18952"/>
    <n v="109289.75"/>
  </r>
  <r>
    <d v="2023-12-31T00:00:00"/>
    <x v="1"/>
    <x v="0"/>
    <s v="יובל כהן"/>
    <s v="PayPal"/>
    <n v="3400.3125"/>
    <n v="37500"/>
    <n v="3.6269999999999998"/>
    <n v="136012.5"/>
    <n v="27205"/>
    <n v="105407.1875"/>
  </r>
  <r>
    <d v="2024-07-12T00:00:00"/>
    <x v="0"/>
    <x v="0"/>
    <s v="דניאל לוי"/>
    <s v="Cash"/>
    <n v="1912.0500000000002"/>
    <n v="21000"/>
    <n v="3.6419999999999999"/>
    <n v="76482"/>
    <n v="48714"/>
    <n v="25855.95"/>
  </r>
  <r>
    <d v="2024-10-07T00:00:00"/>
    <x v="5"/>
    <x v="4"/>
    <s v="נועם אברמוביץ"/>
    <s v="PayBox"/>
    <n v="1419.75"/>
    <n v="15000"/>
    <n v="3.786"/>
    <n v="56790"/>
    <n v="35174"/>
    <n v="20196.25"/>
  </r>
  <r>
    <d v="2023-12-26T00:00:00"/>
    <x v="4"/>
    <x v="3"/>
    <s v="נועם אברמוביץ"/>
    <s v="Credit"/>
    <n v="1179.1000000000001"/>
    <n v="13000"/>
    <n v="3.6280000000000001"/>
    <n v="47164"/>
    <n v="33570"/>
    <n v="12414.9"/>
  </r>
  <r>
    <d v="2024-01-09T00:00:00"/>
    <x v="4"/>
    <x v="3"/>
    <s v="אורי גולדשטיין"/>
    <s v="Cash"/>
    <n v="1812.0375000000001"/>
    <n v="19500"/>
    <n v="3.7170000000000001"/>
    <n v="72481.5"/>
    <n v="49812"/>
    <n v="20857.462500000001"/>
  </r>
  <r>
    <d v="2024-02-14T00:00:00"/>
    <x v="3"/>
    <x v="0"/>
    <s v="דניאל לוי"/>
    <s v="Credit"/>
    <n v="3157.6125000000002"/>
    <n v="34500"/>
    <n v="3.661"/>
    <n v="126304.5"/>
    <n v="43671"/>
    <n v="79475.887499999997"/>
  </r>
  <r>
    <d v="2024-08-20T00:00:00"/>
    <x v="4"/>
    <x v="0"/>
    <s v="דניאל לוי"/>
    <s v="Credit"/>
    <n v="1385.25"/>
    <n v="15000"/>
    <n v="3.694"/>
    <n v="55410"/>
    <n v="28990"/>
    <n v="25034.75"/>
  </r>
  <r>
    <d v="2024-11-21T00:00:00"/>
    <x v="2"/>
    <x v="4"/>
    <s v="דניאל לוי"/>
    <s v="Cash"/>
    <n v="2519.7750000000001"/>
    <n v="27000"/>
    <n v="3.7330000000000001"/>
    <n v="100791"/>
    <n v="46794"/>
    <n v="51477.224999999999"/>
  </r>
  <r>
    <d v="2024-11-07T00:00:00"/>
    <x v="2"/>
    <x v="1"/>
    <s v="נועם אברמוביץ"/>
    <s v="Bit"/>
    <n v="1304.1000000000001"/>
    <n v="14000"/>
    <n v="3.726"/>
    <n v="52164"/>
    <n v="15925"/>
    <n v="34934.9"/>
  </r>
  <r>
    <d v="2024-09-13T00:00:00"/>
    <x v="0"/>
    <x v="1"/>
    <s v="אורי גולדשטיין"/>
    <s v="Credit"/>
    <n v="3521.65"/>
    <n v="38000"/>
    <n v="3.7069999999999999"/>
    <n v="140866"/>
    <n v="21447"/>
    <n v="115897.35"/>
  </r>
  <r>
    <d v="2024-04-03T00:00:00"/>
    <x v="3"/>
    <x v="0"/>
    <s v="אורי גולדשטיין"/>
    <s v="Bit"/>
    <n v="1119.6000000000001"/>
    <n v="12000"/>
    <n v="3.7320000000000002"/>
    <n v="44784"/>
    <n v="39948"/>
    <n v="3716.3999999999996"/>
  </r>
  <r>
    <d v="2024-04-01T00:00:00"/>
    <x v="5"/>
    <x v="4"/>
    <s v="דניאל לוי"/>
    <s v="PayPal"/>
    <n v="3250.9125000000004"/>
    <n v="35500"/>
    <n v="3.6629999999999998"/>
    <n v="130036.5"/>
    <n v="42191"/>
    <n v="84594.587499999994"/>
  </r>
  <r>
    <d v="2024-11-28T00:00:00"/>
    <x v="2"/>
    <x v="3"/>
    <s v="אורי גולדשטיין"/>
    <s v="Cash"/>
    <n v="3463.7000000000003"/>
    <n v="38000"/>
    <n v="3.6459999999999999"/>
    <n v="138548"/>
    <n v="33392"/>
    <n v="101692.3"/>
  </r>
  <r>
    <d v="2024-04-29T00:00:00"/>
    <x v="5"/>
    <x v="4"/>
    <s v="יעל פרידמן"/>
    <s v="PayBox"/>
    <n v="2911.2250000000004"/>
    <n v="30500"/>
    <n v="3.8180000000000001"/>
    <n v="116449"/>
    <n v="15538"/>
    <n v="97999.774999999994"/>
  </r>
  <r>
    <d v="2024-02-15T00:00:00"/>
    <x v="2"/>
    <x v="4"/>
    <s v="אורי גולדשטיין"/>
    <s v="PayPal"/>
    <n v="1632.1499999999999"/>
    <n v="18000"/>
    <n v="3.6269999999999998"/>
    <n v="65285.999999999993"/>
    <n v="36955"/>
    <n v="26698.849999999991"/>
  </r>
  <r>
    <d v="2024-01-22T00:00:00"/>
    <x v="5"/>
    <x v="1"/>
    <s v="אורי גולדשטיין"/>
    <s v="PayBox"/>
    <n v="3064.75"/>
    <n v="32500"/>
    <n v="3.7719999999999998"/>
    <n v="122590"/>
    <n v="18796"/>
    <n v="100729.25"/>
  </r>
  <r>
    <d v="2024-08-09T00:00:00"/>
    <x v="0"/>
    <x v="3"/>
    <s v="יעל פרידמן"/>
    <s v="PayBox"/>
    <n v="2011.325"/>
    <n v="21500"/>
    <n v="3.742"/>
    <n v="80453"/>
    <n v="22448"/>
    <n v="55993.675000000003"/>
  </r>
  <r>
    <d v="2024-05-24T00:00:00"/>
    <x v="0"/>
    <x v="1"/>
    <s v="אורי גולדשטיין"/>
    <s v="Cash"/>
    <n v="1010.075"/>
    <n v="11000"/>
    <n v="3.673"/>
    <n v="40403"/>
    <n v="46402"/>
    <n v="-7009.0749999999998"/>
  </r>
  <r>
    <d v="2024-06-08T00:00:00"/>
    <x v="6"/>
    <x v="0"/>
    <s v="מיכל רוזנברג"/>
    <s v="PayPal"/>
    <n v="1212.9000000000001"/>
    <n v="13000"/>
    <n v="3.7320000000000002"/>
    <n v="48516"/>
    <n v="33813"/>
    <n v="13490.1"/>
  </r>
  <r>
    <d v="2024-02-13T00:00:00"/>
    <x v="4"/>
    <x v="4"/>
    <s v="יעל פרידמן"/>
    <s v="Credit"/>
    <n v="1184.3"/>
    <n v="13000"/>
    <n v="3.6440000000000001"/>
    <n v="47372"/>
    <n v="26697"/>
    <n v="19490.7"/>
  </r>
  <r>
    <d v="2024-10-16T00:00:00"/>
    <x v="3"/>
    <x v="3"/>
    <s v="אורי גולדשטיין"/>
    <s v="PayPal"/>
    <n v="3245.5875000000001"/>
    <n v="34500"/>
    <n v="3.7629999999999999"/>
    <n v="129823.5"/>
    <n v="34546"/>
    <n v="92031.912500000006"/>
  </r>
  <r>
    <d v="2024-03-04T00:00:00"/>
    <x v="5"/>
    <x v="0"/>
    <s v="יעל פרידמן"/>
    <s v="Cash"/>
    <n v="2860"/>
    <n v="32000"/>
    <n v="3.5750000000000002"/>
    <n v="114400"/>
    <n v="31596"/>
    <n v="79944"/>
  </r>
  <r>
    <d v="2024-09-06T00:00:00"/>
    <x v="0"/>
    <x v="0"/>
    <s v="אורי גולדשטיין"/>
    <s v="PayBox"/>
    <n v="926"/>
    <n v="10000"/>
    <n v="3.7040000000000002"/>
    <n v="37040"/>
    <n v="38876"/>
    <n v="-2762"/>
  </r>
  <r>
    <d v="2024-10-13T00:00:00"/>
    <x v="1"/>
    <x v="4"/>
    <s v="יובל כהן"/>
    <s v="PayBox"/>
    <n v="990.67500000000007"/>
    <n v="10500"/>
    <n v="3.774"/>
    <n v="39627"/>
    <n v="22086"/>
    <n v="16550.325000000001"/>
  </r>
  <r>
    <d v="2024-11-12T00:00:00"/>
    <x v="4"/>
    <x v="1"/>
    <s v="נועם אברמוביץ"/>
    <s v="Bit"/>
    <n v="1593.325"/>
    <n v="17000"/>
    <n v="3.7490000000000001"/>
    <n v="63733"/>
    <n v="31715"/>
    <n v="30424.674999999999"/>
  </r>
  <r>
    <d v="2024-06-16T00:00:00"/>
    <x v="1"/>
    <x v="3"/>
    <s v="מיכל רוזנברג"/>
    <s v="Bit"/>
    <n v="3490.3125"/>
    <n v="37500"/>
    <n v="3.7229999999999999"/>
    <n v="139612.5"/>
    <n v="24972"/>
    <n v="111150.1875"/>
  </r>
  <r>
    <d v="2024-02-22T00:00:00"/>
    <x v="2"/>
    <x v="0"/>
    <s v="יובל כהן"/>
    <s v="Cash"/>
    <n v="1183.6500000000001"/>
    <n v="13000"/>
    <n v="3.6419999999999999"/>
    <n v="47346"/>
    <n v="34983"/>
    <n v="11179.35"/>
  </r>
  <r>
    <d v="2024-06-05T00:00:00"/>
    <x v="3"/>
    <x v="0"/>
    <s v="מיכל רוזנברג"/>
    <s v="Bit"/>
    <n v="2132.6750000000002"/>
    <n v="23000"/>
    <n v="3.7090000000000001"/>
    <n v="85307"/>
    <n v="22876"/>
    <n v="60298.324999999997"/>
  </r>
  <r>
    <d v="2024-08-20T00:00:00"/>
    <x v="4"/>
    <x v="3"/>
    <s v="יובל כהן"/>
    <s v="Cash"/>
    <n v="2031.7"/>
    <n v="22000"/>
    <n v="3.694"/>
    <n v="81268"/>
    <n v="45845"/>
    <n v="33391.300000000003"/>
  </r>
  <r>
    <d v="2024-10-24T00:00:00"/>
    <x v="2"/>
    <x v="1"/>
    <s v="יובל כהן"/>
    <s v="PayPal"/>
    <n v="3694.2750000000001"/>
    <n v="39000"/>
    <n v="3.7890000000000001"/>
    <n v="147771"/>
    <n v="28925"/>
    <n v="115151.72500000001"/>
  </r>
  <r>
    <d v="2024-08-20T00:00:00"/>
    <x v="4"/>
    <x v="1"/>
    <s v="נועם אברמוביץ"/>
    <s v="Bit"/>
    <n v="2585.8000000000002"/>
    <n v="28000"/>
    <n v="3.694"/>
    <n v="103432"/>
    <n v="39421"/>
    <n v="61425.2"/>
  </r>
  <r>
    <d v="2024-04-06T00:00:00"/>
    <x v="6"/>
    <x v="2"/>
    <s v="אורי גולדשטיין"/>
    <s v="Credit"/>
    <n v="1827.15"/>
    <n v="19500"/>
    <n v="3.7480000000000002"/>
    <n v="73086"/>
    <n v="49488"/>
    <n v="21770.85"/>
  </r>
  <r>
    <d v="2024-02-03T00:00:00"/>
    <x v="6"/>
    <x v="3"/>
    <s v="יובל כהן"/>
    <s v="Cash"/>
    <n v="2414.15"/>
    <n v="26500"/>
    <n v="3.6440000000000001"/>
    <n v="96566"/>
    <n v="25939"/>
    <n v="68212.850000000006"/>
  </r>
  <r>
    <d v="2024-04-10T00:00:00"/>
    <x v="3"/>
    <x v="0"/>
    <s v="יובל כהן"/>
    <s v="Cash"/>
    <n v="1578.45"/>
    <n v="17000"/>
    <n v="3.714"/>
    <n v="63138"/>
    <n v="46701"/>
    <n v="14858.55"/>
  </r>
  <r>
    <d v="2024-02-22T00:00:00"/>
    <x v="2"/>
    <x v="1"/>
    <s v="נועם אברמוביץ"/>
    <s v="Cash"/>
    <n v="3323.3250000000003"/>
    <n v="36500"/>
    <n v="3.6419999999999999"/>
    <n v="132933"/>
    <n v="19565"/>
    <n v="110044.675"/>
  </r>
  <r>
    <d v="2024-03-17T00:00:00"/>
    <x v="1"/>
    <x v="2"/>
    <s v="מיכל רוזנברג"/>
    <s v="Credit"/>
    <n v="2100.4749999999999"/>
    <n v="23000"/>
    <n v="3.653"/>
    <n v="84019"/>
    <n v="27548"/>
    <n v="54370.525000000001"/>
  </r>
  <r>
    <d v="2023-12-04T00:00:00"/>
    <x v="5"/>
    <x v="1"/>
    <s v="אורי גולדשטיין"/>
    <s v="Bit"/>
    <n v="3244.5"/>
    <n v="35000"/>
    <n v="3.7080000000000002"/>
    <n v="129780"/>
    <n v="46790"/>
    <n v="79745.5"/>
  </r>
  <r>
    <d v="2024-06-18T00:00:00"/>
    <x v="4"/>
    <x v="3"/>
    <s v="נועם אברמוביץ"/>
    <s v="Bit"/>
    <n v="1814.4750000000001"/>
    <n v="19500"/>
    <n v="3.722"/>
    <n v="72579"/>
    <n v="25480"/>
    <n v="45284.525000000001"/>
  </r>
  <r>
    <d v="2024-07-24T00:00:00"/>
    <x v="3"/>
    <x v="4"/>
    <s v="יעל פרידמן"/>
    <s v="PayPal"/>
    <n v="1632.1499999999999"/>
    <n v="18000"/>
    <n v="3.6269999999999998"/>
    <n v="65285.999999999993"/>
    <n v="23142"/>
    <n v="40511.849999999991"/>
  </r>
  <r>
    <d v="2023-12-27T00:00:00"/>
    <x v="3"/>
    <x v="3"/>
    <s v="דניאל לוי"/>
    <s v="Cash"/>
    <n v="2219.7000000000003"/>
    <n v="24500"/>
    <n v="3.6240000000000001"/>
    <n v="88788"/>
    <n v="48958"/>
    <n v="37610.300000000003"/>
  </r>
  <r>
    <d v="2024-03-13T00:00:00"/>
    <x v="3"/>
    <x v="4"/>
    <s v="דניאל לוי"/>
    <s v="Cash"/>
    <n v="2562"/>
    <n v="28000"/>
    <n v="3.66"/>
    <n v="102480"/>
    <n v="35458"/>
    <n v="64460"/>
  </r>
  <r>
    <d v="2024-06-02T00:00:00"/>
    <x v="1"/>
    <x v="3"/>
    <s v="נועם אברמוביץ"/>
    <s v="Cash"/>
    <n v="1208.3500000000001"/>
    <n v="13000"/>
    <n v="3.718"/>
    <n v="48334"/>
    <n v="37249"/>
    <n v="9876.65"/>
  </r>
  <r>
    <d v="2024-01-25T00:00:00"/>
    <x v="2"/>
    <x v="0"/>
    <s v="אורי גולדשטיין"/>
    <s v="PayPal"/>
    <n v="1249.4250000000002"/>
    <n v="13500"/>
    <n v="3.702"/>
    <n v="49977"/>
    <n v="28729"/>
    <n v="19998.575000000001"/>
  </r>
  <r>
    <d v="2024-09-20T00:00:00"/>
    <x v="0"/>
    <x v="3"/>
    <s v="נועם אברמוביץ"/>
    <s v="Credit"/>
    <n v="3247.3125"/>
    <n v="34500"/>
    <n v="3.7650000000000001"/>
    <n v="129892.5"/>
    <n v="47844"/>
    <n v="78801.1875"/>
  </r>
  <r>
    <d v="2024-07-23T00:00:00"/>
    <x v="4"/>
    <x v="1"/>
    <s v="יובל כהן"/>
    <s v="PayPal"/>
    <n v="2356.9"/>
    <n v="26000"/>
    <n v="3.6259999999999999"/>
    <n v="94276"/>
    <n v="22747"/>
    <n v="69172.100000000006"/>
  </r>
  <r>
    <d v="2024-03-13T00:00:00"/>
    <x v="3"/>
    <x v="4"/>
    <s v="דניאל לוי"/>
    <s v="Credit"/>
    <n v="1052.25"/>
    <n v="11500"/>
    <n v="3.66"/>
    <n v="42090"/>
    <n v="19856"/>
    <n v="21181.75"/>
  </r>
  <r>
    <d v="2024-01-09T00:00:00"/>
    <x v="4"/>
    <x v="0"/>
    <s v="דניאל לוי"/>
    <s v="Credit"/>
    <n v="1022.1750000000001"/>
    <n v="11000"/>
    <n v="3.7170000000000001"/>
    <n v="40887"/>
    <n v="48514"/>
    <n v="-8649.1749999999993"/>
  </r>
  <r>
    <d v="2024-08-03T00:00:00"/>
    <x v="6"/>
    <x v="0"/>
    <s v="אורי גולדשטיין"/>
    <s v="PayPal"/>
    <n v="2141.4375"/>
    <n v="22500"/>
    <n v="3.8069999999999999"/>
    <n v="85657.5"/>
    <n v="34908"/>
    <n v="48608.0625"/>
  </r>
  <r>
    <d v="2024-08-08T00:00:00"/>
    <x v="2"/>
    <x v="1"/>
    <s v="יעל פרידמן"/>
    <s v="Credit"/>
    <n v="2227.8000000000002"/>
    <n v="23500"/>
    <n v="3.7919999999999998"/>
    <n v="89112"/>
    <n v="19291"/>
    <n v="67593.2"/>
  </r>
  <r>
    <d v="2023-12-29T00:00:00"/>
    <x v="0"/>
    <x v="2"/>
    <s v="אורי גולדשטיין"/>
    <s v="Cash"/>
    <n v="1450.8000000000002"/>
    <n v="16000"/>
    <n v="3.6269999999999998"/>
    <n v="58032"/>
    <n v="38214"/>
    <n v="18367.2"/>
  </r>
  <r>
    <d v="2024-11-22T00:00:00"/>
    <x v="0"/>
    <x v="2"/>
    <s v="נועם אברמוביץ"/>
    <s v="Bit"/>
    <n v="1444.6000000000001"/>
    <n v="15500"/>
    <n v="3.7280000000000002"/>
    <n v="57784"/>
    <n v="23837"/>
    <n v="32502.400000000001"/>
  </r>
  <r>
    <d v="2024-06-09T00:00:00"/>
    <x v="1"/>
    <x v="1"/>
    <s v="יעל פרידמן"/>
    <s v="PayPal"/>
    <n v="2379.15"/>
    <n v="25500"/>
    <n v="3.7320000000000002"/>
    <n v="95166"/>
    <n v="29427"/>
    <n v="63359.85"/>
  </r>
  <r>
    <d v="2024-03-06T00:00:00"/>
    <x v="3"/>
    <x v="4"/>
    <s v="יעל פרידמן"/>
    <s v="PayPal"/>
    <n v="1758.9"/>
    <n v="19500"/>
    <n v="3.6080000000000001"/>
    <n v="70356"/>
    <n v="19784"/>
    <n v="48813.1"/>
  </r>
  <r>
    <d v="2024-07-11T00:00:00"/>
    <x v="2"/>
    <x v="2"/>
    <s v="דניאל לוי"/>
    <s v="PayPal"/>
    <n v="1228.8375000000001"/>
    <n v="13500"/>
    <n v="3.641"/>
    <n v="49153.5"/>
    <n v="21915"/>
    <n v="26009.662499999999"/>
  </r>
  <r>
    <d v="2024-03-29T00:00:00"/>
    <x v="0"/>
    <x v="2"/>
    <s v="יובל כהן"/>
    <s v="PayPal"/>
    <n v="1104.3"/>
    <n v="12000"/>
    <n v="3.681"/>
    <n v="44172"/>
    <n v="19667"/>
    <n v="23400.7"/>
  </r>
  <r>
    <d v="2024-07-11T00:00:00"/>
    <x v="2"/>
    <x v="1"/>
    <s v="יעל פרידמן"/>
    <s v="PayBox"/>
    <n v="1410.8875"/>
    <n v="15500"/>
    <n v="3.641"/>
    <n v="56435.5"/>
    <n v="44700"/>
    <n v="10324.612499999999"/>
  </r>
  <r>
    <d v="2024-08-30T00:00:00"/>
    <x v="0"/>
    <x v="1"/>
    <s v="אורי גולדשטיין"/>
    <s v="Credit"/>
    <n v="1188.2"/>
    <n v="13000"/>
    <n v="3.6560000000000001"/>
    <n v="47528"/>
    <n v="34735"/>
    <n v="11604.8"/>
  </r>
  <r>
    <d v="2023-12-04T00:00:00"/>
    <x v="5"/>
    <x v="1"/>
    <s v="דניאל לוי"/>
    <s v="PayPal"/>
    <n v="3012.75"/>
    <n v="32500"/>
    <n v="3.7080000000000002"/>
    <n v="120510"/>
    <n v="28718"/>
    <n v="88779.25"/>
  </r>
  <r>
    <d v="2024-03-16T00:00:00"/>
    <x v="6"/>
    <x v="0"/>
    <s v="יובל כהן"/>
    <s v="Cash"/>
    <n v="2831.0750000000003"/>
    <n v="31000"/>
    <n v="3.653"/>
    <n v="113243"/>
    <n v="24127"/>
    <n v="86284.925000000003"/>
  </r>
  <r>
    <d v="2024-08-03T00:00:00"/>
    <x v="6"/>
    <x v="4"/>
    <s v="מיכל רוזנברג"/>
    <s v="Bit"/>
    <n v="3093.1875"/>
    <n v="32500"/>
    <n v="3.8069999999999999"/>
    <n v="123727.5"/>
    <n v="42126"/>
    <n v="78508.3125"/>
  </r>
  <r>
    <d v="2024-09-20T00:00:00"/>
    <x v="0"/>
    <x v="1"/>
    <s v="אורי גולדשטיין"/>
    <s v="Bit"/>
    <n v="3717.9375"/>
    <n v="39500"/>
    <n v="3.7650000000000001"/>
    <n v="148717.5"/>
    <n v="24101"/>
    <n v="120898.5625"/>
  </r>
  <r>
    <d v="2023-12-02T00:00:00"/>
    <x v="6"/>
    <x v="1"/>
    <s v="יובל כהן"/>
    <s v="Credit"/>
    <n v="1215.175"/>
    <n v="13000"/>
    <n v="3.7389999999999999"/>
    <n v="48607"/>
    <n v="20486"/>
    <n v="26905.825000000001"/>
  </r>
  <r>
    <d v="2024-10-13T00:00:00"/>
    <x v="1"/>
    <x v="2"/>
    <s v="מיכל רוזנברג"/>
    <s v="Bit"/>
    <n v="1792.65"/>
    <n v="19000"/>
    <n v="3.774"/>
    <n v="71706"/>
    <n v="18745"/>
    <n v="51168.35"/>
  </r>
  <r>
    <d v="2024-08-05T00:00:00"/>
    <x v="5"/>
    <x v="3"/>
    <s v="מיכל רוזנברג"/>
    <s v="PayBox"/>
    <n v="2485.6000000000004"/>
    <n v="26000"/>
    <n v="3.8239999999999998"/>
    <n v="99424"/>
    <n v="16236"/>
    <n v="80702.399999999994"/>
  </r>
  <r>
    <d v="2024-08-03T00:00:00"/>
    <x v="6"/>
    <x v="3"/>
    <s v="מיכל רוזנברג"/>
    <s v="Cash"/>
    <n v="1665.5625"/>
    <n v="17500"/>
    <n v="3.8069999999999999"/>
    <n v="66622.5"/>
    <n v="45708"/>
    <n v="19248.9375"/>
  </r>
  <r>
    <d v="2024-02-11T00:00:00"/>
    <x v="1"/>
    <x v="3"/>
    <s v="מיכל רוזנברג"/>
    <s v="PayPal"/>
    <n v="3315.6000000000004"/>
    <n v="36000"/>
    <n v="3.6840000000000002"/>
    <n v="132624"/>
    <n v="32066"/>
    <n v="97242.4"/>
  </r>
  <r>
    <d v="2024-06-09T00:00:00"/>
    <x v="1"/>
    <x v="4"/>
    <s v="אורי גולדשטיין"/>
    <s v="Credit"/>
    <n v="1119.6000000000001"/>
    <n v="12000"/>
    <n v="3.7320000000000002"/>
    <n v="44784"/>
    <n v="42138"/>
    <n v="1526.3999999999999"/>
  </r>
  <r>
    <d v="2024-09-13T00:00:00"/>
    <x v="0"/>
    <x v="2"/>
    <s v="נועם אברמוביץ"/>
    <s v="PayBox"/>
    <n v="2780.25"/>
    <n v="30000"/>
    <n v="3.7069999999999999"/>
    <n v="111210"/>
    <n v="48143"/>
    <n v="60286.75"/>
  </r>
  <r>
    <d v="2024-03-07T00:00:00"/>
    <x v="2"/>
    <x v="4"/>
    <s v="יעל פרידמן"/>
    <s v="Bit"/>
    <n v="2064.25"/>
    <n v="23000"/>
    <n v="3.59"/>
    <n v="82570"/>
    <n v="22801"/>
    <n v="57704.75"/>
  </r>
  <r>
    <d v="2024-02-17T00:00:00"/>
    <x v="6"/>
    <x v="3"/>
    <s v="יעל פרידמן"/>
    <s v="PayBox"/>
    <n v="1578.9375"/>
    <n v="17500"/>
    <n v="3.609"/>
    <n v="63157.5"/>
    <n v="30133"/>
    <n v="31445.5625"/>
  </r>
  <r>
    <d v="2024-01-26T00:00:00"/>
    <x v="0"/>
    <x v="1"/>
    <s v="מיכל רוזנברג"/>
    <s v="Cash"/>
    <n v="1807.1625000000001"/>
    <n v="19500"/>
    <n v="3.7069999999999999"/>
    <n v="72286.5"/>
    <n v="20225"/>
    <n v="50254.337500000001"/>
  </r>
  <r>
    <d v="2024-04-03T00:00:00"/>
    <x v="3"/>
    <x v="3"/>
    <s v="אורי גולדשטיין"/>
    <s v="PayPal"/>
    <n v="2519.1000000000004"/>
    <n v="27000"/>
    <n v="3.7320000000000002"/>
    <n v="100764"/>
    <n v="49876"/>
    <n v="48368.9"/>
  </r>
  <r>
    <d v="2024-05-09T00:00:00"/>
    <x v="2"/>
    <x v="4"/>
    <s v="יעל פרידמן"/>
    <s v="PayPal"/>
    <n v="2057.5500000000002"/>
    <n v="22000"/>
    <n v="3.7410000000000001"/>
    <n v="82302"/>
    <n v="43147"/>
    <n v="37097.449999999997"/>
  </r>
  <r>
    <d v="2024-02-18T00:00:00"/>
    <x v="1"/>
    <x v="4"/>
    <s v="יעל פרידמן"/>
    <s v="Bit"/>
    <n v="3248.1000000000004"/>
    <n v="36000"/>
    <n v="3.609"/>
    <n v="129924"/>
    <n v="18220"/>
    <n v="108455.9"/>
  </r>
  <r>
    <d v="2024-04-14T00:00:00"/>
    <x v="1"/>
    <x v="0"/>
    <s v="יובל כהן"/>
    <s v="PayPal"/>
    <n v="3099.5250000000001"/>
    <n v="33000"/>
    <n v="3.7570000000000001"/>
    <n v="123981"/>
    <n v="16167"/>
    <n v="104714.47500000001"/>
  </r>
  <r>
    <d v="2024-10-02T00:00:00"/>
    <x v="3"/>
    <x v="3"/>
    <s v="יובל כהן"/>
    <s v="Cash"/>
    <n v="1535.325"/>
    <n v="16500"/>
    <n v="3.722"/>
    <n v="61413"/>
    <n v="37277"/>
    <n v="22600.674999999999"/>
  </r>
  <r>
    <d v="2024-10-10T00:00:00"/>
    <x v="2"/>
    <x v="3"/>
    <s v="יובל כהן"/>
    <s v="Credit"/>
    <n v="3490.9500000000003"/>
    <n v="37000"/>
    <n v="3.774"/>
    <n v="139638"/>
    <n v="20616"/>
    <n v="115531.05"/>
  </r>
  <r>
    <d v="2024-09-30T00:00:00"/>
    <x v="5"/>
    <x v="1"/>
    <s v="אורי גולדשטיין"/>
    <s v="Credit"/>
    <n v="973.875"/>
    <n v="10500"/>
    <n v="3.71"/>
    <n v="38955"/>
    <n v="48493"/>
    <n v="-10511.875"/>
  </r>
  <r>
    <d v="2024-03-20T00:00:00"/>
    <x v="3"/>
    <x v="2"/>
    <s v="מיכל רוזנברג"/>
    <s v="Bit"/>
    <n v="1564.4250000000002"/>
    <n v="17000"/>
    <n v="3.681"/>
    <n v="62577"/>
    <n v="15932"/>
    <n v="45080.574999999997"/>
  </r>
  <r>
    <d v="2024-09-16T00:00:00"/>
    <x v="5"/>
    <x v="3"/>
    <s v="יובל כהן"/>
    <s v="Cash"/>
    <n v="1169.375"/>
    <n v="12500"/>
    <n v="3.742"/>
    <n v="46775"/>
    <n v="24198"/>
    <n v="21407.625"/>
  </r>
  <r>
    <d v="2024-10-29T00:00:00"/>
    <x v="4"/>
    <x v="0"/>
    <s v="מיכל רוזנברג"/>
    <s v="Bit"/>
    <n v="1918.8000000000002"/>
    <n v="20500"/>
    <n v="3.7440000000000002"/>
    <n v="76752"/>
    <n v="43816"/>
    <n v="31017.200000000001"/>
  </r>
  <r>
    <d v="2024-08-04T00:00:00"/>
    <x v="1"/>
    <x v="0"/>
    <s v="אורי גולדשטיין"/>
    <s v="Credit"/>
    <n v="2189.0250000000001"/>
    <n v="23000"/>
    <n v="3.8069999999999999"/>
    <n v="87561"/>
    <n v="44930"/>
    <n v="40441.974999999999"/>
  </r>
  <r>
    <d v="2024-05-08T00:00:00"/>
    <x v="3"/>
    <x v="3"/>
    <s v="יעל פרידמן"/>
    <s v="PayBox"/>
    <n v="2923.9875000000002"/>
    <n v="31500"/>
    <n v="3.7130000000000001"/>
    <n v="116959.5"/>
    <n v="49768"/>
    <n v="64267.512499999997"/>
  </r>
  <r>
    <d v="2024-07-06T00:00:00"/>
    <x v="6"/>
    <x v="0"/>
    <s v="מיכל רוזנברג"/>
    <s v="PayBox"/>
    <n v="2093.0625"/>
    <n v="22500"/>
    <n v="3.7210000000000001"/>
    <n v="83722.5"/>
    <n v="22848"/>
    <n v="58781.4375"/>
  </r>
  <r>
    <d v="2024-10-15T00:00:00"/>
    <x v="4"/>
    <x v="3"/>
    <s v="דניאל לוי"/>
    <s v="PayBox"/>
    <n v="1217.7750000000001"/>
    <n v="13000"/>
    <n v="3.7469999999999999"/>
    <n v="48711"/>
    <n v="33371"/>
    <n v="14122.225"/>
  </r>
  <r>
    <d v="2024-08-08T00:00:00"/>
    <x v="2"/>
    <x v="3"/>
    <s v="אורי גולדשטיין"/>
    <s v="PayBox"/>
    <n v="995.40000000000009"/>
    <n v="10500"/>
    <n v="3.7919999999999998"/>
    <n v="39816"/>
    <n v="33269"/>
    <n v="5551.6"/>
  </r>
  <r>
    <d v="2024-01-15T00:00:00"/>
    <x v="5"/>
    <x v="3"/>
    <s v="מיכל רוזנברג"/>
    <s v="Credit"/>
    <n v="2955.4875000000002"/>
    <n v="31500"/>
    <n v="3.7530000000000001"/>
    <n v="118219.5"/>
    <n v="33852"/>
    <n v="81412.012499999997"/>
  </r>
  <r>
    <d v="2024-11-26T00:00:00"/>
    <x v="4"/>
    <x v="4"/>
    <s v="דניאל לוי"/>
    <s v="PayBox"/>
    <n v="3369.7750000000001"/>
    <n v="37000"/>
    <n v="3.6429999999999998"/>
    <n v="134791"/>
    <n v="42666"/>
    <n v="88755.225000000006"/>
  </r>
  <r>
    <d v="2024-02-01T00:00:00"/>
    <x v="2"/>
    <x v="4"/>
    <s v="נועם אברמוביץ"/>
    <s v="Credit"/>
    <n v="1187.2250000000001"/>
    <n v="13000"/>
    <n v="3.653"/>
    <n v="47489"/>
    <n v="27032"/>
    <n v="19269.775000000001"/>
  </r>
  <r>
    <d v="2024-02-12T00:00:00"/>
    <x v="5"/>
    <x v="0"/>
    <s v="אורי גולדשטיין"/>
    <s v="Cash"/>
    <n v="3038.4750000000004"/>
    <n v="33000"/>
    <n v="3.6829999999999998"/>
    <n v="121539"/>
    <n v="17116"/>
    <n v="101384.52499999999"/>
  </r>
  <r>
    <d v="2023-12-12T00:00:00"/>
    <x v="4"/>
    <x v="2"/>
    <s v="נועם אברמוביץ"/>
    <s v="Cash"/>
    <n v="1854"/>
    <n v="20000"/>
    <n v="3.7080000000000002"/>
    <n v="74160"/>
    <n v="45490"/>
    <n v="26816"/>
  </r>
  <r>
    <d v="2024-08-03T00:00:00"/>
    <x v="6"/>
    <x v="2"/>
    <s v="אורי גולדשטיין"/>
    <s v="Credit"/>
    <n v="2617.3125"/>
    <n v="27500"/>
    <n v="3.8069999999999999"/>
    <n v="104692.5"/>
    <n v="17031"/>
    <n v="85044.1875"/>
  </r>
  <r>
    <d v="2024-05-31T00:00:00"/>
    <x v="0"/>
    <x v="3"/>
    <s v="דניאל לוי"/>
    <s v="Cash"/>
    <n v="2788.5"/>
    <n v="30000"/>
    <n v="3.718"/>
    <n v="111540"/>
    <n v="20354"/>
    <n v="88397.5"/>
  </r>
  <r>
    <d v="2024-10-11T00:00:00"/>
    <x v="0"/>
    <x v="3"/>
    <s v="מיכל רוזנברג"/>
    <s v="Credit"/>
    <n v="1839.825"/>
    <n v="19500"/>
    <n v="3.774"/>
    <n v="73593"/>
    <n v="20656"/>
    <n v="51097.175000000003"/>
  </r>
  <r>
    <d v="2023-12-03T00:00:00"/>
    <x v="1"/>
    <x v="1"/>
    <s v="יובל כהן"/>
    <s v="Bit"/>
    <n v="2290.1375000000003"/>
    <n v="24500"/>
    <n v="3.7389999999999999"/>
    <n v="91605.5"/>
    <n v="32612"/>
    <n v="56703.362500000003"/>
  </r>
  <r>
    <d v="2024-04-23T00:00:00"/>
    <x v="4"/>
    <x v="3"/>
    <s v="אורי גולדשטיין"/>
    <s v="PayBox"/>
    <n v="2458.9500000000003"/>
    <n v="26000"/>
    <n v="3.7829999999999999"/>
    <n v="98358"/>
    <n v="43058"/>
    <n v="52841.05"/>
  </r>
  <r>
    <d v="2024-07-31T00:00:00"/>
    <x v="3"/>
    <x v="2"/>
    <s v="יובל כהן"/>
    <s v="PayBox"/>
    <n v="2166.0250000000001"/>
    <n v="23000"/>
    <n v="3.7669999999999999"/>
    <n v="86641"/>
    <n v="20627"/>
    <n v="63847.974999999999"/>
  </r>
  <r>
    <d v="2024-02-29T00:00:00"/>
    <x v="2"/>
    <x v="0"/>
    <s v="נועם אברמוביץ"/>
    <s v="PayPal"/>
    <n v="2643.2000000000003"/>
    <n v="29500"/>
    <n v="3.5840000000000001"/>
    <n v="105728"/>
    <n v="16230"/>
    <n v="86854.8"/>
  </r>
  <r>
    <d v="2024-04-10T00:00:00"/>
    <x v="3"/>
    <x v="0"/>
    <s v="מיכל רוזנברג"/>
    <s v="PayBox"/>
    <n v="3064.05"/>
    <n v="33000"/>
    <n v="3.714"/>
    <n v="122562"/>
    <n v="29563"/>
    <n v="89934.95"/>
  </r>
  <r>
    <d v="2024-01-17T00:00:00"/>
    <x v="3"/>
    <x v="3"/>
    <s v="יובל כהן"/>
    <s v="Cash"/>
    <n v="3736.7000000000003"/>
    <n v="39500"/>
    <n v="3.7839999999999998"/>
    <n v="149468"/>
    <n v="24516"/>
    <n v="121215.3"/>
  </r>
  <r>
    <d v="2024-01-12T00:00:00"/>
    <x v="0"/>
    <x v="3"/>
    <s v="מיכל רוזנברג"/>
    <s v="Bit"/>
    <n v="978.6"/>
    <n v="10500"/>
    <n v="3.7280000000000002"/>
    <n v="39144"/>
    <n v="45704"/>
    <n v="-7538.6"/>
  </r>
  <r>
    <d v="2024-04-02T00:00:00"/>
    <x v="4"/>
    <x v="4"/>
    <s v="מיכל רוזנברג"/>
    <s v="Credit"/>
    <n v="3419.7250000000004"/>
    <n v="37000"/>
    <n v="3.6970000000000001"/>
    <n v="136789"/>
    <n v="17711"/>
    <n v="115658.27499999999"/>
  </r>
  <r>
    <d v="2024-02-14T00:00:00"/>
    <x v="3"/>
    <x v="1"/>
    <s v="מיכל רוזנברג"/>
    <s v="PayPal"/>
    <n v="3203.375"/>
    <n v="35000"/>
    <n v="3.661"/>
    <n v="128135"/>
    <n v="39844"/>
    <n v="85087.625"/>
  </r>
  <r>
    <d v="2024-09-16T00:00:00"/>
    <x v="5"/>
    <x v="1"/>
    <s v="יעל פרידמן"/>
    <s v="Cash"/>
    <n v="982.27500000000009"/>
    <n v="10500"/>
    <n v="3.742"/>
    <n v="39291"/>
    <n v="35877"/>
    <n v="2431.7249999999999"/>
  </r>
  <r>
    <d v="2024-07-08T00:00:00"/>
    <x v="5"/>
    <x v="4"/>
    <s v="נועם אברמוביץ"/>
    <s v="Credit"/>
    <n v="1335.8125"/>
    <n v="14500"/>
    <n v="3.6850000000000001"/>
    <n v="53432.5"/>
    <n v="28264"/>
    <n v="23832.6875"/>
  </r>
  <r>
    <d v="2023-12-21T00:00:00"/>
    <x v="2"/>
    <x v="4"/>
    <s v="יעל פרידמן"/>
    <s v="Credit"/>
    <n v="3164"/>
    <n v="35000"/>
    <n v="3.6160000000000001"/>
    <n v="126560"/>
    <n v="44234"/>
    <n v="79162"/>
  </r>
  <r>
    <d v="2023-12-26T00:00:00"/>
    <x v="4"/>
    <x v="4"/>
    <s v="דניאל לוי"/>
    <s v="Credit"/>
    <n v="1632.6000000000001"/>
    <n v="18000"/>
    <n v="3.6280000000000001"/>
    <n v="65304"/>
    <n v="46588"/>
    <n v="17083.400000000001"/>
  </r>
  <r>
    <d v="2024-03-23T00:00:00"/>
    <x v="6"/>
    <x v="0"/>
    <s v="דניאל לוי"/>
    <s v="PayBox"/>
    <n v="2127.9250000000002"/>
    <n v="23500"/>
    <n v="3.6219999999999999"/>
    <n v="85117"/>
    <n v="26918"/>
    <n v="56071.074999999997"/>
  </r>
  <r>
    <d v="2024-07-16T00:00:00"/>
    <x v="4"/>
    <x v="2"/>
    <s v="מיכל רוזנברג"/>
    <s v="Credit"/>
    <n v="1592.0625"/>
    <n v="17500"/>
    <n v="3.6389999999999998"/>
    <n v="63682.499999999993"/>
    <n v="40248"/>
    <n v="21842.437499999993"/>
  </r>
  <r>
    <d v="2024-01-11T00:00:00"/>
    <x v="2"/>
    <x v="2"/>
    <s v="יעל פרידמן"/>
    <s v="PayBox"/>
    <n v="3128.0625"/>
    <n v="33500"/>
    <n v="3.7349999999999999"/>
    <n v="125122.5"/>
    <n v="41076"/>
    <n v="80918.4375"/>
  </r>
  <r>
    <d v="2024-01-15T00:00:00"/>
    <x v="5"/>
    <x v="3"/>
    <s v="נועם אברמוביץ"/>
    <s v="PayBox"/>
    <n v="1782.6750000000002"/>
    <n v="19000"/>
    <n v="3.7530000000000001"/>
    <n v="71307"/>
    <n v="41962"/>
    <n v="27562.325000000001"/>
  </r>
  <r>
    <d v="2024-04-05T00:00:00"/>
    <x v="0"/>
    <x v="4"/>
    <s v="יעל פרידמן"/>
    <s v="Credit"/>
    <n v="2201.9500000000003"/>
    <n v="23500"/>
    <n v="3.7480000000000002"/>
    <n v="88078"/>
    <n v="36033"/>
    <n v="49843.05"/>
  </r>
  <r>
    <d v="2024-04-03T00:00:00"/>
    <x v="3"/>
    <x v="0"/>
    <s v="נועם אברמוביץ"/>
    <s v="PayBox"/>
    <n v="2425.8000000000002"/>
    <n v="26000"/>
    <n v="3.7320000000000002"/>
    <n v="97032"/>
    <n v="41761"/>
    <n v="52845.2"/>
  </r>
  <r>
    <d v="2024-08-03T00:00:00"/>
    <x v="6"/>
    <x v="3"/>
    <s v="אורי גולדשטיין"/>
    <s v="PayPal"/>
    <n v="1427.625"/>
    <n v="15000"/>
    <n v="3.8069999999999999"/>
    <n v="57105"/>
    <n v="49413"/>
    <n v="6264.375"/>
  </r>
  <r>
    <d v="2024-09-28T00:00:00"/>
    <x v="6"/>
    <x v="2"/>
    <s v="דניאל לוי"/>
    <s v="PayBox"/>
    <n v="1296.4000000000001"/>
    <n v="14000"/>
    <n v="3.7040000000000002"/>
    <n v="51856"/>
    <n v="37847"/>
    <n v="12712.6"/>
  </r>
  <r>
    <d v="2024-10-22T00:00:00"/>
    <x v="4"/>
    <x v="1"/>
    <s v="דניאל לוי"/>
    <s v="PayPal"/>
    <n v="1038.675"/>
    <n v="11000"/>
    <n v="3.7770000000000001"/>
    <n v="41547"/>
    <n v="33284"/>
    <n v="7224.3249999999998"/>
  </r>
  <r>
    <d v="2024-11-07T00:00:00"/>
    <x v="2"/>
    <x v="2"/>
    <s v="אורי גולדשטיין"/>
    <s v="PayPal"/>
    <n v="1863"/>
    <n v="20000"/>
    <n v="3.726"/>
    <n v="74520"/>
    <n v="33253"/>
    <n v="39404"/>
  </r>
  <r>
    <d v="2024-08-07T00:00:00"/>
    <x v="3"/>
    <x v="4"/>
    <s v="דניאל לוי"/>
    <s v="Bit"/>
    <n v="1986.6000000000001"/>
    <n v="21000"/>
    <n v="3.7839999999999998"/>
    <n v="79464"/>
    <n v="45036"/>
    <n v="32441.4"/>
  </r>
  <r>
    <d v="2024-03-14T00:00:00"/>
    <x v="2"/>
    <x v="1"/>
    <s v="יובל כהן"/>
    <s v="Bit"/>
    <n v="1631.25"/>
    <n v="18000"/>
    <n v="3.625"/>
    <n v="65250"/>
    <n v="28484"/>
    <n v="35134.75"/>
  </r>
  <r>
    <d v="2024-09-07T00:00:00"/>
    <x v="6"/>
    <x v="3"/>
    <s v="אורי גולדשטיין"/>
    <s v="Bit"/>
    <n v="1620.5"/>
    <n v="17500"/>
    <n v="3.7040000000000002"/>
    <n v="64820"/>
    <n v="40297"/>
    <n v="22902.5"/>
  </r>
  <r>
    <d v="2024-05-05T00:00:00"/>
    <x v="1"/>
    <x v="4"/>
    <s v="אורי גולדשטיין"/>
    <s v="Cash"/>
    <n v="3583.3875000000003"/>
    <n v="38500"/>
    <n v="3.7229999999999999"/>
    <n v="143335.5"/>
    <n v="36507"/>
    <n v="103245.1125"/>
  </r>
  <r>
    <d v="2024-11-17T00:00:00"/>
    <x v="1"/>
    <x v="0"/>
    <s v="דניאל לוי"/>
    <s v="PayPal"/>
    <n v="2620.1000000000004"/>
    <n v="28000"/>
    <n v="3.7429999999999999"/>
    <n v="104804"/>
    <n v="28101"/>
    <n v="74082.899999999994"/>
  </r>
  <r>
    <d v="2024-06-20T00:00:00"/>
    <x v="2"/>
    <x v="4"/>
    <s v="אורי גולדשטיין"/>
    <s v="Credit"/>
    <n v="2277.8875000000003"/>
    <n v="24500"/>
    <n v="3.7189999999999999"/>
    <n v="91115.5"/>
    <n v="41114"/>
    <n v="47723.612500000003"/>
  </r>
  <r>
    <d v="2023-12-13T00:00:00"/>
    <x v="3"/>
    <x v="1"/>
    <s v="דניאל לוי"/>
    <s v="Cash"/>
    <n v="1762.25"/>
    <n v="19000"/>
    <n v="3.71"/>
    <n v="70490"/>
    <n v="37467"/>
    <n v="31260.75"/>
  </r>
  <r>
    <d v="2024-05-13T00:00:00"/>
    <x v="5"/>
    <x v="4"/>
    <s v="יעל פרידמן"/>
    <s v="Credit"/>
    <n v="2560.25"/>
    <n v="27500"/>
    <n v="3.7240000000000002"/>
    <n v="102410"/>
    <n v="17262"/>
    <n v="82587.75"/>
  </r>
  <r>
    <d v="2024-02-11T00:00:00"/>
    <x v="1"/>
    <x v="3"/>
    <s v="יובל כהן"/>
    <s v="PayBox"/>
    <n v="2901.15"/>
    <n v="31500"/>
    <n v="3.6840000000000002"/>
    <n v="116046"/>
    <n v="46885"/>
    <n v="66259.850000000006"/>
  </r>
  <r>
    <d v="2024-08-23T00:00:00"/>
    <x v="0"/>
    <x v="1"/>
    <s v="אורי גולדשטיין"/>
    <s v="Bit"/>
    <n v="1713.1000000000001"/>
    <n v="18500"/>
    <n v="3.7040000000000002"/>
    <n v="68524"/>
    <n v="21003"/>
    <n v="45807.9"/>
  </r>
  <r>
    <d v="2024-08-27T00:00:00"/>
    <x v="4"/>
    <x v="0"/>
    <s v="יעל פרידמן"/>
    <s v="PayBox"/>
    <n v="1473.6000000000001"/>
    <n v="16000"/>
    <n v="3.6840000000000002"/>
    <n v="58944"/>
    <n v="17198"/>
    <n v="40272.400000000001"/>
  </r>
  <r>
    <d v="2024-02-04T00:00:00"/>
    <x v="1"/>
    <x v="3"/>
    <s v="מיכל רוזנברג"/>
    <s v="Bit"/>
    <n v="1229.8500000000001"/>
    <n v="13500"/>
    <n v="3.6440000000000001"/>
    <n v="49194"/>
    <n v="48839"/>
    <n v="-874.85000000000014"/>
  </r>
  <r>
    <d v="2024-03-29T00:00:00"/>
    <x v="0"/>
    <x v="1"/>
    <s v="נועם אברמוביץ"/>
    <s v="PayBox"/>
    <n v="3128.8500000000004"/>
    <n v="34000"/>
    <n v="3.681"/>
    <n v="125154"/>
    <n v="33746"/>
    <n v="88279.15"/>
  </r>
  <r>
    <d v="2024-02-16T00:00:00"/>
    <x v="0"/>
    <x v="0"/>
    <s v="יובל כהן"/>
    <s v="Bit"/>
    <n v="992.47500000000002"/>
    <n v="11000"/>
    <n v="3.609"/>
    <n v="39699"/>
    <n v="40467"/>
    <n v="-1760.4749999999999"/>
  </r>
  <r>
    <d v="2023-12-19T00:00:00"/>
    <x v="4"/>
    <x v="3"/>
    <s v="אורי גולדשטיין"/>
    <s v="Bit"/>
    <n v="1092.9000000000001"/>
    <n v="12000"/>
    <n v="3.6429999999999998"/>
    <n v="43716"/>
    <n v="48088"/>
    <n v="-5464.9"/>
  </r>
  <r>
    <d v="2024-11-01T00:00:00"/>
    <x v="0"/>
    <x v="3"/>
    <s v="דניאל לוי"/>
    <s v="Credit"/>
    <n v="3431.9125000000004"/>
    <n v="36500"/>
    <n v="3.7610000000000001"/>
    <n v="137276.5"/>
    <n v="40931"/>
    <n v="92913.587499999994"/>
  </r>
  <r>
    <d v="2024-07-06T00:00:00"/>
    <x v="6"/>
    <x v="3"/>
    <s v="מיכל רוזנברג"/>
    <s v="Credit"/>
    <n v="1907.0125"/>
    <n v="20500"/>
    <n v="3.7210000000000001"/>
    <n v="76280.5"/>
    <n v="15345"/>
    <n v="59028.487500000003"/>
  </r>
  <r>
    <d v="2024-10-05T00:00:00"/>
    <x v="6"/>
    <x v="0"/>
    <s v="יעל פרידמן"/>
    <s v="Bit"/>
    <n v="1070.075"/>
    <n v="11500"/>
    <n v="3.722"/>
    <n v="42803"/>
    <n v="26487"/>
    <n v="15245.924999999999"/>
  </r>
  <r>
    <d v="2024-06-01T00:00:00"/>
    <x v="6"/>
    <x v="4"/>
    <s v="נועם אברמוביץ"/>
    <s v="Cash"/>
    <n v="2137.85"/>
    <n v="23000"/>
    <n v="3.718"/>
    <n v="85514"/>
    <n v="23643"/>
    <n v="59733.15"/>
  </r>
  <r>
    <d v="2023-12-27T00:00:00"/>
    <x v="3"/>
    <x v="3"/>
    <s v="יעל פרידמן"/>
    <s v="Cash"/>
    <n v="1494.9"/>
    <n v="16500"/>
    <n v="3.6240000000000001"/>
    <n v="59796"/>
    <n v="23629"/>
    <n v="34672.1"/>
  </r>
  <r>
    <d v="2024-01-27T00:00:00"/>
    <x v="6"/>
    <x v="1"/>
    <s v="דניאל לוי"/>
    <s v="Bit"/>
    <n v="3289.9625000000001"/>
    <n v="35500"/>
    <n v="3.7069999999999999"/>
    <n v="131598.5"/>
    <n v="24423"/>
    <n v="103885.53750000001"/>
  </r>
  <r>
    <d v="2024-06-18T00:00:00"/>
    <x v="4"/>
    <x v="0"/>
    <s v="דניאל לוי"/>
    <s v="Bit"/>
    <n v="1535.325"/>
    <n v="16500"/>
    <n v="3.722"/>
    <n v="61413"/>
    <n v="38098"/>
    <n v="21779.674999999999"/>
  </r>
  <r>
    <d v="2023-12-26T00:00:00"/>
    <x v="4"/>
    <x v="3"/>
    <s v="יובל כהן"/>
    <s v="Credit"/>
    <n v="1179.1000000000001"/>
    <n v="13000"/>
    <n v="3.6280000000000001"/>
    <n v="47164"/>
    <n v="28502"/>
    <n v="17482.900000000001"/>
  </r>
  <r>
    <d v="2024-05-09T00:00:00"/>
    <x v="2"/>
    <x v="2"/>
    <s v="מיכל רוזנברג"/>
    <s v="PayBox"/>
    <n v="1356.1125000000002"/>
    <n v="14500"/>
    <n v="3.7410000000000001"/>
    <n v="54244.5"/>
    <n v="21489"/>
    <n v="31399.387500000001"/>
  </r>
  <r>
    <d v="2024-01-26T00:00:00"/>
    <x v="0"/>
    <x v="1"/>
    <s v="דניאל לוי"/>
    <s v="Credit"/>
    <n v="3707"/>
    <n v="40000"/>
    <n v="3.7069999999999999"/>
    <n v="148280"/>
    <n v="20963"/>
    <n v="123610"/>
  </r>
  <r>
    <d v="2023-12-22T00:00:00"/>
    <x v="0"/>
    <x v="2"/>
    <s v="דניאל לוי"/>
    <s v="Credit"/>
    <n v="3194.1125000000002"/>
    <n v="35500"/>
    <n v="3.5990000000000002"/>
    <n v="127764.5"/>
    <n v="30347"/>
    <n v="94223.387499999997"/>
  </r>
  <r>
    <d v="2024-09-11T00:00:00"/>
    <x v="3"/>
    <x v="2"/>
    <s v="דניאל לוי"/>
    <s v="PayPal"/>
    <n v="2873.1000000000004"/>
    <n v="30500"/>
    <n v="3.7679999999999998"/>
    <n v="114924"/>
    <n v="25099"/>
    <n v="86951.9"/>
  </r>
  <r>
    <d v="2024-10-30T00:00:00"/>
    <x v="3"/>
    <x v="4"/>
    <s v="מיכל רוזנברג"/>
    <s v="Credit"/>
    <n v="3338.1000000000004"/>
    <n v="36000"/>
    <n v="3.7090000000000001"/>
    <n v="133524"/>
    <n v="42185"/>
    <n v="88000.9"/>
  </r>
  <r>
    <d v="2024-04-27T00:00:00"/>
    <x v="6"/>
    <x v="1"/>
    <s v="דניאל לוי"/>
    <s v="Cash"/>
    <n v="2290.8000000000002"/>
    <n v="24000"/>
    <n v="3.8180000000000001"/>
    <n v="91632"/>
    <n v="31329"/>
    <n v="58012.2"/>
  </r>
  <r>
    <d v="2024-03-29T00:00:00"/>
    <x v="0"/>
    <x v="2"/>
    <s v="נועם אברמוביץ"/>
    <s v="Cash"/>
    <n v="2484.6750000000002"/>
    <n v="27000"/>
    <n v="3.681"/>
    <n v="99387"/>
    <n v="22620"/>
    <n v="74282.324999999997"/>
  </r>
  <r>
    <d v="2024-08-29T00:00:00"/>
    <x v="2"/>
    <x v="0"/>
    <s v="דניאל לוי"/>
    <s v="PayBox"/>
    <n v="3023.625"/>
    <n v="33000"/>
    <n v="3.665"/>
    <n v="120945"/>
    <n v="24869"/>
    <n v="93052.375"/>
  </r>
  <r>
    <d v="2024-10-17T00:00:00"/>
    <x v="2"/>
    <x v="2"/>
    <s v="יובל כהן"/>
    <s v="PayPal"/>
    <n v="3151.5125000000003"/>
    <n v="33500"/>
    <n v="3.7629999999999999"/>
    <n v="126060.5"/>
    <n v="33597"/>
    <n v="89311.987500000003"/>
  </r>
  <r>
    <d v="2024-05-30T00:00:00"/>
    <x v="2"/>
    <x v="4"/>
    <s v="נועם אברמוביץ"/>
    <s v="PayBox"/>
    <n v="1581.4250000000002"/>
    <n v="17000"/>
    <n v="3.7210000000000001"/>
    <n v="63257"/>
    <n v="24448"/>
    <n v="37227.574999999997"/>
  </r>
  <r>
    <d v="2024-02-15T00:00:00"/>
    <x v="2"/>
    <x v="2"/>
    <s v="יובל כהן"/>
    <s v="Cash"/>
    <n v="952.08750000000009"/>
    <n v="10500"/>
    <n v="3.6269999999999998"/>
    <n v="38083.5"/>
    <n v="40672"/>
    <n v="-3540.5875000000001"/>
  </r>
  <r>
    <d v="2024-07-06T00:00:00"/>
    <x v="6"/>
    <x v="2"/>
    <s v="מיכל רוזנברג"/>
    <s v="PayBox"/>
    <n v="3488.4375"/>
    <n v="37500"/>
    <n v="3.7210000000000001"/>
    <n v="139537.5"/>
    <n v="34289"/>
    <n v="101760.0625"/>
  </r>
  <r>
    <d v="2023-12-16T00:00:00"/>
    <x v="6"/>
    <x v="0"/>
    <s v="יעל פרידמן"/>
    <s v="Credit"/>
    <n v="1737.5500000000002"/>
    <n v="19000"/>
    <n v="3.6579999999999999"/>
    <n v="69502"/>
    <n v="35119"/>
    <n v="32645.45"/>
  </r>
  <r>
    <d v="2024-11-06T00:00:00"/>
    <x v="3"/>
    <x v="4"/>
    <s v="דניאל לוי"/>
    <s v="PayPal"/>
    <n v="2664.0375000000004"/>
    <n v="28500"/>
    <n v="3.7389999999999999"/>
    <n v="106561.5"/>
    <n v="29709"/>
    <n v="74188.462499999994"/>
  </r>
  <r>
    <d v="2024-06-17T00:00:00"/>
    <x v="5"/>
    <x v="2"/>
    <s v="אורי גולדשטיין"/>
    <s v="Cash"/>
    <n v="3358.8"/>
    <n v="36000"/>
    <n v="3.7320000000000002"/>
    <n v="134352"/>
    <n v="29004"/>
    <n v="101989.2"/>
  </r>
  <r>
    <d v="2024-01-01T00:00:00"/>
    <x v="5"/>
    <x v="3"/>
    <s v="יובל כהן"/>
    <s v="PayBox"/>
    <n v="3445.65"/>
    <n v="38000"/>
    <n v="3.6269999999999998"/>
    <n v="137826"/>
    <n v="35518"/>
    <n v="98862.35"/>
  </r>
  <r>
    <d v="2024-03-03T00:00:00"/>
    <x v="1"/>
    <x v="0"/>
    <s v="נועם אברמוביץ"/>
    <s v="PayPal"/>
    <n v="2495.5"/>
    <n v="28000"/>
    <n v="3.5649999999999999"/>
    <n v="99820"/>
    <n v="18709"/>
    <n v="78615.5"/>
  </r>
  <r>
    <d v="2024-11-17T00:00:00"/>
    <x v="1"/>
    <x v="4"/>
    <s v="יעל פרידמן"/>
    <s v="PayPal"/>
    <n v="1403.625"/>
    <n v="15000"/>
    <n v="3.7429999999999999"/>
    <n v="56145"/>
    <n v="47244"/>
    <n v="7497.375"/>
  </r>
  <r>
    <d v="2024-01-06T00:00:00"/>
    <x v="6"/>
    <x v="4"/>
    <s v="יובל כהן"/>
    <s v="Cash"/>
    <n v="2604.9"/>
    <n v="28500"/>
    <n v="3.6560000000000001"/>
    <n v="104196"/>
    <n v="23089"/>
    <n v="78502.100000000006"/>
  </r>
  <r>
    <d v="2023-12-04T00:00:00"/>
    <x v="5"/>
    <x v="2"/>
    <s v="יובל כהן"/>
    <s v="Cash"/>
    <n v="2178.4500000000003"/>
    <n v="23500"/>
    <n v="3.7080000000000002"/>
    <n v="87138"/>
    <n v="34376"/>
    <n v="50583.55"/>
  </r>
  <r>
    <d v="2024-06-25T00:00:00"/>
    <x v="4"/>
    <x v="0"/>
    <s v="מיכל רוזנברג"/>
    <s v="Bit"/>
    <n v="2002.1875"/>
    <n v="21500"/>
    <n v="3.7250000000000001"/>
    <n v="80087.5"/>
    <n v="39196"/>
    <n v="38889.3125"/>
  </r>
  <r>
    <d v="2024-07-05T00:00:00"/>
    <x v="0"/>
    <x v="3"/>
    <s v="יעל פרידמן"/>
    <s v="PayPal"/>
    <n v="1255.8375000000001"/>
    <n v="13500"/>
    <n v="3.7210000000000001"/>
    <n v="50233.5"/>
    <n v="24511"/>
    <n v="24466.662499999999"/>
  </r>
  <r>
    <d v="2024-03-09T00:00:00"/>
    <x v="6"/>
    <x v="0"/>
    <s v="יובל כהן"/>
    <s v="Cash"/>
    <n v="3309.65"/>
    <n v="37000"/>
    <n v="3.5779999999999998"/>
    <n v="132386"/>
    <n v="22979"/>
    <n v="106097.35"/>
  </r>
  <r>
    <d v="2024-04-19T00:00:00"/>
    <x v="0"/>
    <x v="4"/>
    <s v="אורי גולדשטיין"/>
    <s v="Bit"/>
    <n v="1040.325"/>
    <n v="11000"/>
    <n v="3.7829999999999999"/>
    <n v="41613"/>
    <n v="33144"/>
    <n v="7428.6750000000002"/>
  </r>
  <r>
    <d v="2024-09-23T00:00:00"/>
    <x v="5"/>
    <x v="1"/>
    <s v="יעל פרידמן"/>
    <s v="Bit"/>
    <n v="1180.9375"/>
    <n v="12500"/>
    <n v="3.7789999999999999"/>
    <n v="47237.5"/>
    <n v="24198"/>
    <n v="21858.5625"/>
  </r>
  <r>
    <d v="2024-05-28T00:00:00"/>
    <x v="4"/>
    <x v="1"/>
    <s v="מיכל רוזנברג"/>
    <s v="Credit"/>
    <n v="2572.5"/>
    <n v="28000"/>
    <n v="3.6749999999999998"/>
    <n v="102900"/>
    <n v="17901"/>
    <n v="82426.5"/>
  </r>
  <r>
    <d v="2023-12-09T00:00:00"/>
    <x v="6"/>
    <x v="1"/>
    <s v="אורי גולדשטיין"/>
    <s v="Bit"/>
    <n v="1340.5250000000001"/>
    <n v="14500"/>
    <n v="3.698"/>
    <n v="53621"/>
    <n v="39510"/>
    <n v="12770.475"/>
  </r>
  <r>
    <d v="2024-04-17T00:00:00"/>
    <x v="3"/>
    <x v="4"/>
    <s v="דניאל לוי"/>
    <s v="PayBox"/>
    <n v="3303.125"/>
    <n v="35000"/>
    <n v="3.7749999999999999"/>
    <n v="132125"/>
    <n v="30344"/>
    <n v="98477.875"/>
  </r>
  <r>
    <d v="2024-06-07T00:00:00"/>
    <x v="0"/>
    <x v="4"/>
    <s v="יעל פרידמן"/>
    <s v="Bit"/>
    <n v="2379.15"/>
    <n v="25500"/>
    <n v="3.7320000000000002"/>
    <n v="95166"/>
    <n v="41949"/>
    <n v="50837.85"/>
  </r>
  <r>
    <d v="2024-09-14T00:00:00"/>
    <x v="6"/>
    <x v="4"/>
    <s v="יובל כהן"/>
    <s v="PayPal"/>
    <n v="2780.25"/>
    <n v="30000"/>
    <n v="3.7069999999999999"/>
    <n v="111210"/>
    <n v="25294"/>
    <n v="83135.75"/>
  </r>
  <r>
    <d v="2024-04-05T00:00:00"/>
    <x v="0"/>
    <x v="3"/>
    <s v="דניאל לוי"/>
    <s v="PayBox"/>
    <n v="1452.3500000000001"/>
    <n v="15500"/>
    <n v="3.7480000000000002"/>
    <n v="58094"/>
    <n v="33709"/>
    <n v="22932.65"/>
  </r>
  <r>
    <d v="2024-05-09T00:00:00"/>
    <x v="2"/>
    <x v="0"/>
    <s v="דניאל לוי"/>
    <s v="Bit"/>
    <n v="3647.4750000000004"/>
    <n v="39000"/>
    <n v="3.7410000000000001"/>
    <n v="145899"/>
    <n v="20589"/>
    <n v="121662.52499999999"/>
  </r>
  <r>
    <d v="2024-09-14T00:00:00"/>
    <x v="6"/>
    <x v="2"/>
    <s v="אורי גולדשטיין"/>
    <s v="Credit"/>
    <n v="2641.2375000000002"/>
    <n v="28500"/>
    <n v="3.7069999999999999"/>
    <n v="105649.5"/>
    <n v="48207"/>
    <n v="54801.262499999997"/>
  </r>
  <r>
    <d v="2024-03-04T00:00:00"/>
    <x v="5"/>
    <x v="2"/>
    <s v="יובל כהן"/>
    <s v="Credit"/>
    <n v="1161.875"/>
    <n v="13000"/>
    <n v="3.5750000000000002"/>
    <n v="46475"/>
    <n v="29538"/>
    <n v="15775.125"/>
  </r>
  <r>
    <d v="2024-07-06T00:00:00"/>
    <x v="6"/>
    <x v="3"/>
    <s v="אורי גולדשטיין"/>
    <s v="Bit"/>
    <n v="2279.1125000000002"/>
    <n v="24500"/>
    <n v="3.7210000000000001"/>
    <n v="91164.5"/>
    <n v="16173"/>
    <n v="72712.387499999997"/>
  </r>
  <r>
    <d v="2024-06-02T00:00:00"/>
    <x v="1"/>
    <x v="1"/>
    <s v="מיכל רוזנברג"/>
    <s v="Bit"/>
    <n v="2974.4"/>
    <n v="32000"/>
    <n v="3.718"/>
    <n v="118976"/>
    <n v="24256"/>
    <n v="91745.600000000006"/>
  </r>
  <r>
    <d v="2024-01-07T00:00:00"/>
    <x v="1"/>
    <x v="4"/>
    <s v="נועם אברמוביץ"/>
    <s v="Credit"/>
    <n v="2102.2000000000003"/>
    <n v="23000"/>
    <n v="3.6560000000000001"/>
    <n v="84088"/>
    <n v="16636"/>
    <n v="65349.8"/>
  </r>
  <r>
    <d v="2024-09-03T00:00:00"/>
    <x v="4"/>
    <x v="3"/>
    <s v="מיכל רוזנברג"/>
    <s v="Credit"/>
    <n v="1743.7250000000001"/>
    <n v="19000"/>
    <n v="3.6709999999999998"/>
    <n v="69749"/>
    <n v="42955"/>
    <n v="25050.275000000001"/>
  </r>
  <r>
    <d v="2024-06-01T00:00:00"/>
    <x v="6"/>
    <x v="0"/>
    <s v="יובל כהן"/>
    <s v="Bit"/>
    <n v="2370.2249999999999"/>
    <n v="25500"/>
    <n v="3.718"/>
    <n v="94809"/>
    <n v="36225"/>
    <n v="56213.775000000001"/>
  </r>
  <r>
    <d v="2024-08-03T00:00:00"/>
    <x v="6"/>
    <x v="1"/>
    <s v="יעל פרידמן"/>
    <s v="PayBox"/>
    <n v="2569.7250000000004"/>
    <n v="27000"/>
    <n v="3.8069999999999999"/>
    <n v="102789"/>
    <n v="43509"/>
    <n v="56710.275000000001"/>
  </r>
  <r>
    <d v="2024-11-03T00:00:00"/>
    <x v="1"/>
    <x v="3"/>
    <s v="יעל פרידמן"/>
    <s v="Bit"/>
    <n v="1551.4125000000001"/>
    <n v="16500"/>
    <n v="3.7610000000000001"/>
    <n v="62056.5"/>
    <n v="21607"/>
    <n v="38898.087500000001"/>
  </r>
  <r>
    <d v="2024-03-31T00:00:00"/>
    <x v="1"/>
    <x v="1"/>
    <s v="יעל פרידמן"/>
    <s v="PayBox"/>
    <n v="3496.9500000000003"/>
    <n v="38000"/>
    <n v="3.681"/>
    <n v="139878"/>
    <n v="28062"/>
    <n v="108319.05"/>
  </r>
  <r>
    <d v="2024-05-21T00:00:00"/>
    <x v="4"/>
    <x v="0"/>
    <s v="אורי גולדשטיין"/>
    <s v="PayPal"/>
    <n v="3121.2000000000003"/>
    <n v="34000"/>
    <n v="3.6720000000000002"/>
    <n v="124848"/>
    <n v="26456"/>
    <n v="95270.8"/>
  </r>
  <r>
    <d v="2024-07-15T00:00:00"/>
    <x v="5"/>
    <x v="4"/>
    <s v="יעל פרידמן"/>
    <s v="Credit"/>
    <n v="993.30000000000007"/>
    <n v="11000"/>
    <n v="3.6120000000000001"/>
    <n v="39732"/>
    <n v="42519"/>
    <n v="-3780.3"/>
  </r>
  <r>
    <d v="2024-08-30T00:00:00"/>
    <x v="0"/>
    <x v="1"/>
    <s v="דניאל לוי"/>
    <s v="Bit"/>
    <n v="914"/>
    <n v="10000"/>
    <n v="3.6560000000000001"/>
    <n v="36560"/>
    <n v="16348"/>
    <n v="19298"/>
  </r>
  <r>
    <d v="2024-07-30T00:00:00"/>
    <x v="4"/>
    <x v="1"/>
    <s v="נועם אברמוביץ"/>
    <s v="Cash"/>
    <n v="3453.0250000000001"/>
    <n v="37000"/>
    <n v="3.7330000000000001"/>
    <n v="138121"/>
    <n v="17553"/>
    <n v="117114.97500000001"/>
  </r>
  <r>
    <d v="2024-06-20T00:00:00"/>
    <x v="2"/>
    <x v="2"/>
    <s v="מיכל רוזנברג"/>
    <s v="Credit"/>
    <n v="2138.4250000000002"/>
    <n v="23000"/>
    <n v="3.7189999999999999"/>
    <n v="85537"/>
    <n v="38006"/>
    <n v="45392.574999999997"/>
  </r>
  <r>
    <d v="2024-11-27T00:00:00"/>
    <x v="3"/>
    <x v="4"/>
    <s v="נועם אברמוביץ"/>
    <s v="Bit"/>
    <n v="1552.95"/>
    <n v="17000"/>
    <n v="3.6539999999999999"/>
    <n v="62118"/>
    <n v="44521"/>
    <n v="16044.05"/>
  </r>
  <r>
    <d v="2024-07-04T00:00:00"/>
    <x v="2"/>
    <x v="2"/>
    <s v="דניאל לוי"/>
    <s v="Bit"/>
    <n v="1730.2125000000001"/>
    <n v="18500"/>
    <n v="3.7410000000000001"/>
    <n v="69208.5"/>
    <n v="35764"/>
    <n v="31714.287499999999"/>
  </r>
  <r>
    <d v="2024-10-05T00:00:00"/>
    <x v="6"/>
    <x v="3"/>
    <s v="אורי גולדשטיין"/>
    <s v="PayBox"/>
    <n v="3675.4750000000004"/>
    <n v="39500"/>
    <n v="3.722"/>
    <n v="147019"/>
    <n v="47959"/>
    <n v="95384.524999999994"/>
  </r>
  <r>
    <d v="2024-09-13T00:00:00"/>
    <x v="0"/>
    <x v="1"/>
    <s v="אורי גולדשטיין"/>
    <s v="Bit"/>
    <n v="1714.4875000000002"/>
    <n v="18500"/>
    <n v="3.7069999999999999"/>
    <n v="68579.5"/>
    <n v="16133"/>
    <n v="50732.012499999997"/>
  </r>
  <r>
    <d v="2024-03-20T00:00:00"/>
    <x v="3"/>
    <x v="3"/>
    <s v="נועם אברמוביץ"/>
    <s v="Cash"/>
    <n v="2162.5875000000001"/>
    <n v="23500"/>
    <n v="3.681"/>
    <n v="86503.5"/>
    <n v="29274"/>
    <n v="55066.912499999999"/>
  </r>
  <r>
    <d v="2024-02-04T00:00:00"/>
    <x v="1"/>
    <x v="1"/>
    <s v="נועם אברמוביץ"/>
    <s v="Bit"/>
    <n v="1366.5"/>
    <n v="15000"/>
    <n v="3.6440000000000001"/>
    <n v="54660"/>
    <n v="22241"/>
    <n v="31052.5"/>
  </r>
  <r>
    <d v="2024-04-29T00:00:00"/>
    <x v="5"/>
    <x v="0"/>
    <s v="דניאל לוי"/>
    <s v="PayBox"/>
    <n v="2004.45"/>
    <n v="21000"/>
    <n v="3.8180000000000001"/>
    <n v="80178"/>
    <n v="40473"/>
    <n v="37700.550000000003"/>
  </r>
  <r>
    <d v="2024-04-05T00:00:00"/>
    <x v="0"/>
    <x v="1"/>
    <s v="יובל כהן"/>
    <s v="Bit"/>
    <n v="2951.55"/>
    <n v="31500"/>
    <n v="3.7480000000000002"/>
    <n v="118062"/>
    <n v="37044"/>
    <n v="78066.45"/>
  </r>
  <r>
    <d v="2024-01-19T00:00:00"/>
    <x v="0"/>
    <x v="2"/>
    <s v="נועם אברמוביץ"/>
    <s v="Cash"/>
    <n v="1734.8375000000001"/>
    <n v="18500"/>
    <n v="3.7509999999999999"/>
    <n v="69393.5"/>
    <n v="26214"/>
    <n v="41444.662499999999"/>
  </r>
  <r>
    <d v="2024-03-01T00:00:00"/>
    <x v="0"/>
    <x v="3"/>
    <s v="יובל כהן"/>
    <s v="Cash"/>
    <n v="1247.75"/>
    <n v="14000"/>
    <n v="3.5649999999999999"/>
    <n v="49910"/>
    <n v="26367"/>
    <n v="22295.25"/>
  </r>
  <r>
    <d v="2024-08-22T00:00:00"/>
    <x v="2"/>
    <x v="2"/>
    <s v="דניאל לוי"/>
    <s v="PayBox"/>
    <n v="3258.5"/>
    <n v="35000"/>
    <n v="3.7240000000000002"/>
    <n v="130340"/>
    <n v="44370"/>
    <n v="82711.5"/>
  </r>
  <r>
    <d v="2024-11-14T00:00:00"/>
    <x v="2"/>
    <x v="2"/>
    <s v="יעל פרידמן"/>
    <s v="PayBox"/>
    <n v="1358.65"/>
    <n v="14500"/>
    <n v="3.7480000000000002"/>
    <n v="54346"/>
    <n v="41014"/>
    <n v="11973.35"/>
  </r>
  <r>
    <d v="2024-11-10T00:00:00"/>
    <x v="1"/>
    <x v="3"/>
    <s v="דניאל לוי"/>
    <s v="PayPal"/>
    <n v="3163.7000000000003"/>
    <n v="34000"/>
    <n v="3.722"/>
    <n v="126548"/>
    <n v="16170"/>
    <n v="107214.3"/>
  </r>
  <r>
    <d v="2024-10-04T00:00:00"/>
    <x v="0"/>
    <x v="1"/>
    <s v="אורי גולדשטיין"/>
    <s v="PayBox"/>
    <n v="3535.9"/>
    <n v="38000"/>
    <n v="3.722"/>
    <n v="141436"/>
    <n v="20564"/>
    <n v="117336.1"/>
  </r>
  <r>
    <d v="2023-12-18T00:00:00"/>
    <x v="5"/>
    <x v="4"/>
    <s v="דניאל לוי"/>
    <s v="PayBox"/>
    <n v="2511.4375"/>
    <n v="27500"/>
    <n v="3.653"/>
    <n v="100457.5"/>
    <n v="33416"/>
    <n v="64530.0625"/>
  </r>
  <r>
    <d v="2023-12-15T00:00:00"/>
    <x v="0"/>
    <x v="2"/>
    <s v="נועם אברמוביץ"/>
    <s v="Cash"/>
    <n v="1874.7250000000001"/>
    <n v="20500"/>
    <n v="3.6579999999999999"/>
    <n v="74989"/>
    <n v="44444"/>
    <n v="28670.275000000001"/>
  </r>
  <r>
    <d v="2024-01-12T00:00:00"/>
    <x v="0"/>
    <x v="2"/>
    <s v="דניאל לוי"/>
    <s v="Cash"/>
    <n v="1258.2"/>
    <n v="13500"/>
    <n v="3.7280000000000002"/>
    <n v="50328"/>
    <n v="49072"/>
    <n v="-2.2000000000000455"/>
  </r>
  <r>
    <d v="2024-06-19T00:00:00"/>
    <x v="3"/>
    <x v="4"/>
    <s v="נועם אברמוביץ"/>
    <s v="Credit"/>
    <n v="1950.9"/>
    <n v="21000"/>
    <n v="3.7160000000000002"/>
    <n v="78036"/>
    <n v="46686"/>
    <n v="29399.1"/>
  </r>
  <r>
    <d v="2024-01-22T00:00:00"/>
    <x v="5"/>
    <x v="0"/>
    <s v="נועם אברמוביץ"/>
    <s v="PayBox"/>
    <n v="3394.8"/>
    <n v="36000"/>
    <n v="3.7719999999999998"/>
    <n v="135792"/>
    <n v="41243"/>
    <n v="91154.2"/>
  </r>
  <r>
    <d v="2024-02-07T00:00:00"/>
    <x v="3"/>
    <x v="4"/>
    <s v="אורי גולדשטיין"/>
    <s v="PayBox"/>
    <n v="1322.4"/>
    <n v="14500"/>
    <n v="3.6480000000000001"/>
    <n v="52896"/>
    <n v="41356"/>
    <n v="10217.6"/>
  </r>
  <r>
    <d v="2024-06-29T00:00:00"/>
    <x v="6"/>
    <x v="2"/>
    <s v="נועם אברמוביץ"/>
    <s v="Credit"/>
    <n v="2678.2875000000004"/>
    <n v="28500"/>
    <n v="3.7589999999999999"/>
    <n v="107131.5"/>
    <n v="15570"/>
    <n v="88883.212499999994"/>
  </r>
  <r>
    <d v="2024-02-03T00:00:00"/>
    <x v="6"/>
    <x v="0"/>
    <s v="אורי גולדשטיין"/>
    <s v="PayBox"/>
    <n v="2323.0500000000002"/>
    <n v="25500"/>
    <n v="3.6440000000000001"/>
    <n v="92922"/>
    <n v="37413"/>
    <n v="53185.95"/>
  </r>
  <r>
    <d v="2024-08-26T00:00:00"/>
    <x v="5"/>
    <x v="1"/>
    <s v="יובל כהן"/>
    <s v="Bit"/>
    <n v="3345.2250000000004"/>
    <n v="36500"/>
    <n v="3.6659999999999999"/>
    <n v="133809"/>
    <n v="38603"/>
    <n v="91860.774999999994"/>
  </r>
  <r>
    <d v="2024-05-03T00:00:00"/>
    <x v="0"/>
    <x v="3"/>
    <s v="נועם אברמוביץ"/>
    <s v="Cash"/>
    <n v="1116.9000000000001"/>
    <n v="12000"/>
    <n v="3.7229999999999999"/>
    <n v="44676"/>
    <n v="47155"/>
    <n v="-3595.9"/>
  </r>
  <r>
    <d v="2024-10-11T00:00:00"/>
    <x v="0"/>
    <x v="3"/>
    <s v="יובל כהן"/>
    <s v="Credit"/>
    <n v="2264.4"/>
    <n v="24000"/>
    <n v="3.774"/>
    <n v="90576"/>
    <n v="48057"/>
    <n v="40254.6"/>
  </r>
  <r>
    <d v="2023-12-27T00:00:00"/>
    <x v="3"/>
    <x v="3"/>
    <s v="יעל פרידמן"/>
    <s v="Credit"/>
    <n v="906"/>
    <n v="10000"/>
    <n v="3.6240000000000001"/>
    <n v="36240"/>
    <n v="18387"/>
    <n v="16947"/>
  </r>
  <r>
    <d v="2024-07-23T00:00:00"/>
    <x v="4"/>
    <x v="3"/>
    <s v="דניאל לוי"/>
    <s v="Credit"/>
    <n v="1223.7750000000001"/>
    <n v="13500"/>
    <n v="3.6259999999999999"/>
    <n v="48951"/>
    <n v="49969"/>
    <n v="-2241.7750000000001"/>
  </r>
  <r>
    <d v="2023-12-10T00:00:00"/>
    <x v="1"/>
    <x v="0"/>
    <s v="יובל כהן"/>
    <s v="PayBox"/>
    <n v="2542.375"/>
    <n v="27500"/>
    <n v="3.698"/>
    <n v="101695"/>
    <n v="32915"/>
    <n v="66237.625"/>
  </r>
  <r>
    <d v="2023-12-05T00:00:00"/>
    <x v="4"/>
    <x v="1"/>
    <s v="אורי גולדשטיין"/>
    <s v="PayBox"/>
    <n v="1118.4000000000001"/>
    <n v="12000"/>
    <n v="3.7280000000000002"/>
    <n v="44736"/>
    <n v="49807"/>
    <n v="-6189.4"/>
  </r>
  <r>
    <d v="2024-10-29T00:00:00"/>
    <x v="4"/>
    <x v="1"/>
    <s v="יובל כהן"/>
    <s v="Bit"/>
    <n v="1778.4"/>
    <n v="19000"/>
    <n v="3.7440000000000002"/>
    <n v="71136"/>
    <n v="26309"/>
    <n v="43048.6"/>
  </r>
  <r>
    <d v="2024-01-05T00:00:00"/>
    <x v="0"/>
    <x v="1"/>
    <s v="יעל פרידמן"/>
    <s v="Bit"/>
    <n v="1919.4"/>
    <n v="21000"/>
    <n v="3.6560000000000001"/>
    <n v="76776"/>
    <n v="26688"/>
    <n v="48168.6"/>
  </r>
  <r>
    <d v="2024-11-03T00:00:00"/>
    <x v="1"/>
    <x v="0"/>
    <s v="דניאל לוי"/>
    <s v="PayBox"/>
    <n v="2021.5375000000001"/>
    <n v="21500"/>
    <n v="3.7610000000000001"/>
    <n v="80861.5"/>
    <n v="24613"/>
    <n v="54226.962500000001"/>
  </r>
  <r>
    <d v="2024-07-23T00:00:00"/>
    <x v="4"/>
    <x v="0"/>
    <s v="אורי גולדשטיין"/>
    <s v="Cash"/>
    <n v="2039.625"/>
    <n v="22500"/>
    <n v="3.6259999999999999"/>
    <n v="81585"/>
    <n v="26907"/>
    <n v="52638.375"/>
  </r>
  <r>
    <d v="2024-07-27T00:00:00"/>
    <x v="6"/>
    <x v="2"/>
    <s v="נועם אברמוביץ"/>
    <s v="PayBox"/>
    <n v="1380"/>
    <n v="15000"/>
    <n v="3.68"/>
    <n v="55200"/>
    <n v="35697"/>
    <n v="18123"/>
  </r>
  <r>
    <d v="2024-07-31T00:00:00"/>
    <x v="3"/>
    <x v="4"/>
    <s v="נועם אברמוביץ"/>
    <s v="PayPal"/>
    <n v="2683.9875000000002"/>
    <n v="28500"/>
    <n v="3.7669999999999999"/>
    <n v="107359.5"/>
    <n v="47633"/>
    <n v="57042.512499999997"/>
  </r>
  <r>
    <d v="2024-10-10T00:00:00"/>
    <x v="2"/>
    <x v="3"/>
    <s v="אורי גולדשטיין"/>
    <s v="PayBox"/>
    <n v="1603.95"/>
    <n v="17000"/>
    <n v="3.774"/>
    <n v="64158"/>
    <n v="43062"/>
    <n v="19492.05"/>
  </r>
  <r>
    <d v="2024-03-23T00:00:00"/>
    <x v="6"/>
    <x v="1"/>
    <s v="נועם אברמוביץ"/>
    <s v="Cash"/>
    <n v="2037.375"/>
    <n v="22500"/>
    <n v="3.6219999999999999"/>
    <n v="81495"/>
    <n v="38744"/>
    <n v="40713.625"/>
  </r>
  <r>
    <d v="2024-10-09T00:00:00"/>
    <x v="3"/>
    <x v="0"/>
    <s v="נועם אברמוביץ"/>
    <s v="PayBox"/>
    <n v="1504"/>
    <n v="16000"/>
    <n v="3.76"/>
    <n v="60160"/>
    <n v="44519"/>
    <n v="14137"/>
  </r>
  <r>
    <d v="2024-07-11T00:00:00"/>
    <x v="2"/>
    <x v="0"/>
    <s v="יעל פרידמן"/>
    <s v="PayBox"/>
    <n v="2548.7000000000003"/>
    <n v="28000"/>
    <n v="3.641"/>
    <n v="101948"/>
    <n v="48374"/>
    <n v="51025.3"/>
  </r>
  <r>
    <d v="2024-11-03T00:00:00"/>
    <x v="1"/>
    <x v="3"/>
    <s v="דניאל לוי"/>
    <s v="PayPal"/>
    <n v="1880.5"/>
    <n v="20000"/>
    <n v="3.7610000000000001"/>
    <n v="75220"/>
    <n v="29647"/>
    <n v="43692.5"/>
  </r>
  <r>
    <d v="2024-02-16T00:00:00"/>
    <x v="0"/>
    <x v="2"/>
    <s v="יעל פרידמן"/>
    <s v="Cash"/>
    <n v="3067.65"/>
    <n v="34000"/>
    <n v="3.609"/>
    <n v="122706"/>
    <n v="24703"/>
    <n v="94935.35"/>
  </r>
  <r>
    <d v="2024-11-28T00:00:00"/>
    <x v="2"/>
    <x v="3"/>
    <s v="יעל פרידמן"/>
    <s v="Bit"/>
    <n v="3144.6750000000002"/>
    <n v="34500"/>
    <n v="3.6459999999999999"/>
    <n v="125787"/>
    <n v="32633"/>
    <n v="90009.324999999997"/>
  </r>
  <r>
    <d v="2024-03-10T00:00:00"/>
    <x v="1"/>
    <x v="2"/>
    <s v="דניאל לוי"/>
    <s v="PayPal"/>
    <n v="1520.65"/>
    <n v="17000"/>
    <n v="3.5779999999999998"/>
    <n v="60826"/>
    <n v="16209"/>
    <n v="43096.35"/>
  </r>
  <r>
    <d v="2024-03-03T00:00:00"/>
    <x v="1"/>
    <x v="2"/>
    <s v="יעל פרידמן"/>
    <s v="Credit"/>
    <n v="2450.9375"/>
    <n v="27500"/>
    <n v="3.5649999999999999"/>
    <n v="98037.5"/>
    <n v="39577"/>
    <n v="56009.5625"/>
  </r>
  <r>
    <d v="2024-09-30T00:00:00"/>
    <x v="5"/>
    <x v="2"/>
    <s v="נועם אברמוביץ"/>
    <s v="Credit"/>
    <n v="1066.625"/>
    <n v="11500"/>
    <n v="3.71"/>
    <n v="42665"/>
    <n v="40894"/>
    <n v="704.375"/>
  </r>
  <r>
    <d v="2024-03-20T00:00:00"/>
    <x v="3"/>
    <x v="1"/>
    <s v="דניאל לוי"/>
    <s v="PayBox"/>
    <n v="1426.3875"/>
    <n v="15500"/>
    <n v="3.681"/>
    <n v="57055.5"/>
    <n v="34166"/>
    <n v="21463.112499999999"/>
  </r>
  <r>
    <d v="2024-07-05T00:00:00"/>
    <x v="0"/>
    <x v="2"/>
    <s v="יעל פרידמן"/>
    <s v="PayBox"/>
    <n v="3023.3125"/>
    <n v="32500"/>
    <n v="3.7210000000000001"/>
    <n v="120932.5"/>
    <n v="33280"/>
    <n v="84629.1875"/>
  </r>
  <r>
    <d v="2024-10-08T00:00:00"/>
    <x v="4"/>
    <x v="2"/>
    <s v="נועם אברמוביץ"/>
    <s v="PayBox"/>
    <n v="3772"/>
    <n v="40000"/>
    <n v="3.7719999999999998"/>
    <n v="150880"/>
    <n v="27878"/>
    <n v="119230"/>
  </r>
  <r>
    <d v="2024-10-12T00:00:00"/>
    <x v="6"/>
    <x v="1"/>
    <s v="מיכל רוזנברג"/>
    <s v="Bit"/>
    <n v="2736.15"/>
    <n v="29000"/>
    <n v="3.774"/>
    <n v="109446"/>
    <n v="32146"/>
    <n v="74563.850000000006"/>
  </r>
  <r>
    <d v="2024-08-13T00:00:00"/>
    <x v="4"/>
    <x v="2"/>
    <s v="דניאל לוי"/>
    <s v="Credit"/>
    <n v="1743.625"/>
    <n v="18500"/>
    <n v="3.77"/>
    <n v="69745"/>
    <n v="44618"/>
    <n v="23383.375"/>
  </r>
  <r>
    <d v="2023-12-16T00:00:00"/>
    <x v="6"/>
    <x v="2"/>
    <s v="יעל פרידמן"/>
    <s v="Cash"/>
    <n v="2514.875"/>
    <n v="27500"/>
    <n v="3.6579999999999999"/>
    <n v="100595"/>
    <n v="26891"/>
    <n v="71189.125"/>
  </r>
  <r>
    <d v="2024-03-07T00:00:00"/>
    <x v="2"/>
    <x v="4"/>
    <s v="מיכל רוזנברג"/>
    <s v="Bit"/>
    <n v="3545.125"/>
    <n v="39500"/>
    <n v="3.59"/>
    <n v="141805"/>
    <n v="47248"/>
    <n v="91011.875"/>
  </r>
  <r>
    <d v="2024-05-03T00:00:00"/>
    <x v="0"/>
    <x v="4"/>
    <s v="דניאל לוי"/>
    <s v="Bit"/>
    <n v="930.75"/>
    <n v="10000"/>
    <n v="3.7229999999999999"/>
    <n v="37230"/>
    <n v="36745"/>
    <n v="-445.75"/>
  </r>
  <r>
    <d v="2024-08-19T00:00:00"/>
    <x v="5"/>
    <x v="3"/>
    <s v="אורי גולדשטיין"/>
    <s v="PayBox"/>
    <n v="1665.45"/>
    <n v="18000"/>
    <n v="3.7010000000000001"/>
    <n v="66618"/>
    <n v="30883"/>
    <n v="34069.550000000003"/>
  </r>
  <r>
    <d v="2024-06-21T00:00:00"/>
    <x v="0"/>
    <x v="0"/>
    <s v="מיכל רוזנברג"/>
    <s v="Bit"/>
    <n v="3505.3125"/>
    <n v="37500"/>
    <n v="3.7389999999999999"/>
    <n v="140212.5"/>
    <n v="31407"/>
    <n v="105300.1875"/>
  </r>
  <r>
    <d v="2024-05-21T00:00:00"/>
    <x v="4"/>
    <x v="2"/>
    <s v="יעל פרידמן"/>
    <s v="PayBox"/>
    <n v="1377"/>
    <n v="15000"/>
    <n v="3.6720000000000002"/>
    <n v="55080"/>
    <n v="19065"/>
    <n v="34638"/>
  </r>
  <r>
    <d v="2024-07-03T00:00:00"/>
    <x v="3"/>
    <x v="4"/>
    <s v="דניאל לוי"/>
    <s v="Cash"/>
    <n v="1175.9375"/>
    <n v="12500"/>
    <n v="3.7629999999999999"/>
    <n v="47037.5"/>
    <n v="30140"/>
    <n v="15721.5625"/>
  </r>
  <r>
    <d v="2024-09-12T00:00:00"/>
    <x v="2"/>
    <x v="0"/>
    <s v="יובל כהן"/>
    <s v="PayPal"/>
    <n v="3706.0875000000001"/>
    <n v="39500"/>
    <n v="3.7530000000000001"/>
    <n v="148243.5"/>
    <n v="42137"/>
    <n v="102400.41250000001"/>
  </r>
  <r>
    <d v="2024-02-01T00:00:00"/>
    <x v="2"/>
    <x v="3"/>
    <s v="מיכל רוזנברג"/>
    <s v="Credit"/>
    <n v="1506.8625000000002"/>
    <n v="16500"/>
    <n v="3.653"/>
    <n v="60274.5"/>
    <n v="16699"/>
    <n v="42068.637499999997"/>
  </r>
  <r>
    <d v="2024-09-15T00:00:00"/>
    <x v="1"/>
    <x v="3"/>
    <s v="מיכל רוזנברג"/>
    <s v="Credit"/>
    <n v="1946.1750000000002"/>
    <n v="21000"/>
    <n v="3.7069999999999999"/>
    <n v="77847"/>
    <n v="22403"/>
    <n v="53497.824999999997"/>
  </r>
  <r>
    <d v="2024-11-04T00:00:00"/>
    <x v="5"/>
    <x v="2"/>
    <s v="יובל כהן"/>
    <s v="PayBox"/>
    <n v="3561.55"/>
    <n v="38000"/>
    <n v="3.7490000000000001"/>
    <n v="142462"/>
    <n v="15929"/>
    <n v="122971.45"/>
  </r>
  <r>
    <d v="2024-08-29T00:00:00"/>
    <x v="2"/>
    <x v="3"/>
    <s v="יובל כהן"/>
    <s v="Cash"/>
    <n v="1374.375"/>
    <n v="15000"/>
    <n v="3.665"/>
    <n v="54975"/>
    <n v="49312"/>
    <n v="4288.625"/>
  </r>
  <r>
    <d v="2024-03-24T00:00:00"/>
    <x v="1"/>
    <x v="3"/>
    <s v="אורי גולדשטיין"/>
    <s v="PayBox"/>
    <n v="1086.6000000000001"/>
    <n v="12000"/>
    <n v="3.6219999999999999"/>
    <n v="43464"/>
    <n v="18187"/>
    <n v="24190.400000000001"/>
  </r>
  <r>
    <d v="2024-04-12T00:00:00"/>
    <x v="0"/>
    <x v="0"/>
    <s v="יעל פרידמן"/>
    <s v="Credit"/>
    <n v="1221.0250000000001"/>
    <n v="13000"/>
    <n v="3.7570000000000001"/>
    <n v="48841"/>
    <n v="31075"/>
    <n v="16544.974999999999"/>
  </r>
  <r>
    <d v="2024-03-16T00:00:00"/>
    <x v="6"/>
    <x v="0"/>
    <s v="נועם אברמוביץ"/>
    <s v="PayBox"/>
    <n v="1735.1750000000002"/>
    <n v="19000"/>
    <n v="3.653"/>
    <n v="69407"/>
    <n v="42086"/>
    <n v="25585.825000000001"/>
  </r>
  <r>
    <d v="2024-03-25T00:00:00"/>
    <x v="5"/>
    <x v="2"/>
    <s v="מיכל רוזנברג"/>
    <s v="Cash"/>
    <n v="1403.5250000000001"/>
    <n v="15500"/>
    <n v="3.6219999999999999"/>
    <n v="56141"/>
    <n v="19160"/>
    <n v="35577.474999999999"/>
  </r>
  <r>
    <d v="2024-02-26T00:00:00"/>
    <x v="5"/>
    <x v="3"/>
    <s v="מיכל רוזנברג"/>
    <s v="PayBox"/>
    <n v="3284.1000000000004"/>
    <n v="36000"/>
    <n v="3.649"/>
    <n v="131364"/>
    <n v="19780"/>
    <n v="108299.9"/>
  </r>
  <r>
    <d v="2024-11-05T00:00:00"/>
    <x v="4"/>
    <x v="4"/>
    <s v="אורי גולדשטיין"/>
    <s v="Cash"/>
    <n v="2248.8000000000002"/>
    <n v="24000"/>
    <n v="3.7480000000000002"/>
    <n v="89952"/>
    <n v="27725"/>
    <n v="59978.2"/>
  </r>
  <r>
    <d v="2024-09-29T00:00:00"/>
    <x v="1"/>
    <x v="0"/>
    <s v="יובל כהן"/>
    <s v="Bit"/>
    <n v="1481.6000000000001"/>
    <n v="16000"/>
    <n v="3.7040000000000002"/>
    <n v="59264"/>
    <n v="17501"/>
    <n v="40281.4"/>
  </r>
  <r>
    <d v="2024-04-25T00:00:00"/>
    <x v="2"/>
    <x v="2"/>
    <s v="דניאל לוי"/>
    <s v="PayPal"/>
    <n v="1375.325"/>
    <n v="14500"/>
    <n v="3.794"/>
    <n v="55013"/>
    <n v="26910"/>
    <n v="26727.674999999999"/>
  </r>
  <r>
    <d v="2024-01-19T00:00:00"/>
    <x v="0"/>
    <x v="2"/>
    <s v="מיכל רוזנברג"/>
    <s v="Cash"/>
    <n v="2109.9375"/>
    <n v="22500"/>
    <n v="3.7509999999999999"/>
    <n v="84397.5"/>
    <n v="49648"/>
    <n v="32639.5625"/>
  </r>
  <r>
    <d v="2023-12-22T00:00:00"/>
    <x v="0"/>
    <x v="0"/>
    <s v="יובל כהן"/>
    <s v="Credit"/>
    <n v="2654.2625000000003"/>
    <n v="29500"/>
    <n v="3.5990000000000002"/>
    <n v="106170.5"/>
    <n v="49287"/>
    <n v="54229.237500000003"/>
  </r>
  <r>
    <d v="2024-02-21T00:00:00"/>
    <x v="3"/>
    <x v="2"/>
    <s v="יובל כהן"/>
    <s v="PayPal"/>
    <n v="2897.2125000000001"/>
    <n v="31500"/>
    <n v="3.6789999999999998"/>
    <n v="115888.5"/>
    <n v="48822"/>
    <n v="64169.287499999999"/>
  </r>
  <r>
    <d v="2024-04-25T00:00:00"/>
    <x v="2"/>
    <x v="2"/>
    <s v="מיכל רוזנברג"/>
    <s v="Credit"/>
    <n v="1233.0500000000002"/>
    <n v="13000"/>
    <n v="3.794"/>
    <n v="49322"/>
    <n v="30027"/>
    <n v="18061.95"/>
  </r>
  <r>
    <d v="2024-11-23T00:00:00"/>
    <x v="6"/>
    <x v="0"/>
    <s v="דניאל לוי"/>
    <s v="Credit"/>
    <n v="1817.4"/>
    <n v="19500"/>
    <n v="3.7280000000000002"/>
    <n v="72696"/>
    <n v="18913"/>
    <n v="51965.599999999999"/>
  </r>
  <r>
    <d v="2024-06-09T00:00:00"/>
    <x v="1"/>
    <x v="4"/>
    <s v="נועם אברמוביץ"/>
    <s v="Bit"/>
    <n v="3545.4"/>
    <n v="38000"/>
    <n v="3.7320000000000002"/>
    <n v="141816"/>
    <n v="49045"/>
    <n v="89225.600000000006"/>
  </r>
  <r>
    <d v="2024-11-19T00:00:00"/>
    <x v="4"/>
    <x v="1"/>
    <s v="אורי גולדשטיין"/>
    <s v="Credit"/>
    <n v="1777.9250000000002"/>
    <n v="19000"/>
    <n v="3.7429999999999999"/>
    <n v="71117"/>
    <n v="19805"/>
    <n v="49534.074999999997"/>
  </r>
  <r>
    <d v="2024-06-04T00:00:00"/>
    <x v="4"/>
    <x v="3"/>
    <s v="נועם אברמוביץ"/>
    <s v="PayBox"/>
    <n v="2719.9"/>
    <n v="29500"/>
    <n v="3.6880000000000002"/>
    <n v="108796"/>
    <n v="39624"/>
    <n v="66452.100000000006"/>
  </r>
  <r>
    <d v="2024-05-27T00:00:00"/>
    <x v="5"/>
    <x v="2"/>
    <s v="דניאל לוי"/>
    <s v="PayBox"/>
    <n v="1515.1125000000002"/>
    <n v="16500"/>
    <n v="3.673"/>
    <n v="60604.5"/>
    <n v="22978"/>
    <n v="36111.387499999997"/>
  </r>
  <r>
    <d v="2024-01-06T00:00:00"/>
    <x v="6"/>
    <x v="3"/>
    <s v="אורי גולדשטיין"/>
    <s v="PayPal"/>
    <n v="1096.8"/>
    <n v="12000"/>
    <n v="3.6560000000000001"/>
    <n v="43872"/>
    <n v="17894"/>
    <n v="24881.200000000001"/>
  </r>
  <r>
    <d v="2023-12-23T00:00:00"/>
    <x v="6"/>
    <x v="2"/>
    <s v="מיכל רוזנברג"/>
    <s v="PayBox"/>
    <n v="2339.35"/>
    <n v="26000"/>
    <n v="3.5990000000000002"/>
    <n v="93574"/>
    <n v="34180"/>
    <n v="57054.65"/>
  </r>
  <r>
    <d v="2024-01-11T00:00:00"/>
    <x v="2"/>
    <x v="4"/>
    <s v="דניאל לוי"/>
    <s v="Cash"/>
    <n v="2801.25"/>
    <n v="30000"/>
    <n v="3.7349999999999999"/>
    <n v="112050"/>
    <n v="28193"/>
    <n v="81055.75"/>
  </r>
  <r>
    <d v="2024-07-11T00:00:00"/>
    <x v="2"/>
    <x v="4"/>
    <s v="מיכל רוזנברג"/>
    <s v="Credit"/>
    <n v="1774.9875000000002"/>
    <n v="19500"/>
    <n v="3.641"/>
    <n v="70999.5"/>
    <n v="44867"/>
    <n v="24357.512500000001"/>
  </r>
  <r>
    <d v="2024-06-05T00:00:00"/>
    <x v="3"/>
    <x v="2"/>
    <s v="יובל כהן"/>
    <s v="PayBox"/>
    <n v="3199.0125000000003"/>
    <n v="34500"/>
    <n v="3.7090000000000001"/>
    <n v="127960.5"/>
    <n v="33888"/>
    <n v="90873.487500000003"/>
  </r>
  <r>
    <d v="2023-12-23T00:00:00"/>
    <x v="6"/>
    <x v="2"/>
    <s v="דניאל לוי"/>
    <s v="PayBox"/>
    <n v="1259.6500000000001"/>
    <n v="14000"/>
    <n v="3.5990000000000002"/>
    <n v="50386"/>
    <n v="29285"/>
    <n v="19841.349999999999"/>
  </r>
  <r>
    <d v="2024-05-25T00:00:00"/>
    <x v="6"/>
    <x v="3"/>
    <s v="יובל כהן"/>
    <s v="PayPal"/>
    <n v="2754.75"/>
    <n v="30000"/>
    <n v="3.673"/>
    <n v="110190"/>
    <n v="21704"/>
    <n v="85731.25"/>
  </r>
  <r>
    <d v="2024-04-16T00:00:00"/>
    <x v="4"/>
    <x v="3"/>
    <s v="יובל כהן"/>
    <s v="PayPal"/>
    <n v="3675.75"/>
    <n v="39000"/>
    <n v="3.77"/>
    <n v="147030"/>
    <n v="46758"/>
    <n v="96596.25"/>
  </r>
  <r>
    <d v="2024-03-14T00:00:00"/>
    <x v="2"/>
    <x v="4"/>
    <s v="מיכל רוזנברג"/>
    <s v="Bit"/>
    <n v="2310.9375"/>
    <n v="25500"/>
    <n v="3.625"/>
    <n v="92437.5"/>
    <n v="36226"/>
    <n v="53900.5625"/>
  </r>
  <r>
    <d v="2024-08-04T00:00:00"/>
    <x v="1"/>
    <x v="4"/>
    <s v="נועם אברמוביץ"/>
    <s v="Cash"/>
    <n v="1522.8000000000002"/>
    <n v="16000"/>
    <n v="3.8069999999999999"/>
    <n v="60912"/>
    <n v="42414"/>
    <n v="16975.2"/>
  </r>
  <r>
    <d v="2024-04-25T00:00:00"/>
    <x v="2"/>
    <x v="4"/>
    <s v="יובל כהן"/>
    <s v="PayBox"/>
    <n v="1897"/>
    <n v="20000"/>
    <n v="3.794"/>
    <n v="75880"/>
    <n v="44528"/>
    <n v="29455"/>
  </r>
  <r>
    <d v="2024-06-06T00:00:00"/>
    <x v="2"/>
    <x v="0"/>
    <s v="מיכל רוזנברג"/>
    <s v="PayPal"/>
    <n v="3025.75"/>
    <n v="32500"/>
    <n v="3.7240000000000002"/>
    <n v="121030"/>
    <n v="47760"/>
    <n v="70244.25"/>
  </r>
  <r>
    <d v="2024-08-15T00:00:00"/>
    <x v="2"/>
    <x v="1"/>
    <s v="יעל פרידמן"/>
    <s v="PayBox"/>
    <n v="3436.375"/>
    <n v="37000"/>
    <n v="3.7149999999999999"/>
    <n v="137455"/>
    <n v="28764"/>
    <n v="105254.625"/>
  </r>
  <r>
    <d v="2023-12-14T00:00:00"/>
    <x v="2"/>
    <x v="0"/>
    <s v="יובל כהן"/>
    <s v="Bit"/>
    <n v="1658.25"/>
    <n v="18000"/>
    <n v="3.6850000000000001"/>
    <n v="66330"/>
    <n v="43821"/>
    <n v="20850.75"/>
  </r>
  <r>
    <d v="2024-11-07T00:00:00"/>
    <x v="2"/>
    <x v="2"/>
    <s v="יעל פרידמן"/>
    <s v="Bit"/>
    <n v="3632.8500000000004"/>
    <n v="39000"/>
    <n v="3.726"/>
    <n v="145314"/>
    <n v="28018"/>
    <n v="113663.15"/>
  </r>
  <r>
    <d v="2024-02-26T00:00:00"/>
    <x v="5"/>
    <x v="4"/>
    <s v="יעל פרידמן"/>
    <s v="Bit"/>
    <n v="3512.1625000000004"/>
    <n v="38500"/>
    <n v="3.649"/>
    <n v="140486.5"/>
    <n v="33155"/>
    <n v="103819.33749999999"/>
  </r>
  <r>
    <d v="2024-05-11T00:00:00"/>
    <x v="6"/>
    <x v="3"/>
    <s v="יעל פרידמן"/>
    <s v="Cash"/>
    <n v="3209.3625000000002"/>
    <n v="34500"/>
    <n v="3.7210000000000001"/>
    <n v="128374.5"/>
    <n v="21336"/>
    <n v="103829.1375"/>
  </r>
  <r>
    <d v="2024-07-01T00:00:00"/>
    <x v="5"/>
    <x v="1"/>
    <s v="אורי גולדשטיין"/>
    <s v="PayBox"/>
    <n v="3424.6125000000002"/>
    <n v="36500"/>
    <n v="3.7530000000000001"/>
    <n v="136984.5"/>
    <n v="44381"/>
    <n v="89178.887499999997"/>
  </r>
  <r>
    <d v="2024-01-19T00:00:00"/>
    <x v="0"/>
    <x v="0"/>
    <s v="יובל כהן"/>
    <s v="Bit"/>
    <n v="1031.5250000000001"/>
    <n v="11000"/>
    <n v="3.7509999999999999"/>
    <n v="41261"/>
    <n v="35661"/>
    <n v="4568.4750000000004"/>
  </r>
  <r>
    <d v="2024-02-05T00:00:00"/>
    <x v="5"/>
    <x v="3"/>
    <s v="דניאל לוי"/>
    <s v="Credit"/>
    <n v="1929.375"/>
    <n v="21000"/>
    <n v="3.6749999999999998"/>
    <n v="77175"/>
    <n v="40961"/>
    <n v="34284.625"/>
  </r>
  <r>
    <d v="2024-06-04T00:00:00"/>
    <x v="4"/>
    <x v="3"/>
    <s v="יובל כהן"/>
    <s v="Cash"/>
    <n v="1244.7"/>
    <n v="13500"/>
    <n v="3.6880000000000002"/>
    <n v="49788"/>
    <n v="21215"/>
    <n v="27328.3"/>
  </r>
  <r>
    <d v="2023-12-22T00:00:00"/>
    <x v="0"/>
    <x v="4"/>
    <s v="דניאל לוי"/>
    <s v="PayBox"/>
    <n v="2294.3625000000002"/>
    <n v="25500"/>
    <n v="3.5990000000000002"/>
    <n v="91774.5"/>
    <n v="49989"/>
    <n v="39491.137499999997"/>
  </r>
  <r>
    <d v="2024-02-20T00:00:00"/>
    <x v="4"/>
    <x v="0"/>
    <s v="מיכל רוזנברג"/>
    <s v="Credit"/>
    <n v="3610.3"/>
    <n v="39500"/>
    <n v="3.6560000000000001"/>
    <n v="144412"/>
    <n v="28485"/>
    <n v="112316.7"/>
  </r>
  <r>
    <d v="2024-09-14T00:00:00"/>
    <x v="6"/>
    <x v="4"/>
    <s v="דניאל לוי"/>
    <s v="Credit"/>
    <n v="2594.9"/>
    <n v="28000"/>
    <n v="3.7069999999999999"/>
    <n v="103796"/>
    <n v="37839"/>
    <n v="63362.1"/>
  </r>
  <r>
    <d v="2024-04-09T00:00:00"/>
    <x v="4"/>
    <x v="3"/>
    <s v="יעל פרידמן"/>
    <s v="Credit"/>
    <n v="2949.6000000000004"/>
    <n v="32000"/>
    <n v="3.6869999999999998"/>
    <n v="117984"/>
    <n v="48158"/>
    <n v="66876.399999999994"/>
  </r>
  <r>
    <d v="2024-09-20T00:00:00"/>
    <x v="0"/>
    <x v="4"/>
    <s v="דניאל לוי"/>
    <s v="PayPal"/>
    <n v="2400.1875"/>
    <n v="25500"/>
    <n v="3.7650000000000001"/>
    <n v="96007.5"/>
    <n v="26453"/>
    <n v="67154.3125"/>
  </r>
  <r>
    <d v="2024-03-19T00:00:00"/>
    <x v="4"/>
    <x v="2"/>
    <s v="אורי גולדשטיין"/>
    <s v="Bit"/>
    <n v="2521.75"/>
    <n v="27500"/>
    <n v="3.6680000000000001"/>
    <n v="100870"/>
    <n v="42645"/>
    <n v="55703.25"/>
  </r>
  <r>
    <d v="2024-04-04T00:00:00"/>
    <x v="2"/>
    <x v="2"/>
    <s v="אורי גולדשטיין"/>
    <s v="PayPal"/>
    <n v="1021.9000000000001"/>
    <n v="11000"/>
    <n v="3.7160000000000002"/>
    <n v="40876"/>
    <n v="34557"/>
    <n v="5297.1"/>
  </r>
  <r>
    <d v="2024-03-29T00:00:00"/>
    <x v="0"/>
    <x v="3"/>
    <s v="דניאל לוי"/>
    <s v="PayPal"/>
    <n v="3681"/>
    <n v="40000"/>
    <n v="3.681"/>
    <n v="147240"/>
    <n v="19340"/>
    <n v="124219"/>
  </r>
  <r>
    <d v="2024-01-30T00:00:00"/>
    <x v="4"/>
    <x v="2"/>
    <s v="יובל כהן"/>
    <s v="Credit"/>
    <n v="1369.5"/>
    <n v="15000"/>
    <n v="3.6520000000000001"/>
    <n v="54780"/>
    <n v="37209"/>
    <n v="16201.5"/>
  </r>
  <r>
    <d v="2024-08-22T00:00:00"/>
    <x v="2"/>
    <x v="2"/>
    <s v="מיכל רוזנברג"/>
    <s v="PayBox"/>
    <n v="2793"/>
    <n v="30000"/>
    <n v="3.7240000000000002"/>
    <n v="111720"/>
    <n v="49401"/>
    <n v="59526"/>
  </r>
  <r>
    <d v="2024-12-01T00:00:00"/>
    <x v="1"/>
    <x v="4"/>
    <s v="יעל פרידמן"/>
    <s v="PayPal"/>
    <n v="3233.1624999999999"/>
    <n v="35500"/>
    <n v="3.6429999999999998"/>
    <n v="129326.49999999999"/>
    <n v="37291"/>
    <n v="88802.33749999998"/>
  </r>
  <r>
    <d v="2024-08-08T00:00:00"/>
    <x v="2"/>
    <x v="2"/>
    <s v="נועם אברמוביץ"/>
    <s v="Bit"/>
    <n v="2085.6"/>
    <n v="22000"/>
    <n v="3.7919999999999998"/>
    <n v="83424"/>
    <n v="28875"/>
    <n v="52463.4"/>
  </r>
  <r>
    <d v="2024-08-15T00:00:00"/>
    <x v="2"/>
    <x v="4"/>
    <s v="יובל כהן"/>
    <s v="Bit"/>
    <n v="1114.5"/>
    <n v="12000"/>
    <n v="3.7149999999999999"/>
    <n v="44580"/>
    <n v="48713"/>
    <n v="-5247.5"/>
  </r>
  <r>
    <d v="2024-11-01T00:00:00"/>
    <x v="0"/>
    <x v="3"/>
    <s v="נועם אברמוביץ"/>
    <s v="PayBox"/>
    <n v="1222.325"/>
    <n v="13000"/>
    <n v="3.7610000000000001"/>
    <n v="48893"/>
    <n v="31281"/>
    <n v="16389.674999999999"/>
  </r>
  <r>
    <d v="2024-08-27T00:00:00"/>
    <x v="4"/>
    <x v="0"/>
    <s v="יעל פרידמן"/>
    <s v="Credit"/>
    <n v="2993.25"/>
    <n v="32500"/>
    <n v="3.6840000000000002"/>
    <n v="119730"/>
    <n v="39855"/>
    <n v="76881.75"/>
  </r>
  <r>
    <d v="2024-10-10T00:00:00"/>
    <x v="2"/>
    <x v="2"/>
    <s v="אורי גולדשטיין"/>
    <s v="Cash"/>
    <n v="2972.0250000000001"/>
    <n v="31500"/>
    <n v="3.774"/>
    <n v="118881"/>
    <n v="31665"/>
    <n v="84243.975000000006"/>
  </r>
  <r>
    <d v="2023-12-10T00:00:00"/>
    <x v="1"/>
    <x v="2"/>
    <s v="מיכל רוזנברג"/>
    <s v="Bit"/>
    <n v="924.5"/>
    <n v="10000"/>
    <n v="3.698"/>
    <n v="36980"/>
    <n v="37218"/>
    <n v="-1162.5"/>
  </r>
  <r>
    <d v="2024-01-30T00:00:00"/>
    <x v="4"/>
    <x v="2"/>
    <s v="יובל כהן"/>
    <s v="PayPal"/>
    <n v="1278.2"/>
    <n v="14000"/>
    <n v="3.6520000000000001"/>
    <n v="51128"/>
    <n v="36400"/>
    <n v="13449.8"/>
  </r>
  <r>
    <d v="2024-04-08T00:00:00"/>
    <x v="5"/>
    <x v="0"/>
    <s v="נועם אברמוביץ"/>
    <s v="PayBox"/>
    <n v="1113.6000000000001"/>
    <n v="12000"/>
    <n v="3.7120000000000002"/>
    <n v="44544"/>
    <n v="19646"/>
    <n v="23784.400000000001"/>
  </r>
  <r>
    <d v="2024-04-26T00:00:00"/>
    <x v="0"/>
    <x v="1"/>
    <s v="נועם אברמוביץ"/>
    <s v="Cash"/>
    <n v="3674.8250000000003"/>
    <n v="38500"/>
    <n v="3.8180000000000001"/>
    <n v="146993"/>
    <n v="48237"/>
    <n v="95081.175000000003"/>
  </r>
  <r>
    <d v="2024-11-25T00:00:00"/>
    <x v="5"/>
    <x v="3"/>
    <s v="מיכל רוזנברג"/>
    <s v="PayPal"/>
    <n v="1653.3000000000002"/>
    <n v="18000"/>
    <n v="3.6739999999999999"/>
    <n v="66132"/>
    <n v="29630"/>
    <n v="34848.699999999997"/>
  </r>
  <r>
    <d v="2024-10-25T00:00:00"/>
    <x v="0"/>
    <x v="4"/>
    <s v="מיכל רוזנברג"/>
    <s v="Cash"/>
    <n v="1655.9375"/>
    <n v="17500"/>
    <n v="3.7850000000000001"/>
    <n v="66237.5"/>
    <n v="15720"/>
    <n v="48861.5625"/>
  </r>
  <r>
    <d v="2024-10-23T00:00:00"/>
    <x v="3"/>
    <x v="1"/>
    <s v="נועם אברמוביץ"/>
    <s v="PayBox"/>
    <n v="1657.6875"/>
    <n v="17500"/>
    <n v="3.7890000000000001"/>
    <n v="66307.5"/>
    <n v="45017"/>
    <n v="19632.8125"/>
  </r>
  <r>
    <d v="2024-03-19T00:00:00"/>
    <x v="4"/>
    <x v="4"/>
    <s v="יעל פרידמן"/>
    <s v="Bit"/>
    <n v="2200.8000000000002"/>
    <n v="24000"/>
    <n v="3.6680000000000001"/>
    <n v="88032"/>
    <n v="46403"/>
    <n v="39428.199999999997"/>
  </r>
  <r>
    <d v="2024-01-25T00:00:00"/>
    <x v="2"/>
    <x v="2"/>
    <s v="יעל פרידמן"/>
    <s v="PayPal"/>
    <n v="2221.2000000000003"/>
    <n v="24000"/>
    <n v="3.702"/>
    <n v="88848"/>
    <n v="25801"/>
    <n v="60825.8"/>
  </r>
  <r>
    <d v="2024-11-04T00:00:00"/>
    <x v="5"/>
    <x v="1"/>
    <s v="יעל פרידמן"/>
    <s v="Cash"/>
    <n v="2249.4"/>
    <n v="24000"/>
    <n v="3.7490000000000001"/>
    <n v="89976"/>
    <n v="20016"/>
    <n v="67710.600000000006"/>
  </r>
  <r>
    <d v="2024-06-22T00:00:00"/>
    <x v="6"/>
    <x v="0"/>
    <s v="יעל פרידמן"/>
    <s v="PayPal"/>
    <n v="2196.6624999999999"/>
    <n v="23500"/>
    <n v="3.7389999999999999"/>
    <n v="87866.5"/>
    <n v="16734"/>
    <n v="68935.837499999994"/>
  </r>
  <r>
    <d v="2024-10-20T00:00:00"/>
    <x v="1"/>
    <x v="1"/>
    <s v="יובל כהן"/>
    <s v="PayBox"/>
    <n v="1345.9625000000001"/>
    <n v="14500"/>
    <n v="3.7130000000000001"/>
    <n v="53838.5"/>
    <n v="29431"/>
    <n v="23061.537499999999"/>
  </r>
  <r>
    <d v="2024-09-05T00:00:00"/>
    <x v="2"/>
    <x v="2"/>
    <s v="נועם אברמוביץ"/>
    <s v="PayBox"/>
    <n v="2492.7750000000001"/>
    <n v="27000"/>
    <n v="3.6930000000000001"/>
    <n v="99711"/>
    <n v="45132"/>
    <n v="52086.224999999999"/>
  </r>
  <r>
    <d v="2024-07-08T00:00:00"/>
    <x v="5"/>
    <x v="4"/>
    <s v="יעל פרידמן"/>
    <s v="PayPal"/>
    <n v="3454.6875"/>
    <n v="37500"/>
    <n v="3.6850000000000001"/>
    <n v="138187.5"/>
    <n v="31907"/>
    <n v="102825.8125"/>
  </r>
  <r>
    <d v="2024-10-26T00:00:00"/>
    <x v="6"/>
    <x v="4"/>
    <s v="אורי גולדשטיין"/>
    <s v="Bit"/>
    <n v="2980.6875"/>
    <n v="31500"/>
    <n v="3.7850000000000001"/>
    <n v="119227.5"/>
    <n v="37408"/>
    <n v="78838.8125"/>
  </r>
  <r>
    <d v="2024-08-15T00:00:00"/>
    <x v="2"/>
    <x v="3"/>
    <s v="מיכל רוזנברג"/>
    <s v="PayPal"/>
    <n v="3622.125"/>
    <n v="39000"/>
    <n v="3.7149999999999999"/>
    <n v="144885"/>
    <n v="29855"/>
    <n v="111407.875"/>
  </r>
  <r>
    <d v="2024-04-15T00:00:00"/>
    <x v="5"/>
    <x v="3"/>
    <s v="אורי גולדשטיין"/>
    <s v="Credit"/>
    <n v="3205.05"/>
    <n v="34500"/>
    <n v="3.7160000000000002"/>
    <n v="128202"/>
    <n v="40943"/>
    <n v="84053.95"/>
  </r>
  <r>
    <d v="2024-05-26T00:00:00"/>
    <x v="1"/>
    <x v="0"/>
    <s v="יעל פרידמן"/>
    <s v="Cash"/>
    <n v="1652.8500000000001"/>
    <n v="18000"/>
    <n v="3.673"/>
    <n v="66114"/>
    <n v="26143"/>
    <n v="38318.15"/>
  </r>
  <r>
    <d v="2023-12-24T00:00:00"/>
    <x v="1"/>
    <x v="3"/>
    <s v="אורי גולדשטיין"/>
    <s v="Credit"/>
    <n v="3599"/>
    <n v="40000"/>
    <n v="3.5990000000000002"/>
    <n v="143960"/>
    <n v="44960"/>
    <n v="95401"/>
  </r>
  <r>
    <d v="2024-01-13T00:00:00"/>
    <x v="6"/>
    <x v="1"/>
    <s v="מיכל רוזנברג"/>
    <s v="PayPal"/>
    <n v="3495"/>
    <n v="37500"/>
    <n v="3.7280000000000002"/>
    <n v="139800"/>
    <n v="32461"/>
    <n v="103844"/>
  </r>
  <r>
    <d v="2024-09-25T00:00:00"/>
    <x v="3"/>
    <x v="4"/>
    <s v="יעל פרידמן"/>
    <s v="PayPal"/>
    <n v="2959.4250000000002"/>
    <n v="31500"/>
    <n v="3.758"/>
    <n v="118377"/>
    <n v="30065"/>
    <n v="85352.574999999997"/>
  </r>
  <r>
    <d v="2024-08-12T00:00:00"/>
    <x v="5"/>
    <x v="4"/>
    <s v="נועם אברמוביץ"/>
    <s v="PayBox"/>
    <n v="2167.75"/>
    <n v="23000"/>
    <n v="3.77"/>
    <n v="86710"/>
    <n v="22833"/>
    <n v="61709.25"/>
  </r>
  <r>
    <d v="2024-06-03T00:00:00"/>
    <x v="5"/>
    <x v="3"/>
    <s v="יובל כהן"/>
    <s v="PayPal"/>
    <n v="1784.7375000000002"/>
    <n v="19500"/>
    <n v="3.661"/>
    <n v="71389.5"/>
    <n v="29217"/>
    <n v="40387.762499999997"/>
  </r>
  <r>
    <d v="2024-07-18T00:00:00"/>
    <x v="2"/>
    <x v="0"/>
    <s v="מיכל רוזנברג"/>
    <s v="PayBox"/>
    <n v="3590.55"/>
    <n v="39500"/>
    <n v="3.6360000000000001"/>
    <n v="143622"/>
    <n v="26456"/>
    <n v="113575.45"/>
  </r>
  <r>
    <d v="2024-04-18T00:00:00"/>
    <x v="2"/>
    <x v="1"/>
    <s v="יובל כהן"/>
    <s v="PayPal"/>
    <n v="3732.75"/>
    <n v="39500"/>
    <n v="3.78"/>
    <n v="149310"/>
    <n v="39506"/>
    <n v="106071.25"/>
  </r>
  <r>
    <d v="2024-06-29T00:00:00"/>
    <x v="6"/>
    <x v="0"/>
    <s v="יעל פרידמן"/>
    <s v="Credit"/>
    <n v="1315.65"/>
    <n v="14000"/>
    <n v="3.7589999999999999"/>
    <n v="52626"/>
    <n v="23968"/>
    <n v="27342.35"/>
  </r>
  <r>
    <d v="2024-02-15T00:00:00"/>
    <x v="2"/>
    <x v="0"/>
    <s v="נועם אברמוביץ"/>
    <s v="Cash"/>
    <n v="2538.9"/>
    <n v="28000"/>
    <n v="3.6269999999999998"/>
    <n v="101556"/>
    <n v="34307"/>
    <n v="64710.1"/>
  </r>
  <r>
    <d v="2023-12-24T00:00:00"/>
    <x v="1"/>
    <x v="0"/>
    <s v="יעל פרידמן"/>
    <s v="PayPal"/>
    <n v="3104.1375000000003"/>
    <n v="34500"/>
    <n v="3.5990000000000002"/>
    <n v="124165.5"/>
    <n v="28587"/>
    <n v="92474.362500000003"/>
  </r>
  <r>
    <d v="2024-06-11T00:00:00"/>
    <x v="4"/>
    <x v="4"/>
    <s v="דניאל לוי"/>
    <s v="Cash"/>
    <n v="2140.7249999999999"/>
    <n v="23000"/>
    <n v="3.7229999999999999"/>
    <n v="85629"/>
    <n v="34370"/>
    <n v="49118.275000000001"/>
  </r>
  <r>
    <d v="2024-06-20T00:00:00"/>
    <x v="2"/>
    <x v="1"/>
    <s v="מיכל רוזנברג"/>
    <s v="Credit"/>
    <n v="2742.7625000000003"/>
    <n v="29500"/>
    <n v="3.7189999999999999"/>
    <n v="109710.5"/>
    <n v="36734"/>
    <n v="70233.737500000003"/>
  </r>
  <r>
    <d v="2024-10-16T00:00:00"/>
    <x v="3"/>
    <x v="2"/>
    <s v="יובל כהן"/>
    <s v="PayPal"/>
    <n v="1175.9375"/>
    <n v="12500"/>
    <n v="3.7629999999999999"/>
    <n v="47037.5"/>
    <n v="36411"/>
    <n v="9450.5625"/>
  </r>
  <r>
    <d v="2024-04-01T00:00:00"/>
    <x v="5"/>
    <x v="3"/>
    <s v="מיכל רוזנברג"/>
    <s v="PayPal"/>
    <n v="1785.7125000000001"/>
    <n v="19500"/>
    <n v="3.6629999999999998"/>
    <n v="71428.5"/>
    <n v="22164"/>
    <n v="47478.787499999999"/>
  </r>
  <r>
    <d v="2024-05-24T00:00:00"/>
    <x v="0"/>
    <x v="3"/>
    <s v="אורי גולדשטיין"/>
    <s v="PayPal"/>
    <n v="2249.7125000000001"/>
    <n v="24500"/>
    <n v="3.673"/>
    <n v="89988.5"/>
    <n v="24584"/>
    <n v="63154.787499999999"/>
  </r>
  <r>
    <d v="2024-11-01T00:00:00"/>
    <x v="0"/>
    <x v="4"/>
    <s v="מיכל רוזנברג"/>
    <s v="PayBox"/>
    <n v="3619.9625000000001"/>
    <n v="38500"/>
    <n v="3.7610000000000001"/>
    <n v="144798.5"/>
    <n v="23077"/>
    <n v="118101.53750000001"/>
  </r>
  <r>
    <d v="2024-07-25T00:00:00"/>
    <x v="2"/>
    <x v="4"/>
    <s v="נועם אברמוביץ"/>
    <s v="Bit"/>
    <n v="2648.4250000000002"/>
    <n v="29000"/>
    <n v="3.653"/>
    <n v="105937"/>
    <n v="22780"/>
    <n v="80508.574999999997"/>
  </r>
  <r>
    <d v="2024-07-14T00:00:00"/>
    <x v="1"/>
    <x v="4"/>
    <s v="מיכל רוזנברג"/>
    <s v="Cash"/>
    <n v="2412.8250000000003"/>
    <n v="26500"/>
    <n v="3.6419999999999999"/>
    <n v="96513"/>
    <n v="19178"/>
    <n v="74922.175000000003"/>
  </r>
  <r>
    <d v="2024-06-30T00:00:00"/>
    <x v="1"/>
    <x v="2"/>
    <s v="יובל כהן"/>
    <s v="Credit"/>
    <n v="3524.0625"/>
    <n v="37500"/>
    <n v="3.7589999999999999"/>
    <n v="140962.5"/>
    <n v="27187"/>
    <n v="110251.4375"/>
  </r>
  <r>
    <d v="2024-10-13T00:00:00"/>
    <x v="1"/>
    <x v="0"/>
    <s v="יעל פרידמן"/>
    <s v="PayPal"/>
    <n v="2405.9250000000002"/>
    <n v="25500"/>
    <n v="3.774"/>
    <n v="96237"/>
    <n v="46426"/>
    <n v="47405.074999999997"/>
  </r>
  <r>
    <d v="2024-04-25T00:00:00"/>
    <x v="2"/>
    <x v="1"/>
    <s v="דניאל לוי"/>
    <s v="Credit"/>
    <n v="2466.1000000000004"/>
    <n v="26000"/>
    <n v="3.794"/>
    <n v="98644"/>
    <n v="36347"/>
    <n v="59830.9"/>
  </r>
  <r>
    <d v="2024-10-14T00:00:00"/>
    <x v="5"/>
    <x v="1"/>
    <s v="יעל פרידמן"/>
    <s v="Cash"/>
    <n v="1362.2750000000001"/>
    <n v="14500"/>
    <n v="3.758"/>
    <n v="54491"/>
    <n v="27101"/>
    <n v="26027.724999999999"/>
  </r>
  <r>
    <d v="2024-02-29T00:00:00"/>
    <x v="2"/>
    <x v="3"/>
    <s v="יעל פרידמן"/>
    <s v="PayBox"/>
    <n v="1299.2"/>
    <n v="14500"/>
    <n v="3.5840000000000001"/>
    <n v="51968"/>
    <n v="26400"/>
    <n v="24268.799999999999"/>
  </r>
  <r>
    <d v="2024-05-15T00:00:00"/>
    <x v="3"/>
    <x v="0"/>
    <s v="אורי גולדשטיין"/>
    <s v="Cash"/>
    <n v="2863.625"/>
    <n v="31000"/>
    <n v="3.6949999999999998"/>
    <n v="114545"/>
    <n v="30671"/>
    <n v="81010.375"/>
  </r>
  <r>
    <d v="2024-08-27T00:00:00"/>
    <x v="4"/>
    <x v="1"/>
    <s v="יעל פרידמן"/>
    <s v="Credit"/>
    <n v="2716.9500000000003"/>
    <n v="29500"/>
    <n v="3.6840000000000002"/>
    <n v="108678"/>
    <n v="39081"/>
    <n v="66880.05"/>
  </r>
  <r>
    <d v="2024-05-22T00:00:00"/>
    <x v="3"/>
    <x v="2"/>
    <s v="מיכל רוזנברג"/>
    <s v="PayBox"/>
    <n v="1745.15"/>
    <n v="19000"/>
    <n v="3.6739999999999999"/>
    <n v="69806"/>
    <n v="47331"/>
    <n v="20729.849999999999"/>
  </r>
  <r>
    <d v="2024-05-02T00:00:00"/>
    <x v="2"/>
    <x v="4"/>
    <s v="אורי גולדשטיין"/>
    <s v="Bit"/>
    <n v="1168.125"/>
    <n v="12500"/>
    <n v="3.738"/>
    <n v="46725"/>
    <n v="25489"/>
    <n v="20067.875"/>
  </r>
  <r>
    <d v="2024-03-13T00:00:00"/>
    <x v="3"/>
    <x v="2"/>
    <s v="יעל פרידמן"/>
    <s v="Credit"/>
    <n v="1830"/>
    <n v="20000"/>
    <n v="3.66"/>
    <n v="73200"/>
    <n v="39509"/>
    <n v="31861"/>
  </r>
  <r>
    <d v="2024-03-05T00:00:00"/>
    <x v="4"/>
    <x v="4"/>
    <s v="דניאל לוי"/>
    <s v="Credit"/>
    <n v="987.52500000000009"/>
    <n v="11000"/>
    <n v="3.5910000000000002"/>
    <n v="39501"/>
    <n v="38589"/>
    <n v="-75.525000000000091"/>
  </r>
  <r>
    <d v="2024-02-15T00:00:00"/>
    <x v="2"/>
    <x v="2"/>
    <s v="יעל פרידמן"/>
    <s v="Credit"/>
    <n v="1994.8500000000001"/>
    <n v="22000"/>
    <n v="3.6269999999999998"/>
    <n v="79794"/>
    <n v="38518"/>
    <n v="39281.15"/>
  </r>
  <r>
    <d v="2024-03-07T00:00:00"/>
    <x v="2"/>
    <x v="4"/>
    <s v="נועם אברמוביץ"/>
    <s v="Credit"/>
    <n v="1884.75"/>
    <n v="21000"/>
    <n v="3.59"/>
    <n v="75390"/>
    <n v="33958"/>
    <n v="39547.25"/>
  </r>
  <r>
    <d v="2024-01-13T00:00:00"/>
    <x v="6"/>
    <x v="4"/>
    <s v="יובל כהן"/>
    <s v="PayBox"/>
    <n v="1537.8000000000002"/>
    <n v="16500"/>
    <n v="3.7280000000000002"/>
    <n v="61512"/>
    <n v="17225"/>
    <n v="42749.2"/>
  </r>
  <r>
    <d v="2024-05-10T00:00:00"/>
    <x v="0"/>
    <x v="4"/>
    <s v="אורי גולדשטיין"/>
    <s v="PayPal"/>
    <n v="2744.2375000000002"/>
    <n v="29500"/>
    <n v="3.7210000000000001"/>
    <n v="109769.5"/>
    <n v="36192"/>
    <n v="70833.262499999997"/>
  </r>
  <r>
    <d v="2024-07-24T00:00:00"/>
    <x v="3"/>
    <x v="1"/>
    <s v="נועם אברמוביץ"/>
    <s v="PayBox"/>
    <n v="1224.1125"/>
    <n v="13500"/>
    <n v="3.6269999999999998"/>
    <n v="48964.5"/>
    <n v="21115"/>
    <n v="26625.387500000001"/>
  </r>
  <r>
    <d v="2024-03-07T00:00:00"/>
    <x v="2"/>
    <x v="3"/>
    <s v="יובל כהן"/>
    <s v="Bit"/>
    <n v="3186.125"/>
    <n v="35500"/>
    <n v="3.59"/>
    <n v="127445"/>
    <n v="20388"/>
    <n v="103870.875"/>
  </r>
  <r>
    <d v="2024-10-19T00:00:00"/>
    <x v="6"/>
    <x v="0"/>
    <s v="דניאל לוי"/>
    <s v="Bit"/>
    <n v="974.66250000000002"/>
    <n v="10500"/>
    <n v="3.7130000000000001"/>
    <n v="38986.5"/>
    <n v="46500"/>
    <n v="-8488.1625000000004"/>
  </r>
  <r>
    <d v="2024-01-21T00:00:00"/>
    <x v="1"/>
    <x v="0"/>
    <s v="מיכל רוזנברג"/>
    <s v="Credit"/>
    <n v="2953.9125000000004"/>
    <n v="31500"/>
    <n v="3.7509999999999999"/>
    <n v="118156.5"/>
    <n v="35645"/>
    <n v="79557.587499999994"/>
  </r>
  <r>
    <d v="2024-01-07T00:00:00"/>
    <x v="1"/>
    <x v="2"/>
    <s v="מיכל רוזנברג"/>
    <s v="Cash"/>
    <n v="914"/>
    <n v="10000"/>
    <n v="3.6560000000000001"/>
    <n v="36560"/>
    <n v="35872"/>
    <n v="-226"/>
  </r>
  <r>
    <d v="2024-01-19T00:00:00"/>
    <x v="0"/>
    <x v="0"/>
    <s v="נועם אברמוביץ"/>
    <s v="Bit"/>
    <n v="3563.4500000000003"/>
    <n v="38000"/>
    <n v="3.7509999999999999"/>
    <n v="142538"/>
    <n v="46390"/>
    <n v="92584.55"/>
  </r>
  <r>
    <d v="2024-06-23T00:00:00"/>
    <x v="1"/>
    <x v="0"/>
    <s v="יעל פרידמן"/>
    <s v="Bit"/>
    <n v="2290.1375000000003"/>
    <n v="24500"/>
    <n v="3.7389999999999999"/>
    <n v="91605.5"/>
    <n v="41917"/>
    <n v="47398.362500000003"/>
  </r>
  <r>
    <d v="2024-01-17T00:00:00"/>
    <x v="3"/>
    <x v="4"/>
    <s v="נועם אברמוביץ"/>
    <s v="Bit"/>
    <n v="1844.7"/>
    <n v="19500"/>
    <n v="3.7839999999999998"/>
    <n v="73788"/>
    <n v="42510"/>
    <n v="29433.3"/>
  </r>
  <r>
    <d v="2024-07-28T00:00:00"/>
    <x v="1"/>
    <x v="3"/>
    <s v="יעל פרידמן"/>
    <s v="Bit"/>
    <n v="2898"/>
    <n v="31500"/>
    <n v="3.68"/>
    <n v="115920"/>
    <n v="28713"/>
    <n v="84309"/>
  </r>
  <r>
    <d v="2024-05-29T00:00:00"/>
    <x v="3"/>
    <x v="3"/>
    <s v="יובל כהן"/>
    <s v="PayPal"/>
    <n v="3278.4250000000002"/>
    <n v="35500"/>
    <n v="3.694"/>
    <n v="131137"/>
    <n v="40375"/>
    <n v="87483.574999999997"/>
  </r>
  <r>
    <d v="2024-11-10T00:00:00"/>
    <x v="1"/>
    <x v="2"/>
    <s v="יובל כהן"/>
    <s v="Cash"/>
    <n v="1535.325"/>
    <n v="16500"/>
    <n v="3.722"/>
    <n v="61413"/>
    <n v="35800"/>
    <n v="24077.674999999999"/>
  </r>
  <r>
    <d v="2024-06-13T00:00:00"/>
    <x v="2"/>
    <x v="3"/>
    <s v="יעל פרידמן"/>
    <s v="PayBox"/>
    <n v="1253.8125"/>
    <n v="13500"/>
    <n v="3.7149999999999999"/>
    <n v="50152.5"/>
    <n v="42936"/>
    <n v="5962.6875"/>
  </r>
  <r>
    <d v="2024-04-26T00:00:00"/>
    <x v="0"/>
    <x v="0"/>
    <s v="נועם אברמוביץ"/>
    <s v="PayPal"/>
    <n v="1288.575"/>
    <n v="13500"/>
    <n v="3.8180000000000001"/>
    <n v="51543"/>
    <n v="22545"/>
    <n v="27709.424999999999"/>
  </r>
  <r>
    <d v="2024-01-14T00:00:00"/>
    <x v="1"/>
    <x v="2"/>
    <s v="נועם אברמוביץ"/>
    <s v="Cash"/>
    <n v="3448.4"/>
    <n v="37000"/>
    <n v="3.7280000000000002"/>
    <n v="137936"/>
    <n v="38890"/>
    <n v="95597.6"/>
  </r>
  <r>
    <d v="2024-10-16T00:00:00"/>
    <x v="3"/>
    <x v="4"/>
    <s v="אורי גולדשטיין"/>
    <s v="Cash"/>
    <n v="1270.0125"/>
    <n v="13500"/>
    <n v="3.7629999999999999"/>
    <n v="50800.5"/>
    <n v="17796"/>
    <n v="31734.487499999999"/>
  </r>
  <r>
    <d v="2024-09-12T00:00:00"/>
    <x v="2"/>
    <x v="2"/>
    <s v="דניאל לוי"/>
    <s v="Bit"/>
    <n v="1078.9875"/>
    <n v="11500"/>
    <n v="3.7530000000000001"/>
    <n v="43159.5"/>
    <n v="30148"/>
    <n v="11932.512500000001"/>
  </r>
  <r>
    <d v="2024-01-23T00:00:00"/>
    <x v="4"/>
    <x v="1"/>
    <s v="מיכל רוזנברג"/>
    <s v="Bit"/>
    <n v="3111.0750000000003"/>
    <n v="33000"/>
    <n v="3.7709999999999999"/>
    <n v="124443"/>
    <n v="38797"/>
    <n v="82534.925000000003"/>
  </r>
  <r>
    <d v="2024-01-01T00:00:00"/>
    <x v="5"/>
    <x v="0"/>
    <s v="יעל פרידמן"/>
    <s v="Bit"/>
    <n v="1269.45"/>
    <n v="14000"/>
    <n v="3.6269999999999998"/>
    <n v="50778"/>
    <n v="21757"/>
    <n v="27751.55"/>
  </r>
  <r>
    <d v="2023-12-28T00:00:00"/>
    <x v="2"/>
    <x v="2"/>
    <s v="יובל כהן"/>
    <s v="Cash"/>
    <n v="3076.1500000000005"/>
    <n v="34000"/>
    <n v="3.6190000000000002"/>
    <n v="123046.00000000001"/>
    <n v="48310"/>
    <n v="71659.85000000002"/>
  </r>
  <r>
    <d v="2024-04-30T00:00:00"/>
    <x v="4"/>
    <x v="1"/>
    <s v="יובל כהן"/>
    <s v="Bit"/>
    <n v="2618.7000000000003"/>
    <n v="28000"/>
    <n v="3.7410000000000001"/>
    <n v="104748"/>
    <n v="33425"/>
    <n v="68704.3"/>
  </r>
  <r>
    <d v="2024-08-26T00:00:00"/>
    <x v="5"/>
    <x v="0"/>
    <s v="אורי גולדשטיין"/>
    <s v="PayPal"/>
    <n v="2520.375"/>
    <n v="27500"/>
    <n v="3.6659999999999999"/>
    <n v="100815"/>
    <n v="41391"/>
    <n v="56903.625"/>
  </r>
  <r>
    <d v="2024-05-22T00:00:00"/>
    <x v="3"/>
    <x v="3"/>
    <s v="דניאל לוי"/>
    <s v="Cash"/>
    <n v="918.5"/>
    <n v="10000"/>
    <n v="3.6739999999999999"/>
    <n v="36740"/>
    <n v="19207"/>
    <n v="16614.5"/>
  </r>
  <r>
    <d v="2023-12-18T00:00:00"/>
    <x v="5"/>
    <x v="2"/>
    <s v="יובל כהן"/>
    <s v="Cash"/>
    <n v="3333.3625000000002"/>
    <n v="36500"/>
    <n v="3.653"/>
    <n v="133334.5"/>
    <n v="32365"/>
    <n v="97636.137499999997"/>
  </r>
  <r>
    <d v="2024-05-02T00:00:00"/>
    <x v="2"/>
    <x v="1"/>
    <s v="מיכל רוזנברג"/>
    <s v="Bit"/>
    <n v="2196.0750000000003"/>
    <n v="23500"/>
    <n v="3.738"/>
    <n v="87843"/>
    <n v="16955"/>
    <n v="68691.925000000003"/>
  </r>
  <r>
    <d v="2024-06-13T00:00:00"/>
    <x v="2"/>
    <x v="1"/>
    <s v="אורי גולדשטיין"/>
    <s v="PayBox"/>
    <n v="2507.625"/>
    <n v="27000"/>
    <n v="3.7149999999999999"/>
    <n v="100305"/>
    <n v="19582"/>
    <n v="78215.375"/>
  </r>
  <r>
    <d v="2024-05-31T00:00:00"/>
    <x v="0"/>
    <x v="4"/>
    <s v="מיכל רוזנברג"/>
    <s v="PayBox"/>
    <n v="2230.8000000000002"/>
    <n v="24000"/>
    <n v="3.718"/>
    <n v="89232"/>
    <n v="22659"/>
    <n v="64342.2"/>
  </r>
  <r>
    <d v="2024-11-25T00:00:00"/>
    <x v="5"/>
    <x v="2"/>
    <s v="אורי גולדשטיין"/>
    <s v="Cash"/>
    <n v="3076.9750000000004"/>
    <n v="33500"/>
    <n v="3.6739999999999999"/>
    <n v="123079"/>
    <n v="20895"/>
    <n v="99107.024999999994"/>
  </r>
  <r>
    <d v="2024-09-25T00:00:00"/>
    <x v="3"/>
    <x v="4"/>
    <s v="אורי גולדשטיין"/>
    <s v="Bit"/>
    <n v="1362.2750000000001"/>
    <n v="14500"/>
    <n v="3.758"/>
    <n v="54491"/>
    <n v="44308"/>
    <n v="8820.7250000000004"/>
  </r>
  <r>
    <d v="2024-06-19T00:00:00"/>
    <x v="3"/>
    <x v="0"/>
    <s v="יעל פרידמן"/>
    <s v="PayPal"/>
    <n v="2554.75"/>
    <n v="27500"/>
    <n v="3.7160000000000002"/>
    <n v="102190"/>
    <n v="26098"/>
    <n v="73537.25"/>
  </r>
  <r>
    <d v="2024-03-11T00:00:00"/>
    <x v="5"/>
    <x v="2"/>
    <s v="יובל כהן"/>
    <s v="PayPal"/>
    <n v="2435.4"/>
    <n v="27000"/>
    <n v="3.6080000000000001"/>
    <n v="97416"/>
    <n v="34002"/>
    <n v="60978.6"/>
  </r>
  <r>
    <d v="2024-01-17T00:00:00"/>
    <x v="3"/>
    <x v="0"/>
    <s v="אורי גולדשטיין"/>
    <s v="Bit"/>
    <n v="3263.7000000000003"/>
    <n v="34500"/>
    <n v="3.7839999999999998"/>
    <n v="130548"/>
    <n v="35399"/>
    <n v="91885.3"/>
  </r>
  <r>
    <d v="2024-07-30T00:00:00"/>
    <x v="4"/>
    <x v="0"/>
    <s v="דניאל לוי"/>
    <s v="PayPal"/>
    <n v="3686.3375000000001"/>
    <n v="39500"/>
    <n v="3.7330000000000001"/>
    <n v="147453.5"/>
    <n v="26702"/>
    <n v="117065.16250000001"/>
  </r>
  <r>
    <d v="2024-09-29T00:00:00"/>
    <x v="1"/>
    <x v="2"/>
    <s v="נועם אברמוביץ"/>
    <s v="Cash"/>
    <n v="3287.3"/>
    <n v="35500"/>
    <n v="3.7040000000000002"/>
    <n v="131492"/>
    <n v="29654"/>
    <n v="98550.7"/>
  </r>
  <r>
    <d v="2024-01-06T00:00:00"/>
    <x v="6"/>
    <x v="4"/>
    <s v="דניאל לוי"/>
    <s v="Credit"/>
    <n v="3244.7000000000003"/>
    <n v="35500"/>
    <n v="3.6560000000000001"/>
    <n v="129788"/>
    <n v="15067"/>
    <n v="111476.3"/>
  </r>
  <r>
    <d v="2024-07-02T00:00:00"/>
    <x v="4"/>
    <x v="2"/>
    <s v="מיכל רוזנברג"/>
    <s v="PayPal"/>
    <n v="3623.8125"/>
    <n v="38500"/>
    <n v="3.7650000000000001"/>
    <n v="144952.5"/>
    <n v="25173"/>
    <n v="116155.6875"/>
  </r>
  <r>
    <d v="2024-11-14T00:00:00"/>
    <x v="2"/>
    <x v="4"/>
    <s v="דניאל לוי"/>
    <s v="Cash"/>
    <n v="2201.9500000000003"/>
    <n v="23500"/>
    <n v="3.7480000000000002"/>
    <n v="88078"/>
    <n v="38175"/>
    <n v="47701.05"/>
  </r>
  <r>
    <d v="2024-04-27T00:00:00"/>
    <x v="6"/>
    <x v="1"/>
    <s v="יובל כהן"/>
    <s v="PayBox"/>
    <n v="1049.95"/>
    <n v="11000"/>
    <n v="3.8180000000000001"/>
    <n v="41998"/>
    <n v="19980"/>
    <n v="20968.05"/>
  </r>
  <r>
    <d v="2024-02-16T00:00:00"/>
    <x v="0"/>
    <x v="3"/>
    <s v="אורי גולדשטיין"/>
    <s v="Bit"/>
    <n v="1398.4875000000002"/>
    <n v="15500"/>
    <n v="3.609"/>
    <n v="55939.5"/>
    <n v="33580"/>
    <n v="20961.012500000001"/>
  </r>
  <r>
    <d v="2023-12-23T00:00:00"/>
    <x v="6"/>
    <x v="1"/>
    <s v="נועם אברמוביץ"/>
    <s v="PayPal"/>
    <n v="3599"/>
    <n v="40000"/>
    <n v="3.5990000000000002"/>
    <n v="143960"/>
    <n v="34178"/>
    <n v="106183"/>
  </r>
  <r>
    <d v="2024-11-18T00:00:00"/>
    <x v="5"/>
    <x v="4"/>
    <s v="יעל פרידמן"/>
    <s v="PayPal"/>
    <n v="3173.05"/>
    <n v="34000"/>
    <n v="3.7330000000000001"/>
    <n v="126922"/>
    <n v="33031"/>
    <n v="90717.95"/>
  </r>
  <r>
    <d v="2024-07-08T00:00:00"/>
    <x v="5"/>
    <x v="3"/>
    <s v="יעל פרידמן"/>
    <s v="PayPal"/>
    <n v="921.25"/>
    <n v="10000"/>
    <n v="3.6850000000000001"/>
    <n v="36850"/>
    <n v="36315"/>
    <n v="-386.25"/>
  </r>
  <r>
    <d v="2024-10-02T00:00:00"/>
    <x v="3"/>
    <x v="1"/>
    <s v="יעל פרידמן"/>
    <s v="Bit"/>
    <n v="2512.3500000000004"/>
    <n v="27000"/>
    <n v="3.722"/>
    <n v="100494"/>
    <n v="35304"/>
    <n v="62677.65"/>
  </r>
  <r>
    <d v="2024-05-04T00:00:00"/>
    <x v="6"/>
    <x v="0"/>
    <s v="נועם אברמוביץ"/>
    <s v="Cash"/>
    <n v="2978.4"/>
    <n v="32000"/>
    <n v="3.7229999999999999"/>
    <n v="119136"/>
    <n v="37226"/>
    <n v="78931.600000000006"/>
  </r>
  <r>
    <d v="2023-12-10T00:00:00"/>
    <x v="1"/>
    <x v="4"/>
    <s v="מיכל רוזנברג"/>
    <s v="PayBox"/>
    <n v="3328.2000000000003"/>
    <n v="36000"/>
    <n v="3.698"/>
    <n v="133128"/>
    <n v="26472"/>
    <n v="103327.8"/>
  </r>
  <r>
    <d v="2024-10-25T00:00:00"/>
    <x v="0"/>
    <x v="0"/>
    <s v="דניאל לוי"/>
    <s v="Bit"/>
    <n v="3406.5"/>
    <n v="36000"/>
    <n v="3.7850000000000001"/>
    <n v="136260"/>
    <n v="22215"/>
    <n v="110638.5"/>
  </r>
  <r>
    <d v="2024-09-03T00:00:00"/>
    <x v="4"/>
    <x v="0"/>
    <s v="דניאל לוי"/>
    <s v="Cash"/>
    <n v="2982.6875"/>
    <n v="32500"/>
    <n v="3.6709999999999998"/>
    <n v="119307.5"/>
    <n v="18946"/>
    <n v="97378.8125"/>
  </r>
  <r>
    <d v="2024-03-05T00:00:00"/>
    <x v="4"/>
    <x v="0"/>
    <s v="דניאל לוי"/>
    <s v="Cash"/>
    <n v="1391.5125"/>
    <n v="15500"/>
    <n v="3.5910000000000002"/>
    <n v="55660.5"/>
    <n v="24664"/>
    <n v="29604.987499999999"/>
  </r>
  <r>
    <d v="2024-09-18T00:00:00"/>
    <x v="3"/>
    <x v="2"/>
    <s v="נועם אברמוביץ"/>
    <s v="Credit"/>
    <n v="1367.7125000000001"/>
    <n v="14500"/>
    <n v="3.7730000000000001"/>
    <n v="54708.5"/>
    <n v="47600"/>
    <n v="5740.7875000000004"/>
  </r>
  <r>
    <d v="2024-08-10T00:00:00"/>
    <x v="6"/>
    <x v="0"/>
    <s v="דניאל לוי"/>
    <s v="Credit"/>
    <n v="1964.5500000000002"/>
    <n v="21000"/>
    <n v="3.742"/>
    <n v="78582"/>
    <n v="21743"/>
    <n v="54874.45"/>
  </r>
  <r>
    <d v="2024-11-17T00:00:00"/>
    <x v="1"/>
    <x v="0"/>
    <s v="דניאל לוי"/>
    <s v="Bit"/>
    <n v="3462.2750000000001"/>
    <n v="37000"/>
    <n v="3.7429999999999999"/>
    <n v="138491"/>
    <n v="20211"/>
    <n v="114817.72500000001"/>
  </r>
  <r>
    <d v="2024-10-13T00:00:00"/>
    <x v="1"/>
    <x v="0"/>
    <s v="יעל פרידמן"/>
    <s v="Cash"/>
    <n v="3255.0750000000003"/>
    <n v="34500"/>
    <n v="3.774"/>
    <n v="130203"/>
    <n v="25321"/>
    <n v="101626.925"/>
  </r>
  <r>
    <d v="2024-04-05T00:00:00"/>
    <x v="0"/>
    <x v="2"/>
    <s v="יובל כהן"/>
    <s v="Cash"/>
    <n v="1780.3000000000002"/>
    <n v="19000"/>
    <n v="3.7480000000000002"/>
    <n v="71212"/>
    <n v="32613"/>
    <n v="36818.699999999997"/>
  </r>
  <r>
    <d v="2024-05-22T00:00:00"/>
    <x v="3"/>
    <x v="1"/>
    <s v="אורי גולדשטיין"/>
    <s v="Cash"/>
    <n v="3490.3"/>
    <n v="38000"/>
    <n v="3.6739999999999999"/>
    <n v="139612"/>
    <n v="41122"/>
    <n v="94999.7"/>
  </r>
  <r>
    <d v="2024-02-08T00:00:00"/>
    <x v="2"/>
    <x v="3"/>
    <s v="אורי גולדשטיין"/>
    <s v="Cash"/>
    <n v="3529.4875000000002"/>
    <n v="38500"/>
    <n v="3.6669999999999998"/>
    <n v="141179.5"/>
    <n v="37020"/>
    <n v="100630.0125"/>
  </r>
  <r>
    <d v="2024-04-22T00:00:00"/>
    <x v="5"/>
    <x v="2"/>
    <s v="נועם אברמוביץ"/>
    <s v="Bit"/>
    <n v="3357.4125000000004"/>
    <n v="35500"/>
    <n v="3.7829999999999999"/>
    <n v="134296.5"/>
    <n v="38082"/>
    <n v="92857.087499999994"/>
  </r>
  <r>
    <d v="2024-05-12T00:00:00"/>
    <x v="1"/>
    <x v="1"/>
    <s v="אורי גולדשטיין"/>
    <s v="PayPal"/>
    <n v="2697.7250000000004"/>
    <n v="29000"/>
    <n v="3.7210000000000001"/>
    <n v="107909"/>
    <n v="23339"/>
    <n v="81872.274999999994"/>
  </r>
  <r>
    <d v="2024-10-12T00:00:00"/>
    <x v="6"/>
    <x v="2"/>
    <s v="יובל כהן"/>
    <s v="Credit"/>
    <n v="2641.8"/>
    <n v="28000"/>
    <n v="3.774"/>
    <n v="105672"/>
    <n v="45289"/>
    <n v="57741.2"/>
  </r>
  <r>
    <d v="2024-02-27T00:00:00"/>
    <x v="4"/>
    <x v="1"/>
    <s v="אורי גולדשטיין"/>
    <s v="PayPal"/>
    <n v="1413.9875000000002"/>
    <n v="15500"/>
    <n v="3.649"/>
    <n v="56559.5"/>
    <n v="22511"/>
    <n v="32634.512500000001"/>
  </r>
  <r>
    <d v="2024-06-10T00:00:00"/>
    <x v="5"/>
    <x v="2"/>
    <s v="יעל פרידמן"/>
    <s v="PayBox"/>
    <n v="2110.5"/>
    <n v="22500"/>
    <n v="3.7519999999999998"/>
    <n v="84420"/>
    <n v="40705"/>
    <n v="41604.5"/>
  </r>
  <r>
    <d v="2023-12-15T00:00:00"/>
    <x v="0"/>
    <x v="2"/>
    <s v="אורי גולדשטיין"/>
    <s v="Cash"/>
    <n v="1508.9250000000002"/>
    <n v="16500"/>
    <n v="3.6579999999999999"/>
    <n v="60357"/>
    <n v="48168"/>
    <n v="10680.075000000001"/>
  </r>
  <r>
    <d v="2024-11-16T00:00:00"/>
    <x v="6"/>
    <x v="1"/>
    <s v="אורי גולדשטיין"/>
    <s v="Bit"/>
    <n v="2058.65"/>
    <n v="22000"/>
    <n v="3.7429999999999999"/>
    <n v="82346"/>
    <n v="19461"/>
    <n v="60826.35"/>
  </r>
  <r>
    <d v="2024-10-13T00:00:00"/>
    <x v="1"/>
    <x v="2"/>
    <s v="אורי גולדשטיין"/>
    <s v="Cash"/>
    <n v="3538.125"/>
    <n v="37500"/>
    <n v="3.774"/>
    <n v="141525"/>
    <n v="15768"/>
    <n v="122218.875"/>
  </r>
  <r>
    <d v="2024-02-29T00:00:00"/>
    <x v="2"/>
    <x v="3"/>
    <s v="נועם אברמוביץ"/>
    <s v="Cash"/>
    <n v="2508.8000000000002"/>
    <n v="28000"/>
    <n v="3.5840000000000001"/>
    <n v="100352"/>
    <n v="34880"/>
    <n v="62963.199999999997"/>
  </r>
  <r>
    <d v="2024-10-08T00:00:00"/>
    <x v="4"/>
    <x v="4"/>
    <s v="יעל פרידמן"/>
    <s v="PayPal"/>
    <n v="1178.75"/>
    <n v="12500"/>
    <n v="3.7719999999999998"/>
    <n v="47150"/>
    <n v="23870"/>
    <n v="22101.25"/>
  </r>
  <r>
    <d v="2024-12-01T00:00:00"/>
    <x v="1"/>
    <x v="0"/>
    <s v="אורי גולדשטיין"/>
    <s v="PayBox"/>
    <n v="1457.2"/>
    <n v="16000"/>
    <n v="3.6429999999999998"/>
    <n v="58288"/>
    <n v="18712"/>
    <n v="38118.800000000003"/>
  </r>
  <r>
    <d v="2024-02-09T00:00:00"/>
    <x v="0"/>
    <x v="3"/>
    <s v="אורי גולדשטיין"/>
    <s v="Bit"/>
    <n v="2348.5500000000002"/>
    <n v="25500"/>
    <n v="3.6840000000000002"/>
    <n v="93942"/>
    <n v="26156"/>
    <n v="65437.45"/>
  </r>
  <r>
    <d v="2024-09-05T00:00:00"/>
    <x v="2"/>
    <x v="4"/>
    <s v="יובל כהן"/>
    <s v="PayBox"/>
    <n v="1661.8500000000001"/>
    <n v="18000"/>
    <n v="3.6930000000000001"/>
    <n v="66474"/>
    <n v="47961"/>
    <n v="16851.150000000001"/>
  </r>
  <r>
    <d v="2024-05-16T00:00:00"/>
    <x v="2"/>
    <x v="3"/>
    <s v="יובל כהן"/>
    <s v="PayBox"/>
    <n v="2622.7125000000001"/>
    <n v="28500"/>
    <n v="3.681"/>
    <n v="104908.5"/>
    <n v="38807"/>
    <n v="63478.787499999999"/>
  </r>
  <r>
    <d v="2024-02-27T00:00:00"/>
    <x v="4"/>
    <x v="4"/>
    <s v="מיכל רוזנברג"/>
    <s v="Bit"/>
    <n v="1687.6625000000001"/>
    <n v="18500"/>
    <n v="3.649"/>
    <n v="67506.5"/>
    <n v="25880"/>
    <n v="39938.837500000001"/>
  </r>
  <r>
    <d v="2024-06-18T00:00:00"/>
    <x v="4"/>
    <x v="3"/>
    <s v="דניאל לוי"/>
    <s v="PayBox"/>
    <n v="2884.55"/>
    <n v="31000"/>
    <n v="3.722"/>
    <n v="115382"/>
    <n v="39705"/>
    <n v="72792.45"/>
  </r>
  <r>
    <d v="2024-05-17T00:00:00"/>
    <x v="0"/>
    <x v="4"/>
    <s v="אורי גולדשטיין"/>
    <s v="Credit"/>
    <n v="975.45"/>
    <n v="10500"/>
    <n v="3.7160000000000002"/>
    <n v="39018"/>
    <n v="15743"/>
    <n v="22299.55"/>
  </r>
  <r>
    <d v="2024-08-07T00:00:00"/>
    <x v="3"/>
    <x v="3"/>
    <s v="יעל פרידמן"/>
    <s v="Cash"/>
    <n v="1182.5"/>
    <n v="12500"/>
    <n v="3.7839999999999998"/>
    <n v="47300"/>
    <n v="49148"/>
    <n v="-3030.5"/>
  </r>
  <r>
    <d v="2024-02-04T00:00:00"/>
    <x v="1"/>
    <x v="2"/>
    <s v="נועם אברמוביץ"/>
    <s v="Bit"/>
    <n v="2869.65"/>
    <n v="31500"/>
    <n v="3.6440000000000001"/>
    <n v="114786"/>
    <n v="21350"/>
    <n v="90566.35"/>
  </r>
  <r>
    <d v="2024-06-26T00:00:00"/>
    <x v="3"/>
    <x v="0"/>
    <s v="אורי גולדשטיין"/>
    <s v="Cash"/>
    <n v="1453.9"/>
    <n v="15500"/>
    <n v="3.7519999999999998"/>
    <n v="58156"/>
    <n v="42722"/>
    <n v="13980.1"/>
  </r>
  <r>
    <d v="2024-09-19T00:00:00"/>
    <x v="2"/>
    <x v="4"/>
    <s v="נועם אברמוביץ"/>
    <s v="Bit"/>
    <n v="3195.15"/>
    <n v="34000"/>
    <n v="3.7589999999999999"/>
    <n v="127806"/>
    <n v="21193"/>
    <n v="103417.85"/>
  </r>
  <r>
    <d v="2024-04-07T00:00:00"/>
    <x v="1"/>
    <x v="1"/>
    <s v="נועם אברמוביץ"/>
    <s v="Credit"/>
    <n v="2061.4"/>
    <n v="22000"/>
    <n v="3.7480000000000002"/>
    <n v="82456"/>
    <n v="45520"/>
    <n v="34874.6"/>
  </r>
  <r>
    <d v="2024-10-22T00:00:00"/>
    <x v="4"/>
    <x v="4"/>
    <s v="אורי גולדשטיין"/>
    <s v="Credit"/>
    <n v="2455.0500000000002"/>
    <n v="26000"/>
    <n v="3.7770000000000001"/>
    <n v="98202"/>
    <n v="24922"/>
    <n v="70824.95"/>
  </r>
  <r>
    <d v="2024-01-07T00:00:00"/>
    <x v="1"/>
    <x v="4"/>
    <s v="מיכל רוזנברג"/>
    <s v="Cash"/>
    <n v="1919.4"/>
    <n v="21000"/>
    <n v="3.6560000000000001"/>
    <n v="76776"/>
    <n v="19897"/>
    <n v="54959.6"/>
  </r>
  <r>
    <d v="2024-01-10T00:00:00"/>
    <x v="3"/>
    <x v="1"/>
    <s v="אורי גולדשטיין"/>
    <s v="Bit"/>
    <n v="1832.0250000000001"/>
    <n v="19500"/>
    <n v="3.758"/>
    <n v="73281"/>
    <n v="27397"/>
    <n v="44051.974999999999"/>
  </r>
  <r>
    <d v="2024-06-11T00:00:00"/>
    <x v="4"/>
    <x v="4"/>
    <s v="נועם אברמוביץ"/>
    <s v="Credit"/>
    <n v="1442.6625000000001"/>
    <n v="15500"/>
    <n v="3.7229999999999999"/>
    <n v="57706.5"/>
    <n v="48181"/>
    <n v="8082.8374999999996"/>
  </r>
  <r>
    <d v="2024-08-04T00:00:00"/>
    <x v="1"/>
    <x v="0"/>
    <s v="מיכל רוזנברג"/>
    <s v="PayPal"/>
    <n v="1760.7375000000002"/>
    <n v="18500"/>
    <n v="3.8069999999999999"/>
    <n v="70429.5"/>
    <n v="20245"/>
    <n v="48423.762499999997"/>
  </r>
  <r>
    <d v="2024-01-10T00:00:00"/>
    <x v="3"/>
    <x v="1"/>
    <s v="דניאל לוי"/>
    <s v="PayPal"/>
    <n v="1597.15"/>
    <n v="17000"/>
    <n v="3.758"/>
    <n v="63886"/>
    <n v="18224"/>
    <n v="44064.85"/>
  </r>
  <r>
    <d v="2024-01-22T00:00:00"/>
    <x v="5"/>
    <x v="3"/>
    <s v="מיכל רוזנברג"/>
    <s v="PayBox"/>
    <n v="2263.2000000000003"/>
    <n v="24000"/>
    <n v="3.7719999999999998"/>
    <n v="90528"/>
    <n v="42255"/>
    <n v="46009.8"/>
  </r>
  <r>
    <d v="2024-10-15T00:00:00"/>
    <x v="4"/>
    <x v="0"/>
    <s v="מיכל רוזנברג"/>
    <s v="Credit"/>
    <n v="3372.3"/>
    <n v="36000"/>
    <n v="3.7469999999999999"/>
    <n v="134892"/>
    <n v="42443"/>
    <n v="89076.7"/>
  </r>
  <r>
    <d v="2024-10-13T00:00:00"/>
    <x v="1"/>
    <x v="4"/>
    <s v="אורי גולדשטיין"/>
    <s v="PayPal"/>
    <n v="1037.8500000000001"/>
    <n v="11000"/>
    <n v="3.774"/>
    <n v="41514"/>
    <n v="21892"/>
    <n v="18584.150000000001"/>
  </r>
  <r>
    <d v="2024-10-12T00:00:00"/>
    <x v="6"/>
    <x v="1"/>
    <s v="יובל כהן"/>
    <s v="PayBox"/>
    <n v="1887"/>
    <n v="20000"/>
    <n v="3.774"/>
    <n v="75480"/>
    <n v="44153"/>
    <n v="29440"/>
  </r>
  <r>
    <d v="2024-03-23T00:00:00"/>
    <x v="6"/>
    <x v="0"/>
    <s v="נועם אברמוביץ"/>
    <s v="Credit"/>
    <n v="1041.325"/>
    <n v="11500"/>
    <n v="3.6219999999999999"/>
    <n v="41653"/>
    <n v="42965"/>
    <n v="-2353.3249999999998"/>
  </r>
  <r>
    <d v="2024-07-30T00:00:00"/>
    <x v="4"/>
    <x v="0"/>
    <s v="נועם אברמוביץ"/>
    <s v="Cash"/>
    <n v="2146.4749999999999"/>
    <n v="23000"/>
    <n v="3.7330000000000001"/>
    <n v="85859"/>
    <n v="43928"/>
    <n v="39784.525000000001"/>
  </r>
  <r>
    <d v="2024-05-26T00:00:00"/>
    <x v="1"/>
    <x v="4"/>
    <s v="יובל כהן"/>
    <s v="PayPal"/>
    <n v="1101.9000000000001"/>
    <n v="12000"/>
    <n v="3.673"/>
    <n v="44076"/>
    <n v="30723"/>
    <n v="12251.1"/>
  </r>
  <r>
    <d v="2023-12-30T00:00:00"/>
    <x v="6"/>
    <x v="1"/>
    <s v="יעל פרידמן"/>
    <s v="Credit"/>
    <n v="3400.3125"/>
    <n v="37500"/>
    <n v="3.6269999999999998"/>
    <n v="136012.5"/>
    <n v="28663"/>
    <n v="103949.1875"/>
  </r>
  <r>
    <d v="2024-06-06T00:00:00"/>
    <x v="2"/>
    <x v="2"/>
    <s v="מיכל רוזנברג"/>
    <s v="Credit"/>
    <n v="2467.15"/>
    <n v="26500"/>
    <n v="3.7240000000000002"/>
    <n v="98686"/>
    <n v="43865"/>
    <n v="52353.85"/>
  </r>
  <r>
    <d v="2024-11-16T00:00:00"/>
    <x v="6"/>
    <x v="2"/>
    <s v="מיכל רוזנברג"/>
    <s v="Cash"/>
    <n v="2011.8625000000002"/>
    <n v="21500"/>
    <n v="3.7429999999999999"/>
    <n v="80474.5"/>
    <n v="19571"/>
    <n v="58891.637499999997"/>
  </r>
  <r>
    <d v="2024-04-11T00:00:00"/>
    <x v="2"/>
    <x v="0"/>
    <s v="נועם אברמוביץ"/>
    <s v="Cash"/>
    <n v="2726.7250000000004"/>
    <n v="29000"/>
    <n v="3.7610000000000001"/>
    <n v="109069"/>
    <n v="38970"/>
    <n v="67372.274999999994"/>
  </r>
  <r>
    <d v="2024-08-26T00:00:00"/>
    <x v="5"/>
    <x v="0"/>
    <s v="אורי גולדשטיין"/>
    <s v="PayPal"/>
    <n v="1237.2750000000001"/>
    <n v="13500"/>
    <n v="3.6659999999999999"/>
    <n v="49491"/>
    <n v="19916"/>
    <n v="28337.724999999999"/>
  </r>
  <r>
    <d v="2024-05-05T00:00:00"/>
    <x v="1"/>
    <x v="4"/>
    <s v="יעל פרידמן"/>
    <s v="PayBox"/>
    <n v="1163.4375"/>
    <n v="12500"/>
    <n v="3.7229999999999999"/>
    <n v="46537.5"/>
    <n v="33803"/>
    <n v="11571.0625"/>
  </r>
  <r>
    <d v="2023-12-08T00:00:00"/>
    <x v="0"/>
    <x v="1"/>
    <s v="נועם אברמוביץ"/>
    <s v="PayPal"/>
    <n v="3097.0750000000003"/>
    <n v="33500"/>
    <n v="3.698"/>
    <n v="123883"/>
    <n v="40980"/>
    <n v="79805.925000000003"/>
  </r>
  <r>
    <d v="2024-08-21T00:00:00"/>
    <x v="3"/>
    <x v="2"/>
    <s v="יובל כהן"/>
    <s v="PayBox"/>
    <n v="2000.575"/>
    <n v="21500"/>
    <n v="3.722"/>
    <n v="80023"/>
    <n v="34379"/>
    <n v="43643.425000000003"/>
  </r>
  <r>
    <d v="2023-12-17T00:00:00"/>
    <x v="1"/>
    <x v="2"/>
    <s v="דניאל לוי"/>
    <s v="Credit"/>
    <n v="2331.9749999999999"/>
    <n v="25500"/>
    <n v="3.6579999999999999"/>
    <n v="93279"/>
    <n v="17572"/>
    <n v="73375.024999999994"/>
  </r>
  <r>
    <d v="2023-12-17T00:00:00"/>
    <x v="1"/>
    <x v="1"/>
    <s v="מיכל רוזנברג"/>
    <s v="PayPal"/>
    <n v="3383.65"/>
    <n v="37000"/>
    <n v="3.6579999999999999"/>
    <n v="135346"/>
    <n v="23543"/>
    <n v="108419.35"/>
  </r>
  <r>
    <d v="2024-11-16T00:00:00"/>
    <x v="6"/>
    <x v="4"/>
    <s v="יובל כהן"/>
    <s v="Bit"/>
    <n v="1637.5625"/>
    <n v="17500"/>
    <n v="3.7429999999999999"/>
    <n v="65502.5"/>
    <n v="16482"/>
    <n v="47382.9375"/>
  </r>
  <r>
    <d v="2024-07-22T00:00:00"/>
    <x v="5"/>
    <x v="1"/>
    <s v="אורי גולדשטיין"/>
    <s v="Bit"/>
    <n v="1270.8500000000001"/>
    <n v="14000"/>
    <n v="3.6309999999999998"/>
    <n v="50834"/>
    <n v="21210"/>
    <n v="28353.15"/>
  </r>
  <r>
    <d v="2023-12-03T00:00:00"/>
    <x v="1"/>
    <x v="2"/>
    <s v="נועם אברמוביץ"/>
    <s v="PayBox"/>
    <n v="2290.1375000000003"/>
    <n v="24500"/>
    <n v="3.7389999999999999"/>
    <n v="91605.5"/>
    <n v="34494"/>
    <n v="54821.362500000003"/>
  </r>
  <r>
    <d v="2024-02-15T00:00:00"/>
    <x v="2"/>
    <x v="3"/>
    <s v="דניאל לוי"/>
    <s v="PayBox"/>
    <n v="1722.825"/>
    <n v="19000"/>
    <n v="3.6269999999999998"/>
    <n v="68913"/>
    <n v="26110"/>
    <n v="41080.175000000003"/>
  </r>
  <r>
    <d v="2023-12-28T00:00:00"/>
    <x v="2"/>
    <x v="0"/>
    <s v="יובל כהן"/>
    <s v="Credit"/>
    <n v="2804.7250000000004"/>
    <n v="31000"/>
    <n v="3.6190000000000002"/>
    <n v="112189"/>
    <n v="47373"/>
    <n v="62011.275000000001"/>
  </r>
  <r>
    <d v="2024-04-14T00:00:00"/>
    <x v="1"/>
    <x v="3"/>
    <s v="יובל כהן"/>
    <s v="PayBox"/>
    <n v="3757"/>
    <n v="40000"/>
    <n v="3.7570000000000001"/>
    <n v="150280"/>
    <n v="22957"/>
    <n v="123566"/>
  </r>
  <r>
    <d v="2024-08-11T00:00:00"/>
    <x v="1"/>
    <x v="0"/>
    <s v="מיכל רוזנברג"/>
    <s v="Credit"/>
    <n v="2525.8500000000004"/>
    <n v="27000"/>
    <n v="3.742"/>
    <n v="101034"/>
    <n v="35797"/>
    <n v="62711.15"/>
  </r>
  <r>
    <d v="2024-08-15T00:00:00"/>
    <x v="2"/>
    <x v="1"/>
    <s v="נועם אברמוביץ"/>
    <s v="PayBox"/>
    <n v="2461.1875"/>
    <n v="26500"/>
    <n v="3.7149999999999999"/>
    <n v="98447.5"/>
    <n v="27650"/>
    <n v="68336.3125"/>
  </r>
  <r>
    <d v="2024-08-06T00:00:00"/>
    <x v="4"/>
    <x v="2"/>
    <s v="נועם אברמוביץ"/>
    <s v="Bit"/>
    <n v="1345.0500000000002"/>
    <n v="14000"/>
    <n v="3.843"/>
    <n v="53802"/>
    <n v="22023"/>
    <n v="30433.95"/>
  </r>
  <r>
    <d v="2024-06-06T00:00:00"/>
    <x v="2"/>
    <x v="2"/>
    <s v="נועם אברמוביץ"/>
    <s v="Cash"/>
    <n v="977.55000000000007"/>
    <n v="10500"/>
    <n v="3.7240000000000002"/>
    <n v="39102"/>
    <n v="47030"/>
    <n v="-8905.5499999999993"/>
  </r>
  <r>
    <d v="2024-02-16T00:00:00"/>
    <x v="0"/>
    <x v="1"/>
    <s v="דניאל לוי"/>
    <s v="PayBox"/>
    <n v="2300.7375000000002"/>
    <n v="25500"/>
    <n v="3.609"/>
    <n v="92029.5"/>
    <n v="24780"/>
    <n v="64948.762499999997"/>
  </r>
  <r>
    <d v="2024-10-20T00:00:00"/>
    <x v="1"/>
    <x v="2"/>
    <s v="יובל כהן"/>
    <s v="Bit"/>
    <n v="3434.5250000000001"/>
    <n v="37000"/>
    <n v="3.7130000000000001"/>
    <n v="137381"/>
    <n v="24624"/>
    <n v="109322.47500000001"/>
  </r>
  <r>
    <d v="2024-10-04T00:00:00"/>
    <x v="0"/>
    <x v="3"/>
    <s v="יובל כהן"/>
    <s v="Cash"/>
    <n v="1535.325"/>
    <n v="16500"/>
    <n v="3.722"/>
    <n v="61413"/>
    <n v="21388"/>
    <n v="38489.675000000003"/>
  </r>
  <r>
    <d v="2024-06-16T00:00:00"/>
    <x v="1"/>
    <x v="4"/>
    <s v="יעל פרידמן"/>
    <s v="PayPal"/>
    <n v="1070.3625"/>
    <n v="11500"/>
    <n v="3.7229999999999999"/>
    <n v="42814.5"/>
    <n v="49131"/>
    <n v="-7386.8625000000002"/>
  </r>
  <r>
    <d v="2024-02-09T00:00:00"/>
    <x v="0"/>
    <x v="1"/>
    <s v="אורי גולדשטיין"/>
    <s v="Bit"/>
    <n v="3499.8"/>
    <n v="38000"/>
    <n v="3.6840000000000002"/>
    <n v="139992"/>
    <n v="43905"/>
    <n v="92587.199999999997"/>
  </r>
  <r>
    <d v="2023-12-30T00:00:00"/>
    <x v="6"/>
    <x v="4"/>
    <s v="אורי גולדשטיין"/>
    <s v="Credit"/>
    <n v="2448.2249999999999"/>
    <n v="27000"/>
    <n v="3.6269999999999998"/>
    <n v="97929"/>
    <n v="44182"/>
    <n v="51298.775000000001"/>
  </r>
  <r>
    <d v="2024-02-24T00:00:00"/>
    <x v="6"/>
    <x v="3"/>
    <s v="יובל כהן"/>
    <s v="Cash"/>
    <n v="1863.45"/>
    <n v="20500"/>
    <n v="3.6360000000000001"/>
    <n v="74538"/>
    <n v="39787"/>
    <n v="32887.550000000003"/>
  </r>
  <r>
    <d v="2024-01-20T00:00:00"/>
    <x v="6"/>
    <x v="4"/>
    <s v="דניאל לוי"/>
    <s v="PayPal"/>
    <n v="3469.6750000000002"/>
    <n v="37000"/>
    <n v="3.7509999999999999"/>
    <n v="138787"/>
    <n v="16621"/>
    <n v="118696.325"/>
  </r>
  <r>
    <d v="2024-09-16T00:00:00"/>
    <x v="5"/>
    <x v="2"/>
    <s v="נועם אברמוביץ"/>
    <s v="Credit"/>
    <n v="2993.6000000000004"/>
    <n v="32000"/>
    <n v="3.742"/>
    <n v="119744"/>
    <n v="49831"/>
    <n v="66919.399999999994"/>
  </r>
  <r>
    <d v="2023-12-25T00:00:00"/>
    <x v="5"/>
    <x v="3"/>
    <s v="אורי גולדשטיין"/>
    <s v="PayBox"/>
    <n v="1484.5875000000001"/>
    <n v="16500"/>
    <n v="3.5990000000000002"/>
    <n v="59383.5"/>
    <n v="39475"/>
    <n v="18423.912499999999"/>
  </r>
  <r>
    <d v="2024-02-04T00:00:00"/>
    <x v="1"/>
    <x v="4"/>
    <s v="דניאל לוי"/>
    <s v="PayBox"/>
    <n v="2459.7000000000003"/>
    <n v="27000"/>
    <n v="3.6440000000000001"/>
    <n v="98388"/>
    <n v="23661"/>
    <n v="72267.3"/>
  </r>
  <r>
    <d v="2024-05-28T00:00:00"/>
    <x v="4"/>
    <x v="0"/>
    <s v="אורי גולדשטיין"/>
    <s v="PayBox"/>
    <n v="1699.6875"/>
    <n v="18500"/>
    <n v="3.6749999999999998"/>
    <n v="67987.5"/>
    <n v="17538"/>
    <n v="48749.8125"/>
  </r>
  <r>
    <d v="2024-11-04T00:00:00"/>
    <x v="5"/>
    <x v="1"/>
    <s v="נועם אברמוביץ"/>
    <s v="PayBox"/>
    <n v="2671.1625000000004"/>
    <n v="28500"/>
    <n v="3.7490000000000001"/>
    <n v="106846.5"/>
    <n v="18149"/>
    <n v="86026.337499999994"/>
  </r>
  <r>
    <d v="2024-07-14T00:00:00"/>
    <x v="1"/>
    <x v="4"/>
    <s v="יובל כהן"/>
    <s v="PayPal"/>
    <n v="3414.375"/>
    <n v="37500"/>
    <n v="3.6419999999999999"/>
    <n v="136575"/>
    <n v="35391"/>
    <n v="97769.625"/>
  </r>
  <r>
    <d v="2024-02-27T00:00:00"/>
    <x v="4"/>
    <x v="4"/>
    <s v="דניאל לוי"/>
    <s v="Cash"/>
    <n v="1642.0500000000002"/>
    <n v="18000"/>
    <n v="3.649"/>
    <n v="65682"/>
    <n v="42705"/>
    <n v="21334.95"/>
  </r>
  <r>
    <d v="2024-05-08T00:00:00"/>
    <x v="3"/>
    <x v="4"/>
    <s v="מיכל רוזנברג"/>
    <s v="PayBox"/>
    <n v="2227.8000000000002"/>
    <n v="24000"/>
    <n v="3.7130000000000001"/>
    <n v="89112"/>
    <n v="27923"/>
    <n v="58961.2"/>
  </r>
  <r>
    <d v="2024-05-02T00:00:00"/>
    <x v="2"/>
    <x v="0"/>
    <s v="אורי גולדשטיין"/>
    <s v="Cash"/>
    <n v="2382.9749999999999"/>
    <n v="25500"/>
    <n v="3.738"/>
    <n v="95319"/>
    <n v="23855"/>
    <n v="69081.024999999994"/>
  </r>
  <r>
    <d v="2024-01-31T00:00:00"/>
    <x v="3"/>
    <x v="2"/>
    <s v="אורי גולדשטיין"/>
    <s v="PayBox"/>
    <n v="1908.375"/>
    <n v="21000"/>
    <n v="3.6349999999999998"/>
    <n v="76335"/>
    <n v="38794"/>
    <n v="35632.625"/>
  </r>
  <r>
    <d v="2024-05-07T00:00:00"/>
    <x v="4"/>
    <x v="3"/>
    <s v="דניאל לוי"/>
    <s v="Bit"/>
    <n v="1628.375"/>
    <n v="17500"/>
    <n v="3.722"/>
    <n v="65135"/>
    <n v="40436"/>
    <n v="23070.625"/>
  </r>
  <r>
    <d v="2024-11-01T00:00:00"/>
    <x v="0"/>
    <x v="0"/>
    <s v="נועם אברמוביץ"/>
    <s v="Bit"/>
    <n v="3713.9875000000002"/>
    <n v="39500"/>
    <n v="3.7610000000000001"/>
    <n v="148559.5"/>
    <n v="25902"/>
    <n v="118943.5125"/>
  </r>
  <r>
    <d v="2024-05-29T00:00:00"/>
    <x v="3"/>
    <x v="4"/>
    <s v="נועם אברמוביץ"/>
    <s v="PayPal"/>
    <n v="3647.8250000000003"/>
    <n v="39500"/>
    <n v="3.694"/>
    <n v="145913"/>
    <n v="47932"/>
    <n v="94333.175000000003"/>
  </r>
  <r>
    <d v="2024-03-22T00:00:00"/>
    <x v="0"/>
    <x v="0"/>
    <s v="נועם אברמוביץ"/>
    <s v="PayBox"/>
    <n v="3033.4250000000002"/>
    <n v="33500"/>
    <n v="3.6219999999999999"/>
    <n v="121337"/>
    <n v="39218"/>
    <n v="79085.574999999997"/>
  </r>
  <r>
    <d v="2024-04-11T00:00:00"/>
    <x v="2"/>
    <x v="3"/>
    <s v="יובל כהן"/>
    <s v="PayPal"/>
    <n v="1645.4375"/>
    <n v="17500"/>
    <n v="3.7610000000000001"/>
    <n v="65817.5"/>
    <n v="23663"/>
    <n v="40509.0625"/>
  </r>
  <r>
    <d v="2024-11-18T00:00:00"/>
    <x v="5"/>
    <x v="3"/>
    <s v="יעל פרידמן"/>
    <s v="PayPal"/>
    <n v="1539.8625000000002"/>
    <n v="16500"/>
    <n v="3.7330000000000001"/>
    <n v="61594.5"/>
    <n v="41249"/>
    <n v="18805.637500000001"/>
  </r>
  <r>
    <d v="2023-12-01T00:00:00"/>
    <x v="0"/>
    <x v="3"/>
    <s v="יובל כהן"/>
    <s v="PayPal"/>
    <n v="3552.05"/>
    <n v="38000"/>
    <n v="3.7389999999999999"/>
    <n v="142082"/>
    <n v="18971"/>
    <n v="119558.95"/>
  </r>
  <r>
    <d v="2024-05-11T00:00:00"/>
    <x v="6"/>
    <x v="0"/>
    <s v="נועם אברמוביץ"/>
    <s v="PayPal"/>
    <n v="1441.8875"/>
    <n v="15500"/>
    <n v="3.7210000000000001"/>
    <n v="57675.5"/>
    <n v="26674"/>
    <n v="29559.612499999999"/>
  </r>
  <r>
    <d v="2023-12-24T00:00:00"/>
    <x v="1"/>
    <x v="0"/>
    <s v="יעל פרידמן"/>
    <s v="PayPal"/>
    <n v="2429.3250000000003"/>
    <n v="27000"/>
    <n v="3.5990000000000002"/>
    <n v="97173"/>
    <n v="49088"/>
    <n v="45655.675000000003"/>
  </r>
  <r>
    <d v="2024-11-19T00:00:00"/>
    <x v="4"/>
    <x v="1"/>
    <s v="אורי גולדשטיין"/>
    <s v="Credit"/>
    <n v="1076.1125"/>
    <n v="11500"/>
    <n v="3.7429999999999999"/>
    <n v="43044.5"/>
    <n v="20255"/>
    <n v="21713.387500000001"/>
  </r>
  <r>
    <d v="2024-06-08T00:00:00"/>
    <x v="6"/>
    <x v="3"/>
    <s v="יובל כהן"/>
    <s v="PayBox"/>
    <n v="2285.85"/>
    <n v="24500"/>
    <n v="3.7320000000000002"/>
    <n v="91434"/>
    <n v="44038"/>
    <n v="45110.15"/>
  </r>
  <r>
    <d v="2024-06-16T00:00:00"/>
    <x v="1"/>
    <x v="2"/>
    <s v="יובל כהן"/>
    <s v="PayBox"/>
    <n v="2699.1750000000002"/>
    <n v="29000"/>
    <n v="3.7229999999999999"/>
    <n v="107967"/>
    <n v="19888"/>
    <n v="85379.824999999997"/>
  </r>
  <r>
    <d v="2024-08-14T00:00:00"/>
    <x v="3"/>
    <x v="1"/>
    <s v="יובל כהן"/>
    <s v="PayBox"/>
    <n v="2425.15"/>
    <n v="26000"/>
    <n v="3.7309999999999999"/>
    <n v="97006"/>
    <n v="39512"/>
    <n v="55068.85"/>
  </r>
  <r>
    <d v="2024-05-19T00:00:00"/>
    <x v="1"/>
    <x v="4"/>
    <s v="יובל כהן"/>
    <s v="Cash"/>
    <n v="2508.3000000000002"/>
    <n v="27000"/>
    <n v="3.7160000000000002"/>
    <n v="100332"/>
    <n v="15047"/>
    <n v="82776.7"/>
  </r>
  <r>
    <d v="2023-12-26T00:00:00"/>
    <x v="4"/>
    <x v="1"/>
    <s v="יובל כהן"/>
    <s v="Credit"/>
    <n v="1315.15"/>
    <n v="14500"/>
    <n v="3.6280000000000001"/>
    <n v="52606"/>
    <n v="31803"/>
    <n v="19487.849999999999"/>
  </r>
  <r>
    <d v="2024-05-25T00:00:00"/>
    <x v="6"/>
    <x v="2"/>
    <s v="דניאל לוי"/>
    <s v="Credit"/>
    <n v="2111.9749999999999"/>
    <n v="23000"/>
    <n v="3.673"/>
    <n v="84479"/>
    <n v="38899"/>
    <n v="43468.025000000001"/>
  </r>
  <r>
    <d v="2024-06-17T00:00:00"/>
    <x v="5"/>
    <x v="0"/>
    <s v="מיכל רוזנברג"/>
    <s v="Cash"/>
    <n v="3218.8500000000004"/>
    <n v="34500"/>
    <n v="3.7320000000000002"/>
    <n v="128754"/>
    <n v="23243"/>
    <n v="102292.15"/>
  </r>
  <r>
    <d v="2024-03-21T00:00:00"/>
    <x v="2"/>
    <x v="0"/>
    <s v="אורי גולדשטיין"/>
    <s v="PayBox"/>
    <n v="1441.6000000000001"/>
    <n v="16000"/>
    <n v="3.6040000000000001"/>
    <n v="57664"/>
    <n v="28376"/>
    <n v="27846.400000000001"/>
  </r>
  <r>
    <d v="2024-10-13T00:00:00"/>
    <x v="1"/>
    <x v="0"/>
    <s v="יעל פרידמן"/>
    <s v="Cash"/>
    <n v="1603.95"/>
    <n v="17000"/>
    <n v="3.774"/>
    <n v="64158"/>
    <n v="34239"/>
    <n v="28315.05"/>
  </r>
  <r>
    <d v="2024-09-12T00:00:00"/>
    <x v="2"/>
    <x v="4"/>
    <s v="יעל פרידמן"/>
    <s v="PayBox"/>
    <n v="2345.625"/>
    <n v="25000"/>
    <n v="3.7530000000000001"/>
    <n v="93825"/>
    <n v="22378"/>
    <n v="69101.375"/>
  </r>
  <r>
    <d v="2024-08-02T00:00:00"/>
    <x v="0"/>
    <x v="1"/>
    <s v="יעל פרידמן"/>
    <s v="Cash"/>
    <n v="2760.0750000000003"/>
    <n v="29000"/>
    <n v="3.8069999999999999"/>
    <n v="110403"/>
    <n v="21130"/>
    <n v="86512.925000000003"/>
  </r>
  <r>
    <d v="2024-03-01T00:00:00"/>
    <x v="0"/>
    <x v="2"/>
    <s v="מיכל רוזנברג"/>
    <s v="Cash"/>
    <n v="3520.4375"/>
    <n v="39500"/>
    <n v="3.5649999999999999"/>
    <n v="140817.5"/>
    <n v="21648"/>
    <n v="115649.0625"/>
  </r>
  <r>
    <d v="2024-06-18T00:00:00"/>
    <x v="4"/>
    <x v="0"/>
    <s v="דניאל לוי"/>
    <s v="Cash"/>
    <n v="1209.6500000000001"/>
    <n v="13000"/>
    <n v="3.722"/>
    <n v="48386"/>
    <n v="23178"/>
    <n v="23998.35"/>
  </r>
  <r>
    <d v="2024-01-27T00:00:00"/>
    <x v="6"/>
    <x v="0"/>
    <s v="יובל כהן"/>
    <s v="PayBox"/>
    <n v="1621.8125"/>
    <n v="17500"/>
    <n v="3.7069999999999999"/>
    <n v="64872.5"/>
    <n v="33178"/>
    <n v="30072.6875"/>
  </r>
  <r>
    <d v="2024-04-15T00:00:00"/>
    <x v="5"/>
    <x v="4"/>
    <s v="דניאל לוי"/>
    <s v="PayBox"/>
    <n v="3251.5"/>
    <n v="35000"/>
    <n v="3.7160000000000002"/>
    <n v="130060"/>
    <n v="20884"/>
    <n v="105924.5"/>
  </r>
  <r>
    <d v="2024-10-20T00:00:00"/>
    <x v="1"/>
    <x v="2"/>
    <s v="נועם אברמוביץ"/>
    <s v="Credit"/>
    <n v="1763.6750000000002"/>
    <n v="19000"/>
    <n v="3.7130000000000001"/>
    <n v="70547"/>
    <n v="25063"/>
    <n v="43720.324999999997"/>
  </r>
  <r>
    <d v="2023-12-29T00:00:00"/>
    <x v="0"/>
    <x v="2"/>
    <s v="מיכל רוזנברג"/>
    <s v="Bit"/>
    <n v="2493.5625"/>
    <n v="27500"/>
    <n v="3.6269999999999998"/>
    <n v="99742.5"/>
    <n v="29551"/>
    <n v="67697.9375"/>
  </r>
  <r>
    <d v="2024-11-16T00:00:00"/>
    <x v="6"/>
    <x v="3"/>
    <s v="יעל פרידמן"/>
    <s v="PayPal"/>
    <n v="1918.2875000000001"/>
    <n v="20500"/>
    <n v="3.7429999999999999"/>
    <n v="76731.5"/>
    <n v="33897"/>
    <n v="40916.212500000001"/>
  </r>
  <r>
    <d v="2024-03-19T00:00:00"/>
    <x v="4"/>
    <x v="2"/>
    <s v="דניאל לוי"/>
    <s v="Cash"/>
    <n v="3622.15"/>
    <n v="39500"/>
    <n v="3.6680000000000001"/>
    <n v="144886"/>
    <n v="46036"/>
    <n v="95227.85"/>
  </r>
  <r>
    <d v="2024-11-16T00:00:00"/>
    <x v="6"/>
    <x v="1"/>
    <s v="יעל פרידמן"/>
    <s v="PayPal"/>
    <n v="1777.9250000000002"/>
    <n v="19000"/>
    <n v="3.7429999999999999"/>
    <n v="71117"/>
    <n v="31022"/>
    <n v="38317.074999999997"/>
  </r>
  <r>
    <d v="2024-10-27T00:00:00"/>
    <x v="1"/>
    <x v="0"/>
    <s v="מיכל רוזנברג"/>
    <s v="Credit"/>
    <n v="2696.8125"/>
    <n v="28500"/>
    <n v="3.7850000000000001"/>
    <n v="107872.5"/>
    <n v="35665"/>
    <n v="69510.6875"/>
  </r>
  <r>
    <d v="2024-04-16T00:00:00"/>
    <x v="4"/>
    <x v="3"/>
    <s v="יעל פרידמן"/>
    <s v="PayBox"/>
    <n v="2497.625"/>
    <n v="26500"/>
    <n v="3.77"/>
    <n v="99905"/>
    <n v="34802"/>
    <n v="62605.375"/>
  </r>
  <r>
    <d v="2024-11-30T00:00:00"/>
    <x v="6"/>
    <x v="4"/>
    <s v="דניאל לוי"/>
    <s v="PayBox"/>
    <n v="1320.5875000000001"/>
    <n v="14500"/>
    <n v="3.6429999999999998"/>
    <n v="52823.5"/>
    <n v="43772"/>
    <n v="7730.9125000000004"/>
  </r>
  <r>
    <d v="2024-09-06T00:00:00"/>
    <x v="0"/>
    <x v="4"/>
    <s v="יובל כהן"/>
    <s v="Bit"/>
    <n v="1064.9000000000001"/>
    <n v="11500"/>
    <n v="3.7040000000000002"/>
    <n v="42596"/>
    <n v="37088"/>
    <n v="4443.1000000000004"/>
  </r>
  <r>
    <d v="2024-02-24T00:00:00"/>
    <x v="6"/>
    <x v="2"/>
    <s v="יובל כהן"/>
    <s v="PayBox"/>
    <n v="1772.5500000000002"/>
    <n v="19500"/>
    <n v="3.6360000000000001"/>
    <n v="70902"/>
    <n v="37259"/>
    <n v="31870.45"/>
  </r>
  <r>
    <d v="2024-11-26T00:00:00"/>
    <x v="4"/>
    <x v="0"/>
    <s v="אורי גולדשטיין"/>
    <s v="PayPal"/>
    <n v="1229.5125"/>
    <n v="13500"/>
    <n v="3.6429999999999998"/>
    <n v="49180.5"/>
    <n v="43735"/>
    <n v="4215.9875000000002"/>
  </r>
  <r>
    <d v="2023-12-02T00:00:00"/>
    <x v="6"/>
    <x v="0"/>
    <s v="יובל כהן"/>
    <s v="PayBox"/>
    <n v="3645.5250000000001"/>
    <n v="39000"/>
    <n v="3.7389999999999999"/>
    <n v="145821"/>
    <n v="49172"/>
    <n v="93003.475000000006"/>
  </r>
  <r>
    <d v="2023-12-22T00:00:00"/>
    <x v="0"/>
    <x v="4"/>
    <s v="אורי גולדשטיין"/>
    <s v="Credit"/>
    <n v="2519.3000000000002"/>
    <n v="28000"/>
    <n v="3.5990000000000002"/>
    <n v="100772"/>
    <n v="35652"/>
    <n v="62600.7"/>
  </r>
  <r>
    <d v="2023-12-09T00:00:00"/>
    <x v="6"/>
    <x v="1"/>
    <s v="יעל פרידמן"/>
    <s v="Credit"/>
    <n v="1432.9750000000001"/>
    <n v="15500"/>
    <n v="3.698"/>
    <n v="57319"/>
    <n v="38014"/>
    <n v="17872.025000000001"/>
  </r>
  <r>
    <d v="2024-08-24T00:00:00"/>
    <x v="6"/>
    <x v="0"/>
    <s v="יובל כהן"/>
    <s v="Bit"/>
    <n v="1435.3000000000002"/>
    <n v="15500"/>
    <n v="3.7040000000000002"/>
    <n v="57412"/>
    <n v="43027"/>
    <n v="12949.7"/>
  </r>
  <r>
    <d v="2024-05-03T00:00:00"/>
    <x v="0"/>
    <x v="1"/>
    <s v="יובל כהן"/>
    <s v="Cash"/>
    <n v="2419.9500000000003"/>
    <n v="26000"/>
    <n v="3.7229999999999999"/>
    <n v="96798"/>
    <n v="44946"/>
    <n v="49432.05"/>
  </r>
  <r>
    <d v="2024-10-16T00:00:00"/>
    <x v="3"/>
    <x v="3"/>
    <s v="נועם אברמוביץ"/>
    <s v="Bit"/>
    <n v="1740.3875"/>
    <n v="18500"/>
    <n v="3.7629999999999999"/>
    <n v="69615.5"/>
    <n v="21270"/>
    <n v="46605.112500000003"/>
  </r>
  <r>
    <d v="2024-07-04T00:00:00"/>
    <x v="2"/>
    <x v="3"/>
    <s v="אורי גולדשטיין"/>
    <s v="Credit"/>
    <n v="1356.1125000000002"/>
    <n v="14500"/>
    <n v="3.7410000000000001"/>
    <n v="54244.5"/>
    <n v="15566"/>
    <n v="37322.387499999997"/>
  </r>
  <r>
    <d v="2024-07-01T00:00:00"/>
    <x v="5"/>
    <x v="1"/>
    <s v="יובל כהן"/>
    <s v="Bit"/>
    <n v="2908.5750000000003"/>
    <n v="31000"/>
    <n v="3.7530000000000001"/>
    <n v="116343"/>
    <n v="39112"/>
    <n v="74322.425000000003"/>
  </r>
  <r>
    <d v="2024-10-23T00:00:00"/>
    <x v="3"/>
    <x v="2"/>
    <s v="אורי גולדשטיין"/>
    <s v="PayBox"/>
    <n v="3552.1875"/>
    <n v="37500"/>
    <n v="3.7890000000000001"/>
    <n v="142087.5"/>
    <n v="39754"/>
    <n v="98781.3125"/>
  </r>
  <r>
    <d v="2024-09-05T00:00:00"/>
    <x v="2"/>
    <x v="1"/>
    <s v="יובל כהן"/>
    <s v="Cash"/>
    <n v="1384.875"/>
    <n v="15000"/>
    <n v="3.6930000000000001"/>
    <n v="55395"/>
    <n v="16470"/>
    <n v="37540.125"/>
  </r>
  <r>
    <d v="2023-12-16T00:00:00"/>
    <x v="6"/>
    <x v="1"/>
    <s v="מיכל רוזנברג"/>
    <s v="Cash"/>
    <n v="3200.75"/>
    <n v="35000"/>
    <n v="3.6579999999999999"/>
    <n v="128030"/>
    <n v="39759"/>
    <n v="85070.25"/>
  </r>
  <r>
    <d v="2023-12-02T00:00:00"/>
    <x v="6"/>
    <x v="4"/>
    <s v="נועם אברמוביץ"/>
    <s v="Credit"/>
    <n v="1962.9750000000001"/>
    <n v="21000"/>
    <n v="3.7389999999999999"/>
    <n v="78519"/>
    <n v="37009"/>
    <n v="39547.025000000001"/>
  </r>
  <r>
    <d v="2024-06-15T00:00:00"/>
    <x v="6"/>
    <x v="3"/>
    <s v="מיכל רוזנברג"/>
    <s v="PayPal"/>
    <n v="2606.1000000000004"/>
    <n v="28000"/>
    <n v="3.7229999999999999"/>
    <n v="104244"/>
    <n v="49245"/>
    <n v="52392.9"/>
  </r>
  <r>
    <d v="2024-05-02T00:00:00"/>
    <x v="2"/>
    <x v="4"/>
    <s v="נועם אברמוביץ"/>
    <s v="Bit"/>
    <n v="2055.9"/>
    <n v="22000"/>
    <n v="3.738"/>
    <n v="82236"/>
    <n v="39349"/>
    <n v="40831.1"/>
  </r>
  <r>
    <d v="2024-08-02T00:00:00"/>
    <x v="0"/>
    <x v="1"/>
    <s v="יעל פרידמן"/>
    <s v="Bit"/>
    <n v="1189.6875"/>
    <n v="12500"/>
    <n v="3.8069999999999999"/>
    <n v="47587.5"/>
    <n v="33133"/>
    <n v="13264.8125"/>
  </r>
  <r>
    <d v="2024-03-12T00:00:00"/>
    <x v="4"/>
    <x v="3"/>
    <s v="מיכל רוזנברג"/>
    <s v="Bit"/>
    <n v="2098.1750000000002"/>
    <n v="23000"/>
    <n v="3.649"/>
    <n v="83927"/>
    <n v="30647"/>
    <n v="51181.824999999997"/>
  </r>
  <r>
    <d v="2024-09-06T00:00:00"/>
    <x v="0"/>
    <x v="0"/>
    <s v="יעל פרידמן"/>
    <s v="Cash"/>
    <n v="926"/>
    <n v="10000"/>
    <n v="3.7040000000000002"/>
    <n v="37040"/>
    <n v="19233"/>
    <n v="16881"/>
  </r>
  <r>
    <d v="2024-09-30T00:00:00"/>
    <x v="5"/>
    <x v="0"/>
    <s v="אורי גולדשטיין"/>
    <s v="Bit"/>
    <n v="1252.125"/>
    <n v="13500"/>
    <n v="3.71"/>
    <n v="50085"/>
    <n v="28724"/>
    <n v="20108.875"/>
  </r>
  <r>
    <d v="2024-02-27T00:00:00"/>
    <x v="4"/>
    <x v="1"/>
    <s v="מיכל רוזנברג"/>
    <s v="Bit"/>
    <n v="1778.8875"/>
    <n v="19500"/>
    <n v="3.649"/>
    <n v="71155.5"/>
    <n v="22932"/>
    <n v="46444.612500000003"/>
  </r>
  <r>
    <d v="2024-07-15T00:00:00"/>
    <x v="5"/>
    <x v="0"/>
    <s v="מיכל רוזנברג"/>
    <s v="PayPal"/>
    <n v="1806"/>
    <n v="20000"/>
    <n v="3.6120000000000001"/>
    <n v="72240"/>
    <n v="15561"/>
    <n v="54873"/>
  </r>
  <r>
    <d v="2024-08-24T00:00:00"/>
    <x v="6"/>
    <x v="4"/>
    <s v="דניאל לוי"/>
    <s v="Cash"/>
    <n v="2222.4"/>
    <n v="24000"/>
    <n v="3.7040000000000002"/>
    <n v="88896"/>
    <n v="49184"/>
    <n v="37489.599999999999"/>
  </r>
  <r>
    <d v="2024-01-16T00:00:00"/>
    <x v="4"/>
    <x v="0"/>
    <s v="יעל פרידמן"/>
    <s v="PayPal"/>
    <n v="2873.1000000000004"/>
    <n v="30500"/>
    <n v="3.7679999999999998"/>
    <n v="114924"/>
    <n v="43363"/>
    <n v="68687.899999999994"/>
  </r>
  <r>
    <d v="2024-02-13T00:00:00"/>
    <x v="4"/>
    <x v="2"/>
    <s v="יובל כהן"/>
    <s v="PayBox"/>
    <n v="1776.45"/>
    <n v="19500"/>
    <n v="3.6440000000000001"/>
    <n v="71058"/>
    <n v="29826"/>
    <n v="39455.550000000003"/>
  </r>
  <r>
    <d v="2023-12-21T00:00:00"/>
    <x v="2"/>
    <x v="1"/>
    <s v="יובל כהן"/>
    <s v="Credit"/>
    <n v="2712"/>
    <n v="30000"/>
    <n v="3.6160000000000001"/>
    <n v="108480"/>
    <n v="15319"/>
    <n v="90449"/>
  </r>
  <r>
    <d v="2024-11-04T00:00:00"/>
    <x v="5"/>
    <x v="4"/>
    <s v="נועם אברמוביץ"/>
    <s v="Credit"/>
    <n v="2530.5750000000003"/>
    <n v="27000"/>
    <n v="3.7490000000000001"/>
    <n v="101223"/>
    <n v="33908"/>
    <n v="64784.425000000003"/>
  </r>
  <r>
    <d v="2023-12-24T00:00:00"/>
    <x v="1"/>
    <x v="3"/>
    <s v="יעל פרידמן"/>
    <s v="Cash"/>
    <n v="2024.4375"/>
    <n v="22500"/>
    <n v="3.5990000000000002"/>
    <n v="80977.5"/>
    <n v="21594"/>
    <n v="57359.0625"/>
  </r>
  <r>
    <d v="2024-04-01T00:00:00"/>
    <x v="5"/>
    <x v="4"/>
    <s v="מיכל רוזנברג"/>
    <s v="Bit"/>
    <n v="1648.3500000000001"/>
    <n v="18000"/>
    <n v="3.6629999999999998"/>
    <n v="65934"/>
    <n v="44612"/>
    <n v="19673.650000000001"/>
  </r>
  <r>
    <d v="2024-03-03T00:00:00"/>
    <x v="1"/>
    <x v="4"/>
    <s v="נועם אברמוביץ"/>
    <s v="PayBox"/>
    <n v="2852"/>
    <n v="32000"/>
    <n v="3.5649999999999999"/>
    <n v="114080"/>
    <n v="34088"/>
    <n v="77140"/>
  </r>
  <r>
    <d v="2024-07-20T00:00:00"/>
    <x v="6"/>
    <x v="4"/>
    <s v="דניאל לוי"/>
    <s v="Bit"/>
    <n v="1556.3500000000001"/>
    <n v="17000"/>
    <n v="3.6619999999999999"/>
    <n v="62254"/>
    <n v="33552"/>
    <n v="27145.65"/>
  </r>
  <r>
    <d v="2024-03-14T00:00:00"/>
    <x v="2"/>
    <x v="1"/>
    <s v="מיכל רוזנברג"/>
    <s v="Bit"/>
    <n v="1268.75"/>
    <n v="14000"/>
    <n v="3.625"/>
    <n v="50750"/>
    <n v="42149"/>
    <n v="7332.25"/>
  </r>
  <r>
    <d v="2024-08-21T00:00:00"/>
    <x v="3"/>
    <x v="4"/>
    <s v="מיכל רוזנברג"/>
    <s v="PayPal"/>
    <n v="1674.9"/>
    <n v="18000"/>
    <n v="3.722"/>
    <n v="66996"/>
    <n v="43364"/>
    <n v="21957.1"/>
  </r>
  <r>
    <d v="2024-10-03T00:00:00"/>
    <x v="2"/>
    <x v="1"/>
    <s v="נועם אברמוביץ"/>
    <s v="Bit"/>
    <n v="1721.4250000000002"/>
    <n v="18500"/>
    <n v="3.722"/>
    <n v="68857"/>
    <n v="46668"/>
    <n v="20467.575000000001"/>
  </r>
  <r>
    <d v="2024-11-15T00:00:00"/>
    <x v="0"/>
    <x v="3"/>
    <s v="יובל כהן"/>
    <s v="PayPal"/>
    <n v="2854.0375000000004"/>
    <n v="30500"/>
    <n v="3.7429999999999999"/>
    <n v="114161.5"/>
    <n v="32343"/>
    <n v="78964.462499999994"/>
  </r>
  <r>
    <d v="2024-03-05T00:00:00"/>
    <x v="4"/>
    <x v="1"/>
    <s v="יעל פרידמן"/>
    <s v="Cash"/>
    <n v="1705.7250000000001"/>
    <n v="19000"/>
    <n v="3.5910000000000002"/>
    <n v="68229"/>
    <n v="38389"/>
    <n v="28134.275000000001"/>
  </r>
  <r>
    <d v="2024-07-26T00:00:00"/>
    <x v="0"/>
    <x v="2"/>
    <s v="יעל פרידמן"/>
    <s v="PayPal"/>
    <n v="1242"/>
    <n v="13500"/>
    <n v="3.68"/>
    <n v="49680"/>
    <n v="35094"/>
    <n v="13344"/>
  </r>
  <r>
    <d v="2024-04-02T00:00:00"/>
    <x v="4"/>
    <x v="1"/>
    <s v="יובל כהן"/>
    <s v="PayBox"/>
    <n v="2449.2625000000003"/>
    <n v="26500"/>
    <n v="3.6970000000000001"/>
    <n v="97970.5"/>
    <n v="21721"/>
    <n v="73800.237500000003"/>
  </r>
  <r>
    <d v="2024-01-10T00:00:00"/>
    <x v="3"/>
    <x v="4"/>
    <s v="יובל כהן"/>
    <s v="Cash"/>
    <n v="3711.0250000000001"/>
    <n v="39500"/>
    <n v="3.758"/>
    <n v="148441"/>
    <n v="42972"/>
    <n v="101757.97500000001"/>
  </r>
  <r>
    <d v="2024-04-18T00:00:00"/>
    <x v="2"/>
    <x v="3"/>
    <s v="אורי גולדשטיין"/>
    <s v="Bit"/>
    <n v="1984.5"/>
    <n v="21000"/>
    <n v="3.78"/>
    <n v="79380"/>
    <n v="19908"/>
    <n v="57487.5"/>
  </r>
  <r>
    <d v="2024-11-08T00:00:00"/>
    <x v="0"/>
    <x v="3"/>
    <s v="דניאל לוי"/>
    <s v="PayBox"/>
    <n v="1814.4750000000001"/>
    <n v="19500"/>
    <n v="3.722"/>
    <n v="72579"/>
    <n v="37637"/>
    <n v="33127.525000000001"/>
  </r>
  <r>
    <d v="2024-02-19T00:00:00"/>
    <x v="5"/>
    <x v="1"/>
    <s v="יעל פרידמן"/>
    <s v="Cash"/>
    <n v="1856.2750000000001"/>
    <n v="20500"/>
    <n v="3.6219999999999999"/>
    <n v="74251"/>
    <n v="41864"/>
    <n v="30530.724999999999"/>
  </r>
  <r>
    <d v="2024-01-12T00:00:00"/>
    <x v="0"/>
    <x v="3"/>
    <s v="נועם אברמוביץ"/>
    <s v="PayPal"/>
    <n v="3168.8"/>
    <n v="34000"/>
    <n v="3.7280000000000002"/>
    <n v="126752"/>
    <n v="24369"/>
    <n v="99214.2"/>
  </r>
  <r>
    <d v="2024-07-29T00:00:00"/>
    <x v="5"/>
    <x v="0"/>
    <s v="נועם אברמוביץ"/>
    <s v="Credit"/>
    <n v="2706.4250000000002"/>
    <n v="29000"/>
    <n v="3.7330000000000001"/>
    <n v="108257"/>
    <n v="49076"/>
    <n v="56474.574999999997"/>
  </r>
  <r>
    <d v="2024-08-04T00:00:00"/>
    <x v="1"/>
    <x v="2"/>
    <s v="דניאל לוי"/>
    <s v="Cash"/>
    <n v="1522.8000000000002"/>
    <n v="16000"/>
    <n v="3.8069999999999999"/>
    <n v="60912"/>
    <n v="40604"/>
    <n v="18785.2"/>
  </r>
  <r>
    <d v="2024-03-11T00:00:00"/>
    <x v="5"/>
    <x v="2"/>
    <s v="יעל פרידמן"/>
    <s v="Cash"/>
    <n v="2886.4"/>
    <n v="32000"/>
    <n v="3.6080000000000001"/>
    <n v="115456"/>
    <n v="18846"/>
    <n v="93723.6"/>
  </r>
  <r>
    <d v="2024-01-28T00:00:00"/>
    <x v="1"/>
    <x v="1"/>
    <s v="נועם אברמוביץ"/>
    <s v="PayBox"/>
    <n v="3197.2875000000004"/>
    <n v="34500"/>
    <n v="3.7069999999999999"/>
    <n v="127891.5"/>
    <n v="39620"/>
    <n v="85074.212499999994"/>
  </r>
  <r>
    <d v="2024-10-17T00:00:00"/>
    <x v="2"/>
    <x v="4"/>
    <s v="יעל פרידמן"/>
    <s v="PayBox"/>
    <n v="3527.8125"/>
    <n v="37500"/>
    <n v="3.7629999999999999"/>
    <n v="141112.5"/>
    <n v="42862"/>
    <n v="94722.6875"/>
  </r>
  <r>
    <d v="2024-11-28T00:00:00"/>
    <x v="2"/>
    <x v="3"/>
    <s v="מיכל רוזנברג"/>
    <s v="Bit"/>
    <n v="2187.6"/>
    <n v="24000"/>
    <n v="3.6459999999999999"/>
    <n v="87504"/>
    <n v="44369"/>
    <n v="40947.4"/>
  </r>
  <r>
    <d v="2024-03-22T00:00:00"/>
    <x v="0"/>
    <x v="0"/>
    <s v="מיכל רוזנברג"/>
    <s v="PayBox"/>
    <n v="2263.75"/>
    <n v="25000"/>
    <n v="3.6219999999999999"/>
    <n v="90550"/>
    <n v="23264"/>
    <n v="65022.25"/>
  </r>
  <r>
    <d v="2024-03-18T00:00:00"/>
    <x v="5"/>
    <x v="1"/>
    <s v="יעל פרידמן"/>
    <s v="Bit"/>
    <n v="1414.7625"/>
    <n v="15500"/>
    <n v="3.6509999999999998"/>
    <n v="56590.5"/>
    <n v="29695"/>
    <n v="25480.737499999999"/>
  </r>
  <r>
    <d v="2024-03-19T00:00:00"/>
    <x v="4"/>
    <x v="0"/>
    <s v="יעל פרידמן"/>
    <s v="PayBox"/>
    <n v="3071.9500000000003"/>
    <n v="33500"/>
    <n v="3.6680000000000001"/>
    <n v="122878"/>
    <n v="37659"/>
    <n v="82147.05"/>
  </r>
  <r>
    <d v="2024-11-05T00:00:00"/>
    <x v="4"/>
    <x v="4"/>
    <s v="נועם אברמוביץ"/>
    <s v="Credit"/>
    <n v="3232.6500000000005"/>
    <n v="34500"/>
    <n v="3.7480000000000002"/>
    <n v="129306.00000000001"/>
    <n v="29834"/>
    <n v="96239.35000000002"/>
  </r>
  <r>
    <d v="2024-09-01T00:00:00"/>
    <x v="1"/>
    <x v="2"/>
    <s v="דניאל לוי"/>
    <s v="PayBox"/>
    <n v="2833.4"/>
    <n v="31000"/>
    <n v="3.6560000000000001"/>
    <n v="113336"/>
    <n v="21551"/>
    <n v="88951.6"/>
  </r>
  <r>
    <d v="2024-03-01T00:00:00"/>
    <x v="0"/>
    <x v="0"/>
    <s v="מיכל רוזנברג"/>
    <s v="Bit"/>
    <n v="1247.75"/>
    <n v="14000"/>
    <n v="3.5649999999999999"/>
    <n v="49910"/>
    <n v="38740"/>
    <n v="9922.25"/>
  </r>
  <r>
    <d v="2024-10-21T00:00:00"/>
    <x v="5"/>
    <x v="3"/>
    <s v="מיכל רוזנברג"/>
    <s v="PayPal"/>
    <n v="3175.6000000000004"/>
    <n v="34000"/>
    <n v="3.7360000000000002"/>
    <n v="127024"/>
    <n v="17622"/>
    <n v="106226.4"/>
  </r>
  <r>
    <d v="2024-09-30T00:00:00"/>
    <x v="5"/>
    <x v="2"/>
    <s v="יובל כהן"/>
    <s v="Credit"/>
    <n v="1298.5"/>
    <n v="14000"/>
    <n v="3.71"/>
    <n v="51940"/>
    <n v="39339"/>
    <n v="11302.5"/>
  </r>
  <r>
    <d v="2023-12-05T00:00:00"/>
    <x v="4"/>
    <x v="3"/>
    <s v="מיכל רוזנברג"/>
    <s v="Credit"/>
    <n v="2842.6000000000004"/>
    <n v="30500"/>
    <n v="3.7280000000000002"/>
    <n v="113704"/>
    <n v="18200"/>
    <n v="92661.4"/>
  </r>
  <r>
    <d v="2024-11-10T00:00:00"/>
    <x v="1"/>
    <x v="1"/>
    <s v="אורי גולדשטיין"/>
    <s v="Credit"/>
    <n v="1674.9"/>
    <n v="18000"/>
    <n v="3.722"/>
    <n v="66996"/>
    <n v="16615"/>
    <n v="48706.1"/>
  </r>
  <r>
    <d v="2024-06-14T00:00:00"/>
    <x v="0"/>
    <x v="0"/>
    <s v="יעל פרידמן"/>
    <s v="PayPal"/>
    <n v="3024.9375"/>
    <n v="32500"/>
    <n v="3.7229999999999999"/>
    <n v="120997.5"/>
    <n v="25355"/>
    <n v="92617.5625"/>
  </r>
  <r>
    <d v="2024-02-01T00:00:00"/>
    <x v="2"/>
    <x v="4"/>
    <s v="יעל פרידמן"/>
    <s v="Credit"/>
    <n v="1826.5"/>
    <n v="20000"/>
    <n v="3.653"/>
    <n v="73060"/>
    <n v="38492"/>
    <n v="32741.5"/>
  </r>
  <r>
    <d v="2024-03-23T00:00:00"/>
    <x v="6"/>
    <x v="4"/>
    <s v="אורי גולדשטיין"/>
    <s v="Cash"/>
    <n v="2852.3250000000003"/>
    <n v="31500"/>
    <n v="3.6219999999999999"/>
    <n v="114093"/>
    <n v="25099"/>
    <n v="86141.675000000003"/>
  </r>
  <r>
    <d v="2024-02-18T00:00:00"/>
    <x v="1"/>
    <x v="2"/>
    <s v="יובל כהן"/>
    <s v="Bit"/>
    <n v="992.47500000000002"/>
    <n v="11000"/>
    <n v="3.609"/>
    <n v="39699"/>
    <n v="19978"/>
    <n v="18728.525000000001"/>
  </r>
  <r>
    <d v="2024-03-07T00:00:00"/>
    <x v="2"/>
    <x v="4"/>
    <s v="אורי גולדשטיין"/>
    <s v="PayBox"/>
    <n v="3320.75"/>
    <n v="37000"/>
    <n v="3.59"/>
    <n v="132830"/>
    <n v="41359"/>
    <n v="88150.25"/>
  </r>
  <r>
    <d v="2024-07-02T00:00:00"/>
    <x v="4"/>
    <x v="3"/>
    <s v="נועם אברמוביץ"/>
    <s v="Bit"/>
    <n v="1694.25"/>
    <n v="18000"/>
    <n v="3.7650000000000001"/>
    <n v="67770"/>
    <n v="36427"/>
    <n v="29648.75"/>
  </r>
  <r>
    <d v="2024-07-04T00:00:00"/>
    <x v="2"/>
    <x v="2"/>
    <s v="דניאל לוי"/>
    <s v="Bit"/>
    <n v="3320.1375000000003"/>
    <n v="35500"/>
    <n v="3.7410000000000001"/>
    <n v="132805.5"/>
    <n v="28178"/>
    <n v="101307.3625"/>
  </r>
  <r>
    <d v="2024-06-07T00:00:00"/>
    <x v="0"/>
    <x v="3"/>
    <s v="אורי גולדשטיין"/>
    <s v="PayBox"/>
    <n v="2565.75"/>
    <n v="27500"/>
    <n v="3.7320000000000002"/>
    <n v="102630"/>
    <n v="42676"/>
    <n v="57388.25"/>
  </r>
  <r>
    <d v="2024-10-29T00:00:00"/>
    <x v="4"/>
    <x v="1"/>
    <s v="דניאל לוי"/>
    <s v="PayPal"/>
    <n v="1778.4"/>
    <n v="19000"/>
    <n v="3.7440000000000002"/>
    <n v="71136"/>
    <n v="49579"/>
    <n v="19778.599999999999"/>
  </r>
  <r>
    <d v="2024-11-10T00:00:00"/>
    <x v="1"/>
    <x v="1"/>
    <s v="מיכל רוזנברג"/>
    <s v="PayBox"/>
    <n v="1628.375"/>
    <n v="17500"/>
    <n v="3.722"/>
    <n v="65135"/>
    <n v="29706"/>
    <n v="33800.625"/>
  </r>
  <r>
    <d v="2024-05-19T00:00:00"/>
    <x v="1"/>
    <x v="4"/>
    <s v="דניאל לוי"/>
    <s v="Credit"/>
    <n v="1300.6000000000001"/>
    <n v="14000"/>
    <n v="3.7160000000000002"/>
    <n v="52024"/>
    <n v="39092"/>
    <n v="11631.4"/>
  </r>
  <r>
    <d v="2024-01-31T00:00:00"/>
    <x v="3"/>
    <x v="4"/>
    <s v="נועם אברמוביץ"/>
    <s v="Bit"/>
    <n v="1817.5"/>
    <n v="20000"/>
    <n v="3.6349999999999998"/>
    <n v="72700"/>
    <n v="39600"/>
    <n v="31282.5"/>
  </r>
  <r>
    <d v="2024-09-14T00:00:00"/>
    <x v="6"/>
    <x v="1"/>
    <s v="דניאל לוי"/>
    <s v="Cash"/>
    <n v="2455.8875000000003"/>
    <n v="26500"/>
    <n v="3.7069999999999999"/>
    <n v="98235.5"/>
    <n v="40422"/>
    <n v="55357.612500000003"/>
  </r>
  <r>
    <d v="2024-09-25T00:00:00"/>
    <x v="3"/>
    <x v="4"/>
    <s v="דניאל לוי"/>
    <s v="PayPal"/>
    <n v="1503.2"/>
    <n v="16000"/>
    <n v="3.758"/>
    <n v="60128"/>
    <n v="22896"/>
    <n v="35728.800000000003"/>
  </r>
  <r>
    <d v="2024-10-01T00:00:00"/>
    <x v="4"/>
    <x v="0"/>
    <s v="יובל כהן"/>
    <s v="PayPal"/>
    <n v="1488.8000000000002"/>
    <n v="16000"/>
    <n v="3.722"/>
    <n v="59552"/>
    <n v="43623"/>
    <n v="14440.2"/>
  </r>
  <r>
    <d v="2024-08-08T00:00:00"/>
    <x v="2"/>
    <x v="1"/>
    <s v="אורי גולדשטיין"/>
    <s v="Bit"/>
    <n v="3697.2000000000003"/>
    <n v="39000"/>
    <n v="3.7919999999999998"/>
    <n v="147888"/>
    <n v="42737"/>
    <n v="101453.8"/>
  </r>
  <r>
    <d v="2024-04-04T00:00:00"/>
    <x v="2"/>
    <x v="1"/>
    <s v="דניאל לוי"/>
    <s v="Cash"/>
    <n v="1021.9000000000001"/>
    <n v="11000"/>
    <n v="3.7160000000000002"/>
    <n v="40876"/>
    <n v="46500"/>
    <n v="-6645.9"/>
  </r>
  <r>
    <d v="2024-07-02T00:00:00"/>
    <x v="4"/>
    <x v="4"/>
    <s v="יעל פרידמן"/>
    <s v="Credit"/>
    <n v="1882.5"/>
    <n v="20000"/>
    <n v="3.7650000000000001"/>
    <n v="75300"/>
    <n v="19374"/>
    <n v="54043.5"/>
  </r>
  <r>
    <d v="2024-09-08T00:00:00"/>
    <x v="1"/>
    <x v="1"/>
    <s v="מיכל רוזנברג"/>
    <s v="PayPal"/>
    <n v="1018.6"/>
    <n v="11000"/>
    <n v="3.7040000000000002"/>
    <n v="40744"/>
    <n v="19443"/>
    <n v="20282.400000000001"/>
  </r>
  <r>
    <d v="2024-06-10T00:00:00"/>
    <x v="5"/>
    <x v="2"/>
    <s v="דניאל לוי"/>
    <s v="Credit"/>
    <n v="2391.9"/>
    <n v="25500"/>
    <n v="3.7519999999999998"/>
    <n v="95676"/>
    <n v="21618"/>
    <n v="71666.100000000006"/>
  </r>
  <r>
    <d v="2024-11-17T00:00:00"/>
    <x v="1"/>
    <x v="1"/>
    <s v="יובל כהן"/>
    <s v="PayPal"/>
    <n v="2479.7375000000002"/>
    <n v="26500"/>
    <n v="3.7429999999999999"/>
    <n v="99189.5"/>
    <n v="18708"/>
    <n v="78001.762499999997"/>
  </r>
  <r>
    <d v="2024-04-15T00:00:00"/>
    <x v="5"/>
    <x v="4"/>
    <s v="נועם אברמוביץ"/>
    <s v="PayBox"/>
    <n v="2972.8"/>
    <n v="32000"/>
    <n v="3.7160000000000002"/>
    <n v="118912"/>
    <n v="17079"/>
    <n v="98860.2"/>
  </r>
  <r>
    <d v="2024-01-16T00:00:00"/>
    <x v="4"/>
    <x v="2"/>
    <s v="יעל פרידמן"/>
    <s v="PayPal"/>
    <n v="942"/>
    <n v="10000"/>
    <n v="3.7679999999999998"/>
    <n v="37680"/>
    <n v="37165"/>
    <n v="-427"/>
  </r>
  <r>
    <d v="2024-09-01T00:00:00"/>
    <x v="1"/>
    <x v="3"/>
    <s v="יעל פרידמן"/>
    <s v="Cash"/>
    <n v="3199"/>
    <n v="35000"/>
    <n v="3.6560000000000001"/>
    <n v="127960"/>
    <n v="19548"/>
    <n v="105213"/>
  </r>
  <r>
    <d v="2024-07-20T00:00:00"/>
    <x v="6"/>
    <x v="3"/>
    <s v="נועם אברמוביץ"/>
    <s v="Cash"/>
    <n v="3662"/>
    <n v="40000"/>
    <n v="3.6619999999999999"/>
    <n v="146480"/>
    <n v="26643"/>
    <n v="116175"/>
  </r>
  <r>
    <d v="2024-07-17T00:00:00"/>
    <x v="3"/>
    <x v="3"/>
    <s v="מיכל רוזנברג"/>
    <s v="Bit"/>
    <n v="1088.1000000000001"/>
    <n v="12000"/>
    <n v="3.6269999999999998"/>
    <n v="43524"/>
    <n v="47510"/>
    <n v="-5074.1000000000004"/>
  </r>
  <r>
    <d v="2024-07-11T00:00:00"/>
    <x v="2"/>
    <x v="1"/>
    <s v="נועם אברמוביץ"/>
    <s v="PayPal"/>
    <n v="1820.5"/>
    <n v="20000"/>
    <n v="3.641"/>
    <n v="72820"/>
    <n v="43954"/>
    <n v="27045.5"/>
  </r>
  <r>
    <d v="2024-02-29T00:00:00"/>
    <x v="2"/>
    <x v="1"/>
    <s v="נועם אברמוביץ"/>
    <s v="PayPal"/>
    <n v="1568"/>
    <n v="17500"/>
    <n v="3.5840000000000001"/>
    <n v="62720"/>
    <n v="35862"/>
    <n v="25290"/>
  </r>
  <r>
    <d v="2024-07-27T00:00:00"/>
    <x v="6"/>
    <x v="3"/>
    <s v="יעל פרידמן"/>
    <s v="Bit"/>
    <n v="1242"/>
    <n v="13500"/>
    <n v="3.68"/>
    <n v="49680"/>
    <n v="44495"/>
    <n v="3943"/>
  </r>
  <r>
    <d v="2024-10-30T00:00:00"/>
    <x v="3"/>
    <x v="2"/>
    <s v="נועם אברמוביץ"/>
    <s v="Cash"/>
    <n v="2828.1125000000002"/>
    <n v="30500"/>
    <n v="3.7090000000000001"/>
    <n v="113124.5"/>
    <n v="30877"/>
    <n v="79419.387499999997"/>
  </r>
  <r>
    <d v="2024-07-20T00:00:00"/>
    <x v="6"/>
    <x v="1"/>
    <s v="יעל פרידמן"/>
    <s v="Credit"/>
    <n v="1144.375"/>
    <n v="12500"/>
    <n v="3.6619999999999999"/>
    <n v="45775"/>
    <n v="33942"/>
    <n v="10688.625"/>
  </r>
  <r>
    <d v="2024-05-07T00:00:00"/>
    <x v="4"/>
    <x v="0"/>
    <s v="דניאל לוי"/>
    <s v="Bit"/>
    <n v="2512.3500000000004"/>
    <n v="27000"/>
    <n v="3.722"/>
    <n v="100494"/>
    <n v="15907"/>
    <n v="82074.649999999994"/>
  </r>
  <r>
    <d v="2024-11-26T00:00:00"/>
    <x v="4"/>
    <x v="1"/>
    <s v="דניאל לוי"/>
    <s v="PayPal"/>
    <n v="910.75"/>
    <n v="10000"/>
    <n v="3.6429999999999998"/>
    <n v="36430"/>
    <n v="20566"/>
    <n v="14953.25"/>
  </r>
  <r>
    <d v="2024-06-22T00:00:00"/>
    <x v="6"/>
    <x v="4"/>
    <s v="דניאל לוי"/>
    <s v="Cash"/>
    <n v="1261.9125000000001"/>
    <n v="13500"/>
    <n v="3.7389999999999999"/>
    <n v="50476.5"/>
    <n v="15726"/>
    <n v="33488.587500000001"/>
  </r>
  <r>
    <d v="2024-10-08T00:00:00"/>
    <x v="4"/>
    <x v="2"/>
    <s v="יובל כהן"/>
    <s v="PayBox"/>
    <n v="3111.9"/>
    <n v="33000"/>
    <n v="3.7719999999999998"/>
    <n v="124476"/>
    <n v="21180"/>
    <n v="100184.1"/>
  </r>
  <r>
    <d v="2024-05-31T00:00:00"/>
    <x v="0"/>
    <x v="1"/>
    <s v="יובל כהן"/>
    <s v="Cash"/>
    <n v="1440.7250000000001"/>
    <n v="15500"/>
    <n v="3.718"/>
    <n v="57629"/>
    <n v="37964"/>
    <n v="18224.275000000001"/>
  </r>
  <r>
    <d v="2024-04-02T00:00:00"/>
    <x v="4"/>
    <x v="4"/>
    <s v="מיכל רוזנברג"/>
    <s v="Credit"/>
    <n v="3188.6625000000004"/>
    <n v="34500"/>
    <n v="3.6970000000000001"/>
    <n v="127546.5"/>
    <n v="49203"/>
    <n v="75154.837499999994"/>
  </r>
  <r>
    <d v="2024-06-25T00:00:00"/>
    <x v="4"/>
    <x v="4"/>
    <s v="דניאל לוי"/>
    <s v="Credit"/>
    <n v="3585.3125"/>
    <n v="38500"/>
    <n v="3.7250000000000001"/>
    <n v="143412.5"/>
    <n v="25444"/>
    <n v="114383.1875"/>
  </r>
  <r>
    <d v="2024-08-12T00:00:00"/>
    <x v="5"/>
    <x v="4"/>
    <s v="יעל פרידמן"/>
    <s v="Credit"/>
    <n v="3675.75"/>
    <n v="39000"/>
    <n v="3.77"/>
    <n v="147030"/>
    <n v="45565"/>
    <n v="97789.25"/>
  </r>
  <r>
    <d v="2024-09-18T00:00:00"/>
    <x v="3"/>
    <x v="1"/>
    <s v="דניאל לוי"/>
    <s v="PayBox"/>
    <n v="1320.5500000000002"/>
    <n v="14000"/>
    <n v="3.7730000000000001"/>
    <n v="52822"/>
    <n v="36450"/>
    <n v="15051.45"/>
  </r>
  <r>
    <d v="2024-07-08T00:00:00"/>
    <x v="5"/>
    <x v="1"/>
    <s v="אורי גולדשטיין"/>
    <s v="Credit"/>
    <n v="1427.9375"/>
    <n v="15500"/>
    <n v="3.6850000000000001"/>
    <n v="57117.5"/>
    <n v="32277"/>
    <n v="23412.5625"/>
  </r>
  <r>
    <d v="2024-03-23T00:00:00"/>
    <x v="6"/>
    <x v="3"/>
    <s v="מיכל רוזנברג"/>
    <s v="PayPal"/>
    <n v="2625.9500000000003"/>
    <n v="29000"/>
    <n v="3.6219999999999999"/>
    <n v="105038"/>
    <n v="49690"/>
    <n v="52722.05"/>
  </r>
  <r>
    <d v="2024-09-12T00:00:00"/>
    <x v="2"/>
    <x v="1"/>
    <s v="מיכל רוזנברג"/>
    <s v="Cash"/>
    <n v="1970.325"/>
    <n v="21000"/>
    <n v="3.7530000000000001"/>
    <n v="78813"/>
    <n v="47911"/>
    <n v="28931.674999999999"/>
  </r>
  <r>
    <d v="2024-05-15T00:00:00"/>
    <x v="3"/>
    <x v="3"/>
    <s v="יעל פרידמן"/>
    <s v="Cash"/>
    <n v="1847.5"/>
    <n v="20000"/>
    <n v="3.6949999999999998"/>
    <n v="73900"/>
    <n v="22398"/>
    <n v="49654.5"/>
  </r>
  <r>
    <d v="2024-07-14T00:00:00"/>
    <x v="1"/>
    <x v="0"/>
    <s v="יובל כהן"/>
    <s v="Credit"/>
    <n v="1229.1750000000002"/>
    <n v="13500"/>
    <n v="3.6419999999999999"/>
    <n v="49167"/>
    <n v="37511"/>
    <n v="10426.825000000001"/>
  </r>
  <r>
    <d v="2024-02-01T00:00:00"/>
    <x v="2"/>
    <x v="2"/>
    <s v="יובל כהן"/>
    <s v="Bit"/>
    <n v="3013.7250000000004"/>
    <n v="33000"/>
    <n v="3.653"/>
    <n v="120549"/>
    <n v="33875"/>
    <n v="83660.274999999994"/>
  </r>
  <r>
    <d v="2023-12-24T00:00:00"/>
    <x v="1"/>
    <x v="4"/>
    <s v="מיכל רוזנברג"/>
    <s v="PayBox"/>
    <n v="2249.375"/>
    <n v="25000"/>
    <n v="3.5990000000000002"/>
    <n v="89975"/>
    <n v="33878"/>
    <n v="53847.625"/>
  </r>
  <r>
    <d v="2024-11-06T00:00:00"/>
    <x v="3"/>
    <x v="4"/>
    <s v="יעל פרידמן"/>
    <s v="PayBox"/>
    <n v="3271.625"/>
    <n v="35000"/>
    <n v="3.7389999999999999"/>
    <n v="130865"/>
    <n v="27231"/>
    <n v="100362.375"/>
  </r>
  <r>
    <d v="2024-10-22T00:00:00"/>
    <x v="4"/>
    <x v="2"/>
    <s v="נועם אברמוביץ"/>
    <s v="Credit"/>
    <n v="1841.2875000000001"/>
    <n v="19500"/>
    <n v="3.7770000000000001"/>
    <n v="73651.5"/>
    <n v="23527"/>
    <n v="48283.212500000001"/>
  </r>
  <r>
    <d v="2024-08-11T00:00:00"/>
    <x v="1"/>
    <x v="4"/>
    <s v="יובל כהן"/>
    <s v="Bit"/>
    <n v="1403.25"/>
    <n v="15000"/>
    <n v="3.742"/>
    <n v="56130"/>
    <n v="43360"/>
    <n v="11366.75"/>
  </r>
  <r>
    <d v="2024-02-04T00:00:00"/>
    <x v="1"/>
    <x v="4"/>
    <s v="אורי גולדשטיין"/>
    <s v="Bit"/>
    <n v="1093.2"/>
    <n v="12000"/>
    <n v="3.6440000000000001"/>
    <n v="43728"/>
    <n v="49614"/>
    <n v="-6979.2"/>
  </r>
  <r>
    <d v="2024-01-24T00:00:00"/>
    <x v="3"/>
    <x v="4"/>
    <s v="דניאל לוי"/>
    <s v="Bit"/>
    <n v="1302"/>
    <n v="14000"/>
    <n v="3.72"/>
    <n v="52080"/>
    <n v="15020"/>
    <n v="35758"/>
  </r>
  <r>
    <d v="2024-07-12T00:00:00"/>
    <x v="0"/>
    <x v="1"/>
    <s v="נועם אברמוביץ"/>
    <s v="Cash"/>
    <n v="2276.25"/>
    <n v="25000"/>
    <n v="3.6419999999999999"/>
    <n v="91050"/>
    <n v="33808"/>
    <n v="54965.75"/>
  </r>
  <r>
    <d v="2024-06-26T00:00:00"/>
    <x v="3"/>
    <x v="1"/>
    <s v="יעל פרידמן"/>
    <s v="Credit"/>
    <n v="2673.3"/>
    <n v="28500"/>
    <n v="3.7519999999999998"/>
    <n v="106932"/>
    <n v="23707"/>
    <n v="80551.7"/>
  </r>
  <r>
    <d v="2024-06-17T00:00:00"/>
    <x v="5"/>
    <x v="3"/>
    <s v="נועם אברמוביץ"/>
    <s v="PayBox"/>
    <n v="3732"/>
    <n v="40000"/>
    <n v="3.7320000000000002"/>
    <n v="149280"/>
    <n v="36709"/>
    <n v="108839"/>
  </r>
  <r>
    <d v="2024-05-15T00:00:00"/>
    <x v="3"/>
    <x v="2"/>
    <s v="אורי גולדשטיין"/>
    <s v="Bit"/>
    <n v="2956"/>
    <n v="32000"/>
    <n v="3.6949999999999998"/>
    <n v="118240"/>
    <n v="45016"/>
    <n v="70268"/>
  </r>
  <r>
    <d v="2024-05-29T00:00:00"/>
    <x v="3"/>
    <x v="3"/>
    <s v="דניאל לוי"/>
    <s v="Cash"/>
    <n v="3647.8250000000003"/>
    <n v="39500"/>
    <n v="3.694"/>
    <n v="145913"/>
    <n v="23022"/>
    <n v="119243.175"/>
  </r>
  <r>
    <d v="2023-12-03T00:00:00"/>
    <x v="1"/>
    <x v="4"/>
    <s v="דניאל לוי"/>
    <s v="Credit"/>
    <n v="2196.6624999999999"/>
    <n v="23500"/>
    <n v="3.7389999999999999"/>
    <n v="87866.5"/>
    <n v="20419"/>
    <n v="65250.837500000001"/>
  </r>
  <r>
    <d v="2024-04-19T00:00:00"/>
    <x v="0"/>
    <x v="2"/>
    <s v="נועם אברמוביץ"/>
    <s v="Credit"/>
    <n v="2269.8000000000002"/>
    <n v="24000"/>
    <n v="3.7829999999999999"/>
    <n v="90792"/>
    <n v="24028"/>
    <n v="64494.2"/>
  </r>
  <r>
    <d v="2024-09-06T00:00:00"/>
    <x v="0"/>
    <x v="4"/>
    <s v="יעל פרידמן"/>
    <s v="PayPal"/>
    <n v="2916.9"/>
    <n v="31500"/>
    <n v="3.7040000000000002"/>
    <n v="116676"/>
    <n v="31032"/>
    <n v="82727.100000000006"/>
  </r>
  <r>
    <d v="2024-01-11T00:00:00"/>
    <x v="2"/>
    <x v="4"/>
    <s v="נועם אברמוביץ"/>
    <s v="PayBox"/>
    <n v="1680.75"/>
    <n v="18000"/>
    <n v="3.7349999999999999"/>
    <n v="67230"/>
    <n v="31957"/>
    <n v="33592.25"/>
  </r>
  <r>
    <d v="2024-04-22T00:00:00"/>
    <x v="5"/>
    <x v="1"/>
    <s v="נועם אברמוביץ"/>
    <s v="Bit"/>
    <n v="1891.5"/>
    <n v="20000"/>
    <n v="3.7829999999999999"/>
    <n v="75660"/>
    <n v="24187"/>
    <n v="49581.5"/>
  </r>
  <r>
    <d v="2024-04-23T00:00:00"/>
    <x v="4"/>
    <x v="0"/>
    <s v="נועם אברמוביץ"/>
    <s v="Bit"/>
    <n v="2411.6624999999999"/>
    <n v="25500"/>
    <n v="3.7829999999999999"/>
    <n v="96466.5"/>
    <n v="24947"/>
    <n v="69107.837499999994"/>
  </r>
  <r>
    <d v="2024-04-08T00:00:00"/>
    <x v="5"/>
    <x v="1"/>
    <s v="מיכל רוזנברג"/>
    <s v="PayPal"/>
    <n v="2644.8"/>
    <n v="28500"/>
    <n v="3.7120000000000002"/>
    <n v="105792"/>
    <n v="29423"/>
    <n v="73724.2"/>
  </r>
  <r>
    <d v="2024-05-26T00:00:00"/>
    <x v="1"/>
    <x v="2"/>
    <s v="דניאל לוי"/>
    <s v="Credit"/>
    <n v="3489.3500000000004"/>
    <n v="38000"/>
    <n v="3.673"/>
    <n v="139574"/>
    <n v="26278"/>
    <n v="109806.65"/>
  </r>
  <r>
    <d v="2024-11-02T00:00:00"/>
    <x v="6"/>
    <x v="1"/>
    <s v="נועם אברמוביץ"/>
    <s v="PayPal"/>
    <n v="1316.3500000000001"/>
    <n v="14000"/>
    <n v="3.7610000000000001"/>
    <n v="52654"/>
    <n v="23932"/>
    <n v="27405.65"/>
  </r>
  <r>
    <d v="2024-07-24T00:00:00"/>
    <x v="3"/>
    <x v="0"/>
    <s v="יובל כהן"/>
    <s v="Credit"/>
    <n v="1133.4375"/>
    <n v="12500"/>
    <n v="3.6269999999999998"/>
    <n v="45337.5"/>
    <n v="16165"/>
    <n v="28039.0625"/>
  </r>
  <r>
    <d v="2024-05-26T00:00:00"/>
    <x v="1"/>
    <x v="4"/>
    <s v="יובל כהן"/>
    <s v="Cash"/>
    <n v="3076.1375000000003"/>
    <n v="33500"/>
    <n v="3.673"/>
    <n v="123045.5"/>
    <n v="32800"/>
    <n v="87169.362500000003"/>
  </r>
  <r>
    <d v="2024-05-03T00:00:00"/>
    <x v="0"/>
    <x v="0"/>
    <s v="יובל כהן"/>
    <s v="Credit"/>
    <n v="1070.3625"/>
    <n v="11500"/>
    <n v="3.7229999999999999"/>
    <n v="42814.5"/>
    <n v="18325"/>
    <n v="23419.137500000001"/>
  </r>
  <r>
    <d v="2024-06-23T00:00:00"/>
    <x v="1"/>
    <x v="0"/>
    <s v="אורי גולדשטיין"/>
    <s v="Credit"/>
    <n v="1962.9750000000001"/>
    <n v="21000"/>
    <n v="3.7389999999999999"/>
    <n v="78519"/>
    <n v="47858"/>
    <n v="28698.025000000001"/>
  </r>
  <r>
    <d v="2024-02-13T00:00:00"/>
    <x v="4"/>
    <x v="4"/>
    <s v="מיכל רוזנברג"/>
    <s v="Cash"/>
    <n v="1913.1000000000001"/>
    <n v="21000"/>
    <n v="3.6440000000000001"/>
    <n v="76524"/>
    <n v="48448"/>
    <n v="26162.9"/>
  </r>
  <r>
    <d v="2024-06-05T00:00:00"/>
    <x v="3"/>
    <x v="1"/>
    <s v="מיכל רוזנברג"/>
    <s v="Bit"/>
    <n v="3106.2875000000004"/>
    <n v="33500"/>
    <n v="3.7090000000000001"/>
    <n v="124251.5"/>
    <n v="39916"/>
    <n v="81229.212499999994"/>
  </r>
  <r>
    <d v="2024-05-30T00:00:00"/>
    <x v="2"/>
    <x v="3"/>
    <s v="נועם אברמוביץ"/>
    <s v="Credit"/>
    <n v="2976.8"/>
    <n v="32000"/>
    <n v="3.7210000000000001"/>
    <n v="119072"/>
    <n v="31007"/>
    <n v="85088.2"/>
  </r>
  <r>
    <d v="2024-01-28T00:00:00"/>
    <x v="1"/>
    <x v="1"/>
    <s v="אורי גולדשטיין"/>
    <s v="PayPal"/>
    <n v="2363.2125000000001"/>
    <n v="25500"/>
    <n v="3.7069999999999999"/>
    <n v="94528.5"/>
    <n v="17394"/>
    <n v="74771.287500000006"/>
  </r>
  <r>
    <d v="2024-09-30T00:00:00"/>
    <x v="5"/>
    <x v="4"/>
    <s v="נועם אברמוביץ"/>
    <s v="PayBox"/>
    <n v="2875.25"/>
    <n v="31000"/>
    <n v="3.71"/>
    <n v="115010"/>
    <n v="21992"/>
    <n v="90142.75"/>
  </r>
  <r>
    <d v="2024-05-19T00:00:00"/>
    <x v="1"/>
    <x v="4"/>
    <s v="אורי גולדשטיין"/>
    <s v="Cash"/>
    <n v="1161.25"/>
    <n v="12500"/>
    <n v="3.7160000000000002"/>
    <n v="46450"/>
    <n v="43631"/>
    <n v="1657.75"/>
  </r>
  <r>
    <d v="2024-06-05T00:00:00"/>
    <x v="3"/>
    <x v="4"/>
    <s v="יובל כהן"/>
    <s v="Cash"/>
    <n v="2225.4"/>
    <n v="24000"/>
    <n v="3.7090000000000001"/>
    <n v="89016"/>
    <n v="22026"/>
    <n v="64764.6"/>
  </r>
  <r>
    <d v="2024-09-05T00:00:00"/>
    <x v="2"/>
    <x v="0"/>
    <s v="מיכל רוזנברג"/>
    <s v="Bit"/>
    <n v="1477.2"/>
    <n v="16000"/>
    <n v="3.6930000000000001"/>
    <n v="59088"/>
    <n v="49269"/>
    <n v="8341.7999999999993"/>
  </r>
  <r>
    <d v="2024-08-04T00:00:00"/>
    <x v="1"/>
    <x v="3"/>
    <s v="יעל פרידמן"/>
    <s v="PayPal"/>
    <n v="3140.7750000000001"/>
    <n v="33000"/>
    <n v="3.8069999999999999"/>
    <n v="125631"/>
    <n v="17518"/>
    <n v="104972.22500000001"/>
  </r>
  <r>
    <d v="2024-07-06T00:00:00"/>
    <x v="6"/>
    <x v="1"/>
    <s v="נועם אברמוביץ"/>
    <s v="PayBox"/>
    <n v="1209.325"/>
    <n v="13000"/>
    <n v="3.7210000000000001"/>
    <n v="48373"/>
    <n v="45663"/>
    <n v="1500.675"/>
  </r>
  <r>
    <d v="2024-10-07T00:00:00"/>
    <x v="5"/>
    <x v="0"/>
    <s v="מיכל רוזנברג"/>
    <s v="Credit"/>
    <n v="2555.5500000000002"/>
    <n v="27000"/>
    <n v="3.786"/>
    <n v="102222"/>
    <n v="24936"/>
    <n v="74730.45"/>
  </r>
  <r>
    <d v="2024-07-30T00:00:00"/>
    <x v="4"/>
    <x v="3"/>
    <s v="יעל פרידמן"/>
    <s v="Credit"/>
    <n v="2146.4749999999999"/>
    <n v="23000"/>
    <n v="3.7330000000000001"/>
    <n v="85859"/>
    <n v="49622"/>
    <n v="34090.525000000001"/>
  </r>
  <r>
    <d v="2024-02-12T00:00:00"/>
    <x v="5"/>
    <x v="0"/>
    <s v="נועם אברמוביץ"/>
    <s v="Bit"/>
    <n v="1979.6125000000002"/>
    <n v="21500"/>
    <n v="3.6829999999999998"/>
    <n v="79184.5"/>
    <n v="39787"/>
    <n v="37417.887499999997"/>
  </r>
  <r>
    <d v="2024-08-13T00:00:00"/>
    <x v="4"/>
    <x v="1"/>
    <s v="יובל כהן"/>
    <s v="Credit"/>
    <n v="3110.25"/>
    <n v="33000"/>
    <n v="3.77"/>
    <n v="124410"/>
    <n v="31371"/>
    <n v="89928.75"/>
  </r>
  <r>
    <d v="2024-11-28T00:00:00"/>
    <x v="2"/>
    <x v="1"/>
    <s v="מיכל רוזנברג"/>
    <s v="PayPal"/>
    <n v="1276.1000000000001"/>
    <n v="14000"/>
    <n v="3.6459999999999999"/>
    <n v="51044"/>
    <n v="36656"/>
    <n v="13111.9"/>
  </r>
  <r>
    <d v="2024-09-15T00:00:00"/>
    <x v="1"/>
    <x v="1"/>
    <s v="אורי גולדשטיין"/>
    <s v="Bit"/>
    <n v="1529.1375"/>
    <n v="16500"/>
    <n v="3.7069999999999999"/>
    <n v="61165.5"/>
    <n v="16075"/>
    <n v="43561.362500000003"/>
  </r>
  <r>
    <d v="2024-03-07T00:00:00"/>
    <x v="2"/>
    <x v="3"/>
    <s v="נועם אברמוביץ"/>
    <s v="PayPal"/>
    <n v="2692.5"/>
    <n v="30000"/>
    <n v="3.59"/>
    <n v="107700"/>
    <n v="36963"/>
    <n v="68044.5"/>
  </r>
  <r>
    <d v="2024-06-23T00:00:00"/>
    <x v="1"/>
    <x v="3"/>
    <s v="יובל כהן"/>
    <s v="Credit"/>
    <n v="2710.7750000000001"/>
    <n v="29000"/>
    <n v="3.7389999999999999"/>
    <n v="108431"/>
    <n v="28555"/>
    <n v="77165.225000000006"/>
  </r>
  <r>
    <d v="2024-04-08T00:00:00"/>
    <x v="5"/>
    <x v="2"/>
    <s v="יעל פרידמן"/>
    <s v="PayPal"/>
    <n v="1206.4000000000001"/>
    <n v="13000"/>
    <n v="3.7120000000000002"/>
    <n v="48256"/>
    <n v="35766"/>
    <n v="11283.6"/>
  </r>
  <r>
    <d v="2024-07-30T00:00:00"/>
    <x v="4"/>
    <x v="4"/>
    <s v="מיכל רוזנברג"/>
    <s v="Credit"/>
    <n v="2099.8125"/>
    <n v="22500"/>
    <n v="3.7330000000000001"/>
    <n v="83992.5"/>
    <n v="24443"/>
    <n v="57449.6875"/>
  </r>
  <r>
    <d v="2024-08-11T00:00:00"/>
    <x v="1"/>
    <x v="3"/>
    <s v="יובל כהן"/>
    <s v="Credit"/>
    <n v="1262.9250000000002"/>
    <n v="13500"/>
    <n v="3.742"/>
    <n v="50517"/>
    <n v="47880"/>
    <n v="1374.0749999999998"/>
  </r>
  <r>
    <d v="2024-02-12T00:00:00"/>
    <x v="5"/>
    <x v="2"/>
    <s v="יובל כהן"/>
    <s v="PayPal"/>
    <n v="3314.7000000000003"/>
    <n v="36000"/>
    <n v="3.6829999999999998"/>
    <n v="132588"/>
    <n v="27634"/>
    <n v="101639.3"/>
  </r>
  <r>
    <d v="2024-01-14T00:00:00"/>
    <x v="1"/>
    <x v="1"/>
    <s v="נועם אברמוביץ"/>
    <s v="Credit"/>
    <n v="932"/>
    <n v="10000"/>
    <n v="3.7280000000000002"/>
    <n v="37280"/>
    <n v="24922"/>
    <n v="11426"/>
  </r>
  <r>
    <d v="2024-04-03T00:00:00"/>
    <x v="3"/>
    <x v="0"/>
    <s v="דניאל לוי"/>
    <s v="Bit"/>
    <n v="1119.6000000000001"/>
    <n v="12000"/>
    <n v="3.7320000000000002"/>
    <n v="44784"/>
    <n v="26625"/>
    <n v="17039.400000000001"/>
  </r>
  <r>
    <d v="2023-12-26T00:00:00"/>
    <x v="4"/>
    <x v="1"/>
    <s v="דניאל לוי"/>
    <s v="PayPal"/>
    <n v="1179.1000000000001"/>
    <n v="13000"/>
    <n v="3.6280000000000001"/>
    <n v="47164"/>
    <n v="37763"/>
    <n v="8221.9"/>
  </r>
  <r>
    <d v="2024-09-16T00:00:00"/>
    <x v="5"/>
    <x v="2"/>
    <s v="נועם אברמוביץ"/>
    <s v="Cash"/>
    <n v="935.5"/>
    <n v="10000"/>
    <n v="3.742"/>
    <n v="37420"/>
    <n v="23495"/>
    <n v="12989.5"/>
  </r>
  <r>
    <d v="2024-05-16T00:00:00"/>
    <x v="2"/>
    <x v="2"/>
    <s v="יובל כהן"/>
    <s v="Bit"/>
    <n v="2806.7625000000003"/>
    <n v="30500"/>
    <n v="3.681"/>
    <n v="112270.5"/>
    <n v="37506"/>
    <n v="71957.737500000003"/>
  </r>
  <r>
    <d v="2024-05-16T00:00:00"/>
    <x v="2"/>
    <x v="0"/>
    <s v="דניאל לוי"/>
    <s v="Credit"/>
    <n v="2530.6875"/>
    <n v="27500"/>
    <n v="3.681"/>
    <n v="101227.5"/>
    <n v="39748"/>
    <n v="58948.8125"/>
  </r>
  <r>
    <d v="2024-11-11T00:00:00"/>
    <x v="5"/>
    <x v="4"/>
    <s v="נועם אברמוביץ"/>
    <s v="Bit"/>
    <n v="2333.125"/>
    <n v="25000"/>
    <n v="3.7330000000000001"/>
    <n v="93325"/>
    <n v="17754"/>
    <n v="73237.875"/>
  </r>
  <r>
    <d v="2024-09-23T00:00:00"/>
    <x v="5"/>
    <x v="2"/>
    <s v="יעל פרידמן"/>
    <s v="PayBox"/>
    <n v="1747.7875000000001"/>
    <n v="18500"/>
    <n v="3.7789999999999999"/>
    <n v="69911.5"/>
    <n v="26026"/>
    <n v="42137.712500000001"/>
  </r>
  <r>
    <d v="2024-08-28T00:00:00"/>
    <x v="3"/>
    <x v="3"/>
    <s v="אורי גולדשטיין"/>
    <s v="Bit"/>
    <n v="1283.8000000000002"/>
    <n v="14000"/>
    <n v="3.6680000000000001"/>
    <n v="51352"/>
    <n v="47497"/>
    <n v="2571.1999999999998"/>
  </r>
  <r>
    <d v="2024-11-05T00:00:00"/>
    <x v="4"/>
    <x v="0"/>
    <s v="אורי גולדשטיין"/>
    <s v="Credit"/>
    <n v="2904.7000000000003"/>
    <n v="31000"/>
    <n v="3.7480000000000002"/>
    <n v="116188"/>
    <n v="45098"/>
    <n v="68185.3"/>
  </r>
  <r>
    <d v="2024-11-05T00:00:00"/>
    <x v="4"/>
    <x v="0"/>
    <s v="נועם אברמוביץ"/>
    <s v="PayBox"/>
    <n v="3701.15"/>
    <n v="39500"/>
    <n v="3.7480000000000002"/>
    <n v="148046"/>
    <n v="49604"/>
    <n v="94740.85"/>
  </r>
  <r>
    <d v="2024-02-10T00:00:00"/>
    <x v="6"/>
    <x v="3"/>
    <s v="דניאל לוי"/>
    <s v="Credit"/>
    <n v="2670.9"/>
    <n v="29000"/>
    <n v="3.6840000000000002"/>
    <n v="106836"/>
    <n v="26916"/>
    <n v="77249.100000000006"/>
  </r>
  <r>
    <d v="2024-05-10T00:00:00"/>
    <x v="0"/>
    <x v="2"/>
    <s v="יובל כהן"/>
    <s v="Cash"/>
    <n v="1767.4750000000001"/>
    <n v="19000"/>
    <n v="3.7210000000000001"/>
    <n v="70699"/>
    <n v="25473"/>
    <n v="43458.525000000001"/>
  </r>
  <r>
    <d v="2024-07-06T00:00:00"/>
    <x v="6"/>
    <x v="4"/>
    <s v="דניאל לוי"/>
    <s v="PayPal"/>
    <n v="3255.875"/>
    <n v="35000"/>
    <n v="3.7210000000000001"/>
    <n v="130235"/>
    <n v="41295"/>
    <n v="85684.125"/>
  </r>
  <r>
    <d v="2024-05-10T00:00:00"/>
    <x v="0"/>
    <x v="0"/>
    <s v="דניאל לוי"/>
    <s v="Bit"/>
    <n v="1069.7875000000001"/>
    <n v="11500"/>
    <n v="3.7210000000000001"/>
    <n v="42791.5"/>
    <n v="35180"/>
    <n v="6541.7124999999996"/>
  </r>
  <r>
    <d v="2024-10-20T00:00:00"/>
    <x v="1"/>
    <x v="3"/>
    <s v="יובל כהן"/>
    <s v="Cash"/>
    <n v="1345.9625000000001"/>
    <n v="14500"/>
    <n v="3.7130000000000001"/>
    <n v="53838.5"/>
    <n v="26729"/>
    <n v="25763.537499999999"/>
  </r>
  <r>
    <d v="2024-09-13T00:00:00"/>
    <x v="0"/>
    <x v="0"/>
    <s v="יובל כהן"/>
    <s v="PayPal"/>
    <n v="1390.125"/>
    <n v="15000"/>
    <n v="3.7069999999999999"/>
    <n v="55605"/>
    <n v="33383"/>
    <n v="20831.875"/>
  </r>
  <r>
    <d v="2024-03-15T00:00:00"/>
    <x v="0"/>
    <x v="4"/>
    <s v="דניאל לוי"/>
    <s v="PayBox"/>
    <n v="2739.75"/>
    <n v="30000"/>
    <n v="3.653"/>
    <n v="109590"/>
    <n v="34407"/>
    <n v="72443.25"/>
  </r>
  <r>
    <d v="2024-09-26T00:00:00"/>
    <x v="2"/>
    <x v="0"/>
    <s v="יעל פרידמן"/>
    <s v="Bit"/>
    <n v="3093.7250000000004"/>
    <n v="33500"/>
    <n v="3.694"/>
    <n v="123749"/>
    <n v="33619"/>
    <n v="87036.274999999994"/>
  </r>
  <r>
    <d v="2024-04-08T00:00:00"/>
    <x v="5"/>
    <x v="2"/>
    <s v="יעל פרידמן"/>
    <s v="Cash"/>
    <n v="3294.4"/>
    <n v="35500"/>
    <n v="3.7120000000000002"/>
    <n v="131776"/>
    <n v="44277"/>
    <n v="84204.6"/>
  </r>
  <r>
    <d v="2024-01-31T00:00:00"/>
    <x v="3"/>
    <x v="1"/>
    <s v="יעל פרידמן"/>
    <s v="Bit"/>
    <n v="1726.625"/>
    <n v="19000"/>
    <n v="3.6349999999999998"/>
    <n v="69065"/>
    <n v="22614"/>
    <n v="44724.375"/>
  </r>
  <r>
    <d v="2024-06-08T00:00:00"/>
    <x v="6"/>
    <x v="1"/>
    <s v="אורי גולדשטיין"/>
    <s v="Credit"/>
    <n v="1259.5500000000002"/>
    <n v="13500"/>
    <n v="3.7320000000000002"/>
    <n v="50382"/>
    <n v="19680"/>
    <n v="29442.45"/>
  </r>
  <r>
    <d v="2024-08-01T00:00:00"/>
    <x v="2"/>
    <x v="2"/>
    <s v="נועם אברמוביץ"/>
    <s v="PayBox"/>
    <n v="3649.8"/>
    <n v="38500"/>
    <n v="3.7919999999999998"/>
    <n v="145992"/>
    <n v="39613"/>
    <n v="102729.2"/>
  </r>
  <r>
    <d v="2024-06-10T00:00:00"/>
    <x v="5"/>
    <x v="1"/>
    <s v="אורי גולדשטיין"/>
    <s v="Cash"/>
    <n v="2485.7000000000003"/>
    <n v="26500"/>
    <n v="3.7519999999999998"/>
    <n v="99428"/>
    <n v="25403"/>
    <n v="71539.3"/>
  </r>
  <r>
    <d v="2024-07-04T00:00:00"/>
    <x v="2"/>
    <x v="3"/>
    <s v="נועם אברמוביץ"/>
    <s v="PayPal"/>
    <n v="3226.6125000000002"/>
    <n v="34500"/>
    <n v="3.7410000000000001"/>
    <n v="129064.5"/>
    <n v="41776"/>
    <n v="84061.887499999997"/>
  </r>
  <r>
    <d v="2024-07-25T00:00:00"/>
    <x v="2"/>
    <x v="0"/>
    <s v="מיכל רוזנברג"/>
    <s v="Cash"/>
    <n v="2054.8125"/>
    <n v="22500"/>
    <n v="3.653"/>
    <n v="82192.5"/>
    <n v="18037"/>
    <n v="62100.6875"/>
  </r>
  <r>
    <d v="2024-06-02T00:00:00"/>
    <x v="1"/>
    <x v="3"/>
    <s v="יובל כהן"/>
    <s v="Credit"/>
    <n v="2044.9"/>
    <n v="22000"/>
    <n v="3.718"/>
    <n v="81796"/>
    <n v="28177"/>
    <n v="51574.1"/>
  </r>
  <r>
    <d v="2024-06-27T00:00:00"/>
    <x v="2"/>
    <x v="0"/>
    <s v="יובל כהן"/>
    <s v="Credit"/>
    <n v="3144.8125"/>
    <n v="33500"/>
    <n v="3.7549999999999999"/>
    <n v="125792.5"/>
    <n v="36607"/>
    <n v="86040.6875"/>
  </r>
  <r>
    <d v="2024-05-29T00:00:00"/>
    <x v="3"/>
    <x v="2"/>
    <s v="אורי גולדשטיין"/>
    <s v="Bit"/>
    <n v="2770.5"/>
    <n v="30000"/>
    <n v="3.694"/>
    <n v="110820"/>
    <n v="23678"/>
    <n v="84371.5"/>
  </r>
  <r>
    <d v="2024-08-14T00:00:00"/>
    <x v="3"/>
    <x v="2"/>
    <s v="נועם אברמוביץ"/>
    <s v="PayBox"/>
    <n v="1585.6750000000002"/>
    <n v="17000"/>
    <n v="3.7309999999999999"/>
    <n v="63427"/>
    <n v="43727"/>
    <n v="18114.325000000001"/>
  </r>
  <r>
    <d v="2024-10-10T00:00:00"/>
    <x v="2"/>
    <x v="3"/>
    <s v="דניאל לוי"/>
    <s v="Credit"/>
    <n v="2972.0250000000001"/>
    <n v="31500"/>
    <n v="3.774"/>
    <n v="118881"/>
    <n v="30622"/>
    <n v="85286.975000000006"/>
  </r>
  <r>
    <d v="2024-07-28T00:00:00"/>
    <x v="1"/>
    <x v="1"/>
    <s v="יובל כהן"/>
    <s v="Cash"/>
    <n v="1288"/>
    <n v="14000"/>
    <n v="3.68"/>
    <n v="51520"/>
    <n v="17230"/>
    <n v="33002"/>
  </r>
  <r>
    <d v="2024-09-05T00:00:00"/>
    <x v="2"/>
    <x v="1"/>
    <s v="אורי גולדשטיין"/>
    <s v="PayPal"/>
    <n v="3508.3500000000004"/>
    <n v="38000"/>
    <n v="3.6930000000000001"/>
    <n v="140334"/>
    <n v="27654"/>
    <n v="109171.65"/>
  </r>
  <r>
    <d v="2024-08-03T00:00:00"/>
    <x v="6"/>
    <x v="2"/>
    <s v="יובל כהן"/>
    <s v="PayBox"/>
    <n v="3235.9500000000003"/>
    <n v="34000"/>
    <n v="3.8069999999999999"/>
    <n v="129438"/>
    <n v="44559"/>
    <n v="81643.05"/>
  </r>
  <r>
    <d v="2024-03-15T00:00:00"/>
    <x v="0"/>
    <x v="4"/>
    <s v="אורי גולדשטיין"/>
    <s v="PayBox"/>
    <n v="1506.8625000000002"/>
    <n v="16500"/>
    <n v="3.653"/>
    <n v="60274.5"/>
    <n v="43526"/>
    <n v="15241.637500000001"/>
  </r>
  <r>
    <d v="2024-08-16T00:00:00"/>
    <x v="0"/>
    <x v="0"/>
    <s v="יובל כהן"/>
    <s v="Credit"/>
    <n v="2486.0250000000001"/>
    <n v="27000"/>
    <n v="3.6829999999999998"/>
    <n v="99441"/>
    <n v="40642"/>
    <n v="56312.974999999999"/>
  </r>
  <r>
    <d v="2024-09-26T00:00:00"/>
    <x v="2"/>
    <x v="0"/>
    <s v="יעל פרידמן"/>
    <s v="Cash"/>
    <n v="2031.7"/>
    <n v="22000"/>
    <n v="3.694"/>
    <n v="81268"/>
    <n v="39112"/>
    <n v="40124.300000000003"/>
  </r>
  <r>
    <d v="2024-01-25T00:00:00"/>
    <x v="2"/>
    <x v="1"/>
    <s v="דניאל לוי"/>
    <s v="Cash"/>
    <n v="3007.875"/>
    <n v="32500"/>
    <n v="3.702"/>
    <n v="120315"/>
    <n v="18778"/>
    <n v="98529.125"/>
  </r>
  <r>
    <d v="2024-03-31T00:00:00"/>
    <x v="1"/>
    <x v="3"/>
    <s v="יעל פרידמן"/>
    <s v="Cash"/>
    <n v="3404.9250000000002"/>
    <n v="37000"/>
    <n v="3.681"/>
    <n v="136197"/>
    <n v="22377"/>
    <n v="110415.075"/>
  </r>
  <r>
    <d v="2024-02-04T00:00:00"/>
    <x v="1"/>
    <x v="2"/>
    <s v="אורי גולדשטיין"/>
    <s v="Bit"/>
    <n v="1548.7"/>
    <n v="17000"/>
    <n v="3.6440000000000001"/>
    <n v="61948"/>
    <n v="39622"/>
    <n v="20777.3"/>
  </r>
  <r>
    <d v="2024-06-17T00:00:00"/>
    <x v="5"/>
    <x v="0"/>
    <s v="יובל כהן"/>
    <s v="PayBox"/>
    <n v="2472.4500000000003"/>
    <n v="26500"/>
    <n v="3.7320000000000002"/>
    <n v="98898"/>
    <n v="17168"/>
    <n v="79257.55"/>
  </r>
  <r>
    <d v="2024-09-15T00:00:00"/>
    <x v="1"/>
    <x v="4"/>
    <s v="יעל פרידמן"/>
    <s v="Cash"/>
    <n v="1853.5"/>
    <n v="20000"/>
    <n v="3.7069999999999999"/>
    <n v="74140"/>
    <n v="45559"/>
    <n v="26727.5"/>
  </r>
  <r>
    <d v="2024-01-17T00:00:00"/>
    <x v="3"/>
    <x v="3"/>
    <s v="יובל כהן"/>
    <s v="PayPal"/>
    <n v="2506.9"/>
    <n v="26500"/>
    <n v="3.7839999999999998"/>
    <n v="100276"/>
    <n v="37863"/>
    <n v="59906.1"/>
  </r>
  <r>
    <d v="2024-04-19T00:00:00"/>
    <x v="0"/>
    <x v="0"/>
    <s v="נועם אברמוביץ"/>
    <s v="Bit"/>
    <n v="1371.3375000000001"/>
    <n v="14500"/>
    <n v="3.7829999999999999"/>
    <n v="54853.5"/>
    <n v="49835"/>
    <n v="3647.1624999999999"/>
  </r>
  <r>
    <d v="2024-04-04T00:00:00"/>
    <x v="2"/>
    <x v="4"/>
    <s v="אורי גולדשטיין"/>
    <s v="Cash"/>
    <n v="1254.1500000000001"/>
    <n v="13500"/>
    <n v="3.7160000000000002"/>
    <n v="50166"/>
    <n v="34438"/>
    <n v="14473.85"/>
  </r>
  <r>
    <d v="2024-09-23T00:00:00"/>
    <x v="5"/>
    <x v="2"/>
    <s v="יובל כהן"/>
    <s v="Credit"/>
    <n v="3117.6750000000002"/>
    <n v="33000"/>
    <n v="3.7789999999999999"/>
    <n v="124707"/>
    <n v="45123"/>
    <n v="76466.324999999997"/>
  </r>
  <r>
    <d v="2024-04-13T00:00:00"/>
    <x v="6"/>
    <x v="4"/>
    <s v="מיכל רוזנברג"/>
    <s v="Bit"/>
    <n v="1314.95"/>
    <n v="14000"/>
    <n v="3.7570000000000001"/>
    <n v="52598"/>
    <n v="19815"/>
    <n v="31468.05"/>
  </r>
  <r>
    <d v="2024-01-10T00:00:00"/>
    <x v="3"/>
    <x v="2"/>
    <s v="יעל פרידמן"/>
    <s v="PayPal"/>
    <n v="3147.3250000000003"/>
    <n v="33500"/>
    <n v="3.758"/>
    <n v="125893"/>
    <n v="34332"/>
    <n v="88413.675000000003"/>
  </r>
  <r>
    <d v="2024-03-05T00:00:00"/>
    <x v="4"/>
    <x v="1"/>
    <s v="דניאל לוי"/>
    <s v="PayPal"/>
    <n v="1391.5125"/>
    <n v="15500"/>
    <n v="3.5910000000000002"/>
    <n v="55660.5"/>
    <n v="24280"/>
    <n v="29988.987499999999"/>
  </r>
  <r>
    <d v="2024-08-08T00:00:00"/>
    <x v="2"/>
    <x v="3"/>
    <s v="אורי גולדשטיין"/>
    <s v="Credit"/>
    <n v="3649.8"/>
    <n v="38500"/>
    <n v="3.7919999999999998"/>
    <n v="145992"/>
    <n v="27527"/>
    <n v="114815.2"/>
  </r>
  <r>
    <d v="2024-04-21T00:00:00"/>
    <x v="1"/>
    <x v="0"/>
    <s v="אורי גולדשטיין"/>
    <s v="PayPal"/>
    <n v="2553.5250000000001"/>
    <n v="27000"/>
    <n v="3.7829999999999999"/>
    <n v="102141"/>
    <n v="45804"/>
    <n v="53783.474999999999"/>
  </r>
  <r>
    <d v="2024-07-26T00:00:00"/>
    <x v="0"/>
    <x v="3"/>
    <s v="נועם אברמוביץ"/>
    <s v="Credit"/>
    <n v="2622"/>
    <n v="28500"/>
    <n v="3.68"/>
    <n v="104880"/>
    <n v="15765"/>
    <n v="86493"/>
  </r>
  <r>
    <d v="2024-05-18T00:00:00"/>
    <x v="6"/>
    <x v="4"/>
    <s v="מיכל רוזנברג"/>
    <s v="Cash"/>
    <n v="2926.3500000000004"/>
    <n v="31500"/>
    <n v="3.7160000000000002"/>
    <n v="117054"/>
    <n v="31772"/>
    <n v="82355.649999999994"/>
  </r>
  <r>
    <d v="2024-03-17T00:00:00"/>
    <x v="1"/>
    <x v="4"/>
    <s v="מיכל רוזנברג"/>
    <s v="Bit"/>
    <n v="3287.7000000000003"/>
    <n v="36000"/>
    <n v="3.653"/>
    <n v="131508"/>
    <n v="38968"/>
    <n v="89252.3"/>
  </r>
  <r>
    <d v="2024-04-18T00:00:00"/>
    <x v="2"/>
    <x v="2"/>
    <s v="דניאל לוי"/>
    <s v="Bit"/>
    <n v="3118.5"/>
    <n v="33000"/>
    <n v="3.78"/>
    <n v="124740"/>
    <n v="33013"/>
    <n v="88608.5"/>
  </r>
  <r>
    <d v="2024-08-05T00:00:00"/>
    <x v="5"/>
    <x v="4"/>
    <s v="דניאל לוי"/>
    <s v="Credit"/>
    <n v="1577.4"/>
    <n v="16500"/>
    <n v="3.8239999999999998"/>
    <n v="63096"/>
    <n v="30676"/>
    <n v="30842.6"/>
  </r>
  <r>
    <d v="2024-04-20T00:00:00"/>
    <x v="6"/>
    <x v="1"/>
    <s v="אורי גולדשטיין"/>
    <s v="PayBox"/>
    <n v="3593.8500000000004"/>
    <n v="38000"/>
    <n v="3.7829999999999999"/>
    <n v="143754"/>
    <n v="41642"/>
    <n v="98518.15"/>
  </r>
  <r>
    <d v="2024-07-11T00:00:00"/>
    <x v="2"/>
    <x v="4"/>
    <s v="נועם אברמוביץ"/>
    <s v="PayBox"/>
    <n v="2776.2625000000003"/>
    <n v="30500"/>
    <n v="3.641"/>
    <n v="111050.5"/>
    <n v="43485"/>
    <n v="64789.237500000003"/>
  </r>
  <r>
    <d v="2024-05-16T00:00:00"/>
    <x v="2"/>
    <x v="2"/>
    <s v="מיכל רוזנברג"/>
    <s v="Cash"/>
    <n v="1978.5375000000001"/>
    <n v="21500"/>
    <n v="3.681"/>
    <n v="79141.5"/>
    <n v="26809"/>
    <n v="50353.962500000001"/>
  </r>
  <r>
    <d v="2024-11-26T00:00:00"/>
    <x v="4"/>
    <x v="4"/>
    <s v="יובל כהן"/>
    <s v="PayPal"/>
    <n v="2459.0250000000001"/>
    <n v="27000"/>
    <n v="3.6429999999999998"/>
    <n v="98361"/>
    <n v="35593"/>
    <n v="60308.974999999999"/>
  </r>
  <r>
    <d v="2024-06-25T00:00:00"/>
    <x v="4"/>
    <x v="1"/>
    <s v="דניאל לוי"/>
    <s v="Credit"/>
    <n v="3352.5"/>
    <n v="36000"/>
    <n v="3.7250000000000001"/>
    <n v="134100"/>
    <n v="36619"/>
    <n v="94128.5"/>
  </r>
  <r>
    <d v="2024-04-23T00:00:00"/>
    <x v="4"/>
    <x v="3"/>
    <s v="מיכל רוזנברג"/>
    <s v="PayBox"/>
    <n v="2411.6624999999999"/>
    <n v="25500"/>
    <n v="3.7829999999999999"/>
    <n v="96466.5"/>
    <n v="15429"/>
    <n v="78625.837499999994"/>
  </r>
  <r>
    <d v="2024-04-14T00:00:00"/>
    <x v="1"/>
    <x v="2"/>
    <s v="יובל כהן"/>
    <s v="Bit"/>
    <n v="3146.4875000000002"/>
    <n v="33500"/>
    <n v="3.7570000000000001"/>
    <n v="125859.5"/>
    <n v="24944"/>
    <n v="97769.012499999997"/>
  </r>
  <r>
    <d v="2024-02-02T00:00:00"/>
    <x v="0"/>
    <x v="1"/>
    <s v="נועם אברמוביץ"/>
    <s v="PayBox"/>
    <n v="2004.2"/>
    <n v="22000"/>
    <n v="3.6440000000000001"/>
    <n v="80168"/>
    <n v="27938"/>
    <n v="50225.8"/>
  </r>
  <r>
    <d v="2024-05-27T00:00:00"/>
    <x v="5"/>
    <x v="1"/>
    <s v="יובל כהן"/>
    <s v="Cash"/>
    <n v="2708.8375000000001"/>
    <n v="29500"/>
    <n v="3.673"/>
    <n v="108353.5"/>
    <n v="25280"/>
    <n v="80364.662500000006"/>
  </r>
  <r>
    <d v="2024-08-03T00:00:00"/>
    <x v="6"/>
    <x v="1"/>
    <s v="אורי גולדשטיין"/>
    <s v="Cash"/>
    <n v="1855.9125000000001"/>
    <n v="19500"/>
    <n v="3.8069999999999999"/>
    <n v="74236.5"/>
    <n v="43956"/>
    <n v="28424.587500000001"/>
  </r>
  <r>
    <d v="2024-04-15T00:00:00"/>
    <x v="5"/>
    <x v="0"/>
    <s v="יובל כהן"/>
    <s v="PayBox"/>
    <n v="2136.7000000000003"/>
    <n v="23000"/>
    <n v="3.7160000000000002"/>
    <n v="85468"/>
    <n v="26148"/>
    <n v="57183.3"/>
  </r>
  <r>
    <d v="2024-01-17T00:00:00"/>
    <x v="3"/>
    <x v="3"/>
    <s v="אורי גולדשטיין"/>
    <s v="PayBox"/>
    <n v="993.30000000000007"/>
    <n v="10500"/>
    <n v="3.7839999999999998"/>
    <n v="39732"/>
    <n v="25016"/>
    <n v="13722.7"/>
  </r>
  <r>
    <d v="2023-12-20T00:00:00"/>
    <x v="3"/>
    <x v="2"/>
    <s v="אורי גולדשטיין"/>
    <s v="Bit"/>
    <n v="2462.4"/>
    <n v="27000"/>
    <n v="3.6480000000000001"/>
    <n v="98496"/>
    <n v="49661"/>
    <n v="46372.6"/>
  </r>
  <r>
    <d v="2024-05-26T00:00:00"/>
    <x v="1"/>
    <x v="0"/>
    <s v="מיכל רוזנברג"/>
    <s v="Bit"/>
    <n v="3076.1375000000003"/>
    <n v="33500"/>
    <n v="3.673"/>
    <n v="123045.5"/>
    <n v="26667"/>
    <n v="93302.362500000003"/>
  </r>
  <r>
    <d v="2024-02-02T00:00:00"/>
    <x v="0"/>
    <x v="1"/>
    <s v="יעל פרידמן"/>
    <s v="PayBox"/>
    <n v="3552.9"/>
    <n v="39000"/>
    <n v="3.6440000000000001"/>
    <n v="142116"/>
    <n v="29368"/>
    <n v="109195.1"/>
  </r>
  <r>
    <m/>
    <x v="7"/>
    <x v="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n v="3442.8500000000004"/>
    <n v="37000"/>
    <n v="3.722"/>
    <n v="137714"/>
    <n v="25287"/>
    <n v="108984.15"/>
  </r>
  <r>
    <x v="1"/>
    <x v="1"/>
    <x v="1"/>
    <x v="1"/>
    <x v="1"/>
    <n v="3595.75"/>
    <n v="38000"/>
    <n v="3.7850000000000001"/>
    <n v="143830"/>
    <n v="49672"/>
    <n v="90562.25"/>
  </r>
  <r>
    <x v="2"/>
    <x v="0"/>
    <x v="2"/>
    <x v="2"/>
    <x v="1"/>
    <n v="2264.4"/>
    <n v="24000"/>
    <n v="3.774"/>
    <n v="90576"/>
    <n v="34566"/>
    <n v="53745.599999999999"/>
  </r>
  <r>
    <x v="3"/>
    <x v="0"/>
    <x v="3"/>
    <x v="2"/>
    <x v="2"/>
    <n v="1976.625"/>
    <n v="21000"/>
    <n v="3.7650000000000001"/>
    <n v="79065"/>
    <n v="31620"/>
    <n v="45468.375"/>
  </r>
  <r>
    <x v="4"/>
    <x v="2"/>
    <x v="0"/>
    <x v="3"/>
    <x v="3"/>
    <n v="1633.1875"/>
    <n v="17500"/>
    <n v="3.7330000000000001"/>
    <n v="65327.5"/>
    <n v="18442"/>
    <n v="45252.3125"/>
  </r>
  <r>
    <x v="5"/>
    <x v="3"/>
    <x v="4"/>
    <x v="1"/>
    <x v="4"/>
    <n v="2571.8000000000002"/>
    <n v="28000"/>
    <n v="3.6739999999999999"/>
    <n v="102872"/>
    <n v="33213"/>
    <n v="67087.199999999997"/>
  </r>
  <r>
    <x v="6"/>
    <x v="4"/>
    <x v="4"/>
    <x v="4"/>
    <x v="1"/>
    <n v="2778.55"/>
    <n v="30500"/>
    <n v="3.6440000000000001"/>
    <n v="111142"/>
    <n v="33908"/>
    <n v="74455.45"/>
  </r>
  <r>
    <x v="7"/>
    <x v="3"/>
    <x v="2"/>
    <x v="0"/>
    <x v="4"/>
    <n v="2139"/>
    <n v="23000"/>
    <n v="3.72"/>
    <n v="85560"/>
    <n v="38497"/>
    <n v="44924"/>
  </r>
  <r>
    <x v="8"/>
    <x v="0"/>
    <x v="0"/>
    <x v="3"/>
    <x v="0"/>
    <n v="1670.375"/>
    <n v="17500"/>
    <n v="3.8180000000000001"/>
    <n v="66815"/>
    <n v="33564"/>
    <n v="31580.625"/>
  </r>
  <r>
    <x v="9"/>
    <x v="1"/>
    <x v="2"/>
    <x v="3"/>
    <x v="1"/>
    <n v="3443.7750000000001"/>
    <n v="37000"/>
    <n v="3.7229999999999999"/>
    <n v="137751"/>
    <n v="27749"/>
    <n v="106558.22500000001"/>
  </r>
  <r>
    <x v="10"/>
    <x v="1"/>
    <x v="0"/>
    <x v="1"/>
    <x v="3"/>
    <n v="3243.625"/>
    <n v="35000"/>
    <n v="3.7069999999999999"/>
    <n v="129745"/>
    <n v="44046"/>
    <n v="82455.375"/>
  </r>
  <r>
    <x v="11"/>
    <x v="2"/>
    <x v="4"/>
    <x v="3"/>
    <x v="3"/>
    <n v="1441.1125000000002"/>
    <n v="15500"/>
    <n v="3.7189999999999999"/>
    <n v="57644.5"/>
    <n v="15329"/>
    <n v="40874.387499999997"/>
  </r>
  <r>
    <x v="12"/>
    <x v="4"/>
    <x v="3"/>
    <x v="5"/>
    <x v="4"/>
    <n v="3105.4500000000003"/>
    <n v="33500"/>
    <n v="3.7080000000000002"/>
    <n v="124218"/>
    <n v="24853"/>
    <n v="96259.55"/>
  </r>
  <r>
    <x v="13"/>
    <x v="2"/>
    <x v="0"/>
    <x v="0"/>
    <x v="0"/>
    <n v="3092.1000000000004"/>
    <n v="33000"/>
    <n v="3.7480000000000002"/>
    <n v="123684"/>
    <n v="26609"/>
    <n v="93982.9"/>
  </r>
  <r>
    <x v="14"/>
    <x v="1"/>
    <x v="2"/>
    <x v="2"/>
    <x v="4"/>
    <n v="1288.3500000000001"/>
    <n v="14000"/>
    <n v="3.681"/>
    <n v="51534"/>
    <n v="29916"/>
    <n v="20329.650000000001"/>
  </r>
  <r>
    <x v="15"/>
    <x v="5"/>
    <x v="2"/>
    <x v="0"/>
    <x v="1"/>
    <n v="2934.15"/>
    <n v="31000"/>
    <n v="3.786"/>
    <n v="117366"/>
    <n v="48648"/>
    <n v="65783.850000000006"/>
  </r>
  <r>
    <x v="16"/>
    <x v="0"/>
    <x v="1"/>
    <x v="3"/>
    <x v="3"/>
    <n v="2897.7250000000004"/>
    <n v="31000"/>
    <n v="3.7389999999999999"/>
    <n v="115909"/>
    <n v="31313"/>
    <n v="81698.274999999994"/>
  </r>
  <r>
    <x v="17"/>
    <x v="1"/>
    <x v="0"/>
    <x v="4"/>
    <x v="4"/>
    <n v="1898.3000000000002"/>
    <n v="20500"/>
    <n v="3.7040000000000002"/>
    <n v="75932"/>
    <n v="19037"/>
    <n v="54996.7"/>
  </r>
  <r>
    <x v="18"/>
    <x v="0"/>
    <x v="4"/>
    <x v="1"/>
    <x v="1"/>
    <n v="1858"/>
    <n v="20000"/>
    <n v="3.7160000000000002"/>
    <n v="74320"/>
    <n v="33305"/>
    <n v="39157"/>
  </r>
  <r>
    <x v="19"/>
    <x v="2"/>
    <x v="3"/>
    <x v="3"/>
    <x v="3"/>
    <n v="1898.4"/>
    <n v="21000"/>
    <n v="3.6160000000000001"/>
    <n v="75936"/>
    <n v="31737"/>
    <n v="42300.6"/>
  </r>
  <r>
    <x v="20"/>
    <x v="0"/>
    <x v="4"/>
    <x v="3"/>
    <x v="1"/>
    <n v="918.25"/>
    <n v="10000"/>
    <n v="3.673"/>
    <n v="36730"/>
    <n v="40170"/>
    <n v="-4358.25"/>
  </r>
  <r>
    <x v="21"/>
    <x v="3"/>
    <x v="4"/>
    <x v="4"/>
    <x v="0"/>
    <n v="2782.5875000000001"/>
    <n v="29500"/>
    <n v="3.7730000000000001"/>
    <n v="111303.5"/>
    <n v="37767"/>
    <n v="70753.912500000006"/>
  </r>
  <r>
    <x v="22"/>
    <x v="2"/>
    <x v="0"/>
    <x v="5"/>
    <x v="2"/>
    <n v="2578.5375000000004"/>
    <n v="28500"/>
    <n v="3.6190000000000002"/>
    <n v="103141.5"/>
    <n v="25059"/>
    <n v="75503.962499999994"/>
  </r>
  <r>
    <x v="23"/>
    <x v="3"/>
    <x v="3"/>
    <x v="4"/>
    <x v="0"/>
    <n v="1655.5"/>
    <n v="17500"/>
    <n v="3.7839999999999998"/>
    <n v="66220"/>
    <n v="31773"/>
    <n v="32791.5"/>
  </r>
  <r>
    <x v="24"/>
    <x v="2"/>
    <x v="2"/>
    <x v="5"/>
    <x v="4"/>
    <n v="3597.8250000000003"/>
    <n v="38500"/>
    <n v="3.738"/>
    <n v="143913"/>
    <n v="47477"/>
    <n v="92838.175000000003"/>
  </r>
  <r>
    <x v="25"/>
    <x v="4"/>
    <x v="2"/>
    <x v="5"/>
    <x v="4"/>
    <n v="2384.2000000000003"/>
    <n v="26000"/>
    <n v="3.6680000000000001"/>
    <n v="95368"/>
    <n v="29200"/>
    <n v="63783.8"/>
  </r>
  <r>
    <x v="26"/>
    <x v="0"/>
    <x v="2"/>
    <x v="5"/>
    <x v="4"/>
    <n v="2432.3000000000002"/>
    <n v="26000"/>
    <n v="3.742"/>
    <n v="97292"/>
    <n v="16328"/>
    <n v="78531.7"/>
  </r>
  <r>
    <x v="27"/>
    <x v="5"/>
    <x v="0"/>
    <x v="2"/>
    <x v="2"/>
    <n v="1909"/>
    <n v="20000"/>
    <n v="3.8180000000000001"/>
    <n v="76360"/>
    <n v="25425"/>
    <n v="49026"/>
  </r>
  <r>
    <x v="28"/>
    <x v="0"/>
    <x v="2"/>
    <x v="2"/>
    <x v="0"/>
    <n v="3149.125"/>
    <n v="35000"/>
    <n v="3.5990000000000002"/>
    <n v="125965"/>
    <n v="17580"/>
    <n v="105235.875"/>
  </r>
  <r>
    <x v="29"/>
    <x v="3"/>
    <x v="3"/>
    <x v="0"/>
    <x v="1"/>
    <n v="1598.625"/>
    <n v="17500"/>
    <n v="3.6539999999999999"/>
    <n v="63945"/>
    <n v="37198"/>
    <n v="25148.375"/>
  </r>
  <r>
    <x v="30"/>
    <x v="1"/>
    <x v="3"/>
    <x v="5"/>
    <x v="3"/>
    <n v="1782.3000000000002"/>
    <n v="19500"/>
    <n v="3.6560000000000001"/>
    <n v="71292"/>
    <n v="37745"/>
    <n v="31764.7"/>
  </r>
  <r>
    <x v="31"/>
    <x v="3"/>
    <x v="3"/>
    <x v="2"/>
    <x v="2"/>
    <n v="2646.2250000000004"/>
    <n v="28500"/>
    <n v="3.714"/>
    <n v="105849"/>
    <n v="49456"/>
    <n v="53746.775000000001"/>
  </r>
  <r>
    <x v="32"/>
    <x v="3"/>
    <x v="3"/>
    <x v="5"/>
    <x v="1"/>
    <n v="2726.25"/>
    <n v="30000"/>
    <n v="3.6349999999999998"/>
    <n v="109050"/>
    <n v="40245"/>
    <n v="66078.75"/>
  </r>
  <r>
    <x v="33"/>
    <x v="5"/>
    <x v="0"/>
    <x v="0"/>
    <x v="3"/>
    <n v="3619.2000000000003"/>
    <n v="39000"/>
    <n v="3.7120000000000002"/>
    <n v="144768"/>
    <n v="15777"/>
    <n v="125371.8"/>
  </r>
  <r>
    <x v="34"/>
    <x v="4"/>
    <x v="4"/>
    <x v="5"/>
    <x v="2"/>
    <n v="3441.9500000000003"/>
    <n v="36500"/>
    <n v="3.7719999999999998"/>
    <n v="137678"/>
    <n v="35238"/>
    <n v="98998.05"/>
  </r>
  <r>
    <x v="35"/>
    <x v="5"/>
    <x v="3"/>
    <x v="0"/>
    <x v="2"/>
    <n v="2839.55"/>
    <n v="30500"/>
    <n v="3.7240000000000002"/>
    <n v="113582"/>
    <n v="20540"/>
    <n v="90202.45"/>
  </r>
  <r>
    <x v="36"/>
    <x v="2"/>
    <x v="1"/>
    <x v="2"/>
    <x v="2"/>
    <n v="1013.375"/>
    <n v="11000"/>
    <n v="3.6850000000000001"/>
    <n v="40535"/>
    <n v="15479"/>
    <n v="24042.625"/>
  </r>
  <r>
    <x v="37"/>
    <x v="5"/>
    <x v="2"/>
    <x v="5"/>
    <x v="2"/>
    <n v="3566.8500000000004"/>
    <n v="39500"/>
    <n v="3.6120000000000001"/>
    <n v="142674"/>
    <n v="29373"/>
    <n v="109734.15"/>
  </r>
  <r>
    <x v="38"/>
    <x v="3"/>
    <x v="2"/>
    <x v="1"/>
    <x v="0"/>
    <n v="977.02500000000009"/>
    <n v="10500"/>
    <n v="3.722"/>
    <n v="39081"/>
    <n v="38970"/>
    <n v="-866.02500000000009"/>
  </r>
  <r>
    <x v="39"/>
    <x v="4"/>
    <x v="0"/>
    <x v="2"/>
    <x v="4"/>
    <n v="3456.5625"/>
    <n v="37500"/>
    <n v="3.6869999999999998"/>
    <n v="138262.5"/>
    <n v="23656"/>
    <n v="111149.9375"/>
  </r>
  <r>
    <x v="40"/>
    <x v="5"/>
    <x v="1"/>
    <x v="0"/>
    <x v="3"/>
    <n v="2564.1000000000004"/>
    <n v="28000"/>
    <n v="3.6629999999999998"/>
    <n v="102564"/>
    <n v="34940"/>
    <n v="65059.9"/>
  </r>
  <r>
    <x v="41"/>
    <x v="6"/>
    <x v="0"/>
    <x v="5"/>
    <x v="4"/>
    <n v="2760.75"/>
    <n v="30000"/>
    <n v="3.681"/>
    <n v="110430"/>
    <n v="16899"/>
    <n v="90770.25"/>
  </r>
  <r>
    <x v="42"/>
    <x v="1"/>
    <x v="2"/>
    <x v="3"/>
    <x v="0"/>
    <n v="1058.8625"/>
    <n v="11500"/>
    <n v="3.6829999999999998"/>
    <n v="42354.5"/>
    <n v="38427"/>
    <n v="2868.6374999999998"/>
  </r>
  <r>
    <x v="43"/>
    <x v="2"/>
    <x v="0"/>
    <x v="0"/>
    <x v="2"/>
    <n v="3641.625"/>
    <n v="39000"/>
    <n v="3.7349999999999999"/>
    <n v="145665"/>
    <n v="24633"/>
    <n v="117390.375"/>
  </r>
  <r>
    <x v="44"/>
    <x v="4"/>
    <x v="3"/>
    <x v="5"/>
    <x v="0"/>
    <n v="1038.675"/>
    <n v="11000"/>
    <n v="3.7770000000000001"/>
    <n v="41547"/>
    <n v="20568"/>
    <n v="19940.325000000001"/>
  </r>
  <r>
    <x v="21"/>
    <x v="3"/>
    <x v="3"/>
    <x v="4"/>
    <x v="0"/>
    <n v="1980.825"/>
    <n v="21000"/>
    <n v="3.7730000000000001"/>
    <n v="79233"/>
    <n v="26489"/>
    <n v="50763.175000000003"/>
  </r>
  <r>
    <x v="45"/>
    <x v="2"/>
    <x v="0"/>
    <x v="4"/>
    <x v="2"/>
    <n v="969.67500000000007"/>
    <n v="10500"/>
    <n v="3.694"/>
    <n v="38787"/>
    <n v="32280"/>
    <n v="5537.3249999999998"/>
  </r>
  <r>
    <x v="46"/>
    <x v="2"/>
    <x v="1"/>
    <x v="5"/>
    <x v="3"/>
    <n v="2468.4750000000004"/>
    <n v="26500"/>
    <n v="3.726"/>
    <n v="98739"/>
    <n v="22960"/>
    <n v="73310.524999999994"/>
  </r>
  <r>
    <x v="47"/>
    <x v="2"/>
    <x v="1"/>
    <x v="2"/>
    <x v="1"/>
    <n v="1402.875"/>
    <n v="15000"/>
    <n v="3.7410000000000001"/>
    <n v="56115"/>
    <n v="37334"/>
    <n v="17378.125"/>
  </r>
  <r>
    <x v="48"/>
    <x v="5"/>
    <x v="1"/>
    <x v="1"/>
    <x v="4"/>
    <n v="3066.0875000000001"/>
    <n v="33500"/>
    <n v="3.661"/>
    <n v="122643.5"/>
    <n v="40843"/>
    <n v="78734.412500000006"/>
  </r>
  <r>
    <x v="49"/>
    <x v="4"/>
    <x v="3"/>
    <x v="4"/>
    <x v="2"/>
    <n v="2338.125"/>
    <n v="25000"/>
    <n v="3.7410000000000001"/>
    <n v="93525"/>
    <n v="29967"/>
    <n v="61219.875"/>
  </r>
  <r>
    <x v="50"/>
    <x v="6"/>
    <x v="0"/>
    <x v="4"/>
    <x v="0"/>
    <n v="2376.6"/>
    <n v="25500"/>
    <n v="3.7280000000000002"/>
    <n v="95064"/>
    <n v="33633"/>
    <n v="59054.400000000001"/>
  </r>
  <r>
    <x v="51"/>
    <x v="0"/>
    <x v="2"/>
    <x v="1"/>
    <x v="2"/>
    <n v="3707"/>
    <n v="40000"/>
    <n v="3.7069999999999999"/>
    <n v="148280"/>
    <n v="24275"/>
    <n v="120298"/>
  </r>
  <r>
    <x v="52"/>
    <x v="6"/>
    <x v="0"/>
    <x v="2"/>
    <x v="0"/>
    <n v="1683.9"/>
    <n v="18000"/>
    <n v="3.742"/>
    <n v="67356"/>
    <n v="25530"/>
    <n v="40142.1"/>
  </r>
  <r>
    <x v="53"/>
    <x v="5"/>
    <x v="1"/>
    <x v="4"/>
    <x v="3"/>
    <n v="1566.9750000000001"/>
    <n v="17000"/>
    <n v="3.6869999999999998"/>
    <n v="62679"/>
    <n v="41239"/>
    <n v="19873.025000000001"/>
  </r>
  <r>
    <x v="48"/>
    <x v="5"/>
    <x v="2"/>
    <x v="2"/>
    <x v="0"/>
    <n v="2425.4124999999999"/>
    <n v="26500"/>
    <n v="3.661"/>
    <n v="97016.5"/>
    <n v="22012"/>
    <n v="72579.087499999994"/>
  </r>
  <r>
    <x v="54"/>
    <x v="1"/>
    <x v="2"/>
    <x v="2"/>
    <x v="4"/>
    <n v="2057.35"/>
    <n v="23000"/>
    <n v="3.5779999999999998"/>
    <n v="82294"/>
    <n v="45169"/>
    <n v="35067.65"/>
  </r>
  <r>
    <x v="10"/>
    <x v="1"/>
    <x v="3"/>
    <x v="2"/>
    <x v="4"/>
    <n v="1204.7750000000001"/>
    <n v="13000"/>
    <n v="3.7069999999999999"/>
    <n v="48191"/>
    <n v="32089"/>
    <n v="14897.225"/>
  </r>
  <r>
    <x v="55"/>
    <x v="0"/>
    <x v="0"/>
    <x v="2"/>
    <x v="4"/>
    <n v="2811"/>
    <n v="30000"/>
    <n v="3.7480000000000002"/>
    <n v="112440"/>
    <n v="47276"/>
    <n v="62353"/>
  </r>
  <r>
    <x v="56"/>
    <x v="6"/>
    <x v="2"/>
    <x v="3"/>
    <x v="1"/>
    <n v="3469.6750000000002"/>
    <n v="37000"/>
    <n v="3.7509999999999999"/>
    <n v="138787"/>
    <n v="33092"/>
    <n v="102225.325"/>
  </r>
  <r>
    <x v="57"/>
    <x v="2"/>
    <x v="1"/>
    <x v="3"/>
    <x v="0"/>
    <n v="1887"/>
    <n v="20000"/>
    <n v="3.774"/>
    <n v="75480"/>
    <n v="41384"/>
    <n v="32209"/>
  </r>
  <r>
    <x v="58"/>
    <x v="6"/>
    <x v="2"/>
    <x v="1"/>
    <x v="2"/>
    <n v="1073.4000000000001"/>
    <n v="12000"/>
    <n v="3.5779999999999998"/>
    <n v="42936"/>
    <n v="31360"/>
    <n v="10502.6"/>
  </r>
  <r>
    <x v="59"/>
    <x v="5"/>
    <x v="4"/>
    <x v="5"/>
    <x v="3"/>
    <n v="1443.0500000000002"/>
    <n v="15500"/>
    <n v="3.7240000000000002"/>
    <n v="57722"/>
    <n v="42137"/>
    <n v="14141.95"/>
  </r>
  <r>
    <x v="60"/>
    <x v="3"/>
    <x v="1"/>
    <x v="5"/>
    <x v="1"/>
    <n v="1847"/>
    <n v="20000"/>
    <n v="3.694"/>
    <n v="73880"/>
    <n v="37609"/>
    <n v="34424"/>
  </r>
  <r>
    <x v="61"/>
    <x v="3"/>
    <x v="2"/>
    <x v="4"/>
    <x v="0"/>
    <n v="1530.375"/>
    <n v="16500"/>
    <n v="3.71"/>
    <n v="61215"/>
    <n v="47821"/>
    <n v="11863.625"/>
  </r>
  <r>
    <x v="62"/>
    <x v="6"/>
    <x v="0"/>
    <x v="0"/>
    <x v="1"/>
    <n v="2671.2250000000004"/>
    <n v="29500"/>
    <n v="3.6219999999999999"/>
    <n v="106849"/>
    <n v="46558"/>
    <n v="57619.775000000001"/>
  </r>
  <r>
    <x v="63"/>
    <x v="4"/>
    <x v="3"/>
    <x v="2"/>
    <x v="3"/>
    <n v="1836"/>
    <n v="20000"/>
    <n v="3.6720000000000002"/>
    <n v="73440"/>
    <n v="19346"/>
    <n v="52258"/>
  </r>
  <r>
    <x v="64"/>
    <x v="0"/>
    <x v="2"/>
    <x v="3"/>
    <x v="0"/>
    <n v="3162.8500000000004"/>
    <n v="34000"/>
    <n v="3.7210000000000001"/>
    <n v="126514"/>
    <n v="27635"/>
    <n v="95716.15"/>
  </r>
  <r>
    <x v="65"/>
    <x v="6"/>
    <x v="4"/>
    <x v="0"/>
    <x v="3"/>
    <n v="3616.2250000000004"/>
    <n v="39500"/>
    <n v="3.6619999999999999"/>
    <n v="144649"/>
    <n v="44513"/>
    <n v="96519.774999999994"/>
  </r>
  <r>
    <x v="8"/>
    <x v="0"/>
    <x v="4"/>
    <x v="0"/>
    <x v="2"/>
    <n v="2815.7750000000001"/>
    <n v="29500"/>
    <n v="3.8180000000000001"/>
    <n v="112631"/>
    <n v="20534"/>
    <n v="89281.225000000006"/>
  </r>
  <r>
    <x v="66"/>
    <x v="4"/>
    <x v="3"/>
    <x v="1"/>
    <x v="1"/>
    <n v="1399.875"/>
    <n v="15000"/>
    <n v="3.7330000000000001"/>
    <n v="55995"/>
    <n v="20991"/>
    <n v="33604.125"/>
  </r>
  <r>
    <x v="31"/>
    <x v="3"/>
    <x v="3"/>
    <x v="4"/>
    <x v="2"/>
    <n v="2924.7750000000001"/>
    <n v="31500"/>
    <n v="3.714"/>
    <n v="116991"/>
    <n v="27436"/>
    <n v="86630.225000000006"/>
  </r>
  <r>
    <x v="67"/>
    <x v="1"/>
    <x v="2"/>
    <x v="5"/>
    <x v="2"/>
    <n v="2885.3250000000003"/>
    <n v="31000"/>
    <n v="3.7229999999999999"/>
    <n v="115413"/>
    <n v="42096"/>
    <n v="70431.675000000003"/>
  </r>
  <r>
    <x v="68"/>
    <x v="6"/>
    <x v="1"/>
    <x v="2"/>
    <x v="1"/>
    <n v="2815.7750000000001"/>
    <n v="29500"/>
    <n v="3.8180000000000001"/>
    <n v="112631"/>
    <n v="28788"/>
    <n v="81027.225000000006"/>
  </r>
  <r>
    <x v="8"/>
    <x v="0"/>
    <x v="0"/>
    <x v="4"/>
    <x v="0"/>
    <n v="2243.0750000000003"/>
    <n v="23500"/>
    <n v="3.8180000000000001"/>
    <n v="89723"/>
    <n v="41810"/>
    <n v="45669.925000000003"/>
  </r>
  <r>
    <x v="69"/>
    <x v="1"/>
    <x v="0"/>
    <x v="2"/>
    <x v="0"/>
    <n v="1874.7250000000001"/>
    <n v="20500"/>
    <n v="3.6579999999999999"/>
    <n v="74989"/>
    <n v="44584"/>
    <n v="28530.275000000001"/>
  </r>
  <r>
    <x v="70"/>
    <x v="2"/>
    <x v="0"/>
    <x v="5"/>
    <x v="2"/>
    <n v="2234.4"/>
    <n v="24000"/>
    <n v="3.7240000000000002"/>
    <n v="89376"/>
    <n v="41080"/>
    <n v="46061.599999999999"/>
  </r>
  <r>
    <x v="71"/>
    <x v="4"/>
    <x v="4"/>
    <x v="5"/>
    <x v="2"/>
    <n v="3606.3500000000004"/>
    <n v="39500"/>
    <n v="3.6520000000000001"/>
    <n v="144254"/>
    <n v="20184"/>
    <n v="120463.65"/>
  </r>
  <r>
    <x v="15"/>
    <x v="5"/>
    <x v="4"/>
    <x v="4"/>
    <x v="3"/>
    <n v="1987.65"/>
    <n v="21000"/>
    <n v="3.786"/>
    <n v="79506"/>
    <n v="32402"/>
    <n v="45116.35"/>
  </r>
  <r>
    <x v="72"/>
    <x v="6"/>
    <x v="2"/>
    <x v="4"/>
    <x v="4"/>
    <n v="3297.9500000000003"/>
    <n v="35500"/>
    <n v="3.7160000000000002"/>
    <n v="131918"/>
    <n v="40162"/>
    <n v="88458.05"/>
  </r>
  <r>
    <x v="39"/>
    <x v="4"/>
    <x v="3"/>
    <x v="2"/>
    <x v="4"/>
    <n v="2534.8125"/>
    <n v="27500"/>
    <n v="3.6869999999999998"/>
    <n v="101392.5"/>
    <n v="45323"/>
    <n v="53534.6875"/>
  </r>
  <r>
    <x v="73"/>
    <x v="0"/>
    <x v="1"/>
    <x v="0"/>
    <x v="4"/>
    <n v="1069.5"/>
    <n v="12000"/>
    <n v="3.5649999999999999"/>
    <n v="42780"/>
    <n v="44079"/>
    <n v="-2368.5"/>
  </r>
  <r>
    <x v="74"/>
    <x v="5"/>
    <x v="3"/>
    <x v="1"/>
    <x v="0"/>
    <n v="2276.0500000000002"/>
    <n v="24500"/>
    <n v="3.7160000000000002"/>
    <n v="91042"/>
    <n v="39875"/>
    <n v="48890.95"/>
  </r>
  <r>
    <x v="75"/>
    <x v="2"/>
    <x v="3"/>
    <x v="1"/>
    <x v="1"/>
    <n v="1881.5"/>
    <n v="20000"/>
    <n v="3.7629999999999999"/>
    <n v="75260"/>
    <n v="36110"/>
    <n v="37268.5"/>
  </r>
  <r>
    <x v="76"/>
    <x v="3"/>
    <x v="0"/>
    <x v="0"/>
    <x v="3"/>
    <n v="1353"/>
    <n v="15000"/>
    <n v="3.6080000000000001"/>
    <n v="54120"/>
    <n v="20607"/>
    <n v="32160"/>
  </r>
  <r>
    <x v="35"/>
    <x v="5"/>
    <x v="1"/>
    <x v="5"/>
    <x v="1"/>
    <n v="2560.25"/>
    <n v="27500"/>
    <n v="3.7240000000000002"/>
    <n v="102410"/>
    <n v="32421"/>
    <n v="67428.75"/>
  </r>
  <r>
    <x v="62"/>
    <x v="6"/>
    <x v="4"/>
    <x v="2"/>
    <x v="0"/>
    <n v="1901.5500000000002"/>
    <n v="21000"/>
    <n v="3.6219999999999999"/>
    <n v="76062"/>
    <n v="35680"/>
    <n v="38480.449999999997"/>
  </r>
  <r>
    <x v="47"/>
    <x v="2"/>
    <x v="3"/>
    <x v="5"/>
    <x v="2"/>
    <n v="1730.2125000000001"/>
    <n v="18500"/>
    <n v="3.7410000000000001"/>
    <n v="69208.5"/>
    <n v="21834"/>
    <n v="45644.287499999999"/>
  </r>
  <r>
    <x v="3"/>
    <x v="0"/>
    <x v="2"/>
    <x v="3"/>
    <x v="3"/>
    <n v="1458.9375"/>
    <n v="15500"/>
    <n v="3.7650000000000001"/>
    <n v="58357.5"/>
    <n v="20135"/>
    <n v="36763.5625"/>
  </r>
  <r>
    <x v="77"/>
    <x v="2"/>
    <x v="1"/>
    <x v="5"/>
    <x v="2"/>
    <n v="3741"/>
    <n v="40000"/>
    <n v="3.7410000000000001"/>
    <n v="149640"/>
    <n v="44740"/>
    <n v="101159"/>
  </r>
  <r>
    <x v="78"/>
    <x v="1"/>
    <x v="0"/>
    <x v="5"/>
    <x v="0"/>
    <n v="1018.6"/>
    <n v="11000"/>
    <n v="3.7040000000000002"/>
    <n v="40744"/>
    <n v="37269"/>
    <n v="2456.4"/>
  </r>
  <r>
    <x v="79"/>
    <x v="2"/>
    <x v="3"/>
    <x v="2"/>
    <x v="2"/>
    <n v="2631.3"/>
    <n v="28000"/>
    <n v="3.7589999999999999"/>
    <n v="105252"/>
    <n v="37755"/>
    <n v="64865.7"/>
  </r>
  <r>
    <x v="80"/>
    <x v="6"/>
    <x v="2"/>
    <x v="4"/>
    <x v="1"/>
    <n v="3211.0875000000001"/>
    <n v="34500"/>
    <n v="3.7229999999999999"/>
    <n v="128443.5"/>
    <n v="37492"/>
    <n v="87740.412500000006"/>
  </r>
  <r>
    <x v="81"/>
    <x v="4"/>
    <x v="0"/>
    <x v="2"/>
    <x v="2"/>
    <n v="2214.875"/>
    <n v="23500"/>
    <n v="3.77"/>
    <n v="88595"/>
    <n v="41619"/>
    <n v="44761.125"/>
  </r>
  <r>
    <x v="50"/>
    <x v="6"/>
    <x v="2"/>
    <x v="4"/>
    <x v="2"/>
    <n v="2190.2000000000003"/>
    <n v="23500"/>
    <n v="3.7280000000000002"/>
    <n v="87608"/>
    <n v="45492"/>
    <n v="39925.800000000003"/>
  </r>
  <r>
    <x v="82"/>
    <x v="6"/>
    <x v="4"/>
    <x v="4"/>
    <x v="0"/>
    <n v="1604.25"/>
    <n v="18000"/>
    <n v="3.5649999999999999"/>
    <n v="64170"/>
    <n v="18665"/>
    <n v="43900.75"/>
  </r>
  <r>
    <x v="12"/>
    <x v="4"/>
    <x v="2"/>
    <x v="0"/>
    <x v="3"/>
    <n v="1019.7"/>
    <n v="11000"/>
    <n v="3.7080000000000002"/>
    <n v="40788"/>
    <n v="17278"/>
    <n v="22490.3"/>
  </r>
  <r>
    <x v="38"/>
    <x v="3"/>
    <x v="0"/>
    <x v="4"/>
    <x v="1"/>
    <n v="3722"/>
    <n v="40000"/>
    <n v="3.722"/>
    <n v="148880"/>
    <n v="24043"/>
    <n v="121115"/>
  </r>
  <r>
    <x v="83"/>
    <x v="6"/>
    <x v="4"/>
    <x v="0"/>
    <x v="2"/>
    <n v="1005.95"/>
    <n v="11000"/>
    <n v="3.6579999999999999"/>
    <n v="40238"/>
    <n v="47508"/>
    <n v="-8275.9500000000007"/>
  </r>
  <r>
    <x v="84"/>
    <x v="6"/>
    <x v="2"/>
    <x v="5"/>
    <x v="3"/>
    <n v="3303.2750000000001"/>
    <n v="35500"/>
    <n v="3.722"/>
    <n v="132131"/>
    <n v="36628"/>
    <n v="92199.725000000006"/>
  </r>
  <r>
    <x v="85"/>
    <x v="4"/>
    <x v="1"/>
    <x v="3"/>
    <x v="3"/>
    <n v="3442.8625000000002"/>
    <n v="36500"/>
    <n v="3.7730000000000001"/>
    <n v="137714.5"/>
    <n v="39599"/>
    <n v="94672.637499999997"/>
  </r>
  <r>
    <x v="86"/>
    <x v="5"/>
    <x v="3"/>
    <x v="3"/>
    <x v="0"/>
    <n v="2490.125"/>
    <n v="27500"/>
    <n v="3.6219999999999999"/>
    <n v="99605"/>
    <n v="29368"/>
    <n v="67746.875"/>
  </r>
  <r>
    <x v="87"/>
    <x v="3"/>
    <x v="4"/>
    <x v="2"/>
    <x v="2"/>
    <n v="920.25"/>
    <n v="10000"/>
    <n v="3.681"/>
    <n v="36810"/>
    <n v="33725"/>
    <n v="2164.75"/>
  </r>
  <r>
    <x v="88"/>
    <x v="5"/>
    <x v="3"/>
    <x v="0"/>
    <x v="2"/>
    <n v="1215.825"/>
    <n v="13000"/>
    <n v="3.7410000000000001"/>
    <n v="48633"/>
    <n v="47335"/>
    <n v="82.174999999999955"/>
  </r>
  <r>
    <x v="5"/>
    <x v="3"/>
    <x v="3"/>
    <x v="2"/>
    <x v="0"/>
    <n v="2479.9500000000003"/>
    <n v="27000"/>
    <n v="3.6739999999999999"/>
    <n v="99198"/>
    <n v="29270"/>
    <n v="67448.05"/>
  </r>
  <r>
    <x v="59"/>
    <x v="5"/>
    <x v="0"/>
    <x v="2"/>
    <x v="0"/>
    <n v="3351.6000000000004"/>
    <n v="36000"/>
    <n v="3.7240000000000002"/>
    <n v="134064"/>
    <n v="44695"/>
    <n v="86017.4"/>
  </r>
  <r>
    <x v="89"/>
    <x v="2"/>
    <x v="1"/>
    <x v="1"/>
    <x v="2"/>
    <n v="1349.2250000000001"/>
    <n v="14500"/>
    <n v="3.722"/>
    <n v="53969"/>
    <n v="34124"/>
    <n v="18495.775000000001"/>
  </r>
  <r>
    <x v="90"/>
    <x v="0"/>
    <x v="1"/>
    <x v="4"/>
    <x v="1"/>
    <n v="1297.45"/>
    <n v="14000"/>
    <n v="3.7069999999999999"/>
    <n v="51898"/>
    <n v="20249"/>
    <n v="30351.55"/>
  </r>
  <r>
    <x v="91"/>
    <x v="2"/>
    <x v="2"/>
    <x v="2"/>
    <x v="2"/>
    <n v="2512.2000000000003"/>
    <n v="26500"/>
    <n v="3.7919999999999998"/>
    <n v="100488"/>
    <n v="36913"/>
    <n v="61062.8"/>
  </r>
  <r>
    <x v="92"/>
    <x v="6"/>
    <x v="4"/>
    <x v="3"/>
    <x v="4"/>
    <n v="1880.5"/>
    <n v="20000"/>
    <n v="3.7610000000000001"/>
    <n v="75220"/>
    <n v="19807"/>
    <n v="53532.5"/>
  </r>
  <r>
    <x v="93"/>
    <x v="5"/>
    <x v="3"/>
    <x v="1"/>
    <x v="2"/>
    <n v="1550.825"/>
    <n v="17000"/>
    <n v="3.649"/>
    <n v="62033"/>
    <n v="47957"/>
    <n v="12525.174999999999"/>
  </r>
  <r>
    <x v="94"/>
    <x v="6"/>
    <x v="1"/>
    <x v="1"/>
    <x v="0"/>
    <n v="1356.8375000000001"/>
    <n v="14500"/>
    <n v="3.7429999999999999"/>
    <n v="54273.5"/>
    <n v="40770"/>
    <n v="12146.6625"/>
  </r>
  <r>
    <x v="95"/>
    <x v="5"/>
    <x v="3"/>
    <x v="2"/>
    <x v="1"/>
    <n v="2662.9250000000002"/>
    <n v="29000"/>
    <n v="3.673"/>
    <n v="106517"/>
    <n v="31426"/>
    <n v="72428.074999999997"/>
  </r>
  <r>
    <x v="96"/>
    <x v="1"/>
    <x v="2"/>
    <x v="5"/>
    <x v="4"/>
    <n v="2796.9750000000004"/>
    <n v="31000"/>
    <n v="3.609"/>
    <n v="111879"/>
    <n v="37308"/>
    <n v="71774.024999999994"/>
  </r>
  <r>
    <x v="97"/>
    <x v="0"/>
    <x v="3"/>
    <x v="2"/>
    <x v="4"/>
    <n v="2760.75"/>
    <n v="30000"/>
    <n v="3.681"/>
    <n v="110430"/>
    <n v="47469"/>
    <n v="60200.25"/>
  </r>
  <r>
    <x v="98"/>
    <x v="4"/>
    <x v="2"/>
    <x v="3"/>
    <x v="1"/>
    <n v="2257.7625000000003"/>
    <n v="23500"/>
    <n v="3.843"/>
    <n v="90310.5"/>
    <n v="15634"/>
    <n v="72418.737500000003"/>
  </r>
  <r>
    <x v="99"/>
    <x v="1"/>
    <x v="4"/>
    <x v="5"/>
    <x v="0"/>
    <n v="3411.8375000000001"/>
    <n v="36500"/>
    <n v="3.7389999999999999"/>
    <n v="136473.5"/>
    <n v="18922"/>
    <n v="114139.66250000001"/>
  </r>
  <r>
    <x v="82"/>
    <x v="6"/>
    <x v="1"/>
    <x v="4"/>
    <x v="4"/>
    <n v="1069.5"/>
    <n v="12000"/>
    <n v="3.5649999999999999"/>
    <n v="42780"/>
    <n v="17902"/>
    <n v="23808.5"/>
  </r>
  <r>
    <x v="100"/>
    <x v="2"/>
    <x v="0"/>
    <x v="5"/>
    <x v="0"/>
    <n v="3511.2000000000003"/>
    <n v="38500"/>
    <n v="3.6480000000000001"/>
    <n v="140448"/>
    <n v="32423"/>
    <n v="104513.8"/>
  </r>
  <r>
    <x v="3"/>
    <x v="0"/>
    <x v="4"/>
    <x v="1"/>
    <x v="3"/>
    <n v="2964.9375"/>
    <n v="31500"/>
    <n v="3.7650000000000001"/>
    <n v="118597.5"/>
    <n v="42723"/>
    <n v="72909.5625"/>
  </r>
  <r>
    <x v="101"/>
    <x v="5"/>
    <x v="4"/>
    <x v="0"/>
    <x v="4"/>
    <n v="1391.25"/>
    <n v="15000"/>
    <n v="3.71"/>
    <n v="55650"/>
    <n v="19636"/>
    <n v="34622.75"/>
  </r>
  <r>
    <x v="102"/>
    <x v="2"/>
    <x v="0"/>
    <x v="5"/>
    <x v="0"/>
    <n v="2003.1000000000001"/>
    <n v="22000"/>
    <n v="3.6419999999999999"/>
    <n v="80124"/>
    <n v="44990"/>
    <n v="33130.9"/>
  </r>
  <r>
    <x v="61"/>
    <x v="3"/>
    <x v="3"/>
    <x v="2"/>
    <x v="1"/>
    <n v="3014.375"/>
    <n v="32500"/>
    <n v="3.71"/>
    <n v="120575"/>
    <n v="17997"/>
    <n v="99563.625"/>
  </r>
  <r>
    <x v="103"/>
    <x v="1"/>
    <x v="4"/>
    <x v="2"/>
    <x v="3"/>
    <n v="1255.8375000000001"/>
    <n v="13500"/>
    <n v="3.7210000000000001"/>
    <n v="50233.5"/>
    <n v="44741"/>
    <n v="4236.6625000000004"/>
  </r>
  <r>
    <x v="104"/>
    <x v="3"/>
    <x v="2"/>
    <x v="4"/>
    <x v="3"/>
    <n v="2731.8"/>
    <n v="29000"/>
    <n v="3.7679999999999998"/>
    <n v="109272"/>
    <n v="37609"/>
    <n v="68931.199999999997"/>
  </r>
  <r>
    <x v="105"/>
    <x v="1"/>
    <x v="1"/>
    <x v="5"/>
    <x v="1"/>
    <n v="2176.1"/>
    <n v="23500"/>
    <n v="3.7040000000000002"/>
    <n v="87044"/>
    <n v="32166"/>
    <n v="52701.9"/>
  </r>
  <r>
    <x v="45"/>
    <x v="2"/>
    <x v="2"/>
    <x v="2"/>
    <x v="3"/>
    <n v="3601.65"/>
    <n v="39000"/>
    <n v="3.694"/>
    <n v="144066"/>
    <n v="28213"/>
    <n v="112251.35"/>
  </r>
  <r>
    <x v="106"/>
    <x v="6"/>
    <x v="1"/>
    <x v="3"/>
    <x v="4"/>
    <n v="1760.825"/>
    <n v="19000"/>
    <n v="3.7069999999999999"/>
    <n v="70433"/>
    <n v="31007"/>
    <n v="37665.175000000003"/>
  </r>
  <r>
    <x v="107"/>
    <x v="6"/>
    <x v="0"/>
    <x v="1"/>
    <x v="0"/>
    <n v="2037.2"/>
    <n v="22000"/>
    <n v="3.7040000000000002"/>
    <n v="81488"/>
    <n v="35687"/>
    <n v="43763.8"/>
  </r>
  <r>
    <x v="108"/>
    <x v="4"/>
    <x v="0"/>
    <x v="1"/>
    <x v="2"/>
    <n v="2249.4"/>
    <n v="24000"/>
    <n v="3.7490000000000001"/>
    <n v="89976"/>
    <n v="46269"/>
    <n v="41457.599999999999"/>
  </r>
  <r>
    <x v="7"/>
    <x v="3"/>
    <x v="1"/>
    <x v="2"/>
    <x v="4"/>
    <n v="3255"/>
    <n v="35000"/>
    <n v="3.72"/>
    <n v="130200"/>
    <n v="35954"/>
    <n v="90991"/>
  </r>
  <r>
    <x v="109"/>
    <x v="6"/>
    <x v="4"/>
    <x v="2"/>
    <x v="0"/>
    <n v="3122.2000000000003"/>
    <n v="33500"/>
    <n v="3.7280000000000002"/>
    <n v="124888"/>
    <n v="28236"/>
    <n v="93529.8"/>
  </r>
  <r>
    <x v="110"/>
    <x v="2"/>
    <x v="1"/>
    <x v="4"/>
    <x v="1"/>
    <n v="2136.7000000000003"/>
    <n v="23000"/>
    <n v="3.7160000000000002"/>
    <n v="85468"/>
    <n v="24896"/>
    <n v="58435.3"/>
  </r>
  <r>
    <x v="111"/>
    <x v="6"/>
    <x v="0"/>
    <x v="0"/>
    <x v="1"/>
    <n v="1736.6000000000001"/>
    <n v="19000"/>
    <n v="3.6560000000000001"/>
    <n v="69464"/>
    <n v="35651"/>
    <n v="32076.400000000001"/>
  </r>
  <r>
    <x v="24"/>
    <x v="2"/>
    <x v="0"/>
    <x v="2"/>
    <x v="2"/>
    <n v="934.5"/>
    <n v="10000"/>
    <n v="3.738"/>
    <n v="37380"/>
    <n v="42534"/>
    <n v="-6088.5"/>
  </r>
  <r>
    <x v="104"/>
    <x v="3"/>
    <x v="1"/>
    <x v="4"/>
    <x v="3"/>
    <n v="3014.4"/>
    <n v="32000"/>
    <n v="3.7679999999999998"/>
    <n v="120576"/>
    <n v="28223"/>
    <n v="89338.6"/>
  </r>
  <r>
    <x v="11"/>
    <x v="2"/>
    <x v="2"/>
    <x v="1"/>
    <x v="2"/>
    <n v="2789.25"/>
    <n v="30000"/>
    <n v="3.7189999999999999"/>
    <n v="111570"/>
    <n v="15024"/>
    <n v="93756.75"/>
  </r>
  <r>
    <x v="112"/>
    <x v="6"/>
    <x v="3"/>
    <x v="0"/>
    <x v="0"/>
    <n v="3516.0125000000003"/>
    <n v="38500"/>
    <n v="3.653"/>
    <n v="140640.5"/>
    <n v="27977"/>
    <n v="109147.4875"/>
  </r>
  <r>
    <x v="113"/>
    <x v="5"/>
    <x v="2"/>
    <x v="5"/>
    <x v="2"/>
    <n v="2035.5500000000002"/>
    <n v="22000"/>
    <n v="3.7010000000000001"/>
    <n v="81422"/>
    <n v="16560"/>
    <n v="62826.45"/>
  </r>
  <r>
    <x v="62"/>
    <x v="6"/>
    <x v="1"/>
    <x v="2"/>
    <x v="4"/>
    <n v="3123.9750000000004"/>
    <n v="34500"/>
    <n v="3.6219999999999999"/>
    <n v="124959"/>
    <n v="41894"/>
    <n v="79941.024999999994"/>
  </r>
  <r>
    <x v="114"/>
    <x v="4"/>
    <x v="4"/>
    <x v="4"/>
    <x v="3"/>
    <n v="3339.6625000000004"/>
    <n v="35500"/>
    <n v="3.7629999999999999"/>
    <n v="133586.5"/>
    <n v="41204"/>
    <n v="89042.837499999994"/>
  </r>
  <r>
    <x v="115"/>
    <x v="3"/>
    <x v="4"/>
    <x v="3"/>
    <x v="2"/>
    <n v="3527.3500000000004"/>
    <n v="38000"/>
    <n v="3.7130000000000001"/>
    <n v="141094"/>
    <n v="44082"/>
    <n v="93484.65"/>
  </r>
  <r>
    <x v="31"/>
    <x v="3"/>
    <x v="3"/>
    <x v="4"/>
    <x v="0"/>
    <n v="2089.125"/>
    <n v="22500"/>
    <n v="3.714"/>
    <n v="83565"/>
    <n v="42634"/>
    <n v="38841.875"/>
  </r>
  <r>
    <x v="116"/>
    <x v="5"/>
    <x v="1"/>
    <x v="4"/>
    <x v="0"/>
    <n v="2768.6375000000003"/>
    <n v="30500"/>
    <n v="3.6309999999999998"/>
    <n v="110745.5"/>
    <n v="16980"/>
    <n v="90996.862500000003"/>
  </r>
  <r>
    <x v="117"/>
    <x v="0"/>
    <x v="2"/>
    <x v="4"/>
    <x v="3"/>
    <n v="1494.075"/>
    <n v="16500"/>
    <n v="3.6219999999999999"/>
    <n v="59763"/>
    <n v="47613"/>
    <n v="10655.924999999999"/>
  </r>
  <r>
    <x v="118"/>
    <x v="0"/>
    <x v="0"/>
    <x v="1"/>
    <x v="3"/>
    <n v="1944.6000000000001"/>
    <n v="21000"/>
    <n v="3.7040000000000002"/>
    <n v="77784"/>
    <n v="47904"/>
    <n v="27935.4"/>
  </r>
  <r>
    <x v="31"/>
    <x v="3"/>
    <x v="3"/>
    <x v="1"/>
    <x v="1"/>
    <n v="1717.7250000000001"/>
    <n v="18500"/>
    <n v="3.714"/>
    <n v="68709"/>
    <n v="27775"/>
    <n v="39216.275000000001"/>
  </r>
  <r>
    <x v="119"/>
    <x v="0"/>
    <x v="0"/>
    <x v="4"/>
    <x v="3"/>
    <n v="3055.8"/>
    <n v="33000"/>
    <n v="3.7040000000000002"/>
    <n v="122232"/>
    <n v="19928"/>
    <n v="99248.2"/>
  </r>
  <r>
    <x v="120"/>
    <x v="2"/>
    <x v="4"/>
    <x v="4"/>
    <x v="4"/>
    <n v="1953.5250000000001"/>
    <n v="21000"/>
    <n v="3.7210000000000001"/>
    <n v="78141"/>
    <n v="49023"/>
    <n v="27164.474999999999"/>
  </r>
  <r>
    <x v="121"/>
    <x v="0"/>
    <x v="3"/>
    <x v="4"/>
    <x v="4"/>
    <n v="3761"/>
    <n v="40000"/>
    <n v="3.7610000000000001"/>
    <n v="150440"/>
    <n v="24456"/>
    <n v="122223"/>
  </r>
  <r>
    <x v="122"/>
    <x v="0"/>
    <x v="2"/>
    <x v="4"/>
    <x v="2"/>
    <n v="1677.6000000000001"/>
    <n v="18000"/>
    <n v="3.7280000000000002"/>
    <n v="67104"/>
    <n v="47088"/>
    <n v="18338.400000000001"/>
  </r>
  <r>
    <x v="123"/>
    <x v="0"/>
    <x v="1"/>
    <x v="4"/>
    <x v="4"/>
    <n v="3085.3500000000004"/>
    <n v="33500"/>
    <n v="3.6840000000000002"/>
    <n v="123414"/>
    <n v="33433"/>
    <n v="86895.65"/>
  </r>
  <r>
    <x v="34"/>
    <x v="4"/>
    <x v="4"/>
    <x v="5"/>
    <x v="2"/>
    <n v="3347.65"/>
    <n v="35500"/>
    <n v="3.7719999999999998"/>
    <n v="133906"/>
    <n v="45888"/>
    <n v="84670.35"/>
  </r>
  <r>
    <x v="124"/>
    <x v="5"/>
    <x v="0"/>
    <x v="1"/>
    <x v="3"/>
    <n v="3461.3500000000004"/>
    <n v="37000"/>
    <n v="3.742"/>
    <n v="138454"/>
    <n v="41408"/>
    <n v="93584.65"/>
  </r>
  <r>
    <x v="125"/>
    <x v="1"/>
    <x v="4"/>
    <x v="1"/>
    <x v="4"/>
    <n v="1399.5"/>
    <n v="15000"/>
    <n v="3.7320000000000002"/>
    <n v="55980"/>
    <n v="27939"/>
    <n v="26641.5"/>
  </r>
  <r>
    <x v="126"/>
    <x v="2"/>
    <x v="4"/>
    <x v="1"/>
    <x v="1"/>
    <n v="2002.5500000000002"/>
    <n v="22000"/>
    <n v="3.641"/>
    <n v="80102"/>
    <n v="39984"/>
    <n v="38115.449999999997"/>
  </r>
  <r>
    <x v="127"/>
    <x v="4"/>
    <x v="2"/>
    <x v="5"/>
    <x v="4"/>
    <n v="2260.8000000000002"/>
    <n v="24000"/>
    <n v="3.7679999999999998"/>
    <n v="90432"/>
    <n v="26617"/>
    <n v="61554.2"/>
  </r>
  <r>
    <x v="128"/>
    <x v="4"/>
    <x v="4"/>
    <x v="3"/>
    <x v="4"/>
    <n v="1967.1750000000002"/>
    <n v="21000"/>
    <n v="3.7469999999999999"/>
    <n v="78687"/>
    <n v="21875"/>
    <n v="54844.824999999997"/>
  </r>
  <r>
    <x v="129"/>
    <x v="6"/>
    <x v="0"/>
    <x v="5"/>
    <x v="3"/>
    <n v="2463.1750000000002"/>
    <n v="26500"/>
    <n v="3.718"/>
    <n v="98527"/>
    <n v="29360"/>
    <n v="66703.824999999997"/>
  </r>
  <r>
    <x v="81"/>
    <x v="4"/>
    <x v="3"/>
    <x v="3"/>
    <x v="1"/>
    <n v="1555.125"/>
    <n v="16500"/>
    <n v="3.77"/>
    <n v="62205"/>
    <n v="22503"/>
    <n v="38146.875"/>
  </r>
  <r>
    <x v="71"/>
    <x v="4"/>
    <x v="0"/>
    <x v="4"/>
    <x v="4"/>
    <n v="913"/>
    <n v="10000"/>
    <n v="3.6520000000000001"/>
    <n v="36520"/>
    <n v="16262"/>
    <n v="19345"/>
  </r>
  <r>
    <x v="130"/>
    <x v="0"/>
    <x v="4"/>
    <x v="4"/>
    <x v="1"/>
    <n v="1345.9625000000001"/>
    <n v="14500"/>
    <n v="3.7130000000000001"/>
    <n v="53838.5"/>
    <n v="47661"/>
    <n v="4831.5375000000004"/>
  </r>
  <r>
    <x v="3"/>
    <x v="0"/>
    <x v="2"/>
    <x v="3"/>
    <x v="0"/>
    <n v="1223.625"/>
    <n v="13000"/>
    <n v="3.7650000000000001"/>
    <n v="48945"/>
    <n v="30519"/>
    <n v="17202.375"/>
  </r>
  <r>
    <x v="131"/>
    <x v="3"/>
    <x v="3"/>
    <x v="2"/>
    <x v="0"/>
    <n v="3101.1750000000002"/>
    <n v="33000"/>
    <n v="3.7589999999999999"/>
    <n v="124047"/>
    <n v="41836"/>
    <n v="79109.824999999997"/>
  </r>
  <r>
    <x v="132"/>
    <x v="6"/>
    <x v="0"/>
    <x v="2"/>
    <x v="0"/>
    <n v="3084.6750000000002"/>
    <n v="33000"/>
    <n v="3.7389999999999999"/>
    <n v="123387"/>
    <n v="44695"/>
    <n v="75607.324999999997"/>
  </r>
  <r>
    <x v="133"/>
    <x v="3"/>
    <x v="1"/>
    <x v="1"/>
    <x v="4"/>
    <n v="2607.75"/>
    <n v="28500"/>
    <n v="3.66"/>
    <n v="104310"/>
    <n v="48241"/>
    <n v="53461.25"/>
  </r>
  <r>
    <x v="134"/>
    <x v="0"/>
    <x v="1"/>
    <x v="1"/>
    <x v="0"/>
    <n v="2090.7000000000003"/>
    <n v="23000"/>
    <n v="3.6360000000000001"/>
    <n v="83628"/>
    <n v="34300"/>
    <n v="47237.3"/>
  </r>
  <r>
    <x v="111"/>
    <x v="6"/>
    <x v="4"/>
    <x v="1"/>
    <x v="1"/>
    <n v="2924.8"/>
    <n v="32000"/>
    <n v="3.6560000000000001"/>
    <n v="116992"/>
    <n v="26572"/>
    <n v="87495.2"/>
  </r>
  <r>
    <x v="116"/>
    <x v="5"/>
    <x v="2"/>
    <x v="5"/>
    <x v="4"/>
    <n v="1906.2750000000001"/>
    <n v="21000"/>
    <n v="3.6309999999999998"/>
    <n v="76251"/>
    <n v="36767"/>
    <n v="37577.724999999999"/>
  </r>
  <r>
    <x v="135"/>
    <x v="1"/>
    <x v="0"/>
    <x v="2"/>
    <x v="4"/>
    <n v="2682.5625"/>
    <n v="28500"/>
    <n v="3.7650000000000001"/>
    <n v="107302.5"/>
    <n v="31283"/>
    <n v="73336.9375"/>
  </r>
  <r>
    <x v="136"/>
    <x v="0"/>
    <x v="2"/>
    <x v="5"/>
    <x v="4"/>
    <n v="1188.2"/>
    <n v="13000"/>
    <n v="3.6560000000000001"/>
    <n v="47528"/>
    <n v="30993"/>
    <n v="15346.8"/>
  </r>
  <r>
    <x v="137"/>
    <x v="1"/>
    <x v="0"/>
    <x v="2"/>
    <x v="0"/>
    <n v="2602.7625000000003"/>
    <n v="28500"/>
    <n v="3.653"/>
    <n v="104110.5"/>
    <n v="24001"/>
    <n v="77506.737500000003"/>
  </r>
  <r>
    <x v="138"/>
    <x v="4"/>
    <x v="4"/>
    <x v="4"/>
    <x v="0"/>
    <n v="3164.55"/>
    <n v="34000"/>
    <n v="3.7229999999999999"/>
    <n v="126582"/>
    <n v="41643"/>
    <n v="81774.45"/>
  </r>
  <r>
    <x v="31"/>
    <x v="3"/>
    <x v="2"/>
    <x v="4"/>
    <x v="1"/>
    <n v="3017.625"/>
    <n v="32500"/>
    <n v="3.714"/>
    <n v="120705"/>
    <n v="49024"/>
    <n v="68663.375"/>
  </r>
  <r>
    <x v="31"/>
    <x v="3"/>
    <x v="0"/>
    <x v="0"/>
    <x v="3"/>
    <n v="2785.5"/>
    <n v="30000"/>
    <n v="3.714"/>
    <n v="111420"/>
    <n v="38824"/>
    <n v="69810.5"/>
  </r>
  <r>
    <x v="9"/>
    <x v="1"/>
    <x v="4"/>
    <x v="0"/>
    <x v="1"/>
    <n v="1116.9000000000001"/>
    <n v="12000"/>
    <n v="3.7229999999999999"/>
    <n v="44676"/>
    <n v="37262"/>
    <n v="6297.1"/>
  </r>
  <r>
    <x v="139"/>
    <x v="0"/>
    <x v="0"/>
    <x v="3"/>
    <x v="0"/>
    <n v="1547.2875000000001"/>
    <n v="16500"/>
    <n v="3.7509999999999999"/>
    <n v="61891.5"/>
    <n v="17548"/>
    <n v="42796.212500000001"/>
  </r>
  <r>
    <x v="140"/>
    <x v="1"/>
    <x v="1"/>
    <x v="1"/>
    <x v="1"/>
    <n v="1077.55"/>
    <n v="11500"/>
    <n v="3.7480000000000002"/>
    <n v="43102"/>
    <n v="36184"/>
    <n v="5840.45"/>
  </r>
  <r>
    <x v="141"/>
    <x v="6"/>
    <x v="3"/>
    <x v="1"/>
    <x v="0"/>
    <n v="2605.4"/>
    <n v="28000"/>
    <n v="3.722"/>
    <n v="104216"/>
    <n v="20014"/>
    <n v="81596.600000000006"/>
  </r>
  <r>
    <x v="0"/>
    <x v="0"/>
    <x v="1"/>
    <x v="5"/>
    <x v="0"/>
    <n v="1442.2750000000001"/>
    <n v="15500"/>
    <n v="3.722"/>
    <n v="57691"/>
    <n v="38643"/>
    <n v="17605.724999999999"/>
  </r>
  <r>
    <x v="142"/>
    <x v="4"/>
    <x v="2"/>
    <x v="4"/>
    <x v="4"/>
    <n v="1221.075"/>
    <n v="13500"/>
    <n v="3.6179999999999999"/>
    <n v="48843"/>
    <n v="44510"/>
    <n v="3111.9250000000002"/>
  </r>
  <r>
    <x v="143"/>
    <x v="5"/>
    <x v="0"/>
    <x v="0"/>
    <x v="2"/>
    <n v="952.08750000000009"/>
    <n v="10500"/>
    <n v="3.6269999999999998"/>
    <n v="38083.5"/>
    <n v="33875"/>
    <n v="3256.4124999999999"/>
  </r>
  <r>
    <x v="144"/>
    <x v="6"/>
    <x v="2"/>
    <x v="2"/>
    <x v="4"/>
    <n v="3069.8250000000003"/>
    <n v="33000"/>
    <n v="3.7210000000000001"/>
    <n v="122793"/>
    <n v="46339"/>
    <n v="73384.175000000003"/>
  </r>
  <r>
    <x v="145"/>
    <x v="3"/>
    <x v="4"/>
    <x v="3"/>
    <x v="4"/>
    <n v="1808.1375"/>
    <n v="19500"/>
    <n v="3.7090000000000001"/>
    <n v="72325.5"/>
    <n v="37413"/>
    <n v="33104.362500000003"/>
  </r>
  <r>
    <x v="146"/>
    <x v="5"/>
    <x v="0"/>
    <x v="3"/>
    <x v="3"/>
    <n v="2157.9749999999999"/>
    <n v="23000"/>
    <n v="3.7530000000000001"/>
    <n v="86319"/>
    <n v="16395"/>
    <n v="67766.024999999994"/>
  </r>
  <r>
    <x v="32"/>
    <x v="3"/>
    <x v="2"/>
    <x v="4"/>
    <x v="4"/>
    <n v="908.75"/>
    <n v="10000"/>
    <n v="3.6349999999999998"/>
    <n v="36350"/>
    <n v="28053"/>
    <n v="7388.25"/>
  </r>
  <r>
    <x v="60"/>
    <x v="3"/>
    <x v="4"/>
    <x v="0"/>
    <x v="2"/>
    <n v="1708.4750000000001"/>
    <n v="18500"/>
    <n v="3.694"/>
    <n v="68339"/>
    <n v="22381"/>
    <n v="44249.525000000001"/>
  </r>
  <r>
    <x v="134"/>
    <x v="0"/>
    <x v="0"/>
    <x v="0"/>
    <x v="2"/>
    <n v="3636"/>
    <n v="40000"/>
    <n v="3.6360000000000001"/>
    <n v="145440"/>
    <n v="32081"/>
    <n v="109723"/>
  </r>
  <r>
    <x v="147"/>
    <x v="4"/>
    <x v="2"/>
    <x v="2"/>
    <x v="1"/>
    <n v="2581.6000000000004"/>
    <n v="28000"/>
    <n v="3.6880000000000002"/>
    <n v="103264"/>
    <n v="33622"/>
    <n v="67060.399999999994"/>
  </r>
  <r>
    <x v="148"/>
    <x v="1"/>
    <x v="3"/>
    <x v="3"/>
    <x v="2"/>
    <n v="2773.5"/>
    <n v="30000"/>
    <n v="3.698"/>
    <n v="110940"/>
    <n v="31731"/>
    <n v="76435.5"/>
  </r>
  <r>
    <x v="149"/>
    <x v="5"/>
    <x v="2"/>
    <x v="0"/>
    <x v="0"/>
    <n v="3175.6000000000004"/>
    <n v="34000"/>
    <n v="3.7360000000000002"/>
    <n v="127024"/>
    <n v="47446"/>
    <n v="76402.399999999994"/>
  </r>
  <r>
    <x v="150"/>
    <x v="5"/>
    <x v="2"/>
    <x v="5"/>
    <x v="1"/>
    <n v="2508.9750000000004"/>
    <n v="27000"/>
    <n v="3.7170000000000001"/>
    <n v="100359"/>
    <n v="41431"/>
    <n v="56419.025000000001"/>
  </r>
  <r>
    <x v="151"/>
    <x v="3"/>
    <x v="0"/>
    <x v="3"/>
    <x v="3"/>
    <n v="2856.2625000000003"/>
    <n v="31500"/>
    <n v="3.6269999999999998"/>
    <n v="114250.5"/>
    <n v="49095"/>
    <n v="62299.237500000003"/>
  </r>
  <r>
    <x v="152"/>
    <x v="4"/>
    <x v="4"/>
    <x v="4"/>
    <x v="0"/>
    <n v="2093.625"/>
    <n v="22500"/>
    <n v="3.722"/>
    <n v="83745"/>
    <n v="48759"/>
    <n v="32892.375"/>
  </r>
  <r>
    <x v="153"/>
    <x v="0"/>
    <x v="3"/>
    <x v="0"/>
    <x v="2"/>
    <n v="1904.1750000000002"/>
    <n v="21000"/>
    <n v="3.6269999999999998"/>
    <n v="76167"/>
    <n v="31367"/>
    <n v="42895.824999999997"/>
  </r>
  <r>
    <x v="121"/>
    <x v="0"/>
    <x v="2"/>
    <x v="3"/>
    <x v="4"/>
    <n v="1410.375"/>
    <n v="15000"/>
    <n v="3.7610000000000001"/>
    <n v="56415"/>
    <n v="34971"/>
    <n v="20033.625"/>
  </r>
  <r>
    <x v="154"/>
    <x v="6"/>
    <x v="1"/>
    <x v="2"/>
    <x v="2"/>
    <n v="1419.375"/>
    <n v="15000"/>
    <n v="3.7850000000000001"/>
    <n v="56775"/>
    <n v="49646"/>
    <n v="5709.625"/>
  </r>
  <r>
    <x v="155"/>
    <x v="6"/>
    <x v="1"/>
    <x v="3"/>
    <x v="0"/>
    <n v="1638.9"/>
    <n v="18000"/>
    <n v="3.6419999999999999"/>
    <n v="65556"/>
    <n v="48802"/>
    <n v="15115.1"/>
  </r>
  <r>
    <x v="96"/>
    <x v="1"/>
    <x v="1"/>
    <x v="5"/>
    <x v="2"/>
    <n v="1082.7"/>
    <n v="12000"/>
    <n v="3.609"/>
    <n v="43308"/>
    <n v="47388"/>
    <n v="-5162.7"/>
  </r>
  <r>
    <x v="156"/>
    <x v="3"/>
    <x v="2"/>
    <x v="3"/>
    <x v="1"/>
    <n v="1411.125"/>
    <n v="15000"/>
    <n v="3.7629999999999999"/>
    <n v="56445"/>
    <n v="24750"/>
    <n v="30283.875"/>
  </r>
  <r>
    <x v="98"/>
    <x v="4"/>
    <x v="1"/>
    <x v="2"/>
    <x v="4"/>
    <n v="1393.0875000000001"/>
    <n v="14500"/>
    <n v="3.843"/>
    <n v="55723.5"/>
    <n v="37577"/>
    <n v="16753.412499999999"/>
  </r>
  <r>
    <x v="157"/>
    <x v="2"/>
    <x v="0"/>
    <x v="4"/>
    <x v="2"/>
    <n v="1410.375"/>
    <n v="15000"/>
    <n v="3.7610000000000001"/>
    <n v="56415"/>
    <n v="43444"/>
    <n v="11560.625"/>
  </r>
  <r>
    <x v="121"/>
    <x v="0"/>
    <x v="0"/>
    <x v="0"/>
    <x v="2"/>
    <n v="2538.6750000000002"/>
    <n v="27000"/>
    <n v="3.7610000000000001"/>
    <n v="101547"/>
    <n v="28220"/>
    <n v="70788.324999999997"/>
  </r>
  <r>
    <x v="13"/>
    <x v="2"/>
    <x v="4"/>
    <x v="3"/>
    <x v="0"/>
    <n v="2014.5500000000002"/>
    <n v="21500"/>
    <n v="3.7480000000000002"/>
    <n v="80582"/>
    <n v="24106"/>
    <n v="54461.45"/>
  </r>
  <r>
    <x v="158"/>
    <x v="4"/>
    <x v="4"/>
    <x v="0"/>
    <x v="2"/>
    <n v="2745"/>
    <n v="30000"/>
    <n v="3.66"/>
    <n v="109800"/>
    <n v="39765"/>
    <n v="67290"/>
  </r>
  <r>
    <x v="159"/>
    <x v="2"/>
    <x v="2"/>
    <x v="1"/>
    <x v="3"/>
    <n v="1496.1375"/>
    <n v="16500"/>
    <n v="3.6269999999999998"/>
    <n v="59845.5"/>
    <n v="44359"/>
    <n v="13990.362499999999"/>
  </r>
  <r>
    <x v="37"/>
    <x v="5"/>
    <x v="4"/>
    <x v="5"/>
    <x v="4"/>
    <n v="1354.5"/>
    <n v="15000"/>
    <n v="3.6120000000000001"/>
    <n v="54180"/>
    <n v="16369"/>
    <n v="36456.5"/>
  </r>
  <r>
    <x v="160"/>
    <x v="4"/>
    <x v="0"/>
    <x v="2"/>
    <x v="3"/>
    <n v="1317.75"/>
    <n v="14000"/>
    <n v="3.7650000000000001"/>
    <n v="52710"/>
    <n v="36798"/>
    <n v="14594.25"/>
  </r>
  <r>
    <x v="23"/>
    <x v="3"/>
    <x v="4"/>
    <x v="2"/>
    <x v="2"/>
    <n v="2885.3"/>
    <n v="30500"/>
    <n v="3.7839999999999998"/>
    <n v="115412"/>
    <n v="48019"/>
    <n v="64507.7"/>
  </r>
  <r>
    <x v="29"/>
    <x v="3"/>
    <x v="2"/>
    <x v="0"/>
    <x v="0"/>
    <n v="1781.325"/>
    <n v="19500"/>
    <n v="3.6539999999999999"/>
    <n v="71253"/>
    <n v="35142"/>
    <n v="34329.675000000003"/>
  </r>
  <r>
    <x v="24"/>
    <x v="2"/>
    <x v="0"/>
    <x v="2"/>
    <x v="4"/>
    <n v="2850.2250000000004"/>
    <n v="30500"/>
    <n v="3.738"/>
    <n v="114009"/>
    <n v="46975"/>
    <n v="64183.775000000001"/>
  </r>
  <r>
    <x v="0"/>
    <x v="0"/>
    <x v="1"/>
    <x v="0"/>
    <x v="0"/>
    <n v="1070.075"/>
    <n v="11500"/>
    <n v="3.722"/>
    <n v="42803"/>
    <n v="37582"/>
    <n v="4150.9250000000002"/>
  </r>
  <r>
    <x v="125"/>
    <x v="1"/>
    <x v="2"/>
    <x v="4"/>
    <x v="3"/>
    <n v="1632.75"/>
    <n v="17500"/>
    <n v="3.7320000000000002"/>
    <n v="65310"/>
    <n v="32139"/>
    <n v="31538.25"/>
  </r>
  <r>
    <x v="161"/>
    <x v="6"/>
    <x v="4"/>
    <x v="0"/>
    <x v="2"/>
    <n v="1679.4"/>
    <n v="18000"/>
    <n v="3.7320000000000002"/>
    <n v="67176"/>
    <n v="31816"/>
    <n v="33680.6"/>
  </r>
  <r>
    <x v="162"/>
    <x v="0"/>
    <x v="0"/>
    <x v="3"/>
    <x v="4"/>
    <n v="3644"/>
    <n v="40000"/>
    <n v="3.6440000000000001"/>
    <n v="145760"/>
    <n v="26612"/>
    <n v="115504"/>
  </r>
  <r>
    <x v="163"/>
    <x v="0"/>
    <x v="3"/>
    <x v="3"/>
    <x v="3"/>
    <n v="1276.7625"/>
    <n v="13500"/>
    <n v="3.7829999999999999"/>
    <n v="51070.5"/>
    <n v="29584"/>
    <n v="20209.737499999999"/>
  </r>
  <r>
    <x v="164"/>
    <x v="1"/>
    <x v="4"/>
    <x v="0"/>
    <x v="3"/>
    <n v="3005.6000000000004"/>
    <n v="32000"/>
    <n v="3.7570000000000001"/>
    <n v="120224"/>
    <n v="41341"/>
    <n v="75877.399999999994"/>
  </r>
  <r>
    <x v="165"/>
    <x v="4"/>
    <x v="1"/>
    <x v="2"/>
    <x v="1"/>
    <n v="1732.0625"/>
    <n v="18500"/>
    <n v="3.7450000000000001"/>
    <n v="69282.5"/>
    <n v="17467"/>
    <n v="50083.4375"/>
  </r>
  <r>
    <x v="128"/>
    <x v="4"/>
    <x v="4"/>
    <x v="1"/>
    <x v="2"/>
    <n v="1217.7750000000001"/>
    <n v="13000"/>
    <n v="3.7469999999999999"/>
    <n v="48711"/>
    <n v="34696"/>
    <n v="12797.225"/>
  </r>
  <r>
    <x v="166"/>
    <x v="2"/>
    <x v="4"/>
    <x v="1"/>
    <x v="3"/>
    <n v="3471.5625"/>
    <n v="37500"/>
    <n v="3.7029999999999998"/>
    <n v="138862.5"/>
    <n v="34228"/>
    <n v="101162.9375"/>
  </r>
  <r>
    <x v="167"/>
    <x v="0"/>
    <x v="2"/>
    <x v="0"/>
    <x v="1"/>
    <n v="2612.4"/>
    <n v="28000"/>
    <n v="3.7320000000000002"/>
    <n v="104496"/>
    <n v="42473"/>
    <n v="59410.6"/>
  </r>
  <r>
    <x v="114"/>
    <x v="4"/>
    <x v="0"/>
    <x v="2"/>
    <x v="1"/>
    <n v="2069.65"/>
    <n v="22000"/>
    <n v="3.7629999999999999"/>
    <n v="82786"/>
    <n v="16456"/>
    <n v="64260.35"/>
  </r>
  <r>
    <x v="39"/>
    <x v="4"/>
    <x v="0"/>
    <x v="5"/>
    <x v="1"/>
    <n v="1520.8875"/>
    <n v="16500"/>
    <n v="3.6869999999999998"/>
    <n v="60835.5"/>
    <n v="24075"/>
    <n v="35239.612500000003"/>
  </r>
  <r>
    <x v="168"/>
    <x v="0"/>
    <x v="3"/>
    <x v="3"/>
    <x v="1"/>
    <n v="1256.5125"/>
    <n v="13500"/>
    <n v="3.7229999999999999"/>
    <n v="50260.5"/>
    <n v="44368"/>
    <n v="4635.9875000000002"/>
  </r>
  <r>
    <x v="169"/>
    <x v="4"/>
    <x v="3"/>
    <x v="0"/>
    <x v="2"/>
    <n v="1513.2"/>
    <n v="16000"/>
    <n v="3.7829999999999999"/>
    <n v="60528"/>
    <n v="41826"/>
    <n v="17188.8"/>
  </r>
  <r>
    <x v="99"/>
    <x v="1"/>
    <x v="3"/>
    <x v="1"/>
    <x v="3"/>
    <n v="2664.0375000000004"/>
    <n v="28500"/>
    <n v="3.7389999999999999"/>
    <n v="106561.5"/>
    <n v="38257"/>
    <n v="65640.462499999994"/>
  </r>
  <r>
    <x v="170"/>
    <x v="4"/>
    <x v="4"/>
    <x v="0"/>
    <x v="0"/>
    <n v="1827.15"/>
    <n v="19500"/>
    <n v="3.7480000000000002"/>
    <n v="73086"/>
    <n v="48951"/>
    <n v="22307.85"/>
  </r>
  <r>
    <x v="109"/>
    <x v="6"/>
    <x v="4"/>
    <x v="3"/>
    <x v="3"/>
    <n v="1817.4"/>
    <n v="19500"/>
    <n v="3.7280000000000002"/>
    <n v="72696"/>
    <n v="15436"/>
    <n v="55442.6"/>
  </r>
  <r>
    <x v="23"/>
    <x v="3"/>
    <x v="0"/>
    <x v="5"/>
    <x v="2"/>
    <n v="2317.7000000000003"/>
    <n v="24500"/>
    <n v="3.7839999999999998"/>
    <n v="92708"/>
    <n v="31756"/>
    <n v="58634.3"/>
  </r>
  <r>
    <x v="117"/>
    <x v="0"/>
    <x v="1"/>
    <x v="2"/>
    <x v="0"/>
    <n v="2082.65"/>
    <n v="23000"/>
    <n v="3.6219999999999999"/>
    <n v="83306"/>
    <n v="21159"/>
    <n v="60064.35"/>
  </r>
  <r>
    <x v="126"/>
    <x v="2"/>
    <x v="2"/>
    <x v="1"/>
    <x v="1"/>
    <n v="955.76250000000005"/>
    <n v="10500"/>
    <n v="3.641"/>
    <n v="38230.5"/>
    <n v="45361"/>
    <n v="-8086.2624999999998"/>
  </r>
  <r>
    <x v="144"/>
    <x v="6"/>
    <x v="2"/>
    <x v="0"/>
    <x v="3"/>
    <n v="2511.6750000000002"/>
    <n v="27000"/>
    <n v="3.7210000000000001"/>
    <n v="100467"/>
    <n v="31940"/>
    <n v="66015.324999999997"/>
  </r>
  <r>
    <x v="97"/>
    <x v="0"/>
    <x v="0"/>
    <x v="4"/>
    <x v="0"/>
    <n v="2622.7125000000001"/>
    <n v="28500"/>
    <n v="3.681"/>
    <n v="104908.5"/>
    <n v="39907"/>
    <n v="62378.787499999999"/>
  </r>
  <r>
    <x v="171"/>
    <x v="2"/>
    <x v="4"/>
    <x v="4"/>
    <x v="1"/>
    <n v="1431.0375000000001"/>
    <n v="15500"/>
    <n v="3.6930000000000001"/>
    <n v="57241.5"/>
    <n v="35989"/>
    <n v="19821.462500000001"/>
  </r>
  <r>
    <x v="172"/>
    <x v="3"/>
    <x v="4"/>
    <x v="2"/>
    <x v="2"/>
    <n v="2379.15"/>
    <n v="25500"/>
    <n v="3.7320000000000002"/>
    <n v="95166"/>
    <n v="48160"/>
    <n v="44626.85"/>
  </r>
  <r>
    <x v="173"/>
    <x v="6"/>
    <x v="0"/>
    <x v="4"/>
    <x v="1"/>
    <n v="3262.8375000000001"/>
    <n v="34500"/>
    <n v="3.7829999999999999"/>
    <n v="130513.5"/>
    <n v="25624"/>
    <n v="101626.66250000001"/>
  </r>
  <r>
    <x v="102"/>
    <x v="2"/>
    <x v="3"/>
    <x v="2"/>
    <x v="1"/>
    <n v="3277.8"/>
    <n v="36000"/>
    <n v="3.6419999999999999"/>
    <n v="131112"/>
    <n v="19109"/>
    <n v="108725.2"/>
  </r>
  <r>
    <x v="174"/>
    <x v="4"/>
    <x v="3"/>
    <x v="5"/>
    <x v="2"/>
    <n v="2086.1"/>
    <n v="23000"/>
    <n v="3.6280000000000001"/>
    <n v="83444"/>
    <n v="23212"/>
    <n v="58145.9"/>
  </r>
  <r>
    <x v="48"/>
    <x v="5"/>
    <x v="0"/>
    <x v="5"/>
    <x v="2"/>
    <n v="1281.3500000000001"/>
    <n v="14000"/>
    <n v="3.661"/>
    <n v="51254"/>
    <n v="25171"/>
    <n v="24801.65"/>
  </r>
  <r>
    <x v="130"/>
    <x v="0"/>
    <x v="0"/>
    <x v="0"/>
    <x v="4"/>
    <n v="2784.75"/>
    <n v="30000"/>
    <n v="3.7130000000000001"/>
    <n v="111390"/>
    <n v="39424"/>
    <n v="69181.25"/>
  </r>
  <r>
    <x v="28"/>
    <x v="0"/>
    <x v="1"/>
    <x v="5"/>
    <x v="2"/>
    <n v="1034.7125000000001"/>
    <n v="11500"/>
    <n v="3.5990000000000002"/>
    <n v="41388.5"/>
    <n v="16243"/>
    <n v="24110.787499999999"/>
  </r>
  <r>
    <x v="175"/>
    <x v="0"/>
    <x v="0"/>
    <x v="5"/>
    <x v="0"/>
    <n v="3489.375"/>
    <n v="37500"/>
    <n v="3.722"/>
    <n v="139575"/>
    <n v="27869"/>
    <n v="108216.625"/>
  </r>
  <r>
    <x v="176"/>
    <x v="0"/>
    <x v="2"/>
    <x v="3"/>
    <x v="2"/>
    <n v="1440.7250000000001"/>
    <n v="15500"/>
    <n v="3.718"/>
    <n v="57629"/>
    <n v="17582"/>
    <n v="38606.275000000001"/>
  </r>
  <r>
    <x v="177"/>
    <x v="0"/>
    <x v="1"/>
    <x v="3"/>
    <x v="4"/>
    <n v="3024.9375"/>
    <n v="32500"/>
    <n v="3.7229999999999999"/>
    <n v="120997.5"/>
    <n v="27578"/>
    <n v="90394.5625"/>
  </r>
  <r>
    <x v="178"/>
    <x v="5"/>
    <x v="1"/>
    <x v="3"/>
    <x v="1"/>
    <n v="3355.2000000000003"/>
    <n v="36000"/>
    <n v="3.7280000000000002"/>
    <n v="134208"/>
    <n v="21652"/>
    <n v="109200.8"/>
  </r>
  <r>
    <x v="179"/>
    <x v="0"/>
    <x v="2"/>
    <x v="0"/>
    <x v="1"/>
    <n v="986.73750000000007"/>
    <n v="10500"/>
    <n v="3.7589999999999999"/>
    <n v="39469.5"/>
    <n v="37931"/>
    <n v="551.76249999999993"/>
  </r>
  <r>
    <x v="69"/>
    <x v="1"/>
    <x v="2"/>
    <x v="3"/>
    <x v="3"/>
    <n v="1829"/>
    <n v="20000"/>
    <n v="3.6579999999999999"/>
    <n v="73160"/>
    <n v="42067"/>
    <n v="29264"/>
  </r>
  <r>
    <x v="65"/>
    <x v="6"/>
    <x v="2"/>
    <x v="1"/>
    <x v="3"/>
    <n v="1327.4750000000001"/>
    <n v="14500"/>
    <n v="3.6619999999999999"/>
    <n v="53099"/>
    <n v="30983"/>
    <n v="20788.525000000001"/>
  </r>
  <r>
    <x v="41"/>
    <x v="6"/>
    <x v="4"/>
    <x v="4"/>
    <x v="3"/>
    <n v="3634.9875000000002"/>
    <n v="39500"/>
    <n v="3.681"/>
    <n v="145399.5"/>
    <n v="36889"/>
    <n v="104875.5125"/>
  </r>
  <r>
    <x v="11"/>
    <x v="2"/>
    <x v="1"/>
    <x v="2"/>
    <x v="3"/>
    <n v="1394.625"/>
    <n v="15000"/>
    <n v="3.7189999999999999"/>
    <n v="55785"/>
    <n v="43950"/>
    <n v="10440.375"/>
  </r>
  <r>
    <x v="180"/>
    <x v="6"/>
    <x v="0"/>
    <x v="3"/>
    <x v="2"/>
    <n v="1546.0500000000002"/>
    <n v="16500"/>
    <n v="3.7480000000000002"/>
    <n v="61842"/>
    <n v="16418"/>
    <n v="43877.95"/>
  </r>
  <r>
    <x v="181"/>
    <x v="4"/>
    <x v="1"/>
    <x v="4"/>
    <x v="0"/>
    <n v="1508.4"/>
    <n v="16000"/>
    <n v="3.7709999999999999"/>
    <n v="60336"/>
    <n v="49561"/>
    <n v="9266.6"/>
  </r>
  <r>
    <x v="182"/>
    <x v="3"/>
    <x v="2"/>
    <x v="1"/>
    <x v="4"/>
    <n v="3473.6625000000004"/>
    <n v="38500"/>
    <n v="3.609"/>
    <n v="138946.5"/>
    <n v="38527"/>
    <n v="96945.837499999994"/>
  </r>
  <r>
    <x v="133"/>
    <x v="3"/>
    <x v="2"/>
    <x v="4"/>
    <x v="1"/>
    <n v="1509.75"/>
    <n v="16500"/>
    <n v="3.66"/>
    <n v="60390"/>
    <n v="24683"/>
    <n v="34197.25"/>
  </r>
  <r>
    <x v="124"/>
    <x v="5"/>
    <x v="0"/>
    <x v="1"/>
    <x v="1"/>
    <n v="2479.0750000000003"/>
    <n v="26500"/>
    <n v="3.742"/>
    <n v="99163"/>
    <n v="48807"/>
    <n v="47876.925000000003"/>
  </r>
  <r>
    <x v="183"/>
    <x v="1"/>
    <x v="2"/>
    <x v="5"/>
    <x v="3"/>
    <n v="3293.0250000000001"/>
    <n v="34500"/>
    <n v="3.8180000000000001"/>
    <n v="131721"/>
    <n v="15062"/>
    <n v="113365.97500000001"/>
  </r>
  <r>
    <x v="164"/>
    <x v="1"/>
    <x v="1"/>
    <x v="4"/>
    <x v="2"/>
    <n v="1784.575"/>
    <n v="19000"/>
    <n v="3.7570000000000001"/>
    <n v="71383"/>
    <n v="29809"/>
    <n v="39789.425000000003"/>
  </r>
  <r>
    <x v="184"/>
    <x v="2"/>
    <x v="0"/>
    <x v="1"/>
    <x v="2"/>
    <n v="2107.375"/>
    <n v="23000"/>
    <n v="3.665"/>
    <n v="84295"/>
    <n v="35410"/>
    <n v="46777.625"/>
  </r>
  <r>
    <x v="185"/>
    <x v="5"/>
    <x v="1"/>
    <x v="3"/>
    <x v="0"/>
    <n v="1034.7125000000001"/>
    <n v="11500"/>
    <n v="3.5990000000000002"/>
    <n v="41388.5"/>
    <n v="28578"/>
    <n v="11775.7875"/>
  </r>
  <r>
    <x v="119"/>
    <x v="0"/>
    <x v="4"/>
    <x v="1"/>
    <x v="1"/>
    <n v="1250.1000000000001"/>
    <n v="13500"/>
    <n v="3.7040000000000002"/>
    <n v="50004"/>
    <n v="29043"/>
    <n v="19710.900000000001"/>
  </r>
  <r>
    <x v="186"/>
    <x v="6"/>
    <x v="2"/>
    <x v="2"/>
    <x v="3"/>
    <n v="2393.9500000000003"/>
    <n v="26000"/>
    <n v="3.6829999999999998"/>
    <n v="95758"/>
    <n v="49950"/>
    <n v="43414.05"/>
  </r>
  <r>
    <x v="138"/>
    <x v="4"/>
    <x v="1"/>
    <x v="5"/>
    <x v="4"/>
    <n v="2419.9500000000003"/>
    <n v="26000"/>
    <n v="3.7229999999999999"/>
    <n v="96798"/>
    <n v="49870"/>
    <n v="44508.05"/>
  </r>
  <r>
    <x v="187"/>
    <x v="3"/>
    <x v="0"/>
    <x v="3"/>
    <x v="1"/>
    <n v="3288.25"/>
    <n v="35000"/>
    <n v="3.758"/>
    <n v="131530"/>
    <n v="18952"/>
    <n v="109289.75"/>
  </r>
  <r>
    <x v="188"/>
    <x v="1"/>
    <x v="0"/>
    <x v="0"/>
    <x v="2"/>
    <n v="3400.3125"/>
    <n v="37500"/>
    <n v="3.6269999999999998"/>
    <n v="136012.5"/>
    <n v="27205"/>
    <n v="105407.1875"/>
  </r>
  <r>
    <x v="189"/>
    <x v="0"/>
    <x v="0"/>
    <x v="5"/>
    <x v="4"/>
    <n v="1912.0500000000002"/>
    <n v="21000"/>
    <n v="3.6419999999999999"/>
    <n v="76482"/>
    <n v="48714"/>
    <n v="25855.95"/>
  </r>
  <r>
    <x v="15"/>
    <x v="5"/>
    <x v="4"/>
    <x v="4"/>
    <x v="0"/>
    <n v="1419.75"/>
    <n v="15000"/>
    <n v="3.786"/>
    <n v="56790"/>
    <n v="35174"/>
    <n v="20196.25"/>
  </r>
  <r>
    <x v="174"/>
    <x v="4"/>
    <x v="3"/>
    <x v="4"/>
    <x v="3"/>
    <n v="1179.1000000000001"/>
    <n v="13000"/>
    <n v="3.6280000000000001"/>
    <n v="47164"/>
    <n v="33570"/>
    <n v="12414.9"/>
  </r>
  <r>
    <x v="190"/>
    <x v="4"/>
    <x v="3"/>
    <x v="1"/>
    <x v="4"/>
    <n v="1812.0375000000001"/>
    <n v="19500"/>
    <n v="3.7170000000000001"/>
    <n v="72481.5"/>
    <n v="49812"/>
    <n v="20857.462500000001"/>
  </r>
  <r>
    <x v="191"/>
    <x v="3"/>
    <x v="0"/>
    <x v="5"/>
    <x v="3"/>
    <n v="3157.6125000000002"/>
    <n v="34500"/>
    <n v="3.661"/>
    <n v="126304.5"/>
    <n v="43671"/>
    <n v="79475.887499999997"/>
  </r>
  <r>
    <x v="192"/>
    <x v="4"/>
    <x v="0"/>
    <x v="5"/>
    <x v="3"/>
    <n v="1385.25"/>
    <n v="15000"/>
    <n v="3.694"/>
    <n v="55410"/>
    <n v="28990"/>
    <n v="25034.75"/>
  </r>
  <r>
    <x v="4"/>
    <x v="2"/>
    <x v="4"/>
    <x v="5"/>
    <x v="4"/>
    <n v="2519.7750000000001"/>
    <n v="27000"/>
    <n v="3.7330000000000001"/>
    <n v="100791"/>
    <n v="46794"/>
    <n v="51477.224999999999"/>
  </r>
  <r>
    <x v="46"/>
    <x v="2"/>
    <x v="1"/>
    <x v="4"/>
    <x v="1"/>
    <n v="1304.1000000000001"/>
    <n v="14000"/>
    <n v="3.726"/>
    <n v="52164"/>
    <n v="15925"/>
    <n v="34934.9"/>
  </r>
  <r>
    <x v="51"/>
    <x v="0"/>
    <x v="1"/>
    <x v="1"/>
    <x v="3"/>
    <n v="3521.65"/>
    <n v="38000"/>
    <n v="3.7069999999999999"/>
    <n v="140866"/>
    <n v="21447"/>
    <n v="115897.35"/>
  </r>
  <r>
    <x v="172"/>
    <x v="3"/>
    <x v="0"/>
    <x v="1"/>
    <x v="1"/>
    <n v="1119.6000000000001"/>
    <n v="12000"/>
    <n v="3.7320000000000002"/>
    <n v="44784"/>
    <n v="39948"/>
    <n v="3716.3999999999996"/>
  </r>
  <r>
    <x v="40"/>
    <x v="5"/>
    <x v="4"/>
    <x v="5"/>
    <x v="2"/>
    <n v="3250.9125000000004"/>
    <n v="35500"/>
    <n v="3.6629999999999998"/>
    <n v="130036.5"/>
    <n v="42191"/>
    <n v="84594.587499999994"/>
  </r>
  <r>
    <x v="193"/>
    <x v="2"/>
    <x v="3"/>
    <x v="1"/>
    <x v="4"/>
    <n v="3463.7000000000003"/>
    <n v="38000"/>
    <n v="3.6459999999999999"/>
    <n v="138548"/>
    <n v="33392"/>
    <n v="101692.3"/>
  </r>
  <r>
    <x v="27"/>
    <x v="5"/>
    <x v="4"/>
    <x v="2"/>
    <x v="0"/>
    <n v="2911.2250000000004"/>
    <n v="30500"/>
    <n v="3.8180000000000001"/>
    <n v="116449"/>
    <n v="15538"/>
    <n v="97999.774999999994"/>
  </r>
  <r>
    <x v="159"/>
    <x v="2"/>
    <x v="4"/>
    <x v="1"/>
    <x v="2"/>
    <n v="1632.1499999999999"/>
    <n v="18000"/>
    <n v="3.6269999999999998"/>
    <n v="65285.999999999993"/>
    <n v="36955"/>
    <n v="26698.849999999991"/>
  </r>
  <r>
    <x v="194"/>
    <x v="5"/>
    <x v="1"/>
    <x v="1"/>
    <x v="0"/>
    <n v="3064.75"/>
    <n v="32500"/>
    <n v="3.7719999999999998"/>
    <n v="122590"/>
    <n v="18796"/>
    <n v="100729.25"/>
  </r>
  <r>
    <x v="26"/>
    <x v="0"/>
    <x v="3"/>
    <x v="2"/>
    <x v="0"/>
    <n v="2011.325"/>
    <n v="21500"/>
    <n v="3.742"/>
    <n v="80453"/>
    <n v="22448"/>
    <n v="55993.675000000003"/>
  </r>
  <r>
    <x v="20"/>
    <x v="0"/>
    <x v="1"/>
    <x v="1"/>
    <x v="4"/>
    <n v="1010.075"/>
    <n v="11000"/>
    <n v="3.673"/>
    <n v="40403"/>
    <n v="46402"/>
    <n v="-7009.0749999999998"/>
  </r>
  <r>
    <x v="161"/>
    <x v="6"/>
    <x v="0"/>
    <x v="3"/>
    <x v="2"/>
    <n v="1212.9000000000001"/>
    <n v="13000"/>
    <n v="3.7320000000000002"/>
    <n v="48516"/>
    <n v="33813"/>
    <n v="13490.1"/>
  </r>
  <r>
    <x v="6"/>
    <x v="4"/>
    <x v="4"/>
    <x v="2"/>
    <x v="3"/>
    <n v="1184.3"/>
    <n v="13000"/>
    <n v="3.6440000000000001"/>
    <n v="47372"/>
    <n v="26697"/>
    <n v="19490.7"/>
  </r>
  <r>
    <x v="195"/>
    <x v="3"/>
    <x v="3"/>
    <x v="1"/>
    <x v="2"/>
    <n v="3245.5875000000001"/>
    <n v="34500"/>
    <n v="3.7629999999999999"/>
    <n v="129823.5"/>
    <n v="34546"/>
    <n v="92031.912500000006"/>
  </r>
  <r>
    <x v="196"/>
    <x v="5"/>
    <x v="0"/>
    <x v="2"/>
    <x v="4"/>
    <n v="2860"/>
    <n v="32000"/>
    <n v="3.5750000000000002"/>
    <n v="114400"/>
    <n v="31596"/>
    <n v="79944"/>
  </r>
  <r>
    <x v="197"/>
    <x v="0"/>
    <x v="0"/>
    <x v="1"/>
    <x v="0"/>
    <n v="926"/>
    <n v="10000"/>
    <n v="3.7040000000000002"/>
    <n v="37040"/>
    <n v="38876"/>
    <n v="-2762"/>
  </r>
  <r>
    <x v="198"/>
    <x v="1"/>
    <x v="4"/>
    <x v="0"/>
    <x v="0"/>
    <n v="990.67500000000007"/>
    <n v="10500"/>
    <n v="3.774"/>
    <n v="39627"/>
    <n v="22086"/>
    <n v="16550.325000000001"/>
  </r>
  <r>
    <x v="108"/>
    <x v="4"/>
    <x v="1"/>
    <x v="4"/>
    <x v="1"/>
    <n v="1593.325"/>
    <n v="17000"/>
    <n v="3.7490000000000001"/>
    <n v="63733"/>
    <n v="31715"/>
    <n v="30424.674999999999"/>
  </r>
  <r>
    <x v="67"/>
    <x v="1"/>
    <x v="3"/>
    <x v="3"/>
    <x v="1"/>
    <n v="3490.3125"/>
    <n v="37500"/>
    <n v="3.7229999999999999"/>
    <n v="139612.5"/>
    <n v="24972"/>
    <n v="111150.1875"/>
  </r>
  <r>
    <x v="102"/>
    <x v="2"/>
    <x v="0"/>
    <x v="0"/>
    <x v="4"/>
    <n v="1183.6500000000001"/>
    <n v="13000"/>
    <n v="3.6419999999999999"/>
    <n v="47346"/>
    <n v="34983"/>
    <n v="11179.35"/>
  </r>
  <r>
    <x v="145"/>
    <x v="3"/>
    <x v="0"/>
    <x v="3"/>
    <x v="1"/>
    <n v="2132.6750000000002"/>
    <n v="23000"/>
    <n v="3.7090000000000001"/>
    <n v="85307"/>
    <n v="22876"/>
    <n v="60298.324999999997"/>
  </r>
  <r>
    <x v="192"/>
    <x v="4"/>
    <x v="3"/>
    <x v="0"/>
    <x v="4"/>
    <n v="2031.7"/>
    <n v="22000"/>
    <n v="3.694"/>
    <n v="81268"/>
    <n v="45845"/>
    <n v="33391.300000000003"/>
  </r>
  <r>
    <x v="199"/>
    <x v="2"/>
    <x v="1"/>
    <x v="0"/>
    <x v="2"/>
    <n v="3694.2750000000001"/>
    <n v="39000"/>
    <n v="3.7890000000000001"/>
    <n v="147771"/>
    <n v="28925"/>
    <n v="115151.72500000001"/>
  </r>
  <r>
    <x v="192"/>
    <x v="4"/>
    <x v="1"/>
    <x v="4"/>
    <x v="1"/>
    <n v="2585.8000000000002"/>
    <n v="28000"/>
    <n v="3.694"/>
    <n v="103432"/>
    <n v="39421"/>
    <n v="61425.2"/>
  </r>
  <r>
    <x v="180"/>
    <x v="6"/>
    <x v="2"/>
    <x v="1"/>
    <x v="3"/>
    <n v="1827.15"/>
    <n v="19500"/>
    <n v="3.7480000000000002"/>
    <n v="73086"/>
    <n v="49488"/>
    <n v="21770.85"/>
  </r>
  <r>
    <x v="200"/>
    <x v="6"/>
    <x v="3"/>
    <x v="0"/>
    <x v="4"/>
    <n v="2414.15"/>
    <n v="26500"/>
    <n v="3.6440000000000001"/>
    <n v="96566"/>
    <n v="25939"/>
    <n v="68212.850000000006"/>
  </r>
  <r>
    <x v="31"/>
    <x v="3"/>
    <x v="0"/>
    <x v="0"/>
    <x v="4"/>
    <n v="1578.45"/>
    <n v="17000"/>
    <n v="3.714"/>
    <n v="63138"/>
    <n v="46701"/>
    <n v="14858.55"/>
  </r>
  <r>
    <x v="102"/>
    <x v="2"/>
    <x v="1"/>
    <x v="4"/>
    <x v="4"/>
    <n v="3323.3250000000003"/>
    <n v="36500"/>
    <n v="3.6419999999999999"/>
    <n v="132933"/>
    <n v="19565"/>
    <n v="110044.675"/>
  </r>
  <r>
    <x v="137"/>
    <x v="1"/>
    <x v="2"/>
    <x v="3"/>
    <x v="3"/>
    <n v="2100.4749999999999"/>
    <n v="23000"/>
    <n v="3.653"/>
    <n v="84019"/>
    <n v="27548"/>
    <n v="54370.525000000001"/>
  </r>
  <r>
    <x v="201"/>
    <x v="5"/>
    <x v="1"/>
    <x v="1"/>
    <x v="1"/>
    <n v="3244.5"/>
    <n v="35000"/>
    <n v="3.7080000000000002"/>
    <n v="129780"/>
    <n v="46790"/>
    <n v="79745.5"/>
  </r>
  <r>
    <x v="202"/>
    <x v="4"/>
    <x v="3"/>
    <x v="4"/>
    <x v="1"/>
    <n v="1814.4750000000001"/>
    <n v="19500"/>
    <n v="3.722"/>
    <n v="72579"/>
    <n v="25480"/>
    <n v="45284.525000000001"/>
  </r>
  <r>
    <x v="151"/>
    <x v="3"/>
    <x v="4"/>
    <x v="2"/>
    <x v="2"/>
    <n v="1632.1499999999999"/>
    <n v="18000"/>
    <n v="3.6269999999999998"/>
    <n v="65285.999999999993"/>
    <n v="23142"/>
    <n v="40511.849999999991"/>
  </r>
  <r>
    <x v="203"/>
    <x v="3"/>
    <x v="3"/>
    <x v="5"/>
    <x v="4"/>
    <n v="2219.7000000000003"/>
    <n v="24500"/>
    <n v="3.6240000000000001"/>
    <n v="88788"/>
    <n v="48958"/>
    <n v="37610.300000000003"/>
  </r>
  <r>
    <x v="133"/>
    <x v="3"/>
    <x v="4"/>
    <x v="5"/>
    <x v="4"/>
    <n v="2562"/>
    <n v="28000"/>
    <n v="3.66"/>
    <n v="102480"/>
    <n v="35458"/>
    <n v="64460"/>
  </r>
  <r>
    <x v="204"/>
    <x v="1"/>
    <x v="3"/>
    <x v="4"/>
    <x v="4"/>
    <n v="1208.3500000000001"/>
    <n v="13000"/>
    <n v="3.718"/>
    <n v="48334"/>
    <n v="37249"/>
    <n v="9876.65"/>
  </r>
  <r>
    <x v="205"/>
    <x v="2"/>
    <x v="0"/>
    <x v="1"/>
    <x v="2"/>
    <n v="1249.4250000000002"/>
    <n v="13500"/>
    <n v="3.702"/>
    <n v="49977"/>
    <n v="28729"/>
    <n v="19998.575000000001"/>
  </r>
  <r>
    <x v="3"/>
    <x v="0"/>
    <x v="3"/>
    <x v="4"/>
    <x v="3"/>
    <n v="3247.3125"/>
    <n v="34500"/>
    <n v="3.7650000000000001"/>
    <n v="129892.5"/>
    <n v="47844"/>
    <n v="78801.1875"/>
  </r>
  <r>
    <x v="206"/>
    <x v="4"/>
    <x v="1"/>
    <x v="0"/>
    <x v="2"/>
    <n v="2356.9"/>
    <n v="26000"/>
    <n v="3.6259999999999999"/>
    <n v="94276"/>
    <n v="22747"/>
    <n v="69172.100000000006"/>
  </r>
  <r>
    <x v="133"/>
    <x v="3"/>
    <x v="4"/>
    <x v="5"/>
    <x v="3"/>
    <n v="1052.25"/>
    <n v="11500"/>
    <n v="3.66"/>
    <n v="42090"/>
    <n v="19856"/>
    <n v="21181.75"/>
  </r>
  <r>
    <x v="190"/>
    <x v="4"/>
    <x v="0"/>
    <x v="5"/>
    <x v="3"/>
    <n v="1022.1750000000001"/>
    <n v="11000"/>
    <n v="3.7170000000000001"/>
    <n v="40887"/>
    <n v="48514"/>
    <n v="-8649.1749999999993"/>
  </r>
  <r>
    <x v="207"/>
    <x v="6"/>
    <x v="0"/>
    <x v="1"/>
    <x v="2"/>
    <n v="2141.4375"/>
    <n v="22500"/>
    <n v="3.8069999999999999"/>
    <n v="85657.5"/>
    <n v="34908"/>
    <n v="48608.0625"/>
  </r>
  <r>
    <x v="208"/>
    <x v="2"/>
    <x v="1"/>
    <x v="2"/>
    <x v="3"/>
    <n v="2227.8000000000002"/>
    <n v="23500"/>
    <n v="3.7919999999999998"/>
    <n v="89112"/>
    <n v="19291"/>
    <n v="67593.2"/>
  </r>
  <r>
    <x v="153"/>
    <x v="0"/>
    <x v="2"/>
    <x v="1"/>
    <x v="4"/>
    <n v="1450.8000000000002"/>
    <n v="16000"/>
    <n v="3.6269999999999998"/>
    <n v="58032"/>
    <n v="38214"/>
    <n v="18367.2"/>
  </r>
  <r>
    <x v="122"/>
    <x v="0"/>
    <x v="2"/>
    <x v="4"/>
    <x v="1"/>
    <n v="1444.6000000000001"/>
    <n v="15500"/>
    <n v="3.7280000000000002"/>
    <n v="57784"/>
    <n v="23837"/>
    <n v="32502.400000000001"/>
  </r>
  <r>
    <x v="125"/>
    <x v="1"/>
    <x v="1"/>
    <x v="2"/>
    <x v="2"/>
    <n v="2379.15"/>
    <n v="25500"/>
    <n v="3.7320000000000002"/>
    <n v="95166"/>
    <n v="29427"/>
    <n v="63359.85"/>
  </r>
  <r>
    <x v="76"/>
    <x v="3"/>
    <x v="4"/>
    <x v="2"/>
    <x v="2"/>
    <n v="1758.9"/>
    <n v="19500"/>
    <n v="3.6080000000000001"/>
    <n v="70356"/>
    <n v="19784"/>
    <n v="48813.1"/>
  </r>
  <r>
    <x v="126"/>
    <x v="2"/>
    <x v="2"/>
    <x v="5"/>
    <x v="2"/>
    <n v="1228.8375000000001"/>
    <n v="13500"/>
    <n v="3.641"/>
    <n v="49153.5"/>
    <n v="21915"/>
    <n v="26009.662499999999"/>
  </r>
  <r>
    <x v="97"/>
    <x v="0"/>
    <x v="2"/>
    <x v="0"/>
    <x v="2"/>
    <n v="1104.3"/>
    <n v="12000"/>
    <n v="3.681"/>
    <n v="44172"/>
    <n v="19667"/>
    <n v="23400.7"/>
  </r>
  <r>
    <x v="126"/>
    <x v="2"/>
    <x v="1"/>
    <x v="2"/>
    <x v="0"/>
    <n v="1410.8875"/>
    <n v="15500"/>
    <n v="3.641"/>
    <n v="56435.5"/>
    <n v="44700"/>
    <n v="10324.612499999999"/>
  </r>
  <r>
    <x v="209"/>
    <x v="0"/>
    <x v="1"/>
    <x v="1"/>
    <x v="3"/>
    <n v="1188.2"/>
    <n v="13000"/>
    <n v="3.6560000000000001"/>
    <n v="47528"/>
    <n v="34735"/>
    <n v="11604.8"/>
  </r>
  <r>
    <x v="201"/>
    <x v="5"/>
    <x v="1"/>
    <x v="5"/>
    <x v="2"/>
    <n v="3012.75"/>
    <n v="32500"/>
    <n v="3.7080000000000002"/>
    <n v="120510"/>
    <n v="28718"/>
    <n v="88779.25"/>
  </r>
  <r>
    <x v="112"/>
    <x v="6"/>
    <x v="0"/>
    <x v="0"/>
    <x v="4"/>
    <n v="2831.0750000000003"/>
    <n v="31000"/>
    <n v="3.653"/>
    <n v="113243"/>
    <n v="24127"/>
    <n v="86284.925000000003"/>
  </r>
  <r>
    <x v="207"/>
    <x v="6"/>
    <x v="4"/>
    <x v="3"/>
    <x v="1"/>
    <n v="3093.1875"/>
    <n v="32500"/>
    <n v="3.8069999999999999"/>
    <n v="123727.5"/>
    <n v="42126"/>
    <n v="78508.3125"/>
  </r>
  <r>
    <x v="3"/>
    <x v="0"/>
    <x v="1"/>
    <x v="1"/>
    <x v="1"/>
    <n v="3717.9375"/>
    <n v="39500"/>
    <n v="3.7650000000000001"/>
    <n v="148717.5"/>
    <n v="24101"/>
    <n v="120898.5625"/>
  </r>
  <r>
    <x v="132"/>
    <x v="6"/>
    <x v="1"/>
    <x v="0"/>
    <x v="3"/>
    <n v="1215.175"/>
    <n v="13000"/>
    <n v="3.7389999999999999"/>
    <n v="48607"/>
    <n v="20486"/>
    <n v="26905.825000000001"/>
  </r>
  <r>
    <x v="198"/>
    <x v="1"/>
    <x v="2"/>
    <x v="3"/>
    <x v="1"/>
    <n v="1792.65"/>
    <n v="19000"/>
    <n v="3.774"/>
    <n v="71706"/>
    <n v="18745"/>
    <n v="51168.35"/>
  </r>
  <r>
    <x v="210"/>
    <x v="5"/>
    <x v="3"/>
    <x v="3"/>
    <x v="0"/>
    <n v="2485.6000000000004"/>
    <n v="26000"/>
    <n v="3.8239999999999998"/>
    <n v="99424"/>
    <n v="16236"/>
    <n v="80702.399999999994"/>
  </r>
  <r>
    <x v="207"/>
    <x v="6"/>
    <x v="3"/>
    <x v="3"/>
    <x v="4"/>
    <n v="1665.5625"/>
    <n v="17500"/>
    <n v="3.8069999999999999"/>
    <n v="66622.5"/>
    <n v="45708"/>
    <n v="19248.9375"/>
  </r>
  <r>
    <x v="211"/>
    <x v="1"/>
    <x v="3"/>
    <x v="3"/>
    <x v="2"/>
    <n v="3315.6000000000004"/>
    <n v="36000"/>
    <n v="3.6840000000000002"/>
    <n v="132624"/>
    <n v="32066"/>
    <n v="97242.4"/>
  </r>
  <r>
    <x v="125"/>
    <x v="1"/>
    <x v="4"/>
    <x v="1"/>
    <x v="3"/>
    <n v="1119.6000000000001"/>
    <n v="12000"/>
    <n v="3.7320000000000002"/>
    <n v="44784"/>
    <n v="42138"/>
    <n v="1526.3999999999999"/>
  </r>
  <r>
    <x v="51"/>
    <x v="0"/>
    <x v="2"/>
    <x v="4"/>
    <x v="0"/>
    <n v="2780.25"/>
    <n v="30000"/>
    <n v="3.7069999999999999"/>
    <n v="111210"/>
    <n v="48143"/>
    <n v="60286.75"/>
  </r>
  <r>
    <x v="212"/>
    <x v="2"/>
    <x v="4"/>
    <x v="2"/>
    <x v="1"/>
    <n v="2064.25"/>
    <n v="23000"/>
    <n v="3.59"/>
    <n v="82570"/>
    <n v="22801"/>
    <n v="57704.75"/>
  </r>
  <r>
    <x v="213"/>
    <x v="6"/>
    <x v="3"/>
    <x v="2"/>
    <x v="0"/>
    <n v="1578.9375"/>
    <n v="17500"/>
    <n v="3.609"/>
    <n v="63157.5"/>
    <n v="30133"/>
    <n v="31445.5625"/>
  </r>
  <r>
    <x v="90"/>
    <x v="0"/>
    <x v="1"/>
    <x v="3"/>
    <x v="4"/>
    <n v="1807.1625000000001"/>
    <n v="19500"/>
    <n v="3.7069999999999999"/>
    <n v="72286.5"/>
    <n v="20225"/>
    <n v="50254.337500000001"/>
  </r>
  <r>
    <x v="172"/>
    <x v="3"/>
    <x v="3"/>
    <x v="1"/>
    <x v="2"/>
    <n v="2519.1000000000004"/>
    <n v="27000"/>
    <n v="3.7320000000000002"/>
    <n v="100764"/>
    <n v="49876"/>
    <n v="48368.9"/>
  </r>
  <r>
    <x v="77"/>
    <x v="2"/>
    <x v="4"/>
    <x v="2"/>
    <x v="2"/>
    <n v="2057.5500000000002"/>
    <n v="22000"/>
    <n v="3.7410000000000001"/>
    <n v="82302"/>
    <n v="43147"/>
    <n v="37097.449999999997"/>
  </r>
  <r>
    <x v="96"/>
    <x v="1"/>
    <x v="4"/>
    <x v="2"/>
    <x v="1"/>
    <n v="3248.1000000000004"/>
    <n v="36000"/>
    <n v="3.609"/>
    <n v="129924"/>
    <n v="18220"/>
    <n v="108455.9"/>
  </r>
  <r>
    <x v="164"/>
    <x v="1"/>
    <x v="0"/>
    <x v="0"/>
    <x v="2"/>
    <n v="3099.5250000000001"/>
    <n v="33000"/>
    <n v="3.7570000000000001"/>
    <n v="123981"/>
    <n v="16167"/>
    <n v="104714.47500000001"/>
  </r>
  <r>
    <x v="214"/>
    <x v="3"/>
    <x v="3"/>
    <x v="0"/>
    <x v="4"/>
    <n v="1535.325"/>
    <n v="16500"/>
    <n v="3.722"/>
    <n v="61413"/>
    <n v="37277"/>
    <n v="22600.674999999999"/>
  </r>
  <r>
    <x v="57"/>
    <x v="2"/>
    <x v="3"/>
    <x v="0"/>
    <x v="3"/>
    <n v="3490.9500000000003"/>
    <n v="37000"/>
    <n v="3.774"/>
    <n v="139638"/>
    <n v="20616"/>
    <n v="115531.05"/>
  </r>
  <r>
    <x v="101"/>
    <x v="5"/>
    <x v="1"/>
    <x v="1"/>
    <x v="3"/>
    <n v="973.875"/>
    <n v="10500"/>
    <n v="3.71"/>
    <n v="38955"/>
    <n v="48493"/>
    <n v="-10511.875"/>
  </r>
  <r>
    <x v="87"/>
    <x v="3"/>
    <x v="2"/>
    <x v="3"/>
    <x v="1"/>
    <n v="1564.4250000000002"/>
    <n v="17000"/>
    <n v="3.681"/>
    <n v="62577"/>
    <n v="15932"/>
    <n v="45080.574999999997"/>
  </r>
  <r>
    <x v="124"/>
    <x v="5"/>
    <x v="3"/>
    <x v="0"/>
    <x v="4"/>
    <n v="1169.375"/>
    <n v="12500"/>
    <n v="3.742"/>
    <n v="46775"/>
    <n v="24198"/>
    <n v="21407.625"/>
  </r>
  <r>
    <x v="215"/>
    <x v="4"/>
    <x v="0"/>
    <x v="3"/>
    <x v="1"/>
    <n v="1918.8000000000002"/>
    <n v="20500"/>
    <n v="3.7440000000000002"/>
    <n v="76752"/>
    <n v="43816"/>
    <n v="31017.200000000001"/>
  </r>
  <r>
    <x v="216"/>
    <x v="1"/>
    <x v="0"/>
    <x v="1"/>
    <x v="3"/>
    <n v="2189.0250000000001"/>
    <n v="23000"/>
    <n v="3.8069999999999999"/>
    <n v="87561"/>
    <n v="44930"/>
    <n v="40441.974999999999"/>
  </r>
  <r>
    <x v="115"/>
    <x v="3"/>
    <x v="3"/>
    <x v="2"/>
    <x v="0"/>
    <n v="2923.9875000000002"/>
    <n v="31500"/>
    <n v="3.7130000000000001"/>
    <n v="116959.5"/>
    <n v="49768"/>
    <n v="64267.512499999997"/>
  </r>
  <r>
    <x v="144"/>
    <x v="6"/>
    <x v="0"/>
    <x v="3"/>
    <x v="0"/>
    <n v="2093.0625"/>
    <n v="22500"/>
    <n v="3.7210000000000001"/>
    <n v="83722.5"/>
    <n v="22848"/>
    <n v="58781.4375"/>
  </r>
  <r>
    <x v="128"/>
    <x v="4"/>
    <x v="3"/>
    <x v="5"/>
    <x v="0"/>
    <n v="1217.7750000000001"/>
    <n v="13000"/>
    <n v="3.7469999999999999"/>
    <n v="48711"/>
    <n v="33371"/>
    <n v="14122.225"/>
  </r>
  <r>
    <x v="208"/>
    <x v="2"/>
    <x v="3"/>
    <x v="1"/>
    <x v="0"/>
    <n v="995.40000000000009"/>
    <n v="10500"/>
    <n v="3.7919999999999998"/>
    <n v="39816"/>
    <n v="33269"/>
    <n v="5551.6"/>
  </r>
  <r>
    <x v="217"/>
    <x v="5"/>
    <x v="3"/>
    <x v="3"/>
    <x v="3"/>
    <n v="2955.4875000000002"/>
    <n v="31500"/>
    <n v="3.7530000000000001"/>
    <n v="118219.5"/>
    <n v="33852"/>
    <n v="81412.012499999997"/>
  </r>
  <r>
    <x v="218"/>
    <x v="4"/>
    <x v="4"/>
    <x v="5"/>
    <x v="0"/>
    <n v="3369.7750000000001"/>
    <n v="37000"/>
    <n v="3.6429999999999998"/>
    <n v="134791"/>
    <n v="42666"/>
    <n v="88755.225000000006"/>
  </r>
  <r>
    <x v="219"/>
    <x v="2"/>
    <x v="4"/>
    <x v="4"/>
    <x v="3"/>
    <n v="1187.2250000000001"/>
    <n v="13000"/>
    <n v="3.653"/>
    <n v="47489"/>
    <n v="27032"/>
    <n v="19269.775000000001"/>
  </r>
  <r>
    <x v="220"/>
    <x v="5"/>
    <x v="0"/>
    <x v="1"/>
    <x v="4"/>
    <n v="3038.4750000000004"/>
    <n v="33000"/>
    <n v="3.6829999999999998"/>
    <n v="121539"/>
    <n v="17116"/>
    <n v="101384.52499999999"/>
  </r>
  <r>
    <x v="12"/>
    <x v="4"/>
    <x v="2"/>
    <x v="4"/>
    <x v="4"/>
    <n v="1854"/>
    <n v="20000"/>
    <n v="3.7080000000000002"/>
    <n v="74160"/>
    <n v="45490"/>
    <n v="26816"/>
  </r>
  <r>
    <x v="207"/>
    <x v="6"/>
    <x v="2"/>
    <x v="1"/>
    <x v="3"/>
    <n v="2617.3125"/>
    <n v="27500"/>
    <n v="3.8069999999999999"/>
    <n v="104692.5"/>
    <n v="17031"/>
    <n v="85044.1875"/>
  </r>
  <r>
    <x v="176"/>
    <x v="0"/>
    <x v="3"/>
    <x v="5"/>
    <x v="4"/>
    <n v="2788.5"/>
    <n v="30000"/>
    <n v="3.718"/>
    <n v="111540"/>
    <n v="20354"/>
    <n v="88397.5"/>
  </r>
  <r>
    <x v="2"/>
    <x v="0"/>
    <x v="3"/>
    <x v="3"/>
    <x v="3"/>
    <n v="1839.825"/>
    <n v="19500"/>
    <n v="3.774"/>
    <n v="73593"/>
    <n v="20656"/>
    <n v="51097.175000000003"/>
  </r>
  <r>
    <x v="221"/>
    <x v="1"/>
    <x v="1"/>
    <x v="0"/>
    <x v="1"/>
    <n v="2290.1375000000003"/>
    <n v="24500"/>
    <n v="3.7389999999999999"/>
    <n v="91605.5"/>
    <n v="32612"/>
    <n v="56703.362500000003"/>
  </r>
  <r>
    <x v="169"/>
    <x v="4"/>
    <x v="3"/>
    <x v="1"/>
    <x v="0"/>
    <n v="2458.9500000000003"/>
    <n v="26000"/>
    <n v="3.7829999999999999"/>
    <n v="98358"/>
    <n v="43058"/>
    <n v="52841.05"/>
  </r>
  <r>
    <x v="222"/>
    <x v="3"/>
    <x v="2"/>
    <x v="0"/>
    <x v="0"/>
    <n v="2166.0250000000001"/>
    <n v="23000"/>
    <n v="3.7669999999999999"/>
    <n v="86641"/>
    <n v="20627"/>
    <n v="63847.974999999999"/>
  </r>
  <r>
    <x v="223"/>
    <x v="2"/>
    <x v="0"/>
    <x v="4"/>
    <x v="2"/>
    <n v="2643.2000000000003"/>
    <n v="29500"/>
    <n v="3.5840000000000001"/>
    <n v="105728"/>
    <n v="16230"/>
    <n v="86854.8"/>
  </r>
  <r>
    <x v="31"/>
    <x v="3"/>
    <x v="0"/>
    <x v="3"/>
    <x v="0"/>
    <n v="3064.05"/>
    <n v="33000"/>
    <n v="3.714"/>
    <n v="122562"/>
    <n v="29563"/>
    <n v="89934.95"/>
  </r>
  <r>
    <x v="23"/>
    <x v="3"/>
    <x v="3"/>
    <x v="0"/>
    <x v="4"/>
    <n v="3736.7000000000003"/>
    <n v="39500"/>
    <n v="3.7839999999999998"/>
    <n v="149468"/>
    <n v="24516"/>
    <n v="121215.3"/>
  </r>
  <r>
    <x v="224"/>
    <x v="0"/>
    <x v="3"/>
    <x v="3"/>
    <x v="1"/>
    <n v="978.6"/>
    <n v="10500"/>
    <n v="3.7280000000000002"/>
    <n v="39144"/>
    <n v="45704"/>
    <n v="-7538.6"/>
  </r>
  <r>
    <x v="225"/>
    <x v="4"/>
    <x v="4"/>
    <x v="3"/>
    <x v="3"/>
    <n v="3419.7250000000004"/>
    <n v="37000"/>
    <n v="3.6970000000000001"/>
    <n v="136789"/>
    <n v="17711"/>
    <n v="115658.27499999999"/>
  </r>
  <r>
    <x v="191"/>
    <x v="3"/>
    <x v="1"/>
    <x v="3"/>
    <x v="2"/>
    <n v="3203.375"/>
    <n v="35000"/>
    <n v="3.661"/>
    <n v="128135"/>
    <n v="39844"/>
    <n v="85087.625"/>
  </r>
  <r>
    <x v="124"/>
    <x v="5"/>
    <x v="1"/>
    <x v="2"/>
    <x v="4"/>
    <n v="982.27500000000009"/>
    <n v="10500"/>
    <n v="3.742"/>
    <n v="39291"/>
    <n v="35877"/>
    <n v="2431.7249999999999"/>
  </r>
  <r>
    <x v="226"/>
    <x v="5"/>
    <x v="4"/>
    <x v="4"/>
    <x v="3"/>
    <n v="1335.8125"/>
    <n v="14500"/>
    <n v="3.6850000000000001"/>
    <n v="53432.5"/>
    <n v="28264"/>
    <n v="23832.6875"/>
  </r>
  <r>
    <x v="19"/>
    <x v="2"/>
    <x v="4"/>
    <x v="2"/>
    <x v="3"/>
    <n v="3164"/>
    <n v="35000"/>
    <n v="3.6160000000000001"/>
    <n v="126560"/>
    <n v="44234"/>
    <n v="79162"/>
  </r>
  <r>
    <x v="174"/>
    <x v="4"/>
    <x v="4"/>
    <x v="5"/>
    <x v="3"/>
    <n v="1632.6000000000001"/>
    <n v="18000"/>
    <n v="3.6280000000000001"/>
    <n v="65304"/>
    <n v="46588"/>
    <n v="17083.400000000001"/>
  </r>
  <r>
    <x v="62"/>
    <x v="6"/>
    <x v="0"/>
    <x v="5"/>
    <x v="0"/>
    <n v="2127.9250000000002"/>
    <n v="23500"/>
    <n v="3.6219999999999999"/>
    <n v="85117"/>
    <n v="26918"/>
    <n v="56071.074999999997"/>
  </r>
  <r>
    <x v="227"/>
    <x v="4"/>
    <x v="2"/>
    <x v="3"/>
    <x v="3"/>
    <n v="1592.0625"/>
    <n v="17500"/>
    <n v="3.6389999999999998"/>
    <n v="63682.499999999993"/>
    <n v="40248"/>
    <n v="21842.437499999993"/>
  </r>
  <r>
    <x v="43"/>
    <x v="2"/>
    <x v="2"/>
    <x v="2"/>
    <x v="0"/>
    <n v="3128.0625"/>
    <n v="33500"/>
    <n v="3.7349999999999999"/>
    <n v="125122.5"/>
    <n v="41076"/>
    <n v="80918.4375"/>
  </r>
  <r>
    <x v="217"/>
    <x v="5"/>
    <x v="3"/>
    <x v="4"/>
    <x v="0"/>
    <n v="1782.6750000000002"/>
    <n v="19000"/>
    <n v="3.7530000000000001"/>
    <n v="71307"/>
    <n v="41962"/>
    <n v="27562.325000000001"/>
  </r>
  <r>
    <x v="55"/>
    <x v="0"/>
    <x v="4"/>
    <x v="2"/>
    <x v="3"/>
    <n v="2201.9500000000003"/>
    <n v="23500"/>
    <n v="3.7480000000000002"/>
    <n v="88078"/>
    <n v="36033"/>
    <n v="49843.05"/>
  </r>
  <r>
    <x v="172"/>
    <x v="3"/>
    <x v="0"/>
    <x v="4"/>
    <x v="0"/>
    <n v="2425.8000000000002"/>
    <n v="26000"/>
    <n v="3.7320000000000002"/>
    <n v="97032"/>
    <n v="41761"/>
    <n v="52845.2"/>
  </r>
  <r>
    <x v="207"/>
    <x v="6"/>
    <x v="3"/>
    <x v="1"/>
    <x v="2"/>
    <n v="1427.625"/>
    <n v="15000"/>
    <n v="3.8069999999999999"/>
    <n v="57105"/>
    <n v="49413"/>
    <n v="6264.375"/>
  </r>
  <r>
    <x v="107"/>
    <x v="6"/>
    <x v="2"/>
    <x v="5"/>
    <x v="0"/>
    <n v="1296.4000000000001"/>
    <n v="14000"/>
    <n v="3.7040000000000002"/>
    <n v="51856"/>
    <n v="37847"/>
    <n v="12712.6"/>
  </r>
  <r>
    <x v="44"/>
    <x v="4"/>
    <x v="1"/>
    <x v="5"/>
    <x v="2"/>
    <n v="1038.675"/>
    <n v="11000"/>
    <n v="3.7770000000000001"/>
    <n v="41547"/>
    <n v="33284"/>
    <n v="7224.3249999999998"/>
  </r>
  <r>
    <x v="46"/>
    <x v="2"/>
    <x v="2"/>
    <x v="1"/>
    <x v="2"/>
    <n v="1863"/>
    <n v="20000"/>
    <n v="3.726"/>
    <n v="74520"/>
    <n v="33253"/>
    <n v="39404"/>
  </r>
  <r>
    <x v="228"/>
    <x v="3"/>
    <x v="4"/>
    <x v="5"/>
    <x v="1"/>
    <n v="1986.6000000000001"/>
    <n v="21000"/>
    <n v="3.7839999999999998"/>
    <n v="79464"/>
    <n v="45036"/>
    <n v="32441.4"/>
  </r>
  <r>
    <x v="229"/>
    <x v="2"/>
    <x v="1"/>
    <x v="0"/>
    <x v="1"/>
    <n v="1631.25"/>
    <n v="18000"/>
    <n v="3.625"/>
    <n v="65250"/>
    <n v="28484"/>
    <n v="35134.75"/>
  </r>
  <r>
    <x v="230"/>
    <x v="6"/>
    <x v="3"/>
    <x v="1"/>
    <x v="1"/>
    <n v="1620.5"/>
    <n v="17500"/>
    <n v="3.7040000000000002"/>
    <n v="64820"/>
    <n v="40297"/>
    <n v="22902.5"/>
  </r>
  <r>
    <x v="9"/>
    <x v="1"/>
    <x v="4"/>
    <x v="1"/>
    <x v="4"/>
    <n v="3583.3875000000003"/>
    <n v="38500"/>
    <n v="3.7229999999999999"/>
    <n v="143335.5"/>
    <n v="36507"/>
    <n v="103245.1125"/>
  </r>
  <r>
    <x v="231"/>
    <x v="1"/>
    <x v="0"/>
    <x v="5"/>
    <x v="2"/>
    <n v="2620.1000000000004"/>
    <n v="28000"/>
    <n v="3.7429999999999999"/>
    <n v="104804"/>
    <n v="28101"/>
    <n v="74082.899999999994"/>
  </r>
  <r>
    <x v="11"/>
    <x v="2"/>
    <x v="4"/>
    <x v="1"/>
    <x v="3"/>
    <n v="2277.8875000000003"/>
    <n v="24500"/>
    <n v="3.7189999999999999"/>
    <n v="91115.5"/>
    <n v="41114"/>
    <n v="47723.612500000003"/>
  </r>
  <r>
    <x v="61"/>
    <x v="3"/>
    <x v="1"/>
    <x v="5"/>
    <x v="4"/>
    <n v="1762.25"/>
    <n v="19000"/>
    <n v="3.71"/>
    <n v="70490"/>
    <n v="37467"/>
    <n v="31260.75"/>
  </r>
  <r>
    <x v="35"/>
    <x v="5"/>
    <x v="4"/>
    <x v="2"/>
    <x v="3"/>
    <n v="2560.25"/>
    <n v="27500"/>
    <n v="3.7240000000000002"/>
    <n v="102410"/>
    <n v="17262"/>
    <n v="82587.75"/>
  </r>
  <r>
    <x v="211"/>
    <x v="1"/>
    <x v="3"/>
    <x v="0"/>
    <x v="0"/>
    <n v="2901.15"/>
    <n v="31500"/>
    <n v="3.6840000000000002"/>
    <n v="116046"/>
    <n v="46885"/>
    <n v="66259.850000000006"/>
  </r>
  <r>
    <x v="119"/>
    <x v="0"/>
    <x v="1"/>
    <x v="1"/>
    <x v="1"/>
    <n v="1713.1000000000001"/>
    <n v="18500"/>
    <n v="3.7040000000000002"/>
    <n v="68524"/>
    <n v="21003"/>
    <n v="45807.9"/>
  </r>
  <r>
    <x v="232"/>
    <x v="4"/>
    <x v="0"/>
    <x v="2"/>
    <x v="0"/>
    <n v="1473.6000000000001"/>
    <n v="16000"/>
    <n v="3.6840000000000002"/>
    <n v="58944"/>
    <n v="17198"/>
    <n v="40272.400000000001"/>
  </r>
  <r>
    <x v="233"/>
    <x v="1"/>
    <x v="3"/>
    <x v="3"/>
    <x v="1"/>
    <n v="1229.8500000000001"/>
    <n v="13500"/>
    <n v="3.6440000000000001"/>
    <n v="49194"/>
    <n v="48839"/>
    <n v="-874.85000000000014"/>
  </r>
  <r>
    <x v="97"/>
    <x v="0"/>
    <x v="1"/>
    <x v="4"/>
    <x v="0"/>
    <n v="3128.8500000000004"/>
    <n v="34000"/>
    <n v="3.681"/>
    <n v="125154"/>
    <n v="33746"/>
    <n v="88279.15"/>
  </r>
  <r>
    <x v="234"/>
    <x v="0"/>
    <x v="0"/>
    <x v="0"/>
    <x v="1"/>
    <n v="992.47500000000002"/>
    <n v="11000"/>
    <n v="3.609"/>
    <n v="39699"/>
    <n v="40467"/>
    <n v="-1760.4749999999999"/>
  </r>
  <r>
    <x v="235"/>
    <x v="4"/>
    <x v="3"/>
    <x v="1"/>
    <x v="1"/>
    <n v="1092.9000000000001"/>
    <n v="12000"/>
    <n v="3.6429999999999998"/>
    <n v="43716"/>
    <n v="48088"/>
    <n v="-5464.9"/>
  </r>
  <r>
    <x v="121"/>
    <x v="0"/>
    <x v="3"/>
    <x v="5"/>
    <x v="3"/>
    <n v="3431.9125000000004"/>
    <n v="36500"/>
    <n v="3.7610000000000001"/>
    <n v="137276.5"/>
    <n v="40931"/>
    <n v="92913.587499999994"/>
  </r>
  <r>
    <x v="144"/>
    <x v="6"/>
    <x v="3"/>
    <x v="3"/>
    <x v="3"/>
    <n v="1907.0125"/>
    <n v="20500"/>
    <n v="3.7210000000000001"/>
    <n v="76280.5"/>
    <n v="15345"/>
    <n v="59028.487500000003"/>
  </r>
  <r>
    <x v="141"/>
    <x v="6"/>
    <x v="0"/>
    <x v="2"/>
    <x v="1"/>
    <n v="1070.075"/>
    <n v="11500"/>
    <n v="3.722"/>
    <n v="42803"/>
    <n v="26487"/>
    <n v="15245.924999999999"/>
  </r>
  <r>
    <x v="129"/>
    <x v="6"/>
    <x v="4"/>
    <x v="4"/>
    <x v="4"/>
    <n v="2137.85"/>
    <n v="23000"/>
    <n v="3.718"/>
    <n v="85514"/>
    <n v="23643"/>
    <n v="59733.15"/>
  </r>
  <r>
    <x v="203"/>
    <x v="3"/>
    <x v="3"/>
    <x v="2"/>
    <x v="4"/>
    <n v="1494.9"/>
    <n v="16500"/>
    <n v="3.6240000000000001"/>
    <n v="59796"/>
    <n v="23629"/>
    <n v="34672.1"/>
  </r>
  <r>
    <x v="106"/>
    <x v="6"/>
    <x v="1"/>
    <x v="5"/>
    <x v="1"/>
    <n v="3289.9625000000001"/>
    <n v="35500"/>
    <n v="3.7069999999999999"/>
    <n v="131598.5"/>
    <n v="24423"/>
    <n v="103885.53750000001"/>
  </r>
  <r>
    <x v="202"/>
    <x v="4"/>
    <x v="0"/>
    <x v="5"/>
    <x v="1"/>
    <n v="1535.325"/>
    <n v="16500"/>
    <n v="3.722"/>
    <n v="61413"/>
    <n v="38098"/>
    <n v="21779.674999999999"/>
  </r>
  <r>
    <x v="174"/>
    <x v="4"/>
    <x v="3"/>
    <x v="0"/>
    <x v="3"/>
    <n v="1179.1000000000001"/>
    <n v="13000"/>
    <n v="3.6280000000000001"/>
    <n v="47164"/>
    <n v="28502"/>
    <n v="17482.900000000001"/>
  </r>
  <r>
    <x v="77"/>
    <x v="2"/>
    <x v="2"/>
    <x v="3"/>
    <x v="0"/>
    <n v="1356.1125000000002"/>
    <n v="14500"/>
    <n v="3.7410000000000001"/>
    <n v="54244.5"/>
    <n v="21489"/>
    <n v="31399.387500000001"/>
  </r>
  <r>
    <x v="90"/>
    <x v="0"/>
    <x v="1"/>
    <x v="5"/>
    <x v="3"/>
    <n v="3707"/>
    <n v="40000"/>
    <n v="3.7069999999999999"/>
    <n v="148280"/>
    <n v="20963"/>
    <n v="123610"/>
  </r>
  <r>
    <x v="28"/>
    <x v="0"/>
    <x v="2"/>
    <x v="5"/>
    <x v="3"/>
    <n v="3194.1125000000002"/>
    <n v="35500"/>
    <n v="3.5990000000000002"/>
    <n v="127764.5"/>
    <n v="30347"/>
    <n v="94223.387499999997"/>
  </r>
  <r>
    <x v="104"/>
    <x v="3"/>
    <x v="2"/>
    <x v="5"/>
    <x v="2"/>
    <n v="2873.1000000000004"/>
    <n v="30500"/>
    <n v="3.7679999999999998"/>
    <n v="114924"/>
    <n v="25099"/>
    <n v="86951.9"/>
  </r>
  <r>
    <x v="236"/>
    <x v="3"/>
    <x v="4"/>
    <x v="3"/>
    <x v="3"/>
    <n v="3338.1000000000004"/>
    <n v="36000"/>
    <n v="3.7090000000000001"/>
    <n v="133524"/>
    <n v="42185"/>
    <n v="88000.9"/>
  </r>
  <r>
    <x v="68"/>
    <x v="6"/>
    <x v="1"/>
    <x v="5"/>
    <x v="4"/>
    <n v="2290.8000000000002"/>
    <n v="24000"/>
    <n v="3.8180000000000001"/>
    <n v="91632"/>
    <n v="31329"/>
    <n v="58012.2"/>
  </r>
  <r>
    <x v="97"/>
    <x v="0"/>
    <x v="2"/>
    <x v="4"/>
    <x v="4"/>
    <n v="2484.6750000000002"/>
    <n v="27000"/>
    <n v="3.681"/>
    <n v="99387"/>
    <n v="22620"/>
    <n v="74282.324999999997"/>
  </r>
  <r>
    <x v="184"/>
    <x v="2"/>
    <x v="0"/>
    <x v="5"/>
    <x v="0"/>
    <n v="3023.625"/>
    <n v="33000"/>
    <n v="3.665"/>
    <n v="120945"/>
    <n v="24869"/>
    <n v="93052.375"/>
  </r>
  <r>
    <x v="75"/>
    <x v="2"/>
    <x v="2"/>
    <x v="0"/>
    <x v="2"/>
    <n v="3151.5125000000003"/>
    <n v="33500"/>
    <n v="3.7629999999999999"/>
    <n v="126060.5"/>
    <n v="33597"/>
    <n v="89311.987500000003"/>
  </r>
  <r>
    <x v="120"/>
    <x v="2"/>
    <x v="4"/>
    <x v="4"/>
    <x v="0"/>
    <n v="1581.4250000000002"/>
    <n v="17000"/>
    <n v="3.7210000000000001"/>
    <n v="63257"/>
    <n v="24448"/>
    <n v="37227.574999999997"/>
  </r>
  <r>
    <x v="159"/>
    <x v="2"/>
    <x v="2"/>
    <x v="0"/>
    <x v="4"/>
    <n v="952.08750000000009"/>
    <n v="10500"/>
    <n v="3.6269999999999998"/>
    <n v="38083.5"/>
    <n v="40672"/>
    <n v="-3540.5875000000001"/>
  </r>
  <r>
    <x v="144"/>
    <x v="6"/>
    <x v="2"/>
    <x v="3"/>
    <x v="0"/>
    <n v="3488.4375"/>
    <n v="37500"/>
    <n v="3.7210000000000001"/>
    <n v="139537.5"/>
    <n v="34289"/>
    <n v="101760.0625"/>
  </r>
  <r>
    <x v="83"/>
    <x v="6"/>
    <x v="0"/>
    <x v="2"/>
    <x v="3"/>
    <n v="1737.5500000000002"/>
    <n v="19000"/>
    <n v="3.6579999999999999"/>
    <n v="69502"/>
    <n v="35119"/>
    <n v="32645.45"/>
  </r>
  <r>
    <x v="237"/>
    <x v="3"/>
    <x v="4"/>
    <x v="5"/>
    <x v="2"/>
    <n v="2664.0375000000004"/>
    <n v="28500"/>
    <n v="3.7389999999999999"/>
    <n v="106561.5"/>
    <n v="29709"/>
    <n v="74188.462499999994"/>
  </r>
  <r>
    <x v="238"/>
    <x v="5"/>
    <x v="2"/>
    <x v="1"/>
    <x v="4"/>
    <n v="3358.8"/>
    <n v="36000"/>
    <n v="3.7320000000000002"/>
    <n v="134352"/>
    <n v="29004"/>
    <n v="101989.2"/>
  </r>
  <r>
    <x v="143"/>
    <x v="5"/>
    <x v="3"/>
    <x v="0"/>
    <x v="0"/>
    <n v="3445.65"/>
    <n v="38000"/>
    <n v="3.6269999999999998"/>
    <n v="137826"/>
    <n v="35518"/>
    <n v="98862.35"/>
  </r>
  <r>
    <x v="239"/>
    <x v="1"/>
    <x v="0"/>
    <x v="4"/>
    <x v="2"/>
    <n v="2495.5"/>
    <n v="28000"/>
    <n v="3.5649999999999999"/>
    <n v="99820"/>
    <n v="18709"/>
    <n v="78615.5"/>
  </r>
  <r>
    <x v="231"/>
    <x v="1"/>
    <x v="4"/>
    <x v="2"/>
    <x v="2"/>
    <n v="1403.625"/>
    <n v="15000"/>
    <n v="3.7429999999999999"/>
    <n v="56145"/>
    <n v="47244"/>
    <n v="7497.375"/>
  </r>
  <r>
    <x v="111"/>
    <x v="6"/>
    <x v="4"/>
    <x v="0"/>
    <x v="4"/>
    <n v="2604.9"/>
    <n v="28500"/>
    <n v="3.6560000000000001"/>
    <n v="104196"/>
    <n v="23089"/>
    <n v="78502.100000000006"/>
  </r>
  <r>
    <x v="201"/>
    <x v="5"/>
    <x v="2"/>
    <x v="0"/>
    <x v="4"/>
    <n v="2178.4500000000003"/>
    <n v="23500"/>
    <n v="3.7080000000000002"/>
    <n v="87138"/>
    <n v="34376"/>
    <n v="50583.55"/>
  </r>
  <r>
    <x v="240"/>
    <x v="4"/>
    <x v="0"/>
    <x v="3"/>
    <x v="1"/>
    <n v="2002.1875"/>
    <n v="21500"/>
    <n v="3.7250000000000001"/>
    <n v="80087.5"/>
    <n v="39196"/>
    <n v="38889.3125"/>
  </r>
  <r>
    <x v="241"/>
    <x v="0"/>
    <x v="3"/>
    <x v="2"/>
    <x v="2"/>
    <n v="1255.8375000000001"/>
    <n v="13500"/>
    <n v="3.7210000000000001"/>
    <n v="50233.5"/>
    <n v="24511"/>
    <n v="24466.662499999999"/>
  </r>
  <r>
    <x v="58"/>
    <x v="6"/>
    <x v="0"/>
    <x v="0"/>
    <x v="4"/>
    <n v="3309.65"/>
    <n v="37000"/>
    <n v="3.5779999999999998"/>
    <n v="132386"/>
    <n v="22979"/>
    <n v="106097.35"/>
  </r>
  <r>
    <x v="163"/>
    <x v="0"/>
    <x v="4"/>
    <x v="1"/>
    <x v="1"/>
    <n v="1040.325"/>
    <n v="11000"/>
    <n v="3.7829999999999999"/>
    <n v="41613"/>
    <n v="33144"/>
    <n v="7428.6750000000002"/>
  </r>
  <r>
    <x v="242"/>
    <x v="5"/>
    <x v="1"/>
    <x v="2"/>
    <x v="1"/>
    <n v="1180.9375"/>
    <n v="12500"/>
    <n v="3.7789999999999999"/>
    <n v="47237.5"/>
    <n v="24198"/>
    <n v="21858.5625"/>
  </r>
  <r>
    <x v="243"/>
    <x v="4"/>
    <x v="1"/>
    <x v="3"/>
    <x v="3"/>
    <n v="2572.5"/>
    <n v="28000"/>
    <n v="3.6749999999999998"/>
    <n v="102900"/>
    <n v="17901"/>
    <n v="82426.5"/>
  </r>
  <r>
    <x v="244"/>
    <x v="6"/>
    <x v="1"/>
    <x v="1"/>
    <x v="1"/>
    <n v="1340.5250000000001"/>
    <n v="14500"/>
    <n v="3.698"/>
    <n v="53621"/>
    <n v="39510"/>
    <n v="12770.475"/>
  </r>
  <r>
    <x v="245"/>
    <x v="3"/>
    <x v="4"/>
    <x v="5"/>
    <x v="0"/>
    <n v="3303.125"/>
    <n v="35000"/>
    <n v="3.7749999999999999"/>
    <n v="132125"/>
    <n v="30344"/>
    <n v="98477.875"/>
  </r>
  <r>
    <x v="167"/>
    <x v="0"/>
    <x v="4"/>
    <x v="2"/>
    <x v="1"/>
    <n v="2379.15"/>
    <n v="25500"/>
    <n v="3.7320000000000002"/>
    <n v="95166"/>
    <n v="41949"/>
    <n v="50837.85"/>
  </r>
  <r>
    <x v="246"/>
    <x v="6"/>
    <x v="4"/>
    <x v="0"/>
    <x v="2"/>
    <n v="2780.25"/>
    <n v="30000"/>
    <n v="3.7069999999999999"/>
    <n v="111210"/>
    <n v="25294"/>
    <n v="83135.75"/>
  </r>
  <r>
    <x v="55"/>
    <x v="0"/>
    <x v="3"/>
    <x v="5"/>
    <x v="0"/>
    <n v="1452.3500000000001"/>
    <n v="15500"/>
    <n v="3.7480000000000002"/>
    <n v="58094"/>
    <n v="33709"/>
    <n v="22932.65"/>
  </r>
  <r>
    <x v="77"/>
    <x v="2"/>
    <x v="0"/>
    <x v="5"/>
    <x v="1"/>
    <n v="3647.4750000000004"/>
    <n v="39000"/>
    <n v="3.7410000000000001"/>
    <n v="145899"/>
    <n v="20589"/>
    <n v="121662.52499999999"/>
  </r>
  <r>
    <x v="246"/>
    <x v="6"/>
    <x v="2"/>
    <x v="1"/>
    <x v="3"/>
    <n v="2641.2375000000002"/>
    <n v="28500"/>
    <n v="3.7069999999999999"/>
    <n v="105649.5"/>
    <n v="48207"/>
    <n v="54801.262499999997"/>
  </r>
  <r>
    <x v="196"/>
    <x v="5"/>
    <x v="2"/>
    <x v="0"/>
    <x v="3"/>
    <n v="1161.875"/>
    <n v="13000"/>
    <n v="3.5750000000000002"/>
    <n v="46475"/>
    <n v="29538"/>
    <n v="15775.125"/>
  </r>
  <r>
    <x v="144"/>
    <x v="6"/>
    <x v="3"/>
    <x v="1"/>
    <x v="1"/>
    <n v="2279.1125000000002"/>
    <n v="24500"/>
    <n v="3.7210000000000001"/>
    <n v="91164.5"/>
    <n v="16173"/>
    <n v="72712.387499999997"/>
  </r>
  <r>
    <x v="204"/>
    <x v="1"/>
    <x v="1"/>
    <x v="3"/>
    <x v="1"/>
    <n v="2974.4"/>
    <n v="32000"/>
    <n v="3.718"/>
    <n v="118976"/>
    <n v="24256"/>
    <n v="91745.600000000006"/>
  </r>
  <r>
    <x v="247"/>
    <x v="1"/>
    <x v="4"/>
    <x v="4"/>
    <x v="3"/>
    <n v="2102.2000000000003"/>
    <n v="23000"/>
    <n v="3.6560000000000001"/>
    <n v="84088"/>
    <n v="16636"/>
    <n v="65349.8"/>
  </r>
  <r>
    <x v="248"/>
    <x v="4"/>
    <x v="3"/>
    <x v="3"/>
    <x v="3"/>
    <n v="1743.7250000000001"/>
    <n v="19000"/>
    <n v="3.6709999999999998"/>
    <n v="69749"/>
    <n v="42955"/>
    <n v="25050.275000000001"/>
  </r>
  <r>
    <x v="129"/>
    <x v="6"/>
    <x v="0"/>
    <x v="0"/>
    <x v="1"/>
    <n v="2370.2249999999999"/>
    <n v="25500"/>
    <n v="3.718"/>
    <n v="94809"/>
    <n v="36225"/>
    <n v="56213.775000000001"/>
  </r>
  <r>
    <x v="207"/>
    <x v="6"/>
    <x v="1"/>
    <x v="2"/>
    <x v="0"/>
    <n v="2569.7250000000004"/>
    <n v="27000"/>
    <n v="3.8069999999999999"/>
    <n v="102789"/>
    <n v="43509"/>
    <n v="56710.275000000001"/>
  </r>
  <r>
    <x v="249"/>
    <x v="1"/>
    <x v="3"/>
    <x v="2"/>
    <x v="1"/>
    <n v="1551.4125000000001"/>
    <n v="16500"/>
    <n v="3.7610000000000001"/>
    <n v="62056.5"/>
    <n v="21607"/>
    <n v="38898.087500000001"/>
  </r>
  <r>
    <x v="14"/>
    <x v="1"/>
    <x v="1"/>
    <x v="2"/>
    <x v="0"/>
    <n v="3496.9500000000003"/>
    <n v="38000"/>
    <n v="3.681"/>
    <n v="139878"/>
    <n v="28062"/>
    <n v="108319.05"/>
  </r>
  <r>
    <x v="63"/>
    <x v="4"/>
    <x v="0"/>
    <x v="1"/>
    <x v="2"/>
    <n v="3121.2000000000003"/>
    <n v="34000"/>
    <n v="3.6720000000000002"/>
    <n v="124848"/>
    <n v="26456"/>
    <n v="95270.8"/>
  </r>
  <r>
    <x v="37"/>
    <x v="5"/>
    <x v="4"/>
    <x v="2"/>
    <x v="3"/>
    <n v="993.30000000000007"/>
    <n v="11000"/>
    <n v="3.6120000000000001"/>
    <n v="39732"/>
    <n v="42519"/>
    <n v="-3780.3"/>
  </r>
  <r>
    <x v="209"/>
    <x v="0"/>
    <x v="1"/>
    <x v="5"/>
    <x v="1"/>
    <n v="914"/>
    <n v="10000"/>
    <n v="3.6560000000000001"/>
    <n v="36560"/>
    <n v="16348"/>
    <n v="19298"/>
  </r>
  <r>
    <x v="66"/>
    <x v="4"/>
    <x v="1"/>
    <x v="4"/>
    <x v="4"/>
    <n v="3453.0250000000001"/>
    <n v="37000"/>
    <n v="3.7330000000000001"/>
    <n v="138121"/>
    <n v="17553"/>
    <n v="117114.97500000001"/>
  </r>
  <r>
    <x v="11"/>
    <x v="2"/>
    <x v="2"/>
    <x v="3"/>
    <x v="3"/>
    <n v="2138.4250000000002"/>
    <n v="23000"/>
    <n v="3.7189999999999999"/>
    <n v="85537"/>
    <n v="38006"/>
    <n v="45392.574999999997"/>
  </r>
  <r>
    <x v="29"/>
    <x v="3"/>
    <x v="4"/>
    <x v="4"/>
    <x v="1"/>
    <n v="1552.95"/>
    <n v="17000"/>
    <n v="3.6539999999999999"/>
    <n v="62118"/>
    <n v="44521"/>
    <n v="16044.05"/>
  </r>
  <r>
    <x v="47"/>
    <x v="2"/>
    <x v="2"/>
    <x v="5"/>
    <x v="1"/>
    <n v="1730.2125000000001"/>
    <n v="18500"/>
    <n v="3.7410000000000001"/>
    <n v="69208.5"/>
    <n v="35764"/>
    <n v="31714.287499999999"/>
  </r>
  <r>
    <x v="141"/>
    <x v="6"/>
    <x v="3"/>
    <x v="1"/>
    <x v="0"/>
    <n v="3675.4750000000004"/>
    <n v="39500"/>
    <n v="3.722"/>
    <n v="147019"/>
    <n v="47959"/>
    <n v="95384.524999999994"/>
  </r>
  <r>
    <x v="51"/>
    <x v="0"/>
    <x v="1"/>
    <x v="1"/>
    <x v="1"/>
    <n v="1714.4875000000002"/>
    <n v="18500"/>
    <n v="3.7069999999999999"/>
    <n v="68579.5"/>
    <n v="16133"/>
    <n v="50732.012499999997"/>
  </r>
  <r>
    <x v="87"/>
    <x v="3"/>
    <x v="3"/>
    <x v="4"/>
    <x v="4"/>
    <n v="2162.5875000000001"/>
    <n v="23500"/>
    <n v="3.681"/>
    <n v="86503.5"/>
    <n v="29274"/>
    <n v="55066.912499999999"/>
  </r>
  <r>
    <x v="233"/>
    <x v="1"/>
    <x v="1"/>
    <x v="4"/>
    <x v="1"/>
    <n v="1366.5"/>
    <n v="15000"/>
    <n v="3.6440000000000001"/>
    <n v="54660"/>
    <n v="22241"/>
    <n v="31052.5"/>
  </r>
  <r>
    <x v="27"/>
    <x v="5"/>
    <x v="0"/>
    <x v="5"/>
    <x v="0"/>
    <n v="2004.45"/>
    <n v="21000"/>
    <n v="3.8180000000000001"/>
    <n v="80178"/>
    <n v="40473"/>
    <n v="37700.550000000003"/>
  </r>
  <r>
    <x v="55"/>
    <x v="0"/>
    <x v="1"/>
    <x v="0"/>
    <x v="1"/>
    <n v="2951.55"/>
    <n v="31500"/>
    <n v="3.7480000000000002"/>
    <n v="118062"/>
    <n v="37044"/>
    <n v="78066.45"/>
  </r>
  <r>
    <x v="139"/>
    <x v="0"/>
    <x v="2"/>
    <x v="4"/>
    <x v="4"/>
    <n v="1734.8375000000001"/>
    <n v="18500"/>
    <n v="3.7509999999999999"/>
    <n v="69393.5"/>
    <n v="26214"/>
    <n v="41444.662499999999"/>
  </r>
  <r>
    <x v="73"/>
    <x v="0"/>
    <x v="3"/>
    <x v="0"/>
    <x v="4"/>
    <n v="1247.75"/>
    <n v="14000"/>
    <n v="3.5649999999999999"/>
    <n v="49910"/>
    <n v="26367"/>
    <n v="22295.25"/>
  </r>
  <r>
    <x v="250"/>
    <x v="2"/>
    <x v="2"/>
    <x v="5"/>
    <x v="0"/>
    <n v="3258.5"/>
    <n v="35000"/>
    <n v="3.7240000000000002"/>
    <n v="130340"/>
    <n v="44370"/>
    <n v="82711.5"/>
  </r>
  <r>
    <x v="13"/>
    <x v="2"/>
    <x v="2"/>
    <x v="2"/>
    <x v="0"/>
    <n v="1358.65"/>
    <n v="14500"/>
    <n v="3.7480000000000002"/>
    <n v="54346"/>
    <n v="41014"/>
    <n v="11973.35"/>
  </r>
  <r>
    <x v="251"/>
    <x v="1"/>
    <x v="3"/>
    <x v="5"/>
    <x v="2"/>
    <n v="3163.7000000000003"/>
    <n v="34000"/>
    <n v="3.722"/>
    <n v="126548"/>
    <n v="16170"/>
    <n v="107214.3"/>
  </r>
  <r>
    <x v="175"/>
    <x v="0"/>
    <x v="1"/>
    <x v="1"/>
    <x v="0"/>
    <n v="3535.9"/>
    <n v="38000"/>
    <n v="3.722"/>
    <n v="141436"/>
    <n v="20564"/>
    <n v="117336.1"/>
  </r>
  <r>
    <x v="252"/>
    <x v="5"/>
    <x v="4"/>
    <x v="5"/>
    <x v="0"/>
    <n v="2511.4375"/>
    <n v="27500"/>
    <n v="3.653"/>
    <n v="100457.5"/>
    <n v="33416"/>
    <n v="64530.0625"/>
  </r>
  <r>
    <x v="253"/>
    <x v="0"/>
    <x v="2"/>
    <x v="4"/>
    <x v="4"/>
    <n v="1874.7250000000001"/>
    <n v="20500"/>
    <n v="3.6579999999999999"/>
    <n v="74989"/>
    <n v="44444"/>
    <n v="28670.275000000001"/>
  </r>
  <r>
    <x v="224"/>
    <x v="0"/>
    <x v="2"/>
    <x v="5"/>
    <x v="4"/>
    <n v="1258.2"/>
    <n v="13500"/>
    <n v="3.7280000000000002"/>
    <n v="50328"/>
    <n v="49072"/>
    <n v="-2.2000000000000455"/>
  </r>
  <r>
    <x v="254"/>
    <x v="3"/>
    <x v="4"/>
    <x v="4"/>
    <x v="3"/>
    <n v="1950.9"/>
    <n v="21000"/>
    <n v="3.7160000000000002"/>
    <n v="78036"/>
    <n v="46686"/>
    <n v="29399.1"/>
  </r>
  <r>
    <x v="194"/>
    <x v="5"/>
    <x v="0"/>
    <x v="4"/>
    <x v="0"/>
    <n v="3394.8"/>
    <n v="36000"/>
    <n v="3.7719999999999998"/>
    <n v="135792"/>
    <n v="41243"/>
    <n v="91154.2"/>
  </r>
  <r>
    <x v="255"/>
    <x v="3"/>
    <x v="4"/>
    <x v="1"/>
    <x v="0"/>
    <n v="1322.4"/>
    <n v="14500"/>
    <n v="3.6480000000000001"/>
    <n v="52896"/>
    <n v="41356"/>
    <n v="10217.6"/>
  </r>
  <r>
    <x v="256"/>
    <x v="6"/>
    <x v="2"/>
    <x v="4"/>
    <x v="3"/>
    <n v="2678.2875000000004"/>
    <n v="28500"/>
    <n v="3.7589999999999999"/>
    <n v="107131.5"/>
    <n v="15570"/>
    <n v="88883.212499999994"/>
  </r>
  <r>
    <x v="200"/>
    <x v="6"/>
    <x v="0"/>
    <x v="1"/>
    <x v="0"/>
    <n v="2323.0500000000002"/>
    <n v="25500"/>
    <n v="3.6440000000000001"/>
    <n v="92922"/>
    <n v="37413"/>
    <n v="53185.95"/>
  </r>
  <r>
    <x v="257"/>
    <x v="5"/>
    <x v="1"/>
    <x v="0"/>
    <x v="1"/>
    <n v="3345.2250000000004"/>
    <n v="36500"/>
    <n v="3.6659999999999999"/>
    <n v="133809"/>
    <n v="38603"/>
    <n v="91860.774999999994"/>
  </r>
  <r>
    <x v="168"/>
    <x v="0"/>
    <x v="3"/>
    <x v="4"/>
    <x v="4"/>
    <n v="1116.9000000000001"/>
    <n v="12000"/>
    <n v="3.7229999999999999"/>
    <n v="44676"/>
    <n v="47155"/>
    <n v="-3595.9"/>
  </r>
  <r>
    <x v="2"/>
    <x v="0"/>
    <x v="3"/>
    <x v="0"/>
    <x v="3"/>
    <n v="2264.4"/>
    <n v="24000"/>
    <n v="3.774"/>
    <n v="90576"/>
    <n v="48057"/>
    <n v="40254.6"/>
  </r>
  <r>
    <x v="203"/>
    <x v="3"/>
    <x v="3"/>
    <x v="2"/>
    <x v="3"/>
    <n v="906"/>
    <n v="10000"/>
    <n v="3.6240000000000001"/>
    <n v="36240"/>
    <n v="18387"/>
    <n v="16947"/>
  </r>
  <r>
    <x v="206"/>
    <x v="4"/>
    <x v="3"/>
    <x v="5"/>
    <x v="3"/>
    <n v="1223.7750000000001"/>
    <n v="13500"/>
    <n v="3.6259999999999999"/>
    <n v="48951"/>
    <n v="49969"/>
    <n v="-2241.7750000000001"/>
  </r>
  <r>
    <x v="148"/>
    <x v="1"/>
    <x v="0"/>
    <x v="0"/>
    <x v="0"/>
    <n v="2542.375"/>
    <n v="27500"/>
    <n v="3.698"/>
    <n v="101695"/>
    <n v="32915"/>
    <n v="66237.625"/>
  </r>
  <r>
    <x v="258"/>
    <x v="4"/>
    <x v="1"/>
    <x v="1"/>
    <x v="0"/>
    <n v="1118.4000000000001"/>
    <n v="12000"/>
    <n v="3.7280000000000002"/>
    <n v="44736"/>
    <n v="49807"/>
    <n v="-6189.4"/>
  </r>
  <r>
    <x v="215"/>
    <x v="4"/>
    <x v="1"/>
    <x v="0"/>
    <x v="1"/>
    <n v="1778.4"/>
    <n v="19000"/>
    <n v="3.7440000000000002"/>
    <n v="71136"/>
    <n v="26309"/>
    <n v="43048.6"/>
  </r>
  <r>
    <x v="136"/>
    <x v="0"/>
    <x v="1"/>
    <x v="2"/>
    <x v="1"/>
    <n v="1919.4"/>
    <n v="21000"/>
    <n v="3.6560000000000001"/>
    <n v="76776"/>
    <n v="26688"/>
    <n v="48168.6"/>
  </r>
  <r>
    <x v="249"/>
    <x v="1"/>
    <x v="0"/>
    <x v="5"/>
    <x v="0"/>
    <n v="2021.5375000000001"/>
    <n v="21500"/>
    <n v="3.7610000000000001"/>
    <n v="80861.5"/>
    <n v="24613"/>
    <n v="54226.962500000001"/>
  </r>
  <r>
    <x v="206"/>
    <x v="4"/>
    <x v="0"/>
    <x v="1"/>
    <x v="4"/>
    <n v="2039.625"/>
    <n v="22500"/>
    <n v="3.6259999999999999"/>
    <n v="81585"/>
    <n v="26907"/>
    <n v="52638.375"/>
  </r>
  <r>
    <x v="259"/>
    <x v="6"/>
    <x v="2"/>
    <x v="4"/>
    <x v="0"/>
    <n v="1380"/>
    <n v="15000"/>
    <n v="3.68"/>
    <n v="55200"/>
    <n v="35697"/>
    <n v="18123"/>
  </r>
  <r>
    <x v="222"/>
    <x v="3"/>
    <x v="4"/>
    <x v="4"/>
    <x v="2"/>
    <n v="2683.9875000000002"/>
    <n v="28500"/>
    <n v="3.7669999999999999"/>
    <n v="107359.5"/>
    <n v="47633"/>
    <n v="57042.512499999997"/>
  </r>
  <r>
    <x v="57"/>
    <x v="2"/>
    <x v="3"/>
    <x v="1"/>
    <x v="0"/>
    <n v="1603.95"/>
    <n v="17000"/>
    <n v="3.774"/>
    <n v="64158"/>
    <n v="43062"/>
    <n v="19492.05"/>
  </r>
  <r>
    <x v="62"/>
    <x v="6"/>
    <x v="1"/>
    <x v="4"/>
    <x v="4"/>
    <n v="2037.375"/>
    <n v="22500"/>
    <n v="3.6219999999999999"/>
    <n v="81495"/>
    <n v="38744"/>
    <n v="40713.625"/>
  </r>
  <r>
    <x v="260"/>
    <x v="3"/>
    <x v="0"/>
    <x v="4"/>
    <x v="0"/>
    <n v="1504"/>
    <n v="16000"/>
    <n v="3.76"/>
    <n v="60160"/>
    <n v="44519"/>
    <n v="14137"/>
  </r>
  <r>
    <x v="126"/>
    <x v="2"/>
    <x v="0"/>
    <x v="2"/>
    <x v="0"/>
    <n v="2548.7000000000003"/>
    <n v="28000"/>
    <n v="3.641"/>
    <n v="101948"/>
    <n v="48374"/>
    <n v="51025.3"/>
  </r>
  <r>
    <x v="249"/>
    <x v="1"/>
    <x v="3"/>
    <x v="5"/>
    <x v="2"/>
    <n v="1880.5"/>
    <n v="20000"/>
    <n v="3.7610000000000001"/>
    <n v="75220"/>
    <n v="29647"/>
    <n v="43692.5"/>
  </r>
  <r>
    <x v="234"/>
    <x v="0"/>
    <x v="2"/>
    <x v="2"/>
    <x v="4"/>
    <n v="3067.65"/>
    <n v="34000"/>
    <n v="3.609"/>
    <n v="122706"/>
    <n v="24703"/>
    <n v="94935.35"/>
  </r>
  <r>
    <x v="193"/>
    <x v="2"/>
    <x v="3"/>
    <x v="2"/>
    <x v="1"/>
    <n v="3144.6750000000002"/>
    <n v="34500"/>
    <n v="3.6459999999999999"/>
    <n v="125787"/>
    <n v="32633"/>
    <n v="90009.324999999997"/>
  </r>
  <r>
    <x v="54"/>
    <x v="1"/>
    <x v="2"/>
    <x v="5"/>
    <x v="2"/>
    <n v="1520.65"/>
    <n v="17000"/>
    <n v="3.5779999999999998"/>
    <n v="60826"/>
    <n v="16209"/>
    <n v="43096.35"/>
  </r>
  <r>
    <x v="239"/>
    <x v="1"/>
    <x v="2"/>
    <x v="2"/>
    <x v="3"/>
    <n v="2450.9375"/>
    <n v="27500"/>
    <n v="3.5649999999999999"/>
    <n v="98037.5"/>
    <n v="39577"/>
    <n v="56009.5625"/>
  </r>
  <r>
    <x v="101"/>
    <x v="5"/>
    <x v="2"/>
    <x v="4"/>
    <x v="3"/>
    <n v="1066.625"/>
    <n v="11500"/>
    <n v="3.71"/>
    <n v="42665"/>
    <n v="40894"/>
    <n v="704.375"/>
  </r>
  <r>
    <x v="87"/>
    <x v="3"/>
    <x v="1"/>
    <x v="5"/>
    <x v="0"/>
    <n v="1426.3875"/>
    <n v="15500"/>
    <n v="3.681"/>
    <n v="57055.5"/>
    <n v="34166"/>
    <n v="21463.112499999999"/>
  </r>
  <r>
    <x v="241"/>
    <x v="0"/>
    <x v="2"/>
    <x v="2"/>
    <x v="0"/>
    <n v="3023.3125"/>
    <n v="32500"/>
    <n v="3.7210000000000001"/>
    <n v="120932.5"/>
    <n v="33280"/>
    <n v="84629.1875"/>
  </r>
  <r>
    <x v="34"/>
    <x v="4"/>
    <x v="2"/>
    <x v="4"/>
    <x v="0"/>
    <n v="3772"/>
    <n v="40000"/>
    <n v="3.7719999999999998"/>
    <n v="150880"/>
    <n v="27878"/>
    <n v="119230"/>
  </r>
  <r>
    <x v="261"/>
    <x v="6"/>
    <x v="1"/>
    <x v="3"/>
    <x v="1"/>
    <n v="2736.15"/>
    <n v="29000"/>
    <n v="3.774"/>
    <n v="109446"/>
    <n v="32146"/>
    <n v="74563.850000000006"/>
  </r>
  <r>
    <x v="81"/>
    <x v="4"/>
    <x v="2"/>
    <x v="5"/>
    <x v="3"/>
    <n v="1743.625"/>
    <n v="18500"/>
    <n v="3.77"/>
    <n v="69745"/>
    <n v="44618"/>
    <n v="23383.375"/>
  </r>
  <r>
    <x v="83"/>
    <x v="6"/>
    <x v="2"/>
    <x v="2"/>
    <x v="4"/>
    <n v="2514.875"/>
    <n v="27500"/>
    <n v="3.6579999999999999"/>
    <n v="100595"/>
    <n v="26891"/>
    <n v="71189.125"/>
  </r>
  <r>
    <x v="212"/>
    <x v="2"/>
    <x v="4"/>
    <x v="3"/>
    <x v="1"/>
    <n v="3545.125"/>
    <n v="39500"/>
    <n v="3.59"/>
    <n v="141805"/>
    <n v="47248"/>
    <n v="91011.875"/>
  </r>
  <r>
    <x v="168"/>
    <x v="0"/>
    <x v="4"/>
    <x v="5"/>
    <x v="1"/>
    <n v="930.75"/>
    <n v="10000"/>
    <n v="3.7229999999999999"/>
    <n v="37230"/>
    <n v="36745"/>
    <n v="-445.75"/>
  </r>
  <r>
    <x v="113"/>
    <x v="5"/>
    <x v="3"/>
    <x v="1"/>
    <x v="0"/>
    <n v="1665.45"/>
    <n v="18000"/>
    <n v="3.7010000000000001"/>
    <n v="66618"/>
    <n v="30883"/>
    <n v="34069.550000000003"/>
  </r>
  <r>
    <x v="262"/>
    <x v="0"/>
    <x v="0"/>
    <x v="3"/>
    <x v="1"/>
    <n v="3505.3125"/>
    <n v="37500"/>
    <n v="3.7389999999999999"/>
    <n v="140212.5"/>
    <n v="31407"/>
    <n v="105300.1875"/>
  </r>
  <r>
    <x v="63"/>
    <x v="4"/>
    <x v="2"/>
    <x v="2"/>
    <x v="0"/>
    <n v="1377"/>
    <n v="15000"/>
    <n v="3.6720000000000002"/>
    <n v="55080"/>
    <n v="19065"/>
    <n v="34638"/>
  </r>
  <r>
    <x v="156"/>
    <x v="3"/>
    <x v="4"/>
    <x v="5"/>
    <x v="4"/>
    <n v="1175.9375"/>
    <n v="12500"/>
    <n v="3.7629999999999999"/>
    <n v="47037.5"/>
    <n v="30140"/>
    <n v="15721.5625"/>
  </r>
  <r>
    <x v="263"/>
    <x v="2"/>
    <x v="0"/>
    <x v="0"/>
    <x v="2"/>
    <n v="3706.0875000000001"/>
    <n v="39500"/>
    <n v="3.7530000000000001"/>
    <n v="148243.5"/>
    <n v="42137"/>
    <n v="102400.41250000001"/>
  </r>
  <r>
    <x v="219"/>
    <x v="2"/>
    <x v="3"/>
    <x v="3"/>
    <x v="3"/>
    <n v="1506.8625000000002"/>
    <n v="16500"/>
    <n v="3.653"/>
    <n v="60274.5"/>
    <n v="16699"/>
    <n v="42068.637499999997"/>
  </r>
  <r>
    <x v="10"/>
    <x v="1"/>
    <x v="3"/>
    <x v="3"/>
    <x v="3"/>
    <n v="1946.1750000000002"/>
    <n v="21000"/>
    <n v="3.7069999999999999"/>
    <n v="77847"/>
    <n v="22403"/>
    <n v="53497.824999999997"/>
  </r>
  <r>
    <x v="264"/>
    <x v="5"/>
    <x v="2"/>
    <x v="0"/>
    <x v="0"/>
    <n v="3561.55"/>
    <n v="38000"/>
    <n v="3.7490000000000001"/>
    <n v="142462"/>
    <n v="15929"/>
    <n v="122971.45"/>
  </r>
  <r>
    <x v="184"/>
    <x v="2"/>
    <x v="3"/>
    <x v="0"/>
    <x v="4"/>
    <n v="1374.375"/>
    <n v="15000"/>
    <n v="3.665"/>
    <n v="54975"/>
    <n v="49312"/>
    <n v="4288.625"/>
  </r>
  <r>
    <x v="265"/>
    <x v="1"/>
    <x v="3"/>
    <x v="1"/>
    <x v="0"/>
    <n v="1086.6000000000001"/>
    <n v="12000"/>
    <n v="3.6219999999999999"/>
    <n v="43464"/>
    <n v="18187"/>
    <n v="24190.400000000001"/>
  </r>
  <r>
    <x v="266"/>
    <x v="0"/>
    <x v="0"/>
    <x v="2"/>
    <x v="3"/>
    <n v="1221.0250000000001"/>
    <n v="13000"/>
    <n v="3.7570000000000001"/>
    <n v="48841"/>
    <n v="31075"/>
    <n v="16544.974999999999"/>
  </r>
  <r>
    <x v="112"/>
    <x v="6"/>
    <x v="0"/>
    <x v="4"/>
    <x v="0"/>
    <n v="1735.1750000000002"/>
    <n v="19000"/>
    <n v="3.653"/>
    <n v="69407"/>
    <n v="42086"/>
    <n v="25585.825000000001"/>
  </r>
  <r>
    <x v="86"/>
    <x v="5"/>
    <x v="2"/>
    <x v="3"/>
    <x v="4"/>
    <n v="1403.5250000000001"/>
    <n v="15500"/>
    <n v="3.6219999999999999"/>
    <n v="56141"/>
    <n v="19160"/>
    <n v="35577.474999999999"/>
  </r>
  <r>
    <x v="93"/>
    <x v="5"/>
    <x v="3"/>
    <x v="3"/>
    <x v="0"/>
    <n v="3284.1000000000004"/>
    <n v="36000"/>
    <n v="3.649"/>
    <n v="131364"/>
    <n v="19780"/>
    <n v="108299.9"/>
  </r>
  <r>
    <x v="170"/>
    <x v="4"/>
    <x v="4"/>
    <x v="1"/>
    <x v="4"/>
    <n v="2248.8000000000002"/>
    <n v="24000"/>
    <n v="3.7480000000000002"/>
    <n v="89952"/>
    <n v="27725"/>
    <n v="59978.2"/>
  </r>
  <r>
    <x v="78"/>
    <x v="1"/>
    <x v="0"/>
    <x v="0"/>
    <x v="1"/>
    <n v="1481.6000000000001"/>
    <n v="16000"/>
    <n v="3.7040000000000002"/>
    <n v="59264"/>
    <n v="17501"/>
    <n v="40281.4"/>
  </r>
  <r>
    <x v="267"/>
    <x v="2"/>
    <x v="2"/>
    <x v="5"/>
    <x v="2"/>
    <n v="1375.325"/>
    <n v="14500"/>
    <n v="3.794"/>
    <n v="55013"/>
    <n v="26910"/>
    <n v="26727.674999999999"/>
  </r>
  <r>
    <x v="139"/>
    <x v="0"/>
    <x v="2"/>
    <x v="3"/>
    <x v="4"/>
    <n v="2109.9375"/>
    <n v="22500"/>
    <n v="3.7509999999999999"/>
    <n v="84397.5"/>
    <n v="49648"/>
    <n v="32639.5625"/>
  </r>
  <r>
    <x v="28"/>
    <x v="0"/>
    <x v="0"/>
    <x v="0"/>
    <x v="3"/>
    <n v="2654.2625000000003"/>
    <n v="29500"/>
    <n v="3.5990000000000002"/>
    <n v="106170.5"/>
    <n v="49287"/>
    <n v="54229.237500000003"/>
  </r>
  <r>
    <x v="268"/>
    <x v="3"/>
    <x v="2"/>
    <x v="0"/>
    <x v="2"/>
    <n v="2897.2125000000001"/>
    <n v="31500"/>
    <n v="3.6789999999999998"/>
    <n v="115888.5"/>
    <n v="48822"/>
    <n v="64169.287499999999"/>
  </r>
  <r>
    <x v="267"/>
    <x v="2"/>
    <x v="2"/>
    <x v="3"/>
    <x v="3"/>
    <n v="1233.0500000000002"/>
    <n v="13000"/>
    <n v="3.794"/>
    <n v="49322"/>
    <n v="30027"/>
    <n v="18061.95"/>
  </r>
  <r>
    <x v="50"/>
    <x v="6"/>
    <x v="0"/>
    <x v="5"/>
    <x v="3"/>
    <n v="1817.4"/>
    <n v="19500"/>
    <n v="3.7280000000000002"/>
    <n v="72696"/>
    <n v="18913"/>
    <n v="51965.599999999999"/>
  </r>
  <r>
    <x v="125"/>
    <x v="1"/>
    <x v="4"/>
    <x v="4"/>
    <x v="1"/>
    <n v="3545.4"/>
    <n v="38000"/>
    <n v="3.7320000000000002"/>
    <n v="141816"/>
    <n v="49045"/>
    <n v="89225.600000000006"/>
  </r>
  <r>
    <x v="269"/>
    <x v="4"/>
    <x v="1"/>
    <x v="1"/>
    <x v="3"/>
    <n v="1777.9250000000002"/>
    <n v="19000"/>
    <n v="3.7429999999999999"/>
    <n v="71117"/>
    <n v="19805"/>
    <n v="49534.074999999997"/>
  </r>
  <r>
    <x v="147"/>
    <x v="4"/>
    <x v="3"/>
    <x v="4"/>
    <x v="0"/>
    <n v="2719.9"/>
    <n v="29500"/>
    <n v="3.6880000000000002"/>
    <n v="108796"/>
    <n v="39624"/>
    <n v="66452.100000000006"/>
  </r>
  <r>
    <x v="95"/>
    <x v="5"/>
    <x v="2"/>
    <x v="5"/>
    <x v="0"/>
    <n v="1515.1125000000002"/>
    <n v="16500"/>
    <n v="3.673"/>
    <n v="60604.5"/>
    <n v="22978"/>
    <n v="36111.387499999997"/>
  </r>
  <r>
    <x v="111"/>
    <x v="6"/>
    <x v="3"/>
    <x v="1"/>
    <x v="2"/>
    <n v="1096.8"/>
    <n v="12000"/>
    <n v="3.6560000000000001"/>
    <n v="43872"/>
    <n v="17894"/>
    <n v="24881.200000000001"/>
  </r>
  <r>
    <x v="270"/>
    <x v="6"/>
    <x v="2"/>
    <x v="3"/>
    <x v="0"/>
    <n v="2339.35"/>
    <n v="26000"/>
    <n v="3.5990000000000002"/>
    <n v="93574"/>
    <n v="34180"/>
    <n v="57054.65"/>
  </r>
  <r>
    <x v="43"/>
    <x v="2"/>
    <x v="4"/>
    <x v="5"/>
    <x v="4"/>
    <n v="2801.25"/>
    <n v="30000"/>
    <n v="3.7349999999999999"/>
    <n v="112050"/>
    <n v="28193"/>
    <n v="81055.75"/>
  </r>
  <r>
    <x v="126"/>
    <x v="2"/>
    <x v="4"/>
    <x v="3"/>
    <x v="3"/>
    <n v="1774.9875000000002"/>
    <n v="19500"/>
    <n v="3.641"/>
    <n v="70999.5"/>
    <n v="44867"/>
    <n v="24357.512500000001"/>
  </r>
  <r>
    <x v="145"/>
    <x v="3"/>
    <x v="2"/>
    <x v="0"/>
    <x v="0"/>
    <n v="3199.0125000000003"/>
    <n v="34500"/>
    <n v="3.7090000000000001"/>
    <n v="127960.5"/>
    <n v="33888"/>
    <n v="90873.487500000003"/>
  </r>
  <r>
    <x v="270"/>
    <x v="6"/>
    <x v="2"/>
    <x v="5"/>
    <x v="0"/>
    <n v="1259.6500000000001"/>
    <n v="14000"/>
    <n v="3.5990000000000002"/>
    <n v="50386"/>
    <n v="29285"/>
    <n v="19841.349999999999"/>
  </r>
  <r>
    <x v="271"/>
    <x v="6"/>
    <x v="3"/>
    <x v="0"/>
    <x v="2"/>
    <n v="2754.75"/>
    <n v="30000"/>
    <n v="3.673"/>
    <n v="110190"/>
    <n v="21704"/>
    <n v="85731.25"/>
  </r>
  <r>
    <x v="272"/>
    <x v="4"/>
    <x v="3"/>
    <x v="0"/>
    <x v="2"/>
    <n v="3675.75"/>
    <n v="39000"/>
    <n v="3.77"/>
    <n v="147030"/>
    <n v="46758"/>
    <n v="96596.25"/>
  </r>
  <r>
    <x v="229"/>
    <x v="2"/>
    <x v="4"/>
    <x v="3"/>
    <x v="1"/>
    <n v="2310.9375"/>
    <n v="25500"/>
    <n v="3.625"/>
    <n v="92437.5"/>
    <n v="36226"/>
    <n v="53900.5625"/>
  </r>
  <r>
    <x v="216"/>
    <x v="1"/>
    <x v="4"/>
    <x v="4"/>
    <x v="4"/>
    <n v="1522.8000000000002"/>
    <n v="16000"/>
    <n v="3.8069999999999999"/>
    <n v="60912"/>
    <n v="42414"/>
    <n v="16975.2"/>
  </r>
  <r>
    <x v="267"/>
    <x v="2"/>
    <x v="4"/>
    <x v="0"/>
    <x v="0"/>
    <n v="1897"/>
    <n v="20000"/>
    <n v="3.794"/>
    <n v="75880"/>
    <n v="44528"/>
    <n v="29455"/>
  </r>
  <r>
    <x v="70"/>
    <x v="2"/>
    <x v="0"/>
    <x v="3"/>
    <x v="2"/>
    <n v="3025.75"/>
    <n v="32500"/>
    <n v="3.7240000000000002"/>
    <n v="121030"/>
    <n v="47760"/>
    <n v="70244.25"/>
  </r>
  <r>
    <x v="273"/>
    <x v="2"/>
    <x v="1"/>
    <x v="2"/>
    <x v="0"/>
    <n v="3436.375"/>
    <n v="37000"/>
    <n v="3.7149999999999999"/>
    <n v="137455"/>
    <n v="28764"/>
    <n v="105254.625"/>
  </r>
  <r>
    <x v="36"/>
    <x v="2"/>
    <x v="0"/>
    <x v="0"/>
    <x v="1"/>
    <n v="1658.25"/>
    <n v="18000"/>
    <n v="3.6850000000000001"/>
    <n v="66330"/>
    <n v="43821"/>
    <n v="20850.75"/>
  </r>
  <r>
    <x v="46"/>
    <x v="2"/>
    <x v="2"/>
    <x v="2"/>
    <x v="1"/>
    <n v="3632.8500000000004"/>
    <n v="39000"/>
    <n v="3.726"/>
    <n v="145314"/>
    <n v="28018"/>
    <n v="113663.15"/>
  </r>
  <r>
    <x v="93"/>
    <x v="5"/>
    <x v="4"/>
    <x v="2"/>
    <x v="1"/>
    <n v="3512.1625000000004"/>
    <n v="38500"/>
    <n v="3.649"/>
    <n v="140486.5"/>
    <n v="33155"/>
    <n v="103819.33749999999"/>
  </r>
  <r>
    <x v="274"/>
    <x v="6"/>
    <x v="3"/>
    <x v="2"/>
    <x v="4"/>
    <n v="3209.3625000000002"/>
    <n v="34500"/>
    <n v="3.7210000000000001"/>
    <n v="128374.5"/>
    <n v="21336"/>
    <n v="103829.1375"/>
  </r>
  <r>
    <x v="146"/>
    <x v="5"/>
    <x v="1"/>
    <x v="1"/>
    <x v="0"/>
    <n v="3424.6125000000002"/>
    <n v="36500"/>
    <n v="3.7530000000000001"/>
    <n v="136984.5"/>
    <n v="44381"/>
    <n v="89178.887499999997"/>
  </r>
  <r>
    <x v="139"/>
    <x v="0"/>
    <x v="0"/>
    <x v="0"/>
    <x v="1"/>
    <n v="1031.5250000000001"/>
    <n v="11000"/>
    <n v="3.7509999999999999"/>
    <n v="41261"/>
    <n v="35661"/>
    <n v="4568.4750000000004"/>
  </r>
  <r>
    <x v="275"/>
    <x v="5"/>
    <x v="3"/>
    <x v="5"/>
    <x v="3"/>
    <n v="1929.375"/>
    <n v="21000"/>
    <n v="3.6749999999999998"/>
    <n v="77175"/>
    <n v="40961"/>
    <n v="34284.625"/>
  </r>
  <r>
    <x v="147"/>
    <x v="4"/>
    <x v="3"/>
    <x v="0"/>
    <x v="4"/>
    <n v="1244.7"/>
    <n v="13500"/>
    <n v="3.6880000000000002"/>
    <n v="49788"/>
    <n v="21215"/>
    <n v="27328.3"/>
  </r>
  <r>
    <x v="28"/>
    <x v="0"/>
    <x v="4"/>
    <x v="5"/>
    <x v="0"/>
    <n v="2294.3625000000002"/>
    <n v="25500"/>
    <n v="3.5990000000000002"/>
    <n v="91774.5"/>
    <n v="49989"/>
    <n v="39491.137499999997"/>
  </r>
  <r>
    <x v="276"/>
    <x v="4"/>
    <x v="0"/>
    <x v="3"/>
    <x v="3"/>
    <n v="3610.3"/>
    <n v="39500"/>
    <n v="3.6560000000000001"/>
    <n v="144412"/>
    <n v="28485"/>
    <n v="112316.7"/>
  </r>
  <r>
    <x v="246"/>
    <x v="6"/>
    <x v="4"/>
    <x v="5"/>
    <x v="3"/>
    <n v="2594.9"/>
    <n v="28000"/>
    <n v="3.7069999999999999"/>
    <n v="103796"/>
    <n v="37839"/>
    <n v="63362.1"/>
  </r>
  <r>
    <x v="39"/>
    <x v="4"/>
    <x v="3"/>
    <x v="2"/>
    <x v="3"/>
    <n v="2949.6000000000004"/>
    <n v="32000"/>
    <n v="3.6869999999999998"/>
    <n v="117984"/>
    <n v="48158"/>
    <n v="66876.399999999994"/>
  </r>
  <r>
    <x v="3"/>
    <x v="0"/>
    <x v="4"/>
    <x v="5"/>
    <x v="2"/>
    <n v="2400.1875"/>
    <n v="25500"/>
    <n v="3.7650000000000001"/>
    <n v="96007.5"/>
    <n v="26453"/>
    <n v="67154.3125"/>
  </r>
  <r>
    <x v="25"/>
    <x v="4"/>
    <x v="2"/>
    <x v="1"/>
    <x v="1"/>
    <n v="2521.75"/>
    <n v="27500"/>
    <n v="3.6680000000000001"/>
    <n v="100870"/>
    <n v="42645"/>
    <n v="55703.25"/>
  </r>
  <r>
    <x v="110"/>
    <x v="2"/>
    <x v="2"/>
    <x v="1"/>
    <x v="2"/>
    <n v="1021.9000000000001"/>
    <n v="11000"/>
    <n v="3.7160000000000002"/>
    <n v="40876"/>
    <n v="34557"/>
    <n v="5297.1"/>
  </r>
  <r>
    <x v="97"/>
    <x v="0"/>
    <x v="3"/>
    <x v="5"/>
    <x v="2"/>
    <n v="3681"/>
    <n v="40000"/>
    <n v="3.681"/>
    <n v="147240"/>
    <n v="19340"/>
    <n v="124219"/>
  </r>
  <r>
    <x v="71"/>
    <x v="4"/>
    <x v="2"/>
    <x v="0"/>
    <x v="3"/>
    <n v="1369.5"/>
    <n v="15000"/>
    <n v="3.6520000000000001"/>
    <n v="54780"/>
    <n v="37209"/>
    <n v="16201.5"/>
  </r>
  <r>
    <x v="250"/>
    <x v="2"/>
    <x v="2"/>
    <x v="3"/>
    <x v="0"/>
    <n v="2793"/>
    <n v="30000"/>
    <n v="3.7240000000000002"/>
    <n v="111720"/>
    <n v="49401"/>
    <n v="59526"/>
  </r>
  <r>
    <x v="277"/>
    <x v="1"/>
    <x v="4"/>
    <x v="2"/>
    <x v="2"/>
    <n v="3233.1624999999999"/>
    <n v="35500"/>
    <n v="3.6429999999999998"/>
    <n v="129326.49999999999"/>
    <n v="37291"/>
    <n v="88802.33749999998"/>
  </r>
  <r>
    <x v="208"/>
    <x v="2"/>
    <x v="2"/>
    <x v="4"/>
    <x v="1"/>
    <n v="2085.6"/>
    <n v="22000"/>
    <n v="3.7919999999999998"/>
    <n v="83424"/>
    <n v="28875"/>
    <n v="52463.4"/>
  </r>
  <r>
    <x v="273"/>
    <x v="2"/>
    <x v="4"/>
    <x v="0"/>
    <x v="1"/>
    <n v="1114.5"/>
    <n v="12000"/>
    <n v="3.7149999999999999"/>
    <n v="44580"/>
    <n v="48713"/>
    <n v="-5247.5"/>
  </r>
  <r>
    <x v="121"/>
    <x v="0"/>
    <x v="3"/>
    <x v="4"/>
    <x v="0"/>
    <n v="1222.325"/>
    <n v="13000"/>
    <n v="3.7610000000000001"/>
    <n v="48893"/>
    <n v="31281"/>
    <n v="16389.674999999999"/>
  </r>
  <r>
    <x v="232"/>
    <x v="4"/>
    <x v="0"/>
    <x v="2"/>
    <x v="3"/>
    <n v="2993.25"/>
    <n v="32500"/>
    <n v="3.6840000000000002"/>
    <n v="119730"/>
    <n v="39855"/>
    <n v="76881.75"/>
  </r>
  <r>
    <x v="57"/>
    <x v="2"/>
    <x v="2"/>
    <x v="1"/>
    <x v="4"/>
    <n v="2972.0250000000001"/>
    <n v="31500"/>
    <n v="3.774"/>
    <n v="118881"/>
    <n v="31665"/>
    <n v="84243.975000000006"/>
  </r>
  <r>
    <x v="148"/>
    <x v="1"/>
    <x v="2"/>
    <x v="3"/>
    <x v="1"/>
    <n v="924.5"/>
    <n v="10000"/>
    <n v="3.698"/>
    <n v="36980"/>
    <n v="37218"/>
    <n v="-1162.5"/>
  </r>
  <r>
    <x v="71"/>
    <x v="4"/>
    <x v="2"/>
    <x v="0"/>
    <x v="2"/>
    <n v="1278.2"/>
    <n v="14000"/>
    <n v="3.6520000000000001"/>
    <n v="51128"/>
    <n v="36400"/>
    <n v="13449.8"/>
  </r>
  <r>
    <x v="33"/>
    <x v="5"/>
    <x v="0"/>
    <x v="4"/>
    <x v="0"/>
    <n v="1113.6000000000001"/>
    <n v="12000"/>
    <n v="3.7120000000000002"/>
    <n v="44544"/>
    <n v="19646"/>
    <n v="23784.400000000001"/>
  </r>
  <r>
    <x v="8"/>
    <x v="0"/>
    <x v="1"/>
    <x v="4"/>
    <x v="4"/>
    <n v="3674.8250000000003"/>
    <n v="38500"/>
    <n v="3.8180000000000001"/>
    <n v="146993"/>
    <n v="48237"/>
    <n v="95081.175000000003"/>
  </r>
  <r>
    <x v="278"/>
    <x v="5"/>
    <x v="3"/>
    <x v="3"/>
    <x v="2"/>
    <n v="1653.3000000000002"/>
    <n v="18000"/>
    <n v="3.6739999999999999"/>
    <n v="66132"/>
    <n v="29630"/>
    <n v="34848.699999999997"/>
  </r>
  <r>
    <x v="279"/>
    <x v="0"/>
    <x v="4"/>
    <x v="3"/>
    <x v="4"/>
    <n v="1655.9375"/>
    <n v="17500"/>
    <n v="3.7850000000000001"/>
    <n v="66237.5"/>
    <n v="15720"/>
    <n v="48861.5625"/>
  </r>
  <r>
    <x v="280"/>
    <x v="3"/>
    <x v="1"/>
    <x v="4"/>
    <x v="0"/>
    <n v="1657.6875"/>
    <n v="17500"/>
    <n v="3.7890000000000001"/>
    <n v="66307.5"/>
    <n v="45017"/>
    <n v="19632.8125"/>
  </r>
  <r>
    <x v="25"/>
    <x v="4"/>
    <x v="4"/>
    <x v="2"/>
    <x v="1"/>
    <n v="2200.8000000000002"/>
    <n v="24000"/>
    <n v="3.6680000000000001"/>
    <n v="88032"/>
    <n v="46403"/>
    <n v="39428.199999999997"/>
  </r>
  <r>
    <x v="205"/>
    <x v="2"/>
    <x v="2"/>
    <x v="2"/>
    <x v="2"/>
    <n v="2221.2000000000003"/>
    <n v="24000"/>
    <n v="3.702"/>
    <n v="88848"/>
    <n v="25801"/>
    <n v="60825.8"/>
  </r>
  <r>
    <x v="264"/>
    <x v="5"/>
    <x v="1"/>
    <x v="2"/>
    <x v="4"/>
    <n v="2249.4"/>
    <n v="24000"/>
    <n v="3.7490000000000001"/>
    <n v="89976"/>
    <n v="20016"/>
    <n v="67710.600000000006"/>
  </r>
  <r>
    <x v="281"/>
    <x v="6"/>
    <x v="0"/>
    <x v="2"/>
    <x v="2"/>
    <n v="2196.6624999999999"/>
    <n v="23500"/>
    <n v="3.7389999999999999"/>
    <n v="87866.5"/>
    <n v="16734"/>
    <n v="68935.837499999994"/>
  </r>
  <r>
    <x v="282"/>
    <x v="1"/>
    <x v="1"/>
    <x v="0"/>
    <x v="0"/>
    <n v="1345.9625000000001"/>
    <n v="14500"/>
    <n v="3.7130000000000001"/>
    <n v="53838.5"/>
    <n v="29431"/>
    <n v="23061.537499999999"/>
  </r>
  <r>
    <x v="171"/>
    <x v="2"/>
    <x v="2"/>
    <x v="4"/>
    <x v="0"/>
    <n v="2492.7750000000001"/>
    <n v="27000"/>
    <n v="3.6930000000000001"/>
    <n v="99711"/>
    <n v="45132"/>
    <n v="52086.224999999999"/>
  </r>
  <r>
    <x v="226"/>
    <x v="5"/>
    <x v="4"/>
    <x v="2"/>
    <x v="2"/>
    <n v="3454.6875"/>
    <n v="37500"/>
    <n v="3.6850000000000001"/>
    <n v="138187.5"/>
    <n v="31907"/>
    <n v="102825.8125"/>
  </r>
  <r>
    <x v="154"/>
    <x v="6"/>
    <x v="4"/>
    <x v="1"/>
    <x v="1"/>
    <n v="2980.6875"/>
    <n v="31500"/>
    <n v="3.7850000000000001"/>
    <n v="119227.5"/>
    <n v="37408"/>
    <n v="78838.8125"/>
  </r>
  <r>
    <x v="273"/>
    <x v="2"/>
    <x v="3"/>
    <x v="3"/>
    <x v="2"/>
    <n v="3622.125"/>
    <n v="39000"/>
    <n v="3.7149999999999999"/>
    <n v="144885"/>
    <n v="29855"/>
    <n v="111407.875"/>
  </r>
  <r>
    <x v="74"/>
    <x v="5"/>
    <x v="3"/>
    <x v="1"/>
    <x v="3"/>
    <n v="3205.05"/>
    <n v="34500"/>
    <n v="3.7160000000000002"/>
    <n v="128202"/>
    <n v="40943"/>
    <n v="84053.95"/>
  </r>
  <r>
    <x v="283"/>
    <x v="1"/>
    <x v="0"/>
    <x v="2"/>
    <x v="4"/>
    <n v="1652.8500000000001"/>
    <n v="18000"/>
    <n v="3.673"/>
    <n v="66114"/>
    <n v="26143"/>
    <n v="38318.15"/>
  </r>
  <r>
    <x v="284"/>
    <x v="1"/>
    <x v="3"/>
    <x v="1"/>
    <x v="3"/>
    <n v="3599"/>
    <n v="40000"/>
    <n v="3.5990000000000002"/>
    <n v="143960"/>
    <n v="44960"/>
    <n v="95401"/>
  </r>
  <r>
    <x v="109"/>
    <x v="6"/>
    <x v="1"/>
    <x v="3"/>
    <x v="2"/>
    <n v="3495"/>
    <n v="37500"/>
    <n v="3.7280000000000002"/>
    <n v="139800"/>
    <n v="32461"/>
    <n v="103844"/>
  </r>
  <r>
    <x v="187"/>
    <x v="3"/>
    <x v="4"/>
    <x v="2"/>
    <x v="2"/>
    <n v="2959.4250000000002"/>
    <n v="31500"/>
    <n v="3.758"/>
    <n v="118377"/>
    <n v="30065"/>
    <n v="85352.574999999997"/>
  </r>
  <r>
    <x v="285"/>
    <x v="5"/>
    <x v="4"/>
    <x v="4"/>
    <x v="0"/>
    <n v="2167.75"/>
    <n v="23000"/>
    <n v="3.77"/>
    <n v="86710"/>
    <n v="22833"/>
    <n v="61709.25"/>
  </r>
  <r>
    <x v="48"/>
    <x v="5"/>
    <x v="3"/>
    <x v="0"/>
    <x v="2"/>
    <n v="1784.7375000000002"/>
    <n v="19500"/>
    <n v="3.661"/>
    <n v="71389.5"/>
    <n v="29217"/>
    <n v="40387.762499999997"/>
  </r>
  <r>
    <x v="286"/>
    <x v="2"/>
    <x v="0"/>
    <x v="3"/>
    <x v="0"/>
    <n v="3590.55"/>
    <n v="39500"/>
    <n v="3.6360000000000001"/>
    <n v="143622"/>
    <n v="26456"/>
    <n v="113575.45"/>
  </r>
  <r>
    <x v="287"/>
    <x v="2"/>
    <x v="1"/>
    <x v="0"/>
    <x v="2"/>
    <n v="3732.75"/>
    <n v="39500"/>
    <n v="3.78"/>
    <n v="149310"/>
    <n v="39506"/>
    <n v="106071.25"/>
  </r>
  <r>
    <x v="256"/>
    <x v="6"/>
    <x v="0"/>
    <x v="2"/>
    <x v="3"/>
    <n v="1315.65"/>
    <n v="14000"/>
    <n v="3.7589999999999999"/>
    <n v="52626"/>
    <n v="23968"/>
    <n v="27342.35"/>
  </r>
  <r>
    <x v="159"/>
    <x v="2"/>
    <x v="0"/>
    <x v="4"/>
    <x v="4"/>
    <n v="2538.9"/>
    <n v="28000"/>
    <n v="3.6269999999999998"/>
    <n v="101556"/>
    <n v="34307"/>
    <n v="64710.1"/>
  </r>
  <r>
    <x v="284"/>
    <x v="1"/>
    <x v="0"/>
    <x v="2"/>
    <x v="2"/>
    <n v="3104.1375000000003"/>
    <n v="34500"/>
    <n v="3.5990000000000002"/>
    <n v="124165.5"/>
    <n v="28587"/>
    <n v="92474.362500000003"/>
  </r>
  <r>
    <x v="138"/>
    <x v="4"/>
    <x v="4"/>
    <x v="5"/>
    <x v="4"/>
    <n v="2140.7249999999999"/>
    <n v="23000"/>
    <n v="3.7229999999999999"/>
    <n v="85629"/>
    <n v="34370"/>
    <n v="49118.275000000001"/>
  </r>
  <r>
    <x v="11"/>
    <x v="2"/>
    <x v="1"/>
    <x v="3"/>
    <x v="3"/>
    <n v="2742.7625000000003"/>
    <n v="29500"/>
    <n v="3.7189999999999999"/>
    <n v="109710.5"/>
    <n v="36734"/>
    <n v="70233.737500000003"/>
  </r>
  <r>
    <x v="195"/>
    <x v="3"/>
    <x v="2"/>
    <x v="0"/>
    <x v="2"/>
    <n v="1175.9375"/>
    <n v="12500"/>
    <n v="3.7629999999999999"/>
    <n v="47037.5"/>
    <n v="36411"/>
    <n v="9450.5625"/>
  </r>
  <r>
    <x v="40"/>
    <x v="5"/>
    <x v="3"/>
    <x v="3"/>
    <x v="2"/>
    <n v="1785.7125000000001"/>
    <n v="19500"/>
    <n v="3.6629999999999998"/>
    <n v="71428.5"/>
    <n v="22164"/>
    <n v="47478.787499999999"/>
  </r>
  <r>
    <x v="20"/>
    <x v="0"/>
    <x v="3"/>
    <x v="1"/>
    <x v="2"/>
    <n v="2249.7125000000001"/>
    <n v="24500"/>
    <n v="3.673"/>
    <n v="89988.5"/>
    <n v="24584"/>
    <n v="63154.787499999999"/>
  </r>
  <r>
    <x v="121"/>
    <x v="0"/>
    <x v="4"/>
    <x v="3"/>
    <x v="0"/>
    <n v="3619.9625000000001"/>
    <n v="38500"/>
    <n v="3.7610000000000001"/>
    <n v="144798.5"/>
    <n v="23077"/>
    <n v="118101.53750000001"/>
  </r>
  <r>
    <x v="288"/>
    <x v="2"/>
    <x v="4"/>
    <x v="4"/>
    <x v="1"/>
    <n v="2648.4250000000002"/>
    <n v="29000"/>
    <n v="3.653"/>
    <n v="105937"/>
    <n v="22780"/>
    <n v="80508.574999999997"/>
  </r>
  <r>
    <x v="289"/>
    <x v="1"/>
    <x v="4"/>
    <x v="3"/>
    <x v="4"/>
    <n v="2412.8250000000003"/>
    <n v="26500"/>
    <n v="3.6419999999999999"/>
    <n v="96513"/>
    <n v="19178"/>
    <n v="74922.175000000003"/>
  </r>
  <r>
    <x v="290"/>
    <x v="1"/>
    <x v="2"/>
    <x v="0"/>
    <x v="3"/>
    <n v="3524.0625"/>
    <n v="37500"/>
    <n v="3.7589999999999999"/>
    <n v="140962.5"/>
    <n v="27187"/>
    <n v="110251.4375"/>
  </r>
  <r>
    <x v="198"/>
    <x v="1"/>
    <x v="0"/>
    <x v="2"/>
    <x v="2"/>
    <n v="2405.9250000000002"/>
    <n v="25500"/>
    <n v="3.774"/>
    <n v="96237"/>
    <n v="46426"/>
    <n v="47405.074999999997"/>
  </r>
  <r>
    <x v="267"/>
    <x v="2"/>
    <x v="1"/>
    <x v="5"/>
    <x v="3"/>
    <n v="2466.1000000000004"/>
    <n v="26000"/>
    <n v="3.794"/>
    <n v="98644"/>
    <n v="36347"/>
    <n v="59830.9"/>
  </r>
  <r>
    <x v="291"/>
    <x v="5"/>
    <x v="1"/>
    <x v="2"/>
    <x v="4"/>
    <n v="1362.2750000000001"/>
    <n v="14500"/>
    <n v="3.758"/>
    <n v="54491"/>
    <n v="27101"/>
    <n v="26027.724999999999"/>
  </r>
  <r>
    <x v="223"/>
    <x v="2"/>
    <x v="3"/>
    <x v="2"/>
    <x v="0"/>
    <n v="1299.2"/>
    <n v="14500"/>
    <n v="3.5840000000000001"/>
    <n v="51968"/>
    <n v="26400"/>
    <n v="24268.799999999999"/>
  </r>
  <r>
    <x v="292"/>
    <x v="3"/>
    <x v="0"/>
    <x v="1"/>
    <x v="4"/>
    <n v="2863.625"/>
    <n v="31000"/>
    <n v="3.6949999999999998"/>
    <n v="114545"/>
    <n v="30671"/>
    <n v="81010.375"/>
  </r>
  <r>
    <x v="232"/>
    <x v="4"/>
    <x v="1"/>
    <x v="2"/>
    <x v="3"/>
    <n v="2716.9500000000003"/>
    <n v="29500"/>
    <n v="3.6840000000000002"/>
    <n v="108678"/>
    <n v="39081"/>
    <n v="66880.05"/>
  </r>
  <r>
    <x v="5"/>
    <x v="3"/>
    <x v="2"/>
    <x v="3"/>
    <x v="0"/>
    <n v="1745.15"/>
    <n v="19000"/>
    <n v="3.6739999999999999"/>
    <n v="69806"/>
    <n v="47331"/>
    <n v="20729.849999999999"/>
  </r>
  <r>
    <x v="24"/>
    <x v="2"/>
    <x v="4"/>
    <x v="1"/>
    <x v="1"/>
    <n v="1168.125"/>
    <n v="12500"/>
    <n v="3.738"/>
    <n v="46725"/>
    <n v="25489"/>
    <n v="20067.875"/>
  </r>
  <r>
    <x v="133"/>
    <x v="3"/>
    <x v="2"/>
    <x v="2"/>
    <x v="3"/>
    <n v="1830"/>
    <n v="20000"/>
    <n v="3.66"/>
    <n v="73200"/>
    <n v="39509"/>
    <n v="31861"/>
  </r>
  <r>
    <x v="293"/>
    <x v="4"/>
    <x v="4"/>
    <x v="5"/>
    <x v="3"/>
    <n v="987.52500000000009"/>
    <n v="11000"/>
    <n v="3.5910000000000002"/>
    <n v="39501"/>
    <n v="38589"/>
    <n v="-75.525000000000091"/>
  </r>
  <r>
    <x v="159"/>
    <x v="2"/>
    <x v="2"/>
    <x v="2"/>
    <x v="3"/>
    <n v="1994.8500000000001"/>
    <n v="22000"/>
    <n v="3.6269999999999998"/>
    <n v="79794"/>
    <n v="38518"/>
    <n v="39281.15"/>
  </r>
  <r>
    <x v="212"/>
    <x v="2"/>
    <x v="4"/>
    <x v="4"/>
    <x v="3"/>
    <n v="1884.75"/>
    <n v="21000"/>
    <n v="3.59"/>
    <n v="75390"/>
    <n v="33958"/>
    <n v="39547.25"/>
  </r>
  <r>
    <x v="109"/>
    <x v="6"/>
    <x v="4"/>
    <x v="0"/>
    <x v="0"/>
    <n v="1537.8000000000002"/>
    <n v="16500"/>
    <n v="3.7280000000000002"/>
    <n v="61512"/>
    <n v="17225"/>
    <n v="42749.2"/>
  </r>
  <r>
    <x v="64"/>
    <x v="0"/>
    <x v="4"/>
    <x v="1"/>
    <x v="2"/>
    <n v="2744.2375000000002"/>
    <n v="29500"/>
    <n v="3.7210000000000001"/>
    <n v="109769.5"/>
    <n v="36192"/>
    <n v="70833.262499999997"/>
  </r>
  <r>
    <x v="151"/>
    <x v="3"/>
    <x v="1"/>
    <x v="4"/>
    <x v="0"/>
    <n v="1224.1125"/>
    <n v="13500"/>
    <n v="3.6269999999999998"/>
    <n v="48964.5"/>
    <n v="21115"/>
    <n v="26625.387500000001"/>
  </r>
  <r>
    <x v="212"/>
    <x v="2"/>
    <x v="3"/>
    <x v="0"/>
    <x v="1"/>
    <n v="3186.125"/>
    <n v="35500"/>
    <n v="3.59"/>
    <n v="127445"/>
    <n v="20388"/>
    <n v="103870.875"/>
  </r>
  <r>
    <x v="294"/>
    <x v="6"/>
    <x v="0"/>
    <x v="5"/>
    <x v="1"/>
    <n v="974.66250000000002"/>
    <n v="10500"/>
    <n v="3.7130000000000001"/>
    <n v="38986.5"/>
    <n v="46500"/>
    <n v="-8488.1625000000004"/>
  </r>
  <r>
    <x v="295"/>
    <x v="1"/>
    <x v="0"/>
    <x v="3"/>
    <x v="3"/>
    <n v="2953.9125000000004"/>
    <n v="31500"/>
    <n v="3.7509999999999999"/>
    <n v="118156.5"/>
    <n v="35645"/>
    <n v="79557.587499999994"/>
  </r>
  <r>
    <x v="247"/>
    <x v="1"/>
    <x v="2"/>
    <x v="3"/>
    <x v="4"/>
    <n v="914"/>
    <n v="10000"/>
    <n v="3.6560000000000001"/>
    <n v="36560"/>
    <n v="35872"/>
    <n v="-226"/>
  </r>
  <r>
    <x v="139"/>
    <x v="0"/>
    <x v="0"/>
    <x v="4"/>
    <x v="1"/>
    <n v="3563.4500000000003"/>
    <n v="38000"/>
    <n v="3.7509999999999999"/>
    <n v="142538"/>
    <n v="46390"/>
    <n v="92584.55"/>
  </r>
  <r>
    <x v="99"/>
    <x v="1"/>
    <x v="0"/>
    <x v="2"/>
    <x v="1"/>
    <n v="2290.1375000000003"/>
    <n v="24500"/>
    <n v="3.7389999999999999"/>
    <n v="91605.5"/>
    <n v="41917"/>
    <n v="47398.362500000003"/>
  </r>
  <r>
    <x v="23"/>
    <x v="3"/>
    <x v="4"/>
    <x v="4"/>
    <x v="1"/>
    <n v="1844.7"/>
    <n v="19500"/>
    <n v="3.7839999999999998"/>
    <n v="73788"/>
    <n v="42510"/>
    <n v="29433.3"/>
  </r>
  <r>
    <x v="296"/>
    <x v="1"/>
    <x v="3"/>
    <x v="2"/>
    <x v="1"/>
    <n v="2898"/>
    <n v="31500"/>
    <n v="3.68"/>
    <n v="115920"/>
    <n v="28713"/>
    <n v="84309"/>
  </r>
  <r>
    <x v="60"/>
    <x v="3"/>
    <x v="3"/>
    <x v="0"/>
    <x v="2"/>
    <n v="3278.4250000000002"/>
    <n v="35500"/>
    <n v="3.694"/>
    <n v="131137"/>
    <n v="40375"/>
    <n v="87483.574999999997"/>
  </r>
  <r>
    <x v="251"/>
    <x v="1"/>
    <x v="2"/>
    <x v="0"/>
    <x v="4"/>
    <n v="1535.325"/>
    <n v="16500"/>
    <n v="3.722"/>
    <n v="61413"/>
    <n v="35800"/>
    <n v="24077.674999999999"/>
  </r>
  <r>
    <x v="297"/>
    <x v="2"/>
    <x v="3"/>
    <x v="2"/>
    <x v="0"/>
    <n v="1253.8125"/>
    <n v="13500"/>
    <n v="3.7149999999999999"/>
    <n v="50152.5"/>
    <n v="42936"/>
    <n v="5962.6875"/>
  </r>
  <r>
    <x v="8"/>
    <x v="0"/>
    <x v="0"/>
    <x v="4"/>
    <x v="2"/>
    <n v="1288.575"/>
    <n v="13500"/>
    <n v="3.8180000000000001"/>
    <n v="51543"/>
    <n v="22545"/>
    <n v="27709.424999999999"/>
  </r>
  <r>
    <x v="298"/>
    <x v="1"/>
    <x v="2"/>
    <x v="4"/>
    <x v="4"/>
    <n v="3448.4"/>
    <n v="37000"/>
    <n v="3.7280000000000002"/>
    <n v="137936"/>
    <n v="38890"/>
    <n v="95597.6"/>
  </r>
  <r>
    <x v="195"/>
    <x v="3"/>
    <x v="4"/>
    <x v="1"/>
    <x v="4"/>
    <n v="1270.0125"/>
    <n v="13500"/>
    <n v="3.7629999999999999"/>
    <n v="50800.5"/>
    <n v="17796"/>
    <n v="31734.487499999999"/>
  </r>
  <r>
    <x v="263"/>
    <x v="2"/>
    <x v="2"/>
    <x v="5"/>
    <x v="1"/>
    <n v="1078.9875"/>
    <n v="11500"/>
    <n v="3.7530000000000001"/>
    <n v="43159.5"/>
    <n v="30148"/>
    <n v="11932.512500000001"/>
  </r>
  <r>
    <x v="181"/>
    <x v="4"/>
    <x v="1"/>
    <x v="3"/>
    <x v="1"/>
    <n v="3111.0750000000003"/>
    <n v="33000"/>
    <n v="3.7709999999999999"/>
    <n v="124443"/>
    <n v="38797"/>
    <n v="82534.925000000003"/>
  </r>
  <r>
    <x v="143"/>
    <x v="5"/>
    <x v="0"/>
    <x v="2"/>
    <x v="1"/>
    <n v="1269.45"/>
    <n v="14000"/>
    <n v="3.6269999999999998"/>
    <n v="50778"/>
    <n v="21757"/>
    <n v="27751.55"/>
  </r>
  <r>
    <x v="22"/>
    <x v="2"/>
    <x v="2"/>
    <x v="0"/>
    <x v="4"/>
    <n v="3076.1500000000005"/>
    <n v="34000"/>
    <n v="3.6190000000000002"/>
    <n v="123046.00000000001"/>
    <n v="48310"/>
    <n v="71659.85000000002"/>
  </r>
  <r>
    <x v="49"/>
    <x v="4"/>
    <x v="1"/>
    <x v="0"/>
    <x v="1"/>
    <n v="2618.7000000000003"/>
    <n v="28000"/>
    <n v="3.7410000000000001"/>
    <n v="104748"/>
    <n v="33425"/>
    <n v="68704.3"/>
  </r>
  <r>
    <x v="257"/>
    <x v="5"/>
    <x v="0"/>
    <x v="1"/>
    <x v="2"/>
    <n v="2520.375"/>
    <n v="27500"/>
    <n v="3.6659999999999999"/>
    <n v="100815"/>
    <n v="41391"/>
    <n v="56903.625"/>
  </r>
  <r>
    <x v="5"/>
    <x v="3"/>
    <x v="3"/>
    <x v="5"/>
    <x v="4"/>
    <n v="918.5"/>
    <n v="10000"/>
    <n v="3.6739999999999999"/>
    <n v="36740"/>
    <n v="19207"/>
    <n v="16614.5"/>
  </r>
  <r>
    <x v="252"/>
    <x v="5"/>
    <x v="2"/>
    <x v="0"/>
    <x v="4"/>
    <n v="3333.3625000000002"/>
    <n v="36500"/>
    <n v="3.653"/>
    <n v="133334.5"/>
    <n v="32365"/>
    <n v="97636.137499999997"/>
  </r>
  <r>
    <x v="24"/>
    <x v="2"/>
    <x v="1"/>
    <x v="3"/>
    <x v="1"/>
    <n v="2196.0750000000003"/>
    <n v="23500"/>
    <n v="3.738"/>
    <n v="87843"/>
    <n v="16955"/>
    <n v="68691.925000000003"/>
  </r>
  <r>
    <x v="297"/>
    <x v="2"/>
    <x v="1"/>
    <x v="1"/>
    <x v="0"/>
    <n v="2507.625"/>
    <n v="27000"/>
    <n v="3.7149999999999999"/>
    <n v="100305"/>
    <n v="19582"/>
    <n v="78215.375"/>
  </r>
  <r>
    <x v="176"/>
    <x v="0"/>
    <x v="4"/>
    <x v="3"/>
    <x v="0"/>
    <n v="2230.8000000000002"/>
    <n v="24000"/>
    <n v="3.718"/>
    <n v="89232"/>
    <n v="22659"/>
    <n v="64342.2"/>
  </r>
  <r>
    <x v="278"/>
    <x v="5"/>
    <x v="2"/>
    <x v="1"/>
    <x v="4"/>
    <n v="3076.9750000000004"/>
    <n v="33500"/>
    <n v="3.6739999999999999"/>
    <n v="123079"/>
    <n v="20895"/>
    <n v="99107.024999999994"/>
  </r>
  <r>
    <x v="187"/>
    <x v="3"/>
    <x v="4"/>
    <x v="1"/>
    <x v="1"/>
    <n v="1362.2750000000001"/>
    <n v="14500"/>
    <n v="3.758"/>
    <n v="54491"/>
    <n v="44308"/>
    <n v="8820.7250000000004"/>
  </r>
  <r>
    <x v="254"/>
    <x v="3"/>
    <x v="0"/>
    <x v="2"/>
    <x v="2"/>
    <n v="2554.75"/>
    <n v="27500"/>
    <n v="3.7160000000000002"/>
    <n v="102190"/>
    <n v="26098"/>
    <n v="73537.25"/>
  </r>
  <r>
    <x v="299"/>
    <x v="5"/>
    <x v="2"/>
    <x v="0"/>
    <x v="2"/>
    <n v="2435.4"/>
    <n v="27000"/>
    <n v="3.6080000000000001"/>
    <n v="97416"/>
    <n v="34002"/>
    <n v="60978.6"/>
  </r>
  <r>
    <x v="23"/>
    <x v="3"/>
    <x v="0"/>
    <x v="1"/>
    <x v="1"/>
    <n v="3263.7000000000003"/>
    <n v="34500"/>
    <n v="3.7839999999999998"/>
    <n v="130548"/>
    <n v="35399"/>
    <n v="91885.3"/>
  </r>
  <r>
    <x v="66"/>
    <x v="4"/>
    <x v="0"/>
    <x v="5"/>
    <x v="2"/>
    <n v="3686.3375000000001"/>
    <n v="39500"/>
    <n v="3.7330000000000001"/>
    <n v="147453.5"/>
    <n v="26702"/>
    <n v="117065.16250000001"/>
  </r>
  <r>
    <x v="78"/>
    <x v="1"/>
    <x v="2"/>
    <x v="4"/>
    <x v="4"/>
    <n v="3287.3"/>
    <n v="35500"/>
    <n v="3.7040000000000002"/>
    <n v="131492"/>
    <n v="29654"/>
    <n v="98550.7"/>
  </r>
  <r>
    <x v="111"/>
    <x v="6"/>
    <x v="4"/>
    <x v="5"/>
    <x v="3"/>
    <n v="3244.7000000000003"/>
    <n v="35500"/>
    <n v="3.6560000000000001"/>
    <n v="129788"/>
    <n v="15067"/>
    <n v="111476.3"/>
  </r>
  <r>
    <x v="160"/>
    <x v="4"/>
    <x v="2"/>
    <x v="3"/>
    <x v="2"/>
    <n v="3623.8125"/>
    <n v="38500"/>
    <n v="3.7650000000000001"/>
    <n v="144952.5"/>
    <n v="25173"/>
    <n v="116155.6875"/>
  </r>
  <r>
    <x v="13"/>
    <x v="2"/>
    <x v="4"/>
    <x v="5"/>
    <x v="4"/>
    <n v="2201.9500000000003"/>
    <n v="23500"/>
    <n v="3.7480000000000002"/>
    <n v="88078"/>
    <n v="38175"/>
    <n v="47701.05"/>
  </r>
  <r>
    <x v="68"/>
    <x v="6"/>
    <x v="1"/>
    <x v="0"/>
    <x v="0"/>
    <n v="1049.95"/>
    <n v="11000"/>
    <n v="3.8180000000000001"/>
    <n v="41998"/>
    <n v="19980"/>
    <n v="20968.05"/>
  </r>
  <r>
    <x v="234"/>
    <x v="0"/>
    <x v="3"/>
    <x v="1"/>
    <x v="1"/>
    <n v="1398.4875000000002"/>
    <n v="15500"/>
    <n v="3.609"/>
    <n v="55939.5"/>
    <n v="33580"/>
    <n v="20961.012500000001"/>
  </r>
  <r>
    <x v="270"/>
    <x v="6"/>
    <x v="1"/>
    <x v="4"/>
    <x v="2"/>
    <n v="3599"/>
    <n v="40000"/>
    <n v="3.5990000000000002"/>
    <n v="143960"/>
    <n v="34178"/>
    <n v="106183"/>
  </r>
  <r>
    <x v="300"/>
    <x v="5"/>
    <x v="4"/>
    <x v="2"/>
    <x v="2"/>
    <n v="3173.05"/>
    <n v="34000"/>
    <n v="3.7330000000000001"/>
    <n v="126922"/>
    <n v="33031"/>
    <n v="90717.95"/>
  </r>
  <r>
    <x v="226"/>
    <x v="5"/>
    <x v="3"/>
    <x v="2"/>
    <x v="2"/>
    <n v="921.25"/>
    <n v="10000"/>
    <n v="3.6850000000000001"/>
    <n v="36850"/>
    <n v="36315"/>
    <n v="-386.25"/>
  </r>
  <r>
    <x v="214"/>
    <x v="3"/>
    <x v="1"/>
    <x v="2"/>
    <x v="1"/>
    <n v="2512.3500000000004"/>
    <n v="27000"/>
    <n v="3.722"/>
    <n v="100494"/>
    <n v="35304"/>
    <n v="62677.65"/>
  </r>
  <r>
    <x v="301"/>
    <x v="6"/>
    <x v="0"/>
    <x v="4"/>
    <x v="4"/>
    <n v="2978.4"/>
    <n v="32000"/>
    <n v="3.7229999999999999"/>
    <n v="119136"/>
    <n v="37226"/>
    <n v="78931.600000000006"/>
  </r>
  <r>
    <x v="148"/>
    <x v="1"/>
    <x v="4"/>
    <x v="3"/>
    <x v="0"/>
    <n v="3328.2000000000003"/>
    <n v="36000"/>
    <n v="3.698"/>
    <n v="133128"/>
    <n v="26472"/>
    <n v="103327.8"/>
  </r>
  <r>
    <x v="279"/>
    <x v="0"/>
    <x v="0"/>
    <x v="5"/>
    <x v="1"/>
    <n v="3406.5"/>
    <n v="36000"/>
    <n v="3.7850000000000001"/>
    <n v="136260"/>
    <n v="22215"/>
    <n v="110638.5"/>
  </r>
  <r>
    <x v="248"/>
    <x v="4"/>
    <x v="0"/>
    <x v="5"/>
    <x v="4"/>
    <n v="2982.6875"/>
    <n v="32500"/>
    <n v="3.6709999999999998"/>
    <n v="119307.5"/>
    <n v="18946"/>
    <n v="97378.8125"/>
  </r>
  <r>
    <x v="293"/>
    <x v="4"/>
    <x v="0"/>
    <x v="5"/>
    <x v="4"/>
    <n v="1391.5125"/>
    <n v="15500"/>
    <n v="3.5910000000000002"/>
    <n v="55660.5"/>
    <n v="24664"/>
    <n v="29604.987499999999"/>
  </r>
  <r>
    <x v="21"/>
    <x v="3"/>
    <x v="2"/>
    <x v="4"/>
    <x v="3"/>
    <n v="1367.7125000000001"/>
    <n v="14500"/>
    <n v="3.7730000000000001"/>
    <n v="54708.5"/>
    <n v="47600"/>
    <n v="5740.7875000000004"/>
  </r>
  <r>
    <x v="52"/>
    <x v="6"/>
    <x v="0"/>
    <x v="5"/>
    <x v="3"/>
    <n v="1964.5500000000002"/>
    <n v="21000"/>
    <n v="3.742"/>
    <n v="78582"/>
    <n v="21743"/>
    <n v="54874.45"/>
  </r>
  <r>
    <x v="231"/>
    <x v="1"/>
    <x v="0"/>
    <x v="5"/>
    <x v="1"/>
    <n v="3462.2750000000001"/>
    <n v="37000"/>
    <n v="3.7429999999999999"/>
    <n v="138491"/>
    <n v="20211"/>
    <n v="114817.72500000001"/>
  </r>
  <r>
    <x v="198"/>
    <x v="1"/>
    <x v="0"/>
    <x v="2"/>
    <x v="4"/>
    <n v="3255.0750000000003"/>
    <n v="34500"/>
    <n v="3.774"/>
    <n v="130203"/>
    <n v="25321"/>
    <n v="101626.925"/>
  </r>
  <r>
    <x v="55"/>
    <x v="0"/>
    <x v="2"/>
    <x v="0"/>
    <x v="4"/>
    <n v="1780.3000000000002"/>
    <n v="19000"/>
    <n v="3.7480000000000002"/>
    <n v="71212"/>
    <n v="32613"/>
    <n v="36818.699999999997"/>
  </r>
  <r>
    <x v="5"/>
    <x v="3"/>
    <x v="1"/>
    <x v="1"/>
    <x v="4"/>
    <n v="3490.3"/>
    <n v="38000"/>
    <n v="3.6739999999999999"/>
    <n v="139612"/>
    <n v="41122"/>
    <n v="94999.7"/>
  </r>
  <r>
    <x v="302"/>
    <x v="2"/>
    <x v="3"/>
    <x v="1"/>
    <x v="4"/>
    <n v="3529.4875000000002"/>
    <n v="38500"/>
    <n v="3.6669999999999998"/>
    <n v="141179.5"/>
    <n v="37020"/>
    <n v="100630.0125"/>
  </r>
  <r>
    <x v="303"/>
    <x v="5"/>
    <x v="2"/>
    <x v="4"/>
    <x v="1"/>
    <n v="3357.4125000000004"/>
    <n v="35500"/>
    <n v="3.7829999999999999"/>
    <n v="134296.5"/>
    <n v="38082"/>
    <n v="92857.087499999994"/>
  </r>
  <r>
    <x v="304"/>
    <x v="1"/>
    <x v="1"/>
    <x v="1"/>
    <x v="2"/>
    <n v="2697.7250000000004"/>
    <n v="29000"/>
    <n v="3.7210000000000001"/>
    <n v="107909"/>
    <n v="23339"/>
    <n v="81872.274999999994"/>
  </r>
  <r>
    <x v="261"/>
    <x v="6"/>
    <x v="2"/>
    <x v="0"/>
    <x v="3"/>
    <n v="2641.8"/>
    <n v="28000"/>
    <n v="3.774"/>
    <n v="105672"/>
    <n v="45289"/>
    <n v="57741.2"/>
  </r>
  <r>
    <x v="305"/>
    <x v="4"/>
    <x v="1"/>
    <x v="1"/>
    <x v="2"/>
    <n v="1413.9875000000002"/>
    <n v="15500"/>
    <n v="3.649"/>
    <n v="56559.5"/>
    <n v="22511"/>
    <n v="32634.512500000001"/>
  </r>
  <r>
    <x v="306"/>
    <x v="5"/>
    <x v="2"/>
    <x v="2"/>
    <x v="0"/>
    <n v="2110.5"/>
    <n v="22500"/>
    <n v="3.7519999999999998"/>
    <n v="84420"/>
    <n v="40705"/>
    <n v="41604.5"/>
  </r>
  <r>
    <x v="253"/>
    <x v="0"/>
    <x v="2"/>
    <x v="1"/>
    <x v="4"/>
    <n v="1508.9250000000002"/>
    <n v="16500"/>
    <n v="3.6579999999999999"/>
    <n v="60357"/>
    <n v="48168"/>
    <n v="10680.075000000001"/>
  </r>
  <r>
    <x v="94"/>
    <x v="6"/>
    <x v="1"/>
    <x v="1"/>
    <x v="1"/>
    <n v="2058.65"/>
    <n v="22000"/>
    <n v="3.7429999999999999"/>
    <n v="82346"/>
    <n v="19461"/>
    <n v="60826.35"/>
  </r>
  <r>
    <x v="198"/>
    <x v="1"/>
    <x v="2"/>
    <x v="1"/>
    <x v="4"/>
    <n v="3538.125"/>
    <n v="37500"/>
    <n v="3.774"/>
    <n v="141525"/>
    <n v="15768"/>
    <n v="122218.875"/>
  </r>
  <r>
    <x v="223"/>
    <x v="2"/>
    <x v="3"/>
    <x v="4"/>
    <x v="4"/>
    <n v="2508.8000000000002"/>
    <n v="28000"/>
    <n v="3.5840000000000001"/>
    <n v="100352"/>
    <n v="34880"/>
    <n v="62963.199999999997"/>
  </r>
  <r>
    <x v="34"/>
    <x v="4"/>
    <x v="4"/>
    <x v="2"/>
    <x v="2"/>
    <n v="1178.75"/>
    <n v="12500"/>
    <n v="3.7719999999999998"/>
    <n v="47150"/>
    <n v="23870"/>
    <n v="22101.25"/>
  </r>
  <r>
    <x v="277"/>
    <x v="1"/>
    <x v="0"/>
    <x v="1"/>
    <x v="0"/>
    <n v="1457.2"/>
    <n v="16000"/>
    <n v="3.6429999999999998"/>
    <n v="58288"/>
    <n v="18712"/>
    <n v="38118.800000000003"/>
  </r>
  <r>
    <x v="123"/>
    <x v="0"/>
    <x v="3"/>
    <x v="1"/>
    <x v="1"/>
    <n v="2348.5500000000002"/>
    <n v="25500"/>
    <n v="3.6840000000000002"/>
    <n v="93942"/>
    <n v="26156"/>
    <n v="65437.45"/>
  </r>
  <r>
    <x v="171"/>
    <x v="2"/>
    <x v="4"/>
    <x v="0"/>
    <x v="0"/>
    <n v="1661.8500000000001"/>
    <n v="18000"/>
    <n v="3.6930000000000001"/>
    <n v="66474"/>
    <n v="47961"/>
    <n v="16851.150000000001"/>
  </r>
  <r>
    <x v="307"/>
    <x v="2"/>
    <x v="3"/>
    <x v="0"/>
    <x v="0"/>
    <n v="2622.7125000000001"/>
    <n v="28500"/>
    <n v="3.681"/>
    <n v="104908.5"/>
    <n v="38807"/>
    <n v="63478.787499999999"/>
  </r>
  <r>
    <x v="305"/>
    <x v="4"/>
    <x v="4"/>
    <x v="3"/>
    <x v="1"/>
    <n v="1687.6625000000001"/>
    <n v="18500"/>
    <n v="3.649"/>
    <n v="67506.5"/>
    <n v="25880"/>
    <n v="39938.837500000001"/>
  </r>
  <r>
    <x v="202"/>
    <x v="4"/>
    <x v="3"/>
    <x v="5"/>
    <x v="0"/>
    <n v="2884.55"/>
    <n v="31000"/>
    <n v="3.722"/>
    <n v="115382"/>
    <n v="39705"/>
    <n v="72792.45"/>
  </r>
  <r>
    <x v="18"/>
    <x v="0"/>
    <x v="4"/>
    <x v="1"/>
    <x v="3"/>
    <n v="975.45"/>
    <n v="10500"/>
    <n v="3.7160000000000002"/>
    <n v="39018"/>
    <n v="15743"/>
    <n v="22299.55"/>
  </r>
  <r>
    <x v="228"/>
    <x v="3"/>
    <x v="3"/>
    <x v="2"/>
    <x v="4"/>
    <n v="1182.5"/>
    <n v="12500"/>
    <n v="3.7839999999999998"/>
    <n v="47300"/>
    <n v="49148"/>
    <n v="-3030.5"/>
  </r>
  <r>
    <x v="233"/>
    <x v="1"/>
    <x v="2"/>
    <x v="4"/>
    <x v="1"/>
    <n v="2869.65"/>
    <n v="31500"/>
    <n v="3.6440000000000001"/>
    <n v="114786"/>
    <n v="21350"/>
    <n v="90566.35"/>
  </r>
  <r>
    <x v="308"/>
    <x v="3"/>
    <x v="0"/>
    <x v="1"/>
    <x v="4"/>
    <n v="1453.9"/>
    <n v="15500"/>
    <n v="3.7519999999999998"/>
    <n v="58156"/>
    <n v="42722"/>
    <n v="13980.1"/>
  </r>
  <r>
    <x v="79"/>
    <x v="2"/>
    <x v="4"/>
    <x v="4"/>
    <x v="1"/>
    <n v="3195.15"/>
    <n v="34000"/>
    <n v="3.7589999999999999"/>
    <n v="127806"/>
    <n v="21193"/>
    <n v="103417.85"/>
  </r>
  <r>
    <x v="140"/>
    <x v="1"/>
    <x v="1"/>
    <x v="4"/>
    <x v="3"/>
    <n v="2061.4"/>
    <n v="22000"/>
    <n v="3.7480000000000002"/>
    <n v="82456"/>
    <n v="45520"/>
    <n v="34874.6"/>
  </r>
  <r>
    <x v="44"/>
    <x v="4"/>
    <x v="4"/>
    <x v="1"/>
    <x v="3"/>
    <n v="2455.0500000000002"/>
    <n v="26000"/>
    <n v="3.7770000000000001"/>
    <n v="98202"/>
    <n v="24922"/>
    <n v="70824.95"/>
  </r>
  <r>
    <x v="247"/>
    <x v="1"/>
    <x v="4"/>
    <x v="3"/>
    <x v="4"/>
    <n v="1919.4"/>
    <n v="21000"/>
    <n v="3.6560000000000001"/>
    <n v="76776"/>
    <n v="19897"/>
    <n v="54959.6"/>
  </r>
  <r>
    <x v="309"/>
    <x v="3"/>
    <x v="1"/>
    <x v="1"/>
    <x v="1"/>
    <n v="1832.0250000000001"/>
    <n v="19500"/>
    <n v="3.758"/>
    <n v="73281"/>
    <n v="27397"/>
    <n v="44051.974999999999"/>
  </r>
  <r>
    <x v="138"/>
    <x v="4"/>
    <x v="4"/>
    <x v="4"/>
    <x v="3"/>
    <n v="1442.6625000000001"/>
    <n v="15500"/>
    <n v="3.7229999999999999"/>
    <n v="57706.5"/>
    <n v="48181"/>
    <n v="8082.8374999999996"/>
  </r>
  <r>
    <x v="216"/>
    <x v="1"/>
    <x v="0"/>
    <x v="3"/>
    <x v="2"/>
    <n v="1760.7375000000002"/>
    <n v="18500"/>
    <n v="3.8069999999999999"/>
    <n v="70429.5"/>
    <n v="20245"/>
    <n v="48423.762499999997"/>
  </r>
  <r>
    <x v="309"/>
    <x v="3"/>
    <x v="1"/>
    <x v="5"/>
    <x v="2"/>
    <n v="1597.15"/>
    <n v="17000"/>
    <n v="3.758"/>
    <n v="63886"/>
    <n v="18224"/>
    <n v="44064.85"/>
  </r>
  <r>
    <x v="194"/>
    <x v="5"/>
    <x v="3"/>
    <x v="3"/>
    <x v="0"/>
    <n v="2263.2000000000003"/>
    <n v="24000"/>
    <n v="3.7719999999999998"/>
    <n v="90528"/>
    <n v="42255"/>
    <n v="46009.8"/>
  </r>
  <r>
    <x v="128"/>
    <x v="4"/>
    <x v="0"/>
    <x v="3"/>
    <x v="3"/>
    <n v="3372.3"/>
    <n v="36000"/>
    <n v="3.7469999999999999"/>
    <n v="134892"/>
    <n v="42443"/>
    <n v="89076.7"/>
  </r>
  <r>
    <x v="198"/>
    <x v="1"/>
    <x v="4"/>
    <x v="1"/>
    <x v="2"/>
    <n v="1037.8500000000001"/>
    <n v="11000"/>
    <n v="3.774"/>
    <n v="41514"/>
    <n v="21892"/>
    <n v="18584.150000000001"/>
  </r>
  <r>
    <x v="261"/>
    <x v="6"/>
    <x v="1"/>
    <x v="0"/>
    <x v="0"/>
    <n v="1887"/>
    <n v="20000"/>
    <n v="3.774"/>
    <n v="75480"/>
    <n v="44153"/>
    <n v="29440"/>
  </r>
  <r>
    <x v="62"/>
    <x v="6"/>
    <x v="0"/>
    <x v="4"/>
    <x v="3"/>
    <n v="1041.325"/>
    <n v="11500"/>
    <n v="3.6219999999999999"/>
    <n v="41653"/>
    <n v="42965"/>
    <n v="-2353.3249999999998"/>
  </r>
  <r>
    <x v="66"/>
    <x v="4"/>
    <x v="0"/>
    <x v="4"/>
    <x v="4"/>
    <n v="2146.4749999999999"/>
    <n v="23000"/>
    <n v="3.7330000000000001"/>
    <n v="85859"/>
    <n v="43928"/>
    <n v="39784.525000000001"/>
  </r>
  <r>
    <x v="283"/>
    <x v="1"/>
    <x v="4"/>
    <x v="0"/>
    <x v="2"/>
    <n v="1101.9000000000001"/>
    <n v="12000"/>
    <n v="3.673"/>
    <n v="44076"/>
    <n v="30723"/>
    <n v="12251.1"/>
  </r>
  <r>
    <x v="310"/>
    <x v="6"/>
    <x v="1"/>
    <x v="2"/>
    <x v="3"/>
    <n v="3400.3125"/>
    <n v="37500"/>
    <n v="3.6269999999999998"/>
    <n v="136012.5"/>
    <n v="28663"/>
    <n v="103949.1875"/>
  </r>
  <r>
    <x v="70"/>
    <x v="2"/>
    <x v="2"/>
    <x v="3"/>
    <x v="3"/>
    <n v="2467.15"/>
    <n v="26500"/>
    <n v="3.7240000000000002"/>
    <n v="98686"/>
    <n v="43865"/>
    <n v="52353.85"/>
  </r>
  <r>
    <x v="94"/>
    <x v="6"/>
    <x v="2"/>
    <x v="3"/>
    <x v="4"/>
    <n v="2011.8625000000002"/>
    <n v="21500"/>
    <n v="3.7429999999999999"/>
    <n v="80474.5"/>
    <n v="19571"/>
    <n v="58891.637499999997"/>
  </r>
  <r>
    <x v="157"/>
    <x v="2"/>
    <x v="0"/>
    <x v="4"/>
    <x v="4"/>
    <n v="2726.7250000000004"/>
    <n v="29000"/>
    <n v="3.7610000000000001"/>
    <n v="109069"/>
    <n v="38970"/>
    <n v="67372.274999999994"/>
  </r>
  <r>
    <x v="257"/>
    <x v="5"/>
    <x v="0"/>
    <x v="1"/>
    <x v="2"/>
    <n v="1237.2750000000001"/>
    <n v="13500"/>
    <n v="3.6659999999999999"/>
    <n v="49491"/>
    <n v="19916"/>
    <n v="28337.724999999999"/>
  </r>
  <r>
    <x v="9"/>
    <x v="1"/>
    <x v="4"/>
    <x v="2"/>
    <x v="0"/>
    <n v="1163.4375"/>
    <n v="12500"/>
    <n v="3.7229999999999999"/>
    <n v="46537.5"/>
    <n v="33803"/>
    <n v="11571.0625"/>
  </r>
  <r>
    <x v="311"/>
    <x v="0"/>
    <x v="1"/>
    <x v="4"/>
    <x v="2"/>
    <n v="3097.0750000000003"/>
    <n v="33500"/>
    <n v="3.698"/>
    <n v="123883"/>
    <n v="40980"/>
    <n v="79805.925000000003"/>
  </r>
  <r>
    <x v="312"/>
    <x v="3"/>
    <x v="2"/>
    <x v="0"/>
    <x v="0"/>
    <n v="2000.575"/>
    <n v="21500"/>
    <n v="3.722"/>
    <n v="80023"/>
    <n v="34379"/>
    <n v="43643.425000000003"/>
  </r>
  <r>
    <x v="69"/>
    <x v="1"/>
    <x v="2"/>
    <x v="5"/>
    <x v="3"/>
    <n v="2331.9749999999999"/>
    <n v="25500"/>
    <n v="3.6579999999999999"/>
    <n v="93279"/>
    <n v="17572"/>
    <n v="73375.024999999994"/>
  </r>
  <r>
    <x v="69"/>
    <x v="1"/>
    <x v="1"/>
    <x v="3"/>
    <x v="2"/>
    <n v="3383.65"/>
    <n v="37000"/>
    <n v="3.6579999999999999"/>
    <n v="135346"/>
    <n v="23543"/>
    <n v="108419.35"/>
  </r>
  <r>
    <x v="94"/>
    <x v="6"/>
    <x v="4"/>
    <x v="0"/>
    <x v="1"/>
    <n v="1637.5625"/>
    <n v="17500"/>
    <n v="3.7429999999999999"/>
    <n v="65502.5"/>
    <n v="16482"/>
    <n v="47382.9375"/>
  </r>
  <r>
    <x v="116"/>
    <x v="5"/>
    <x v="1"/>
    <x v="1"/>
    <x v="1"/>
    <n v="1270.8500000000001"/>
    <n v="14000"/>
    <n v="3.6309999999999998"/>
    <n v="50834"/>
    <n v="21210"/>
    <n v="28353.15"/>
  </r>
  <r>
    <x v="221"/>
    <x v="1"/>
    <x v="2"/>
    <x v="4"/>
    <x v="0"/>
    <n v="2290.1375000000003"/>
    <n v="24500"/>
    <n v="3.7389999999999999"/>
    <n v="91605.5"/>
    <n v="34494"/>
    <n v="54821.362500000003"/>
  </r>
  <r>
    <x v="159"/>
    <x v="2"/>
    <x v="3"/>
    <x v="5"/>
    <x v="0"/>
    <n v="1722.825"/>
    <n v="19000"/>
    <n v="3.6269999999999998"/>
    <n v="68913"/>
    <n v="26110"/>
    <n v="41080.175000000003"/>
  </r>
  <r>
    <x v="22"/>
    <x v="2"/>
    <x v="0"/>
    <x v="0"/>
    <x v="3"/>
    <n v="2804.7250000000004"/>
    <n v="31000"/>
    <n v="3.6190000000000002"/>
    <n v="112189"/>
    <n v="47373"/>
    <n v="62011.275000000001"/>
  </r>
  <r>
    <x v="164"/>
    <x v="1"/>
    <x v="3"/>
    <x v="0"/>
    <x v="0"/>
    <n v="3757"/>
    <n v="40000"/>
    <n v="3.7570000000000001"/>
    <n v="150280"/>
    <n v="22957"/>
    <n v="123566"/>
  </r>
  <r>
    <x v="313"/>
    <x v="1"/>
    <x v="0"/>
    <x v="3"/>
    <x v="3"/>
    <n v="2525.8500000000004"/>
    <n v="27000"/>
    <n v="3.742"/>
    <n v="101034"/>
    <n v="35797"/>
    <n v="62711.15"/>
  </r>
  <r>
    <x v="273"/>
    <x v="2"/>
    <x v="1"/>
    <x v="4"/>
    <x v="0"/>
    <n v="2461.1875"/>
    <n v="26500"/>
    <n v="3.7149999999999999"/>
    <n v="98447.5"/>
    <n v="27650"/>
    <n v="68336.3125"/>
  </r>
  <r>
    <x v="98"/>
    <x v="4"/>
    <x v="2"/>
    <x v="4"/>
    <x v="1"/>
    <n v="1345.0500000000002"/>
    <n v="14000"/>
    <n v="3.843"/>
    <n v="53802"/>
    <n v="22023"/>
    <n v="30433.95"/>
  </r>
  <r>
    <x v="70"/>
    <x v="2"/>
    <x v="2"/>
    <x v="4"/>
    <x v="4"/>
    <n v="977.55000000000007"/>
    <n v="10500"/>
    <n v="3.7240000000000002"/>
    <n v="39102"/>
    <n v="47030"/>
    <n v="-8905.5499999999993"/>
  </r>
  <r>
    <x v="234"/>
    <x v="0"/>
    <x v="1"/>
    <x v="5"/>
    <x v="0"/>
    <n v="2300.7375000000002"/>
    <n v="25500"/>
    <n v="3.609"/>
    <n v="92029.5"/>
    <n v="24780"/>
    <n v="64948.762499999997"/>
  </r>
  <r>
    <x v="282"/>
    <x v="1"/>
    <x v="2"/>
    <x v="0"/>
    <x v="1"/>
    <n v="3434.5250000000001"/>
    <n v="37000"/>
    <n v="3.7130000000000001"/>
    <n v="137381"/>
    <n v="24624"/>
    <n v="109322.47500000001"/>
  </r>
  <r>
    <x v="175"/>
    <x v="0"/>
    <x v="3"/>
    <x v="0"/>
    <x v="4"/>
    <n v="1535.325"/>
    <n v="16500"/>
    <n v="3.722"/>
    <n v="61413"/>
    <n v="21388"/>
    <n v="38489.675000000003"/>
  </r>
  <r>
    <x v="67"/>
    <x v="1"/>
    <x v="4"/>
    <x v="2"/>
    <x v="2"/>
    <n v="1070.3625"/>
    <n v="11500"/>
    <n v="3.7229999999999999"/>
    <n v="42814.5"/>
    <n v="49131"/>
    <n v="-7386.8625000000002"/>
  </r>
  <r>
    <x v="123"/>
    <x v="0"/>
    <x v="1"/>
    <x v="1"/>
    <x v="1"/>
    <n v="3499.8"/>
    <n v="38000"/>
    <n v="3.6840000000000002"/>
    <n v="139992"/>
    <n v="43905"/>
    <n v="92587.199999999997"/>
  </r>
  <r>
    <x v="310"/>
    <x v="6"/>
    <x v="4"/>
    <x v="1"/>
    <x v="3"/>
    <n v="2448.2249999999999"/>
    <n v="27000"/>
    <n v="3.6269999999999998"/>
    <n v="97929"/>
    <n v="44182"/>
    <n v="51298.775000000001"/>
  </r>
  <r>
    <x v="314"/>
    <x v="6"/>
    <x v="3"/>
    <x v="0"/>
    <x v="4"/>
    <n v="1863.45"/>
    <n v="20500"/>
    <n v="3.6360000000000001"/>
    <n v="74538"/>
    <n v="39787"/>
    <n v="32887.550000000003"/>
  </r>
  <r>
    <x v="56"/>
    <x v="6"/>
    <x v="4"/>
    <x v="5"/>
    <x v="2"/>
    <n v="3469.6750000000002"/>
    <n v="37000"/>
    <n v="3.7509999999999999"/>
    <n v="138787"/>
    <n v="16621"/>
    <n v="118696.325"/>
  </r>
  <r>
    <x v="124"/>
    <x v="5"/>
    <x v="2"/>
    <x v="4"/>
    <x v="3"/>
    <n v="2993.6000000000004"/>
    <n v="32000"/>
    <n v="3.742"/>
    <n v="119744"/>
    <n v="49831"/>
    <n v="66919.399999999994"/>
  </r>
  <r>
    <x v="185"/>
    <x v="5"/>
    <x v="3"/>
    <x v="1"/>
    <x v="0"/>
    <n v="1484.5875000000001"/>
    <n v="16500"/>
    <n v="3.5990000000000002"/>
    <n v="59383.5"/>
    <n v="39475"/>
    <n v="18423.912499999999"/>
  </r>
  <r>
    <x v="233"/>
    <x v="1"/>
    <x v="4"/>
    <x v="5"/>
    <x v="0"/>
    <n v="2459.7000000000003"/>
    <n v="27000"/>
    <n v="3.6440000000000001"/>
    <n v="98388"/>
    <n v="23661"/>
    <n v="72267.3"/>
  </r>
  <r>
    <x v="243"/>
    <x v="4"/>
    <x v="0"/>
    <x v="1"/>
    <x v="0"/>
    <n v="1699.6875"/>
    <n v="18500"/>
    <n v="3.6749999999999998"/>
    <n v="67987.5"/>
    <n v="17538"/>
    <n v="48749.8125"/>
  </r>
  <r>
    <x v="264"/>
    <x v="5"/>
    <x v="1"/>
    <x v="4"/>
    <x v="0"/>
    <n v="2671.1625000000004"/>
    <n v="28500"/>
    <n v="3.7490000000000001"/>
    <n v="106846.5"/>
    <n v="18149"/>
    <n v="86026.337499999994"/>
  </r>
  <r>
    <x v="289"/>
    <x v="1"/>
    <x v="4"/>
    <x v="0"/>
    <x v="2"/>
    <n v="3414.375"/>
    <n v="37500"/>
    <n v="3.6419999999999999"/>
    <n v="136575"/>
    <n v="35391"/>
    <n v="97769.625"/>
  </r>
  <r>
    <x v="305"/>
    <x v="4"/>
    <x v="4"/>
    <x v="5"/>
    <x v="4"/>
    <n v="1642.0500000000002"/>
    <n v="18000"/>
    <n v="3.649"/>
    <n v="65682"/>
    <n v="42705"/>
    <n v="21334.95"/>
  </r>
  <r>
    <x v="115"/>
    <x v="3"/>
    <x v="4"/>
    <x v="3"/>
    <x v="0"/>
    <n v="2227.8000000000002"/>
    <n v="24000"/>
    <n v="3.7130000000000001"/>
    <n v="89112"/>
    <n v="27923"/>
    <n v="58961.2"/>
  </r>
  <r>
    <x v="24"/>
    <x v="2"/>
    <x v="0"/>
    <x v="1"/>
    <x v="4"/>
    <n v="2382.9749999999999"/>
    <n v="25500"/>
    <n v="3.738"/>
    <n v="95319"/>
    <n v="23855"/>
    <n v="69081.024999999994"/>
  </r>
  <r>
    <x v="32"/>
    <x v="3"/>
    <x v="2"/>
    <x v="1"/>
    <x v="0"/>
    <n v="1908.375"/>
    <n v="21000"/>
    <n v="3.6349999999999998"/>
    <n v="76335"/>
    <n v="38794"/>
    <n v="35632.625"/>
  </r>
  <r>
    <x v="152"/>
    <x v="4"/>
    <x v="3"/>
    <x v="5"/>
    <x v="1"/>
    <n v="1628.375"/>
    <n v="17500"/>
    <n v="3.722"/>
    <n v="65135"/>
    <n v="40436"/>
    <n v="23070.625"/>
  </r>
  <r>
    <x v="121"/>
    <x v="0"/>
    <x v="0"/>
    <x v="4"/>
    <x v="1"/>
    <n v="3713.9875000000002"/>
    <n v="39500"/>
    <n v="3.7610000000000001"/>
    <n v="148559.5"/>
    <n v="25902"/>
    <n v="118943.5125"/>
  </r>
  <r>
    <x v="60"/>
    <x v="3"/>
    <x v="4"/>
    <x v="4"/>
    <x v="2"/>
    <n v="3647.8250000000003"/>
    <n v="39500"/>
    <n v="3.694"/>
    <n v="145913"/>
    <n v="47932"/>
    <n v="94333.175000000003"/>
  </r>
  <r>
    <x v="117"/>
    <x v="0"/>
    <x v="0"/>
    <x v="4"/>
    <x v="0"/>
    <n v="3033.4250000000002"/>
    <n v="33500"/>
    <n v="3.6219999999999999"/>
    <n v="121337"/>
    <n v="39218"/>
    <n v="79085.574999999997"/>
  </r>
  <r>
    <x v="157"/>
    <x v="2"/>
    <x v="3"/>
    <x v="0"/>
    <x v="2"/>
    <n v="1645.4375"/>
    <n v="17500"/>
    <n v="3.7610000000000001"/>
    <n v="65817.5"/>
    <n v="23663"/>
    <n v="40509.0625"/>
  </r>
  <r>
    <x v="300"/>
    <x v="5"/>
    <x v="3"/>
    <x v="2"/>
    <x v="2"/>
    <n v="1539.8625000000002"/>
    <n v="16500"/>
    <n v="3.7330000000000001"/>
    <n v="61594.5"/>
    <n v="41249"/>
    <n v="18805.637500000001"/>
  </r>
  <r>
    <x v="16"/>
    <x v="0"/>
    <x v="3"/>
    <x v="0"/>
    <x v="2"/>
    <n v="3552.05"/>
    <n v="38000"/>
    <n v="3.7389999999999999"/>
    <n v="142082"/>
    <n v="18971"/>
    <n v="119558.95"/>
  </r>
  <r>
    <x v="274"/>
    <x v="6"/>
    <x v="0"/>
    <x v="4"/>
    <x v="2"/>
    <n v="1441.8875"/>
    <n v="15500"/>
    <n v="3.7210000000000001"/>
    <n v="57675.5"/>
    <n v="26674"/>
    <n v="29559.612499999999"/>
  </r>
  <r>
    <x v="284"/>
    <x v="1"/>
    <x v="0"/>
    <x v="2"/>
    <x v="2"/>
    <n v="2429.3250000000003"/>
    <n v="27000"/>
    <n v="3.5990000000000002"/>
    <n v="97173"/>
    <n v="49088"/>
    <n v="45655.675000000003"/>
  </r>
  <r>
    <x v="269"/>
    <x v="4"/>
    <x v="1"/>
    <x v="1"/>
    <x v="3"/>
    <n v="1076.1125"/>
    <n v="11500"/>
    <n v="3.7429999999999999"/>
    <n v="43044.5"/>
    <n v="20255"/>
    <n v="21713.387500000001"/>
  </r>
  <r>
    <x v="161"/>
    <x v="6"/>
    <x v="3"/>
    <x v="0"/>
    <x v="0"/>
    <n v="2285.85"/>
    <n v="24500"/>
    <n v="3.7320000000000002"/>
    <n v="91434"/>
    <n v="44038"/>
    <n v="45110.15"/>
  </r>
  <r>
    <x v="67"/>
    <x v="1"/>
    <x v="2"/>
    <x v="0"/>
    <x v="0"/>
    <n v="2699.1750000000002"/>
    <n v="29000"/>
    <n v="3.7229999999999999"/>
    <n v="107967"/>
    <n v="19888"/>
    <n v="85379.824999999997"/>
  </r>
  <r>
    <x v="315"/>
    <x v="3"/>
    <x v="1"/>
    <x v="0"/>
    <x v="0"/>
    <n v="2425.15"/>
    <n v="26000"/>
    <n v="3.7309999999999999"/>
    <n v="97006"/>
    <n v="39512"/>
    <n v="55068.85"/>
  </r>
  <r>
    <x v="316"/>
    <x v="1"/>
    <x v="4"/>
    <x v="0"/>
    <x v="4"/>
    <n v="2508.3000000000002"/>
    <n v="27000"/>
    <n v="3.7160000000000002"/>
    <n v="100332"/>
    <n v="15047"/>
    <n v="82776.7"/>
  </r>
  <r>
    <x v="174"/>
    <x v="4"/>
    <x v="1"/>
    <x v="0"/>
    <x v="3"/>
    <n v="1315.15"/>
    <n v="14500"/>
    <n v="3.6280000000000001"/>
    <n v="52606"/>
    <n v="31803"/>
    <n v="19487.849999999999"/>
  </r>
  <r>
    <x v="271"/>
    <x v="6"/>
    <x v="2"/>
    <x v="5"/>
    <x v="3"/>
    <n v="2111.9749999999999"/>
    <n v="23000"/>
    <n v="3.673"/>
    <n v="84479"/>
    <n v="38899"/>
    <n v="43468.025000000001"/>
  </r>
  <r>
    <x v="238"/>
    <x v="5"/>
    <x v="0"/>
    <x v="3"/>
    <x v="4"/>
    <n v="3218.8500000000004"/>
    <n v="34500"/>
    <n v="3.7320000000000002"/>
    <n v="128754"/>
    <n v="23243"/>
    <n v="102292.15"/>
  </r>
  <r>
    <x v="317"/>
    <x v="2"/>
    <x v="0"/>
    <x v="1"/>
    <x v="0"/>
    <n v="1441.6000000000001"/>
    <n v="16000"/>
    <n v="3.6040000000000001"/>
    <n v="57664"/>
    <n v="28376"/>
    <n v="27846.400000000001"/>
  </r>
  <r>
    <x v="198"/>
    <x v="1"/>
    <x v="0"/>
    <x v="2"/>
    <x v="4"/>
    <n v="1603.95"/>
    <n v="17000"/>
    <n v="3.774"/>
    <n v="64158"/>
    <n v="34239"/>
    <n v="28315.05"/>
  </r>
  <r>
    <x v="263"/>
    <x v="2"/>
    <x v="4"/>
    <x v="2"/>
    <x v="0"/>
    <n v="2345.625"/>
    <n v="25000"/>
    <n v="3.7530000000000001"/>
    <n v="93825"/>
    <n v="22378"/>
    <n v="69101.375"/>
  </r>
  <r>
    <x v="318"/>
    <x v="0"/>
    <x v="1"/>
    <x v="2"/>
    <x v="4"/>
    <n v="2760.0750000000003"/>
    <n v="29000"/>
    <n v="3.8069999999999999"/>
    <n v="110403"/>
    <n v="21130"/>
    <n v="86512.925000000003"/>
  </r>
  <r>
    <x v="73"/>
    <x v="0"/>
    <x v="2"/>
    <x v="3"/>
    <x v="4"/>
    <n v="3520.4375"/>
    <n v="39500"/>
    <n v="3.5649999999999999"/>
    <n v="140817.5"/>
    <n v="21648"/>
    <n v="115649.0625"/>
  </r>
  <r>
    <x v="202"/>
    <x v="4"/>
    <x v="0"/>
    <x v="5"/>
    <x v="4"/>
    <n v="1209.6500000000001"/>
    <n v="13000"/>
    <n v="3.722"/>
    <n v="48386"/>
    <n v="23178"/>
    <n v="23998.35"/>
  </r>
  <r>
    <x v="106"/>
    <x v="6"/>
    <x v="0"/>
    <x v="0"/>
    <x v="0"/>
    <n v="1621.8125"/>
    <n v="17500"/>
    <n v="3.7069999999999999"/>
    <n v="64872.5"/>
    <n v="33178"/>
    <n v="30072.6875"/>
  </r>
  <r>
    <x v="74"/>
    <x v="5"/>
    <x v="4"/>
    <x v="5"/>
    <x v="0"/>
    <n v="3251.5"/>
    <n v="35000"/>
    <n v="3.7160000000000002"/>
    <n v="130060"/>
    <n v="20884"/>
    <n v="105924.5"/>
  </r>
  <r>
    <x v="282"/>
    <x v="1"/>
    <x v="2"/>
    <x v="4"/>
    <x v="3"/>
    <n v="1763.6750000000002"/>
    <n v="19000"/>
    <n v="3.7130000000000001"/>
    <n v="70547"/>
    <n v="25063"/>
    <n v="43720.324999999997"/>
  </r>
  <r>
    <x v="153"/>
    <x v="0"/>
    <x v="2"/>
    <x v="3"/>
    <x v="1"/>
    <n v="2493.5625"/>
    <n v="27500"/>
    <n v="3.6269999999999998"/>
    <n v="99742.5"/>
    <n v="29551"/>
    <n v="67697.9375"/>
  </r>
  <r>
    <x v="94"/>
    <x v="6"/>
    <x v="3"/>
    <x v="2"/>
    <x v="2"/>
    <n v="1918.2875000000001"/>
    <n v="20500"/>
    <n v="3.7429999999999999"/>
    <n v="76731.5"/>
    <n v="33897"/>
    <n v="40916.212500000001"/>
  </r>
  <r>
    <x v="25"/>
    <x v="4"/>
    <x v="2"/>
    <x v="5"/>
    <x v="4"/>
    <n v="3622.15"/>
    <n v="39500"/>
    <n v="3.6680000000000001"/>
    <n v="144886"/>
    <n v="46036"/>
    <n v="95227.85"/>
  </r>
  <r>
    <x v="94"/>
    <x v="6"/>
    <x v="1"/>
    <x v="2"/>
    <x v="2"/>
    <n v="1777.9250000000002"/>
    <n v="19000"/>
    <n v="3.7429999999999999"/>
    <n v="71117"/>
    <n v="31022"/>
    <n v="38317.074999999997"/>
  </r>
  <r>
    <x v="1"/>
    <x v="1"/>
    <x v="0"/>
    <x v="3"/>
    <x v="3"/>
    <n v="2696.8125"/>
    <n v="28500"/>
    <n v="3.7850000000000001"/>
    <n v="107872.5"/>
    <n v="35665"/>
    <n v="69510.6875"/>
  </r>
  <r>
    <x v="272"/>
    <x v="4"/>
    <x v="3"/>
    <x v="2"/>
    <x v="0"/>
    <n v="2497.625"/>
    <n v="26500"/>
    <n v="3.77"/>
    <n v="99905"/>
    <n v="34802"/>
    <n v="62605.375"/>
  </r>
  <r>
    <x v="319"/>
    <x v="6"/>
    <x v="4"/>
    <x v="5"/>
    <x v="0"/>
    <n v="1320.5875000000001"/>
    <n v="14500"/>
    <n v="3.6429999999999998"/>
    <n v="52823.5"/>
    <n v="43772"/>
    <n v="7730.9125000000004"/>
  </r>
  <r>
    <x v="197"/>
    <x v="0"/>
    <x v="4"/>
    <x v="0"/>
    <x v="1"/>
    <n v="1064.9000000000001"/>
    <n v="11500"/>
    <n v="3.7040000000000002"/>
    <n v="42596"/>
    <n v="37088"/>
    <n v="4443.1000000000004"/>
  </r>
  <r>
    <x v="314"/>
    <x v="6"/>
    <x v="2"/>
    <x v="0"/>
    <x v="0"/>
    <n v="1772.5500000000002"/>
    <n v="19500"/>
    <n v="3.6360000000000001"/>
    <n v="70902"/>
    <n v="37259"/>
    <n v="31870.45"/>
  </r>
  <r>
    <x v="218"/>
    <x v="4"/>
    <x v="0"/>
    <x v="1"/>
    <x v="2"/>
    <n v="1229.5125"/>
    <n v="13500"/>
    <n v="3.6429999999999998"/>
    <n v="49180.5"/>
    <n v="43735"/>
    <n v="4215.9875000000002"/>
  </r>
  <r>
    <x v="132"/>
    <x v="6"/>
    <x v="0"/>
    <x v="0"/>
    <x v="0"/>
    <n v="3645.5250000000001"/>
    <n v="39000"/>
    <n v="3.7389999999999999"/>
    <n v="145821"/>
    <n v="49172"/>
    <n v="93003.475000000006"/>
  </r>
  <r>
    <x v="28"/>
    <x v="0"/>
    <x v="4"/>
    <x v="1"/>
    <x v="3"/>
    <n v="2519.3000000000002"/>
    <n v="28000"/>
    <n v="3.5990000000000002"/>
    <n v="100772"/>
    <n v="35652"/>
    <n v="62600.7"/>
  </r>
  <r>
    <x v="244"/>
    <x v="6"/>
    <x v="1"/>
    <x v="2"/>
    <x v="3"/>
    <n v="1432.9750000000001"/>
    <n v="15500"/>
    <n v="3.698"/>
    <n v="57319"/>
    <n v="38014"/>
    <n v="17872.025000000001"/>
  </r>
  <r>
    <x v="320"/>
    <x v="6"/>
    <x v="0"/>
    <x v="0"/>
    <x v="1"/>
    <n v="1435.3000000000002"/>
    <n v="15500"/>
    <n v="3.7040000000000002"/>
    <n v="57412"/>
    <n v="43027"/>
    <n v="12949.7"/>
  </r>
  <r>
    <x v="168"/>
    <x v="0"/>
    <x v="1"/>
    <x v="0"/>
    <x v="4"/>
    <n v="2419.9500000000003"/>
    <n v="26000"/>
    <n v="3.7229999999999999"/>
    <n v="96798"/>
    <n v="44946"/>
    <n v="49432.05"/>
  </r>
  <r>
    <x v="195"/>
    <x v="3"/>
    <x v="3"/>
    <x v="4"/>
    <x v="1"/>
    <n v="1740.3875"/>
    <n v="18500"/>
    <n v="3.7629999999999999"/>
    <n v="69615.5"/>
    <n v="21270"/>
    <n v="46605.112500000003"/>
  </r>
  <r>
    <x v="47"/>
    <x v="2"/>
    <x v="3"/>
    <x v="1"/>
    <x v="3"/>
    <n v="1356.1125000000002"/>
    <n v="14500"/>
    <n v="3.7410000000000001"/>
    <n v="54244.5"/>
    <n v="15566"/>
    <n v="37322.387499999997"/>
  </r>
  <r>
    <x v="146"/>
    <x v="5"/>
    <x v="1"/>
    <x v="0"/>
    <x v="1"/>
    <n v="2908.5750000000003"/>
    <n v="31000"/>
    <n v="3.7530000000000001"/>
    <n v="116343"/>
    <n v="39112"/>
    <n v="74322.425000000003"/>
  </r>
  <r>
    <x v="280"/>
    <x v="3"/>
    <x v="2"/>
    <x v="1"/>
    <x v="0"/>
    <n v="3552.1875"/>
    <n v="37500"/>
    <n v="3.7890000000000001"/>
    <n v="142087.5"/>
    <n v="39754"/>
    <n v="98781.3125"/>
  </r>
  <r>
    <x v="171"/>
    <x v="2"/>
    <x v="1"/>
    <x v="0"/>
    <x v="4"/>
    <n v="1384.875"/>
    <n v="15000"/>
    <n v="3.6930000000000001"/>
    <n v="55395"/>
    <n v="16470"/>
    <n v="37540.125"/>
  </r>
  <r>
    <x v="83"/>
    <x v="6"/>
    <x v="1"/>
    <x v="3"/>
    <x v="4"/>
    <n v="3200.75"/>
    <n v="35000"/>
    <n v="3.6579999999999999"/>
    <n v="128030"/>
    <n v="39759"/>
    <n v="85070.25"/>
  </r>
  <r>
    <x v="132"/>
    <x v="6"/>
    <x v="4"/>
    <x v="4"/>
    <x v="3"/>
    <n v="1962.9750000000001"/>
    <n v="21000"/>
    <n v="3.7389999999999999"/>
    <n v="78519"/>
    <n v="37009"/>
    <n v="39547.025000000001"/>
  </r>
  <r>
    <x v="80"/>
    <x v="6"/>
    <x v="3"/>
    <x v="3"/>
    <x v="2"/>
    <n v="2606.1000000000004"/>
    <n v="28000"/>
    <n v="3.7229999999999999"/>
    <n v="104244"/>
    <n v="49245"/>
    <n v="52392.9"/>
  </r>
  <r>
    <x v="24"/>
    <x v="2"/>
    <x v="4"/>
    <x v="4"/>
    <x v="1"/>
    <n v="2055.9"/>
    <n v="22000"/>
    <n v="3.738"/>
    <n v="82236"/>
    <n v="39349"/>
    <n v="40831.1"/>
  </r>
  <r>
    <x v="318"/>
    <x v="0"/>
    <x v="1"/>
    <x v="2"/>
    <x v="1"/>
    <n v="1189.6875"/>
    <n v="12500"/>
    <n v="3.8069999999999999"/>
    <n v="47587.5"/>
    <n v="33133"/>
    <n v="13264.8125"/>
  </r>
  <r>
    <x v="321"/>
    <x v="4"/>
    <x v="3"/>
    <x v="3"/>
    <x v="1"/>
    <n v="2098.1750000000002"/>
    <n v="23000"/>
    <n v="3.649"/>
    <n v="83927"/>
    <n v="30647"/>
    <n v="51181.824999999997"/>
  </r>
  <r>
    <x v="197"/>
    <x v="0"/>
    <x v="0"/>
    <x v="2"/>
    <x v="4"/>
    <n v="926"/>
    <n v="10000"/>
    <n v="3.7040000000000002"/>
    <n v="37040"/>
    <n v="19233"/>
    <n v="16881"/>
  </r>
  <r>
    <x v="101"/>
    <x v="5"/>
    <x v="0"/>
    <x v="1"/>
    <x v="1"/>
    <n v="1252.125"/>
    <n v="13500"/>
    <n v="3.71"/>
    <n v="50085"/>
    <n v="28724"/>
    <n v="20108.875"/>
  </r>
  <r>
    <x v="305"/>
    <x v="4"/>
    <x v="1"/>
    <x v="3"/>
    <x v="1"/>
    <n v="1778.8875"/>
    <n v="19500"/>
    <n v="3.649"/>
    <n v="71155.5"/>
    <n v="22932"/>
    <n v="46444.612500000003"/>
  </r>
  <r>
    <x v="37"/>
    <x v="5"/>
    <x v="0"/>
    <x v="3"/>
    <x v="2"/>
    <n v="1806"/>
    <n v="20000"/>
    <n v="3.6120000000000001"/>
    <n v="72240"/>
    <n v="15561"/>
    <n v="54873"/>
  </r>
  <r>
    <x v="320"/>
    <x v="6"/>
    <x v="4"/>
    <x v="5"/>
    <x v="4"/>
    <n v="2222.4"/>
    <n v="24000"/>
    <n v="3.7040000000000002"/>
    <n v="88896"/>
    <n v="49184"/>
    <n v="37489.599999999999"/>
  </r>
  <r>
    <x v="127"/>
    <x v="4"/>
    <x v="0"/>
    <x v="2"/>
    <x v="2"/>
    <n v="2873.1000000000004"/>
    <n v="30500"/>
    <n v="3.7679999999999998"/>
    <n v="114924"/>
    <n v="43363"/>
    <n v="68687.899999999994"/>
  </r>
  <r>
    <x v="6"/>
    <x v="4"/>
    <x v="2"/>
    <x v="0"/>
    <x v="0"/>
    <n v="1776.45"/>
    <n v="19500"/>
    <n v="3.6440000000000001"/>
    <n v="71058"/>
    <n v="29826"/>
    <n v="39455.550000000003"/>
  </r>
  <r>
    <x v="19"/>
    <x v="2"/>
    <x v="1"/>
    <x v="0"/>
    <x v="3"/>
    <n v="2712"/>
    <n v="30000"/>
    <n v="3.6160000000000001"/>
    <n v="108480"/>
    <n v="15319"/>
    <n v="90449"/>
  </r>
  <r>
    <x v="264"/>
    <x v="5"/>
    <x v="4"/>
    <x v="4"/>
    <x v="3"/>
    <n v="2530.5750000000003"/>
    <n v="27000"/>
    <n v="3.7490000000000001"/>
    <n v="101223"/>
    <n v="33908"/>
    <n v="64784.425000000003"/>
  </r>
  <r>
    <x v="284"/>
    <x v="1"/>
    <x v="3"/>
    <x v="2"/>
    <x v="4"/>
    <n v="2024.4375"/>
    <n v="22500"/>
    <n v="3.5990000000000002"/>
    <n v="80977.5"/>
    <n v="21594"/>
    <n v="57359.0625"/>
  </r>
  <r>
    <x v="40"/>
    <x v="5"/>
    <x v="4"/>
    <x v="3"/>
    <x v="1"/>
    <n v="1648.3500000000001"/>
    <n v="18000"/>
    <n v="3.6629999999999998"/>
    <n v="65934"/>
    <n v="44612"/>
    <n v="19673.650000000001"/>
  </r>
  <r>
    <x v="239"/>
    <x v="1"/>
    <x v="4"/>
    <x v="4"/>
    <x v="0"/>
    <n v="2852"/>
    <n v="32000"/>
    <n v="3.5649999999999999"/>
    <n v="114080"/>
    <n v="34088"/>
    <n v="77140"/>
  </r>
  <r>
    <x v="65"/>
    <x v="6"/>
    <x v="4"/>
    <x v="5"/>
    <x v="1"/>
    <n v="1556.3500000000001"/>
    <n v="17000"/>
    <n v="3.6619999999999999"/>
    <n v="62254"/>
    <n v="33552"/>
    <n v="27145.65"/>
  </r>
  <r>
    <x v="229"/>
    <x v="2"/>
    <x v="1"/>
    <x v="3"/>
    <x v="1"/>
    <n v="1268.75"/>
    <n v="14000"/>
    <n v="3.625"/>
    <n v="50750"/>
    <n v="42149"/>
    <n v="7332.25"/>
  </r>
  <r>
    <x v="312"/>
    <x v="3"/>
    <x v="4"/>
    <x v="3"/>
    <x v="2"/>
    <n v="1674.9"/>
    <n v="18000"/>
    <n v="3.722"/>
    <n v="66996"/>
    <n v="43364"/>
    <n v="21957.1"/>
  </r>
  <r>
    <x v="89"/>
    <x v="2"/>
    <x v="1"/>
    <x v="4"/>
    <x v="1"/>
    <n v="1721.4250000000002"/>
    <n v="18500"/>
    <n v="3.722"/>
    <n v="68857"/>
    <n v="46668"/>
    <n v="20467.575000000001"/>
  </r>
  <r>
    <x v="322"/>
    <x v="0"/>
    <x v="3"/>
    <x v="0"/>
    <x v="2"/>
    <n v="2854.0375000000004"/>
    <n v="30500"/>
    <n v="3.7429999999999999"/>
    <n v="114161.5"/>
    <n v="32343"/>
    <n v="78964.462499999994"/>
  </r>
  <r>
    <x v="293"/>
    <x v="4"/>
    <x v="1"/>
    <x v="2"/>
    <x v="4"/>
    <n v="1705.7250000000001"/>
    <n v="19000"/>
    <n v="3.5910000000000002"/>
    <n v="68229"/>
    <n v="38389"/>
    <n v="28134.275000000001"/>
  </r>
  <r>
    <x v="323"/>
    <x v="0"/>
    <x v="2"/>
    <x v="2"/>
    <x v="2"/>
    <n v="1242"/>
    <n v="13500"/>
    <n v="3.68"/>
    <n v="49680"/>
    <n v="35094"/>
    <n v="13344"/>
  </r>
  <r>
    <x v="225"/>
    <x v="4"/>
    <x v="1"/>
    <x v="0"/>
    <x v="0"/>
    <n v="2449.2625000000003"/>
    <n v="26500"/>
    <n v="3.6970000000000001"/>
    <n v="97970.5"/>
    <n v="21721"/>
    <n v="73800.237500000003"/>
  </r>
  <r>
    <x v="309"/>
    <x v="3"/>
    <x v="4"/>
    <x v="0"/>
    <x v="4"/>
    <n v="3711.0250000000001"/>
    <n v="39500"/>
    <n v="3.758"/>
    <n v="148441"/>
    <n v="42972"/>
    <n v="101757.97500000001"/>
  </r>
  <r>
    <x v="287"/>
    <x v="2"/>
    <x v="3"/>
    <x v="1"/>
    <x v="1"/>
    <n v="1984.5"/>
    <n v="21000"/>
    <n v="3.78"/>
    <n v="79380"/>
    <n v="19908"/>
    <n v="57487.5"/>
  </r>
  <r>
    <x v="0"/>
    <x v="0"/>
    <x v="3"/>
    <x v="5"/>
    <x v="0"/>
    <n v="1814.4750000000001"/>
    <n v="19500"/>
    <n v="3.722"/>
    <n v="72579"/>
    <n v="37637"/>
    <n v="33127.525000000001"/>
  </r>
  <r>
    <x v="324"/>
    <x v="5"/>
    <x v="1"/>
    <x v="2"/>
    <x v="4"/>
    <n v="1856.2750000000001"/>
    <n v="20500"/>
    <n v="3.6219999999999999"/>
    <n v="74251"/>
    <n v="41864"/>
    <n v="30530.724999999999"/>
  </r>
  <r>
    <x v="224"/>
    <x v="0"/>
    <x v="3"/>
    <x v="4"/>
    <x v="2"/>
    <n v="3168.8"/>
    <n v="34000"/>
    <n v="3.7280000000000002"/>
    <n v="126752"/>
    <n v="24369"/>
    <n v="99214.2"/>
  </r>
  <r>
    <x v="325"/>
    <x v="5"/>
    <x v="0"/>
    <x v="4"/>
    <x v="3"/>
    <n v="2706.4250000000002"/>
    <n v="29000"/>
    <n v="3.7330000000000001"/>
    <n v="108257"/>
    <n v="49076"/>
    <n v="56474.574999999997"/>
  </r>
  <r>
    <x v="216"/>
    <x v="1"/>
    <x v="2"/>
    <x v="5"/>
    <x v="4"/>
    <n v="1522.8000000000002"/>
    <n v="16000"/>
    <n v="3.8069999999999999"/>
    <n v="60912"/>
    <n v="40604"/>
    <n v="18785.2"/>
  </r>
  <r>
    <x v="299"/>
    <x v="5"/>
    <x v="2"/>
    <x v="2"/>
    <x v="4"/>
    <n v="2886.4"/>
    <n v="32000"/>
    <n v="3.6080000000000001"/>
    <n v="115456"/>
    <n v="18846"/>
    <n v="93723.6"/>
  </r>
  <r>
    <x v="326"/>
    <x v="1"/>
    <x v="1"/>
    <x v="4"/>
    <x v="0"/>
    <n v="3197.2875000000004"/>
    <n v="34500"/>
    <n v="3.7069999999999999"/>
    <n v="127891.5"/>
    <n v="39620"/>
    <n v="85074.212499999994"/>
  </r>
  <r>
    <x v="75"/>
    <x v="2"/>
    <x v="4"/>
    <x v="2"/>
    <x v="0"/>
    <n v="3527.8125"/>
    <n v="37500"/>
    <n v="3.7629999999999999"/>
    <n v="141112.5"/>
    <n v="42862"/>
    <n v="94722.6875"/>
  </r>
  <r>
    <x v="193"/>
    <x v="2"/>
    <x v="3"/>
    <x v="3"/>
    <x v="1"/>
    <n v="2187.6"/>
    <n v="24000"/>
    <n v="3.6459999999999999"/>
    <n v="87504"/>
    <n v="44369"/>
    <n v="40947.4"/>
  </r>
  <r>
    <x v="117"/>
    <x v="0"/>
    <x v="0"/>
    <x v="3"/>
    <x v="0"/>
    <n v="2263.75"/>
    <n v="25000"/>
    <n v="3.6219999999999999"/>
    <n v="90550"/>
    <n v="23264"/>
    <n v="65022.25"/>
  </r>
  <r>
    <x v="327"/>
    <x v="5"/>
    <x v="1"/>
    <x v="2"/>
    <x v="1"/>
    <n v="1414.7625"/>
    <n v="15500"/>
    <n v="3.6509999999999998"/>
    <n v="56590.5"/>
    <n v="29695"/>
    <n v="25480.737499999999"/>
  </r>
  <r>
    <x v="25"/>
    <x v="4"/>
    <x v="0"/>
    <x v="2"/>
    <x v="0"/>
    <n v="3071.9500000000003"/>
    <n v="33500"/>
    <n v="3.6680000000000001"/>
    <n v="122878"/>
    <n v="37659"/>
    <n v="82147.05"/>
  </r>
  <r>
    <x v="170"/>
    <x v="4"/>
    <x v="4"/>
    <x v="4"/>
    <x v="3"/>
    <n v="3232.6500000000005"/>
    <n v="34500"/>
    <n v="3.7480000000000002"/>
    <n v="129306.00000000001"/>
    <n v="29834"/>
    <n v="96239.35000000002"/>
  </r>
  <r>
    <x v="30"/>
    <x v="1"/>
    <x v="2"/>
    <x v="5"/>
    <x v="0"/>
    <n v="2833.4"/>
    <n v="31000"/>
    <n v="3.6560000000000001"/>
    <n v="113336"/>
    <n v="21551"/>
    <n v="88951.6"/>
  </r>
  <r>
    <x v="73"/>
    <x v="0"/>
    <x v="0"/>
    <x v="3"/>
    <x v="1"/>
    <n v="1247.75"/>
    <n v="14000"/>
    <n v="3.5649999999999999"/>
    <n v="49910"/>
    <n v="38740"/>
    <n v="9922.25"/>
  </r>
  <r>
    <x v="149"/>
    <x v="5"/>
    <x v="3"/>
    <x v="3"/>
    <x v="2"/>
    <n v="3175.6000000000004"/>
    <n v="34000"/>
    <n v="3.7360000000000002"/>
    <n v="127024"/>
    <n v="17622"/>
    <n v="106226.4"/>
  </r>
  <r>
    <x v="101"/>
    <x v="5"/>
    <x v="2"/>
    <x v="0"/>
    <x v="3"/>
    <n v="1298.5"/>
    <n v="14000"/>
    <n v="3.71"/>
    <n v="51940"/>
    <n v="39339"/>
    <n v="11302.5"/>
  </r>
  <r>
    <x v="258"/>
    <x v="4"/>
    <x v="3"/>
    <x v="3"/>
    <x v="3"/>
    <n v="2842.6000000000004"/>
    <n v="30500"/>
    <n v="3.7280000000000002"/>
    <n v="113704"/>
    <n v="18200"/>
    <n v="92661.4"/>
  </r>
  <r>
    <x v="251"/>
    <x v="1"/>
    <x v="1"/>
    <x v="1"/>
    <x v="3"/>
    <n v="1674.9"/>
    <n v="18000"/>
    <n v="3.722"/>
    <n v="66996"/>
    <n v="16615"/>
    <n v="48706.1"/>
  </r>
  <r>
    <x v="177"/>
    <x v="0"/>
    <x v="0"/>
    <x v="2"/>
    <x v="2"/>
    <n v="3024.9375"/>
    <n v="32500"/>
    <n v="3.7229999999999999"/>
    <n v="120997.5"/>
    <n v="25355"/>
    <n v="92617.5625"/>
  </r>
  <r>
    <x v="219"/>
    <x v="2"/>
    <x v="4"/>
    <x v="2"/>
    <x v="3"/>
    <n v="1826.5"/>
    <n v="20000"/>
    <n v="3.653"/>
    <n v="73060"/>
    <n v="38492"/>
    <n v="32741.5"/>
  </r>
  <r>
    <x v="62"/>
    <x v="6"/>
    <x v="4"/>
    <x v="1"/>
    <x v="4"/>
    <n v="2852.3250000000003"/>
    <n v="31500"/>
    <n v="3.6219999999999999"/>
    <n v="114093"/>
    <n v="25099"/>
    <n v="86141.675000000003"/>
  </r>
  <r>
    <x v="96"/>
    <x v="1"/>
    <x v="2"/>
    <x v="0"/>
    <x v="1"/>
    <n v="992.47500000000002"/>
    <n v="11000"/>
    <n v="3.609"/>
    <n v="39699"/>
    <n v="19978"/>
    <n v="18728.525000000001"/>
  </r>
  <r>
    <x v="212"/>
    <x v="2"/>
    <x v="4"/>
    <x v="1"/>
    <x v="0"/>
    <n v="3320.75"/>
    <n v="37000"/>
    <n v="3.59"/>
    <n v="132830"/>
    <n v="41359"/>
    <n v="88150.25"/>
  </r>
  <r>
    <x v="160"/>
    <x v="4"/>
    <x v="3"/>
    <x v="4"/>
    <x v="1"/>
    <n v="1694.25"/>
    <n v="18000"/>
    <n v="3.7650000000000001"/>
    <n v="67770"/>
    <n v="36427"/>
    <n v="29648.75"/>
  </r>
  <r>
    <x v="47"/>
    <x v="2"/>
    <x v="2"/>
    <x v="5"/>
    <x v="1"/>
    <n v="3320.1375000000003"/>
    <n v="35500"/>
    <n v="3.7410000000000001"/>
    <n v="132805.5"/>
    <n v="28178"/>
    <n v="101307.3625"/>
  </r>
  <r>
    <x v="167"/>
    <x v="0"/>
    <x v="3"/>
    <x v="1"/>
    <x v="0"/>
    <n v="2565.75"/>
    <n v="27500"/>
    <n v="3.7320000000000002"/>
    <n v="102630"/>
    <n v="42676"/>
    <n v="57388.25"/>
  </r>
  <r>
    <x v="215"/>
    <x v="4"/>
    <x v="1"/>
    <x v="5"/>
    <x v="2"/>
    <n v="1778.4"/>
    <n v="19000"/>
    <n v="3.7440000000000002"/>
    <n v="71136"/>
    <n v="49579"/>
    <n v="19778.599999999999"/>
  </r>
  <r>
    <x v="251"/>
    <x v="1"/>
    <x v="1"/>
    <x v="3"/>
    <x v="0"/>
    <n v="1628.375"/>
    <n v="17500"/>
    <n v="3.722"/>
    <n v="65135"/>
    <n v="29706"/>
    <n v="33800.625"/>
  </r>
  <r>
    <x v="316"/>
    <x v="1"/>
    <x v="4"/>
    <x v="5"/>
    <x v="3"/>
    <n v="1300.6000000000001"/>
    <n v="14000"/>
    <n v="3.7160000000000002"/>
    <n v="52024"/>
    <n v="39092"/>
    <n v="11631.4"/>
  </r>
  <r>
    <x v="32"/>
    <x v="3"/>
    <x v="4"/>
    <x v="4"/>
    <x v="1"/>
    <n v="1817.5"/>
    <n v="20000"/>
    <n v="3.6349999999999998"/>
    <n v="72700"/>
    <n v="39600"/>
    <n v="31282.5"/>
  </r>
  <r>
    <x v="246"/>
    <x v="6"/>
    <x v="1"/>
    <x v="5"/>
    <x v="4"/>
    <n v="2455.8875000000003"/>
    <n v="26500"/>
    <n v="3.7069999999999999"/>
    <n v="98235.5"/>
    <n v="40422"/>
    <n v="55357.612500000003"/>
  </r>
  <r>
    <x v="187"/>
    <x v="3"/>
    <x v="4"/>
    <x v="5"/>
    <x v="2"/>
    <n v="1503.2"/>
    <n v="16000"/>
    <n v="3.758"/>
    <n v="60128"/>
    <n v="22896"/>
    <n v="35728.800000000003"/>
  </r>
  <r>
    <x v="328"/>
    <x v="4"/>
    <x v="0"/>
    <x v="0"/>
    <x v="2"/>
    <n v="1488.8000000000002"/>
    <n v="16000"/>
    <n v="3.722"/>
    <n v="59552"/>
    <n v="43623"/>
    <n v="14440.2"/>
  </r>
  <r>
    <x v="208"/>
    <x v="2"/>
    <x v="1"/>
    <x v="1"/>
    <x v="1"/>
    <n v="3697.2000000000003"/>
    <n v="39000"/>
    <n v="3.7919999999999998"/>
    <n v="147888"/>
    <n v="42737"/>
    <n v="101453.8"/>
  </r>
  <r>
    <x v="110"/>
    <x v="2"/>
    <x v="1"/>
    <x v="5"/>
    <x v="4"/>
    <n v="1021.9000000000001"/>
    <n v="11000"/>
    <n v="3.7160000000000002"/>
    <n v="40876"/>
    <n v="46500"/>
    <n v="-6645.9"/>
  </r>
  <r>
    <x v="160"/>
    <x v="4"/>
    <x v="4"/>
    <x v="2"/>
    <x v="3"/>
    <n v="1882.5"/>
    <n v="20000"/>
    <n v="3.7650000000000001"/>
    <n v="75300"/>
    <n v="19374"/>
    <n v="54043.5"/>
  </r>
  <r>
    <x v="17"/>
    <x v="1"/>
    <x v="1"/>
    <x v="3"/>
    <x v="2"/>
    <n v="1018.6"/>
    <n v="11000"/>
    <n v="3.7040000000000002"/>
    <n v="40744"/>
    <n v="19443"/>
    <n v="20282.400000000001"/>
  </r>
  <r>
    <x v="306"/>
    <x v="5"/>
    <x v="2"/>
    <x v="5"/>
    <x v="3"/>
    <n v="2391.9"/>
    <n v="25500"/>
    <n v="3.7519999999999998"/>
    <n v="95676"/>
    <n v="21618"/>
    <n v="71666.100000000006"/>
  </r>
  <r>
    <x v="231"/>
    <x v="1"/>
    <x v="1"/>
    <x v="0"/>
    <x v="2"/>
    <n v="2479.7375000000002"/>
    <n v="26500"/>
    <n v="3.7429999999999999"/>
    <n v="99189.5"/>
    <n v="18708"/>
    <n v="78001.762499999997"/>
  </r>
  <r>
    <x v="74"/>
    <x v="5"/>
    <x v="4"/>
    <x v="4"/>
    <x v="0"/>
    <n v="2972.8"/>
    <n v="32000"/>
    <n v="3.7160000000000002"/>
    <n v="118912"/>
    <n v="17079"/>
    <n v="98860.2"/>
  </r>
  <r>
    <x v="127"/>
    <x v="4"/>
    <x v="2"/>
    <x v="2"/>
    <x v="2"/>
    <n v="942"/>
    <n v="10000"/>
    <n v="3.7679999999999998"/>
    <n v="37680"/>
    <n v="37165"/>
    <n v="-427"/>
  </r>
  <r>
    <x v="30"/>
    <x v="1"/>
    <x v="3"/>
    <x v="2"/>
    <x v="4"/>
    <n v="3199"/>
    <n v="35000"/>
    <n v="3.6560000000000001"/>
    <n v="127960"/>
    <n v="19548"/>
    <n v="105213"/>
  </r>
  <r>
    <x v="65"/>
    <x v="6"/>
    <x v="3"/>
    <x v="4"/>
    <x v="4"/>
    <n v="3662"/>
    <n v="40000"/>
    <n v="3.6619999999999999"/>
    <n v="146480"/>
    <n v="26643"/>
    <n v="116175"/>
  </r>
  <r>
    <x v="329"/>
    <x v="3"/>
    <x v="3"/>
    <x v="3"/>
    <x v="1"/>
    <n v="1088.1000000000001"/>
    <n v="12000"/>
    <n v="3.6269999999999998"/>
    <n v="43524"/>
    <n v="47510"/>
    <n v="-5074.1000000000004"/>
  </r>
  <r>
    <x v="126"/>
    <x v="2"/>
    <x v="1"/>
    <x v="4"/>
    <x v="2"/>
    <n v="1820.5"/>
    <n v="20000"/>
    <n v="3.641"/>
    <n v="72820"/>
    <n v="43954"/>
    <n v="27045.5"/>
  </r>
  <r>
    <x v="223"/>
    <x v="2"/>
    <x v="1"/>
    <x v="4"/>
    <x v="2"/>
    <n v="1568"/>
    <n v="17500"/>
    <n v="3.5840000000000001"/>
    <n v="62720"/>
    <n v="35862"/>
    <n v="25290"/>
  </r>
  <r>
    <x v="259"/>
    <x v="6"/>
    <x v="3"/>
    <x v="2"/>
    <x v="1"/>
    <n v="1242"/>
    <n v="13500"/>
    <n v="3.68"/>
    <n v="49680"/>
    <n v="44495"/>
    <n v="3943"/>
  </r>
  <r>
    <x v="236"/>
    <x v="3"/>
    <x v="2"/>
    <x v="4"/>
    <x v="4"/>
    <n v="2828.1125000000002"/>
    <n v="30500"/>
    <n v="3.7090000000000001"/>
    <n v="113124.5"/>
    <n v="30877"/>
    <n v="79419.387499999997"/>
  </r>
  <r>
    <x v="65"/>
    <x v="6"/>
    <x v="1"/>
    <x v="2"/>
    <x v="3"/>
    <n v="1144.375"/>
    <n v="12500"/>
    <n v="3.6619999999999999"/>
    <n v="45775"/>
    <n v="33942"/>
    <n v="10688.625"/>
  </r>
  <r>
    <x v="152"/>
    <x v="4"/>
    <x v="0"/>
    <x v="5"/>
    <x v="1"/>
    <n v="2512.3500000000004"/>
    <n v="27000"/>
    <n v="3.722"/>
    <n v="100494"/>
    <n v="15907"/>
    <n v="82074.649999999994"/>
  </r>
  <r>
    <x v="218"/>
    <x v="4"/>
    <x v="1"/>
    <x v="5"/>
    <x v="2"/>
    <n v="910.75"/>
    <n v="10000"/>
    <n v="3.6429999999999998"/>
    <n v="36430"/>
    <n v="20566"/>
    <n v="14953.25"/>
  </r>
  <r>
    <x v="281"/>
    <x v="6"/>
    <x v="4"/>
    <x v="5"/>
    <x v="4"/>
    <n v="1261.9125000000001"/>
    <n v="13500"/>
    <n v="3.7389999999999999"/>
    <n v="50476.5"/>
    <n v="15726"/>
    <n v="33488.587500000001"/>
  </r>
  <r>
    <x v="34"/>
    <x v="4"/>
    <x v="2"/>
    <x v="0"/>
    <x v="0"/>
    <n v="3111.9"/>
    <n v="33000"/>
    <n v="3.7719999999999998"/>
    <n v="124476"/>
    <n v="21180"/>
    <n v="100184.1"/>
  </r>
  <r>
    <x v="176"/>
    <x v="0"/>
    <x v="1"/>
    <x v="0"/>
    <x v="4"/>
    <n v="1440.7250000000001"/>
    <n v="15500"/>
    <n v="3.718"/>
    <n v="57629"/>
    <n v="37964"/>
    <n v="18224.275000000001"/>
  </r>
  <r>
    <x v="225"/>
    <x v="4"/>
    <x v="4"/>
    <x v="3"/>
    <x v="3"/>
    <n v="3188.6625000000004"/>
    <n v="34500"/>
    <n v="3.6970000000000001"/>
    <n v="127546.5"/>
    <n v="49203"/>
    <n v="75154.837499999994"/>
  </r>
  <r>
    <x v="240"/>
    <x v="4"/>
    <x v="4"/>
    <x v="5"/>
    <x v="3"/>
    <n v="3585.3125"/>
    <n v="38500"/>
    <n v="3.7250000000000001"/>
    <n v="143412.5"/>
    <n v="25444"/>
    <n v="114383.1875"/>
  </r>
  <r>
    <x v="285"/>
    <x v="5"/>
    <x v="4"/>
    <x v="2"/>
    <x v="3"/>
    <n v="3675.75"/>
    <n v="39000"/>
    <n v="3.77"/>
    <n v="147030"/>
    <n v="45565"/>
    <n v="97789.25"/>
  </r>
  <r>
    <x v="21"/>
    <x v="3"/>
    <x v="1"/>
    <x v="5"/>
    <x v="0"/>
    <n v="1320.5500000000002"/>
    <n v="14000"/>
    <n v="3.7730000000000001"/>
    <n v="52822"/>
    <n v="36450"/>
    <n v="15051.45"/>
  </r>
  <r>
    <x v="226"/>
    <x v="5"/>
    <x v="1"/>
    <x v="1"/>
    <x v="3"/>
    <n v="1427.9375"/>
    <n v="15500"/>
    <n v="3.6850000000000001"/>
    <n v="57117.5"/>
    <n v="32277"/>
    <n v="23412.5625"/>
  </r>
  <r>
    <x v="62"/>
    <x v="6"/>
    <x v="3"/>
    <x v="3"/>
    <x v="2"/>
    <n v="2625.9500000000003"/>
    <n v="29000"/>
    <n v="3.6219999999999999"/>
    <n v="105038"/>
    <n v="49690"/>
    <n v="52722.05"/>
  </r>
  <r>
    <x v="263"/>
    <x v="2"/>
    <x v="1"/>
    <x v="3"/>
    <x v="4"/>
    <n v="1970.325"/>
    <n v="21000"/>
    <n v="3.7530000000000001"/>
    <n v="78813"/>
    <n v="47911"/>
    <n v="28931.674999999999"/>
  </r>
  <r>
    <x v="292"/>
    <x v="3"/>
    <x v="3"/>
    <x v="2"/>
    <x v="4"/>
    <n v="1847.5"/>
    <n v="20000"/>
    <n v="3.6949999999999998"/>
    <n v="73900"/>
    <n v="22398"/>
    <n v="49654.5"/>
  </r>
  <r>
    <x v="289"/>
    <x v="1"/>
    <x v="0"/>
    <x v="0"/>
    <x v="3"/>
    <n v="1229.1750000000002"/>
    <n v="13500"/>
    <n v="3.6419999999999999"/>
    <n v="49167"/>
    <n v="37511"/>
    <n v="10426.825000000001"/>
  </r>
  <r>
    <x v="219"/>
    <x v="2"/>
    <x v="2"/>
    <x v="0"/>
    <x v="1"/>
    <n v="3013.7250000000004"/>
    <n v="33000"/>
    <n v="3.653"/>
    <n v="120549"/>
    <n v="33875"/>
    <n v="83660.274999999994"/>
  </r>
  <r>
    <x v="284"/>
    <x v="1"/>
    <x v="4"/>
    <x v="3"/>
    <x v="0"/>
    <n v="2249.375"/>
    <n v="25000"/>
    <n v="3.5990000000000002"/>
    <n v="89975"/>
    <n v="33878"/>
    <n v="53847.625"/>
  </r>
  <r>
    <x v="237"/>
    <x v="3"/>
    <x v="4"/>
    <x v="2"/>
    <x v="0"/>
    <n v="3271.625"/>
    <n v="35000"/>
    <n v="3.7389999999999999"/>
    <n v="130865"/>
    <n v="27231"/>
    <n v="100362.375"/>
  </r>
  <r>
    <x v="44"/>
    <x v="4"/>
    <x v="2"/>
    <x v="4"/>
    <x v="3"/>
    <n v="1841.2875000000001"/>
    <n v="19500"/>
    <n v="3.7770000000000001"/>
    <n v="73651.5"/>
    <n v="23527"/>
    <n v="48283.212500000001"/>
  </r>
  <r>
    <x v="313"/>
    <x v="1"/>
    <x v="4"/>
    <x v="0"/>
    <x v="1"/>
    <n v="1403.25"/>
    <n v="15000"/>
    <n v="3.742"/>
    <n v="56130"/>
    <n v="43360"/>
    <n v="11366.75"/>
  </r>
  <r>
    <x v="233"/>
    <x v="1"/>
    <x v="4"/>
    <x v="1"/>
    <x v="1"/>
    <n v="1093.2"/>
    <n v="12000"/>
    <n v="3.6440000000000001"/>
    <n v="43728"/>
    <n v="49614"/>
    <n v="-6979.2"/>
  </r>
  <r>
    <x v="7"/>
    <x v="3"/>
    <x v="4"/>
    <x v="5"/>
    <x v="1"/>
    <n v="1302"/>
    <n v="14000"/>
    <n v="3.72"/>
    <n v="52080"/>
    <n v="15020"/>
    <n v="35758"/>
  </r>
  <r>
    <x v="189"/>
    <x v="0"/>
    <x v="1"/>
    <x v="4"/>
    <x v="4"/>
    <n v="2276.25"/>
    <n v="25000"/>
    <n v="3.6419999999999999"/>
    <n v="91050"/>
    <n v="33808"/>
    <n v="54965.75"/>
  </r>
  <r>
    <x v="308"/>
    <x v="3"/>
    <x v="1"/>
    <x v="2"/>
    <x v="3"/>
    <n v="2673.3"/>
    <n v="28500"/>
    <n v="3.7519999999999998"/>
    <n v="106932"/>
    <n v="23707"/>
    <n v="80551.7"/>
  </r>
  <r>
    <x v="238"/>
    <x v="5"/>
    <x v="3"/>
    <x v="4"/>
    <x v="0"/>
    <n v="3732"/>
    <n v="40000"/>
    <n v="3.7320000000000002"/>
    <n v="149280"/>
    <n v="36709"/>
    <n v="108839"/>
  </r>
  <r>
    <x v="292"/>
    <x v="3"/>
    <x v="2"/>
    <x v="1"/>
    <x v="1"/>
    <n v="2956"/>
    <n v="32000"/>
    <n v="3.6949999999999998"/>
    <n v="118240"/>
    <n v="45016"/>
    <n v="70268"/>
  </r>
  <r>
    <x v="60"/>
    <x v="3"/>
    <x v="3"/>
    <x v="5"/>
    <x v="4"/>
    <n v="3647.8250000000003"/>
    <n v="39500"/>
    <n v="3.694"/>
    <n v="145913"/>
    <n v="23022"/>
    <n v="119243.175"/>
  </r>
  <r>
    <x v="221"/>
    <x v="1"/>
    <x v="4"/>
    <x v="5"/>
    <x v="3"/>
    <n v="2196.6624999999999"/>
    <n v="23500"/>
    <n v="3.7389999999999999"/>
    <n v="87866.5"/>
    <n v="20419"/>
    <n v="65250.837500000001"/>
  </r>
  <r>
    <x v="163"/>
    <x v="0"/>
    <x v="2"/>
    <x v="4"/>
    <x v="3"/>
    <n v="2269.8000000000002"/>
    <n v="24000"/>
    <n v="3.7829999999999999"/>
    <n v="90792"/>
    <n v="24028"/>
    <n v="64494.2"/>
  </r>
  <r>
    <x v="197"/>
    <x v="0"/>
    <x v="4"/>
    <x v="2"/>
    <x v="2"/>
    <n v="2916.9"/>
    <n v="31500"/>
    <n v="3.7040000000000002"/>
    <n v="116676"/>
    <n v="31032"/>
    <n v="82727.100000000006"/>
  </r>
  <r>
    <x v="43"/>
    <x v="2"/>
    <x v="4"/>
    <x v="4"/>
    <x v="0"/>
    <n v="1680.75"/>
    <n v="18000"/>
    <n v="3.7349999999999999"/>
    <n v="67230"/>
    <n v="31957"/>
    <n v="33592.25"/>
  </r>
  <r>
    <x v="303"/>
    <x v="5"/>
    <x v="1"/>
    <x v="4"/>
    <x v="1"/>
    <n v="1891.5"/>
    <n v="20000"/>
    <n v="3.7829999999999999"/>
    <n v="75660"/>
    <n v="24187"/>
    <n v="49581.5"/>
  </r>
  <r>
    <x v="169"/>
    <x v="4"/>
    <x v="0"/>
    <x v="4"/>
    <x v="1"/>
    <n v="2411.6624999999999"/>
    <n v="25500"/>
    <n v="3.7829999999999999"/>
    <n v="96466.5"/>
    <n v="24947"/>
    <n v="69107.837499999994"/>
  </r>
  <r>
    <x v="33"/>
    <x v="5"/>
    <x v="1"/>
    <x v="3"/>
    <x v="2"/>
    <n v="2644.8"/>
    <n v="28500"/>
    <n v="3.7120000000000002"/>
    <n v="105792"/>
    <n v="29423"/>
    <n v="73724.2"/>
  </r>
  <r>
    <x v="283"/>
    <x v="1"/>
    <x v="2"/>
    <x v="5"/>
    <x v="3"/>
    <n v="3489.3500000000004"/>
    <n v="38000"/>
    <n v="3.673"/>
    <n v="139574"/>
    <n v="26278"/>
    <n v="109806.65"/>
  </r>
  <r>
    <x v="92"/>
    <x v="6"/>
    <x v="1"/>
    <x v="4"/>
    <x v="2"/>
    <n v="1316.3500000000001"/>
    <n v="14000"/>
    <n v="3.7610000000000001"/>
    <n v="52654"/>
    <n v="23932"/>
    <n v="27405.65"/>
  </r>
  <r>
    <x v="151"/>
    <x v="3"/>
    <x v="0"/>
    <x v="0"/>
    <x v="3"/>
    <n v="1133.4375"/>
    <n v="12500"/>
    <n v="3.6269999999999998"/>
    <n v="45337.5"/>
    <n v="16165"/>
    <n v="28039.0625"/>
  </r>
  <r>
    <x v="283"/>
    <x v="1"/>
    <x v="4"/>
    <x v="0"/>
    <x v="4"/>
    <n v="3076.1375000000003"/>
    <n v="33500"/>
    <n v="3.673"/>
    <n v="123045.5"/>
    <n v="32800"/>
    <n v="87169.362500000003"/>
  </r>
  <r>
    <x v="168"/>
    <x v="0"/>
    <x v="0"/>
    <x v="0"/>
    <x v="3"/>
    <n v="1070.3625"/>
    <n v="11500"/>
    <n v="3.7229999999999999"/>
    <n v="42814.5"/>
    <n v="18325"/>
    <n v="23419.137500000001"/>
  </r>
  <r>
    <x v="99"/>
    <x v="1"/>
    <x v="0"/>
    <x v="1"/>
    <x v="3"/>
    <n v="1962.9750000000001"/>
    <n v="21000"/>
    <n v="3.7389999999999999"/>
    <n v="78519"/>
    <n v="47858"/>
    <n v="28698.025000000001"/>
  </r>
  <r>
    <x v="6"/>
    <x v="4"/>
    <x v="4"/>
    <x v="3"/>
    <x v="4"/>
    <n v="1913.1000000000001"/>
    <n v="21000"/>
    <n v="3.6440000000000001"/>
    <n v="76524"/>
    <n v="48448"/>
    <n v="26162.9"/>
  </r>
  <r>
    <x v="145"/>
    <x v="3"/>
    <x v="1"/>
    <x v="3"/>
    <x v="1"/>
    <n v="3106.2875000000004"/>
    <n v="33500"/>
    <n v="3.7090000000000001"/>
    <n v="124251.5"/>
    <n v="39916"/>
    <n v="81229.212499999994"/>
  </r>
  <r>
    <x v="120"/>
    <x v="2"/>
    <x v="3"/>
    <x v="4"/>
    <x v="3"/>
    <n v="2976.8"/>
    <n v="32000"/>
    <n v="3.7210000000000001"/>
    <n v="119072"/>
    <n v="31007"/>
    <n v="85088.2"/>
  </r>
  <r>
    <x v="326"/>
    <x v="1"/>
    <x v="1"/>
    <x v="1"/>
    <x v="2"/>
    <n v="2363.2125000000001"/>
    <n v="25500"/>
    <n v="3.7069999999999999"/>
    <n v="94528.5"/>
    <n v="17394"/>
    <n v="74771.287500000006"/>
  </r>
  <r>
    <x v="101"/>
    <x v="5"/>
    <x v="4"/>
    <x v="4"/>
    <x v="0"/>
    <n v="2875.25"/>
    <n v="31000"/>
    <n v="3.71"/>
    <n v="115010"/>
    <n v="21992"/>
    <n v="90142.75"/>
  </r>
  <r>
    <x v="316"/>
    <x v="1"/>
    <x v="4"/>
    <x v="1"/>
    <x v="4"/>
    <n v="1161.25"/>
    <n v="12500"/>
    <n v="3.7160000000000002"/>
    <n v="46450"/>
    <n v="43631"/>
    <n v="1657.75"/>
  </r>
  <r>
    <x v="145"/>
    <x v="3"/>
    <x v="4"/>
    <x v="0"/>
    <x v="4"/>
    <n v="2225.4"/>
    <n v="24000"/>
    <n v="3.7090000000000001"/>
    <n v="89016"/>
    <n v="22026"/>
    <n v="64764.6"/>
  </r>
  <r>
    <x v="171"/>
    <x v="2"/>
    <x v="0"/>
    <x v="3"/>
    <x v="1"/>
    <n v="1477.2"/>
    <n v="16000"/>
    <n v="3.6930000000000001"/>
    <n v="59088"/>
    <n v="49269"/>
    <n v="8341.7999999999993"/>
  </r>
  <r>
    <x v="216"/>
    <x v="1"/>
    <x v="3"/>
    <x v="2"/>
    <x v="2"/>
    <n v="3140.7750000000001"/>
    <n v="33000"/>
    <n v="3.8069999999999999"/>
    <n v="125631"/>
    <n v="17518"/>
    <n v="104972.22500000001"/>
  </r>
  <r>
    <x v="144"/>
    <x v="6"/>
    <x v="1"/>
    <x v="4"/>
    <x v="0"/>
    <n v="1209.325"/>
    <n v="13000"/>
    <n v="3.7210000000000001"/>
    <n v="48373"/>
    <n v="45663"/>
    <n v="1500.675"/>
  </r>
  <r>
    <x v="15"/>
    <x v="5"/>
    <x v="0"/>
    <x v="3"/>
    <x v="3"/>
    <n v="2555.5500000000002"/>
    <n v="27000"/>
    <n v="3.786"/>
    <n v="102222"/>
    <n v="24936"/>
    <n v="74730.45"/>
  </r>
  <r>
    <x v="66"/>
    <x v="4"/>
    <x v="3"/>
    <x v="2"/>
    <x v="3"/>
    <n v="2146.4749999999999"/>
    <n v="23000"/>
    <n v="3.7330000000000001"/>
    <n v="85859"/>
    <n v="49622"/>
    <n v="34090.525000000001"/>
  </r>
  <r>
    <x v="220"/>
    <x v="5"/>
    <x v="0"/>
    <x v="4"/>
    <x v="1"/>
    <n v="1979.6125000000002"/>
    <n v="21500"/>
    <n v="3.6829999999999998"/>
    <n v="79184.5"/>
    <n v="39787"/>
    <n v="37417.887499999997"/>
  </r>
  <r>
    <x v="81"/>
    <x v="4"/>
    <x v="1"/>
    <x v="0"/>
    <x v="3"/>
    <n v="3110.25"/>
    <n v="33000"/>
    <n v="3.77"/>
    <n v="124410"/>
    <n v="31371"/>
    <n v="89928.75"/>
  </r>
  <r>
    <x v="193"/>
    <x v="2"/>
    <x v="1"/>
    <x v="3"/>
    <x v="2"/>
    <n v="1276.1000000000001"/>
    <n v="14000"/>
    <n v="3.6459999999999999"/>
    <n v="51044"/>
    <n v="36656"/>
    <n v="13111.9"/>
  </r>
  <r>
    <x v="10"/>
    <x v="1"/>
    <x v="1"/>
    <x v="1"/>
    <x v="1"/>
    <n v="1529.1375"/>
    <n v="16500"/>
    <n v="3.7069999999999999"/>
    <n v="61165.5"/>
    <n v="16075"/>
    <n v="43561.362500000003"/>
  </r>
  <r>
    <x v="212"/>
    <x v="2"/>
    <x v="3"/>
    <x v="4"/>
    <x v="2"/>
    <n v="2692.5"/>
    <n v="30000"/>
    <n v="3.59"/>
    <n v="107700"/>
    <n v="36963"/>
    <n v="68044.5"/>
  </r>
  <r>
    <x v="99"/>
    <x v="1"/>
    <x v="3"/>
    <x v="0"/>
    <x v="3"/>
    <n v="2710.7750000000001"/>
    <n v="29000"/>
    <n v="3.7389999999999999"/>
    <n v="108431"/>
    <n v="28555"/>
    <n v="77165.225000000006"/>
  </r>
  <r>
    <x v="33"/>
    <x v="5"/>
    <x v="2"/>
    <x v="2"/>
    <x v="2"/>
    <n v="1206.4000000000001"/>
    <n v="13000"/>
    <n v="3.7120000000000002"/>
    <n v="48256"/>
    <n v="35766"/>
    <n v="11283.6"/>
  </r>
  <r>
    <x v="66"/>
    <x v="4"/>
    <x v="4"/>
    <x v="3"/>
    <x v="3"/>
    <n v="2099.8125"/>
    <n v="22500"/>
    <n v="3.7330000000000001"/>
    <n v="83992.5"/>
    <n v="24443"/>
    <n v="57449.6875"/>
  </r>
  <r>
    <x v="313"/>
    <x v="1"/>
    <x v="3"/>
    <x v="0"/>
    <x v="3"/>
    <n v="1262.9250000000002"/>
    <n v="13500"/>
    <n v="3.742"/>
    <n v="50517"/>
    <n v="47880"/>
    <n v="1374.0749999999998"/>
  </r>
  <r>
    <x v="220"/>
    <x v="5"/>
    <x v="2"/>
    <x v="0"/>
    <x v="2"/>
    <n v="3314.7000000000003"/>
    <n v="36000"/>
    <n v="3.6829999999999998"/>
    <n v="132588"/>
    <n v="27634"/>
    <n v="101639.3"/>
  </r>
  <r>
    <x v="298"/>
    <x v="1"/>
    <x v="1"/>
    <x v="4"/>
    <x v="3"/>
    <n v="932"/>
    <n v="10000"/>
    <n v="3.7280000000000002"/>
    <n v="37280"/>
    <n v="24922"/>
    <n v="11426"/>
  </r>
  <r>
    <x v="172"/>
    <x v="3"/>
    <x v="0"/>
    <x v="5"/>
    <x v="1"/>
    <n v="1119.6000000000001"/>
    <n v="12000"/>
    <n v="3.7320000000000002"/>
    <n v="44784"/>
    <n v="26625"/>
    <n v="17039.400000000001"/>
  </r>
  <r>
    <x v="174"/>
    <x v="4"/>
    <x v="1"/>
    <x v="5"/>
    <x v="2"/>
    <n v="1179.1000000000001"/>
    <n v="13000"/>
    <n v="3.6280000000000001"/>
    <n v="47164"/>
    <n v="37763"/>
    <n v="8221.9"/>
  </r>
  <r>
    <x v="124"/>
    <x v="5"/>
    <x v="2"/>
    <x v="4"/>
    <x v="4"/>
    <n v="935.5"/>
    <n v="10000"/>
    <n v="3.742"/>
    <n v="37420"/>
    <n v="23495"/>
    <n v="12989.5"/>
  </r>
  <r>
    <x v="307"/>
    <x v="2"/>
    <x v="2"/>
    <x v="0"/>
    <x v="1"/>
    <n v="2806.7625000000003"/>
    <n v="30500"/>
    <n v="3.681"/>
    <n v="112270.5"/>
    <n v="37506"/>
    <n v="71957.737500000003"/>
  </r>
  <r>
    <x v="307"/>
    <x v="2"/>
    <x v="0"/>
    <x v="5"/>
    <x v="3"/>
    <n v="2530.6875"/>
    <n v="27500"/>
    <n v="3.681"/>
    <n v="101227.5"/>
    <n v="39748"/>
    <n v="58948.8125"/>
  </r>
  <r>
    <x v="330"/>
    <x v="5"/>
    <x v="4"/>
    <x v="4"/>
    <x v="1"/>
    <n v="2333.125"/>
    <n v="25000"/>
    <n v="3.7330000000000001"/>
    <n v="93325"/>
    <n v="17754"/>
    <n v="73237.875"/>
  </r>
  <r>
    <x v="242"/>
    <x v="5"/>
    <x v="2"/>
    <x v="2"/>
    <x v="0"/>
    <n v="1747.7875000000001"/>
    <n v="18500"/>
    <n v="3.7789999999999999"/>
    <n v="69911.5"/>
    <n v="26026"/>
    <n v="42137.712500000001"/>
  </r>
  <r>
    <x v="331"/>
    <x v="3"/>
    <x v="3"/>
    <x v="1"/>
    <x v="1"/>
    <n v="1283.8000000000002"/>
    <n v="14000"/>
    <n v="3.6680000000000001"/>
    <n v="51352"/>
    <n v="47497"/>
    <n v="2571.1999999999998"/>
  </r>
  <r>
    <x v="170"/>
    <x v="4"/>
    <x v="0"/>
    <x v="1"/>
    <x v="3"/>
    <n v="2904.7000000000003"/>
    <n v="31000"/>
    <n v="3.7480000000000002"/>
    <n v="116188"/>
    <n v="45098"/>
    <n v="68185.3"/>
  </r>
  <r>
    <x v="170"/>
    <x v="4"/>
    <x v="0"/>
    <x v="4"/>
    <x v="0"/>
    <n v="3701.15"/>
    <n v="39500"/>
    <n v="3.7480000000000002"/>
    <n v="148046"/>
    <n v="49604"/>
    <n v="94740.85"/>
  </r>
  <r>
    <x v="332"/>
    <x v="6"/>
    <x v="3"/>
    <x v="5"/>
    <x v="3"/>
    <n v="2670.9"/>
    <n v="29000"/>
    <n v="3.6840000000000002"/>
    <n v="106836"/>
    <n v="26916"/>
    <n v="77249.100000000006"/>
  </r>
  <r>
    <x v="64"/>
    <x v="0"/>
    <x v="2"/>
    <x v="0"/>
    <x v="4"/>
    <n v="1767.4750000000001"/>
    <n v="19000"/>
    <n v="3.7210000000000001"/>
    <n v="70699"/>
    <n v="25473"/>
    <n v="43458.525000000001"/>
  </r>
  <r>
    <x v="144"/>
    <x v="6"/>
    <x v="4"/>
    <x v="5"/>
    <x v="2"/>
    <n v="3255.875"/>
    <n v="35000"/>
    <n v="3.7210000000000001"/>
    <n v="130235"/>
    <n v="41295"/>
    <n v="85684.125"/>
  </r>
  <r>
    <x v="64"/>
    <x v="0"/>
    <x v="0"/>
    <x v="5"/>
    <x v="1"/>
    <n v="1069.7875000000001"/>
    <n v="11500"/>
    <n v="3.7210000000000001"/>
    <n v="42791.5"/>
    <n v="35180"/>
    <n v="6541.7124999999996"/>
  </r>
  <r>
    <x v="282"/>
    <x v="1"/>
    <x v="3"/>
    <x v="0"/>
    <x v="4"/>
    <n v="1345.9625000000001"/>
    <n v="14500"/>
    <n v="3.7130000000000001"/>
    <n v="53838.5"/>
    <n v="26729"/>
    <n v="25763.537499999999"/>
  </r>
  <r>
    <x v="51"/>
    <x v="0"/>
    <x v="0"/>
    <x v="0"/>
    <x v="2"/>
    <n v="1390.125"/>
    <n v="15000"/>
    <n v="3.7069999999999999"/>
    <n v="55605"/>
    <n v="33383"/>
    <n v="20831.875"/>
  </r>
  <r>
    <x v="333"/>
    <x v="0"/>
    <x v="4"/>
    <x v="5"/>
    <x v="0"/>
    <n v="2739.75"/>
    <n v="30000"/>
    <n v="3.653"/>
    <n v="109590"/>
    <n v="34407"/>
    <n v="72443.25"/>
  </r>
  <r>
    <x v="45"/>
    <x v="2"/>
    <x v="0"/>
    <x v="2"/>
    <x v="1"/>
    <n v="3093.7250000000004"/>
    <n v="33500"/>
    <n v="3.694"/>
    <n v="123749"/>
    <n v="33619"/>
    <n v="87036.274999999994"/>
  </r>
  <r>
    <x v="33"/>
    <x v="5"/>
    <x v="2"/>
    <x v="2"/>
    <x v="4"/>
    <n v="3294.4"/>
    <n v="35500"/>
    <n v="3.7120000000000002"/>
    <n v="131776"/>
    <n v="44277"/>
    <n v="84204.6"/>
  </r>
  <r>
    <x v="32"/>
    <x v="3"/>
    <x v="1"/>
    <x v="2"/>
    <x v="1"/>
    <n v="1726.625"/>
    <n v="19000"/>
    <n v="3.6349999999999998"/>
    <n v="69065"/>
    <n v="22614"/>
    <n v="44724.375"/>
  </r>
  <r>
    <x v="161"/>
    <x v="6"/>
    <x v="1"/>
    <x v="1"/>
    <x v="3"/>
    <n v="1259.5500000000002"/>
    <n v="13500"/>
    <n v="3.7320000000000002"/>
    <n v="50382"/>
    <n v="19680"/>
    <n v="29442.45"/>
  </r>
  <r>
    <x v="91"/>
    <x v="2"/>
    <x v="2"/>
    <x v="4"/>
    <x v="0"/>
    <n v="3649.8"/>
    <n v="38500"/>
    <n v="3.7919999999999998"/>
    <n v="145992"/>
    <n v="39613"/>
    <n v="102729.2"/>
  </r>
  <r>
    <x v="306"/>
    <x v="5"/>
    <x v="1"/>
    <x v="1"/>
    <x v="4"/>
    <n v="2485.7000000000003"/>
    <n v="26500"/>
    <n v="3.7519999999999998"/>
    <n v="99428"/>
    <n v="25403"/>
    <n v="71539.3"/>
  </r>
  <r>
    <x v="47"/>
    <x v="2"/>
    <x v="3"/>
    <x v="4"/>
    <x v="2"/>
    <n v="3226.6125000000002"/>
    <n v="34500"/>
    <n v="3.7410000000000001"/>
    <n v="129064.5"/>
    <n v="41776"/>
    <n v="84061.887499999997"/>
  </r>
  <r>
    <x v="288"/>
    <x v="2"/>
    <x v="0"/>
    <x v="3"/>
    <x v="4"/>
    <n v="2054.8125"/>
    <n v="22500"/>
    <n v="3.653"/>
    <n v="82192.5"/>
    <n v="18037"/>
    <n v="62100.6875"/>
  </r>
  <r>
    <x v="204"/>
    <x v="1"/>
    <x v="3"/>
    <x v="0"/>
    <x v="3"/>
    <n v="2044.9"/>
    <n v="22000"/>
    <n v="3.718"/>
    <n v="81796"/>
    <n v="28177"/>
    <n v="51574.1"/>
  </r>
  <r>
    <x v="334"/>
    <x v="2"/>
    <x v="0"/>
    <x v="0"/>
    <x v="3"/>
    <n v="3144.8125"/>
    <n v="33500"/>
    <n v="3.7549999999999999"/>
    <n v="125792.5"/>
    <n v="36607"/>
    <n v="86040.6875"/>
  </r>
  <r>
    <x v="60"/>
    <x v="3"/>
    <x v="2"/>
    <x v="1"/>
    <x v="1"/>
    <n v="2770.5"/>
    <n v="30000"/>
    <n v="3.694"/>
    <n v="110820"/>
    <n v="23678"/>
    <n v="84371.5"/>
  </r>
  <r>
    <x v="315"/>
    <x v="3"/>
    <x v="2"/>
    <x v="4"/>
    <x v="0"/>
    <n v="1585.6750000000002"/>
    <n v="17000"/>
    <n v="3.7309999999999999"/>
    <n v="63427"/>
    <n v="43727"/>
    <n v="18114.325000000001"/>
  </r>
  <r>
    <x v="57"/>
    <x v="2"/>
    <x v="3"/>
    <x v="5"/>
    <x v="3"/>
    <n v="2972.0250000000001"/>
    <n v="31500"/>
    <n v="3.774"/>
    <n v="118881"/>
    <n v="30622"/>
    <n v="85286.975000000006"/>
  </r>
  <r>
    <x v="296"/>
    <x v="1"/>
    <x v="1"/>
    <x v="0"/>
    <x v="4"/>
    <n v="1288"/>
    <n v="14000"/>
    <n v="3.68"/>
    <n v="51520"/>
    <n v="17230"/>
    <n v="33002"/>
  </r>
  <r>
    <x v="171"/>
    <x v="2"/>
    <x v="1"/>
    <x v="1"/>
    <x v="2"/>
    <n v="3508.3500000000004"/>
    <n v="38000"/>
    <n v="3.6930000000000001"/>
    <n v="140334"/>
    <n v="27654"/>
    <n v="109171.65"/>
  </r>
  <r>
    <x v="207"/>
    <x v="6"/>
    <x v="2"/>
    <x v="0"/>
    <x v="0"/>
    <n v="3235.9500000000003"/>
    <n v="34000"/>
    <n v="3.8069999999999999"/>
    <n v="129438"/>
    <n v="44559"/>
    <n v="81643.05"/>
  </r>
  <r>
    <x v="333"/>
    <x v="0"/>
    <x v="4"/>
    <x v="1"/>
    <x v="0"/>
    <n v="1506.8625000000002"/>
    <n v="16500"/>
    <n v="3.653"/>
    <n v="60274.5"/>
    <n v="43526"/>
    <n v="15241.637500000001"/>
  </r>
  <r>
    <x v="335"/>
    <x v="0"/>
    <x v="0"/>
    <x v="0"/>
    <x v="3"/>
    <n v="2486.0250000000001"/>
    <n v="27000"/>
    <n v="3.6829999999999998"/>
    <n v="99441"/>
    <n v="40642"/>
    <n v="56312.974999999999"/>
  </r>
  <r>
    <x v="45"/>
    <x v="2"/>
    <x v="0"/>
    <x v="2"/>
    <x v="4"/>
    <n v="2031.7"/>
    <n v="22000"/>
    <n v="3.694"/>
    <n v="81268"/>
    <n v="39112"/>
    <n v="40124.300000000003"/>
  </r>
  <r>
    <x v="205"/>
    <x v="2"/>
    <x v="1"/>
    <x v="5"/>
    <x v="4"/>
    <n v="3007.875"/>
    <n v="32500"/>
    <n v="3.702"/>
    <n v="120315"/>
    <n v="18778"/>
    <n v="98529.125"/>
  </r>
  <r>
    <x v="14"/>
    <x v="1"/>
    <x v="3"/>
    <x v="2"/>
    <x v="4"/>
    <n v="3404.9250000000002"/>
    <n v="37000"/>
    <n v="3.681"/>
    <n v="136197"/>
    <n v="22377"/>
    <n v="110415.075"/>
  </r>
  <r>
    <x v="233"/>
    <x v="1"/>
    <x v="2"/>
    <x v="1"/>
    <x v="1"/>
    <n v="1548.7"/>
    <n v="17000"/>
    <n v="3.6440000000000001"/>
    <n v="61948"/>
    <n v="39622"/>
    <n v="20777.3"/>
  </r>
  <r>
    <x v="238"/>
    <x v="5"/>
    <x v="0"/>
    <x v="0"/>
    <x v="0"/>
    <n v="2472.4500000000003"/>
    <n v="26500"/>
    <n v="3.7320000000000002"/>
    <n v="98898"/>
    <n v="17168"/>
    <n v="79257.55"/>
  </r>
  <r>
    <x v="10"/>
    <x v="1"/>
    <x v="4"/>
    <x v="2"/>
    <x v="4"/>
    <n v="1853.5"/>
    <n v="20000"/>
    <n v="3.7069999999999999"/>
    <n v="74140"/>
    <n v="45559"/>
    <n v="26727.5"/>
  </r>
  <r>
    <x v="23"/>
    <x v="3"/>
    <x v="3"/>
    <x v="0"/>
    <x v="2"/>
    <n v="2506.9"/>
    <n v="26500"/>
    <n v="3.7839999999999998"/>
    <n v="100276"/>
    <n v="37863"/>
    <n v="59906.1"/>
  </r>
  <r>
    <x v="163"/>
    <x v="0"/>
    <x v="0"/>
    <x v="4"/>
    <x v="1"/>
    <n v="1371.3375000000001"/>
    <n v="14500"/>
    <n v="3.7829999999999999"/>
    <n v="54853.5"/>
    <n v="49835"/>
    <n v="3647.1624999999999"/>
  </r>
  <r>
    <x v="110"/>
    <x v="2"/>
    <x v="4"/>
    <x v="1"/>
    <x v="4"/>
    <n v="1254.1500000000001"/>
    <n v="13500"/>
    <n v="3.7160000000000002"/>
    <n v="50166"/>
    <n v="34438"/>
    <n v="14473.85"/>
  </r>
  <r>
    <x v="242"/>
    <x v="5"/>
    <x v="2"/>
    <x v="0"/>
    <x v="3"/>
    <n v="3117.6750000000002"/>
    <n v="33000"/>
    <n v="3.7789999999999999"/>
    <n v="124707"/>
    <n v="45123"/>
    <n v="76466.324999999997"/>
  </r>
  <r>
    <x v="336"/>
    <x v="6"/>
    <x v="4"/>
    <x v="3"/>
    <x v="1"/>
    <n v="1314.95"/>
    <n v="14000"/>
    <n v="3.7570000000000001"/>
    <n v="52598"/>
    <n v="19815"/>
    <n v="31468.05"/>
  </r>
  <r>
    <x v="309"/>
    <x v="3"/>
    <x v="2"/>
    <x v="2"/>
    <x v="2"/>
    <n v="3147.3250000000003"/>
    <n v="33500"/>
    <n v="3.758"/>
    <n v="125893"/>
    <n v="34332"/>
    <n v="88413.675000000003"/>
  </r>
  <r>
    <x v="293"/>
    <x v="4"/>
    <x v="1"/>
    <x v="5"/>
    <x v="2"/>
    <n v="1391.5125"/>
    <n v="15500"/>
    <n v="3.5910000000000002"/>
    <n v="55660.5"/>
    <n v="24280"/>
    <n v="29988.987499999999"/>
  </r>
  <r>
    <x v="208"/>
    <x v="2"/>
    <x v="3"/>
    <x v="1"/>
    <x v="3"/>
    <n v="3649.8"/>
    <n v="38500"/>
    <n v="3.7919999999999998"/>
    <n v="145992"/>
    <n v="27527"/>
    <n v="114815.2"/>
  </r>
  <r>
    <x v="337"/>
    <x v="1"/>
    <x v="0"/>
    <x v="1"/>
    <x v="2"/>
    <n v="2553.5250000000001"/>
    <n v="27000"/>
    <n v="3.7829999999999999"/>
    <n v="102141"/>
    <n v="45804"/>
    <n v="53783.474999999999"/>
  </r>
  <r>
    <x v="323"/>
    <x v="0"/>
    <x v="3"/>
    <x v="4"/>
    <x v="3"/>
    <n v="2622"/>
    <n v="28500"/>
    <n v="3.68"/>
    <n v="104880"/>
    <n v="15765"/>
    <n v="86493"/>
  </r>
  <r>
    <x v="72"/>
    <x v="6"/>
    <x v="4"/>
    <x v="3"/>
    <x v="4"/>
    <n v="2926.3500000000004"/>
    <n v="31500"/>
    <n v="3.7160000000000002"/>
    <n v="117054"/>
    <n v="31772"/>
    <n v="82355.649999999994"/>
  </r>
  <r>
    <x v="137"/>
    <x v="1"/>
    <x v="4"/>
    <x v="3"/>
    <x v="1"/>
    <n v="3287.7000000000003"/>
    <n v="36000"/>
    <n v="3.653"/>
    <n v="131508"/>
    <n v="38968"/>
    <n v="89252.3"/>
  </r>
  <r>
    <x v="287"/>
    <x v="2"/>
    <x v="2"/>
    <x v="5"/>
    <x v="1"/>
    <n v="3118.5"/>
    <n v="33000"/>
    <n v="3.78"/>
    <n v="124740"/>
    <n v="33013"/>
    <n v="88608.5"/>
  </r>
  <r>
    <x v="210"/>
    <x v="5"/>
    <x v="4"/>
    <x v="5"/>
    <x v="3"/>
    <n v="1577.4"/>
    <n v="16500"/>
    <n v="3.8239999999999998"/>
    <n v="63096"/>
    <n v="30676"/>
    <n v="30842.6"/>
  </r>
  <r>
    <x v="173"/>
    <x v="6"/>
    <x v="1"/>
    <x v="1"/>
    <x v="0"/>
    <n v="3593.8500000000004"/>
    <n v="38000"/>
    <n v="3.7829999999999999"/>
    <n v="143754"/>
    <n v="41642"/>
    <n v="98518.15"/>
  </r>
  <r>
    <x v="126"/>
    <x v="2"/>
    <x v="4"/>
    <x v="4"/>
    <x v="0"/>
    <n v="2776.2625000000003"/>
    <n v="30500"/>
    <n v="3.641"/>
    <n v="111050.5"/>
    <n v="43485"/>
    <n v="64789.237500000003"/>
  </r>
  <r>
    <x v="307"/>
    <x v="2"/>
    <x v="2"/>
    <x v="3"/>
    <x v="4"/>
    <n v="1978.5375000000001"/>
    <n v="21500"/>
    <n v="3.681"/>
    <n v="79141.5"/>
    <n v="26809"/>
    <n v="50353.962500000001"/>
  </r>
  <r>
    <x v="218"/>
    <x v="4"/>
    <x v="4"/>
    <x v="0"/>
    <x v="2"/>
    <n v="2459.0250000000001"/>
    <n v="27000"/>
    <n v="3.6429999999999998"/>
    <n v="98361"/>
    <n v="35593"/>
    <n v="60308.974999999999"/>
  </r>
  <r>
    <x v="240"/>
    <x v="4"/>
    <x v="1"/>
    <x v="5"/>
    <x v="3"/>
    <n v="3352.5"/>
    <n v="36000"/>
    <n v="3.7250000000000001"/>
    <n v="134100"/>
    <n v="36619"/>
    <n v="94128.5"/>
  </r>
  <r>
    <x v="169"/>
    <x v="4"/>
    <x v="3"/>
    <x v="3"/>
    <x v="0"/>
    <n v="2411.6624999999999"/>
    <n v="25500"/>
    <n v="3.7829999999999999"/>
    <n v="96466.5"/>
    <n v="15429"/>
    <n v="78625.837499999994"/>
  </r>
  <r>
    <x v="164"/>
    <x v="1"/>
    <x v="2"/>
    <x v="0"/>
    <x v="1"/>
    <n v="3146.4875000000002"/>
    <n v="33500"/>
    <n v="3.7570000000000001"/>
    <n v="125859.5"/>
    <n v="24944"/>
    <n v="97769.012499999997"/>
  </r>
  <r>
    <x v="162"/>
    <x v="0"/>
    <x v="1"/>
    <x v="4"/>
    <x v="0"/>
    <n v="2004.2"/>
    <n v="22000"/>
    <n v="3.6440000000000001"/>
    <n v="80168"/>
    <n v="27938"/>
    <n v="50225.8"/>
  </r>
  <r>
    <x v="95"/>
    <x v="5"/>
    <x v="1"/>
    <x v="0"/>
    <x v="4"/>
    <n v="2708.8375000000001"/>
    <n v="29500"/>
    <n v="3.673"/>
    <n v="108353.5"/>
    <n v="25280"/>
    <n v="80364.662500000006"/>
  </r>
  <r>
    <x v="207"/>
    <x v="6"/>
    <x v="1"/>
    <x v="1"/>
    <x v="4"/>
    <n v="1855.9125000000001"/>
    <n v="19500"/>
    <n v="3.8069999999999999"/>
    <n v="74236.5"/>
    <n v="43956"/>
    <n v="28424.587500000001"/>
  </r>
  <r>
    <x v="74"/>
    <x v="5"/>
    <x v="0"/>
    <x v="0"/>
    <x v="0"/>
    <n v="2136.7000000000003"/>
    <n v="23000"/>
    <n v="3.7160000000000002"/>
    <n v="85468"/>
    <n v="26148"/>
    <n v="57183.3"/>
  </r>
  <r>
    <x v="23"/>
    <x v="3"/>
    <x v="3"/>
    <x v="1"/>
    <x v="0"/>
    <n v="993.30000000000007"/>
    <n v="10500"/>
    <n v="3.7839999999999998"/>
    <n v="39732"/>
    <n v="25016"/>
    <n v="13722.7"/>
  </r>
  <r>
    <x v="338"/>
    <x v="3"/>
    <x v="2"/>
    <x v="1"/>
    <x v="1"/>
    <n v="2462.4"/>
    <n v="27000"/>
    <n v="3.6480000000000001"/>
    <n v="98496"/>
    <n v="49661"/>
    <n v="46372.6"/>
  </r>
  <r>
    <x v="283"/>
    <x v="1"/>
    <x v="0"/>
    <x v="3"/>
    <x v="1"/>
    <n v="3076.1375000000003"/>
    <n v="33500"/>
    <n v="3.673"/>
    <n v="123045.5"/>
    <n v="26667"/>
    <n v="93302.362500000003"/>
  </r>
  <r>
    <x v="162"/>
    <x v="0"/>
    <x v="1"/>
    <x v="2"/>
    <x v="0"/>
    <n v="3552.9"/>
    <n v="39000"/>
    <n v="3.6440000000000001"/>
    <n v="142116"/>
    <n v="29368"/>
    <n v="109195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BAC12-B493-49B8-AB66-5CEC9155432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     יום בשבוע">
  <location ref="A3:B11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axis="axisRow" showAll="0">
      <items count="8">
        <item x="6"/>
        <item x="2"/>
        <item x="1"/>
        <item x="3"/>
        <item x="0"/>
        <item x="4"/>
        <item x="5"/>
        <item t="default"/>
      </items>
    </pivotField>
    <pivotField showAll="0"/>
    <pivotField showAll="0"/>
    <pivotField showAll="0"/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סך כל הרווחים ביום הזה" fld="8" baseField="0" baseItem="0" numFmtId="164"/>
  </dataFields>
  <formats count="16">
    <format dxfId="10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03">
      <pivotArea type="topRight" dataOnly="0" labelOnly="1" outline="0" offset="A1" fieldPosition="0"/>
    </format>
    <format dxfId="102">
      <pivotArea dataOnly="0" labelOnly="1" fieldPosition="0">
        <references count="1">
          <reference field="1" count="1">
            <x v="1"/>
          </reference>
        </references>
      </pivotArea>
    </format>
    <format dxfId="10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00">
      <pivotArea type="topRight" dataOnly="0" labelOnly="1" outline="0" offset="A1" fieldPosition="0"/>
    </format>
    <format dxfId="99">
      <pivotArea dataOnly="0" labelOnly="1" fieldPosition="0">
        <references count="1">
          <reference field="1" count="1">
            <x v="1"/>
          </reference>
        </references>
      </pivotArea>
    </format>
    <format dxfId="98">
      <pivotArea field="1" type="button" dataOnly="0" labelOnly="1" outline="0" axis="axisRow" fieldPosition="0"/>
    </format>
    <format dxfId="97">
      <pivotArea dataOnly="0" labelOnly="1" outline="0" axis="axisValues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94">
      <pivotArea type="all" dataOnly="0" outline="0" fieldPosition="0"/>
    </format>
    <format dxfId="93">
      <pivotArea outline="0" collapsedLevelsAreSubtotals="1" fieldPosition="0"/>
    </format>
    <format dxfId="92">
      <pivotArea field="1" type="button" dataOnly="0" labelOnly="1" outline="0" axis="axisRow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grandRow="1" outline="0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31DD9-5545-4BCA-BA05-7D4D9E70D7C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3" firstHeaderRow="1" firstDataRow="1" firstDataCol="1"/>
  <pivotFields count="14">
    <pivotField axis="axisRow"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showAll="0"/>
    <pivotField showAll="0"/>
    <pivotField numFmtId="164" showAll="0"/>
    <pivotField numFmtId="165" showAll="0"/>
    <pivotField numFmtId="4" showAll="0"/>
    <pivotField numFmtId="164" showAll="0"/>
    <pivotField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0"/>
  </rowFields>
  <rowItems count="3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 t="grand">
      <x/>
    </i>
  </rowItems>
  <colItems count="1">
    <i/>
  </colItems>
  <dataFields count="1">
    <dataField name="Sum of Profit_ILS" fld="10" baseField="0" baseItem="0" numFmtId="164"/>
  </dataFields>
  <formats count="20">
    <format dxfId="88">
      <pivotArea collapsedLevelsAreSubtotals="1" fieldPosition="0">
        <references count="1">
          <reference field="0" count="1">
            <x v="312"/>
          </reference>
        </references>
      </pivotArea>
    </format>
    <format dxfId="87">
      <pivotArea dataOnly="0" labelOnly="1" fieldPosition="0">
        <references count="1">
          <reference field="0" count="1">
            <x v="312"/>
          </reference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0" type="button" dataOnly="0" labelOnly="1" outline="0" axis="axisRow" fieldPosition="0"/>
    </format>
    <format dxfId="8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81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0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9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8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7">
      <pivotArea dataOnly="0" labelOnly="1" fieldPosition="0">
        <references count="1">
          <reference field="0" count="39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  <format dxfId="74">
      <pivotArea field="0" type="button" dataOnly="0" labelOnly="1" outline="0" axis="axisRow" fieldPosition="0"/>
    </format>
    <format dxfId="73">
      <pivotArea dataOnly="0" labelOnly="1" outline="0" axis="axisValues" fieldPosition="0"/>
    </format>
    <format dxfId="72">
      <pivotArea collapsedLevelsAreSubtotals="1" fieldPosition="0">
        <references count="1">
          <reference field="0" count="1">
            <x v="312"/>
          </reference>
        </references>
      </pivotArea>
    </format>
    <format dxfId="71">
      <pivotArea dataOnly="0" labelOnly="1" fieldPosition="0">
        <references count="1">
          <reference field="0" count="1">
            <x v="312"/>
          </reference>
        </references>
      </pivotArea>
    </format>
    <format dxfId="70">
      <pivotArea grandRow="1" outline="0" collapsedLevelsAreSubtotals="1" fieldPosition="0"/>
    </format>
    <format dxfId="6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188A0-EFF9-4458-AC47-7ED6F0104164}" name="PivotTable4" cacheId="6" applyNumberFormats="0" applyBorderFormats="0" applyFontFormats="0" applyPatternFormats="0" applyAlignmentFormats="0" applyWidthHeightFormats="1" dataCaption="Values" grandTotalCaption="סך הכל " updatedVersion="8" minRefreshableVersion="3" useAutoFormatting="1" itemPrintTitles="1" createdVersion="8" indent="0" outline="1" outlineData="1" multipleFieldFilters="0" rowHeaderCaption="       החודש בשנה">
  <location ref="A3:B16" firstHeaderRow="1" firstDataRow="1" firstDataCol="1"/>
  <pivotFields count="2">
    <pivotField axis="axisRow" allDrilled="1" subtotalTop="0" showAll="0" dataSourceSort="1" defaultSubtotal="0" defaultAttributeDrillState="1">
      <items count="1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סכום הרווחים בש&quot;ח" fld="1" baseField="0" baseItem="0" numFmtId="164"/>
  </dataFields>
  <formats count="13">
    <format dxfId="68">
      <pivotArea outline="0" collapsedLevelsAreSubtotals="1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dataOnly="0" labelOnly="1" outline="0" axis="axisValues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collapsedLevelsAreSubtotals="1" fieldPosition="0">
        <references count="1">
          <reference field="0" count="1">
            <x v="4"/>
          </reference>
        </references>
      </pivotArea>
    </format>
    <format dxfId="56">
      <pivotArea dataOnly="0" labelOnly="1" fieldPosition="0">
        <references count="1">
          <reference field="0" count="1">
            <x v="4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סכום הרווחים בש&quot;ח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ic_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8CD06-929D-4F4B-860F-0E9B053E1E53}" name="PivotTable1" cacheId="5" applyNumberFormats="0" applyBorderFormats="0" applyFontFormats="0" applyPatternFormats="0" applyAlignmentFormats="0" applyWidthHeightFormats="1" dataCaption="Values" grandTotalCaption="סכום כולל" updatedVersion="8" minRefreshableVersion="3" useAutoFormatting="1" itemPrintTitles="1" createdVersion="8" indent="0" outline="1" outlineData="1" multipleFieldFilters="0" rowHeaderCaption="     שם הסוכן">
  <location ref="A3:B10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axis="axisRow" showAll="0" sortType="ascending">
      <items count="7">
        <item x="1"/>
        <item x="5"/>
        <item x="0"/>
        <item x="2"/>
        <item x="3"/>
        <item x="4"/>
        <item t="default"/>
      </items>
    </pivotField>
    <pivotField showAll="0"/>
    <pivotField numFmtId="164" showAll="0"/>
    <pivotField numFmtId="165" showAll="0"/>
    <pivotField numFmtId="4" showAll="0"/>
    <pivotField numFmtId="164" showAll="0"/>
    <pivotField numFmtId="164" showAll="0"/>
    <pivotField dataField="1"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סך כל הרווחים" fld="10" baseField="0" baseItem="0" numFmtId="164"/>
  </dataFields>
  <formats count="16">
    <format dxfId="55">
      <pivotArea collapsedLevelsAreSubtotals="1" fieldPosition="0">
        <references count="1">
          <reference field="3" count="1">
            <x v="2"/>
          </reference>
        </references>
      </pivotArea>
    </format>
    <format dxfId="54">
      <pivotArea dataOnly="0" labelOnly="1" fieldPosition="0">
        <references count="1">
          <reference field="3" count="1">
            <x v="2"/>
          </reference>
        </references>
      </pivotArea>
    </format>
    <format dxfId="53">
      <pivotArea field="3" type="button" dataOnly="0" labelOnly="1" outline="0" axis="axisRow" fieldPosition="0"/>
    </format>
    <format dxfId="52">
      <pivotArea dataOnly="0" labelOnly="1" outline="0" axis="axisValues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  <format dxfId="49">
      <pivotArea collapsedLevelsAreSubtotals="1" fieldPosition="0">
        <references count="1">
          <reference field="3" count="1">
            <x v="2"/>
          </reference>
        </references>
      </pivotArea>
    </format>
    <format dxfId="48">
      <pivotArea dataOnly="0" labelOnly="1" fieldPosition="0">
        <references count="1">
          <reference field="3" count="1">
            <x v="2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collapsedLevelsAreSubtotals="1" fieldPosition="0">
        <references count="1">
          <reference field="3" count="0"/>
        </references>
      </pivotArea>
    </format>
    <format dxfId="4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01C74-BF4C-497C-8676-DA93A5624706}" name="PivotTable2" cacheId="4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rowHeaderCaption="     אזור בארץ">
  <location ref="A3:C9" firstHeaderRow="0" firstDataRow="1" firstDataCol="1"/>
  <pivotFields count="11">
    <pivotField showAll="0"/>
    <pivotField showAll="0"/>
    <pivotField axis="axisRow" showAll="0">
      <items count="7">
        <item x="2"/>
        <item x="4"/>
        <item x="0"/>
        <item x="1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מספר עסקאות באזור" fld="10" subtotal="count" baseField="2" baseItem="0"/>
    <dataField name="ממוצע רווחים לעסקה" fld="10" subtotal="average" baseField="2" baseItem="0" numFmtId="2"/>
  </dataFields>
  <formats count="16">
    <format dxfId="39">
      <pivotArea collapsedLevelsAreSubtotals="1" fieldPosition="0">
        <references count="1">
          <reference field="2" count="1">
            <x v="1"/>
          </reference>
        </references>
      </pivotArea>
    </format>
    <format dxfId="38">
      <pivotArea dataOnly="0" labelOnly="1" fieldPosition="0">
        <references count="1">
          <reference field="2" count="1">
            <x v="1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field="2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collapsedLevelsAreSubtotals="1" fieldPosition="0">
        <references count="1">
          <reference field="2" count="1">
            <x v="1"/>
          </reference>
        </references>
      </pivotArea>
    </format>
    <format dxfId="24">
      <pivotArea dataOnly="0" labelOnly="1" fieldPosition="0">
        <references count="1">
          <reference field="2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F0AA-240F-4FAF-8195-E24152085695}" name="PivotTable3" cacheId="5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chartFormat="31" rowHeaderCaption="     שם הסוכן">
  <location ref="A3:B10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axis="axisRow" showAll="0">
      <items count="7">
        <item x="1"/>
        <item x="5"/>
        <item x="0"/>
        <item x="2"/>
        <item x="3"/>
        <item x="4"/>
        <item t="default"/>
      </items>
    </pivotField>
    <pivotField showAll="0"/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סך סכום המכירה בש&quot;ח" fld="8" baseField="3" baseItem="0" numFmtId="164"/>
  </dataFields>
  <formats count="14">
    <format dxfId="23">
      <pivotArea collapsedLevelsAreSubtotals="1" fieldPosition="0">
        <references count="1">
          <reference field="3" count="1">
            <x v="3"/>
          </reference>
        </references>
      </pivotArea>
    </format>
    <format dxfId="22">
      <pivotArea dataOnly="0" labelOnly="1" fieldPosition="0">
        <references count="1">
          <reference field="3" count="1">
            <x v="3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field="3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3" count="1">
            <x v="3"/>
          </reference>
        </references>
      </pivotArea>
    </format>
    <format dxfId="10">
      <pivotArea dataOnly="0" labelOnly="1" fieldPosition="0">
        <references count="1">
          <reference field="3" count="1">
            <x v="3"/>
          </reference>
        </references>
      </pivotArea>
    </format>
  </formats>
  <chartFormats count="1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9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9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9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320B1-77F1-4F95-BF00-E20B991BF318}" name="PivotTable4" cacheId="5" applyNumberFormats="0" applyBorderFormats="0" applyFontFormats="0" applyPatternFormats="0" applyAlignmentFormats="0" applyWidthHeightFormats="1" dataCaption="Values" grandTotalCaption="סך הכל" updatedVersion="8" minRefreshableVersion="3" useAutoFormatting="1" itemPrintTitles="1" createdVersion="8" indent="0" outline="1" outlineData="1" multipleFieldFilters="0" chartFormat="17" rowHeaderCaption="     אמצעי התשלום">
  <location ref="A3:B9" firstHeaderRow="1" firstDataRow="1" firstDataCol="1"/>
  <pivotFields count="14">
    <pivotField numFmtId="14" showAll="0">
      <items count="340">
        <item x="16"/>
        <item x="132"/>
        <item x="221"/>
        <item x="201"/>
        <item x="258"/>
        <item x="166"/>
        <item x="311"/>
        <item x="244"/>
        <item x="148"/>
        <item x="150"/>
        <item x="12"/>
        <item x="61"/>
        <item x="36"/>
        <item x="253"/>
        <item x="83"/>
        <item x="69"/>
        <item x="252"/>
        <item x="235"/>
        <item x="338"/>
        <item x="19"/>
        <item x="28"/>
        <item x="270"/>
        <item x="284"/>
        <item x="185"/>
        <item x="174"/>
        <item x="203"/>
        <item x="22"/>
        <item x="153"/>
        <item x="310"/>
        <item x="188"/>
        <item x="143"/>
        <item x="142"/>
        <item x="100"/>
        <item x="136"/>
        <item x="111"/>
        <item x="247"/>
        <item x="190"/>
        <item x="309"/>
        <item x="43"/>
        <item x="224"/>
        <item x="109"/>
        <item x="298"/>
        <item x="217"/>
        <item x="127"/>
        <item x="23"/>
        <item x="139"/>
        <item x="56"/>
        <item x="295"/>
        <item x="194"/>
        <item x="181"/>
        <item x="7"/>
        <item x="205"/>
        <item x="90"/>
        <item x="106"/>
        <item x="326"/>
        <item x="53"/>
        <item x="71"/>
        <item x="32"/>
        <item x="219"/>
        <item x="162"/>
        <item x="200"/>
        <item x="233"/>
        <item x="275"/>
        <item x="255"/>
        <item x="302"/>
        <item x="123"/>
        <item x="332"/>
        <item x="211"/>
        <item x="220"/>
        <item x="6"/>
        <item x="191"/>
        <item x="159"/>
        <item x="234"/>
        <item x="213"/>
        <item x="96"/>
        <item x="324"/>
        <item x="276"/>
        <item x="268"/>
        <item x="102"/>
        <item x="134"/>
        <item x="314"/>
        <item x="93"/>
        <item x="305"/>
        <item x="182"/>
        <item x="223"/>
        <item x="73"/>
        <item x="82"/>
        <item x="239"/>
        <item x="196"/>
        <item x="293"/>
        <item x="76"/>
        <item x="212"/>
        <item x="58"/>
        <item x="54"/>
        <item x="299"/>
        <item x="321"/>
        <item x="133"/>
        <item x="229"/>
        <item x="333"/>
        <item x="112"/>
        <item x="137"/>
        <item x="327"/>
        <item x="25"/>
        <item x="87"/>
        <item x="317"/>
        <item x="117"/>
        <item x="62"/>
        <item x="265"/>
        <item x="86"/>
        <item x="158"/>
        <item x="97"/>
        <item x="41"/>
        <item x="14"/>
        <item x="40"/>
        <item x="225"/>
        <item x="172"/>
        <item x="110"/>
        <item x="55"/>
        <item x="180"/>
        <item x="140"/>
        <item x="33"/>
        <item x="39"/>
        <item x="31"/>
        <item x="157"/>
        <item x="266"/>
        <item x="336"/>
        <item x="164"/>
        <item x="74"/>
        <item x="272"/>
        <item x="245"/>
        <item x="287"/>
        <item x="163"/>
        <item x="173"/>
        <item x="337"/>
        <item x="303"/>
        <item x="169"/>
        <item x="131"/>
        <item x="267"/>
        <item x="8"/>
        <item x="68"/>
        <item x="183"/>
        <item x="27"/>
        <item x="49"/>
        <item x="24"/>
        <item x="168"/>
        <item x="301"/>
        <item x="9"/>
        <item x="88"/>
        <item x="152"/>
        <item x="115"/>
        <item x="77"/>
        <item x="64"/>
        <item x="274"/>
        <item x="304"/>
        <item x="35"/>
        <item x="292"/>
        <item x="307"/>
        <item x="18"/>
        <item x="72"/>
        <item x="316"/>
        <item x="63"/>
        <item x="5"/>
        <item x="20"/>
        <item x="271"/>
        <item x="283"/>
        <item x="95"/>
        <item x="243"/>
        <item x="60"/>
        <item x="120"/>
        <item x="176"/>
        <item x="129"/>
        <item x="204"/>
        <item x="48"/>
        <item x="147"/>
        <item x="145"/>
        <item x="70"/>
        <item x="167"/>
        <item x="161"/>
        <item x="125"/>
        <item x="306"/>
        <item x="138"/>
        <item x="297"/>
        <item x="177"/>
        <item x="80"/>
        <item x="67"/>
        <item x="238"/>
        <item x="202"/>
        <item x="254"/>
        <item x="11"/>
        <item x="262"/>
        <item x="281"/>
        <item x="99"/>
        <item x="59"/>
        <item x="240"/>
        <item x="308"/>
        <item x="334"/>
        <item x="179"/>
        <item x="256"/>
        <item x="290"/>
        <item x="146"/>
        <item x="160"/>
        <item x="156"/>
        <item x="47"/>
        <item x="241"/>
        <item x="144"/>
        <item x="103"/>
        <item x="226"/>
        <item x="126"/>
        <item x="189"/>
        <item x="155"/>
        <item x="289"/>
        <item x="37"/>
        <item x="227"/>
        <item x="329"/>
        <item x="286"/>
        <item x="65"/>
        <item x="116"/>
        <item x="206"/>
        <item x="151"/>
        <item x="288"/>
        <item x="323"/>
        <item x="259"/>
        <item x="296"/>
        <item x="325"/>
        <item x="66"/>
        <item x="222"/>
        <item x="91"/>
        <item x="318"/>
        <item x="207"/>
        <item x="216"/>
        <item x="210"/>
        <item x="98"/>
        <item x="228"/>
        <item x="208"/>
        <item x="26"/>
        <item x="52"/>
        <item x="313"/>
        <item x="285"/>
        <item x="81"/>
        <item x="315"/>
        <item x="273"/>
        <item x="335"/>
        <item x="186"/>
        <item x="42"/>
        <item x="113"/>
        <item x="192"/>
        <item x="312"/>
        <item x="250"/>
        <item x="119"/>
        <item x="320"/>
        <item x="105"/>
        <item x="257"/>
        <item x="232"/>
        <item x="331"/>
        <item x="184"/>
        <item x="209"/>
        <item x="30"/>
        <item x="248"/>
        <item x="38"/>
        <item x="171"/>
        <item x="197"/>
        <item x="230"/>
        <item x="17"/>
        <item x="114"/>
        <item x="104"/>
        <item x="263"/>
        <item x="51"/>
        <item x="246"/>
        <item x="10"/>
        <item x="124"/>
        <item x="165"/>
        <item x="21"/>
        <item x="79"/>
        <item x="3"/>
        <item x="135"/>
        <item x="242"/>
        <item x="85"/>
        <item x="187"/>
        <item x="45"/>
        <item x="118"/>
        <item x="107"/>
        <item x="78"/>
        <item x="101"/>
        <item x="328"/>
        <item x="214"/>
        <item x="89"/>
        <item x="175"/>
        <item x="141"/>
        <item x="15"/>
        <item x="34"/>
        <item x="260"/>
        <item x="57"/>
        <item x="2"/>
        <item x="261"/>
        <item x="198"/>
        <item x="291"/>
        <item x="128"/>
        <item x="195"/>
        <item x="75"/>
        <item x="130"/>
        <item x="294"/>
        <item x="282"/>
        <item x="149"/>
        <item x="44"/>
        <item x="280"/>
        <item x="199"/>
        <item x="279"/>
        <item x="154"/>
        <item x="1"/>
        <item x="178"/>
        <item x="215"/>
        <item x="236"/>
        <item x="121"/>
        <item x="92"/>
        <item x="249"/>
        <item x="264"/>
        <item x="170"/>
        <item x="237"/>
        <item x="46"/>
        <item x="0"/>
        <item x="84"/>
        <item x="251"/>
        <item x="330"/>
        <item x="108"/>
        <item x="13"/>
        <item x="322"/>
        <item x="94"/>
        <item x="231"/>
        <item x="300"/>
        <item x="269"/>
        <item x="4"/>
        <item x="122"/>
        <item x="50"/>
        <item x="278"/>
        <item x="218"/>
        <item x="29"/>
        <item x="193"/>
        <item x="319"/>
        <item x="277"/>
        <item t="default"/>
      </items>
    </pivotField>
    <pivotField showAll="0"/>
    <pivotField showAll="0"/>
    <pivotField showAll="0"/>
    <pivotField axis="axisRow" showAll="0" sortType="ascending">
      <items count="6">
        <item x="1"/>
        <item x="4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5" showAll="0"/>
    <pivotField numFmtId="4" showAll="0"/>
    <pivotField dataField="1" numFmtId="164" showAll="0"/>
    <pivotField numFmtId="164" showAll="0"/>
    <pivotField numFmtId="16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סך כל העסקאות לפי אמצעי תשלום" fld="8" subtotal="count" baseField="4" baseItem="4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4" type="button" dataOnly="0" labelOnly="1" outline="0" axis="axisRow" fieldPosition="0"/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4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2">
    <chartFormat chart="11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5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uvalmog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9"/>
  <sheetViews>
    <sheetView topLeftCell="A3" workbookViewId="0">
      <selection activeCell="E10" sqref="E10"/>
    </sheetView>
  </sheetViews>
  <sheetFormatPr defaultRowHeight="14"/>
  <cols>
    <col min="1" max="1" width="9.75" customWidth="1"/>
    <col min="2" max="2" width="25.9140625" bestFit="1" customWidth="1"/>
    <col min="3" max="4" width="13.4140625" bestFit="1" customWidth="1"/>
  </cols>
  <sheetData>
    <row r="4" spans="2:3" ht="14.5" thickBot="1"/>
    <row r="5" spans="2:3" ht="19">
      <c r="B5" s="61" t="s">
        <v>83</v>
      </c>
      <c r="C5" s="62" t="s">
        <v>82</v>
      </c>
    </row>
    <row r="6" spans="2:3" ht="19">
      <c r="B6" s="64">
        <v>322713579</v>
      </c>
      <c r="C6" s="63" t="s">
        <v>84</v>
      </c>
    </row>
    <row r="7" spans="2:3" ht="19">
      <c r="B7" s="64" t="s">
        <v>86</v>
      </c>
      <c r="C7" s="63" t="s">
        <v>85</v>
      </c>
    </row>
    <row r="8" spans="2:3" ht="19">
      <c r="B8" s="64" t="s">
        <v>1</v>
      </c>
      <c r="C8" s="63" t="s">
        <v>87</v>
      </c>
    </row>
    <row r="9" spans="2:3" ht="19.5" thickBot="1">
      <c r="B9" s="65" t="s">
        <v>0</v>
      </c>
      <c r="C9" s="66" t="s">
        <v>88</v>
      </c>
    </row>
  </sheetData>
  <hyperlinks>
    <hyperlink ref="B9" r:id="rId1" xr:uid="{6E899726-1653-4231-BC98-DF2178A874F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EB57-3046-41CE-A180-909228FEB9F9}">
  <dimension ref="A3:C11"/>
  <sheetViews>
    <sheetView workbookViewId="0">
      <selection activeCell="D12" sqref="D12"/>
    </sheetView>
  </sheetViews>
  <sheetFormatPr defaultRowHeight="14"/>
  <cols>
    <col min="1" max="1" width="14.9140625" customWidth="1"/>
    <col min="2" max="2" width="18.5" customWidth="1"/>
    <col min="3" max="9" width="14.33203125" bestFit="1" customWidth="1"/>
  </cols>
  <sheetData>
    <row r="3" spans="1:3">
      <c r="A3" s="24" t="s">
        <v>54</v>
      </c>
      <c r="B3" s="24" t="s">
        <v>41</v>
      </c>
    </row>
    <row r="4" spans="1:3">
      <c r="A4" s="16" t="s">
        <v>31</v>
      </c>
      <c r="B4" s="13">
        <v>12363653.5</v>
      </c>
    </row>
    <row r="5" spans="1:3">
      <c r="A5" s="17" t="s">
        <v>32</v>
      </c>
      <c r="B5" s="14">
        <v>15144402.5</v>
      </c>
    </row>
    <row r="6" spans="1:3">
      <c r="A6" s="16" t="s">
        <v>33</v>
      </c>
      <c r="B6" s="13">
        <v>13082926</v>
      </c>
    </row>
    <row r="7" spans="1:3">
      <c r="A7" s="16" t="s">
        <v>34</v>
      </c>
      <c r="B7" s="13">
        <v>11417421</v>
      </c>
    </row>
    <row r="8" spans="1:3">
      <c r="A8" s="16" t="s">
        <v>35</v>
      </c>
      <c r="B8" s="13">
        <v>13277809</v>
      </c>
    </row>
    <row r="9" spans="1:3">
      <c r="A9" s="16" t="s">
        <v>36</v>
      </c>
      <c r="B9" s="13">
        <v>12365472</v>
      </c>
      <c r="C9" s="11"/>
    </row>
    <row r="10" spans="1:3">
      <c r="A10" s="16" t="s">
        <v>37</v>
      </c>
      <c r="B10" s="13">
        <v>11749754</v>
      </c>
    </row>
    <row r="11" spans="1:3">
      <c r="A11" s="32" t="s">
        <v>38</v>
      </c>
      <c r="B11" s="33">
        <v>89401438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92A8-C3EE-4A9E-A44B-ED59C83C9EB9}">
  <dimension ref="A1:H345"/>
  <sheetViews>
    <sheetView workbookViewId="0">
      <selection activeCell="H4" sqref="H4"/>
    </sheetView>
  </sheetViews>
  <sheetFormatPr defaultRowHeight="14"/>
  <cols>
    <col min="1" max="1" width="12.9140625" bestFit="1" customWidth="1"/>
    <col min="2" max="2" width="15.75" bestFit="1" customWidth="1"/>
    <col min="3" max="3" width="10.83203125" bestFit="1" customWidth="1"/>
    <col min="5" max="6" width="11.75" bestFit="1" customWidth="1"/>
    <col min="7" max="7" width="13.25" customWidth="1"/>
  </cols>
  <sheetData>
    <row r="1" spans="1:8">
      <c r="C1" s="12"/>
    </row>
    <row r="2" spans="1:8">
      <c r="C2" s="12"/>
    </row>
    <row r="3" spans="1:8">
      <c r="A3" s="38" t="s">
        <v>30</v>
      </c>
      <c r="B3" s="38" t="s">
        <v>39</v>
      </c>
      <c r="C3" s="42" t="s">
        <v>30</v>
      </c>
    </row>
    <row r="4" spans="1:8">
      <c r="A4" s="37">
        <v>45261</v>
      </c>
      <c r="B4" s="13">
        <v>201257.22499999998</v>
      </c>
      <c r="C4" s="37">
        <v>45261</v>
      </c>
      <c r="F4" s="35">
        <f>MAX(B4:B342)</f>
        <v>559393.26249999995</v>
      </c>
      <c r="G4" s="36">
        <f>VLOOKUP(F4,B4:C345,2,FALSE)</f>
        <v>45597</v>
      </c>
      <c r="H4" s="36" t="str">
        <f>CHOOSE(WEEKDAY(A2), "ראשון", "שני", "שלישי", "רביעי", "חמישי", "שישי", "שבת")</f>
        <v>שבת</v>
      </c>
    </row>
    <row r="5" spans="1:8">
      <c r="A5" s="37">
        <v>45262</v>
      </c>
      <c r="B5" s="13">
        <v>235063.65</v>
      </c>
      <c r="C5" s="37">
        <v>45262</v>
      </c>
    </row>
    <row r="6" spans="1:8">
      <c r="A6" s="37">
        <v>45263</v>
      </c>
      <c r="B6" s="13">
        <v>176775.5625</v>
      </c>
      <c r="C6" s="37">
        <v>45263</v>
      </c>
    </row>
    <row r="7" spans="1:8">
      <c r="A7" s="37">
        <v>45264</v>
      </c>
      <c r="B7" s="13">
        <v>219108.3</v>
      </c>
      <c r="C7" s="37">
        <v>45264</v>
      </c>
      <c r="F7" s="47"/>
    </row>
    <row r="8" spans="1:8">
      <c r="A8" s="37">
        <v>45265</v>
      </c>
      <c r="B8" s="13">
        <v>86472</v>
      </c>
      <c r="C8" s="37">
        <v>45265</v>
      </c>
    </row>
    <row r="9" spans="1:8">
      <c r="A9" s="37">
        <v>45267</v>
      </c>
      <c r="B9" s="13">
        <v>101162.9375</v>
      </c>
      <c r="C9" s="37">
        <v>45267</v>
      </c>
    </row>
    <row r="10" spans="1:8">
      <c r="A10" s="37">
        <v>45268</v>
      </c>
      <c r="B10" s="13">
        <v>79805.925000000003</v>
      </c>
      <c r="C10" s="37">
        <v>45268</v>
      </c>
    </row>
    <row r="11" spans="1:8">
      <c r="A11" s="37">
        <v>45269</v>
      </c>
      <c r="B11" s="13">
        <v>30642.5</v>
      </c>
      <c r="C11" s="37">
        <v>45269</v>
      </c>
    </row>
    <row r="12" spans="1:8">
      <c r="A12" s="37">
        <v>45270</v>
      </c>
      <c r="B12" s="13">
        <v>244838.42499999999</v>
      </c>
      <c r="C12" s="37">
        <v>45270</v>
      </c>
    </row>
    <row r="13" spans="1:8">
      <c r="A13" s="37">
        <v>45271</v>
      </c>
      <c r="B13" s="13">
        <v>56419.025000000001</v>
      </c>
      <c r="C13" s="37">
        <v>45271</v>
      </c>
    </row>
    <row r="14" spans="1:8">
      <c r="A14" s="37">
        <v>45272</v>
      </c>
      <c r="B14" s="13">
        <v>145565.85</v>
      </c>
      <c r="C14" s="37">
        <v>45272</v>
      </c>
    </row>
    <row r="15" spans="1:8">
      <c r="A15" s="37">
        <v>45273</v>
      </c>
      <c r="B15" s="13">
        <v>142688</v>
      </c>
      <c r="C15" s="37">
        <v>45273</v>
      </c>
    </row>
    <row r="16" spans="1:8">
      <c r="A16" s="37">
        <v>45274</v>
      </c>
      <c r="B16" s="13">
        <v>44893.375</v>
      </c>
      <c r="C16" s="37">
        <v>45274</v>
      </c>
    </row>
    <row r="17" spans="1:3">
      <c r="A17" s="37">
        <v>45275</v>
      </c>
      <c r="B17" s="13">
        <v>39350.350000000006</v>
      </c>
      <c r="C17" s="37">
        <v>45275</v>
      </c>
    </row>
    <row r="18" spans="1:3">
      <c r="A18" s="37">
        <v>45276</v>
      </c>
      <c r="B18" s="13">
        <v>180628.875</v>
      </c>
      <c r="C18" s="37">
        <v>45276</v>
      </c>
    </row>
    <row r="19" spans="1:3">
      <c r="A19" s="37">
        <v>45277</v>
      </c>
      <c r="B19" s="13">
        <v>239588.65</v>
      </c>
      <c r="C19" s="37">
        <v>45277</v>
      </c>
    </row>
    <row r="20" spans="1:3">
      <c r="A20" s="37">
        <v>45278</v>
      </c>
      <c r="B20" s="13">
        <v>162166.20000000001</v>
      </c>
      <c r="C20" s="37">
        <v>45278</v>
      </c>
    </row>
    <row r="21" spans="1:3">
      <c r="A21" s="37">
        <v>45279</v>
      </c>
      <c r="B21" s="13">
        <v>-5464.9</v>
      </c>
      <c r="C21" s="37">
        <v>45279</v>
      </c>
    </row>
    <row r="22" spans="1:3">
      <c r="A22" s="37">
        <v>45280</v>
      </c>
      <c r="B22" s="13">
        <v>46372.6</v>
      </c>
      <c r="C22" s="37">
        <v>45280</v>
      </c>
    </row>
    <row r="23" spans="1:3">
      <c r="A23" s="37">
        <v>45281</v>
      </c>
      <c r="B23" s="13">
        <v>211911.6</v>
      </c>
      <c r="C23" s="37">
        <v>45281</v>
      </c>
    </row>
    <row r="24" spans="1:3">
      <c r="A24" s="37">
        <v>45282</v>
      </c>
      <c r="B24" s="13">
        <v>379891.125</v>
      </c>
      <c r="C24" s="37">
        <v>45282</v>
      </c>
    </row>
    <row r="25" spans="1:3">
      <c r="A25" s="37">
        <v>45283</v>
      </c>
      <c r="B25" s="13">
        <v>183079</v>
      </c>
      <c r="C25" s="37">
        <v>45283</v>
      </c>
    </row>
    <row r="26" spans="1:3">
      <c r="A26" s="37">
        <v>45284</v>
      </c>
      <c r="B26" s="13">
        <v>344737.72499999998</v>
      </c>
      <c r="C26" s="37">
        <v>45284</v>
      </c>
    </row>
    <row r="27" spans="1:3">
      <c r="A27" s="37">
        <v>45285</v>
      </c>
      <c r="B27" s="13">
        <v>30199.699999999997</v>
      </c>
      <c r="C27" s="37">
        <v>45285</v>
      </c>
    </row>
    <row r="28" spans="1:3">
      <c r="A28" s="37">
        <v>45286</v>
      </c>
      <c r="B28" s="13">
        <v>132836.85</v>
      </c>
      <c r="C28" s="37">
        <v>45286</v>
      </c>
    </row>
    <row r="29" spans="1:3">
      <c r="A29" s="37">
        <v>45287</v>
      </c>
      <c r="B29" s="13">
        <v>89229.4</v>
      </c>
      <c r="C29" s="37">
        <v>45287</v>
      </c>
    </row>
    <row r="30" spans="1:3">
      <c r="A30" s="37">
        <v>45288</v>
      </c>
      <c r="B30" s="13">
        <v>209175.08749999999</v>
      </c>
      <c r="C30" s="37">
        <v>45288</v>
      </c>
    </row>
    <row r="31" spans="1:3">
      <c r="A31" s="37">
        <v>45289</v>
      </c>
      <c r="B31" s="13">
        <v>128960.96249999999</v>
      </c>
      <c r="C31" s="37">
        <v>45289</v>
      </c>
    </row>
    <row r="32" spans="1:3">
      <c r="A32" s="37">
        <v>45290</v>
      </c>
      <c r="B32" s="13">
        <v>155247.96249999999</v>
      </c>
      <c r="C32" s="37">
        <v>45290</v>
      </c>
    </row>
    <row r="33" spans="1:3">
      <c r="A33" s="37">
        <v>45291</v>
      </c>
      <c r="B33" s="13">
        <v>105407.1875</v>
      </c>
      <c r="C33" s="37">
        <v>45291</v>
      </c>
    </row>
    <row r="34" spans="1:3">
      <c r="A34" s="37">
        <v>45292</v>
      </c>
      <c r="B34" s="13">
        <v>129870.31250000001</v>
      </c>
      <c r="C34" s="37">
        <v>45292</v>
      </c>
    </row>
    <row r="35" spans="1:3">
      <c r="A35" s="37">
        <v>45293</v>
      </c>
      <c r="B35" s="13">
        <v>3111.9250000000002</v>
      </c>
      <c r="C35" s="37">
        <v>45293</v>
      </c>
    </row>
    <row r="36" spans="1:3">
      <c r="A36" s="37">
        <v>45295</v>
      </c>
      <c r="B36" s="13">
        <v>104513.8</v>
      </c>
      <c r="C36" s="37">
        <v>45295</v>
      </c>
    </row>
    <row r="37" spans="1:3">
      <c r="A37" s="37">
        <v>45296</v>
      </c>
      <c r="B37" s="13">
        <v>63515.399999999994</v>
      </c>
      <c r="C37" s="37">
        <v>45296</v>
      </c>
    </row>
    <row r="38" spans="1:3">
      <c r="A38" s="37">
        <v>45297</v>
      </c>
      <c r="B38" s="13">
        <v>334431.2</v>
      </c>
      <c r="C38" s="37">
        <v>45297</v>
      </c>
    </row>
    <row r="39" spans="1:3">
      <c r="A39" s="37">
        <v>45298</v>
      </c>
      <c r="B39" s="13">
        <v>120083.4</v>
      </c>
      <c r="C39" s="37">
        <v>45298</v>
      </c>
    </row>
    <row r="40" spans="1:3">
      <c r="A40" s="37">
        <v>45300</v>
      </c>
      <c r="B40" s="13">
        <v>12208.287500000002</v>
      </c>
      <c r="C40" s="37">
        <v>45300</v>
      </c>
    </row>
    <row r="41" spans="1:3">
      <c r="A41" s="37">
        <v>45301</v>
      </c>
      <c r="B41" s="13">
        <v>278288.47499999998</v>
      </c>
      <c r="C41" s="37">
        <v>45301</v>
      </c>
    </row>
    <row r="42" spans="1:3">
      <c r="A42" s="37">
        <v>45302</v>
      </c>
      <c r="B42" s="13">
        <v>312956.8125</v>
      </c>
      <c r="C42" s="37">
        <v>45302</v>
      </c>
    </row>
    <row r="43" spans="1:3">
      <c r="A43" s="37">
        <v>45303</v>
      </c>
      <c r="B43" s="13">
        <v>91673.4</v>
      </c>
      <c r="C43" s="37">
        <v>45303</v>
      </c>
    </row>
    <row r="44" spans="1:3">
      <c r="A44" s="37">
        <v>45304</v>
      </c>
      <c r="B44" s="13">
        <v>295565.59999999998</v>
      </c>
      <c r="C44" s="37">
        <v>45304</v>
      </c>
    </row>
    <row r="45" spans="1:3">
      <c r="A45" s="37">
        <v>45305</v>
      </c>
      <c r="B45" s="13">
        <v>107023.6</v>
      </c>
      <c r="C45" s="37">
        <v>45305</v>
      </c>
    </row>
    <row r="46" spans="1:3">
      <c r="A46" s="37">
        <v>45306</v>
      </c>
      <c r="B46" s="13">
        <v>108974.33749999999</v>
      </c>
      <c r="C46" s="37">
        <v>45306</v>
      </c>
    </row>
    <row r="47" spans="1:3">
      <c r="A47" s="37">
        <v>45307</v>
      </c>
      <c r="B47" s="13">
        <v>129815.09999999999</v>
      </c>
      <c r="C47" s="37">
        <v>45307</v>
      </c>
    </row>
    <row r="48" spans="1:3">
      <c r="A48" s="37">
        <v>45308</v>
      </c>
      <c r="B48" s="13">
        <v>472096.19999999995</v>
      </c>
      <c r="C48" s="37">
        <v>45308</v>
      </c>
    </row>
    <row r="49" spans="1:3">
      <c r="A49" s="37">
        <v>45310</v>
      </c>
      <c r="B49" s="13">
        <v>214033.46250000002</v>
      </c>
      <c r="C49" s="37">
        <v>45310</v>
      </c>
    </row>
    <row r="50" spans="1:3">
      <c r="A50" s="37">
        <v>45311</v>
      </c>
      <c r="B50" s="13">
        <v>220921.65</v>
      </c>
      <c r="C50" s="37">
        <v>45311</v>
      </c>
    </row>
    <row r="51" spans="1:3">
      <c r="A51" s="37">
        <v>45312</v>
      </c>
      <c r="B51" s="13">
        <v>79557.587499999994</v>
      </c>
      <c r="C51" s="37">
        <v>45312</v>
      </c>
    </row>
    <row r="52" spans="1:3">
      <c r="A52" s="37">
        <v>45313</v>
      </c>
      <c r="B52" s="13">
        <v>237893.25</v>
      </c>
      <c r="C52" s="37">
        <v>45313</v>
      </c>
    </row>
    <row r="53" spans="1:3">
      <c r="A53" s="37">
        <v>45314</v>
      </c>
      <c r="B53" s="13">
        <v>91801.525000000009</v>
      </c>
      <c r="C53" s="37">
        <v>45314</v>
      </c>
    </row>
    <row r="54" spans="1:3">
      <c r="A54" s="37">
        <v>45315</v>
      </c>
      <c r="B54" s="13">
        <v>171673</v>
      </c>
      <c r="C54" s="37">
        <v>45315</v>
      </c>
    </row>
    <row r="55" spans="1:3">
      <c r="A55" s="37">
        <v>45316</v>
      </c>
      <c r="B55" s="13">
        <v>179353.5</v>
      </c>
      <c r="C55" s="37">
        <v>45316</v>
      </c>
    </row>
    <row r="56" spans="1:3">
      <c r="A56" s="37">
        <v>45317</v>
      </c>
      <c r="B56" s="13">
        <v>204215.88750000001</v>
      </c>
      <c r="C56" s="37">
        <v>45317</v>
      </c>
    </row>
    <row r="57" spans="1:3">
      <c r="A57" s="37">
        <v>45318</v>
      </c>
      <c r="B57" s="13">
        <v>171623.40000000002</v>
      </c>
      <c r="C57" s="37">
        <v>45318</v>
      </c>
    </row>
    <row r="58" spans="1:3">
      <c r="A58" s="37">
        <v>45319</v>
      </c>
      <c r="B58" s="13">
        <v>159845.5</v>
      </c>
      <c r="C58" s="37">
        <v>45319</v>
      </c>
    </row>
    <row r="59" spans="1:3">
      <c r="A59" s="37">
        <v>45320</v>
      </c>
      <c r="B59" s="13">
        <v>19873.025000000001</v>
      </c>
      <c r="C59" s="37">
        <v>45320</v>
      </c>
    </row>
    <row r="60" spans="1:3">
      <c r="A60" s="37">
        <v>45321</v>
      </c>
      <c r="B60" s="13">
        <v>169459.94999999998</v>
      </c>
      <c r="C60" s="37">
        <v>45321</v>
      </c>
    </row>
    <row r="61" spans="1:3">
      <c r="A61" s="37">
        <v>45322</v>
      </c>
      <c r="B61" s="13">
        <v>185106.5</v>
      </c>
      <c r="C61" s="37">
        <v>45322</v>
      </c>
    </row>
    <row r="62" spans="1:3">
      <c r="A62" s="37">
        <v>45323</v>
      </c>
      <c r="B62" s="13">
        <v>177740.1875</v>
      </c>
      <c r="C62" s="37">
        <v>45323</v>
      </c>
    </row>
    <row r="63" spans="1:3">
      <c r="A63" s="37">
        <v>45324</v>
      </c>
      <c r="B63" s="13">
        <v>274924.90000000002</v>
      </c>
      <c r="C63" s="37">
        <v>45324</v>
      </c>
    </row>
    <row r="64" spans="1:3">
      <c r="A64" s="37">
        <v>45325</v>
      </c>
      <c r="B64" s="13">
        <v>121398.8</v>
      </c>
      <c r="C64" s="37">
        <v>45325</v>
      </c>
    </row>
    <row r="65" spans="1:3">
      <c r="A65" s="37">
        <v>45326</v>
      </c>
      <c r="B65" s="13">
        <v>206809.39999999997</v>
      </c>
      <c r="C65" s="37">
        <v>45326</v>
      </c>
    </row>
    <row r="66" spans="1:3">
      <c r="A66" s="37">
        <v>45327</v>
      </c>
      <c r="B66" s="13">
        <v>34284.625</v>
      </c>
      <c r="C66" s="37">
        <v>45327</v>
      </c>
    </row>
    <row r="67" spans="1:3">
      <c r="A67" s="37">
        <v>45329</v>
      </c>
      <c r="B67" s="13">
        <v>10217.6</v>
      </c>
      <c r="C67" s="37">
        <v>45329</v>
      </c>
    </row>
    <row r="68" spans="1:3">
      <c r="A68" s="37">
        <v>45330</v>
      </c>
      <c r="B68" s="13">
        <v>100630.0125</v>
      </c>
      <c r="C68" s="37">
        <v>45330</v>
      </c>
    </row>
    <row r="69" spans="1:3">
      <c r="A69" s="37">
        <v>45331</v>
      </c>
      <c r="B69" s="13">
        <v>244920.3</v>
      </c>
      <c r="C69" s="37">
        <v>45331</v>
      </c>
    </row>
    <row r="70" spans="1:3">
      <c r="A70" s="37">
        <v>45332</v>
      </c>
      <c r="B70" s="13">
        <v>77249.100000000006</v>
      </c>
      <c r="C70" s="37">
        <v>45332</v>
      </c>
    </row>
    <row r="71" spans="1:3">
      <c r="A71" s="37">
        <v>45333</v>
      </c>
      <c r="B71" s="13">
        <v>163502.25</v>
      </c>
      <c r="C71" s="37">
        <v>45333</v>
      </c>
    </row>
    <row r="72" spans="1:3">
      <c r="A72" s="37">
        <v>45334</v>
      </c>
      <c r="B72" s="13">
        <v>240441.71249999997</v>
      </c>
      <c r="C72" s="37">
        <v>45334</v>
      </c>
    </row>
    <row r="73" spans="1:3">
      <c r="A73" s="37">
        <v>45335</v>
      </c>
      <c r="B73" s="13">
        <v>159564.6</v>
      </c>
      <c r="C73" s="37">
        <v>45335</v>
      </c>
    </row>
    <row r="74" spans="1:3">
      <c r="A74" s="37">
        <v>45336</v>
      </c>
      <c r="B74" s="13">
        <v>164563.51250000001</v>
      </c>
      <c r="C74" s="37">
        <v>45336</v>
      </c>
    </row>
    <row r="75" spans="1:3">
      <c r="A75" s="37">
        <v>45337</v>
      </c>
      <c r="B75" s="13">
        <v>182220.05</v>
      </c>
      <c r="C75" s="37">
        <v>45337</v>
      </c>
    </row>
    <row r="76" spans="1:3">
      <c r="A76" s="37">
        <v>45338</v>
      </c>
      <c r="B76" s="13">
        <v>179084.65</v>
      </c>
      <c r="C76" s="37">
        <v>45338</v>
      </c>
    </row>
    <row r="77" spans="1:3">
      <c r="A77" s="37">
        <v>45339</v>
      </c>
      <c r="B77" s="13">
        <v>31445.5625</v>
      </c>
      <c r="C77" s="37">
        <v>45339</v>
      </c>
    </row>
    <row r="78" spans="1:3">
      <c r="A78" s="37">
        <v>45340</v>
      </c>
      <c r="B78" s="13">
        <v>193795.74999999997</v>
      </c>
      <c r="C78" s="37">
        <v>45340</v>
      </c>
    </row>
    <row r="79" spans="1:3">
      <c r="A79" s="37">
        <v>45341</v>
      </c>
      <c r="B79" s="13">
        <v>30530.724999999999</v>
      </c>
      <c r="C79" s="37">
        <v>45341</v>
      </c>
    </row>
    <row r="80" spans="1:3">
      <c r="A80" s="37">
        <v>45342</v>
      </c>
      <c r="B80" s="13">
        <v>112316.7</v>
      </c>
      <c r="C80" s="37">
        <v>45342</v>
      </c>
    </row>
    <row r="81" spans="1:3">
      <c r="A81" s="37">
        <v>45343</v>
      </c>
      <c r="B81" s="13">
        <v>64169.287499999999</v>
      </c>
      <c r="C81" s="37">
        <v>45343</v>
      </c>
    </row>
    <row r="82" spans="1:3">
      <c r="A82" s="37">
        <v>45344</v>
      </c>
      <c r="B82" s="13">
        <v>263080.125</v>
      </c>
      <c r="C82" s="37">
        <v>45344</v>
      </c>
    </row>
    <row r="83" spans="1:3">
      <c r="A83" s="37">
        <v>45345</v>
      </c>
      <c r="B83" s="13">
        <v>156960.29999999999</v>
      </c>
      <c r="C83" s="37">
        <v>45345</v>
      </c>
    </row>
    <row r="84" spans="1:3">
      <c r="A84" s="37">
        <v>45346</v>
      </c>
      <c r="B84" s="13">
        <v>64758</v>
      </c>
      <c r="C84" s="37">
        <v>45346</v>
      </c>
    </row>
    <row r="85" spans="1:3">
      <c r="A85" s="37">
        <v>45348</v>
      </c>
      <c r="B85" s="13">
        <v>224644.41249999998</v>
      </c>
      <c r="C85" s="37">
        <v>45348</v>
      </c>
    </row>
    <row r="86" spans="1:3">
      <c r="A86" s="37">
        <v>45349</v>
      </c>
      <c r="B86" s="13">
        <v>140352.91250000001</v>
      </c>
      <c r="C86" s="37">
        <v>45349</v>
      </c>
    </row>
    <row r="87" spans="1:3">
      <c r="A87" s="37">
        <v>45350</v>
      </c>
      <c r="B87" s="13">
        <v>96945.837499999994</v>
      </c>
      <c r="C87" s="37">
        <v>45350</v>
      </c>
    </row>
    <row r="88" spans="1:3">
      <c r="A88" s="37">
        <v>45351</v>
      </c>
      <c r="B88" s="13">
        <v>199376.8</v>
      </c>
      <c r="C88" s="37">
        <v>45351</v>
      </c>
    </row>
    <row r="89" spans="1:3">
      <c r="A89" s="37">
        <v>45352</v>
      </c>
      <c r="B89" s="13">
        <v>145498.0625</v>
      </c>
      <c r="C89" s="37">
        <v>45352</v>
      </c>
    </row>
    <row r="90" spans="1:3">
      <c r="A90" s="37">
        <v>45353</v>
      </c>
      <c r="B90" s="13">
        <v>67709.25</v>
      </c>
      <c r="C90" s="37">
        <v>45353</v>
      </c>
    </row>
    <row r="91" spans="1:3">
      <c r="A91" s="37">
        <v>45354</v>
      </c>
      <c r="B91" s="13">
        <v>211765.0625</v>
      </c>
      <c r="C91" s="37">
        <v>45354</v>
      </c>
    </row>
    <row r="92" spans="1:3">
      <c r="A92" s="37">
        <v>45355</v>
      </c>
      <c r="B92" s="13">
        <v>95719.125</v>
      </c>
      <c r="C92" s="37">
        <v>45355</v>
      </c>
    </row>
    <row r="93" spans="1:3">
      <c r="A93" s="37">
        <v>45356</v>
      </c>
      <c r="B93" s="13">
        <v>87652.725000000006</v>
      </c>
      <c r="C93" s="37">
        <v>45356</v>
      </c>
    </row>
    <row r="94" spans="1:3">
      <c r="A94" s="37">
        <v>45357</v>
      </c>
      <c r="B94" s="13">
        <v>80973.100000000006</v>
      </c>
      <c r="C94" s="37">
        <v>45357</v>
      </c>
    </row>
    <row r="95" spans="1:3">
      <c r="A95" s="37">
        <v>45358</v>
      </c>
      <c r="B95" s="13">
        <v>448329.5</v>
      </c>
      <c r="C95" s="37">
        <v>45358</v>
      </c>
    </row>
    <row r="96" spans="1:3">
      <c r="A96" s="37">
        <v>45360</v>
      </c>
      <c r="B96" s="13">
        <v>116599.95000000001</v>
      </c>
      <c r="C96" s="37">
        <v>45360</v>
      </c>
    </row>
    <row r="97" spans="1:3">
      <c r="A97" s="37">
        <v>45361</v>
      </c>
      <c r="B97" s="13">
        <v>78164</v>
      </c>
      <c r="C97" s="37">
        <v>45361</v>
      </c>
    </row>
    <row r="98" spans="1:3">
      <c r="A98" s="37">
        <v>45362</v>
      </c>
      <c r="B98" s="13">
        <v>154702.20000000001</v>
      </c>
      <c r="C98" s="37">
        <v>45362</v>
      </c>
    </row>
    <row r="99" spans="1:3">
      <c r="A99" s="37">
        <v>45363</v>
      </c>
      <c r="B99" s="13">
        <v>51181.824999999997</v>
      </c>
      <c r="C99" s="37">
        <v>45363</v>
      </c>
    </row>
    <row r="100" spans="1:3">
      <c r="A100" s="37">
        <v>45364</v>
      </c>
      <c r="B100" s="13">
        <v>205161.25</v>
      </c>
      <c r="C100" s="37">
        <v>45364</v>
      </c>
    </row>
    <row r="101" spans="1:3">
      <c r="A101" s="37">
        <v>45365</v>
      </c>
      <c r="B101" s="13">
        <v>96367.5625</v>
      </c>
      <c r="C101" s="37">
        <v>45365</v>
      </c>
    </row>
    <row r="102" spans="1:3">
      <c r="A102" s="37">
        <v>45366</v>
      </c>
      <c r="B102" s="13">
        <v>87684.887499999997</v>
      </c>
      <c r="C102" s="37">
        <v>45366</v>
      </c>
    </row>
    <row r="103" spans="1:3">
      <c r="A103" s="37">
        <v>45367</v>
      </c>
      <c r="B103" s="13">
        <v>221018.23750000002</v>
      </c>
      <c r="C103" s="37">
        <v>45367</v>
      </c>
    </row>
    <row r="104" spans="1:3">
      <c r="A104" s="37">
        <v>45368</v>
      </c>
      <c r="B104" s="13">
        <v>221129.5625</v>
      </c>
      <c r="C104" s="37">
        <v>45368</v>
      </c>
    </row>
    <row r="105" spans="1:3">
      <c r="A105" s="37">
        <v>45369</v>
      </c>
      <c r="B105" s="13">
        <v>25480.737499999999</v>
      </c>
      <c r="C105" s="37">
        <v>45369</v>
      </c>
    </row>
    <row r="106" spans="1:3">
      <c r="A106" s="37">
        <v>45370</v>
      </c>
      <c r="B106" s="13">
        <v>336290.15</v>
      </c>
      <c r="C106" s="37">
        <v>45370</v>
      </c>
    </row>
    <row r="107" spans="1:3">
      <c r="A107" s="37">
        <v>45371</v>
      </c>
      <c r="B107" s="13">
        <v>123775.34999999999</v>
      </c>
      <c r="C107" s="37">
        <v>45371</v>
      </c>
    </row>
    <row r="108" spans="1:3">
      <c r="A108" s="37">
        <v>45372</v>
      </c>
      <c r="B108" s="13">
        <v>27846.400000000001</v>
      </c>
      <c r="C108" s="37">
        <v>45372</v>
      </c>
    </row>
    <row r="109" spans="1:3">
      <c r="A109" s="37">
        <v>45373</v>
      </c>
      <c r="B109" s="13">
        <v>214828.09999999998</v>
      </c>
      <c r="C109" s="37">
        <v>45373</v>
      </c>
    </row>
    <row r="110" spans="1:3">
      <c r="A110" s="37">
        <v>45374</v>
      </c>
      <c r="B110" s="13">
        <v>409336.35</v>
      </c>
      <c r="C110" s="37">
        <v>45374</v>
      </c>
    </row>
    <row r="111" spans="1:3">
      <c r="A111" s="37">
        <v>45375</v>
      </c>
      <c r="B111" s="13">
        <v>24190.400000000001</v>
      </c>
      <c r="C111" s="37">
        <v>45375</v>
      </c>
    </row>
    <row r="112" spans="1:3">
      <c r="A112" s="37">
        <v>45376</v>
      </c>
      <c r="B112" s="13">
        <v>103324.35</v>
      </c>
      <c r="C112" s="37">
        <v>45376</v>
      </c>
    </row>
    <row r="113" spans="1:3">
      <c r="A113" s="37">
        <v>45377</v>
      </c>
      <c r="B113" s="13">
        <v>67290</v>
      </c>
      <c r="C113" s="37">
        <v>45377</v>
      </c>
    </row>
    <row r="114" spans="1:3">
      <c r="A114" s="37">
        <v>45380</v>
      </c>
      <c r="B114" s="13">
        <v>432760.21250000002</v>
      </c>
      <c r="C114" s="37">
        <v>45380</v>
      </c>
    </row>
    <row r="115" spans="1:3">
      <c r="A115" s="37">
        <v>45381</v>
      </c>
      <c r="B115" s="13">
        <v>195645.76250000001</v>
      </c>
      <c r="C115" s="37">
        <v>45381</v>
      </c>
    </row>
    <row r="116" spans="1:3">
      <c r="A116" s="37">
        <v>45382</v>
      </c>
      <c r="B116" s="13">
        <v>239063.77500000002</v>
      </c>
      <c r="C116" s="37">
        <v>45382</v>
      </c>
    </row>
    <row r="117" spans="1:3">
      <c r="A117" s="37">
        <v>45383</v>
      </c>
      <c r="B117" s="13">
        <v>216806.92499999999</v>
      </c>
      <c r="C117" s="37">
        <v>45383</v>
      </c>
    </row>
    <row r="118" spans="1:3">
      <c r="A118" s="37">
        <v>45384</v>
      </c>
      <c r="B118" s="13">
        <v>264613.34999999998</v>
      </c>
      <c r="C118" s="37">
        <v>45384</v>
      </c>
    </row>
    <row r="119" spans="1:3">
      <c r="A119" s="37">
        <v>45385</v>
      </c>
      <c r="B119" s="13">
        <v>166596.74999999997</v>
      </c>
      <c r="C119" s="37">
        <v>45385</v>
      </c>
    </row>
    <row r="120" spans="1:3">
      <c r="A120" s="37">
        <v>45386</v>
      </c>
      <c r="B120" s="13">
        <v>71560.350000000006</v>
      </c>
      <c r="C120" s="37">
        <v>45386</v>
      </c>
    </row>
    <row r="121" spans="1:3">
      <c r="A121" s="37">
        <v>45387</v>
      </c>
      <c r="B121" s="13">
        <v>250013.85000000003</v>
      </c>
      <c r="C121" s="37">
        <v>45387</v>
      </c>
    </row>
    <row r="122" spans="1:3">
      <c r="A122" s="37">
        <v>45388</v>
      </c>
      <c r="B122" s="13">
        <v>65648.799999999988</v>
      </c>
      <c r="C122" s="37">
        <v>45388</v>
      </c>
    </row>
    <row r="123" spans="1:3">
      <c r="A123" s="37">
        <v>45389</v>
      </c>
      <c r="B123" s="13">
        <v>40715.049999999996</v>
      </c>
      <c r="C123" s="37">
        <v>45389</v>
      </c>
    </row>
    <row r="124" spans="1:3">
      <c r="A124" s="37">
        <v>45390</v>
      </c>
      <c r="B124" s="13">
        <v>318368.60000000003</v>
      </c>
      <c r="C124" s="37">
        <v>45390</v>
      </c>
    </row>
    <row r="125" spans="1:3">
      <c r="A125" s="37">
        <v>45391</v>
      </c>
      <c r="B125" s="13">
        <v>266800.63749999995</v>
      </c>
      <c r="C125" s="37">
        <v>45391</v>
      </c>
    </row>
    <row r="126" spans="1:3">
      <c r="A126" s="37">
        <v>45392</v>
      </c>
      <c r="B126" s="13">
        <v>461702.52500000002</v>
      </c>
      <c r="C126" s="37">
        <v>45392</v>
      </c>
    </row>
    <row r="127" spans="1:3">
      <c r="A127" s="37">
        <v>45393</v>
      </c>
      <c r="B127" s="13">
        <v>119441.96249999999</v>
      </c>
      <c r="C127" s="37">
        <v>45393</v>
      </c>
    </row>
    <row r="128" spans="1:3">
      <c r="A128" s="37">
        <v>45394</v>
      </c>
      <c r="B128" s="13">
        <v>16544.974999999999</v>
      </c>
      <c r="C128" s="37">
        <v>45394</v>
      </c>
    </row>
    <row r="129" spans="1:3">
      <c r="A129" s="37">
        <v>45395</v>
      </c>
      <c r="B129" s="13">
        <v>31468.05</v>
      </c>
      <c r="C129" s="37">
        <v>45395</v>
      </c>
    </row>
    <row r="130" spans="1:3">
      <c r="A130" s="37">
        <v>45396</v>
      </c>
      <c r="B130" s="13">
        <v>441716.3125</v>
      </c>
      <c r="C130" s="37">
        <v>45396</v>
      </c>
    </row>
    <row r="131" spans="1:3">
      <c r="A131" s="37">
        <v>45397</v>
      </c>
      <c r="B131" s="13">
        <v>394912.89999999997</v>
      </c>
      <c r="C131" s="37">
        <v>45397</v>
      </c>
    </row>
    <row r="132" spans="1:3">
      <c r="A132" s="37">
        <v>45398</v>
      </c>
      <c r="B132" s="13">
        <v>159201.625</v>
      </c>
      <c r="C132" s="37">
        <v>45398</v>
      </c>
    </row>
    <row r="133" spans="1:3">
      <c r="A133" s="37">
        <v>45399</v>
      </c>
      <c r="B133" s="13">
        <v>98477.875</v>
      </c>
      <c r="C133" s="37">
        <v>45399</v>
      </c>
    </row>
    <row r="134" spans="1:3">
      <c r="A134" s="37">
        <v>45400</v>
      </c>
      <c r="B134" s="13">
        <v>252167.25</v>
      </c>
      <c r="C134" s="37">
        <v>45400</v>
      </c>
    </row>
    <row r="135" spans="1:3">
      <c r="A135" s="37">
        <v>45401</v>
      </c>
      <c r="B135" s="13">
        <v>95779.774999999994</v>
      </c>
      <c r="C135" s="37">
        <v>45401</v>
      </c>
    </row>
    <row r="136" spans="1:3">
      <c r="A136" s="37">
        <v>45402</v>
      </c>
      <c r="B136" s="13">
        <v>200144.8125</v>
      </c>
      <c r="C136" s="37">
        <v>45402</v>
      </c>
    </row>
    <row r="137" spans="1:3">
      <c r="A137" s="37">
        <v>45403</v>
      </c>
      <c r="B137" s="13">
        <v>53783.474999999999</v>
      </c>
      <c r="C137" s="37">
        <v>45403</v>
      </c>
    </row>
    <row r="138" spans="1:3">
      <c r="A138" s="37">
        <v>45404</v>
      </c>
      <c r="B138" s="13">
        <v>142438.58749999999</v>
      </c>
      <c r="C138" s="37">
        <v>45404</v>
      </c>
    </row>
    <row r="139" spans="1:3">
      <c r="A139" s="37">
        <v>45405</v>
      </c>
      <c r="B139" s="13">
        <v>217763.52499999999</v>
      </c>
      <c r="C139" s="37">
        <v>45405</v>
      </c>
    </row>
    <row r="140" spans="1:3">
      <c r="A140" s="37">
        <v>45406</v>
      </c>
      <c r="B140" s="13">
        <v>79109.824999999997</v>
      </c>
      <c r="C140" s="37">
        <v>45406</v>
      </c>
    </row>
    <row r="141" spans="1:3">
      <c r="A141" s="37">
        <v>45407</v>
      </c>
      <c r="B141" s="13">
        <v>134075.52499999999</v>
      </c>
      <c r="C141" s="37">
        <v>45407</v>
      </c>
    </row>
    <row r="142" spans="1:3">
      <c r="A142" s="37">
        <v>45408</v>
      </c>
      <c r="B142" s="13">
        <v>289322.375</v>
      </c>
      <c r="C142" s="37">
        <v>45408</v>
      </c>
    </row>
    <row r="143" spans="1:3">
      <c r="A143" s="37">
        <v>45409</v>
      </c>
      <c r="B143" s="13">
        <v>160007.47499999998</v>
      </c>
      <c r="C143" s="37">
        <v>45409</v>
      </c>
    </row>
    <row r="144" spans="1:3">
      <c r="A144" s="37">
        <v>45410</v>
      </c>
      <c r="B144" s="13">
        <v>113365.97500000001</v>
      </c>
      <c r="C144" s="37">
        <v>45410</v>
      </c>
    </row>
    <row r="145" spans="1:3">
      <c r="A145" s="37">
        <v>45411</v>
      </c>
      <c r="B145" s="13">
        <v>184726.32500000001</v>
      </c>
      <c r="C145" s="37">
        <v>45411</v>
      </c>
    </row>
    <row r="146" spans="1:3">
      <c r="A146" s="37">
        <v>45412</v>
      </c>
      <c r="B146" s="13">
        <v>129924.175</v>
      </c>
      <c r="C146" s="37">
        <v>45412</v>
      </c>
    </row>
    <row r="147" spans="1:3">
      <c r="A147" s="37">
        <v>45414</v>
      </c>
      <c r="B147" s="13">
        <v>349605.375</v>
      </c>
      <c r="C147" s="37">
        <v>45414</v>
      </c>
    </row>
    <row r="148" spans="1:3">
      <c r="A148" s="37">
        <v>45415</v>
      </c>
      <c r="B148" s="13">
        <v>73445.525000000009</v>
      </c>
      <c r="C148" s="37">
        <v>45415</v>
      </c>
    </row>
    <row r="149" spans="1:3">
      <c r="A149" s="37">
        <v>45416</v>
      </c>
      <c r="B149" s="13">
        <v>78931.600000000006</v>
      </c>
      <c r="C149" s="37">
        <v>45416</v>
      </c>
    </row>
    <row r="150" spans="1:3">
      <c r="A150" s="37">
        <v>45417</v>
      </c>
      <c r="B150" s="13">
        <v>227671.5</v>
      </c>
      <c r="C150" s="37">
        <v>45417</v>
      </c>
    </row>
    <row r="151" spans="1:3">
      <c r="A151" s="37">
        <v>45418</v>
      </c>
      <c r="B151" s="13">
        <v>82.174999999999955</v>
      </c>
      <c r="C151" s="37">
        <v>45418</v>
      </c>
    </row>
    <row r="152" spans="1:3">
      <c r="A152" s="37">
        <v>45419</v>
      </c>
      <c r="B152" s="13">
        <v>138037.65</v>
      </c>
      <c r="C152" s="37">
        <v>45419</v>
      </c>
    </row>
    <row r="153" spans="1:3">
      <c r="A153" s="37">
        <v>45420</v>
      </c>
      <c r="B153" s="13">
        <v>216713.36249999999</v>
      </c>
      <c r="C153" s="37">
        <v>45420</v>
      </c>
    </row>
    <row r="154" spans="1:3">
      <c r="A154" s="37">
        <v>45421</v>
      </c>
      <c r="B154" s="13">
        <v>291318.36250000005</v>
      </c>
      <c r="C154" s="37">
        <v>45421</v>
      </c>
    </row>
    <row r="155" spans="1:3">
      <c r="A155" s="37">
        <v>45422</v>
      </c>
      <c r="B155" s="13">
        <v>216549.64999999997</v>
      </c>
      <c r="C155" s="37">
        <v>45422</v>
      </c>
    </row>
    <row r="156" spans="1:3">
      <c r="A156" s="37">
        <v>45423</v>
      </c>
      <c r="B156" s="13">
        <v>133388.75</v>
      </c>
      <c r="C156" s="37">
        <v>45423</v>
      </c>
    </row>
    <row r="157" spans="1:3">
      <c r="A157" s="37">
        <v>45424</v>
      </c>
      <c r="B157" s="13">
        <v>81872.274999999994</v>
      </c>
      <c r="C157" s="37">
        <v>45424</v>
      </c>
    </row>
    <row r="158" spans="1:3">
      <c r="A158" s="37">
        <v>45425</v>
      </c>
      <c r="B158" s="13">
        <v>240218.95</v>
      </c>
      <c r="C158" s="37">
        <v>45425</v>
      </c>
    </row>
    <row r="159" spans="1:3">
      <c r="A159" s="37">
        <v>45427</v>
      </c>
      <c r="B159" s="13">
        <v>200932.875</v>
      </c>
      <c r="C159" s="37">
        <v>45427</v>
      </c>
    </row>
    <row r="160" spans="1:3">
      <c r="A160" s="37">
        <v>45428</v>
      </c>
      <c r="B160" s="13">
        <v>244739.3</v>
      </c>
      <c r="C160" s="37">
        <v>45428</v>
      </c>
    </row>
    <row r="161" spans="1:3">
      <c r="A161" s="37">
        <v>45429</v>
      </c>
      <c r="B161" s="13">
        <v>61456.55</v>
      </c>
      <c r="C161" s="37">
        <v>45429</v>
      </c>
    </row>
    <row r="162" spans="1:3">
      <c r="A162" s="37">
        <v>45430</v>
      </c>
      <c r="B162" s="13">
        <v>170813.7</v>
      </c>
      <c r="C162" s="37">
        <v>45430</v>
      </c>
    </row>
    <row r="163" spans="1:3">
      <c r="A163" s="37">
        <v>45431</v>
      </c>
      <c r="B163" s="13">
        <v>96065.849999999991</v>
      </c>
      <c r="C163" s="37">
        <v>45431</v>
      </c>
    </row>
    <row r="164" spans="1:3">
      <c r="A164" s="37">
        <v>45433</v>
      </c>
      <c r="B164" s="13">
        <v>182166.8</v>
      </c>
      <c r="C164" s="37">
        <v>45433</v>
      </c>
    </row>
    <row r="165" spans="1:3">
      <c r="A165" s="37">
        <v>45434</v>
      </c>
      <c r="B165" s="13">
        <v>266879.3</v>
      </c>
      <c r="C165" s="37">
        <v>45434</v>
      </c>
    </row>
    <row r="166" spans="1:3">
      <c r="A166" s="37">
        <v>45436</v>
      </c>
      <c r="B166" s="13">
        <v>51787.462499999994</v>
      </c>
      <c r="C166" s="37">
        <v>45436</v>
      </c>
    </row>
    <row r="167" spans="1:3">
      <c r="A167" s="37">
        <v>45437</v>
      </c>
      <c r="B167" s="13">
        <v>129199.27499999999</v>
      </c>
      <c r="C167" s="37">
        <v>45437</v>
      </c>
    </row>
    <row r="168" spans="1:3">
      <c r="A168" s="37">
        <v>45438</v>
      </c>
      <c r="B168" s="13">
        <v>340847.625</v>
      </c>
      <c r="C168" s="37">
        <v>45438</v>
      </c>
    </row>
    <row r="169" spans="1:3">
      <c r="A169" s="37">
        <v>45439</v>
      </c>
      <c r="B169" s="13">
        <v>188904.125</v>
      </c>
      <c r="C169" s="37">
        <v>45439</v>
      </c>
    </row>
    <row r="170" spans="1:3">
      <c r="A170" s="37">
        <v>45440</v>
      </c>
      <c r="B170" s="13">
        <v>131176.3125</v>
      </c>
      <c r="C170" s="37">
        <v>45440</v>
      </c>
    </row>
    <row r="171" spans="1:3">
      <c r="A171" s="37">
        <v>45441</v>
      </c>
      <c r="B171" s="13">
        <v>464104.94999999995</v>
      </c>
      <c r="C171" s="37">
        <v>45441</v>
      </c>
    </row>
    <row r="172" spans="1:3">
      <c r="A172" s="37">
        <v>45442</v>
      </c>
      <c r="B172" s="13">
        <v>149480.25</v>
      </c>
      <c r="C172" s="37">
        <v>45442</v>
      </c>
    </row>
    <row r="173" spans="1:3">
      <c r="A173" s="37">
        <v>45443</v>
      </c>
      <c r="B173" s="13">
        <v>209570.24999999997</v>
      </c>
      <c r="C173" s="37">
        <v>45443</v>
      </c>
    </row>
    <row r="174" spans="1:3">
      <c r="A174" s="37">
        <v>45444</v>
      </c>
      <c r="B174" s="13">
        <v>182650.75</v>
      </c>
      <c r="C174" s="37">
        <v>45444</v>
      </c>
    </row>
    <row r="175" spans="1:3">
      <c r="A175" s="37">
        <v>45445</v>
      </c>
      <c r="B175" s="13">
        <v>153196.35</v>
      </c>
      <c r="C175" s="37">
        <v>45445</v>
      </c>
    </row>
    <row r="176" spans="1:3">
      <c r="A176" s="37">
        <v>45446</v>
      </c>
      <c r="B176" s="13">
        <v>216502.91249999998</v>
      </c>
      <c r="C176" s="37">
        <v>45446</v>
      </c>
    </row>
    <row r="177" spans="1:3">
      <c r="A177" s="37">
        <v>45447</v>
      </c>
      <c r="B177" s="13">
        <v>160840.79999999999</v>
      </c>
      <c r="C177" s="37">
        <v>45447</v>
      </c>
    </row>
    <row r="178" spans="1:3">
      <c r="A178" s="37">
        <v>45448</v>
      </c>
      <c r="B178" s="13">
        <v>330269.98749999993</v>
      </c>
      <c r="C178" s="37">
        <v>45448</v>
      </c>
    </row>
    <row r="179" spans="1:3">
      <c r="A179" s="37">
        <v>45449</v>
      </c>
      <c r="B179" s="13">
        <v>159754.15000000002</v>
      </c>
      <c r="C179" s="37">
        <v>45449</v>
      </c>
    </row>
    <row r="180" spans="1:3">
      <c r="A180" s="37">
        <v>45450</v>
      </c>
      <c r="B180" s="13">
        <v>167636.70000000001</v>
      </c>
      <c r="C180" s="37">
        <v>45450</v>
      </c>
    </row>
    <row r="181" spans="1:3">
      <c r="A181" s="37">
        <v>45451</v>
      </c>
      <c r="B181" s="13">
        <v>121723.3</v>
      </c>
      <c r="C181" s="37">
        <v>45451</v>
      </c>
    </row>
    <row r="182" spans="1:3">
      <c r="A182" s="37">
        <v>45452</v>
      </c>
      <c r="B182" s="13">
        <v>212291.6</v>
      </c>
      <c r="C182" s="37">
        <v>45452</v>
      </c>
    </row>
    <row r="183" spans="1:3">
      <c r="A183" s="37">
        <v>45453</v>
      </c>
      <c r="B183" s="13">
        <v>184809.90000000002</v>
      </c>
      <c r="C183" s="37">
        <v>45453</v>
      </c>
    </row>
    <row r="184" spans="1:3">
      <c r="A184" s="37">
        <v>45454</v>
      </c>
      <c r="B184" s="13">
        <v>183483.61249999999</v>
      </c>
      <c r="C184" s="37">
        <v>45454</v>
      </c>
    </row>
    <row r="185" spans="1:3">
      <c r="A185" s="37">
        <v>45456</v>
      </c>
      <c r="B185" s="13">
        <v>84178.0625</v>
      </c>
      <c r="C185" s="37">
        <v>45456</v>
      </c>
    </row>
    <row r="186" spans="1:3">
      <c r="A186" s="37">
        <v>45457</v>
      </c>
      <c r="B186" s="13">
        <v>183012.125</v>
      </c>
      <c r="C186" s="37">
        <v>45457</v>
      </c>
    </row>
    <row r="187" spans="1:3">
      <c r="A187" s="37">
        <v>45458</v>
      </c>
      <c r="B187" s="13">
        <v>140133.3125</v>
      </c>
      <c r="C187" s="37">
        <v>45458</v>
      </c>
    </row>
    <row r="188" spans="1:3">
      <c r="A188" s="37">
        <v>45459</v>
      </c>
      <c r="B188" s="13">
        <v>259574.82500000001</v>
      </c>
      <c r="C188" s="37">
        <v>45459</v>
      </c>
    </row>
    <row r="189" spans="1:3">
      <c r="A189" s="37">
        <v>45460</v>
      </c>
      <c r="B189" s="13">
        <v>392377.89999999997</v>
      </c>
      <c r="C189" s="37">
        <v>45460</v>
      </c>
    </row>
    <row r="190" spans="1:3">
      <c r="A190" s="37">
        <v>45461</v>
      </c>
      <c r="B190" s="13">
        <v>163855</v>
      </c>
      <c r="C190" s="37">
        <v>45461</v>
      </c>
    </row>
    <row r="191" spans="1:3">
      <c r="A191" s="37">
        <v>45462</v>
      </c>
      <c r="B191" s="13">
        <v>102936.35</v>
      </c>
      <c r="C191" s="37">
        <v>45462</v>
      </c>
    </row>
    <row r="192" spans="1:3">
      <c r="A192" s="37">
        <v>45463</v>
      </c>
      <c r="B192" s="13">
        <v>308421.4375</v>
      </c>
      <c r="C192" s="37">
        <v>45463</v>
      </c>
    </row>
    <row r="193" spans="1:3">
      <c r="A193" s="37">
        <v>45464</v>
      </c>
      <c r="B193" s="13">
        <v>105300.1875</v>
      </c>
      <c r="C193" s="37">
        <v>45464</v>
      </c>
    </row>
    <row r="194" spans="1:3">
      <c r="A194" s="37">
        <v>45465</v>
      </c>
      <c r="B194" s="13">
        <v>102424.42499999999</v>
      </c>
      <c r="C194" s="37">
        <v>45465</v>
      </c>
    </row>
    <row r="195" spans="1:3">
      <c r="A195" s="37">
        <v>45466</v>
      </c>
      <c r="B195" s="13">
        <v>333041.73749999999</v>
      </c>
      <c r="C195" s="37">
        <v>45466</v>
      </c>
    </row>
    <row r="196" spans="1:3">
      <c r="A196" s="37">
        <v>45467</v>
      </c>
      <c r="B196" s="13">
        <v>100159.34999999999</v>
      </c>
      <c r="C196" s="37">
        <v>45467</v>
      </c>
    </row>
    <row r="197" spans="1:3">
      <c r="A197" s="37">
        <v>45468</v>
      </c>
      <c r="B197" s="13">
        <v>247401</v>
      </c>
      <c r="C197" s="37">
        <v>45468</v>
      </c>
    </row>
    <row r="198" spans="1:3">
      <c r="A198" s="37">
        <v>45469</v>
      </c>
      <c r="B198" s="13">
        <v>94531.8</v>
      </c>
      <c r="C198" s="37">
        <v>45469</v>
      </c>
    </row>
    <row r="199" spans="1:3">
      <c r="A199" s="37">
        <v>45470</v>
      </c>
      <c r="B199" s="13">
        <v>86040.6875</v>
      </c>
      <c r="C199" s="37">
        <v>45470</v>
      </c>
    </row>
    <row r="200" spans="1:3">
      <c r="A200" s="37">
        <v>45471</v>
      </c>
      <c r="B200" s="13">
        <v>551.76249999999993</v>
      </c>
      <c r="C200" s="37">
        <v>45471</v>
      </c>
    </row>
    <row r="201" spans="1:3">
      <c r="A201" s="37">
        <v>45472</v>
      </c>
      <c r="B201" s="13">
        <v>116225.5625</v>
      </c>
      <c r="C201" s="37">
        <v>45472</v>
      </c>
    </row>
    <row r="202" spans="1:3">
      <c r="A202" s="37">
        <v>45473</v>
      </c>
      <c r="B202" s="13">
        <v>110251.4375</v>
      </c>
      <c r="C202" s="37">
        <v>45473</v>
      </c>
    </row>
    <row r="203" spans="1:3">
      <c r="A203" s="37">
        <v>45474</v>
      </c>
      <c r="B203" s="13">
        <v>231267.33749999997</v>
      </c>
      <c r="C203" s="37">
        <v>45474</v>
      </c>
    </row>
    <row r="204" spans="1:3">
      <c r="A204" s="37">
        <v>45475</v>
      </c>
      <c r="B204" s="13">
        <v>214442.1875</v>
      </c>
      <c r="C204" s="37">
        <v>45475</v>
      </c>
    </row>
    <row r="205" spans="1:3">
      <c r="A205" s="37">
        <v>45476</v>
      </c>
      <c r="B205" s="13">
        <v>46005.4375</v>
      </c>
      <c r="C205" s="37">
        <v>45476</v>
      </c>
    </row>
    <row r="206" spans="1:3">
      <c r="A206" s="37">
        <v>45477</v>
      </c>
      <c r="B206" s="13">
        <v>317428.33750000002</v>
      </c>
      <c r="C206" s="37">
        <v>45477</v>
      </c>
    </row>
    <row r="207" spans="1:3">
      <c r="A207" s="37">
        <v>45478</v>
      </c>
      <c r="B207" s="13">
        <v>109095.85</v>
      </c>
      <c r="C207" s="37">
        <v>45478</v>
      </c>
    </row>
    <row r="208" spans="1:3">
      <c r="A208" s="37">
        <v>45479</v>
      </c>
      <c r="B208" s="13">
        <v>518866.67499999999</v>
      </c>
      <c r="C208" s="37">
        <v>45479</v>
      </c>
    </row>
    <row r="209" spans="1:3">
      <c r="A209" s="37">
        <v>45480</v>
      </c>
      <c r="B209" s="13">
        <v>4236.6625000000004</v>
      </c>
      <c r="C209" s="37">
        <v>45480</v>
      </c>
    </row>
    <row r="210" spans="1:3">
      <c r="A210" s="37">
        <v>45481</v>
      </c>
      <c r="B210" s="13">
        <v>149684.8125</v>
      </c>
      <c r="C210" s="37">
        <v>45481</v>
      </c>
    </row>
    <row r="211" spans="1:3">
      <c r="A211" s="37">
        <v>45484</v>
      </c>
      <c r="B211" s="13">
        <v>233581.01250000001</v>
      </c>
      <c r="C211" s="37">
        <v>45484</v>
      </c>
    </row>
    <row r="212" spans="1:3">
      <c r="A212" s="37">
        <v>45485</v>
      </c>
      <c r="B212" s="13">
        <v>80821.7</v>
      </c>
      <c r="C212" s="37">
        <v>45485</v>
      </c>
    </row>
    <row r="213" spans="1:3">
      <c r="A213" s="37">
        <v>45486</v>
      </c>
      <c r="B213" s="13">
        <v>15115.1</v>
      </c>
      <c r="C213" s="37">
        <v>45486</v>
      </c>
    </row>
    <row r="214" spans="1:3">
      <c r="A214" s="37">
        <v>45487</v>
      </c>
      <c r="B214" s="13">
        <v>183118.625</v>
      </c>
      <c r="C214" s="37">
        <v>45487</v>
      </c>
    </row>
    <row r="215" spans="1:3">
      <c r="A215" s="37">
        <v>45488</v>
      </c>
      <c r="B215" s="13">
        <v>197283.35</v>
      </c>
      <c r="C215" s="37">
        <v>45488</v>
      </c>
    </row>
    <row r="216" spans="1:3">
      <c r="A216" s="37">
        <v>45489</v>
      </c>
      <c r="B216" s="13">
        <v>21842.437499999993</v>
      </c>
      <c r="C216" s="37">
        <v>45489</v>
      </c>
    </row>
    <row r="217" spans="1:3">
      <c r="A217" s="37">
        <v>45490</v>
      </c>
      <c r="B217" s="13">
        <v>-5074.1000000000004</v>
      </c>
      <c r="C217" s="37">
        <v>45490</v>
      </c>
    </row>
    <row r="218" spans="1:3">
      <c r="A218" s="37">
        <v>45491</v>
      </c>
      <c r="B218" s="13">
        <v>113575.45</v>
      </c>
      <c r="C218" s="37">
        <v>45491</v>
      </c>
    </row>
    <row r="219" spans="1:3">
      <c r="A219" s="37">
        <v>45493</v>
      </c>
      <c r="B219" s="13">
        <v>271317.57499999995</v>
      </c>
      <c r="C219" s="37">
        <v>45493</v>
      </c>
    </row>
    <row r="220" spans="1:3">
      <c r="A220" s="37">
        <v>45495</v>
      </c>
      <c r="B220" s="13">
        <v>156927.73749999999</v>
      </c>
      <c r="C220" s="37">
        <v>45495</v>
      </c>
    </row>
    <row r="221" spans="1:3">
      <c r="A221" s="37">
        <v>45496</v>
      </c>
      <c r="B221" s="13">
        <v>119568.70000000001</v>
      </c>
      <c r="C221" s="37">
        <v>45496</v>
      </c>
    </row>
    <row r="222" spans="1:3">
      <c r="A222" s="37">
        <v>45497</v>
      </c>
      <c r="B222" s="13">
        <v>157475.53749999998</v>
      </c>
      <c r="C222" s="37">
        <v>45497</v>
      </c>
    </row>
    <row r="223" spans="1:3">
      <c r="A223" s="37">
        <v>45498</v>
      </c>
      <c r="B223" s="13">
        <v>142609.26250000001</v>
      </c>
      <c r="C223" s="37">
        <v>45498</v>
      </c>
    </row>
    <row r="224" spans="1:3">
      <c r="A224" s="37">
        <v>45499</v>
      </c>
      <c r="B224" s="13">
        <v>99837</v>
      </c>
      <c r="C224" s="37">
        <v>45499</v>
      </c>
    </row>
    <row r="225" spans="1:3">
      <c r="A225" s="37">
        <v>45500</v>
      </c>
      <c r="B225" s="13">
        <v>22066</v>
      </c>
      <c r="C225" s="37">
        <v>45500</v>
      </c>
    </row>
    <row r="226" spans="1:3">
      <c r="A226" s="37">
        <v>45501</v>
      </c>
      <c r="B226" s="13">
        <v>117311</v>
      </c>
      <c r="C226" s="37">
        <v>45501</v>
      </c>
    </row>
    <row r="227" spans="1:3">
      <c r="A227" s="37">
        <v>45502</v>
      </c>
      <c r="B227" s="13">
        <v>56474.574999999997</v>
      </c>
      <c r="C227" s="37">
        <v>45502</v>
      </c>
    </row>
    <row r="228" spans="1:3">
      <c r="A228" s="37">
        <v>45503</v>
      </c>
      <c r="B228" s="13">
        <v>399109.00000000006</v>
      </c>
      <c r="C228" s="37">
        <v>45503</v>
      </c>
    </row>
    <row r="229" spans="1:3">
      <c r="A229" s="37">
        <v>45504</v>
      </c>
      <c r="B229" s="13">
        <v>120890.48749999999</v>
      </c>
      <c r="C229" s="37">
        <v>45504</v>
      </c>
    </row>
    <row r="230" spans="1:3">
      <c r="A230" s="37">
        <v>45505</v>
      </c>
      <c r="B230" s="13">
        <v>163792</v>
      </c>
      <c r="C230" s="37">
        <v>45505</v>
      </c>
    </row>
    <row r="231" spans="1:3">
      <c r="A231" s="37">
        <v>45506</v>
      </c>
      <c r="B231" s="13">
        <v>99777.737500000003</v>
      </c>
      <c r="C231" s="37">
        <v>45506</v>
      </c>
    </row>
    <row r="232" spans="1:3">
      <c r="A232" s="37">
        <v>45507</v>
      </c>
      <c r="B232" s="13">
        <v>404451.78750000003</v>
      </c>
      <c r="C232" s="37">
        <v>45507</v>
      </c>
    </row>
    <row r="233" spans="1:3">
      <c r="A233" s="37">
        <v>45508</v>
      </c>
      <c r="B233" s="13">
        <v>229598.36249999999</v>
      </c>
      <c r="C233" s="37">
        <v>45508</v>
      </c>
    </row>
    <row r="234" spans="1:3">
      <c r="A234" s="37">
        <v>45509</v>
      </c>
      <c r="B234" s="13">
        <v>111545</v>
      </c>
      <c r="C234" s="37">
        <v>45509</v>
      </c>
    </row>
    <row r="235" spans="1:3">
      <c r="A235" s="37">
        <v>45510</v>
      </c>
      <c r="B235" s="13">
        <v>119606.09999999999</v>
      </c>
      <c r="C235" s="37">
        <v>45510</v>
      </c>
    </row>
    <row r="236" spans="1:3">
      <c r="A236" s="37">
        <v>45511</v>
      </c>
      <c r="B236" s="13">
        <v>29410.9</v>
      </c>
      <c r="C236" s="37">
        <v>45511</v>
      </c>
    </row>
    <row r="237" spans="1:3">
      <c r="A237" s="37">
        <v>45512</v>
      </c>
      <c r="B237" s="13">
        <v>341877.2</v>
      </c>
      <c r="C237" s="37">
        <v>45512</v>
      </c>
    </row>
    <row r="238" spans="1:3">
      <c r="A238" s="37">
        <v>45513</v>
      </c>
      <c r="B238" s="13">
        <v>134525.375</v>
      </c>
      <c r="C238" s="37">
        <v>45513</v>
      </c>
    </row>
    <row r="239" spans="1:3">
      <c r="A239" s="37">
        <v>45514</v>
      </c>
      <c r="B239" s="13">
        <v>95016.549999999988</v>
      </c>
      <c r="C239" s="37">
        <v>45514</v>
      </c>
    </row>
    <row r="240" spans="1:3">
      <c r="A240" s="37">
        <v>45515</v>
      </c>
      <c r="B240" s="13">
        <v>75451.974999999991</v>
      </c>
      <c r="C240" s="37">
        <v>45515</v>
      </c>
    </row>
    <row r="241" spans="1:3">
      <c r="A241" s="37">
        <v>45516</v>
      </c>
      <c r="B241" s="13">
        <v>159498.5</v>
      </c>
      <c r="C241" s="37">
        <v>45516</v>
      </c>
    </row>
    <row r="242" spans="1:3">
      <c r="A242" s="37">
        <v>45517</v>
      </c>
      <c r="B242" s="13">
        <v>196220.125</v>
      </c>
      <c r="C242" s="37">
        <v>45517</v>
      </c>
    </row>
    <row r="243" spans="1:3">
      <c r="A243" s="37">
        <v>45518</v>
      </c>
      <c r="B243" s="13">
        <v>73183.175000000003</v>
      </c>
      <c r="C243" s="37">
        <v>45518</v>
      </c>
    </row>
    <row r="244" spans="1:3">
      <c r="A244" s="37">
        <v>45519</v>
      </c>
      <c r="B244" s="13">
        <v>279751.3125</v>
      </c>
      <c r="C244" s="37">
        <v>45519</v>
      </c>
    </row>
    <row r="245" spans="1:3">
      <c r="A245" s="37">
        <v>45520</v>
      </c>
      <c r="B245" s="13">
        <v>56312.974999999999</v>
      </c>
      <c r="C245" s="37">
        <v>45520</v>
      </c>
    </row>
    <row r="246" spans="1:3">
      <c r="A246" s="37">
        <v>45521</v>
      </c>
      <c r="B246" s="13">
        <v>43414.05</v>
      </c>
      <c r="C246" s="37">
        <v>45521</v>
      </c>
    </row>
    <row r="247" spans="1:3">
      <c r="A247" s="37">
        <v>45522</v>
      </c>
      <c r="B247" s="13">
        <v>2868.6374999999998</v>
      </c>
      <c r="C247" s="37">
        <v>45522</v>
      </c>
    </row>
    <row r="248" spans="1:3">
      <c r="A248" s="37">
        <v>45523</v>
      </c>
      <c r="B248" s="13">
        <v>96896</v>
      </c>
      <c r="C248" s="37">
        <v>45523</v>
      </c>
    </row>
    <row r="249" spans="1:3">
      <c r="A249" s="37">
        <v>45524</v>
      </c>
      <c r="B249" s="13">
        <v>119851.25</v>
      </c>
      <c r="C249" s="37">
        <v>45524</v>
      </c>
    </row>
    <row r="250" spans="1:3">
      <c r="A250" s="37">
        <v>45525</v>
      </c>
      <c r="B250" s="13">
        <v>65600.524999999994</v>
      </c>
      <c r="C250" s="37">
        <v>45525</v>
      </c>
    </row>
    <row r="251" spans="1:3">
      <c r="A251" s="37">
        <v>45526</v>
      </c>
      <c r="B251" s="13">
        <v>142237.5</v>
      </c>
      <c r="C251" s="37">
        <v>45526</v>
      </c>
    </row>
    <row r="252" spans="1:3">
      <c r="A252" s="37">
        <v>45527</v>
      </c>
      <c r="B252" s="13">
        <v>164767</v>
      </c>
      <c r="C252" s="37">
        <v>45527</v>
      </c>
    </row>
    <row r="253" spans="1:3">
      <c r="A253" s="37">
        <v>45528</v>
      </c>
      <c r="B253" s="13">
        <v>50439.3</v>
      </c>
      <c r="C253" s="37">
        <v>45528</v>
      </c>
    </row>
    <row r="254" spans="1:3">
      <c r="A254" s="37">
        <v>45529</v>
      </c>
      <c r="B254" s="13">
        <v>52701.9</v>
      </c>
      <c r="C254" s="37">
        <v>45529</v>
      </c>
    </row>
    <row r="255" spans="1:3">
      <c r="A255" s="37">
        <v>45530</v>
      </c>
      <c r="B255" s="13">
        <v>177102.125</v>
      </c>
      <c r="C255" s="37">
        <v>45530</v>
      </c>
    </row>
    <row r="256" spans="1:3">
      <c r="A256" s="37">
        <v>45531</v>
      </c>
      <c r="B256" s="13">
        <v>184034.2</v>
      </c>
      <c r="C256" s="37">
        <v>45531</v>
      </c>
    </row>
    <row r="257" spans="1:3">
      <c r="A257" s="37">
        <v>45532</v>
      </c>
      <c r="B257" s="13">
        <v>2571.1999999999998</v>
      </c>
      <c r="C257" s="37">
        <v>45532</v>
      </c>
    </row>
    <row r="258" spans="1:3">
      <c r="A258" s="37">
        <v>45533</v>
      </c>
      <c r="B258" s="13">
        <v>144118.625</v>
      </c>
      <c r="C258" s="37">
        <v>45533</v>
      </c>
    </row>
    <row r="259" spans="1:3">
      <c r="A259" s="37">
        <v>45534</v>
      </c>
      <c r="B259" s="13">
        <v>30902.799999999999</v>
      </c>
      <c r="C259" s="37">
        <v>45534</v>
      </c>
    </row>
    <row r="260" spans="1:3">
      <c r="A260" s="37">
        <v>45536</v>
      </c>
      <c r="B260" s="13">
        <v>225929.3</v>
      </c>
      <c r="C260" s="37">
        <v>45536</v>
      </c>
    </row>
    <row r="261" spans="1:3">
      <c r="A261" s="37">
        <v>45538</v>
      </c>
      <c r="B261" s="13">
        <v>122429.08749999999</v>
      </c>
      <c r="C261" s="37">
        <v>45538</v>
      </c>
    </row>
    <row r="262" spans="1:3">
      <c r="A262" s="37">
        <v>45539</v>
      </c>
      <c r="B262" s="13">
        <v>120248.97500000001</v>
      </c>
      <c r="C262" s="37">
        <v>45539</v>
      </c>
    </row>
    <row r="263" spans="1:3">
      <c r="A263" s="37">
        <v>45540</v>
      </c>
      <c r="B263" s="13">
        <v>243812.41249999998</v>
      </c>
      <c r="C263" s="37">
        <v>45540</v>
      </c>
    </row>
    <row r="264" spans="1:3">
      <c r="A264" s="37">
        <v>45541</v>
      </c>
      <c r="B264" s="13">
        <v>101289.20000000001</v>
      </c>
      <c r="C264" s="37">
        <v>45541</v>
      </c>
    </row>
    <row r="265" spans="1:3">
      <c r="A265" s="37">
        <v>45542</v>
      </c>
      <c r="B265" s="13">
        <v>22902.5</v>
      </c>
      <c r="C265" s="37">
        <v>45542</v>
      </c>
    </row>
    <row r="266" spans="1:3">
      <c r="A266" s="37">
        <v>45543</v>
      </c>
      <c r="B266" s="13">
        <v>75279.100000000006</v>
      </c>
      <c r="C266" s="37">
        <v>45543</v>
      </c>
    </row>
    <row r="267" spans="1:3">
      <c r="A267" s="37">
        <v>45545</v>
      </c>
      <c r="B267" s="13">
        <v>153303.1875</v>
      </c>
      <c r="C267" s="37">
        <v>45545</v>
      </c>
    </row>
    <row r="268" spans="1:3">
      <c r="A268" s="37">
        <v>45546</v>
      </c>
      <c r="B268" s="13">
        <v>245221.69999999998</v>
      </c>
      <c r="C268" s="37">
        <v>45546</v>
      </c>
    </row>
    <row r="269" spans="1:3">
      <c r="A269" s="37">
        <v>45547</v>
      </c>
      <c r="B269" s="13">
        <v>212365.97499999998</v>
      </c>
      <c r="C269" s="37">
        <v>45547</v>
      </c>
    </row>
    <row r="270" spans="1:3">
      <c r="A270" s="37">
        <v>45548</v>
      </c>
      <c r="B270" s="13">
        <v>368045.98749999999</v>
      </c>
      <c r="C270" s="37">
        <v>45548</v>
      </c>
    </row>
    <row r="271" spans="1:3">
      <c r="A271" s="37">
        <v>45549</v>
      </c>
      <c r="B271" s="13">
        <v>256656.72500000003</v>
      </c>
      <c r="C271" s="37">
        <v>45549</v>
      </c>
    </row>
    <row r="272" spans="1:3">
      <c r="A272" s="37">
        <v>45550</v>
      </c>
      <c r="B272" s="13">
        <v>221139.28749999998</v>
      </c>
      <c r="C272" s="37">
        <v>45550</v>
      </c>
    </row>
    <row r="273" spans="1:3">
      <c r="A273" s="37">
        <v>45551</v>
      </c>
      <c r="B273" s="13">
        <v>245209.82500000001</v>
      </c>
      <c r="C273" s="37">
        <v>45551</v>
      </c>
    </row>
    <row r="274" spans="1:3">
      <c r="A274" s="37">
        <v>45552</v>
      </c>
      <c r="B274" s="13">
        <v>50083.4375</v>
      </c>
      <c r="C274" s="37">
        <v>45552</v>
      </c>
    </row>
    <row r="275" spans="1:3">
      <c r="A275" s="37">
        <v>45553</v>
      </c>
      <c r="B275" s="13">
        <v>142309.32500000001</v>
      </c>
      <c r="C275" s="37">
        <v>45553</v>
      </c>
    </row>
    <row r="276" spans="1:3">
      <c r="A276" s="37">
        <v>45554</v>
      </c>
      <c r="B276" s="13">
        <v>168283.55</v>
      </c>
      <c r="C276" s="37">
        <v>45554</v>
      </c>
    </row>
    <row r="277" spans="1:3">
      <c r="A277" s="37">
        <v>45555</v>
      </c>
      <c r="B277" s="13">
        <v>439197.9375</v>
      </c>
      <c r="C277" s="37">
        <v>45555</v>
      </c>
    </row>
    <row r="278" spans="1:3">
      <c r="A278" s="37">
        <v>45557</v>
      </c>
      <c r="B278" s="13">
        <v>73336.9375</v>
      </c>
      <c r="C278" s="37">
        <v>45557</v>
      </c>
    </row>
    <row r="279" spans="1:3">
      <c r="A279" s="37">
        <v>45558</v>
      </c>
      <c r="B279" s="13">
        <v>140462.6</v>
      </c>
      <c r="C279" s="37">
        <v>45558</v>
      </c>
    </row>
    <row r="280" spans="1:3">
      <c r="A280" s="37">
        <v>45559</v>
      </c>
      <c r="B280" s="13">
        <v>94672.637499999997</v>
      </c>
      <c r="C280" s="37">
        <v>45559</v>
      </c>
    </row>
    <row r="281" spans="1:3">
      <c r="A281" s="37">
        <v>45560</v>
      </c>
      <c r="B281" s="13">
        <v>239191.85000000003</v>
      </c>
      <c r="C281" s="37">
        <v>45560</v>
      </c>
    </row>
    <row r="282" spans="1:3">
      <c r="A282" s="37">
        <v>45561</v>
      </c>
      <c r="B282" s="13">
        <v>244949.25</v>
      </c>
      <c r="C282" s="37">
        <v>45561</v>
      </c>
    </row>
    <row r="283" spans="1:3">
      <c r="A283" s="37">
        <v>45562</v>
      </c>
      <c r="B283" s="13">
        <v>27935.4</v>
      </c>
      <c r="C283" s="37">
        <v>45562</v>
      </c>
    </row>
    <row r="284" spans="1:3">
      <c r="A284" s="37">
        <v>45563</v>
      </c>
      <c r="B284" s="13">
        <v>56476.4</v>
      </c>
      <c r="C284" s="37">
        <v>45563</v>
      </c>
    </row>
    <row r="285" spans="1:3">
      <c r="A285" s="37">
        <v>45564</v>
      </c>
      <c r="B285" s="13">
        <v>141288.5</v>
      </c>
      <c r="C285" s="37">
        <v>45564</v>
      </c>
    </row>
    <row r="286" spans="1:3">
      <c r="A286" s="37">
        <v>45565</v>
      </c>
      <c r="B286" s="13">
        <v>146369.375</v>
      </c>
      <c r="C286" s="37">
        <v>45565</v>
      </c>
    </row>
    <row r="287" spans="1:3">
      <c r="A287" s="37">
        <v>45566</v>
      </c>
      <c r="B287" s="13">
        <v>14440.2</v>
      </c>
      <c r="C287" s="37">
        <v>45566</v>
      </c>
    </row>
    <row r="288" spans="1:3">
      <c r="A288" s="37">
        <v>45567</v>
      </c>
      <c r="B288" s="13">
        <v>85278.324999999997</v>
      </c>
      <c r="C288" s="37">
        <v>45567</v>
      </c>
    </row>
    <row r="289" spans="1:3">
      <c r="A289" s="37">
        <v>45568</v>
      </c>
      <c r="B289" s="13">
        <v>38963.350000000006</v>
      </c>
      <c r="C289" s="37">
        <v>45568</v>
      </c>
    </row>
    <row r="290" spans="1:3">
      <c r="A290" s="37">
        <v>45569</v>
      </c>
      <c r="B290" s="13">
        <v>264042.40000000002</v>
      </c>
      <c r="C290" s="37">
        <v>45569</v>
      </c>
    </row>
    <row r="291" spans="1:3">
      <c r="A291" s="37">
        <v>45570</v>
      </c>
      <c r="B291" s="13">
        <v>192227.05</v>
      </c>
      <c r="C291" s="37">
        <v>45570</v>
      </c>
    </row>
    <row r="292" spans="1:3">
      <c r="A292" s="37">
        <v>45572</v>
      </c>
      <c r="B292" s="13">
        <v>205826.90000000002</v>
      </c>
      <c r="C292" s="37">
        <v>45572</v>
      </c>
    </row>
    <row r="293" spans="1:3">
      <c r="A293" s="37">
        <v>45573</v>
      </c>
      <c r="B293" s="13">
        <v>425183.75</v>
      </c>
      <c r="C293" s="37">
        <v>45573</v>
      </c>
    </row>
    <row r="294" spans="1:3">
      <c r="A294" s="37">
        <v>45574</v>
      </c>
      <c r="B294" s="13">
        <v>14137</v>
      </c>
      <c r="C294" s="37">
        <v>45574</v>
      </c>
    </row>
    <row r="295" spans="1:3">
      <c r="A295" s="37">
        <v>45575</v>
      </c>
      <c r="B295" s="13">
        <v>336763.05</v>
      </c>
      <c r="C295" s="37">
        <v>45575</v>
      </c>
    </row>
    <row r="296" spans="1:3">
      <c r="A296" s="37">
        <v>45576</v>
      </c>
      <c r="B296" s="13">
        <v>145097.375</v>
      </c>
      <c r="C296" s="37">
        <v>45576</v>
      </c>
    </row>
    <row r="297" spans="1:3">
      <c r="A297" s="37">
        <v>45577</v>
      </c>
      <c r="B297" s="13">
        <v>161745.04999999999</v>
      </c>
      <c r="C297" s="37">
        <v>45577</v>
      </c>
    </row>
    <row r="298" spans="1:3">
      <c r="A298" s="37">
        <v>45578</v>
      </c>
      <c r="B298" s="13">
        <v>385868.75</v>
      </c>
      <c r="C298" s="37">
        <v>45578</v>
      </c>
    </row>
    <row r="299" spans="1:3">
      <c r="A299" s="37">
        <v>45579</v>
      </c>
      <c r="B299" s="13">
        <v>26027.724999999999</v>
      </c>
      <c r="C299" s="37">
        <v>45579</v>
      </c>
    </row>
    <row r="300" spans="1:3">
      <c r="A300" s="37">
        <v>45580</v>
      </c>
      <c r="B300" s="13">
        <v>170840.97500000001</v>
      </c>
      <c r="C300" s="37">
        <v>45580</v>
      </c>
    </row>
    <row r="301" spans="1:3">
      <c r="A301" s="37">
        <v>45581</v>
      </c>
      <c r="B301" s="13">
        <v>179822.07500000001</v>
      </c>
      <c r="C301" s="37">
        <v>45581</v>
      </c>
    </row>
    <row r="302" spans="1:3">
      <c r="A302" s="37">
        <v>45582</v>
      </c>
      <c r="B302" s="13">
        <v>221303.17499999999</v>
      </c>
      <c r="C302" s="37">
        <v>45582</v>
      </c>
    </row>
    <row r="303" spans="1:3">
      <c r="A303" s="37">
        <v>45583</v>
      </c>
      <c r="B303" s="13">
        <v>74012.787500000006</v>
      </c>
      <c r="C303" s="37">
        <v>45583</v>
      </c>
    </row>
    <row r="304" spans="1:3">
      <c r="A304" s="37">
        <v>45584</v>
      </c>
      <c r="B304" s="13">
        <v>-8488.1625000000004</v>
      </c>
      <c r="C304" s="37">
        <v>45584</v>
      </c>
    </row>
    <row r="305" spans="1:3">
      <c r="A305" s="37">
        <v>45585</v>
      </c>
      <c r="B305" s="13">
        <v>201867.87500000003</v>
      </c>
      <c r="C305" s="37">
        <v>45585</v>
      </c>
    </row>
    <row r="306" spans="1:3">
      <c r="A306" s="37">
        <v>45586</v>
      </c>
      <c r="B306" s="13">
        <v>182628.8</v>
      </c>
      <c r="C306" s="37">
        <v>45586</v>
      </c>
    </row>
    <row r="307" spans="1:3">
      <c r="A307" s="37">
        <v>45587</v>
      </c>
      <c r="B307" s="13">
        <v>146272.8125</v>
      </c>
      <c r="C307" s="37">
        <v>45587</v>
      </c>
    </row>
    <row r="308" spans="1:3">
      <c r="A308" s="37">
        <v>45588</v>
      </c>
      <c r="B308" s="13">
        <v>118414.125</v>
      </c>
      <c r="C308" s="37">
        <v>45588</v>
      </c>
    </row>
    <row r="309" spans="1:3">
      <c r="A309" s="37">
        <v>45589</v>
      </c>
      <c r="B309" s="13">
        <v>115151.72500000001</v>
      </c>
      <c r="C309" s="37">
        <v>45589</v>
      </c>
    </row>
    <row r="310" spans="1:3">
      <c r="A310" s="37">
        <v>45590</v>
      </c>
      <c r="B310" s="13">
        <v>159500.0625</v>
      </c>
      <c r="C310" s="37">
        <v>45590</v>
      </c>
    </row>
    <row r="311" spans="1:3">
      <c r="A311" s="37">
        <v>45591</v>
      </c>
      <c r="B311" s="13">
        <v>84548.4375</v>
      </c>
      <c r="C311" s="37">
        <v>45591</v>
      </c>
    </row>
    <row r="312" spans="1:3">
      <c r="A312" s="37">
        <v>45592</v>
      </c>
      <c r="B312" s="13">
        <v>160072.9375</v>
      </c>
      <c r="C312" s="37">
        <v>45592</v>
      </c>
    </row>
    <row r="313" spans="1:3">
      <c r="A313" s="37">
        <v>45593</v>
      </c>
      <c r="B313" s="13">
        <v>109200.8</v>
      </c>
      <c r="C313" s="37">
        <v>45593</v>
      </c>
    </row>
    <row r="314" spans="1:3">
      <c r="A314" s="37">
        <v>45594</v>
      </c>
      <c r="B314" s="13">
        <v>93844.4</v>
      </c>
      <c r="C314" s="37">
        <v>45594</v>
      </c>
    </row>
    <row r="315" spans="1:3">
      <c r="A315" s="37">
        <v>45595</v>
      </c>
      <c r="B315" s="13">
        <v>167420.28749999998</v>
      </c>
      <c r="C315" s="37">
        <v>45595</v>
      </c>
    </row>
    <row r="316" spans="1:3">
      <c r="A316" s="39">
        <v>45597</v>
      </c>
      <c r="B316" s="40">
        <v>559393.26249999995</v>
      </c>
      <c r="C316" s="37">
        <v>45597</v>
      </c>
    </row>
    <row r="317" spans="1:3">
      <c r="A317" s="37">
        <v>45598</v>
      </c>
      <c r="B317" s="13">
        <v>80938.149999999994</v>
      </c>
      <c r="C317" s="37">
        <v>45598</v>
      </c>
    </row>
    <row r="318" spans="1:3">
      <c r="A318" s="37">
        <v>45599</v>
      </c>
      <c r="B318" s="13">
        <v>136817.54999999999</v>
      </c>
      <c r="C318" s="37">
        <v>45599</v>
      </c>
    </row>
    <row r="319" spans="1:3">
      <c r="A319" s="37">
        <v>45600</v>
      </c>
      <c r="B319" s="13">
        <v>341492.81249999994</v>
      </c>
      <c r="C319" s="37">
        <v>45600</v>
      </c>
    </row>
    <row r="320" spans="1:3">
      <c r="A320" s="37">
        <v>45601</v>
      </c>
      <c r="B320" s="13">
        <v>341451.55000000005</v>
      </c>
      <c r="C320" s="37">
        <v>45601</v>
      </c>
    </row>
    <row r="321" spans="1:3">
      <c r="A321" s="37">
        <v>45602</v>
      </c>
      <c r="B321" s="13">
        <v>174550.83749999999</v>
      </c>
      <c r="C321" s="37">
        <v>45602</v>
      </c>
    </row>
    <row r="322" spans="1:3">
      <c r="A322" s="37">
        <v>45603</v>
      </c>
      <c r="B322" s="13">
        <v>261312.57499999998</v>
      </c>
      <c r="C322" s="37">
        <v>45603</v>
      </c>
    </row>
    <row r="323" spans="1:3">
      <c r="A323" s="37">
        <v>45604</v>
      </c>
      <c r="B323" s="13">
        <v>163868.32500000001</v>
      </c>
      <c r="C323" s="37">
        <v>45604</v>
      </c>
    </row>
    <row r="324" spans="1:3">
      <c r="A324" s="37">
        <v>45605</v>
      </c>
      <c r="B324" s="13">
        <v>92199.725000000006</v>
      </c>
      <c r="C324" s="37">
        <v>45605</v>
      </c>
    </row>
    <row r="325" spans="1:3">
      <c r="A325" s="37">
        <v>45606</v>
      </c>
      <c r="B325" s="13">
        <v>213798.7</v>
      </c>
      <c r="C325" s="37">
        <v>45606</v>
      </c>
    </row>
    <row r="326" spans="1:3">
      <c r="A326" s="37">
        <v>45607</v>
      </c>
      <c r="B326" s="13">
        <v>73237.875</v>
      </c>
      <c r="C326" s="37">
        <v>45607</v>
      </c>
    </row>
    <row r="327" spans="1:3">
      <c r="A327" s="37">
        <v>45608</v>
      </c>
      <c r="B327" s="13">
        <v>71882.274999999994</v>
      </c>
      <c r="C327" s="37">
        <v>45608</v>
      </c>
    </row>
    <row r="328" spans="1:3">
      <c r="A328" s="37">
        <v>45610</v>
      </c>
      <c r="B328" s="13">
        <v>208118.75</v>
      </c>
      <c r="C328" s="37">
        <v>45610</v>
      </c>
    </row>
    <row r="329" spans="1:3">
      <c r="A329" s="37">
        <v>45611</v>
      </c>
      <c r="B329" s="13">
        <v>78964.462499999994</v>
      </c>
      <c r="C329" s="37">
        <v>45611</v>
      </c>
    </row>
    <row r="330" spans="1:3">
      <c r="A330" s="37">
        <v>45612</v>
      </c>
      <c r="B330" s="13">
        <v>258480.875</v>
      </c>
      <c r="C330" s="37">
        <v>45612</v>
      </c>
    </row>
    <row r="331" spans="1:3">
      <c r="A331" s="37">
        <v>45613</v>
      </c>
      <c r="B331" s="13">
        <v>274399.76250000001</v>
      </c>
      <c r="C331" s="37">
        <v>45613</v>
      </c>
    </row>
    <row r="332" spans="1:3">
      <c r="A332" s="37">
        <v>45614</v>
      </c>
      <c r="B332" s="13">
        <v>109523.58749999999</v>
      </c>
      <c r="C332" s="37">
        <v>45614</v>
      </c>
    </row>
    <row r="333" spans="1:3">
      <c r="A333" s="37">
        <v>45615</v>
      </c>
      <c r="B333" s="13">
        <v>71247.462499999994</v>
      </c>
      <c r="C333" s="37">
        <v>45615</v>
      </c>
    </row>
    <row r="334" spans="1:3">
      <c r="A334" s="37">
        <v>45617</v>
      </c>
      <c r="B334" s="13">
        <v>96729.537500000006</v>
      </c>
      <c r="C334" s="37">
        <v>45617</v>
      </c>
    </row>
    <row r="335" spans="1:3">
      <c r="A335" s="37">
        <v>45618</v>
      </c>
      <c r="B335" s="13">
        <v>50840.800000000003</v>
      </c>
      <c r="C335" s="37">
        <v>45618</v>
      </c>
    </row>
    <row r="336" spans="1:3">
      <c r="A336" s="37">
        <v>45619</v>
      </c>
      <c r="B336" s="13">
        <v>150945.80000000002</v>
      </c>
      <c r="C336" s="37">
        <v>45619</v>
      </c>
    </row>
    <row r="337" spans="1:3">
      <c r="A337" s="37">
        <v>45621</v>
      </c>
      <c r="B337" s="13">
        <v>133955.72499999998</v>
      </c>
      <c r="C337" s="37">
        <v>45621</v>
      </c>
    </row>
    <row r="338" spans="1:3">
      <c r="A338" s="37">
        <v>45622</v>
      </c>
      <c r="B338" s="13">
        <v>168233.4375</v>
      </c>
      <c r="C338" s="37">
        <v>45622</v>
      </c>
    </row>
    <row r="339" spans="1:3">
      <c r="A339" s="37">
        <v>45623</v>
      </c>
      <c r="B339" s="13">
        <v>75522.100000000006</v>
      </c>
      <c r="C339" s="37">
        <v>45623</v>
      </c>
    </row>
    <row r="340" spans="1:3">
      <c r="A340" s="37">
        <v>45624</v>
      </c>
      <c r="B340" s="13">
        <v>245760.92499999999</v>
      </c>
      <c r="C340" s="37">
        <v>45624</v>
      </c>
    </row>
    <row r="341" spans="1:3">
      <c r="A341" s="37">
        <v>45626</v>
      </c>
      <c r="B341" s="13">
        <v>7730.9125000000004</v>
      </c>
      <c r="C341" s="37">
        <v>45626</v>
      </c>
    </row>
    <row r="342" spans="1:3">
      <c r="A342" s="37">
        <v>45627</v>
      </c>
      <c r="B342" s="13">
        <v>126921.13749999998</v>
      </c>
      <c r="C342" s="37">
        <v>45627</v>
      </c>
    </row>
    <row r="343" spans="1:3">
      <c r="A343" s="41" t="s">
        <v>38</v>
      </c>
      <c r="B343" s="33">
        <v>54490775.050000019</v>
      </c>
      <c r="C343" s="29"/>
    </row>
    <row r="344" spans="1:3">
      <c r="C344" s="2"/>
    </row>
    <row r="345" spans="1:3">
      <c r="C34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743AD-3ABC-478B-B83A-46E7882DEAC9}">
  <dimension ref="A3:B16"/>
  <sheetViews>
    <sheetView workbookViewId="0">
      <selection activeCell="A4" sqref="A4"/>
    </sheetView>
  </sheetViews>
  <sheetFormatPr defaultRowHeight="14"/>
  <cols>
    <col min="1" max="1" width="15.4140625" customWidth="1"/>
    <col min="2" max="2" width="15.33203125" bestFit="1" customWidth="1"/>
  </cols>
  <sheetData>
    <row r="3" spans="1:2">
      <c r="A3" s="38" t="s">
        <v>89</v>
      </c>
      <c r="B3" s="38" t="s">
        <v>73</v>
      </c>
    </row>
    <row r="4" spans="1:2">
      <c r="A4" s="16" t="s">
        <v>61</v>
      </c>
      <c r="B4" s="13">
        <v>4398011.1500000004</v>
      </c>
    </row>
    <row r="5" spans="1:2">
      <c r="A5" s="16" t="s">
        <v>62</v>
      </c>
      <c r="B5" s="13">
        <v>4669486.0874999985</v>
      </c>
    </row>
    <row r="6" spans="1:2">
      <c r="A6" s="16" t="s">
        <v>63</v>
      </c>
      <c r="B6" s="13">
        <v>3915928.1124999998</v>
      </c>
    </row>
    <row r="7" spans="1:2">
      <c r="A7" s="16" t="s">
        <v>64</v>
      </c>
      <c r="B7" s="13">
        <v>4569487.8874999993</v>
      </c>
    </row>
    <row r="8" spans="1:2">
      <c r="A8" s="43" t="s">
        <v>65</v>
      </c>
      <c r="B8" s="40">
        <v>5437199.6375000002</v>
      </c>
    </row>
    <row r="9" spans="1:2">
      <c r="A9" s="16" t="s">
        <v>66</v>
      </c>
      <c r="B9" s="13">
        <v>4935959.8000000007</v>
      </c>
    </row>
    <row r="10" spans="1:2">
      <c r="A10" s="16" t="s">
        <v>67</v>
      </c>
      <c r="B10" s="13">
        <v>5003577.0249999994</v>
      </c>
    </row>
    <row r="11" spans="1:2">
      <c r="A11" s="16" t="s">
        <v>68</v>
      </c>
      <c r="B11" s="13">
        <v>4094877.75</v>
      </c>
    </row>
    <row r="12" spans="1:2">
      <c r="A12" s="16" t="s">
        <v>69</v>
      </c>
      <c r="B12" s="13">
        <v>3847524.1875000009</v>
      </c>
    </row>
    <row r="13" spans="1:2">
      <c r="A13" s="16" t="s">
        <v>70</v>
      </c>
      <c r="B13" s="13">
        <v>4578390.4625000013</v>
      </c>
    </row>
    <row r="14" spans="1:2">
      <c r="A14" s="16" t="s">
        <v>71</v>
      </c>
      <c r="B14" s="13">
        <v>4472014.0375000006</v>
      </c>
    </row>
    <row r="15" spans="1:2">
      <c r="A15" s="16" t="s">
        <v>72</v>
      </c>
      <c r="B15" s="13">
        <v>4441397.7749999994</v>
      </c>
    </row>
    <row r="16" spans="1:2">
      <c r="A16" s="32" t="s">
        <v>77</v>
      </c>
      <c r="B16" s="33">
        <v>54363853.912500016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9C7E-A47E-4F85-AD0E-6D8911B8BAD5}">
  <dimension ref="A3:B10"/>
  <sheetViews>
    <sheetView workbookViewId="0">
      <selection activeCell="F9" activeCellId="1" sqref="B4 F9"/>
    </sheetView>
  </sheetViews>
  <sheetFormatPr defaultRowHeight="14"/>
  <cols>
    <col min="1" max="1" width="11.33203125" bestFit="1" customWidth="1"/>
    <col min="2" max="2" width="15.75" bestFit="1" customWidth="1"/>
  </cols>
  <sheetData>
    <row r="3" spans="1:2">
      <c r="A3" s="45" t="s">
        <v>55</v>
      </c>
      <c r="B3" s="45" t="s">
        <v>56</v>
      </c>
    </row>
    <row r="4" spans="1:2">
      <c r="A4" s="16" t="s">
        <v>22</v>
      </c>
      <c r="B4" s="13">
        <v>8093028.2625000002</v>
      </c>
    </row>
    <row r="5" spans="1:2">
      <c r="A5" s="16" t="s">
        <v>19</v>
      </c>
      <c r="B5" s="13">
        <v>9223469.5124999993</v>
      </c>
    </row>
    <row r="6" spans="1:2">
      <c r="A6" s="43" t="s">
        <v>18</v>
      </c>
      <c r="B6" s="40">
        <v>9558747.737499997</v>
      </c>
    </row>
    <row r="7" spans="1:2">
      <c r="A7" s="16" t="s">
        <v>21</v>
      </c>
      <c r="B7" s="13">
        <v>9533467.9250000007</v>
      </c>
    </row>
    <row r="8" spans="1:2">
      <c r="A8" s="16" t="s">
        <v>20</v>
      </c>
      <c r="B8" s="13">
        <v>8831646.9125000071</v>
      </c>
    </row>
    <row r="9" spans="1:2">
      <c r="A9" s="16" t="s">
        <v>28</v>
      </c>
      <c r="B9" s="13">
        <v>9250414.6999999993</v>
      </c>
    </row>
    <row r="10" spans="1:2">
      <c r="A10" s="46" t="s">
        <v>52</v>
      </c>
      <c r="B10" s="44">
        <v>54490775.050000012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159F-0031-4872-AC09-925BE7B9FB4C}">
  <dimension ref="A3:C9"/>
  <sheetViews>
    <sheetView workbookViewId="0">
      <selection activeCell="D15" sqref="D15"/>
    </sheetView>
  </sheetViews>
  <sheetFormatPr defaultRowHeight="14"/>
  <cols>
    <col min="1" max="1" width="12.58203125" customWidth="1"/>
    <col min="2" max="2" width="16.4140625" bestFit="1" customWidth="1"/>
    <col min="3" max="3" width="16.25" bestFit="1" customWidth="1"/>
  </cols>
  <sheetData>
    <row r="3" spans="1:3">
      <c r="A3" s="38" t="s">
        <v>57</v>
      </c>
      <c r="B3" s="38" t="s">
        <v>51</v>
      </c>
      <c r="C3" s="38" t="s">
        <v>50</v>
      </c>
    </row>
    <row r="4" spans="1:3">
      <c r="A4" s="16" t="s">
        <v>14</v>
      </c>
      <c r="B4" s="18">
        <v>204</v>
      </c>
      <c r="C4" s="13">
        <v>54629.584620098016</v>
      </c>
    </row>
    <row r="5" spans="1:3">
      <c r="A5" s="43" t="s">
        <v>15</v>
      </c>
      <c r="B5" s="34">
        <v>208</v>
      </c>
      <c r="C5" s="40">
        <v>53345.770853365408</v>
      </c>
    </row>
    <row r="6" spans="1:3">
      <c r="A6" s="16" t="s">
        <v>16</v>
      </c>
      <c r="B6" s="18">
        <v>205</v>
      </c>
      <c r="C6" s="13">
        <v>56455.715609756109</v>
      </c>
    </row>
    <row r="7" spans="1:3">
      <c r="A7" s="16" t="s">
        <v>17</v>
      </c>
      <c r="B7" s="18">
        <v>194</v>
      </c>
      <c r="C7" s="13">
        <v>53502.892525773197</v>
      </c>
    </row>
    <row r="8" spans="1:3">
      <c r="A8" s="16" t="s">
        <v>13</v>
      </c>
      <c r="B8" s="18">
        <v>189</v>
      </c>
      <c r="C8" s="13">
        <v>54483.791534391516</v>
      </c>
    </row>
    <row r="9" spans="1:3">
      <c r="A9" s="32" t="s">
        <v>53</v>
      </c>
      <c r="B9" s="38">
        <v>1000</v>
      </c>
      <c r="C9" s="33">
        <v>54490.775049999946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B8164-49F5-48A9-9DC6-FECB0ED76BE5}">
  <dimension ref="A3:B10"/>
  <sheetViews>
    <sheetView zoomScale="90" zoomScaleNormal="90" workbookViewId="0">
      <selection activeCell="B3" sqref="B3"/>
    </sheetView>
  </sheetViews>
  <sheetFormatPr defaultRowHeight="14"/>
  <cols>
    <col min="1" max="1" width="12.9140625" bestFit="1" customWidth="1"/>
    <col min="2" max="2" width="22.6640625" bestFit="1" customWidth="1"/>
  </cols>
  <sheetData>
    <row r="3" spans="1:2">
      <c r="A3" s="38" t="s">
        <v>55</v>
      </c>
      <c r="B3" s="38" t="s">
        <v>58</v>
      </c>
    </row>
    <row r="4" spans="1:2">
      <c r="A4" s="16" t="s">
        <v>22</v>
      </c>
      <c r="B4" s="13">
        <v>13993769.5</v>
      </c>
    </row>
    <row r="5" spans="1:2">
      <c r="A5" s="16" t="s">
        <v>19</v>
      </c>
      <c r="B5" s="13">
        <v>14783519.5</v>
      </c>
    </row>
    <row r="6" spans="1:2">
      <c r="A6" s="16" t="s">
        <v>18</v>
      </c>
      <c r="B6" s="13">
        <v>15598310.5</v>
      </c>
    </row>
    <row r="7" spans="1:2">
      <c r="A7" s="43" t="s">
        <v>21</v>
      </c>
      <c r="B7" s="40">
        <v>15680683</v>
      </c>
    </row>
    <row r="8" spans="1:2">
      <c r="A8" s="16" t="s">
        <v>20</v>
      </c>
      <c r="B8" s="13">
        <v>13864983.5</v>
      </c>
    </row>
    <row r="9" spans="1:2">
      <c r="A9" s="16" t="s">
        <v>28</v>
      </c>
      <c r="B9" s="13">
        <v>15480172</v>
      </c>
    </row>
    <row r="10" spans="1:2">
      <c r="A10" s="32" t="s">
        <v>53</v>
      </c>
      <c r="B10" s="33">
        <v>89401438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832E-DEFC-44AF-AB98-67F01A5A4B00}">
  <dimension ref="A3:B9"/>
  <sheetViews>
    <sheetView tabSelected="1" workbookViewId="0">
      <selection activeCell="B13" sqref="B13"/>
    </sheetView>
  </sheetViews>
  <sheetFormatPr defaultRowHeight="14"/>
  <cols>
    <col min="1" max="1" width="15.08203125" bestFit="1" customWidth="1"/>
    <col min="2" max="2" width="26.58203125" bestFit="1" customWidth="1"/>
  </cols>
  <sheetData>
    <row r="3" spans="1:2">
      <c r="A3" s="38" t="s">
        <v>60</v>
      </c>
      <c r="B3" s="38" t="s">
        <v>59</v>
      </c>
    </row>
    <row r="4" spans="1:2">
      <c r="A4" s="16" t="s">
        <v>23</v>
      </c>
      <c r="B4" s="18">
        <v>193</v>
      </c>
    </row>
    <row r="5" spans="1:2">
      <c r="A5" s="16" t="s">
        <v>26</v>
      </c>
      <c r="B5" s="18">
        <v>196</v>
      </c>
    </row>
    <row r="6" spans="1:2">
      <c r="A6" s="16" t="s">
        <v>24</v>
      </c>
      <c r="B6" s="18">
        <v>197</v>
      </c>
    </row>
    <row r="7" spans="1:2">
      <c r="A7" s="16" t="s">
        <v>25</v>
      </c>
      <c r="B7" s="18">
        <v>203</v>
      </c>
    </row>
    <row r="8" spans="1:2">
      <c r="A8" s="16" t="s">
        <v>27</v>
      </c>
      <c r="B8" s="18">
        <v>211</v>
      </c>
    </row>
    <row r="9" spans="1:2">
      <c r="A9" s="43" t="s">
        <v>53</v>
      </c>
      <c r="B9" s="3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CB51-FF3C-4C40-BEA3-B5AE5ACD7DA7}">
  <dimension ref="A1:J1001"/>
  <sheetViews>
    <sheetView workbookViewId="0">
      <selection activeCell="J2" sqref="J2"/>
    </sheetView>
  </sheetViews>
  <sheetFormatPr defaultRowHeight="14"/>
  <cols>
    <col min="1" max="1" width="10.6640625" customWidth="1"/>
    <col min="2" max="2" width="6.6640625" customWidth="1"/>
    <col min="3" max="3" width="12.33203125" customWidth="1"/>
    <col min="4" max="4" width="20.6640625" customWidth="1"/>
    <col min="5" max="5" width="15.33203125" style="4" customWidth="1"/>
    <col min="6" max="6" width="17.1640625" style="5" bestFit="1" customWidth="1"/>
    <col min="7" max="7" width="15.6640625" style="6" customWidth="1"/>
    <col min="8" max="8" width="15.33203125" style="4" bestFit="1" customWidth="1"/>
    <col min="9" max="9" width="10.1640625" style="4" bestFit="1" customWidth="1"/>
    <col min="10" max="10" width="11.75" style="4" bestFit="1" customWidth="1"/>
  </cols>
  <sheetData>
    <row r="1" spans="1:10">
      <c r="A1" s="24" t="s">
        <v>2</v>
      </c>
      <c r="B1" s="24" t="s">
        <v>3</v>
      </c>
      <c r="C1" s="24" t="s">
        <v>4</v>
      </c>
      <c r="D1" s="24" t="s">
        <v>5</v>
      </c>
      <c r="E1" s="25" t="s">
        <v>11</v>
      </c>
      <c r="F1" s="26" t="s">
        <v>6</v>
      </c>
      <c r="G1" s="27" t="s">
        <v>7</v>
      </c>
      <c r="H1" s="25" t="s">
        <v>8</v>
      </c>
      <c r="I1" s="25" t="s">
        <v>9</v>
      </c>
      <c r="J1" s="25" t="s">
        <v>10</v>
      </c>
    </row>
    <row r="2" spans="1:10">
      <c r="A2" s="21">
        <f ca="1">RANDBETWEEN(DATE(2023,12,1),DATE(2024,12,1))</f>
        <v>45390</v>
      </c>
      <c r="B2" s="18" t="str">
        <f ca="1">INDEX(Regions!A$1:A$5, RANDBETWEEN(1, ROWS(Regions!A$1:A$5)))</f>
        <v>מזרח</v>
      </c>
      <c r="C2" s="22" t="str">
        <f ca="1">INDEX(Agents!A$1:A$6, RANDBETWEEN(1, ROWS(Agents!A$1:A$6)))</f>
        <v>יובל כהן</v>
      </c>
      <c r="D2" s="18" t="str">
        <f ca="1">INDEX(Payment_Methods!A$1:A$5, RANDBETWEEN(1, ROWS([1]Payment_method!A$1:A$5)))</f>
        <v>PayPal</v>
      </c>
      <c r="E2" s="23">
        <f ca="1">H2*Agent_Commission!$A$2</f>
        <v>1995.2</v>
      </c>
      <c r="F2" s="19">
        <f ca="1">RANDBETWEEN(20, 80)*500</f>
        <v>21500</v>
      </c>
      <c r="G2" s="20">
        <f ca="1">VLOOKUP(A:A,BOA!F:G,2,FALSE)</f>
        <v>3.7120000000000002</v>
      </c>
      <c r="H2" s="13">
        <f ca="1">F2*G2</f>
        <v>79808</v>
      </c>
      <c r="I2" s="23">
        <f ca="1">RANDBETWEEN(15000, 55000)</f>
        <v>28378</v>
      </c>
      <c r="J2" s="13">
        <f ca="1">H2-I2-E2</f>
        <v>49434.8</v>
      </c>
    </row>
    <row r="3" spans="1:10">
      <c r="A3" s="21">
        <f t="shared" ref="A3:A66" ca="1" si="0">RANDBETWEEN(DATE(2023,12,1),DATE(2024,12,1))</f>
        <v>45500</v>
      </c>
      <c r="B3" s="18" t="str">
        <f ca="1">INDEX(Regions!A$1:A$5, RANDBETWEEN(1, ROWS(Regions!A$1:A$5)))</f>
        <v>מערב</v>
      </c>
      <c r="C3" s="22" t="str">
        <f ca="1">INDEX(Agents!A$1:A$6, RANDBETWEEN(1, ROWS(Agents!A$1:A$6)))</f>
        <v>דניאל לוי</v>
      </c>
      <c r="D3" s="18" t="str">
        <f ca="1">INDEX(Payment_Methods!A$1:A$5, RANDBETWEEN(1, ROWS([1]Payment_method!A$1:A$5)))</f>
        <v>PayPal</v>
      </c>
      <c r="E3" s="23">
        <f ca="1">H3*Agent_Commission!$A$2</f>
        <v>3542</v>
      </c>
      <c r="F3" s="19">
        <f t="shared" ref="F3:F66" ca="1" si="1">RANDBETWEEN(20, 80)*500</f>
        <v>38500</v>
      </c>
      <c r="G3" s="20">
        <f ca="1">VLOOKUP(A:A,BOA!F:G,2,FALSE)</f>
        <v>3.68</v>
      </c>
      <c r="H3" s="13">
        <f t="shared" ref="H3:H66" ca="1" si="2">F3*G3</f>
        <v>141680</v>
      </c>
      <c r="I3" s="23">
        <f t="shared" ref="I3:I66" ca="1" si="3">RANDBETWEEN(15000, 55000)</f>
        <v>37645</v>
      </c>
      <c r="J3" s="13">
        <f t="shared" ref="J3:J66" ca="1" si="4">H3-I3-E3</f>
        <v>100493</v>
      </c>
    </row>
    <row r="4" spans="1:10">
      <c r="A4" s="21">
        <f t="shared" ca="1" si="0"/>
        <v>45480</v>
      </c>
      <c r="B4" s="18" t="str">
        <f ca="1">INDEX(Regions!A$1:A$5, RANDBETWEEN(1, ROWS(Regions!A$1:A$5)))</f>
        <v>מרכז</v>
      </c>
      <c r="C4" s="22" t="str">
        <f ca="1">INDEX(Agents!A$1:A$6, RANDBETWEEN(1, ROWS(Agents!A$1:A$6)))</f>
        <v>דניאל לוי</v>
      </c>
      <c r="D4" s="18" t="str">
        <f ca="1">INDEX(Payment_Methods!A$1:A$5, RANDBETWEEN(1, ROWS([1]Payment_method!A$1:A$5)))</f>
        <v>Credit</v>
      </c>
      <c r="E4" s="23">
        <f ca="1">H4*Agent_Commission!$A$2</f>
        <v>1534.9125000000001</v>
      </c>
      <c r="F4" s="19">
        <f t="shared" ca="1" si="1"/>
        <v>16500</v>
      </c>
      <c r="G4" s="20">
        <f ca="1">VLOOKUP(A:A,BOA!F:G,2,FALSE)</f>
        <v>3.7210000000000001</v>
      </c>
      <c r="H4" s="13">
        <f t="shared" ca="1" si="2"/>
        <v>61396.5</v>
      </c>
      <c r="I4" s="23">
        <f t="shared" ca="1" si="3"/>
        <v>17497</v>
      </c>
      <c r="J4" s="13">
        <f t="shared" ca="1" si="4"/>
        <v>42364.587500000001</v>
      </c>
    </row>
    <row r="5" spans="1:10">
      <c r="A5" s="21">
        <f t="shared" ca="1" si="0"/>
        <v>45360</v>
      </c>
      <c r="B5" s="18" t="str">
        <f ca="1">INDEX(Regions!A$1:A$5, RANDBETWEEN(1, ROWS(Regions!A$1:A$5)))</f>
        <v>דרום</v>
      </c>
      <c r="C5" s="22" t="str">
        <f ca="1">INDEX(Agents!A$1:A$6, RANDBETWEEN(1, ROWS(Agents!A$1:A$6)))</f>
        <v>יעל פרידמן</v>
      </c>
      <c r="D5" s="18" t="str">
        <f ca="1">INDEX(Payment_Methods!A$1:A$5, RANDBETWEEN(1, ROWS([1]Payment_method!A$1:A$5)))</f>
        <v>Cash</v>
      </c>
      <c r="E5" s="23">
        <f ca="1">H5*Agent_Commission!$A$2</f>
        <v>3399.1000000000004</v>
      </c>
      <c r="F5" s="19">
        <f t="shared" ca="1" si="1"/>
        <v>38000</v>
      </c>
      <c r="G5" s="20">
        <f ca="1">VLOOKUP(A:A,BOA!F:G,2,FALSE)</f>
        <v>3.5779999999999998</v>
      </c>
      <c r="H5" s="13">
        <f t="shared" ca="1" si="2"/>
        <v>135964</v>
      </c>
      <c r="I5" s="23">
        <f t="shared" ca="1" si="3"/>
        <v>15772</v>
      </c>
      <c r="J5" s="13">
        <f t="shared" ca="1" si="4"/>
        <v>116792.9</v>
      </c>
    </row>
    <row r="6" spans="1:10">
      <c r="A6" s="21">
        <f t="shared" ca="1" si="0"/>
        <v>45273</v>
      </c>
      <c r="B6" s="18" t="str">
        <f ca="1">INDEX(Regions!A$1:A$5, RANDBETWEEN(1, ROWS(Regions!A$1:A$5)))</f>
        <v>מזרח</v>
      </c>
      <c r="C6" s="22" t="str">
        <f ca="1">INDEX(Agents!A$1:A$6, RANDBETWEEN(1, ROWS(Agents!A$1:A$6)))</f>
        <v>יובל כהן</v>
      </c>
      <c r="D6" s="18" t="str">
        <f ca="1">INDEX(Payment_Methods!A$1:A$5, RANDBETWEEN(1, ROWS([1]Payment_method!A$1:A$5)))</f>
        <v>Cash</v>
      </c>
      <c r="E6" s="23">
        <f ca="1">H6*Agent_Commission!$A$2</f>
        <v>1947.75</v>
      </c>
      <c r="F6" s="19">
        <f t="shared" ca="1" si="1"/>
        <v>21000</v>
      </c>
      <c r="G6" s="20">
        <f ca="1">VLOOKUP(A:A,BOA!F:G,2,FALSE)</f>
        <v>3.71</v>
      </c>
      <c r="H6" s="13">
        <f t="shared" ca="1" si="2"/>
        <v>77910</v>
      </c>
      <c r="I6" s="23">
        <f t="shared" ca="1" si="3"/>
        <v>54021</v>
      </c>
      <c r="J6" s="13">
        <f t="shared" ca="1" si="4"/>
        <v>21941.25</v>
      </c>
    </row>
    <row r="7" spans="1:10">
      <c r="A7" s="21">
        <f t="shared" ca="1" si="0"/>
        <v>45512</v>
      </c>
      <c r="B7" s="18" t="str">
        <f ca="1">INDEX(Regions!A$1:A$5, RANDBETWEEN(1, ROWS(Regions!A$1:A$5)))</f>
        <v>דרום</v>
      </c>
      <c r="C7" s="22" t="str">
        <f ca="1">INDEX(Agents!A$1:A$6, RANDBETWEEN(1, ROWS(Agents!A$1:A$6)))</f>
        <v>אורי גולדשטיין</v>
      </c>
      <c r="D7" s="18" t="str">
        <f ca="1">INDEX(Payment_Methods!A$1:A$5, RANDBETWEEN(1, ROWS([1]Payment_method!A$1:A$5)))</f>
        <v>Bit</v>
      </c>
      <c r="E7" s="23">
        <f ca="1">H7*Agent_Commission!$A$2</f>
        <v>3128.4</v>
      </c>
      <c r="F7" s="19">
        <f t="shared" ca="1" si="1"/>
        <v>33000</v>
      </c>
      <c r="G7" s="20">
        <f ca="1">VLOOKUP(A:A,BOA!F:G,2,FALSE)</f>
        <v>3.7919999999999998</v>
      </c>
      <c r="H7" s="13">
        <f t="shared" ca="1" si="2"/>
        <v>125136</v>
      </c>
      <c r="I7" s="23">
        <f t="shared" ca="1" si="3"/>
        <v>16471</v>
      </c>
      <c r="J7" s="13">
        <f t="shared" ca="1" si="4"/>
        <v>105536.6</v>
      </c>
    </row>
    <row r="8" spans="1:10">
      <c r="A8" s="21">
        <f t="shared" ca="1" si="0"/>
        <v>45614</v>
      </c>
      <c r="B8" s="18" t="str">
        <f ca="1">INDEX(Regions!A$1:A$5, RANDBETWEEN(1, ROWS(Regions!A$1:A$5)))</f>
        <v>מערב</v>
      </c>
      <c r="C8" s="22" t="str">
        <f ca="1">INDEX(Agents!A$1:A$6, RANDBETWEEN(1, ROWS(Agents!A$1:A$6)))</f>
        <v>יעל פרידמן</v>
      </c>
      <c r="D8" s="18" t="str">
        <f ca="1">INDEX(Payment_Methods!A$1:A$5, RANDBETWEEN(1, ROWS([1]Payment_method!A$1:A$5)))</f>
        <v>PayBox</v>
      </c>
      <c r="E8" s="23">
        <f ca="1">H8*Agent_Commission!$A$2</f>
        <v>1773.1750000000002</v>
      </c>
      <c r="F8" s="19">
        <f t="shared" ca="1" si="1"/>
        <v>19000</v>
      </c>
      <c r="G8" s="20">
        <f ca="1">VLOOKUP(A:A,BOA!F:G,2,FALSE)</f>
        <v>3.7330000000000001</v>
      </c>
      <c r="H8" s="13">
        <f t="shared" ca="1" si="2"/>
        <v>70927</v>
      </c>
      <c r="I8" s="23">
        <f t="shared" ca="1" si="3"/>
        <v>53294</v>
      </c>
      <c r="J8" s="13">
        <f t="shared" ca="1" si="4"/>
        <v>15859.825000000001</v>
      </c>
    </row>
    <row r="9" spans="1:10">
      <c r="A9" s="21">
        <f t="shared" ca="1" si="0"/>
        <v>45499</v>
      </c>
      <c r="B9" s="18" t="str">
        <f ca="1">INDEX(Regions!A$1:A$5, RANDBETWEEN(1, ROWS(Regions!A$1:A$5)))</f>
        <v>צפון</v>
      </c>
      <c r="C9" s="22" t="str">
        <f ca="1">INDEX(Agents!A$1:A$6, RANDBETWEEN(1, ROWS(Agents!A$1:A$6)))</f>
        <v>נועם אברמוביץ</v>
      </c>
      <c r="D9" s="18" t="str">
        <f ca="1">INDEX(Payment_Methods!A$1:A$5, RANDBETWEEN(1, ROWS([1]Payment_method!A$1:A$5)))</f>
        <v>Cash</v>
      </c>
      <c r="E9" s="23">
        <f ca="1">H9*Agent_Commission!$A$2</f>
        <v>3358</v>
      </c>
      <c r="F9" s="19">
        <f t="shared" ca="1" si="1"/>
        <v>36500</v>
      </c>
      <c r="G9" s="20">
        <f ca="1">VLOOKUP(A:A,BOA!F:G,2,FALSE)</f>
        <v>3.68</v>
      </c>
      <c r="H9" s="13">
        <f t="shared" ca="1" si="2"/>
        <v>134320</v>
      </c>
      <c r="I9" s="23">
        <f t="shared" ca="1" si="3"/>
        <v>32636</v>
      </c>
      <c r="J9" s="13">
        <f t="shared" ca="1" si="4"/>
        <v>98326</v>
      </c>
    </row>
    <row r="10" spans="1:10">
      <c r="A10" s="21">
        <f t="shared" ca="1" si="0"/>
        <v>45312</v>
      </c>
      <c r="B10" s="18" t="str">
        <f ca="1">INDEX(Regions!A$1:A$5, RANDBETWEEN(1, ROWS(Regions!A$1:A$5)))</f>
        <v>מערב</v>
      </c>
      <c r="C10" s="22" t="str">
        <f ca="1">INDEX(Agents!A$1:A$6, RANDBETWEEN(1, ROWS(Agents!A$1:A$6)))</f>
        <v>מיכל רוזנברג</v>
      </c>
      <c r="D10" s="18" t="str">
        <f ca="1">INDEX(Payment_Methods!A$1:A$5, RANDBETWEEN(1, ROWS([1]Payment_method!A$1:A$5)))</f>
        <v>Cash</v>
      </c>
      <c r="E10" s="23">
        <f ca="1">H10*Agent_Commission!$A$2</f>
        <v>2391.2625000000003</v>
      </c>
      <c r="F10" s="19">
        <f t="shared" ca="1" si="1"/>
        <v>25500</v>
      </c>
      <c r="G10" s="20">
        <f ca="1">VLOOKUP(A:A,BOA!F:G,2,FALSE)</f>
        <v>3.7509999999999999</v>
      </c>
      <c r="H10" s="13">
        <f t="shared" ca="1" si="2"/>
        <v>95650.5</v>
      </c>
      <c r="I10" s="23">
        <f t="shared" ca="1" si="3"/>
        <v>51964</v>
      </c>
      <c r="J10" s="13">
        <f t="shared" ca="1" si="4"/>
        <v>41295.237500000003</v>
      </c>
    </row>
    <row r="11" spans="1:10">
      <c r="A11" s="21">
        <f t="shared" ca="1" si="0"/>
        <v>45509</v>
      </c>
      <c r="B11" s="18" t="str">
        <f ca="1">INDEX(Regions!A$1:A$5, RANDBETWEEN(1, ROWS(Regions!A$1:A$5)))</f>
        <v>מערב</v>
      </c>
      <c r="C11" s="22" t="str">
        <f ca="1">INDEX(Agents!A$1:A$6, RANDBETWEEN(1, ROWS(Agents!A$1:A$6)))</f>
        <v>יובל כהן</v>
      </c>
      <c r="D11" s="18" t="str">
        <f ca="1">INDEX(Payment_Methods!A$1:A$5, RANDBETWEEN(1, ROWS([1]Payment_method!A$1:A$5)))</f>
        <v>PayPal</v>
      </c>
      <c r="E11" s="23">
        <f ca="1">H11*Agent_Commission!$A$2</f>
        <v>2007.6000000000001</v>
      </c>
      <c r="F11" s="19">
        <f t="shared" ca="1" si="1"/>
        <v>21000</v>
      </c>
      <c r="G11" s="20">
        <f ca="1">VLOOKUP(A:A,BOA!F:G,2,FALSE)</f>
        <v>3.8239999999999998</v>
      </c>
      <c r="H11" s="13">
        <f t="shared" ca="1" si="2"/>
        <v>80304</v>
      </c>
      <c r="I11" s="23">
        <f t="shared" ca="1" si="3"/>
        <v>48512</v>
      </c>
      <c r="J11" s="13">
        <f t="shared" ca="1" si="4"/>
        <v>29784.400000000001</v>
      </c>
    </row>
    <row r="12" spans="1:10">
      <c r="A12" s="21">
        <f t="shared" ca="1" si="0"/>
        <v>45429</v>
      </c>
      <c r="B12" s="18" t="str">
        <f ca="1">INDEX(Regions!A$1:A$5, RANDBETWEEN(1, ROWS(Regions!A$1:A$5)))</f>
        <v>מרכז</v>
      </c>
      <c r="C12" s="22" t="str">
        <f ca="1">INDEX(Agents!A$1:A$6, RANDBETWEEN(1, ROWS(Agents!A$1:A$6)))</f>
        <v>נועם אברמוביץ</v>
      </c>
      <c r="D12" s="18" t="str">
        <f ca="1">INDEX(Payment_Methods!A$1:A$5, RANDBETWEEN(1, ROWS([1]Payment_method!A$1:A$5)))</f>
        <v>Cash</v>
      </c>
      <c r="E12" s="23">
        <f ca="1">H12*Agent_Commission!$A$2</f>
        <v>3530.2000000000003</v>
      </c>
      <c r="F12" s="19">
        <f t="shared" ca="1" si="1"/>
        <v>38000</v>
      </c>
      <c r="G12" s="20">
        <f ca="1">VLOOKUP(A:A,BOA!F:G,2,FALSE)</f>
        <v>3.7160000000000002</v>
      </c>
      <c r="H12" s="13">
        <f t="shared" ca="1" si="2"/>
        <v>141208</v>
      </c>
      <c r="I12" s="23">
        <f t="shared" ca="1" si="3"/>
        <v>30480</v>
      </c>
      <c r="J12" s="13">
        <f t="shared" ca="1" si="4"/>
        <v>107197.8</v>
      </c>
    </row>
    <row r="13" spans="1:10">
      <c r="A13" s="21">
        <f t="shared" ca="1" si="0"/>
        <v>45414</v>
      </c>
      <c r="B13" s="18" t="str">
        <f ca="1">INDEX(Regions!A$1:A$5, RANDBETWEEN(1, ROWS(Regions!A$1:A$5)))</f>
        <v>מזרח</v>
      </c>
      <c r="C13" s="22" t="str">
        <f ca="1">INDEX(Agents!A$1:A$6, RANDBETWEEN(1, ROWS(Agents!A$1:A$6)))</f>
        <v>אורי גולדשטיין</v>
      </c>
      <c r="D13" s="18" t="str">
        <f ca="1">INDEX(Payment_Methods!A$1:A$5, RANDBETWEEN(1, ROWS([1]Payment_method!A$1:A$5)))</f>
        <v>Cash</v>
      </c>
      <c r="E13" s="23">
        <f ca="1">H13*Agent_Commission!$A$2</f>
        <v>2990.4</v>
      </c>
      <c r="F13" s="19">
        <f t="shared" ca="1" si="1"/>
        <v>32000</v>
      </c>
      <c r="G13" s="20">
        <f ca="1">VLOOKUP(A:A,BOA!F:G,2,FALSE)</f>
        <v>3.738</v>
      </c>
      <c r="H13" s="13">
        <f t="shared" ca="1" si="2"/>
        <v>119616</v>
      </c>
      <c r="I13" s="23">
        <f t="shared" ca="1" si="3"/>
        <v>22439</v>
      </c>
      <c r="J13" s="13">
        <f t="shared" ca="1" si="4"/>
        <v>94186.6</v>
      </c>
    </row>
    <row r="14" spans="1:10">
      <c r="A14" s="21">
        <f t="shared" ca="1" si="0"/>
        <v>45315</v>
      </c>
      <c r="B14" s="18" t="str">
        <f ca="1">INDEX(Regions!A$1:A$5, RANDBETWEEN(1, ROWS(Regions!A$1:A$5)))</f>
        <v>צפון</v>
      </c>
      <c r="C14" s="22" t="str">
        <f ca="1">INDEX(Agents!A$1:A$6, RANDBETWEEN(1, ROWS(Agents!A$1:A$6)))</f>
        <v>יובל כהן</v>
      </c>
      <c r="D14" s="18" t="str">
        <f ca="1">INDEX(Payment_Methods!A$1:A$5, RANDBETWEEN(1, ROWS([1]Payment_method!A$1:A$5)))</f>
        <v>PayBox</v>
      </c>
      <c r="E14" s="23">
        <f ca="1">H14*Agent_Commission!$A$2</f>
        <v>1534.5</v>
      </c>
      <c r="F14" s="19">
        <f t="shared" ca="1" si="1"/>
        <v>16500</v>
      </c>
      <c r="G14" s="20">
        <f ca="1">VLOOKUP(A:A,BOA!F:G,2,FALSE)</f>
        <v>3.72</v>
      </c>
      <c r="H14" s="13">
        <f t="shared" ca="1" si="2"/>
        <v>61380</v>
      </c>
      <c r="I14" s="23">
        <f t="shared" ca="1" si="3"/>
        <v>43546</v>
      </c>
      <c r="J14" s="13">
        <f t="shared" ca="1" si="4"/>
        <v>16299.5</v>
      </c>
    </row>
    <row r="15" spans="1:10">
      <c r="A15" s="21">
        <f t="shared" ca="1" si="0"/>
        <v>45391</v>
      </c>
      <c r="B15" s="18" t="str">
        <f ca="1">INDEX(Regions!A$1:A$5, RANDBETWEEN(1, ROWS(Regions!A$1:A$5)))</f>
        <v>צפון</v>
      </c>
      <c r="C15" s="22" t="str">
        <f ca="1">INDEX(Agents!A$1:A$6, RANDBETWEEN(1, ROWS(Agents!A$1:A$6)))</f>
        <v>אורי גולדשטיין</v>
      </c>
      <c r="D15" s="18" t="str">
        <f ca="1">INDEX(Payment_Methods!A$1:A$5, RANDBETWEEN(1, ROWS([1]Payment_method!A$1:A$5)))</f>
        <v>Cash</v>
      </c>
      <c r="E15" s="23">
        <f ca="1">H15*Agent_Commission!$A$2</f>
        <v>921.75</v>
      </c>
      <c r="F15" s="19">
        <f t="shared" ca="1" si="1"/>
        <v>10000</v>
      </c>
      <c r="G15" s="20">
        <f ca="1">VLOOKUP(A:A,BOA!F:G,2,FALSE)</f>
        <v>3.6869999999999998</v>
      </c>
      <c r="H15" s="13">
        <f t="shared" ca="1" si="2"/>
        <v>36870</v>
      </c>
      <c r="I15" s="23">
        <f t="shared" ca="1" si="3"/>
        <v>17848</v>
      </c>
      <c r="J15" s="13">
        <f t="shared" ca="1" si="4"/>
        <v>18100.25</v>
      </c>
    </row>
    <row r="16" spans="1:10">
      <c r="A16" s="21">
        <f t="shared" ca="1" si="0"/>
        <v>45336</v>
      </c>
      <c r="B16" s="18" t="str">
        <f ca="1">INDEX(Regions!A$1:A$5, RANDBETWEEN(1, ROWS(Regions!A$1:A$5)))</f>
        <v>מרכז</v>
      </c>
      <c r="C16" s="22" t="str">
        <f ca="1">INDEX(Agents!A$1:A$6, RANDBETWEEN(1, ROWS(Agents!A$1:A$6)))</f>
        <v>מיכל רוזנברג</v>
      </c>
      <c r="D16" s="18" t="str">
        <f ca="1">INDEX(Payment_Methods!A$1:A$5, RANDBETWEEN(1, ROWS([1]Payment_method!A$1:A$5)))</f>
        <v>PayBox</v>
      </c>
      <c r="E16" s="23">
        <f ca="1">H16*Agent_Commission!$A$2</f>
        <v>1235.5875000000001</v>
      </c>
      <c r="F16" s="19">
        <f t="shared" ca="1" si="1"/>
        <v>13500</v>
      </c>
      <c r="G16" s="20">
        <f ca="1">VLOOKUP(A:A,BOA!F:G,2,FALSE)</f>
        <v>3.661</v>
      </c>
      <c r="H16" s="13">
        <f t="shared" ca="1" si="2"/>
        <v>49423.5</v>
      </c>
      <c r="I16" s="23">
        <f t="shared" ca="1" si="3"/>
        <v>30335</v>
      </c>
      <c r="J16" s="13">
        <f t="shared" ca="1" si="4"/>
        <v>17852.912499999999</v>
      </c>
    </row>
    <row r="17" spans="1:10">
      <c r="A17" s="21">
        <f t="shared" ca="1" si="0"/>
        <v>45524</v>
      </c>
      <c r="B17" s="18" t="str">
        <f ca="1">INDEX(Regions!A$1:A$5, RANDBETWEEN(1, ROWS(Regions!A$1:A$5)))</f>
        <v>דרום</v>
      </c>
      <c r="C17" s="22" t="str">
        <f ca="1">INDEX(Agents!A$1:A$6, RANDBETWEEN(1, ROWS(Agents!A$1:A$6)))</f>
        <v>מיכל רוזנברג</v>
      </c>
      <c r="D17" s="18" t="str">
        <f ca="1">INDEX(Payment_Methods!A$1:A$5, RANDBETWEEN(1, ROWS([1]Payment_method!A$1:A$5)))</f>
        <v>Bit</v>
      </c>
      <c r="E17" s="23">
        <f ca="1">H17*Agent_Commission!$A$2</f>
        <v>1062.0250000000001</v>
      </c>
      <c r="F17" s="19">
        <f t="shared" ca="1" si="1"/>
        <v>11500</v>
      </c>
      <c r="G17" s="20">
        <f ca="1">VLOOKUP(A:A,BOA!F:G,2,FALSE)</f>
        <v>3.694</v>
      </c>
      <c r="H17" s="13">
        <f t="shared" ca="1" si="2"/>
        <v>42481</v>
      </c>
      <c r="I17" s="23">
        <f t="shared" ca="1" si="3"/>
        <v>46138</v>
      </c>
      <c r="J17" s="13">
        <f t="shared" ca="1" si="4"/>
        <v>-4719.0249999999996</v>
      </c>
    </row>
    <row r="18" spans="1:10">
      <c r="A18" s="21">
        <f t="shared" ca="1" si="0"/>
        <v>45322</v>
      </c>
      <c r="B18" s="18" t="str">
        <f ca="1">INDEX(Regions!A$1:A$5, RANDBETWEEN(1, ROWS(Regions!A$1:A$5)))</f>
        <v>מערב</v>
      </c>
      <c r="C18" s="22" t="str">
        <f ca="1">INDEX(Agents!A$1:A$6, RANDBETWEEN(1, ROWS(Agents!A$1:A$6)))</f>
        <v>אורי גולדשטיין</v>
      </c>
      <c r="D18" s="18" t="str">
        <f ca="1">INDEX(Payment_Methods!A$1:A$5, RANDBETWEEN(1, ROWS([1]Payment_method!A$1:A$5)))</f>
        <v>PayPal</v>
      </c>
      <c r="E18" s="23">
        <f ca="1">H18*Agent_Commission!$A$2</f>
        <v>1408.5625</v>
      </c>
      <c r="F18" s="19">
        <f t="shared" ca="1" si="1"/>
        <v>15500</v>
      </c>
      <c r="G18" s="20">
        <f ca="1">VLOOKUP(A:A,BOA!F:G,2,FALSE)</f>
        <v>3.6349999999999998</v>
      </c>
      <c r="H18" s="13">
        <f t="shared" ca="1" si="2"/>
        <v>56342.5</v>
      </c>
      <c r="I18" s="23">
        <f t="shared" ca="1" si="3"/>
        <v>42563</v>
      </c>
      <c r="J18" s="13">
        <f t="shared" ca="1" si="4"/>
        <v>12370.9375</v>
      </c>
    </row>
    <row r="19" spans="1:10">
      <c r="A19" s="21">
        <f t="shared" ca="1" si="0"/>
        <v>45370</v>
      </c>
      <c r="B19" s="18" t="str">
        <f ca="1">INDEX(Regions!A$1:A$5, RANDBETWEEN(1, ROWS(Regions!A$1:A$5)))</f>
        <v>מערב</v>
      </c>
      <c r="C19" s="22" t="str">
        <f ca="1">INDEX(Agents!A$1:A$6, RANDBETWEEN(1, ROWS(Agents!A$1:A$6)))</f>
        <v>דניאל לוי</v>
      </c>
      <c r="D19" s="18" t="str">
        <f ca="1">INDEX(Payment_Methods!A$1:A$5, RANDBETWEEN(1, ROWS([1]Payment_method!A$1:A$5)))</f>
        <v>Cash</v>
      </c>
      <c r="E19" s="23">
        <f ca="1">H19*Agent_Commission!$A$2</f>
        <v>3530.4500000000003</v>
      </c>
      <c r="F19" s="19">
        <f t="shared" ca="1" si="1"/>
        <v>38500</v>
      </c>
      <c r="G19" s="20">
        <f ca="1">VLOOKUP(A:A,BOA!F:G,2,FALSE)</f>
        <v>3.6680000000000001</v>
      </c>
      <c r="H19" s="13">
        <f t="shared" ca="1" si="2"/>
        <v>141218</v>
      </c>
      <c r="I19" s="23">
        <f t="shared" ca="1" si="3"/>
        <v>43925</v>
      </c>
      <c r="J19" s="13">
        <f t="shared" ca="1" si="4"/>
        <v>93762.55</v>
      </c>
    </row>
    <row r="20" spans="1:10">
      <c r="A20" s="21">
        <f t="shared" ca="1" si="0"/>
        <v>45304</v>
      </c>
      <c r="B20" s="18" t="str">
        <f ca="1">INDEX(Regions!A$1:A$5, RANDBETWEEN(1, ROWS(Regions!A$1:A$5)))</f>
        <v>מרכז</v>
      </c>
      <c r="C20" s="22" t="str">
        <f ca="1">INDEX(Agents!A$1:A$6, RANDBETWEEN(1, ROWS(Agents!A$1:A$6)))</f>
        <v>מיכל רוזנברג</v>
      </c>
      <c r="D20" s="18" t="str">
        <f ca="1">INDEX(Payment_Methods!A$1:A$5, RANDBETWEEN(1, ROWS([1]Payment_method!A$1:A$5)))</f>
        <v>Credit</v>
      </c>
      <c r="E20" s="23">
        <f ca="1">H20*Agent_Commission!$A$2</f>
        <v>2842.6000000000004</v>
      </c>
      <c r="F20" s="19">
        <f t="shared" ca="1" si="1"/>
        <v>30500</v>
      </c>
      <c r="G20" s="20">
        <f ca="1">VLOOKUP(A:A,BOA!F:G,2,FALSE)</f>
        <v>3.7280000000000002</v>
      </c>
      <c r="H20" s="13">
        <f t="shared" ca="1" si="2"/>
        <v>113704</v>
      </c>
      <c r="I20" s="23">
        <f t="shared" ca="1" si="3"/>
        <v>25847</v>
      </c>
      <c r="J20" s="13">
        <f t="shared" ca="1" si="4"/>
        <v>85014.399999999994</v>
      </c>
    </row>
    <row r="21" spans="1:10">
      <c r="A21" s="21">
        <f t="shared" ca="1" si="0"/>
        <v>45364</v>
      </c>
      <c r="B21" s="18" t="str">
        <f ca="1">INDEX(Regions!A$1:A$5, RANDBETWEEN(1, ROWS(Regions!A$1:A$5)))</f>
        <v>דרום</v>
      </c>
      <c r="C21" s="22" t="str">
        <f ca="1">INDEX(Agents!A$1:A$6, RANDBETWEEN(1, ROWS(Agents!A$1:A$6)))</f>
        <v>נועם אברמוביץ</v>
      </c>
      <c r="D21" s="18" t="str">
        <f ca="1">INDEX(Payment_Methods!A$1:A$5, RANDBETWEEN(1, ROWS([1]Payment_method!A$1:A$5)))</f>
        <v>Bit</v>
      </c>
      <c r="E21" s="23">
        <f ca="1">H21*Agent_Commission!$A$2</f>
        <v>1509.75</v>
      </c>
      <c r="F21" s="19">
        <f t="shared" ca="1" si="1"/>
        <v>16500</v>
      </c>
      <c r="G21" s="20">
        <f ca="1">VLOOKUP(A:A,BOA!F:G,2,FALSE)</f>
        <v>3.66</v>
      </c>
      <c r="H21" s="13">
        <f t="shared" ca="1" si="2"/>
        <v>60390</v>
      </c>
      <c r="I21" s="23">
        <f t="shared" ca="1" si="3"/>
        <v>39636</v>
      </c>
      <c r="J21" s="13">
        <f t="shared" ca="1" si="4"/>
        <v>19244.25</v>
      </c>
    </row>
    <row r="22" spans="1:10">
      <c r="A22" s="21">
        <f t="shared" ca="1" si="0"/>
        <v>45429</v>
      </c>
      <c r="B22" s="18" t="str">
        <f ca="1">INDEX(Regions!A$1:A$5, RANDBETWEEN(1, ROWS(Regions!A$1:A$5)))</f>
        <v>מרכז</v>
      </c>
      <c r="C22" s="22" t="str">
        <f ca="1">INDEX(Agents!A$1:A$6, RANDBETWEEN(1, ROWS(Agents!A$1:A$6)))</f>
        <v>מיכל רוזנברג</v>
      </c>
      <c r="D22" s="18" t="str">
        <f ca="1">INDEX(Payment_Methods!A$1:A$5, RANDBETWEEN(1, ROWS([1]Payment_method!A$1:A$5)))</f>
        <v>PayBox</v>
      </c>
      <c r="E22" s="23">
        <f ca="1">H22*Agent_Commission!$A$2</f>
        <v>2787</v>
      </c>
      <c r="F22" s="19">
        <f t="shared" ca="1" si="1"/>
        <v>30000</v>
      </c>
      <c r="G22" s="20">
        <f ca="1">VLOOKUP(A:A,BOA!F:G,2,FALSE)</f>
        <v>3.7160000000000002</v>
      </c>
      <c r="H22" s="13">
        <f t="shared" ca="1" si="2"/>
        <v>111480</v>
      </c>
      <c r="I22" s="23">
        <f t="shared" ca="1" si="3"/>
        <v>48166</v>
      </c>
      <c r="J22" s="13">
        <f t="shared" ca="1" si="4"/>
        <v>60527</v>
      </c>
    </row>
    <row r="23" spans="1:10">
      <c r="A23" s="21">
        <f t="shared" ca="1" si="0"/>
        <v>45592</v>
      </c>
      <c r="B23" s="18" t="str">
        <f ca="1">INDEX(Regions!A$1:A$5, RANDBETWEEN(1, ROWS(Regions!A$1:A$5)))</f>
        <v>צפון</v>
      </c>
      <c r="C23" s="22" t="str">
        <f ca="1">INDEX(Agents!A$1:A$6, RANDBETWEEN(1, ROWS(Agents!A$1:A$6)))</f>
        <v>דניאל לוי</v>
      </c>
      <c r="D23" s="18" t="str">
        <f ca="1">INDEX(Payment_Methods!A$1:A$5, RANDBETWEEN(1, ROWS([1]Payment_method!A$1:A$5)))</f>
        <v>Credit</v>
      </c>
      <c r="E23" s="23">
        <f ca="1">H23*Agent_Commission!$A$2</f>
        <v>1655.9375</v>
      </c>
      <c r="F23" s="19">
        <f t="shared" ca="1" si="1"/>
        <v>17500</v>
      </c>
      <c r="G23" s="20">
        <f ca="1">VLOOKUP(A:A,BOA!F:G,2,FALSE)</f>
        <v>3.7850000000000001</v>
      </c>
      <c r="H23" s="13">
        <f t="shared" ca="1" si="2"/>
        <v>66237.5</v>
      </c>
      <c r="I23" s="23">
        <f t="shared" ca="1" si="3"/>
        <v>36365</v>
      </c>
      <c r="J23" s="13">
        <f t="shared" ca="1" si="4"/>
        <v>28216.5625</v>
      </c>
    </row>
    <row r="24" spans="1:10">
      <c r="A24" s="21">
        <f t="shared" ca="1" si="0"/>
        <v>45412</v>
      </c>
      <c r="B24" s="18" t="str">
        <f ca="1">INDEX(Regions!A$1:A$5, RANDBETWEEN(1, ROWS(Regions!A$1:A$5)))</f>
        <v>צפון</v>
      </c>
      <c r="C24" s="22" t="str">
        <f ca="1">INDEX(Agents!A$1:A$6, RANDBETWEEN(1, ROWS(Agents!A$1:A$6)))</f>
        <v>דניאל לוי</v>
      </c>
      <c r="D24" s="18" t="str">
        <f ca="1">INDEX(Payment_Methods!A$1:A$5, RANDBETWEEN(1, ROWS([1]Payment_method!A$1:A$5)))</f>
        <v>Bit</v>
      </c>
      <c r="E24" s="23">
        <f ca="1">H24*Agent_Commission!$A$2</f>
        <v>3507.1875</v>
      </c>
      <c r="F24" s="19">
        <f t="shared" ca="1" si="1"/>
        <v>37500</v>
      </c>
      <c r="G24" s="20">
        <f ca="1">VLOOKUP(A:A,BOA!F:G,2,FALSE)</f>
        <v>3.7410000000000001</v>
      </c>
      <c r="H24" s="13">
        <f t="shared" ca="1" si="2"/>
        <v>140287.5</v>
      </c>
      <c r="I24" s="23">
        <f t="shared" ca="1" si="3"/>
        <v>34627</v>
      </c>
      <c r="J24" s="13">
        <f t="shared" ca="1" si="4"/>
        <v>102153.3125</v>
      </c>
    </row>
    <row r="25" spans="1:10">
      <c r="A25" s="21">
        <f t="shared" ca="1" si="0"/>
        <v>45575</v>
      </c>
      <c r="B25" s="18" t="str">
        <f ca="1">INDEX(Regions!A$1:A$5, RANDBETWEEN(1, ROWS(Regions!A$1:A$5)))</f>
        <v>צפון</v>
      </c>
      <c r="C25" s="22" t="str">
        <f ca="1">INDEX(Agents!A$1:A$6, RANDBETWEEN(1, ROWS(Agents!A$1:A$6)))</f>
        <v>נועם אברמוביץ</v>
      </c>
      <c r="D25" s="18" t="str">
        <f ca="1">INDEX(Payment_Methods!A$1:A$5, RANDBETWEEN(1, ROWS([1]Payment_method!A$1:A$5)))</f>
        <v>Bit</v>
      </c>
      <c r="E25" s="23">
        <f ca="1">H25*Agent_Commission!$A$2</f>
        <v>990.67500000000007</v>
      </c>
      <c r="F25" s="19">
        <f t="shared" ca="1" si="1"/>
        <v>10500</v>
      </c>
      <c r="G25" s="20">
        <f ca="1">VLOOKUP(A:A,BOA!F:G,2,FALSE)</f>
        <v>3.774</v>
      </c>
      <c r="H25" s="13">
        <f t="shared" ca="1" si="2"/>
        <v>39627</v>
      </c>
      <c r="I25" s="23">
        <f t="shared" ca="1" si="3"/>
        <v>32002</v>
      </c>
      <c r="J25" s="13">
        <f t="shared" ca="1" si="4"/>
        <v>6634.3249999999998</v>
      </c>
    </row>
    <row r="26" spans="1:10">
      <c r="A26" s="21">
        <f t="shared" ca="1" si="0"/>
        <v>45541</v>
      </c>
      <c r="B26" s="18" t="str">
        <f ca="1">INDEX(Regions!A$1:A$5, RANDBETWEEN(1, ROWS(Regions!A$1:A$5)))</f>
        <v>צפון</v>
      </c>
      <c r="C26" s="22" t="str">
        <f ca="1">INDEX(Agents!A$1:A$6, RANDBETWEEN(1, ROWS(Agents!A$1:A$6)))</f>
        <v>נועם אברמוביץ</v>
      </c>
      <c r="D26" s="18" t="str">
        <f ca="1">INDEX(Payment_Methods!A$1:A$5, RANDBETWEEN(1, ROWS([1]Payment_method!A$1:A$5)))</f>
        <v>Credit</v>
      </c>
      <c r="E26" s="23">
        <f ca="1">H26*Agent_Commission!$A$2</f>
        <v>2361.3000000000002</v>
      </c>
      <c r="F26" s="19">
        <f t="shared" ca="1" si="1"/>
        <v>25500</v>
      </c>
      <c r="G26" s="20">
        <f ca="1">VLOOKUP(A:A,BOA!F:G,2,FALSE)</f>
        <v>3.7040000000000002</v>
      </c>
      <c r="H26" s="13">
        <f t="shared" ca="1" si="2"/>
        <v>94452</v>
      </c>
      <c r="I26" s="23">
        <f t="shared" ca="1" si="3"/>
        <v>49641</v>
      </c>
      <c r="J26" s="13">
        <f t="shared" ca="1" si="4"/>
        <v>42449.7</v>
      </c>
    </row>
    <row r="27" spans="1:10">
      <c r="A27" s="21">
        <f t="shared" ca="1" si="0"/>
        <v>45380</v>
      </c>
      <c r="B27" s="18" t="str">
        <f ca="1">INDEX(Regions!A$1:A$5, RANDBETWEEN(1, ROWS(Regions!A$1:A$5)))</f>
        <v>דרום</v>
      </c>
      <c r="C27" s="22" t="str">
        <f ca="1">INDEX(Agents!A$1:A$6, RANDBETWEEN(1, ROWS(Agents!A$1:A$6)))</f>
        <v>דניאל לוי</v>
      </c>
      <c r="D27" s="18" t="str">
        <f ca="1">INDEX(Payment_Methods!A$1:A$5, RANDBETWEEN(1, ROWS([1]Payment_method!A$1:A$5)))</f>
        <v>Credit</v>
      </c>
      <c r="E27" s="23">
        <f ca="1">H27*Agent_Commission!$A$2</f>
        <v>2668.7250000000004</v>
      </c>
      <c r="F27" s="19">
        <f t="shared" ca="1" si="1"/>
        <v>29000</v>
      </c>
      <c r="G27" s="20">
        <f ca="1">VLOOKUP(A:A,BOA!F:G,2,FALSE)</f>
        <v>3.681</v>
      </c>
      <c r="H27" s="13">
        <f t="shared" ca="1" si="2"/>
        <v>106749</v>
      </c>
      <c r="I27" s="23">
        <f t="shared" ca="1" si="3"/>
        <v>39988</v>
      </c>
      <c r="J27" s="13">
        <f t="shared" ca="1" si="4"/>
        <v>64092.275000000001</v>
      </c>
    </row>
    <row r="28" spans="1:10">
      <c r="A28" s="21">
        <f t="shared" ca="1" si="0"/>
        <v>45580</v>
      </c>
      <c r="B28" s="18" t="str">
        <f ca="1">INDEX(Regions!A$1:A$5, RANDBETWEEN(1, ROWS(Regions!A$1:A$5)))</f>
        <v>מרכז</v>
      </c>
      <c r="C28" s="22" t="str">
        <f ca="1">INDEX(Agents!A$1:A$6, RANDBETWEEN(1, ROWS(Agents!A$1:A$6)))</f>
        <v>אורי גולדשטיין</v>
      </c>
      <c r="D28" s="18" t="str">
        <f ca="1">INDEX(Payment_Methods!A$1:A$5, RANDBETWEEN(1, ROWS([1]Payment_method!A$1:A$5)))</f>
        <v>Credit</v>
      </c>
      <c r="E28" s="23">
        <f ca="1">H28*Agent_Commission!$A$2</f>
        <v>1170.9375</v>
      </c>
      <c r="F28" s="19">
        <f t="shared" ca="1" si="1"/>
        <v>12500</v>
      </c>
      <c r="G28" s="20">
        <f ca="1">VLOOKUP(A:A,BOA!F:G,2,FALSE)</f>
        <v>3.7469999999999999</v>
      </c>
      <c r="H28" s="13">
        <f t="shared" ca="1" si="2"/>
        <v>46837.5</v>
      </c>
      <c r="I28" s="23">
        <f t="shared" ca="1" si="3"/>
        <v>39115</v>
      </c>
      <c r="J28" s="13">
        <f t="shared" ca="1" si="4"/>
        <v>6551.5625</v>
      </c>
    </row>
    <row r="29" spans="1:10">
      <c r="A29" s="21">
        <f t="shared" ca="1" si="0"/>
        <v>45404</v>
      </c>
      <c r="B29" s="18" t="str">
        <f ca="1">INDEX(Regions!A$1:A$5, RANDBETWEEN(1, ROWS(Regions!A$1:A$5)))</f>
        <v>צפון</v>
      </c>
      <c r="C29" s="22" t="str">
        <f ca="1">INDEX(Agents!A$1:A$6, RANDBETWEEN(1, ROWS(Agents!A$1:A$6)))</f>
        <v>אורי גולדשטיין</v>
      </c>
      <c r="D29" s="18" t="str">
        <f ca="1">INDEX(Payment_Methods!A$1:A$5, RANDBETWEEN(1, ROWS([1]Payment_method!A$1:A$5)))</f>
        <v>PayBox</v>
      </c>
      <c r="E29" s="23">
        <f ca="1">H29*Agent_Commission!$A$2</f>
        <v>3310.125</v>
      </c>
      <c r="F29" s="19">
        <f t="shared" ca="1" si="1"/>
        <v>35000</v>
      </c>
      <c r="G29" s="20">
        <f ca="1">VLOOKUP(A:A,BOA!F:G,2,FALSE)</f>
        <v>3.7829999999999999</v>
      </c>
      <c r="H29" s="13">
        <f t="shared" ca="1" si="2"/>
        <v>132405</v>
      </c>
      <c r="I29" s="23">
        <f t="shared" ca="1" si="3"/>
        <v>52024</v>
      </c>
      <c r="J29" s="13">
        <f t="shared" ca="1" si="4"/>
        <v>77070.875</v>
      </c>
    </row>
    <row r="30" spans="1:10">
      <c r="A30" s="21">
        <f t="shared" ca="1" si="0"/>
        <v>45338</v>
      </c>
      <c r="B30" s="18" t="str">
        <f ca="1">INDEX(Regions!A$1:A$5, RANDBETWEEN(1, ROWS(Regions!A$1:A$5)))</f>
        <v>מרכז</v>
      </c>
      <c r="C30" s="22" t="str">
        <f ca="1">INDEX(Agents!A$1:A$6, RANDBETWEEN(1, ROWS(Agents!A$1:A$6)))</f>
        <v>יובל כהן</v>
      </c>
      <c r="D30" s="18" t="str">
        <f ca="1">INDEX(Payment_Methods!A$1:A$5, RANDBETWEEN(1, ROWS([1]Payment_method!A$1:A$5)))</f>
        <v>PayPal</v>
      </c>
      <c r="E30" s="23">
        <f ca="1">H30*Agent_Commission!$A$2</f>
        <v>902.25</v>
      </c>
      <c r="F30" s="19">
        <f t="shared" ca="1" si="1"/>
        <v>10000</v>
      </c>
      <c r="G30" s="20">
        <f ca="1">VLOOKUP(A:A,BOA!F:G,2,FALSE)</f>
        <v>3.609</v>
      </c>
      <c r="H30" s="13">
        <f t="shared" ca="1" si="2"/>
        <v>36090</v>
      </c>
      <c r="I30" s="23">
        <f t="shared" ca="1" si="3"/>
        <v>15644</v>
      </c>
      <c r="J30" s="13">
        <f t="shared" ca="1" si="4"/>
        <v>19543.75</v>
      </c>
    </row>
    <row r="31" spans="1:10">
      <c r="A31" s="21">
        <f t="shared" ca="1" si="0"/>
        <v>45328</v>
      </c>
      <c r="B31" s="18" t="str">
        <f ca="1">INDEX(Regions!A$1:A$5, RANDBETWEEN(1, ROWS(Regions!A$1:A$5)))</f>
        <v>מרכז</v>
      </c>
      <c r="C31" s="22" t="str">
        <f ca="1">INDEX(Agents!A$1:A$6, RANDBETWEEN(1, ROWS(Agents!A$1:A$6)))</f>
        <v>דניאל לוי</v>
      </c>
      <c r="D31" s="18" t="str">
        <f ca="1">INDEX(Payment_Methods!A$1:A$5, RANDBETWEEN(1, ROWS([1]Payment_method!A$1:A$5)))</f>
        <v>Bit</v>
      </c>
      <c r="E31" s="23">
        <f ca="1">H31*Agent_Commission!$A$2</f>
        <v>3371.625</v>
      </c>
      <c r="F31" s="19">
        <f t="shared" ca="1" si="1"/>
        <v>37000</v>
      </c>
      <c r="G31" s="20">
        <f ca="1">VLOOKUP(A:A,BOA!F:G,2,FALSE)</f>
        <v>3.645</v>
      </c>
      <c r="H31" s="13">
        <f t="shared" ca="1" si="2"/>
        <v>134865</v>
      </c>
      <c r="I31" s="23">
        <f t="shared" ca="1" si="3"/>
        <v>48559</v>
      </c>
      <c r="J31" s="13">
        <f t="shared" ca="1" si="4"/>
        <v>82934.375</v>
      </c>
    </row>
    <row r="32" spans="1:10">
      <c r="A32" s="21">
        <f t="shared" ca="1" si="0"/>
        <v>45551</v>
      </c>
      <c r="B32" s="18" t="str">
        <f ca="1">INDEX(Regions!A$1:A$5, RANDBETWEEN(1, ROWS(Regions!A$1:A$5)))</f>
        <v>דרום</v>
      </c>
      <c r="C32" s="22" t="str">
        <f ca="1">INDEX(Agents!A$1:A$6, RANDBETWEEN(1, ROWS(Agents!A$1:A$6)))</f>
        <v>דניאל לוי</v>
      </c>
      <c r="D32" s="18" t="str">
        <f ca="1">INDEX(Payment_Methods!A$1:A$5, RANDBETWEEN(1, ROWS([1]Payment_method!A$1:A$5)))</f>
        <v>Credit</v>
      </c>
      <c r="E32" s="23">
        <f ca="1">H32*Agent_Commission!$A$2</f>
        <v>1075.825</v>
      </c>
      <c r="F32" s="19">
        <f t="shared" ca="1" si="1"/>
        <v>11500</v>
      </c>
      <c r="G32" s="20">
        <f ca="1">VLOOKUP(A:A,BOA!F:G,2,FALSE)</f>
        <v>3.742</v>
      </c>
      <c r="H32" s="13">
        <f t="shared" ca="1" si="2"/>
        <v>43033</v>
      </c>
      <c r="I32" s="23">
        <f t="shared" ca="1" si="3"/>
        <v>23175</v>
      </c>
      <c r="J32" s="13">
        <f t="shared" ca="1" si="4"/>
        <v>18782.174999999999</v>
      </c>
    </row>
    <row r="33" spans="1:10">
      <c r="A33" s="21">
        <f t="shared" ca="1" si="0"/>
        <v>45562</v>
      </c>
      <c r="B33" s="18" t="str">
        <f ca="1">INDEX(Regions!A$1:A$5, RANDBETWEEN(1, ROWS(Regions!A$1:A$5)))</f>
        <v>מערב</v>
      </c>
      <c r="C33" s="22" t="str">
        <f ca="1">INDEX(Agents!A$1:A$6, RANDBETWEEN(1, ROWS(Agents!A$1:A$6)))</f>
        <v>יובל כהן</v>
      </c>
      <c r="D33" s="18" t="str">
        <f ca="1">INDEX(Payment_Methods!A$1:A$5, RANDBETWEEN(1, ROWS([1]Payment_method!A$1:A$5)))</f>
        <v>PayPal</v>
      </c>
      <c r="E33" s="23">
        <f ca="1">H33*Agent_Commission!$A$2</f>
        <v>1666.8000000000002</v>
      </c>
      <c r="F33" s="19">
        <f t="shared" ca="1" si="1"/>
        <v>18000</v>
      </c>
      <c r="G33" s="20">
        <f ca="1">VLOOKUP(A:A,BOA!F:G,2,FALSE)</f>
        <v>3.7040000000000002</v>
      </c>
      <c r="H33" s="13">
        <f t="shared" ca="1" si="2"/>
        <v>66672</v>
      </c>
      <c r="I33" s="23">
        <f t="shared" ca="1" si="3"/>
        <v>29853</v>
      </c>
      <c r="J33" s="13">
        <f t="shared" ca="1" si="4"/>
        <v>35152.199999999997</v>
      </c>
    </row>
    <row r="34" spans="1:10">
      <c r="A34" s="21">
        <f t="shared" ca="1" si="0"/>
        <v>45503</v>
      </c>
      <c r="B34" s="18" t="str">
        <f ca="1">INDEX(Regions!A$1:A$5, RANDBETWEEN(1, ROWS(Regions!A$1:A$5)))</f>
        <v>מרכז</v>
      </c>
      <c r="C34" s="22" t="str">
        <f ca="1">INDEX(Agents!A$1:A$6, RANDBETWEEN(1, ROWS(Agents!A$1:A$6)))</f>
        <v>יעל פרידמן</v>
      </c>
      <c r="D34" s="18" t="str">
        <f ca="1">INDEX(Payment_Methods!A$1:A$5, RANDBETWEEN(1, ROWS([1]Payment_method!A$1:A$5)))</f>
        <v>PayPal</v>
      </c>
      <c r="E34" s="23">
        <f ca="1">H34*Agent_Commission!$A$2</f>
        <v>3173.05</v>
      </c>
      <c r="F34" s="19">
        <f t="shared" ca="1" si="1"/>
        <v>34000</v>
      </c>
      <c r="G34" s="20">
        <f ca="1">VLOOKUP(A:A,BOA!F:G,2,FALSE)</f>
        <v>3.7330000000000001</v>
      </c>
      <c r="H34" s="13">
        <f t="shared" ca="1" si="2"/>
        <v>126922</v>
      </c>
      <c r="I34" s="23">
        <f t="shared" ca="1" si="3"/>
        <v>22063</v>
      </c>
      <c r="J34" s="13">
        <f t="shared" ca="1" si="4"/>
        <v>101685.95</v>
      </c>
    </row>
    <row r="35" spans="1:10">
      <c r="A35" s="21">
        <f t="shared" ca="1" si="0"/>
        <v>45549</v>
      </c>
      <c r="B35" s="18" t="str">
        <f ca="1">INDEX(Regions!A$1:A$5, RANDBETWEEN(1, ROWS(Regions!A$1:A$5)))</f>
        <v>מערב</v>
      </c>
      <c r="C35" s="22" t="str">
        <f ca="1">INDEX(Agents!A$1:A$6, RANDBETWEEN(1, ROWS(Agents!A$1:A$6)))</f>
        <v>אורי גולדשטיין</v>
      </c>
      <c r="D35" s="18" t="str">
        <f ca="1">INDEX(Payment_Methods!A$1:A$5, RANDBETWEEN(1, ROWS([1]Payment_method!A$1:A$5)))</f>
        <v>Cash</v>
      </c>
      <c r="E35" s="23">
        <f ca="1">H35*Agent_Commission!$A$2</f>
        <v>2270.5374999999999</v>
      </c>
      <c r="F35" s="19">
        <f t="shared" ca="1" si="1"/>
        <v>24500</v>
      </c>
      <c r="G35" s="20">
        <f ca="1">VLOOKUP(A:A,BOA!F:G,2,FALSE)</f>
        <v>3.7069999999999999</v>
      </c>
      <c r="H35" s="13">
        <f t="shared" ca="1" si="2"/>
        <v>90821.5</v>
      </c>
      <c r="I35" s="23">
        <f t="shared" ca="1" si="3"/>
        <v>43132</v>
      </c>
      <c r="J35" s="13">
        <f t="shared" ca="1" si="4"/>
        <v>45418.962500000001</v>
      </c>
    </row>
    <row r="36" spans="1:10">
      <c r="A36" s="21">
        <f t="shared" ca="1" si="0"/>
        <v>45431</v>
      </c>
      <c r="B36" s="18" t="str">
        <f ca="1">INDEX(Regions!A$1:A$5, RANDBETWEEN(1, ROWS(Regions!A$1:A$5)))</f>
        <v>מרכז</v>
      </c>
      <c r="C36" s="22" t="str">
        <f ca="1">INDEX(Agents!A$1:A$6, RANDBETWEEN(1, ROWS(Agents!A$1:A$6)))</f>
        <v>דניאל לוי</v>
      </c>
      <c r="D36" s="18" t="str">
        <f ca="1">INDEX(Payment_Methods!A$1:A$5, RANDBETWEEN(1, ROWS([1]Payment_method!A$1:A$5)))</f>
        <v>PayPal</v>
      </c>
      <c r="E36" s="23">
        <f ca="1">H36*Agent_Commission!$A$2</f>
        <v>1672.2</v>
      </c>
      <c r="F36" s="19">
        <f t="shared" ca="1" si="1"/>
        <v>18000</v>
      </c>
      <c r="G36" s="20">
        <f ca="1">VLOOKUP(A:A,BOA!F:G,2,FALSE)</f>
        <v>3.7160000000000002</v>
      </c>
      <c r="H36" s="13">
        <f t="shared" ca="1" si="2"/>
        <v>66888</v>
      </c>
      <c r="I36" s="23">
        <f t="shared" ca="1" si="3"/>
        <v>47320</v>
      </c>
      <c r="J36" s="13">
        <f t="shared" ca="1" si="4"/>
        <v>17895.8</v>
      </c>
    </row>
    <row r="37" spans="1:10">
      <c r="A37" s="21">
        <f t="shared" ca="1" si="0"/>
        <v>45467</v>
      </c>
      <c r="B37" s="18" t="str">
        <f ca="1">INDEX(Regions!A$1:A$5, RANDBETWEEN(1, ROWS(Regions!A$1:A$5)))</f>
        <v>מזרח</v>
      </c>
      <c r="C37" s="22" t="str">
        <f ca="1">INDEX(Agents!A$1:A$6, RANDBETWEEN(1, ROWS(Agents!A$1:A$6)))</f>
        <v>אורי גולדשטיין</v>
      </c>
      <c r="D37" s="18" t="str">
        <f ca="1">INDEX(Payment_Methods!A$1:A$5, RANDBETWEEN(1, ROWS([1]Payment_method!A$1:A$5)))</f>
        <v>PayBox</v>
      </c>
      <c r="E37" s="23">
        <f ca="1">H37*Agent_Commission!$A$2</f>
        <v>2327.5</v>
      </c>
      <c r="F37" s="19">
        <f t="shared" ca="1" si="1"/>
        <v>25000</v>
      </c>
      <c r="G37" s="20">
        <f ca="1">VLOOKUP(A:A,BOA!F:G,2,FALSE)</f>
        <v>3.7240000000000002</v>
      </c>
      <c r="H37" s="13">
        <f t="shared" ca="1" si="2"/>
        <v>93100</v>
      </c>
      <c r="I37" s="23">
        <f t="shared" ca="1" si="3"/>
        <v>53472</v>
      </c>
      <c r="J37" s="13">
        <f t="shared" ca="1" si="4"/>
        <v>37300.5</v>
      </c>
    </row>
    <row r="38" spans="1:10">
      <c r="A38" s="21">
        <f t="shared" ca="1" si="0"/>
        <v>45593</v>
      </c>
      <c r="B38" s="18" t="str">
        <f ca="1">INDEX(Regions!A$1:A$5, RANDBETWEEN(1, ROWS(Regions!A$1:A$5)))</f>
        <v>דרום</v>
      </c>
      <c r="C38" s="22" t="str">
        <f ca="1">INDEX(Agents!A$1:A$6, RANDBETWEEN(1, ROWS(Agents!A$1:A$6)))</f>
        <v>מיכל רוזנברג</v>
      </c>
      <c r="D38" s="18" t="str">
        <f ca="1">INDEX(Payment_Methods!A$1:A$5, RANDBETWEEN(1, ROWS([1]Payment_method!A$1:A$5)))</f>
        <v>Bit</v>
      </c>
      <c r="E38" s="23">
        <f ca="1">H38*Agent_Commission!$A$2</f>
        <v>1491.2</v>
      </c>
      <c r="F38" s="19">
        <f t="shared" ca="1" si="1"/>
        <v>16000</v>
      </c>
      <c r="G38" s="20">
        <f ca="1">VLOOKUP(A:A,BOA!F:G,2,FALSE)</f>
        <v>3.7280000000000002</v>
      </c>
      <c r="H38" s="13">
        <f t="shared" ca="1" si="2"/>
        <v>59648</v>
      </c>
      <c r="I38" s="23">
        <f t="shared" ca="1" si="3"/>
        <v>39403</v>
      </c>
      <c r="J38" s="13">
        <f t="shared" ca="1" si="4"/>
        <v>18753.8</v>
      </c>
    </row>
    <row r="39" spans="1:10">
      <c r="A39" s="21">
        <f t="shared" ca="1" si="0"/>
        <v>45623</v>
      </c>
      <c r="B39" s="18" t="str">
        <f ca="1">INDEX(Regions!A$1:A$5, RANDBETWEEN(1, ROWS(Regions!A$1:A$5)))</f>
        <v>דרום</v>
      </c>
      <c r="C39" s="22" t="str">
        <f ca="1">INDEX(Agents!A$1:A$6, RANDBETWEEN(1, ROWS(Agents!A$1:A$6)))</f>
        <v>יובל כהן</v>
      </c>
      <c r="D39" s="18" t="str">
        <f ca="1">INDEX(Payment_Methods!A$1:A$5, RANDBETWEEN(1, ROWS([1]Payment_method!A$1:A$5)))</f>
        <v>Credit</v>
      </c>
      <c r="E39" s="23">
        <f ca="1">H39*Agent_Commission!$A$2</f>
        <v>2101.0500000000002</v>
      </c>
      <c r="F39" s="19">
        <f t="shared" ca="1" si="1"/>
        <v>23000</v>
      </c>
      <c r="G39" s="20">
        <f ca="1">VLOOKUP(A:A,BOA!F:G,2,FALSE)</f>
        <v>3.6539999999999999</v>
      </c>
      <c r="H39" s="13">
        <f t="shared" ca="1" si="2"/>
        <v>84042</v>
      </c>
      <c r="I39" s="23">
        <f t="shared" ca="1" si="3"/>
        <v>53226</v>
      </c>
      <c r="J39" s="13">
        <f t="shared" ca="1" si="4"/>
        <v>28714.95</v>
      </c>
    </row>
    <row r="40" spans="1:10">
      <c r="A40" s="21">
        <f t="shared" ca="1" si="0"/>
        <v>45333</v>
      </c>
      <c r="B40" s="18" t="str">
        <f ca="1">INDEX(Regions!A$1:A$5, RANDBETWEEN(1, ROWS(Regions!A$1:A$5)))</f>
        <v>מערב</v>
      </c>
      <c r="C40" s="22" t="str">
        <f ca="1">INDEX(Agents!A$1:A$6, RANDBETWEEN(1, ROWS(Agents!A$1:A$6)))</f>
        <v>יובל כהן</v>
      </c>
      <c r="D40" s="18" t="str">
        <f ca="1">INDEX(Payment_Methods!A$1:A$5, RANDBETWEEN(1, ROWS([1]Payment_method!A$1:A$5)))</f>
        <v>Credit</v>
      </c>
      <c r="E40" s="23">
        <f ca="1">H40*Agent_Commission!$A$2</f>
        <v>2440.65</v>
      </c>
      <c r="F40" s="19">
        <f t="shared" ca="1" si="1"/>
        <v>26500</v>
      </c>
      <c r="G40" s="20">
        <f ca="1">VLOOKUP(A:A,BOA!F:G,2,FALSE)</f>
        <v>3.6840000000000002</v>
      </c>
      <c r="H40" s="13">
        <f t="shared" ca="1" si="2"/>
        <v>97626</v>
      </c>
      <c r="I40" s="23">
        <f t="shared" ca="1" si="3"/>
        <v>50440</v>
      </c>
      <c r="J40" s="13">
        <f t="shared" ca="1" si="4"/>
        <v>44745.35</v>
      </c>
    </row>
    <row r="41" spans="1:10">
      <c r="A41" s="21">
        <f t="shared" ca="1" si="0"/>
        <v>45378</v>
      </c>
      <c r="B41" s="18" t="str">
        <f ca="1">INDEX(Regions!A$1:A$5, RANDBETWEEN(1, ROWS(Regions!A$1:A$5)))</f>
        <v>דרום</v>
      </c>
      <c r="C41" s="22" t="str">
        <f ca="1">INDEX(Agents!A$1:A$6, RANDBETWEEN(1, ROWS(Agents!A$1:A$6)))</f>
        <v>מיכל רוזנברג</v>
      </c>
      <c r="D41" s="18" t="str">
        <f ca="1">INDEX(Payment_Methods!A$1:A$5, RANDBETWEEN(1, ROWS([1]Payment_method!A$1:A$5)))</f>
        <v>Credit</v>
      </c>
      <c r="E41" s="23">
        <f ca="1">H41*Agent_Commission!$A$2</f>
        <v>1509.75</v>
      </c>
      <c r="F41" s="19">
        <f t="shared" ca="1" si="1"/>
        <v>16500</v>
      </c>
      <c r="G41" s="20">
        <f ca="1">VLOOKUP(A:A,BOA!F:G,2,FALSE)</f>
        <v>3.66</v>
      </c>
      <c r="H41" s="13">
        <f t="shared" ca="1" si="2"/>
        <v>60390</v>
      </c>
      <c r="I41" s="23">
        <f t="shared" ca="1" si="3"/>
        <v>19049</v>
      </c>
      <c r="J41" s="13">
        <f t="shared" ca="1" si="4"/>
        <v>39831.25</v>
      </c>
    </row>
    <row r="42" spans="1:10">
      <c r="A42" s="21">
        <f t="shared" ca="1" si="0"/>
        <v>45584</v>
      </c>
      <c r="B42" s="18" t="str">
        <f ca="1">INDEX(Regions!A$1:A$5, RANDBETWEEN(1, ROWS(Regions!A$1:A$5)))</f>
        <v>מרכז</v>
      </c>
      <c r="C42" s="22" t="str">
        <f ca="1">INDEX(Agents!A$1:A$6, RANDBETWEEN(1, ROWS(Agents!A$1:A$6)))</f>
        <v>נועם אברמוביץ</v>
      </c>
      <c r="D42" s="18" t="str">
        <f ca="1">INDEX(Payment_Methods!A$1:A$5, RANDBETWEEN(1, ROWS([1]Payment_method!A$1:A$5)))</f>
        <v>Credit</v>
      </c>
      <c r="E42" s="23">
        <f ca="1">H42*Agent_Commission!$A$2</f>
        <v>3527.3500000000004</v>
      </c>
      <c r="F42" s="19">
        <f t="shared" ca="1" si="1"/>
        <v>38000</v>
      </c>
      <c r="G42" s="20">
        <f ca="1">VLOOKUP(A:A,BOA!F:G,2,FALSE)</f>
        <v>3.7130000000000001</v>
      </c>
      <c r="H42" s="13">
        <f t="shared" ca="1" si="2"/>
        <v>141094</v>
      </c>
      <c r="I42" s="23">
        <f t="shared" ca="1" si="3"/>
        <v>18598</v>
      </c>
      <c r="J42" s="13">
        <f t="shared" ca="1" si="4"/>
        <v>118968.65</v>
      </c>
    </row>
    <row r="43" spans="1:10">
      <c r="A43" s="21">
        <f t="shared" ca="1" si="0"/>
        <v>45472</v>
      </c>
      <c r="B43" s="18" t="str">
        <f ca="1">INDEX(Regions!A$1:A$5, RANDBETWEEN(1, ROWS(Regions!A$1:A$5)))</f>
        <v>מרכז</v>
      </c>
      <c r="C43" s="22" t="str">
        <f ca="1">INDEX(Agents!A$1:A$6, RANDBETWEEN(1, ROWS(Agents!A$1:A$6)))</f>
        <v>מיכל רוזנברג</v>
      </c>
      <c r="D43" s="18" t="str">
        <f ca="1">INDEX(Payment_Methods!A$1:A$5, RANDBETWEEN(1, ROWS([1]Payment_method!A$1:A$5)))</f>
        <v>Credit</v>
      </c>
      <c r="E43" s="23">
        <f ca="1">H43*Agent_Commission!$A$2</f>
        <v>3524.0625</v>
      </c>
      <c r="F43" s="19">
        <f t="shared" ca="1" si="1"/>
        <v>37500</v>
      </c>
      <c r="G43" s="20">
        <f ca="1">VLOOKUP(A:A,BOA!F:G,2,FALSE)</f>
        <v>3.7589999999999999</v>
      </c>
      <c r="H43" s="13">
        <f t="shared" ca="1" si="2"/>
        <v>140962.5</v>
      </c>
      <c r="I43" s="23">
        <f t="shared" ca="1" si="3"/>
        <v>53750</v>
      </c>
      <c r="J43" s="13">
        <f t="shared" ca="1" si="4"/>
        <v>83688.4375</v>
      </c>
    </row>
    <row r="44" spans="1:10">
      <c r="A44" s="21">
        <f t="shared" ca="1" si="0"/>
        <v>45330</v>
      </c>
      <c r="B44" s="18" t="str">
        <f ca="1">INDEX(Regions!A$1:A$5, RANDBETWEEN(1, ROWS(Regions!A$1:A$5)))</f>
        <v>מרכז</v>
      </c>
      <c r="C44" s="22" t="str">
        <f ca="1">INDEX(Agents!A$1:A$6, RANDBETWEEN(1, ROWS(Agents!A$1:A$6)))</f>
        <v>דניאל לוי</v>
      </c>
      <c r="D44" s="18" t="str">
        <f ca="1">INDEX(Payment_Methods!A$1:A$5, RANDBETWEEN(1, ROWS([1]Payment_method!A$1:A$5)))</f>
        <v>Credit</v>
      </c>
      <c r="E44" s="23">
        <f ca="1">H44*Agent_Commission!$A$2</f>
        <v>2796.0875000000001</v>
      </c>
      <c r="F44" s="19">
        <f t="shared" ca="1" si="1"/>
        <v>30500</v>
      </c>
      <c r="G44" s="20">
        <f ca="1">VLOOKUP(A:A,BOA!F:G,2,FALSE)</f>
        <v>3.6669999999999998</v>
      </c>
      <c r="H44" s="13">
        <f t="shared" ca="1" si="2"/>
        <v>111843.5</v>
      </c>
      <c r="I44" s="23">
        <f t="shared" ca="1" si="3"/>
        <v>19246</v>
      </c>
      <c r="J44" s="13">
        <f t="shared" ca="1" si="4"/>
        <v>89801.412500000006</v>
      </c>
    </row>
    <row r="45" spans="1:10">
      <c r="A45" s="21">
        <f t="shared" ca="1" si="0"/>
        <v>45358</v>
      </c>
      <c r="B45" s="18" t="str">
        <f ca="1">INDEX(Regions!A$1:A$5, RANDBETWEEN(1, ROWS(Regions!A$1:A$5)))</f>
        <v>מזרח</v>
      </c>
      <c r="C45" s="22" t="str">
        <f ca="1">INDEX(Agents!A$1:A$6, RANDBETWEEN(1, ROWS(Agents!A$1:A$6)))</f>
        <v>יובל כהן</v>
      </c>
      <c r="D45" s="18" t="str">
        <f ca="1">INDEX(Payment_Methods!A$1:A$5, RANDBETWEEN(1, ROWS([1]Payment_method!A$1:A$5)))</f>
        <v>Credit</v>
      </c>
      <c r="E45" s="23">
        <f ca="1">H45*Agent_Commission!$A$2</f>
        <v>1301.375</v>
      </c>
      <c r="F45" s="19">
        <f t="shared" ca="1" si="1"/>
        <v>14500</v>
      </c>
      <c r="G45" s="20">
        <f ca="1">VLOOKUP(A:A,BOA!F:G,2,FALSE)</f>
        <v>3.59</v>
      </c>
      <c r="H45" s="13">
        <f t="shared" ca="1" si="2"/>
        <v>52055</v>
      </c>
      <c r="I45" s="23">
        <f t="shared" ca="1" si="3"/>
        <v>43822</v>
      </c>
      <c r="J45" s="13">
        <f t="shared" ca="1" si="4"/>
        <v>6931.625</v>
      </c>
    </row>
    <row r="46" spans="1:10">
      <c r="A46" s="21">
        <f t="shared" ca="1" si="0"/>
        <v>45450</v>
      </c>
      <c r="B46" s="18" t="str">
        <f ca="1">INDEX(Regions!A$1:A$5, RANDBETWEEN(1, ROWS(Regions!A$1:A$5)))</f>
        <v>צפון</v>
      </c>
      <c r="C46" s="22" t="str">
        <f ca="1">INDEX(Agents!A$1:A$6, RANDBETWEEN(1, ROWS(Agents!A$1:A$6)))</f>
        <v>נועם אברמוביץ</v>
      </c>
      <c r="D46" s="18" t="str">
        <f ca="1">INDEX(Payment_Methods!A$1:A$5, RANDBETWEEN(1, ROWS([1]Payment_method!A$1:A$5)))</f>
        <v>PayBox</v>
      </c>
      <c r="E46" s="23">
        <f ca="1">H46*Agent_Commission!$A$2</f>
        <v>3498.75</v>
      </c>
      <c r="F46" s="19">
        <f t="shared" ca="1" si="1"/>
        <v>37500</v>
      </c>
      <c r="G46" s="20">
        <f ca="1">VLOOKUP(A:A,BOA!F:G,2,FALSE)</f>
        <v>3.7320000000000002</v>
      </c>
      <c r="H46" s="13">
        <f t="shared" ca="1" si="2"/>
        <v>139950</v>
      </c>
      <c r="I46" s="23">
        <f t="shared" ca="1" si="3"/>
        <v>15845</v>
      </c>
      <c r="J46" s="13">
        <f t="shared" ca="1" si="4"/>
        <v>120606.25</v>
      </c>
    </row>
    <row r="47" spans="1:10">
      <c r="A47" s="21">
        <f t="shared" ca="1" si="0"/>
        <v>45324</v>
      </c>
      <c r="B47" s="18" t="str">
        <f ca="1">INDEX(Regions!A$1:A$5, RANDBETWEEN(1, ROWS(Regions!A$1:A$5)))</f>
        <v>דרום</v>
      </c>
      <c r="C47" s="22" t="str">
        <f ca="1">INDEX(Agents!A$1:A$6, RANDBETWEEN(1, ROWS(Agents!A$1:A$6)))</f>
        <v>נועם אברמוביץ</v>
      </c>
      <c r="D47" s="18" t="str">
        <f ca="1">INDEX(Payment_Methods!A$1:A$5, RANDBETWEEN(1, ROWS([1]Payment_method!A$1:A$5)))</f>
        <v>PayBox</v>
      </c>
      <c r="E47" s="23">
        <f ca="1">H47*Agent_Commission!$A$2</f>
        <v>2733</v>
      </c>
      <c r="F47" s="19">
        <f t="shared" ca="1" si="1"/>
        <v>30000</v>
      </c>
      <c r="G47" s="20">
        <f ca="1">VLOOKUP(A:A,BOA!F:G,2,FALSE)</f>
        <v>3.6440000000000001</v>
      </c>
      <c r="H47" s="13">
        <f t="shared" ca="1" si="2"/>
        <v>109320</v>
      </c>
      <c r="I47" s="23">
        <f t="shared" ca="1" si="3"/>
        <v>50647</v>
      </c>
      <c r="J47" s="13">
        <f t="shared" ca="1" si="4"/>
        <v>55940</v>
      </c>
    </row>
    <row r="48" spans="1:10">
      <c r="A48" s="21">
        <f t="shared" ca="1" si="0"/>
        <v>45476</v>
      </c>
      <c r="B48" s="18" t="str">
        <f ca="1">INDEX(Regions!A$1:A$5, RANDBETWEEN(1, ROWS(Regions!A$1:A$5)))</f>
        <v>דרום</v>
      </c>
      <c r="C48" s="22" t="str">
        <f ca="1">INDEX(Agents!A$1:A$6, RANDBETWEEN(1, ROWS(Agents!A$1:A$6)))</f>
        <v>יובל כהן</v>
      </c>
      <c r="D48" s="18" t="str">
        <f ca="1">INDEX(Payment_Methods!A$1:A$5, RANDBETWEEN(1, ROWS([1]Payment_method!A$1:A$5)))</f>
        <v>Cash</v>
      </c>
      <c r="E48" s="23">
        <f ca="1">H48*Agent_Commission!$A$2</f>
        <v>2728.1750000000002</v>
      </c>
      <c r="F48" s="19">
        <f t="shared" ca="1" si="1"/>
        <v>29000</v>
      </c>
      <c r="G48" s="20">
        <f ca="1">VLOOKUP(A:A,BOA!F:G,2,FALSE)</f>
        <v>3.7629999999999999</v>
      </c>
      <c r="H48" s="13">
        <f t="shared" ca="1" si="2"/>
        <v>109127</v>
      </c>
      <c r="I48" s="23">
        <f t="shared" ca="1" si="3"/>
        <v>32002</v>
      </c>
      <c r="J48" s="13">
        <f t="shared" ca="1" si="4"/>
        <v>74396.824999999997</v>
      </c>
    </row>
    <row r="49" spans="1:10">
      <c r="A49" s="21">
        <f t="shared" ca="1" si="0"/>
        <v>45385</v>
      </c>
      <c r="B49" s="18" t="str">
        <f ca="1">INDEX(Regions!A$1:A$5, RANDBETWEEN(1, ROWS(Regions!A$1:A$5)))</f>
        <v>מרכז</v>
      </c>
      <c r="C49" s="22" t="str">
        <f ca="1">INDEX(Agents!A$1:A$6, RANDBETWEEN(1, ROWS(Agents!A$1:A$6)))</f>
        <v>נועם אברמוביץ</v>
      </c>
      <c r="D49" s="18" t="str">
        <f ca="1">INDEX(Payment_Methods!A$1:A$5, RANDBETWEEN(1, ROWS([1]Payment_method!A$1:A$5)))</f>
        <v>Bit</v>
      </c>
      <c r="E49" s="23">
        <f ca="1">H49*Agent_Commission!$A$2</f>
        <v>2192.5500000000002</v>
      </c>
      <c r="F49" s="19">
        <f t="shared" ca="1" si="1"/>
        <v>23500</v>
      </c>
      <c r="G49" s="20">
        <f ca="1">VLOOKUP(A:A,BOA!F:G,2,FALSE)</f>
        <v>3.7320000000000002</v>
      </c>
      <c r="H49" s="13">
        <f t="shared" ca="1" si="2"/>
        <v>87702</v>
      </c>
      <c r="I49" s="23">
        <f t="shared" ca="1" si="3"/>
        <v>38128</v>
      </c>
      <c r="J49" s="13">
        <f t="shared" ca="1" si="4"/>
        <v>47381.45</v>
      </c>
    </row>
    <row r="50" spans="1:10">
      <c r="A50" s="21">
        <f t="shared" ca="1" si="0"/>
        <v>45488</v>
      </c>
      <c r="B50" s="18" t="str">
        <f ca="1">INDEX(Regions!A$1:A$5, RANDBETWEEN(1, ROWS(Regions!A$1:A$5)))</f>
        <v>מזרח</v>
      </c>
      <c r="C50" s="22" t="str">
        <f ca="1">INDEX(Agents!A$1:A$6, RANDBETWEEN(1, ROWS(Agents!A$1:A$6)))</f>
        <v>מיכל רוזנברג</v>
      </c>
      <c r="D50" s="18" t="str">
        <f ca="1">INDEX(Payment_Methods!A$1:A$5, RANDBETWEEN(1, ROWS([1]Payment_method!A$1:A$5)))</f>
        <v>PayPal</v>
      </c>
      <c r="E50" s="23">
        <f ca="1">H50*Agent_Commission!$A$2</f>
        <v>3386.25</v>
      </c>
      <c r="F50" s="19">
        <f t="shared" ca="1" si="1"/>
        <v>37500</v>
      </c>
      <c r="G50" s="20">
        <f ca="1">VLOOKUP(A:A,BOA!F:G,2,FALSE)</f>
        <v>3.6120000000000001</v>
      </c>
      <c r="H50" s="13">
        <f t="shared" ca="1" si="2"/>
        <v>135450</v>
      </c>
      <c r="I50" s="23">
        <f t="shared" ca="1" si="3"/>
        <v>35668</v>
      </c>
      <c r="J50" s="13">
        <f t="shared" ca="1" si="4"/>
        <v>96395.75</v>
      </c>
    </row>
    <row r="51" spans="1:10">
      <c r="A51" s="21">
        <f t="shared" ca="1" si="0"/>
        <v>45431</v>
      </c>
      <c r="B51" s="18" t="str">
        <f ca="1">INDEX(Regions!A$1:A$5, RANDBETWEEN(1, ROWS(Regions!A$1:A$5)))</f>
        <v>צפון</v>
      </c>
      <c r="C51" s="22" t="str">
        <f ca="1">INDEX(Agents!A$1:A$6, RANDBETWEEN(1, ROWS(Agents!A$1:A$6)))</f>
        <v>אורי גולדשטיין</v>
      </c>
      <c r="D51" s="18" t="str">
        <f ca="1">INDEX(Payment_Methods!A$1:A$5, RANDBETWEEN(1, ROWS([1]Payment_method!A$1:A$5)))</f>
        <v>Cash</v>
      </c>
      <c r="E51" s="23">
        <f ca="1">H51*Agent_Commission!$A$2</f>
        <v>2276.0500000000002</v>
      </c>
      <c r="F51" s="19">
        <f t="shared" ca="1" si="1"/>
        <v>24500</v>
      </c>
      <c r="G51" s="20">
        <f ca="1">VLOOKUP(A:A,BOA!F:G,2,FALSE)</f>
        <v>3.7160000000000002</v>
      </c>
      <c r="H51" s="13">
        <f t="shared" ca="1" si="2"/>
        <v>91042</v>
      </c>
      <c r="I51" s="23">
        <f t="shared" ca="1" si="3"/>
        <v>28092</v>
      </c>
      <c r="J51" s="13">
        <f t="shared" ca="1" si="4"/>
        <v>60673.95</v>
      </c>
    </row>
    <row r="52" spans="1:10">
      <c r="A52" s="21">
        <f t="shared" ca="1" si="0"/>
        <v>45462</v>
      </c>
      <c r="B52" s="18" t="str">
        <f ca="1">INDEX(Regions!A$1:A$5, RANDBETWEEN(1, ROWS(Regions!A$1:A$5)))</f>
        <v>מערב</v>
      </c>
      <c r="C52" s="22" t="str">
        <f ca="1">INDEX(Agents!A$1:A$6, RANDBETWEEN(1, ROWS(Agents!A$1:A$6)))</f>
        <v>מיכל רוזנברג</v>
      </c>
      <c r="D52" s="18" t="str">
        <f ca="1">INDEX(Payment_Methods!A$1:A$5, RANDBETWEEN(1, ROWS([1]Payment_method!A$1:A$5)))</f>
        <v>Credit</v>
      </c>
      <c r="E52" s="23">
        <f ca="1">H52*Agent_Commission!$A$2</f>
        <v>2972.8</v>
      </c>
      <c r="F52" s="19">
        <f t="shared" ca="1" si="1"/>
        <v>32000</v>
      </c>
      <c r="G52" s="20">
        <f ca="1">VLOOKUP(A:A,BOA!F:G,2,FALSE)</f>
        <v>3.7160000000000002</v>
      </c>
      <c r="H52" s="13">
        <f t="shared" ca="1" si="2"/>
        <v>118912</v>
      </c>
      <c r="I52" s="23">
        <f t="shared" ca="1" si="3"/>
        <v>28107</v>
      </c>
      <c r="J52" s="13">
        <f t="shared" ca="1" si="4"/>
        <v>87832.2</v>
      </c>
    </row>
    <row r="53" spans="1:10">
      <c r="A53" s="21">
        <f t="shared" ca="1" si="0"/>
        <v>45532</v>
      </c>
      <c r="B53" s="18" t="str">
        <f ca="1">INDEX(Regions!A$1:A$5, RANDBETWEEN(1, ROWS(Regions!A$1:A$5)))</f>
        <v>צפון</v>
      </c>
      <c r="C53" s="22" t="str">
        <f ca="1">INDEX(Agents!A$1:A$6, RANDBETWEEN(1, ROWS(Agents!A$1:A$6)))</f>
        <v>יובל כהן</v>
      </c>
      <c r="D53" s="18" t="str">
        <f ca="1">INDEX(Payment_Methods!A$1:A$5, RANDBETWEEN(1, ROWS([1]Payment_method!A$1:A$5)))</f>
        <v>PayBox</v>
      </c>
      <c r="E53" s="23">
        <f ca="1">H53*Agent_Commission!$A$2</f>
        <v>1421.3500000000001</v>
      </c>
      <c r="F53" s="19">
        <f t="shared" ca="1" si="1"/>
        <v>15500</v>
      </c>
      <c r="G53" s="20">
        <f ca="1">VLOOKUP(A:A,BOA!F:G,2,FALSE)</f>
        <v>3.6680000000000001</v>
      </c>
      <c r="H53" s="13">
        <f t="shared" ca="1" si="2"/>
        <v>56854</v>
      </c>
      <c r="I53" s="23">
        <f t="shared" ca="1" si="3"/>
        <v>26642</v>
      </c>
      <c r="J53" s="13">
        <f t="shared" ca="1" si="4"/>
        <v>28790.65</v>
      </c>
    </row>
    <row r="54" spans="1:10">
      <c r="A54" s="21">
        <f t="shared" ca="1" si="0"/>
        <v>45621</v>
      </c>
      <c r="B54" s="18" t="str">
        <f ca="1">INDEX(Regions!A$1:A$5, RANDBETWEEN(1, ROWS(Regions!A$1:A$5)))</f>
        <v>מערב</v>
      </c>
      <c r="C54" s="22" t="str">
        <f ca="1">INDEX(Agents!A$1:A$6, RANDBETWEEN(1, ROWS(Agents!A$1:A$6)))</f>
        <v>יובל כהן</v>
      </c>
      <c r="D54" s="18" t="str">
        <f ca="1">INDEX(Payment_Methods!A$1:A$5, RANDBETWEEN(1, ROWS([1]Payment_method!A$1:A$5)))</f>
        <v>Bit</v>
      </c>
      <c r="E54" s="23">
        <f ca="1">H54*Agent_Commission!$A$2</f>
        <v>3628.0750000000003</v>
      </c>
      <c r="F54" s="19">
        <f t="shared" ca="1" si="1"/>
        <v>39500</v>
      </c>
      <c r="G54" s="20">
        <f ca="1">VLOOKUP(A:A,BOA!F:G,2,FALSE)</f>
        <v>3.6739999999999999</v>
      </c>
      <c r="H54" s="13">
        <f t="shared" ca="1" si="2"/>
        <v>145123</v>
      </c>
      <c r="I54" s="23">
        <f t="shared" ca="1" si="3"/>
        <v>33245</v>
      </c>
      <c r="J54" s="13">
        <f t="shared" ca="1" si="4"/>
        <v>108249.925</v>
      </c>
    </row>
    <row r="55" spans="1:10">
      <c r="A55" s="21">
        <f t="shared" ca="1" si="0"/>
        <v>45490</v>
      </c>
      <c r="B55" s="18" t="str">
        <f ca="1">INDEX(Regions!A$1:A$5, RANDBETWEEN(1, ROWS(Regions!A$1:A$5)))</f>
        <v>מזרח</v>
      </c>
      <c r="C55" s="22" t="str">
        <f ca="1">INDEX(Agents!A$1:A$6, RANDBETWEEN(1, ROWS(Agents!A$1:A$6)))</f>
        <v>יובל כהן</v>
      </c>
      <c r="D55" s="18" t="str">
        <f ca="1">INDEX(Payment_Methods!A$1:A$5, RANDBETWEEN(1, ROWS([1]Payment_method!A$1:A$5)))</f>
        <v>Bit</v>
      </c>
      <c r="E55" s="23">
        <f ca="1">H55*Agent_Commission!$A$2</f>
        <v>1360.125</v>
      </c>
      <c r="F55" s="19">
        <f t="shared" ca="1" si="1"/>
        <v>15000</v>
      </c>
      <c r="G55" s="20">
        <f ca="1">VLOOKUP(A:A,BOA!F:G,2,FALSE)</f>
        <v>3.6269999999999998</v>
      </c>
      <c r="H55" s="13">
        <f t="shared" ca="1" si="2"/>
        <v>54405</v>
      </c>
      <c r="I55" s="23">
        <f t="shared" ca="1" si="3"/>
        <v>21744</v>
      </c>
      <c r="J55" s="13">
        <f t="shared" ca="1" si="4"/>
        <v>31300.875</v>
      </c>
    </row>
    <row r="56" spans="1:10">
      <c r="A56" s="21">
        <f t="shared" ca="1" si="0"/>
        <v>45407</v>
      </c>
      <c r="B56" s="18" t="str">
        <f ca="1">INDEX(Regions!A$1:A$5, RANDBETWEEN(1, ROWS(Regions!A$1:A$5)))</f>
        <v>מרכז</v>
      </c>
      <c r="C56" s="22" t="str">
        <f ca="1">INDEX(Agents!A$1:A$6, RANDBETWEEN(1, ROWS(Agents!A$1:A$6)))</f>
        <v>יובל כהן</v>
      </c>
      <c r="D56" s="18" t="str">
        <f ca="1">INDEX(Payment_Methods!A$1:A$5, RANDBETWEEN(1, ROWS([1]Payment_method!A$1:A$5)))</f>
        <v>PayBox</v>
      </c>
      <c r="E56" s="23">
        <f ca="1">H56*Agent_Commission!$A$2</f>
        <v>3082.625</v>
      </c>
      <c r="F56" s="19">
        <f t="shared" ca="1" si="1"/>
        <v>32500</v>
      </c>
      <c r="G56" s="20">
        <f ca="1">VLOOKUP(A:A,BOA!F:G,2,FALSE)</f>
        <v>3.794</v>
      </c>
      <c r="H56" s="13">
        <f t="shared" ca="1" si="2"/>
        <v>123305</v>
      </c>
      <c r="I56" s="23">
        <f t="shared" ca="1" si="3"/>
        <v>18975</v>
      </c>
      <c r="J56" s="13">
        <f t="shared" ca="1" si="4"/>
        <v>101247.375</v>
      </c>
    </row>
    <row r="57" spans="1:10">
      <c r="A57" s="21">
        <f t="shared" ca="1" si="0"/>
        <v>45486</v>
      </c>
      <c r="B57" s="18" t="str">
        <f ca="1">INDEX(Regions!A$1:A$5, RANDBETWEEN(1, ROWS(Regions!A$1:A$5)))</f>
        <v>צפון</v>
      </c>
      <c r="C57" s="22" t="str">
        <f ca="1">INDEX(Agents!A$1:A$6, RANDBETWEEN(1, ROWS(Agents!A$1:A$6)))</f>
        <v>מיכל רוזנברג</v>
      </c>
      <c r="D57" s="18" t="str">
        <f ca="1">INDEX(Payment_Methods!A$1:A$5, RANDBETWEEN(1, ROWS([1]Payment_method!A$1:A$5)))</f>
        <v>PayPal</v>
      </c>
      <c r="E57" s="23">
        <f ca="1">H57*Agent_Commission!$A$2</f>
        <v>2913.6000000000004</v>
      </c>
      <c r="F57" s="19">
        <f t="shared" ca="1" si="1"/>
        <v>32000</v>
      </c>
      <c r="G57" s="20">
        <f ca="1">VLOOKUP(A:A,BOA!F:G,2,FALSE)</f>
        <v>3.6419999999999999</v>
      </c>
      <c r="H57" s="13">
        <f t="shared" ca="1" si="2"/>
        <v>116544</v>
      </c>
      <c r="I57" s="23">
        <f t="shared" ca="1" si="3"/>
        <v>26387</v>
      </c>
      <c r="J57" s="13">
        <f t="shared" ca="1" si="4"/>
        <v>87243.4</v>
      </c>
    </row>
    <row r="58" spans="1:10">
      <c r="A58" s="21">
        <f t="shared" ca="1" si="0"/>
        <v>45261</v>
      </c>
      <c r="B58" s="18" t="str">
        <f ca="1">INDEX(Regions!A$1:A$5, RANDBETWEEN(1, ROWS(Regions!A$1:A$5)))</f>
        <v>מערב</v>
      </c>
      <c r="C58" s="22" t="str">
        <f ca="1">INDEX(Agents!A$1:A$6, RANDBETWEEN(1, ROWS(Agents!A$1:A$6)))</f>
        <v>נועם אברמוביץ</v>
      </c>
      <c r="D58" s="18" t="str">
        <f ca="1">INDEX(Payment_Methods!A$1:A$5, RANDBETWEEN(1, ROWS([1]Payment_method!A$1:A$5)))</f>
        <v>PayPal</v>
      </c>
      <c r="E58" s="23">
        <f ca="1">H58*Agent_Commission!$A$2</f>
        <v>3318.3625000000002</v>
      </c>
      <c r="F58" s="19">
        <f t="shared" ca="1" si="1"/>
        <v>35500</v>
      </c>
      <c r="G58" s="20">
        <f ca="1">VLOOKUP(A:A,BOA!F:G,2,FALSE)</f>
        <v>3.7389999999999999</v>
      </c>
      <c r="H58" s="13">
        <f t="shared" ca="1" si="2"/>
        <v>132734.5</v>
      </c>
      <c r="I58" s="23">
        <f t="shared" ca="1" si="3"/>
        <v>20003</v>
      </c>
      <c r="J58" s="13">
        <f t="shared" ca="1" si="4"/>
        <v>109413.1375</v>
      </c>
    </row>
    <row r="59" spans="1:10">
      <c r="A59" s="21">
        <f t="shared" ca="1" si="0"/>
        <v>45423</v>
      </c>
      <c r="B59" s="18" t="str">
        <f ca="1">INDEX(Regions!A$1:A$5, RANDBETWEEN(1, ROWS(Regions!A$1:A$5)))</f>
        <v>דרום</v>
      </c>
      <c r="C59" s="22" t="str">
        <f ca="1">INDEX(Agents!A$1:A$6, RANDBETWEEN(1, ROWS(Agents!A$1:A$6)))</f>
        <v>דניאל לוי</v>
      </c>
      <c r="D59" s="18" t="str">
        <f ca="1">INDEX(Payment_Methods!A$1:A$5, RANDBETWEEN(1, ROWS([1]Payment_method!A$1:A$5)))</f>
        <v>Cash</v>
      </c>
      <c r="E59" s="23">
        <f ca="1">H59*Agent_Commission!$A$2</f>
        <v>3023.3125</v>
      </c>
      <c r="F59" s="19">
        <f t="shared" ca="1" si="1"/>
        <v>32500</v>
      </c>
      <c r="G59" s="20">
        <f ca="1">VLOOKUP(A:A,BOA!F:G,2,FALSE)</f>
        <v>3.7210000000000001</v>
      </c>
      <c r="H59" s="13">
        <f t="shared" ca="1" si="2"/>
        <v>120932.5</v>
      </c>
      <c r="I59" s="23">
        <f t="shared" ca="1" si="3"/>
        <v>21247</v>
      </c>
      <c r="J59" s="13">
        <f t="shared" ca="1" si="4"/>
        <v>96662.1875</v>
      </c>
    </row>
    <row r="60" spans="1:10">
      <c r="A60" s="21">
        <f t="shared" ca="1" si="0"/>
        <v>45486</v>
      </c>
      <c r="B60" s="18" t="str">
        <f ca="1">INDEX(Regions!A$1:A$5, RANDBETWEEN(1, ROWS(Regions!A$1:A$5)))</f>
        <v>דרום</v>
      </c>
      <c r="C60" s="22" t="str">
        <f ca="1">INDEX(Agents!A$1:A$6, RANDBETWEEN(1, ROWS(Agents!A$1:A$6)))</f>
        <v>נועם אברמוביץ</v>
      </c>
      <c r="D60" s="18" t="str">
        <f ca="1">INDEX(Payment_Methods!A$1:A$5, RANDBETWEEN(1, ROWS([1]Payment_method!A$1:A$5)))</f>
        <v>PayBox</v>
      </c>
      <c r="E60" s="23">
        <f ca="1">H60*Agent_Commission!$A$2</f>
        <v>1912.0500000000002</v>
      </c>
      <c r="F60" s="19">
        <f t="shared" ca="1" si="1"/>
        <v>21000</v>
      </c>
      <c r="G60" s="20">
        <f ca="1">VLOOKUP(A:A,BOA!F:G,2,FALSE)</f>
        <v>3.6419999999999999</v>
      </c>
      <c r="H60" s="13">
        <f t="shared" ca="1" si="2"/>
        <v>76482</v>
      </c>
      <c r="I60" s="23">
        <f t="shared" ca="1" si="3"/>
        <v>18341</v>
      </c>
      <c r="J60" s="13">
        <f t="shared" ca="1" si="4"/>
        <v>56228.95</v>
      </c>
    </row>
    <row r="61" spans="1:10">
      <c r="A61" s="21">
        <f t="shared" ca="1" si="0"/>
        <v>45531</v>
      </c>
      <c r="B61" s="18" t="str">
        <f ca="1">INDEX(Regions!A$1:A$5, RANDBETWEEN(1, ROWS(Regions!A$1:A$5)))</f>
        <v>דרום</v>
      </c>
      <c r="C61" s="22" t="str">
        <f ca="1">INDEX(Agents!A$1:A$6, RANDBETWEEN(1, ROWS(Agents!A$1:A$6)))</f>
        <v>אורי גולדשטיין</v>
      </c>
      <c r="D61" s="18" t="str">
        <f ca="1">INDEX(Payment_Methods!A$1:A$5, RANDBETWEEN(1, ROWS([1]Payment_method!A$1:A$5)))</f>
        <v>Cash</v>
      </c>
      <c r="E61" s="23">
        <f ca="1">H61*Agent_Commission!$A$2</f>
        <v>3269.55</v>
      </c>
      <c r="F61" s="19">
        <f t="shared" ca="1" si="1"/>
        <v>35500</v>
      </c>
      <c r="G61" s="20">
        <f ca="1">VLOOKUP(A:A,BOA!F:G,2,FALSE)</f>
        <v>3.6840000000000002</v>
      </c>
      <c r="H61" s="13">
        <f t="shared" ca="1" si="2"/>
        <v>130782</v>
      </c>
      <c r="I61" s="23">
        <f t="shared" ca="1" si="3"/>
        <v>16618</v>
      </c>
      <c r="J61" s="13">
        <f t="shared" ca="1" si="4"/>
        <v>110894.45</v>
      </c>
    </row>
    <row r="62" spans="1:10">
      <c r="A62" s="21">
        <f t="shared" ca="1" si="0"/>
        <v>45625</v>
      </c>
      <c r="B62" s="18" t="str">
        <f ca="1">INDEX(Regions!A$1:A$5, RANDBETWEEN(1, ROWS(Regions!A$1:A$5)))</f>
        <v>מזרח</v>
      </c>
      <c r="C62" s="22" t="str">
        <f ca="1">INDEX(Agents!A$1:A$6, RANDBETWEEN(1, ROWS(Agents!A$1:A$6)))</f>
        <v>מיכל רוזנברג</v>
      </c>
      <c r="D62" s="18" t="str">
        <f ca="1">INDEX(Payment_Methods!A$1:A$5, RANDBETWEEN(1, ROWS([1]Payment_method!A$1:A$5)))</f>
        <v>Cash</v>
      </c>
      <c r="E62" s="23">
        <f ca="1">H62*Agent_Commission!$A$2</f>
        <v>3187.625</v>
      </c>
      <c r="F62" s="19">
        <f t="shared" ca="1" si="1"/>
        <v>35000</v>
      </c>
      <c r="G62" s="20">
        <f ca="1">VLOOKUP(A:A,BOA!F:G,2,FALSE)</f>
        <v>3.6429999999999998</v>
      </c>
      <c r="H62" s="13">
        <f t="shared" ca="1" si="2"/>
        <v>127505</v>
      </c>
      <c r="I62" s="23">
        <f t="shared" ca="1" si="3"/>
        <v>47840</v>
      </c>
      <c r="J62" s="13">
        <f t="shared" ca="1" si="4"/>
        <v>76477.375</v>
      </c>
    </row>
    <row r="63" spans="1:10">
      <c r="A63" s="21">
        <f t="shared" ca="1" si="0"/>
        <v>45511</v>
      </c>
      <c r="B63" s="18" t="str">
        <f ca="1">INDEX(Regions!A$1:A$5, RANDBETWEEN(1, ROWS(Regions!A$1:A$5)))</f>
        <v>מרכז</v>
      </c>
      <c r="C63" s="22" t="str">
        <f ca="1">INDEX(Agents!A$1:A$6, RANDBETWEEN(1, ROWS(Agents!A$1:A$6)))</f>
        <v>יובל כהן</v>
      </c>
      <c r="D63" s="18" t="str">
        <f ca="1">INDEX(Payment_Methods!A$1:A$5, RANDBETWEEN(1, ROWS([1]Payment_method!A$1:A$5)))</f>
        <v>Bit</v>
      </c>
      <c r="E63" s="23">
        <f ca="1">H63*Agent_Commission!$A$2</f>
        <v>1087.9000000000001</v>
      </c>
      <c r="F63" s="19">
        <f t="shared" ca="1" si="1"/>
        <v>11500</v>
      </c>
      <c r="G63" s="20">
        <f ca="1">VLOOKUP(A:A,BOA!F:G,2,FALSE)</f>
        <v>3.7839999999999998</v>
      </c>
      <c r="H63" s="13">
        <f t="shared" ca="1" si="2"/>
        <v>43516</v>
      </c>
      <c r="I63" s="23">
        <f t="shared" ca="1" si="3"/>
        <v>52629</v>
      </c>
      <c r="J63" s="13">
        <f t="shared" ca="1" si="4"/>
        <v>-10200.9</v>
      </c>
    </row>
    <row r="64" spans="1:10">
      <c r="A64" s="21">
        <f t="shared" ca="1" si="0"/>
        <v>45442</v>
      </c>
      <c r="B64" s="18" t="str">
        <f ca="1">INDEX(Regions!A$1:A$5, RANDBETWEEN(1, ROWS(Regions!A$1:A$5)))</f>
        <v>דרום</v>
      </c>
      <c r="C64" s="22" t="str">
        <f ca="1">INDEX(Agents!A$1:A$6, RANDBETWEEN(1, ROWS(Agents!A$1:A$6)))</f>
        <v>מיכל רוזנברג</v>
      </c>
      <c r="D64" s="18" t="str">
        <f ca="1">INDEX(Payment_Methods!A$1:A$5, RANDBETWEEN(1, ROWS([1]Payment_method!A$1:A$5)))</f>
        <v>Bit</v>
      </c>
      <c r="E64" s="23">
        <f ca="1">H64*Agent_Commission!$A$2</f>
        <v>3488.4375</v>
      </c>
      <c r="F64" s="19">
        <f t="shared" ca="1" si="1"/>
        <v>37500</v>
      </c>
      <c r="G64" s="20">
        <f ca="1">VLOOKUP(A:A,BOA!F:G,2,FALSE)</f>
        <v>3.7210000000000001</v>
      </c>
      <c r="H64" s="13">
        <f t="shared" ca="1" si="2"/>
        <v>139537.5</v>
      </c>
      <c r="I64" s="23">
        <f t="shared" ca="1" si="3"/>
        <v>21471</v>
      </c>
      <c r="J64" s="13">
        <f t="shared" ca="1" si="4"/>
        <v>114578.0625</v>
      </c>
    </row>
    <row r="65" spans="1:10">
      <c r="A65" s="21">
        <f t="shared" ca="1" si="0"/>
        <v>45347</v>
      </c>
      <c r="B65" s="18" t="str">
        <f ca="1">INDEX(Regions!A$1:A$5, RANDBETWEEN(1, ROWS(Regions!A$1:A$5)))</f>
        <v>דרום</v>
      </c>
      <c r="C65" s="22" t="str">
        <f ca="1">INDEX(Agents!A$1:A$6, RANDBETWEEN(1, ROWS(Agents!A$1:A$6)))</f>
        <v>אורי גולדשטיין</v>
      </c>
      <c r="D65" s="18" t="str">
        <f ca="1">INDEX(Payment_Methods!A$1:A$5, RANDBETWEEN(1, ROWS([1]Payment_method!A$1:A$5)))</f>
        <v>PayBox</v>
      </c>
      <c r="E65" s="23">
        <f ca="1">H65*Agent_Commission!$A$2</f>
        <v>3181.5</v>
      </c>
      <c r="F65" s="19">
        <f t="shared" ca="1" si="1"/>
        <v>35000</v>
      </c>
      <c r="G65" s="20">
        <f ca="1">VLOOKUP(A:A,BOA!F:G,2,FALSE)</f>
        <v>3.6360000000000001</v>
      </c>
      <c r="H65" s="13">
        <f t="shared" ca="1" si="2"/>
        <v>127260</v>
      </c>
      <c r="I65" s="23">
        <f t="shared" ca="1" si="3"/>
        <v>18033</v>
      </c>
      <c r="J65" s="13">
        <f t="shared" ca="1" si="4"/>
        <v>106045.5</v>
      </c>
    </row>
    <row r="66" spans="1:10">
      <c r="A66" s="21">
        <f t="shared" ca="1" si="0"/>
        <v>45264</v>
      </c>
      <c r="B66" s="18" t="str">
        <f ca="1">INDEX(Regions!A$1:A$5, RANDBETWEEN(1, ROWS(Regions!A$1:A$5)))</f>
        <v>מזרח</v>
      </c>
      <c r="C66" s="22" t="str">
        <f ca="1">INDEX(Agents!A$1:A$6, RANDBETWEEN(1, ROWS(Agents!A$1:A$6)))</f>
        <v>מיכל רוזנברג</v>
      </c>
      <c r="D66" s="18" t="str">
        <f ca="1">INDEX(Payment_Methods!A$1:A$5, RANDBETWEEN(1, ROWS([1]Payment_method!A$1:A$5)))</f>
        <v>PayBox</v>
      </c>
      <c r="E66" s="23">
        <f ca="1">H66*Agent_Commission!$A$2</f>
        <v>927</v>
      </c>
      <c r="F66" s="19">
        <f t="shared" ca="1" si="1"/>
        <v>10000</v>
      </c>
      <c r="G66" s="20">
        <f ca="1">VLOOKUP(A:A,BOA!F:G,2,FALSE)</f>
        <v>3.7080000000000002</v>
      </c>
      <c r="H66" s="13">
        <f t="shared" ca="1" si="2"/>
        <v>37080</v>
      </c>
      <c r="I66" s="23">
        <f t="shared" ca="1" si="3"/>
        <v>15394</v>
      </c>
      <c r="J66" s="13">
        <f t="shared" ca="1" si="4"/>
        <v>20759</v>
      </c>
    </row>
    <row r="67" spans="1:10">
      <c r="A67" s="21">
        <f t="shared" ref="A67:A130" ca="1" si="5">RANDBETWEEN(DATE(2023,12,1),DATE(2024,12,1))</f>
        <v>45377</v>
      </c>
      <c r="B67" s="18" t="str">
        <f ca="1">INDEX(Regions!A$1:A$5, RANDBETWEEN(1, ROWS(Regions!A$1:A$5)))</f>
        <v>מערב</v>
      </c>
      <c r="C67" s="22" t="str">
        <f ca="1">INDEX(Agents!A$1:A$6, RANDBETWEEN(1, ROWS(Agents!A$1:A$6)))</f>
        <v>אורי גולדשטיין</v>
      </c>
      <c r="D67" s="18" t="str">
        <f ca="1">INDEX(Payment_Methods!A$1:A$5, RANDBETWEEN(1, ROWS([1]Payment_method!A$1:A$5)))</f>
        <v>PayPal</v>
      </c>
      <c r="E67" s="23">
        <f ca="1">H67*Agent_Commission!$A$2</f>
        <v>2424.75</v>
      </c>
      <c r="F67" s="19">
        <f t="shared" ref="F67:F130" ca="1" si="6">RANDBETWEEN(20, 80)*500</f>
        <v>26500</v>
      </c>
      <c r="G67" s="20">
        <f ca="1">VLOOKUP(A:A,BOA!F:G,2,FALSE)</f>
        <v>3.66</v>
      </c>
      <c r="H67" s="13">
        <f t="shared" ref="H67:H130" ca="1" si="7">F67*G67</f>
        <v>96990</v>
      </c>
      <c r="I67" s="23">
        <f t="shared" ref="I67:I130" ca="1" si="8">RANDBETWEEN(15000, 55000)</f>
        <v>30934</v>
      </c>
      <c r="J67" s="13">
        <f t="shared" ref="J67:J130" ca="1" si="9">H67-I67-E67</f>
        <v>63631.25</v>
      </c>
    </row>
    <row r="68" spans="1:10">
      <c r="A68" s="21">
        <f t="shared" ca="1" si="5"/>
        <v>45395</v>
      </c>
      <c r="B68" s="18" t="str">
        <f ca="1">INDEX(Regions!A$1:A$5, RANDBETWEEN(1, ROWS(Regions!A$1:A$5)))</f>
        <v>מזרח</v>
      </c>
      <c r="C68" s="22" t="str">
        <f ca="1">INDEX(Agents!A$1:A$6, RANDBETWEEN(1, ROWS(Agents!A$1:A$6)))</f>
        <v>דניאל לוי</v>
      </c>
      <c r="D68" s="18" t="str">
        <f ca="1">INDEX(Payment_Methods!A$1:A$5, RANDBETWEEN(1, ROWS([1]Payment_method!A$1:A$5)))</f>
        <v>Cash</v>
      </c>
      <c r="E68" s="23">
        <f ca="1">H68*Agent_Commission!$A$2</f>
        <v>2160.2750000000001</v>
      </c>
      <c r="F68" s="19">
        <f t="shared" ca="1" si="6"/>
        <v>23000</v>
      </c>
      <c r="G68" s="20">
        <f ca="1">VLOOKUP(A:A,BOA!F:G,2,FALSE)</f>
        <v>3.7570000000000001</v>
      </c>
      <c r="H68" s="13">
        <f t="shared" ca="1" si="7"/>
        <v>86411</v>
      </c>
      <c r="I68" s="23">
        <f t="shared" ca="1" si="8"/>
        <v>48695</v>
      </c>
      <c r="J68" s="13">
        <f t="shared" ca="1" si="9"/>
        <v>35555.724999999999</v>
      </c>
    </row>
    <row r="69" spans="1:10">
      <c r="A69" s="21">
        <f t="shared" ca="1" si="5"/>
        <v>45596</v>
      </c>
      <c r="B69" s="18" t="str">
        <f ca="1">INDEX(Regions!A$1:A$5, RANDBETWEEN(1, ROWS(Regions!A$1:A$5)))</f>
        <v>מערב</v>
      </c>
      <c r="C69" s="22" t="str">
        <f ca="1">INDEX(Agents!A$1:A$6, RANDBETWEEN(1, ROWS(Agents!A$1:A$6)))</f>
        <v>מיכל רוזנברג</v>
      </c>
      <c r="D69" s="18" t="str">
        <f ca="1">INDEX(Payment_Methods!A$1:A$5, RANDBETWEEN(1, ROWS([1]Payment_method!A$1:A$5)))</f>
        <v>Cash</v>
      </c>
      <c r="E69" s="23">
        <f ca="1">H69*Agent_Commission!$A$2</f>
        <v>2971.2000000000003</v>
      </c>
      <c r="F69" s="19">
        <f t="shared" ca="1" si="6"/>
        <v>32000</v>
      </c>
      <c r="G69" s="20">
        <f ca="1">VLOOKUP(A:A,BOA!F:G,2,FALSE)</f>
        <v>3.714</v>
      </c>
      <c r="H69" s="13">
        <f t="shared" ca="1" si="7"/>
        <v>118848</v>
      </c>
      <c r="I69" s="23">
        <f t="shared" ca="1" si="8"/>
        <v>26868</v>
      </c>
      <c r="J69" s="13">
        <f t="shared" ca="1" si="9"/>
        <v>89008.8</v>
      </c>
    </row>
    <row r="70" spans="1:10">
      <c r="A70" s="21">
        <f t="shared" ca="1" si="5"/>
        <v>45366</v>
      </c>
      <c r="B70" s="18" t="str">
        <f ca="1">INDEX(Regions!A$1:A$5, RANDBETWEEN(1, ROWS(Regions!A$1:A$5)))</f>
        <v>דרום</v>
      </c>
      <c r="C70" s="22" t="str">
        <f ca="1">INDEX(Agents!A$1:A$6, RANDBETWEEN(1, ROWS(Agents!A$1:A$6)))</f>
        <v>יעל פרידמן</v>
      </c>
      <c r="D70" s="18" t="str">
        <f ca="1">INDEX(Payment_Methods!A$1:A$5, RANDBETWEEN(1, ROWS([1]Payment_method!A$1:A$5)))</f>
        <v>PayBox</v>
      </c>
      <c r="E70" s="23">
        <f ca="1">H70*Agent_Commission!$A$2</f>
        <v>2374.4500000000003</v>
      </c>
      <c r="F70" s="19">
        <f t="shared" ca="1" si="6"/>
        <v>26000</v>
      </c>
      <c r="G70" s="20">
        <f ca="1">VLOOKUP(A:A,BOA!F:G,2,FALSE)</f>
        <v>3.653</v>
      </c>
      <c r="H70" s="13">
        <f t="shared" ca="1" si="7"/>
        <v>94978</v>
      </c>
      <c r="I70" s="23">
        <f t="shared" ca="1" si="8"/>
        <v>52212</v>
      </c>
      <c r="J70" s="13">
        <f t="shared" ca="1" si="9"/>
        <v>40391.550000000003</v>
      </c>
    </row>
    <row r="71" spans="1:10">
      <c r="A71" s="21">
        <f t="shared" ca="1" si="5"/>
        <v>45592</v>
      </c>
      <c r="B71" s="18" t="str">
        <f ca="1">INDEX(Regions!A$1:A$5, RANDBETWEEN(1, ROWS(Regions!A$1:A$5)))</f>
        <v>מערב</v>
      </c>
      <c r="C71" s="22" t="str">
        <f ca="1">INDEX(Agents!A$1:A$6, RANDBETWEEN(1, ROWS(Agents!A$1:A$6)))</f>
        <v>מיכל רוזנברג</v>
      </c>
      <c r="D71" s="18" t="str">
        <f ca="1">INDEX(Payment_Methods!A$1:A$5, RANDBETWEEN(1, ROWS([1]Payment_method!A$1:A$5)))</f>
        <v>PayBox</v>
      </c>
      <c r="E71" s="23">
        <f ca="1">H71*Agent_Commission!$A$2</f>
        <v>3264.5625</v>
      </c>
      <c r="F71" s="19">
        <f t="shared" ca="1" si="6"/>
        <v>34500</v>
      </c>
      <c r="G71" s="20">
        <f ca="1">VLOOKUP(A:A,BOA!F:G,2,FALSE)</f>
        <v>3.7850000000000001</v>
      </c>
      <c r="H71" s="13">
        <f t="shared" ca="1" si="7"/>
        <v>130582.5</v>
      </c>
      <c r="I71" s="23">
        <f t="shared" ca="1" si="8"/>
        <v>43200</v>
      </c>
      <c r="J71" s="13">
        <f t="shared" ca="1" si="9"/>
        <v>84117.9375</v>
      </c>
    </row>
    <row r="72" spans="1:10">
      <c r="A72" s="21">
        <f t="shared" ca="1" si="5"/>
        <v>45360</v>
      </c>
      <c r="B72" s="18" t="str">
        <f ca="1">INDEX(Regions!A$1:A$5, RANDBETWEEN(1, ROWS(Regions!A$1:A$5)))</f>
        <v>מרכז</v>
      </c>
      <c r="C72" s="22" t="str">
        <f ca="1">INDEX(Agents!A$1:A$6, RANDBETWEEN(1, ROWS(Agents!A$1:A$6)))</f>
        <v>אורי גולדשטיין</v>
      </c>
      <c r="D72" s="18" t="str">
        <f ca="1">INDEX(Payment_Methods!A$1:A$5, RANDBETWEEN(1, ROWS([1]Payment_method!A$1:A$5)))</f>
        <v>Credit</v>
      </c>
      <c r="E72" s="23">
        <f ca="1">H72*Agent_Commission!$A$2</f>
        <v>3041.3</v>
      </c>
      <c r="F72" s="19">
        <f t="shared" ca="1" si="6"/>
        <v>34000</v>
      </c>
      <c r="G72" s="20">
        <f ca="1">VLOOKUP(A:A,BOA!F:G,2,FALSE)</f>
        <v>3.5779999999999998</v>
      </c>
      <c r="H72" s="13">
        <f t="shared" ca="1" si="7"/>
        <v>121652</v>
      </c>
      <c r="I72" s="23">
        <f t="shared" ca="1" si="8"/>
        <v>30844</v>
      </c>
      <c r="J72" s="13">
        <f t="shared" ca="1" si="9"/>
        <v>87766.7</v>
      </c>
    </row>
    <row r="73" spans="1:10">
      <c r="A73" s="21">
        <f t="shared" ca="1" si="5"/>
        <v>45462</v>
      </c>
      <c r="B73" s="18" t="str">
        <f ca="1">INDEX(Regions!A$1:A$5, RANDBETWEEN(1, ROWS(Regions!A$1:A$5)))</f>
        <v>צפון</v>
      </c>
      <c r="C73" s="22" t="str">
        <f ca="1">INDEX(Agents!A$1:A$6, RANDBETWEEN(1, ROWS(Agents!A$1:A$6)))</f>
        <v>יעל פרידמן</v>
      </c>
      <c r="D73" s="18" t="str">
        <f ca="1">INDEX(Payment_Methods!A$1:A$5, RANDBETWEEN(1, ROWS([1]Payment_method!A$1:A$5)))</f>
        <v>Bit</v>
      </c>
      <c r="E73" s="23">
        <f ca="1">H73*Agent_Commission!$A$2</f>
        <v>1765.1000000000001</v>
      </c>
      <c r="F73" s="19">
        <f t="shared" ca="1" si="6"/>
        <v>19000</v>
      </c>
      <c r="G73" s="20">
        <f ca="1">VLOOKUP(A:A,BOA!F:G,2,FALSE)</f>
        <v>3.7160000000000002</v>
      </c>
      <c r="H73" s="13">
        <f t="shared" ca="1" si="7"/>
        <v>70604</v>
      </c>
      <c r="I73" s="23">
        <f t="shared" ca="1" si="8"/>
        <v>18931</v>
      </c>
      <c r="J73" s="13">
        <f t="shared" ca="1" si="9"/>
        <v>49907.9</v>
      </c>
    </row>
    <row r="74" spans="1:10">
      <c r="A74" s="21">
        <f t="shared" ca="1" si="5"/>
        <v>45599</v>
      </c>
      <c r="B74" s="18" t="str">
        <f ca="1">INDEX(Regions!A$1:A$5, RANDBETWEEN(1, ROWS(Regions!A$1:A$5)))</f>
        <v>צפון</v>
      </c>
      <c r="C74" s="22" t="str">
        <f ca="1">INDEX(Agents!A$1:A$6, RANDBETWEEN(1, ROWS(Agents!A$1:A$6)))</f>
        <v>דניאל לוי</v>
      </c>
      <c r="D74" s="18" t="str">
        <f ca="1">INDEX(Payment_Methods!A$1:A$5, RANDBETWEEN(1, ROWS([1]Payment_method!A$1:A$5)))</f>
        <v>Cash</v>
      </c>
      <c r="E74" s="23">
        <f ca="1">H74*Agent_Commission!$A$2</f>
        <v>1175.3125</v>
      </c>
      <c r="F74" s="19">
        <f t="shared" ca="1" si="6"/>
        <v>12500</v>
      </c>
      <c r="G74" s="20">
        <f ca="1">VLOOKUP(A:A,BOA!F:G,2,FALSE)</f>
        <v>3.7610000000000001</v>
      </c>
      <c r="H74" s="13">
        <f t="shared" ca="1" si="7"/>
        <v>47012.5</v>
      </c>
      <c r="I74" s="23">
        <f t="shared" ca="1" si="8"/>
        <v>47609</v>
      </c>
      <c r="J74" s="13">
        <f t="shared" ca="1" si="9"/>
        <v>-1771.8125</v>
      </c>
    </row>
    <row r="75" spans="1:10">
      <c r="A75" s="21">
        <f t="shared" ca="1" si="5"/>
        <v>45555</v>
      </c>
      <c r="B75" s="18" t="str">
        <f ca="1">INDEX(Regions!A$1:A$5, RANDBETWEEN(1, ROWS(Regions!A$1:A$5)))</f>
        <v>דרום</v>
      </c>
      <c r="C75" s="22" t="str">
        <f ca="1">INDEX(Agents!A$1:A$6, RANDBETWEEN(1, ROWS(Agents!A$1:A$6)))</f>
        <v>יובל כהן</v>
      </c>
      <c r="D75" s="18" t="str">
        <f ca="1">INDEX(Payment_Methods!A$1:A$5, RANDBETWEEN(1, ROWS([1]Payment_method!A$1:A$5)))</f>
        <v>PayBox</v>
      </c>
      <c r="E75" s="23">
        <f ca="1">H75*Agent_Commission!$A$2</f>
        <v>1270.6875</v>
      </c>
      <c r="F75" s="19">
        <f t="shared" ca="1" si="6"/>
        <v>13500</v>
      </c>
      <c r="G75" s="20">
        <f ca="1">VLOOKUP(A:A,BOA!F:G,2,FALSE)</f>
        <v>3.7650000000000001</v>
      </c>
      <c r="H75" s="13">
        <f t="shared" ca="1" si="7"/>
        <v>50827.5</v>
      </c>
      <c r="I75" s="23">
        <f t="shared" ca="1" si="8"/>
        <v>21654</v>
      </c>
      <c r="J75" s="13">
        <f t="shared" ca="1" si="9"/>
        <v>27902.8125</v>
      </c>
    </row>
    <row r="76" spans="1:10">
      <c r="A76" s="21">
        <f t="shared" ca="1" si="5"/>
        <v>45429</v>
      </c>
      <c r="B76" s="18" t="str">
        <f ca="1">INDEX(Regions!A$1:A$5, RANDBETWEEN(1, ROWS(Regions!A$1:A$5)))</f>
        <v>מרכז</v>
      </c>
      <c r="C76" s="22" t="str">
        <f ca="1">INDEX(Agents!A$1:A$6, RANDBETWEEN(1, ROWS(Agents!A$1:A$6)))</f>
        <v>נועם אברמוביץ</v>
      </c>
      <c r="D76" s="18" t="str">
        <f ca="1">INDEX(Payment_Methods!A$1:A$5, RANDBETWEEN(1, ROWS([1]Payment_method!A$1:A$5)))</f>
        <v>Cash</v>
      </c>
      <c r="E76" s="23">
        <f ca="1">H76*Agent_Commission!$A$2</f>
        <v>2508.3000000000002</v>
      </c>
      <c r="F76" s="19">
        <f t="shared" ca="1" si="6"/>
        <v>27000</v>
      </c>
      <c r="G76" s="20">
        <f ca="1">VLOOKUP(A:A,BOA!F:G,2,FALSE)</f>
        <v>3.7160000000000002</v>
      </c>
      <c r="H76" s="13">
        <f t="shared" ca="1" si="7"/>
        <v>100332</v>
      </c>
      <c r="I76" s="23">
        <f t="shared" ca="1" si="8"/>
        <v>43617</v>
      </c>
      <c r="J76" s="13">
        <f t="shared" ca="1" si="9"/>
        <v>54206.7</v>
      </c>
    </row>
    <row r="77" spans="1:10">
      <c r="A77" s="21">
        <f t="shared" ca="1" si="5"/>
        <v>45474</v>
      </c>
      <c r="B77" s="18" t="str">
        <f ca="1">INDEX(Regions!A$1:A$5, RANDBETWEEN(1, ROWS(Regions!A$1:A$5)))</f>
        <v>מרכז</v>
      </c>
      <c r="C77" s="22" t="str">
        <f ca="1">INDEX(Agents!A$1:A$6, RANDBETWEEN(1, ROWS(Agents!A$1:A$6)))</f>
        <v>יובל כהן</v>
      </c>
      <c r="D77" s="18" t="str">
        <f ca="1">INDEX(Payment_Methods!A$1:A$5, RANDBETWEEN(1, ROWS([1]Payment_method!A$1:A$5)))</f>
        <v>Bit</v>
      </c>
      <c r="E77" s="23">
        <f ca="1">H77*Agent_Commission!$A$2</f>
        <v>1970.325</v>
      </c>
      <c r="F77" s="19">
        <f t="shared" ca="1" si="6"/>
        <v>21000</v>
      </c>
      <c r="G77" s="20">
        <f ca="1">VLOOKUP(A:A,BOA!F:G,2,FALSE)</f>
        <v>3.7530000000000001</v>
      </c>
      <c r="H77" s="13">
        <f t="shared" ca="1" si="7"/>
        <v>78813</v>
      </c>
      <c r="I77" s="23">
        <f t="shared" ca="1" si="8"/>
        <v>30158</v>
      </c>
      <c r="J77" s="13">
        <f t="shared" ca="1" si="9"/>
        <v>46684.675000000003</v>
      </c>
    </row>
    <row r="78" spans="1:10">
      <c r="A78" s="21">
        <f t="shared" ca="1" si="5"/>
        <v>45301</v>
      </c>
      <c r="B78" s="18" t="str">
        <f ca="1">INDEX(Regions!A$1:A$5, RANDBETWEEN(1, ROWS(Regions!A$1:A$5)))</f>
        <v>מערב</v>
      </c>
      <c r="C78" s="22" t="str">
        <f ca="1">INDEX(Agents!A$1:A$6, RANDBETWEEN(1, ROWS(Agents!A$1:A$6)))</f>
        <v>מיכל רוזנברג</v>
      </c>
      <c r="D78" s="18" t="str">
        <f ca="1">INDEX(Payment_Methods!A$1:A$5, RANDBETWEEN(1, ROWS([1]Payment_method!A$1:A$5)))</f>
        <v>Cash</v>
      </c>
      <c r="E78" s="23">
        <f ca="1">H78*Agent_Commission!$A$2</f>
        <v>2959.4250000000002</v>
      </c>
      <c r="F78" s="19">
        <f t="shared" ca="1" si="6"/>
        <v>31500</v>
      </c>
      <c r="G78" s="20">
        <f ca="1">VLOOKUP(A:A,BOA!F:G,2,FALSE)</f>
        <v>3.758</v>
      </c>
      <c r="H78" s="13">
        <f t="shared" ca="1" si="7"/>
        <v>118377</v>
      </c>
      <c r="I78" s="23">
        <f t="shared" ca="1" si="8"/>
        <v>26514</v>
      </c>
      <c r="J78" s="13">
        <f t="shared" ca="1" si="9"/>
        <v>88903.574999999997</v>
      </c>
    </row>
    <row r="79" spans="1:10">
      <c r="A79" s="21">
        <f t="shared" ca="1" si="5"/>
        <v>45287</v>
      </c>
      <c r="B79" s="18" t="str">
        <f ca="1">INDEX(Regions!A$1:A$5, RANDBETWEEN(1, ROWS(Regions!A$1:A$5)))</f>
        <v>מערב</v>
      </c>
      <c r="C79" s="22" t="str">
        <f ca="1">INDEX(Agents!A$1:A$6, RANDBETWEEN(1, ROWS(Agents!A$1:A$6)))</f>
        <v>אורי גולדשטיין</v>
      </c>
      <c r="D79" s="18" t="str">
        <f ca="1">INDEX(Payment_Methods!A$1:A$5, RANDBETWEEN(1, ROWS([1]Payment_method!A$1:A$5)))</f>
        <v>Cash</v>
      </c>
      <c r="E79" s="23">
        <f ca="1">H79*Agent_Commission!$A$2</f>
        <v>2129.1</v>
      </c>
      <c r="F79" s="19">
        <f t="shared" ca="1" si="6"/>
        <v>23500</v>
      </c>
      <c r="G79" s="20">
        <f ca="1">VLOOKUP(A:A,BOA!F:G,2,FALSE)</f>
        <v>3.6240000000000001</v>
      </c>
      <c r="H79" s="13">
        <f t="shared" ca="1" si="7"/>
        <v>85164</v>
      </c>
      <c r="I79" s="23">
        <f t="shared" ca="1" si="8"/>
        <v>45823</v>
      </c>
      <c r="J79" s="13">
        <f t="shared" ca="1" si="9"/>
        <v>37211.9</v>
      </c>
    </row>
    <row r="80" spans="1:10">
      <c r="A80" s="21">
        <f t="shared" ca="1" si="5"/>
        <v>45297</v>
      </c>
      <c r="B80" s="18" t="str">
        <f ca="1">INDEX(Regions!A$1:A$5, RANDBETWEEN(1, ROWS(Regions!A$1:A$5)))</f>
        <v>דרום</v>
      </c>
      <c r="C80" s="22" t="str">
        <f ca="1">INDEX(Agents!A$1:A$6, RANDBETWEEN(1, ROWS(Agents!A$1:A$6)))</f>
        <v>מיכל רוזנברג</v>
      </c>
      <c r="D80" s="18" t="str">
        <f ca="1">INDEX(Payment_Methods!A$1:A$5, RANDBETWEEN(1, ROWS([1]Payment_method!A$1:A$5)))</f>
        <v>PayBox</v>
      </c>
      <c r="E80" s="23">
        <f ca="1">H80*Agent_Commission!$A$2</f>
        <v>1142.5</v>
      </c>
      <c r="F80" s="19">
        <f t="shared" ca="1" si="6"/>
        <v>12500</v>
      </c>
      <c r="G80" s="20">
        <f ca="1">VLOOKUP(A:A,BOA!F:G,2,FALSE)</f>
        <v>3.6560000000000001</v>
      </c>
      <c r="H80" s="13">
        <f t="shared" ca="1" si="7"/>
        <v>45700</v>
      </c>
      <c r="I80" s="23">
        <f t="shared" ca="1" si="8"/>
        <v>45576</v>
      </c>
      <c r="J80" s="13">
        <f t="shared" ca="1" si="9"/>
        <v>-1018.5</v>
      </c>
    </row>
    <row r="81" spans="1:10">
      <c r="A81" s="21">
        <f t="shared" ca="1" si="5"/>
        <v>45309</v>
      </c>
      <c r="B81" s="18" t="str">
        <f ca="1">INDEX(Regions!A$1:A$5, RANDBETWEEN(1, ROWS(Regions!A$1:A$5)))</f>
        <v>מרכז</v>
      </c>
      <c r="C81" s="22" t="str">
        <f ca="1">INDEX(Agents!A$1:A$6, RANDBETWEEN(1, ROWS(Agents!A$1:A$6)))</f>
        <v>מיכל רוזנברג</v>
      </c>
      <c r="D81" s="18" t="str">
        <f ca="1">INDEX(Payment_Methods!A$1:A$5, RANDBETWEEN(1, ROWS([1]Payment_method!A$1:A$5)))</f>
        <v>Bit</v>
      </c>
      <c r="E81" s="23">
        <f ca="1">H81*Agent_Commission!$A$2</f>
        <v>1647.625</v>
      </c>
      <c r="F81" s="19">
        <f t="shared" ca="1" si="6"/>
        <v>17500</v>
      </c>
      <c r="G81" s="20">
        <f ca="1">VLOOKUP(A:A,BOA!F:G,2,FALSE)</f>
        <v>3.766</v>
      </c>
      <c r="H81" s="13">
        <f t="shared" ca="1" si="7"/>
        <v>65905</v>
      </c>
      <c r="I81" s="23">
        <f t="shared" ca="1" si="8"/>
        <v>32297</v>
      </c>
      <c r="J81" s="13">
        <f t="shared" ca="1" si="9"/>
        <v>31960.375</v>
      </c>
    </row>
    <row r="82" spans="1:10">
      <c r="A82" s="21">
        <f t="shared" ca="1" si="5"/>
        <v>45421</v>
      </c>
      <c r="B82" s="18" t="str">
        <f ca="1">INDEX(Regions!A$1:A$5, RANDBETWEEN(1, ROWS(Regions!A$1:A$5)))</f>
        <v>מערב</v>
      </c>
      <c r="C82" s="22" t="str">
        <f ca="1">INDEX(Agents!A$1:A$6, RANDBETWEEN(1, ROWS(Agents!A$1:A$6)))</f>
        <v>מיכל רוזנברג</v>
      </c>
      <c r="D82" s="18" t="str">
        <f ca="1">INDEX(Payment_Methods!A$1:A$5, RANDBETWEEN(1, ROWS([1]Payment_method!A$1:A$5)))</f>
        <v>PayBox</v>
      </c>
      <c r="E82" s="23">
        <f ca="1">H82*Agent_Commission!$A$2</f>
        <v>3086.3250000000003</v>
      </c>
      <c r="F82" s="19">
        <f t="shared" ca="1" si="6"/>
        <v>33000</v>
      </c>
      <c r="G82" s="20">
        <f ca="1">VLOOKUP(A:A,BOA!F:G,2,FALSE)</f>
        <v>3.7410000000000001</v>
      </c>
      <c r="H82" s="13">
        <f t="shared" ca="1" si="7"/>
        <v>123453</v>
      </c>
      <c r="I82" s="23">
        <f t="shared" ca="1" si="8"/>
        <v>42509</v>
      </c>
      <c r="J82" s="13">
        <f t="shared" ca="1" si="9"/>
        <v>77857.675000000003</v>
      </c>
    </row>
    <row r="83" spans="1:10">
      <c r="A83" s="21">
        <f t="shared" ca="1" si="5"/>
        <v>45384</v>
      </c>
      <c r="B83" s="18" t="str">
        <f ca="1">INDEX(Regions!A$1:A$5, RANDBETWEEN(1, ROWS(Regions!A$1:A$5)))</f>
        <v>מרכז</v>
      </c>
      <c r="C83" s="22" t="str">
        <f ca="1">INDEX(Agents!A$1:A$6, RANDBETWEEN(1, ROWS(Agents!A$1:A$6)))</f>
        <v>יעל פרידמן</v>
      </c>
      <c r="D83" s="18" t="str">
        <f ca="1">INDEX(Payment_Methods!A$1:A$5, RANDBETWEEN(1, ROWS([1]Payment_method!A$1:A$5)))</f>
        <v>PayBox</v>
      </c>
      <c r="E83" s="23">
        <f ca="1">H83*Agent_Commission!$A$2</f>
        <v>3050.0250000000001</v>
      </c>
      <c r="F83" s="19">
        <f t="shared" ca="1" si="6"/>
        <v>33000</v>
      </c>
      <c r="G83" s="20">
        <f ca="1">VLOOKUP(A:A,BOA!F:G,2,FALSE)</f>
        <v>3.6970000000000001</v>
      </c>
      <c r="H83" s="13">
        <f t="shared" ca="1" si="7"/>
        <v>122001</v>
      </c>
      <c r="I83" s="23">
        <f t="shared" ca="1" si="8"/>
        <v>29324</v>
      </c>
      <c r="J83" s="13">
        <f t="shared" ca="1" si="9"/>
        <v>89626.975000000006</v>
      </c>
    </row>
    <row r="84" spans="1:10">
      <c r="A84" s="21">
        <f t="shared" ca="1" si="5"/>
        <v>45444</v>
      </c>
      <c r="B84" s="18" t="str">
        <f ca="1">INDEX(Regions!A$1:A$5, RANDBETWEEN(1, ROWS(Regions!A$1:A$5)))</f>
        <v>מזרח</v>
      </c>
      <c r="C84" s="22" t="str">
        <f ca="1">INDEX(Agents!A$1:A$6, RANDBETWEEN(1, ROWS(Agents!A$1:A$6)))</f>
        <v>מיכל רוזנברג</v>
      </c>
      <c r="D84" s="18" t="str">
        <f ca="1">INDEX(Payment_Methods!A$1:A$5, RANDBETWEEN(1, ROWS([1]Payment_method!A$1:A$5)))</f>
        <v>Cash</v>
      </c>
      <c r="E84" s="23">
        <f ca="1">H84*Agent_Commission!$A$2</f>
        <v>3206.7750000000001</v>
      </c>
      <c r="F84" s="19">
        <f t="shared" ca="1" si="6"/>
        <v>34500</v>
      </c>
      <c r="G84" s="20">
        <f ca="1">VLOOKUP(A:A,BOA!F:G,2,FALSE)</f>
        <v>3.718</v>
      </c>
      <c r="H84" s="13">
        <f t="shared" ca="1" si="7"/>
        <v>128271</v>
      </c>
      <c r="I84" s="23">
        <f t="shared" ca="1" si="8"/>
        <v>25521</v>
      </c>
      <c r="J84" s="13">
        <f t="shared" ca="1" si="9"/>
        <v>99543.225000000006</v>
      </c>
    </row>
    <row r="85" spans="1:10">
      <c r="A85" s="21">
        <f t="shared" ca="1" si="5"/>
        <v>45350</v>
      </c>
      <c r="B85" s="18" t="str">
        <f ca="1">INDEX(Regions!A$1:A$5, RANDBETWEEN(1, ROWS(Regions!A$1:A$5)))</f>
        <v>צפון</v>
      </c>
      <c r="C85" s="22" t="str">
        <f ca="1">INDEX(Agents!A$1:A$6, RANDBETWEEN(1, ROWS(Agents!A$1:A$6)))</f>
        <v>יובל כהן</v>
      </c>
      <c r="D85" s="18" t="str">
        <f ca="1">INDEX(Payment_Methods!A$1:A$5, RANDBETWEEN(1, ROWS([1]Payment_method!A$1:A$5)))</f>
        <v>Credit</v>
      </c>
      <c r="E85" s="23">
        <f ca="1">H85*Agent_Commission!$A$2</f>
        <v>2977.4250000000002</v>
      </c>
      <c r="F85" s="19">
        <f t="shared" ca="1" si="6"/>
        <v>33000</v>
      </c>
      <c r="G85" s="20">
        <f ca="1">VLOOKUP(A:A,BOA!F:G,2,FALSE)</f>
        <v>3.609</v>
      </c>
      <c r="H85" s="13">
        <f t="shared" ca="1" si="7"/>
        <v>119097</v>
      </c>
      <c r="I85" s="23">
        <f t="shared" ca="1" si="8"/>
        <v>31420</v>
      </c>
      <c r="J85" s="13">
        <f t="shared" ca="1" si="9"/>
        <v>84699.574999999997</v>
      </c>
    </row>
    <row r="86" spans="1:10">
      <c r="A86" s="21">
        <f t="shared" ca="1" si="5"/>
        <v>45504</v>
      </c>
      <c r="B86" s="18" t="str">
        <f ca="1">INDEX(Regions!A$1:A$5, RANDBETWEEN(1, ROWS(Regions!A$1:A$5)))</f>
        <v>דרום</v>
      </c>
      <c r="C86" s="22" t="str">
        <f ca="1">INDEX(Agents!A$1:A$6, RANDBETWEEN(1, ROWS(Agents!A$1:A$6)))</f>
        <v>דניאל לוי</v>
      </c>
      <c r="D86" s="18" t="str">
        <f ca="1">INDEX(Payment_Methods!A$1:A$5, RANDBETWEEN(1, ROWS([1]Payment_method!A$1:A$5)))</f>
        <v>Credit</v>
      </c>
      <c r="E86" s="23">
        <f ca="1">H86*Agent_Commission!$A$2</f>
        <v>2307.2874999999999</v>
      </c>
      <c r="F86" s="19">
        <f t="shared" ca="1" si="6"/>
        <v>24500</v>
      </c>
      <c r="G86" s="20">
        <f ca="1">VLOOKUP(A:A,BOA!F:G,2,FALSE)</f>
        <v>3.7669999999999999</v>
      </c>
      <c r="H86" s="13">
        <f t="shared" ca="1" si="7"/>
        <v>92291.5</v>
      </c>
      <c r="I86" s="23">
        <f t="shared" ca="1" si="8"/>
        <v>54171</v>
      </c>
      <c r="J86" s="13">
        <f t="shared" ca="1" si="9"/>
        <v>35813.212500000001</v>
      </c>
    </row>
    <row r="87" spans="1:10">
      <c r="A87" s="21">
        <f t="shared" ca="1" si="5"/>
        <v>45556</v>
      </c>
      <c r="B87" s="18" t="str">
        <f ca="1">INDEX(Regions!A$1:A$5, RANDBETWEEN(1, ROWS(Regions!A$1:A$5)))</f>
        <v>דרום</v>
      </c>
      <c r="C87" s="22" t="str">
        <f ca="1">INDEX(Agents!A$1:A$6, RANDBETWEEN(1, ROWS(Agents!A$1:A$6)))</f>
        <v>מיכל רוזנברג</v>
      </c>
      <c r="D87" s="18" t="str">
        <f ca="1">INDEX(Payment_Methods!A$1:A$5, RANDBETWEEN(1, ROWS([1]Payment_method!A$1:A$5)))</f>
        <v>Credit</v>
      </c>
      <c r="E87" s="23">
        <f ca="1">H87*Agent_Commission!$A$2</f>
        <v>2682.5625</v>
      </c>
      <c r="F87" s="19">
        <f t="shared" ca="1" si="6"/>
        <v>28500</v>
      </c>
      <c r="G87" s="20">
        <f ca="1">VLOOKUP(A:A,BOA!F:G,2,FALSE)</f>
        <v>3.7650000000000001</v>
      </c>
      <c r="H87" s="13">
        <f t="shared" ca="1" si="7"/>
        <v>107302.5</v>
      </c>
      <c r="I87" s="23">
        <f t="shared" ca="1" si="8"/>
        <v>46410</v>
      </c>
      <c r="J87" s="13">
        <f t="shared" ca="1" si="9"/>
        <v>58209.9375</v>
      </c>
    </row>
    <row r="88" spans="1:10">
      <c r="A88" s="21">
        <f t="shared" ca="1" si="5"/>
        <v>45366</v>
      </c>
      <c r="B88" s="18" t="str">
        <f ca="1">INDEX(Regions!A$1:A$5, RANDBETWEEN(1, ROWS(Regions!A$1:A$5)))</f>
        <v>דרום</v>
      </c>
      <c r="C88" s="22" t="str">
        <f ca="1">INDEX(Agents!A$1:A$6, RANDBETWEEN(1, ROWS(Agents!A$1:A$6)))</f>
        <v>יובל כהן</v>
      </c>
      <c r="D88" s="18" t="str">
        <f ca="1">INDEX(Payment_Methods!A$1:A$5, RANDBETWEEN(1, ROWS([1]Payment_method!A$1:A$5)))</f>
        <v>Bit</v>
      </c>
      <c r="E88" s="23">
        <f ca="1">H88*Agent_Commission!$A$2</f>
        <v>2602.7625000000003</v>
      </c>
      <c r="F88" s="19">
        <f t="shared" ca="1" si="6"/>
        <v>28500</v>
      </c>
      <c r="G88" s="20">
        <f ca="1">VLOOKUP(A:A,BOA!F:G,2,FALSE)</f>
        <v>3.653</v>
      </c>
      <c r="H88" s="13">
        <f t="shared" ca="1" si="7"/>
        <v>104110.5</v>
      </c>
      <c r="I88" s="23">
        <f t="shared" ca="1" si="8"/>
        <v>22653</v>
      </c>
      <c r="J88" s="13">
        <f t="shared" ca="1" si="9"/>
        <v>78854.737500000003</v>
      </c>
    </row>
    <row r="89" spans="1:10">
      <c r="A89" s="21">
        <f t="shared" ca="1" si="5"/>
        <v>45376</v>
      </c>
      <c r="B89" s="18" t="str">
        <f ca="1">INDEX(Regions!A$1:A$5, RANDBETWEEN(1, ROWS(Regions!A$1:A$5)))</f>
        <v>מרכז</v>
      </c>
      <c r="C89" s="22" t="str">
        <f ca="1">INDEX(Agents!A$1:A$6, RANDBETWEEN(1, ROWS(Agents!A$1:A$6)))</f>
        <v>יעל פרידמן</v>
      </c>
      <c r="D89" s="18" t="str">
        <f ca="1">INDEX(Payment_Methods!A$1:A$5, RANDBETWEEN(1, ROWS([1]Payment_method!A$1:A$5)))</f>
        <v>PayPal</v>
      </c>
      <c r="E89" s="23">
        <f ca="1">H89*Agent_Commission!$A$2</f>
        <v>2037.375</v>
      </c>
      <c r="F89" s="19">
        <f t="shared" ca="1" si="6"/>
        <v>22500</v>
      </c>
      <c r="G89" s="20">
        <f ca="1">VLOOKUP(A:A,BOA!F:G,2,FALSE)</f>
        <v>3.6219999999999999</v>
      </c>
      <c r="H89" s="13">
        <f t="shared" ca="1" si="7"/>
        <v>81495</v>
      </c>
      <c r="I89" s="23">
        <f t="shared" ca="1" si="8"/>
        <v>28559</v>
      </c>
      <c r="J89" s="13">
        <f t="shared" ca="1" si="9"/>
        <v>50898.625</v>
      </c>
    </row>
    <row r="90" spans="1:10">
      <c r="A90" s="21">
        <f t="shared" ca="1" si="5"/>
        <v>45620</v>
      </c>
      <c r="B90" s="18" t="str">
        <f ca="1">INDEX(Regions!A$1:A$5, RANDBETWEEN(1, ROWS(Regions!A$1:A$5)))</f>
        <v>מזרח</v>
      </c>
      <c r="C90" s="22" t="str">
        <f ca="1">INDEX(Agents!A$1:A$6, RANDBETWEEN(1, ROWS(Agents!A$1:A$6)))</f>
        <v>אורי גולדשטיין</v>
      </c>
      <c r="D90" s="18" t="str">
        <f ca="1">INDEX(Payment_Methods!A$1:A$5, RANDBETWEEN(1, ROWS([1]Payment_method!A$1:A$5)))</f>
        <v>Credit</v>
      </c>
      <c r="E90" s="23">
        <f ca="1">H90*Agent_Commission!$A$2</f>
        <v>1491.2</v>
      </c>
      <c r="F90" s="19">
        <f t="shared" ca="1" si="6"/>
        <v>16000</v>
      </c>
      <c r="G90" s="20">
        <f ca="1">VLOOKUP(A:A,BOA!F:G,2,FALSE)</f>
        <v>3.7280000000000002</v>
      </c>
      <c r="H90" s="13">
        <f t="shared" ca="1" si="7"/>
        <v>59648</v>
      </c>
      <c r="I90" s="23">
        <f t="shared" ca="1" si="8"/>
        <v>36604</v>
      </c>
      <c r="J90" s="13">
        <f t="shared" ca="1" si="9"/>
        <v>21552.799999999999</v>
      </c>
    </row>
    <row r="91" spans="1:10">
      <c r="A91" s="21">
        <f t="shared" ca="1" si="5"/>
        <v>45309</v>
      </c>
      <c r="B91" s="18" t="str">
        <f ca="1">INDEX(Regions!A$1:A$5, RANDBETWEEN(1, ROWS(Regions!A$1:A$5)))</f>
        <v>צפון</v>
      </c>
      <c r="C91" s="22" t="str">
        <f ca="1">INDEX(Agents!A$1:A$6, RANDBETWEEN(1, ROWS(Agents!A$1:A$6)))</f>
        <v>נועם אברמוביץ</v>
      </c>
      <c r="D91" s="18" t="str">
        <f ca="1">INDEX(Payment_Methods!A$1:A$5, RANDBETWEEN(1, ROWS([1]Payment_method!A$1:A$5)))</f>
        <v>Credit</v>
      </c>
      <c r="E91" s="23">
        <f ca="1">H91*Agent_Commission!$A$2</f>
        <v>1176.875</v>
      </c>
      <c r="F91" s="19">
        <f t="shared" ca="1" si="6"/>
        <v>12500</v>
      </c>
      <c r="G91" s="20">
        <f ca="1">VLOOKUP(A:A,BOA!F:G,2,FALSE)</f>
        <v>3.766</v>
      </c>
      <c r="H91" s="13">
        <f t="shared" ca="1" si="7"/>
        <v>47075</v>
      </c>
      <c r="I91" s="23">
        <f t="shared" ca="1" si="8"/>
        <v>29885</v>
      </c>
      <c r="J91" s="13">
        <f t="shared" ca="1" si="9"/>
        <v>16013.125</v>
      </c>
    </row>
    <row r="92" spans="1:10">
      <c r="A92" s="21">
        <f t="shared" ca="1" si="5"/>
        <v>45285</v>
      </c>
      <c r="B92" s="18" t="str">
        <f ca="1">INDEX(Regions!A$1:A$5, RANDBETWEEN(1, ROWS(Regions!A$1:A$5)))</f>
        <v>מרכז</v>
      </c>
      <c r="C92" s="22" t="str">
        <f ca="1">INDEX(Agents!A$1:A$6, RANDBETWEEN(1, ROWS(Agents!A$1:A$6)))</f>
        <v>יעל פרידמן</v>
      </c>
      <c r="D92" s="18" t="str">
        <f ca="1">INDEX(Payment_Methods!A$1:A$5, RANDBETWEEN(1, ROWS([1]Payment_method!A$1:A$5)))</f>
        <v>PayBox</v>
      </c>
      <c r="E92" s="23">
        <f ca="1">H92*Agent_Commission!$A$2</f>
        <v>1889.4750000000001</v>
      </c>
      <c r="F92" s="19">
        <f t="shared" ca="1" si="6"/>
        <v>21000</v>
      </c>
      <c r="G92" s="20">
        <f ca="1">VLOOKUP(A:A,BOA!F:G,2,FALSE)</f>
        <v>3.5990000000000002</v>
      </c>
      <c r="H92" s="13">
        <f t="shared" ca="1" si="7"/>
        <v>75579</v>
      </c>
      <c r="I92" s="23">
        <f t="shared" ca="1" si="8"/>
        <v>22761</v>
      </c>
      <c r="J92" s="13">
        <f t="shared" ca="1" si="9"/>
        <v>50928.525000000001</v>
      </c>
    </row>
    <row r="93" spans="1:10">
      <c r="A93" s="21">
        <f t="shared" ca="1" si="5"/>
        <v>45589</v>
      </c>
      <c r="B93" s="18" t="str">
        <f ca="1">INDEX(Regions!A$1:A$5, RANDBETWEEN(1, ROWS(Regions!A$1:A$5)))</f>
        <v>מזרח</v>
      </c>
      <c r="C93" s="22" t="str">
        <f ca="1">INDEX(Agents!A$1:A$6, RANDBETWEEN(1, ROWS(Agents!A$1:A$6)))</f>
        <v>דניאל לוי</v>
      </c>
      <c r="D93" s="18" t="str">
        <f ca="1">INDEX(Payment_Methods!A$1:A$5, RANDBETWEEN(1, ROWS([1]Payment_method!A$1:A$5)))</f>
        <v>Cash</v>
      </c>
      <c r="E93" s="23">
        <f ca="1">H93*Agent_Commission!$A$2</f>
        <v>1184.0625</v>
      </c>
      <c r="F93" s="19">
        <f t="shared" ca="1" si="6"/>
        <v>12500</v>
      </c>
      <c r="G93" s="20">
        <f ca="1">VLOOKUP(A:A,BOA!F:G,2,FALSE)</f>
        <v>3.7890000000000001</v>
      </c>
      <c r="H93" s="13">
        <f t="shared" ca="1" si="7"/>
        <v>47362.5</v>
      </c>
      <c r="I93" s="23">
        <f t="shared" ca="1" si="8"/>
        <v>34466</v>
      </c>
      <c r="J93" s="13">
        <f t="shared" ca="1" si="9"/>
        <v>11712.4375</v>
      </c>
    </row>
    <row r="94" spans="1:10">
      <c r="A94" s="21">
        <f t="shared" ca="1" si="5"/>
        <v>45381</v>
      </c>
      <c r="B94" s="18" t="str">
        <f ca="1">INDEX(Regions!A$1:A$5, RANDBETWEEN(1, ROWS(Regions!A$1:A$5)))</f>
        <v>צפון</v>
      </c>
      <c r="C94" s="22" t="str">
        <f ca="1">INDEX(Agents!A$1:A$6, RANDBETWEEN(1, ROWS(Agents!A$1:A$6)))</f>
        <v>אורי גולדשטיין</v>
      </c>
      <c r="D94" s="18" t="str">
        <f ca="1">INDEX(Payment_Methods!A$1:A$5, RANDBETWEEN(1, ROWS([1]Payment_method!A$1:A$5)))</f>
        <v>PayBox</v>
      </c>
      <c r="E94" s="23">
        <f ca="1">H94*Agent_Commission!$A$2</f>
        <v>2760.75</v>
      </c>
      <c r="F94" s="19">
        <f t="shared" ca="1" si="6"/>
        <v>30000</v>
      </c>
      <c r="G94" s="20">
        <f ca="1">VLOOKUP(A:A,BOA!F:G,2,FALSE)</f>
        <v>3.681</v>
      </c>
      <c r="H94" s="13">
        <f t="shared" ca="1" si="7"/>
        <v>110430</v>
      </c>
      <c r="I94" s="23">
        <f t="shared" ca="1" si="8"/>
        <v>21943</v>
      </c>
      <c r="J94" s="13">
        <f t="shared" ca="1" si="9"/>
        <v>85726.25</v>
      </c>
    </row>
    <row r="95" spans="1:10">
      <c r="A95" s="21">
        <f t="shared" ca="1" si="5"/>
        <v>45339</v>
      </c>
      <c r="B95" s="18" t="str">
        <f ca="1">INDEX(Regions!A$1:A$5, RANDBETWEEN(1, ROWS(Regions!A$1:A$5)))</f>
        <v>מערב</v>
      </c>
      <c r="C95" s="22" t="str">
        <f ca="1">INDEX(Agents!A$1:A$6, RANDBETWEEN(1, ROWS(Agents!A$1:A$6)))</f>
        <v>יעל פרידמן</v>
      </c>
      <c r="D95" s="18" t="str">
        <f ca="1">INDEX(Payment_Methods!A$1:A$5, RANDBETWEEN(1, ROWS([1]Payment_method!A$1:A$5)))</f>
        <v>PayBox</v>
      </c>
      <c r="E95" s="23">
        <f ca="1">H95*Agent_Commission!$A$2</f>
        <v>3202.9875000000002</v>
      </c>
      <c r="F95" s="19">
        <f t="shared" ca="1" si="6"/>
        <v>35500</v>
      </c>
      <c r="G95" s="20">
        <f ca="1">VLOOKUP(A:A,BOA!F:G,2,FALSE)</f>
        <v>3.609</v>
      </c>
      <c r="H95" s="13">
        <f t="shared" ca="1" si="7"/>
        <v>128119.5</v>
      </c>
      <c r="I95" s="23">
        <f t="shared" ca="1" si="8"/>
        <v>44627</v>
      </c>
      <c r="J95" s="13">
        <f t="shared" ca="1" si="9"/>
        <v>80289.512499999997</v>
      </c>
    </row>
    <row r="96" spans="1:10">
      <c r="A96" s="21">
        <f t="shared" ca="1" si="5"/>
        <v>45530</v>
      </c>
      <c r="B96" s="18" t="str">
        <f ca="1">INDEX(Regions!A$1:A$5, RANDBETWEEN(1, ROWS(Regions!A$1:A$5)))</f>
        <v>מרכז</v>
      </c>
      <c r="C96" s="22" t="str">
        <f ca="1">INDEX(Agents!A$1:A$6, RANDBETWEEN(1, ROWS(Agents!A$1:A$6)))</f>
        <v>מיכל רוזנברג</v>
      </c>
      <c r="D96" s="18" t="str">
        <f ca="1">INDEX(Payment_Methods!A$1:A$5, RANDBETWEEN(1, ROWS([1]Payment_method!A$1:A$5)))</f>
        <v>PayBox</v>
      </c>
      <c r="E96" s="23">
        <f ca="1">H96*Agent_Commission!$A$2</f>
        <v>1191.45</v>
      </c>
      <c r="F96" s="19">
        <f t="shared" ca="1" si="6"/>
        <v>13000</v>
      </c>
      <c r="G96" s="20">
        <f ca="1">VLOOKUP(A:A,BOA!F:G,2,FALSE)</f>
        <v>3.6659999999999999</v>
      </c>
      <c r="H96" s="13">
        <f t="shared" ca="1" si="7"/>
        <v>47658</v>
      </c>
      <c r="I96" s="23">
        <f t="shared" ca="1" si="8"/>
        <v>42680</v>
      </c>
      <c r="J96" s="13">
        <f t="shared" ca="1" si="9"/>
        <v>3786.55</v>
      </c>
    </row>
    <row r="97" spans="1:10">
      <c r="A97" s="21">
        <f t="shared" ca="1" si="5"/>
        <v>45330</v>
      </c>
      <c r="B97" s="18" t="str">
        <f ca="1">INDEX(Regions!A$1:A$5, RANDBETWEEN(1, ROWS(Regions!A$1:A$5)))</f>
        <v>מערב</v>
      </c>
      <c r="C97" s="22" t="str">
        <f ca="1">INDEX(Agents!A$1:A$6, RANDBETWEEN(1, ROWS(Agents!A$1:A$6)))</f>
        <v>יעל פרידמן</v>
      </c>
      <c r="D97" s="18" t="str">
        <f ca="1">INDEX(Payment_Methods!A$1:A$5, RANDBETWEEN(1, ROWS([1]Payment_method!A$1:A$5)))</f>
        <v>PayPal</v>
      </c>
      <c r="E97" s="23">
        <f ca="1">H97*Agent_Commission!$A$2</f>
        <v>1420.9625000000001</v>
      </c>
      <c r="F97" s="19">
        <f t="shared" ca="1" si="6"/>
        <v>15500</v>
      </c>
      <c r="G97" s="20">
        <f ca="1">VLOOKUP(A:A,BOA!F:G,2,FALSE)</f>
        <v>3.6669999999999998</v>
      </c>
      <c r="H97" s="13">
        <f t="shared" ca="1" si="7"/>
        <v>56838.5</v>
      </c>
      <c r="I97" s="23">
        <f t="shared" ca="1" si="8"/>
        <v>33191</v>
      </c>
      <c r="J97" s="13">
        <f t="shared" ca="1" si="9"/>
        <v>22226.537499999999</v>
      </c>
    </row>
    <row r="98" spans="1:10">
      <c r="A98" s="21">
        <f t="shared" ca="1" si="5"/>
        <v>45602</v>
      </c>
      <c r="B98" s="18" t="str">
        <f ca="1">INDEX(Regions!A$1:A$5, RANDBETWEEN(1, ROWS(Regions!A$1:A$5)))</f>
        <v>דרום</v>
      </c>
      <c r="C98" s="22" t="str">
        <f ca="1">INDEX(Agents!A$1:A$6, RANDBETWEEN(1, ROWS(Agents!A$1:A$6)))</f>
        <v>יובל כהן</v>
      </c>
      <c r="D98" s="18" t="str">
        <f ca="1">INDEX(Payment_Methods!A$1:A$5, RANDBETWEEN(1, ROWS([1]Payment_method!A$1:A$5)))</f>
        <v>Cash</v>
      </c>
      <c r="E98" s="23">
        <f ca="1">H98*Agent_Commission!$A$2</f>
        <v>2617.3000000000002</v>
      </c>
      <c r="F98" s="19">
        <f t="shared" ca="1" si="6"/>
        <v>28000</v>
      </c>
      <c r="G98" s="20">
        <f ca="1">VLOOKUP(A:A,BOA!F:G,2,FALSE)</f>
        <v>3.7389999999999999</v>
      </c>
      <c r="H98" s="13">
        <f t="shared" ca="1" si="7"/>
        <v>104692</v>
      </c>
      <c r="I98" s="23">
        <f t="shared" ca="1" si="8"/>
        <v>15431</v>
      </c>
      <c r="J98" s="13">
        <f t="shared" ca="1" si="9"/>
        <v>86643.7</v>
      </c>
    </row>
    <row r="99" spans="1:10">
      <c r="A99" s="21">
        <f t="shared" ca="1" si="5"/>
        <v>45345</v>
      </c>
      <c r="B99" s="18" t="str">
        <f ca="1">INDEX(Regions!A$1:A$5, RANDBETWEEN(1, ROWS(Regions!A$1:A$5)))</f>
        <v>דרום</v>
      </c>
      <c r="C99" s="22" t="str">
        <f ca="1">INDEX(Agents!A$1:A$6, RANDBETWEEN(1, ROWS(Agents!A$1:A$6)))</f>
        <v>אורי גולדשטיין</v>
      </c>
      <c r="D99" s="18" t="str">
        <f ca="1">INDEX(Payment_Methods!A$1:A$5, RANDBETWEEN(1, ROWS([1]Payment_method!A$1:A$5)))</f>
        <v>Cash</v>
      </c>
      <c r="E99" s="23">
        <f ca="1">H99*Agent_Commission!$A$2</f>
        <v>3499.65</v>
      </c>
      <c r="F99" s="19">
        <f t="shared" ca="1" si="6"/>
        <v>38500</v>
      </c>
      <c r="G99" s="20">
        <f ca="1">VLOOKUP(A:A,BOA!F:G,2,FALSE)</f>
        <v>3.6360000000000001</v>
      </c>
      <c r="H99" s="13">
        <f t="shared" ca="1" si="7"/>
        <v>139986</v>
      </c>
      <c r="I99" s="23">
        <f t="shared" ca="1" si="8"/>
        <v>25012</v>
      </c>
      <c r="J99" s="13">
        <f t="shared" ca="1" si="9"/>
        <v>111474.35</v>
      </c>
    </row>
    <row r="100" spans="1:10">
      <c r="A100" s="21">
        <f t="shared" ca="1" si="5"/>
        <v>45496</v>
      </c>
      <c r="B100" s="18" t="str">
        <f ca="1">INDEX(Regions!A$1:A$5, RANDBETWEEN(1, ROWS(Regions!A$1:A$5)))</f>
        <v>דרום</v>
      </c>
      <c r="C100" s="22" t="str">
        <f ca="1">INDEX(Agents!A$1:A$6, RANDBETWEEN(1, ROWS(Agents!A$1:A$6)))</f>
        <v>יעל פרידמן</v>
      </c>
      <c r="D100" s="18" t="str">
        <f ca="1">INDEX(Payment_Methods!A$1:A$5, RANDBETWEEN(1, ROWS([1]Payment_method!A$1:A$5)))</f>
        <v>Credit</v>
      </c>
      <c r="E100" s="23">
        <f ca="1">H100*Agent_Commission!$A$2</f>
        <v>2447.5500000000002</v>
      </c>
      <c r="F100" s="19">
        <f t="shared" ca="1" si="6"/>
        <v>27000</v>
      </c>
      <c r="G100" s="20">
        <f ca="1">VLOOKUP(A:A,BOA!F:G,2,FALSE)</f>
        <v>3.6259999999999999</v>
      </c>
      <c r="H100" s="13">
        <f t="shared" ca="1" si="7"/>
        <v>97902</v>
      </c>
      <c r="I100" s="23">
        <f t="shared" ca="1" si="8"/>
        <v>50450</v>
      </c>
      <c r="J100" s="13">
        <f t="shared" ca="1" si="9"/>
        <v>45004.45</v>
      </c>
    </row>
    <row r="101" spans="1:10">
      <c r="A101" s="21">
        <f t="shared" ca="1" si="5"/>
        <v>45311</v>
      </c>
      <c r="B101" s="18" t="str">
        <f ca="1">INDEX(Regions!A$1:A$5, RANDBETWEEN(1, ROWS(Regions!A$1:A$5)))</f>
        <v>דרום</v>
      </c>
      <c r="C101" s="22" t="str">
        <f ca="1">INDEX(Agents!A$1:A$6, RANDBETWEEN(1, ROWS(Agents!A$1:A$6)))</f>
        <v>אורי גולדשטיין</v>
      </c>
      <c r="D101" s="18" t="str">
        <f ca="1">INDEX(Payment_Methods!A$1:A$5, RANDBETWEEN(1, ROWS([1]Payment_method!A$1:A$5)))</f>
        <v>Credit</v>
      </c>
      <c r="E101" s="23">
        <f ca="1">H101*Agent_Commission!$A$2</f>
        <v>2109.9375</v>
      </c>
      <c r="F101" s="19">
        <f t="shared" ca="1" si="6"/>
        <v>22500</v>
      </c>
      <c r="G101" s="20">
        <f ca="1">VLOOKUP(A:A,BOA!F:G,2,FALSE)</f>
        <v>3.7509999999999999</v>
      </c>
      <c r="H101" s="13">
        <f t="shared" ca="1" si="7"/>
        <v>84397.5</v>
      </c>
      <c r="I101" s="23">
        <f t="shared" ca="1" si="8"/>
        <v>22485</v>
      </c>
      <c r="J101" s="13">
        <f t="shared" ca="1" si="9"/>
        <v>59802.5625</v>
      </c>
    </row>
    <row r="102" spans="1:10">
      <c r="A102" s="21">
        <f t="shared" ca="1" si="5"/>
        <v>45514</v>
      </c>
      <c r="B102" s="18" t="str">
        <f ca="1">INDEX(Regions!A$1:A$5, RANDBETWEEN(1, ROWS(Regions!A$1:A$5)))</f>
        <v>דרום</v>
      </c>
      <c r="C102" s="22" t="str">
        <f ca="1">INDEX(Agents!A$1:A$6, RANDBETWEEN(1, ROWS(Agents!A$1:A$6)))</f>
        <v>מיכל רוזנברג</v>
      </c>
      <c r="D102" s="18" t="str">
        <f ca="1">INDEX(Payment_Methods!A$1:A$5, RANDBETWEEN(1, ROWS([1]Payment_method!A$1:A$5)))</f>
        <v>Credit</v>
      </c>
      <c r="E102" s="23">
        <f ca="1">H102*Agent_Commission!$A$2</f>
        <v>1543.575</v>
      </c>
      <c r="F102" s="19">
        <f t="shared" ca="1" si="6"/>
        <v>16500</v>
      </c>
      <c r="G102" s="20">
        <f ca="1">VLOOKUP(A:A,BOA!F:G,2,FALSE)</f>
        <v>3.742</v>
      </c>
      <c r="H102" s="13">
        <f t="shared" ca="1" si="7"/>
        <v>61743</v>
      </c>
      <c r="I102" s="23">
        <f t="shared" ca="1" si="8"/>
        <v>54863</v>
      </c>
      <c r="J102" s="13">
        <f t="shared" ca="1" si="9"/>
        <v>5336.4250000000002</v>
      </c>
    </row>
    <row r="103" spans="1:10">
      <c r="A103" s="21">
        <f t="shared" ca="1" si="5"/>
        <v>45572</v>
      </c>
      <c r="B103" s="18" t="str">
        <f ca="1">INDEX(Regions!A$1:A$5, RANDBETWEEN(1, ROWS(Regions!A$1:A$5)))</f>
        <v>מערב</v>
      </c>
      <c r="C103" s="22" t="str">
        <f ca="1">INDEX(Agents!A$1:A$6, RANDBETWEEN(1, ROWS(Agents!A$1:A$6)))</f>
        <v>אורי גולדשטיין</v>
      </c>
      <c r="D103" s="18" t="str">
        <f ca="1">INDEX(Payment_Methods!A$1:A$5, RANDBETWEEN(1, ROWS([1]Payment_method!A$1:A$5)))</f>
        <v>PayPal</v>
      </c>
      <c r="E103" s="23">
        <f ca="1">H103*Agent_Commission!$A$2</f>
        <v>2934.15</v>
      </c>
      <c r="F103" s="19">
        <f t="shared" ca="1" si="6"/>
        <v>31000</v>
      </c>
      <c r="G103" s="20">
        <f ca="1">VLOOKUP(A:A,BOA!F:G,2,FALSE)</f>
        <v>3.786</v>
      </c>
      <c r="H103" s="13">
        <f t="shared" ca="1" si="7"/>
        <v>117366</v>
      </c>
      <c r="I103" s="23">
        <f t="shared" ca="1" si="8"/>
        <v>43272</v>
      </c>
      <c r="J103" s="13">
        <f t="shared" ca="1" si="9"/>
        <v>71159.850000000006</v>
      </c>
    </row>
    <row r="104" spans="1:10">
      <c r="A104" s="21">
        <f t="shared" ca="1" si="5"/>
        <v>45447</v>
      </c>
      <c r="B104" s="18" t="str">
        <f ca="1">INDEX(Regions!A$1:A$5, RANDBETWEEN(1, ROWS(Regions!A$1:A$5)))</f>
        <v>מרכז</v>
      </c>
      <c r="C104" s="22" t="str">
        <f ca="1">INDEX(Agents!A$1:A$6, RANDBETWEEN(1, ROWS(Agents!A$1:A$6)))</f>
        <v>אורי גולדשטיין</v>
      </c>
      <c r="D104" s="18" t="str">
        <f ca="1">INDEX(Payment_Methods!A$1:A$5, RANDBETWEEN(1, ROWS([1]Payment_method!A$1:A$5)))</f>
        <v>Bit</v>
      </c>
      <c r="E104" s="23">
        <f ca="1">H104*Agent_Commission!$A$2</f>
        <v>1797.9</v>
      </c>
      <c r="F104" s="19">
        <f t="shared" ca="1" si="6"/>
        <v>19500</v>
      </c>
      <c r="G104" s="20">
        <f ca="1">VLOOKUP(A:A,BOA!F:G,2,FALSE)</f>
        <v>3.6880000000000002</v>
      </c>
      <c r="H104" s="13">
        <f t="shared" ca="1" si="7"/>
        <v>71916</v>
      </c>
      <c r="I104" s="23">
        <f t="shared" ca="1" si="8"/>
        <v>16111</v>
      </c>
      <c r="J104" s="13">
        <f t="shared" ca="1" si="9"/>
        <v>54007.1</v>
      </c>
    </row>
    <row r="105" spans="1:10">
      <c r="A105" s="21">
        <f t="shared" ca="1" si="5"/>
        <v>45455</v>
      </c>
      <c r="B105" s="18" t="str">
        <f ca="1">INDEX(Regions!A$1:A$5, RANDBETWEEN(1, ROWS(Regions!A$1:A$5)))</f>
        <v>צפון</v>
      </c>
      <c r="C105" s="22" t="str">
        <f ca="1">INDEX(Agents!A$1:A$6, RANDBETWEEN(1, ROWS(Agents!A$1:A$6)))</f>
        <v>יובל כהן</v>
      </c>
      <c r="D105" s="18" t="str">
        <f ca="1">INDEX(Payment_Methods!A$1:A$5, RANDBETWEEN(1, ROWS([1]Payment_method!A$1:A$5)))</f>
        <v>PayBox</v>
      </c>
      <c r="E105" s="23">
        <f ca="1">H105*Agent_Commission!$A$2</f>
        <v>2838.7875000000004</v>
      </c>
      <c r="F105" s="19">
        <f t="shared" ca="1" si="6"/>
        <v>30500</v>
      </c>
      <c r="G105" s="20">
        <f ca="1">VLOOKUP(A:A,BOA!F:G,2,FALSE)</f>
        <v>3.7229999999999999</v>
      </c>
      <c r="H105" s="13">
        <f t="shared" ca="1" si="7"/>
        <v>113551.5</v>
      </c>
      <c r="I105" s="23">
        <f t="shared" ca="1" si="8"/>
        <v>54874</v>
      </c>
      <c r="J105" s="13">
        <f t="shared" ca="1" si="9"/>
        <v>55838.712500000001</v>
      </c>
    </row>
    <row r="106" spans="1:10">
      <c r="A106" s="21">
        <f t="shared" ca="1" si="5"/>
        <v>45557</v>
      </c>
      <c r="B106" s="18" t="str">
        <f ca="1">INDEX(Regions!A$1:A$5, RANDBETWEEN(1, ROWS(Regions!A$1:A$5)))</f>
        <v>צפון</v>
      </c>
      <c r="C106" s="22" t="str">
        <f ca="1">INDEX(Agents!A$1:A$6, RANDBETWEEN(1, ROWS(Agents!A$1:A$6)))</f>
        <v>יובל כהן</v>
      </c>
      <c r="D106" s="18" t="str">
        <f ca="1">INDEX(Payment_Methods!A$1:A$5, RANDBETWEEN(1, ROWS([1]Payment_method!A$1:A$5)))</f>
        <v>Cash</v>
      </c>
      <c r="E106" s="23">
        <f ca="1">H106*Agent_Commission!$A$2</f>
        <v>1882.5</v>
      </c>
      <c r="F106" s="19">
        <f t="shared" ca="1" si="6"/>
        <v>20000</v>
      </c>
      <c r="G106" s="20">
        <f ca="1">VLOOKUP(A:A,BOA!F:G,2,FALSE)</f>
        <v>3.7650000000000001</v>
      </c>
      <c r="H106" s="13">
        <f t="shared" ca="1" si="7"/>
        <v>75300</v>
      </c>
      <c r="I106" s="23">
        <f t="shared" ca="1" si="8"/>
        <v>50905</v>
      </c>
      <c r="J106" s="13">
        <f t="shared" ca="1" si="9"/>
        <v>22512.5</v>
      </c>
    </row>
    <row r="107" spans="1:10">
      <c r="A107" s="21">
        <f t="shared" ca="1" si="5"/>
        <v>45601</v>
      </c>
      <c r="B107" s="18" t="str">
        <f ca="1">INDEX(Regions!A$1:A$5, RANDBETWEEN(1, ROWS(Regions!A$1:A$5)))</f>
        <v>מזרח</v>
      </c>
      <c r="C107" s="22" t="str">
        <f ca="1">INDEX(Agents!A$1:A$6, RANDBETWEEN(1, ROWS(Agents!A$1:A$6)))</f>
        <v>יעל פרידמן</v>
      </c>
      <c r="D107" s="18" t="str">
        <f ca="1">INDEX(Payment_Methods!A$1:A$5, RANDBETWEEN(1, ROWS([1]Payment_method!A$1:A$5)))</f>
        <v>Cash</v>
      </c>
      <c r="E107" s="23">
        <f ca="1">H107*Agent_Commission!$A$2</f>
        <v>2717.3</v>
      </c>
      <c r="F107" s="19">
        <f t="shared" ca="1" si="6"/>
        <v>29000</v>
      </c>
      <c r="G107" s="20">
        <f ca="1">VLOOKUP(A:A,BOA!F:G,2,FALSE)</f>
        <v>3.7480000000000002</v>
      </c>
      <c r="H107" s="13">
        <f t="shared" ca="1" si="7"/>
        <v>108692</v>
      </c>
      <c r="I107" s="23">
        <f t="shared" ca="1" si="8"/>
        <v>33292</v>
      </c>
      <c r="J107" s="13">
        <f t="shared" ca="1" si="9"/>
        <v>72682.7</v>
      </c>
    </row>
    <row r="108" spans="1:10">
      <c r="A108" s="21">
        <f t="shared" ca="1" si="5"/>
        <v>45418</v>
      </c>
      <c r="B108" s="18" t="str">
        <f ca="1">INDEX(Regions!A$1:A$5, RANDBETWEEN(1, ROWS(Regions!A$1:A$5)))</f>
        <v>צפון</v>
      </c>
      <c r="C108" s="22" t="str">
        <f ca="1">INDEX(Agents!A$1:A$6, RANDBETWEEN(1, ROWS(Agents!A$1:A$6)))</f>
        <v>יובל כהן</v>
      </c>
      <c r="D108" s="18" t="str">
        <f ca="1">INDEX(Payment_Methods!A$1:A$5, RANDBETWEEN(1, ROWS([1]Payment_method!A$1:A$5)))</f>
        <v>Bit</v>
      </c>
      <c r="E108" s="23">
        <f ca="1">H108*Agent_Commission!$A$2</f>
        <v>1309.3500000000001</v>
      </c>
      <c r="F108" s="19">
        <f t="shared" ca="1" si="6"/>
        <v>14000</v>
      </c>
      <c r="G108" s="20">
        <f ca="1">VLOOKUP(A:A,BOA!F:G,2,FALSE)</f>
        <v>3.7410000000000001</v>
      </c>
      <c r="H108" s="13">
        <f t="shared" ca="1" si="7"/>
        <v>52374</v>
      </c>
      <c r="I108" s="23">
        <f t="shared" ca="1" si="8"/>
        <v>51754</v>
      </c>
      <c r="J108" s="13">
        <f t="shared" ca="1" si="9"/>
        <v>-689.35000000000014</v>
      </c>
    </row>
    <row r="109" spans="1:10">
      <c r="A109" s="21">
        <f t="shared" ca="1" si="5"/>
        <v>45432</v>
      </c>
      <c r="B109" s="18" t="str">
        <f ca="1">INDEX(Regions!A$1:A$5, RANDBETWEEN(1, ROWS(Regions!A$1:A$5)))</f>
        <v>דרום</v>
      </c>
      <c r="C109" s="22" t="str">
        <f ca="1">INDEX(Agents!A$1:A$6, RANDBETWEEN(1, ROWS(Agents!A$1:A$6)))</f>
        <v>אורי גולדשטיין</v>
      </c>
      <c r="D109" s="18" t="str">
        <f ca="1">INDEX(Payment_Methods!A$1:A$5, RANDBETWEEN(1, ROWS([1]Payment_method!A$1:A$5)))</f>
        <v>Bit</v>
      </c>
      <c r="E109" s="23">
        <f ca="1">H109*Agent_Commission!$A$2</f>
        <v>925.75</v>
      </c>
      <c r="F109" s="19">
        <f t="shared" ca="1" si="6"/>
        <v>10000</v>
      </c>
      <c r="G109" s="20">
        <f ca="1">VLOOKUP(A:A,BOA!F:G,2,FALSE)</f>
        <v>3.7029999999999998</v>
      </c>
      <c r="H109" s="13">
        <f t="shared" ca="1" si="7"/>
        <v>37030</v>
      </c>
      <c r="I109" s="23">
        <f t="shared" ca="1" si="8"/>
        <v>21526</v>
      </c>
      <c r="J109" s="13">
        <f t="shared" ca="1" si="9"/>
        <v>14578.25</v>
      </c>
    </row>
    <row r="110" spans="1:10">
      <c r="A110" s="21">
        <f t="shared" ca="1" si="5"/>
        <v>45462</v>
      </c>
      <c r="B110" s="18" t="str">
        <f ca="1">INDEX(Regions!A$1:A$5, RANDBETWEEN(1, ROWS(Regions!A$1:A$5)))</f>
        <v>מזרח</v>
      </c>
      <c r="C110" s="22" t="str">
        <f ca="1">INDEX(Agents!A$1:A$6, RANDBETWEEN(1, ROWS(Agents!A$1:A$6)))</f>
        <v>נועם אברמוביץ</v>
      </c>
      <c r="D110" s="18" t="str">
        <f ca="1">INDEX(Payment_Methods!A$1:A$5, RANDBETWEEN(1, ROWS([1]Payment_method!A$1:A$5)))</f>
        <v>Credit</v>
      </c>
      <c r="E110" s="23">
        <f ca="1">H110*Agent_Commission!$A$2</f>
        <v>2508.3000000000002</v>
      </c>
      <c r="F110" s="19">
        <f t="shared" ca="1" si="6"/>
        <v>27000</v>
      </c>
      <c r="G110" s="20">
        <f ca="1">VLOOKUP(A:A,BOA!F:G,2,FALSE)</f>
        <v>3.7160000000000002</v>
      </c>
      <c r="H110" s="13">
        <f t="shared" ca="1" si="7"/>
        <v>100332</v>
      </c>
      <c r="I110" s="23">
        <f t="shared" ca="1" si="8"/>
        <v>41552</v>
      </c>
      <c r="J110" s="13">
        <f t="shared" ca="1" si="9"/>
        <v>56271.7</v>
      </c>
    </row>
    <row r="111" spans="1:10">
      <c r="A111" s="21">
        <f t="shared" ca="1" si="5"/>
        <v>45594</v>
      </c>
      <c r="B111" s="18" t="str">
        <f ca="1">INDEX(Regions!A$1:A$5, RANDBETWEEN(1, ROWS(Regions!A$1:A$5)))</f>
        <v>מרכז</v>
      </c>
      <c r="C111" s="22" t="str">
        <f ca="1">INDEX(Agents!A$1:A$6, RANDBETWEEN(1, ROWS(Agents!A$1:A$6)))</f>
        <v>יובל כהן</v>
      </c>
      <c r="D111" s="18" t="str">
        <f ca="1">INDEX(Payment_Methods!A$1:A$5, RANDBETWEEN(1, ROWS([1]Payment_method!A$1:A$5)))</f>
        <v>Cash</v>
      </c>
      <c r="E111" s="23">
        <f ca="1">H111*Agent_Commission!$A$2</f>
        <v>3229.2000000000007</v>
      </c>
      <c r="F111" s="19">
        <f t="shared" ca="1" si="6"/>
        <v>34500</v>
      </c>
      <c r="G111" s="20">
        <f ca="1">VLOOKUP(A:A,BOA!F:G,2,FALSE)</f>
        <v>3.7440000000000002</v>
      </c>
      <c r="H111" s="13">
        <f t="shared" ca="1" si="7"/>
        <v>129168.00000000001</v>
      </c>
      <c r="I111" s="23">
        <f t="shared" ca="1" si="8"/>
        <v>53467</v>
      </c>
      <c r="J111" s="13">
        <f t="shared" ca="1" si="9"/>
        <v>72471.800000000017</v>
      </c>
    </row>
    <row r="112" spans="1:10">
      <c r="A112" s="21">
        <f t="shared" ca="1" si="5"/>
        <v>45534</v>
      </c>
      <c r="B112" s="18" t="str">
        <f ca="1">INDEX(Regions!A$1:A$5, RANDBETWEEN(1, ROWS(Regions!A$1:A$5)))</f>
        <v>מערב</v>
      </c>
      <c r="C112" s="22" t="str">
        <f ca="1">INDEX(Agents!A$1:A$6, RANDBETWEEN(1, ROWS(Agents!A$1:A$6)))</f>
        <v>מיכל רוזנברג</v>
      </c>
      <c r="D112" s="18" t="str">
        <f ca="1">INDEX(Payment_Methods!A$1:A$5, RANDBETWEEN(1, ROWS([1]Payment_method!A$1:A$5)))</f>
        <v>PayPal</v>
      </c>
      <c r="E112" s="23">
        <f ca="1">H112*Agent_Commission!$A$2</f>
        <v>2239.3000000000002</v>
      </c>
      <c r="F112" s="19">
        <f t="shared" ca="1" si="6"/>
        <v>24500</v>
      </c>
      <c r="G112" s="20">
        <f ca="1">VLOOKUP(A:A,BOA!F:G,2,FALSE)</f>
        <v>3.6560000000000001</v>
      </c>
      <c r="H112" s="13">
        <f t="shared" ca="1" si="7"/>
        <v>89572</v>
      </c>
      <c r="I112" s="23">
        <f t="shared" ca="1" si="8"/>
        <v>28555</v>
      </c>
      <c r="J112" s="13">
        <f t="shared" ca="1" si="9"/>
        <v>58777.7</v>
      </c>
    </row>
    <row r="113" spans="1:10">
      <c r="A113" s="21">
        <f t="shared" ca="1" si="5"/>
        <v>45464</v>
      </c>
      <c r="B113" s="18" t="str">
        <f ca="1">INDEX(Regions!A$1:A$5, RANDBETWEEN(1, ROWS(Regions!A$1:A$5)))</f>
        <v>מזרח</v>
      </c>
      <c r="C113" s="22" t="str">
        <f ca="1">INDEX(Agents!A$1:A$6, RANDBETWEEN(1, ROWS(Agents!A$1:A$6)))</f>
        <v>נועם אברמוביץ</v>
      </c>
      <c r="D113" s="18" t="str">
        <f ca="1">INDEX(Payment_Methods!A$1:A$5, RANDBETWEEN(1, ROWS([1]Payment_method!A$1:A$5)))</f>
        <v>Bit</v>
      </c>
      <c r="E113" s="23">
        <f ca="1">H113*Agent_Commission!$A$2</f>
        <v>1869.5</v>
      </c>
      <c r="F113" s="19">
        <f t="shared" ca="1" si="6"/>
        <v>20000</v>
      </c>
      <c r="G113" s="20">
        <f ca="1">VLOOKUP(A:A,BOA!F:G,2,FALSE)</f>
        <v>3.7389999999999999</v>
      </c>
      <c r="H113" s="13">
        <f t="shared" ca="1" si="7"/>
        <v>74780</v>
      </c>
      <c r="I113" s="23">
        <f t="shared" ca="1" si="8"/>
        <v>43127</v>
      </c>
      <c r="J113" s="13">
        <f t="shared" ca="1" si="9"/>
        <v>29783.5</v>
      </c>
    </row>
    <row r="114" spans="1:10">
      <c r="A114" s="21">
        <f t="shared" ca="1" si="5"/>
        <v>45559</v>
      </c>
      <c r="B114" s="18" t="str">
        <f ca="1">INDEX(Regions!A$1:A$5, RANDBETWEEN(1, ROWS(Regions!A$1:A$5)))</f>
        <v>דרום</v>
      </c>
      <c r="C114" s="22" t="str">
        <f ca="1">INDEX(Agents!A$1:A$6, RANDBETWEEN(1, ROWS(Agents!A$1:A$6)))</f>
        <v>נועם אברמוביץ</v>
      </c>
      <c r="D114" s="18" t="str">
        <f ca="1">INDEX(Payment_Methods!A$1:A$5, RANDBETWEEN(1, ROWS([1]Payment_method!A$1:A$5)))</f>
        <v>PayBox</v>
      </c>
      <c r="E114" s="23">
        <f ca="1">H114*Agent_Commission!$A$2</f>
        <v>2452.4500000000003</v>
      </c>
      <c r="F114" s="19">
        <f t="shared" ca="1" si="6"/>
        <v>26000</v>
      </c>
      <c r="G114" s="20">
        <f ca="1">VLOOKUP(A:A,BOA!F:G,2,FALSE)</f>
        <v>3.7730000000000001</v>
      </c>
      <c r="H114" s="13">
        <f t="shared" ca="1" si="7"/>
        <v>98098</v>
      </c>
      <c r="I114" s="23">
        <f t="shared" ca="1" si="8"/>
        <v>24507</v>
      </c>
      <c r="J114" s="13">
        <f t="shared" ca="1" si="9"/>
        <v>71138.55</v>
      </c>
    </row>
    <row r="115" spans="1:10">
      <c r="A115" s="21">
        <f t="shared" ca="1" si="5"/>
        <v>45500</v>
      </c>
      <c r="B115" s="18" t="str">
        <f ca="1">INDEX(Regions!A$1:A$5, RANDBETWEEN(1, ROWS(Regions!A$1:A$5)))</f>
        <v>צפון</v>
      </c>
      <c r="C115" s="22" t="str">
        <f ca="1">INDEX(Agents!A$1:A$6, RANDBETWEEN(1, ROWS(Agents!A$1:A$6)))</f>
        <v>נועם אברמוביץ</v>
      </c>
      <c r="D115" s="18" t="str">
        <f ca="1">INDEX(Payment_Methods!A$1:A$5, RANDBETWEEN(1, ROWS([1]Payment_method!A$1:A$5)))</f>
        <v>PayBox</v>
      </c>
      <c r="E115" s="23">
        <f ca="1">H115*Agent_Commission!$A$2</f>
        <v>1196</v>
      </c>
      <c r="F115" s="19">
        <f t="shared" ca="1" si="6"/>
        <v>13000</v>
      </c>
      <c r="G115" s="20">
        <f ca="1">VLOOKUP(A:A,BOA!F:G,2,FALSE)</f>
        <v>3.68</v>
      </c>
      <c r="H115" s="13">
        <f t="shared" ca="1" si="7"/>
        <v>47840</v>
      </c>
      <c r="I115" s="23">
        <f t="shared" ca="1" si="8"/>
        <v>20728</v>
      </c>
      <c r="J115" s="13">
        <f t="shared" ca="1" si="9"/>
        <v>25916</v>
      </c>
    </row>
    <row r="116" spans="1:10">
      <c r="A116" s="21">
        <f t="shared" ca="1" si="5"/>
        <v>45548</v>
      </c>
      <c r="B116" s="18" t="str">
        <f ca="1">INDEX(Regions!A$1:A$5, RANDBETWEEN(1, ROWS(Regions!A$1:A$5)))</f>
        <v>מרכז</v>
      </c>
      <c r="C116" s="22" t="str">
        <f ca="1">INDEX(Agents!A$1:A$6, RANDBETWEEN(1, ROWS(Agents!A$1:A$6)))</f>
        <v>נועם אברמוביץ</v>
      </c>
      <c r="D116" s="18" t="str">
        <f ca="1">INDEX(Payment_Methods!A$1:A$5, RANDBETWEEN(1, ROWS([1]Payment_method!A$1:A$5)))</f>
        <v>Credit</v>
      </c>
      <c r="E116" s="23">
        <f ca="1">H116*Agent_Commission!$A$2</f>
        <v>3104.6125000000002</v>
      </c>
      <c r="F116" s="19">
        <f t="shared" ca="1" si="6"/>
        <v>33500</v>
      </c>
      <c r="G116" s="20">
        <f ca="1">VLOOKUP(A:A,BOA!F:G,2,FALSE)</f>
        <v>3.7069999999999999</v>
      </c>
      <c r="H116" s="13">
        <f t="shared" ca="1" si="7"/>
        <v>124184.5</v>
      </c>
      <c r="I116" s="23">
        <f t="shared" ca="1" si="8"/>
        <v>19193</v>
      </c>
      <c r="J116" s="13">
        <f t="shared" ca="1" si="9"/>
        <v>101886.8875</v>
      </c>
    </row>
    <row r="117" spans="1:10">
      <c r="A117" s="21">
        <f t="shared" ca="1" si="5"/>
        <v>45429</v>
      </c>
      <c r="B117" s="18" t="str">
        <f ca="1">INDEX(Regions!A$1:A$5, RANDBETWEEN(1, ROWS(Regions!A$1:A$5)))</f>
        <v>מזרח</v>
      </c>
      <c r="C117" s="22" t="str">
        <f ca="1">INDEX(Agents!A$1:A$6, RANDBETWEEN(1, ROWS(Agents!A$1:A$6)))</f>
        <v>נועם אברמוביץ</v>
      </c>
      <c r="D117" s="18" t="str">
        <f ca="1">INDEX(Payment_Methods!A$1:A$5, RANDBETWEEN(1, ROWS([1]Payment_method!A$1:A$5)))</f>
        <v>Bit</v>
      </c>
      <c r="E117" s="23">
        <f ca="1">H117*Agent_Commission!$A$2</f>
        <v>1811.5500000000002</v>
      </c>
      <c r="F117" s="19">
        <f t="shared" ca="1" si="6"/>
        <v>19500</v>
      </c>
      <c r="G117" s="20">
        <f ca="1">VLOOKUP(A:A,BOA!F:G,2,FALSE)</f>
        <v>3.7160000000000002</v>
      </c>
      <c r="H117" s="13">
        <f t="shared" ca="1" si="7"/>
        <v>72462</v>
      </c>
      <c r="I117" s="23">
        <f t="shared" ca="1" si="8"/>
        <v>32989</v>
      </c>
      <c r="J117" s="13">
        <f t="shared" ca="1" si="9"/>
        <v>37661.449999999997</v>
      </c>
    </row>
    <row r="118" spans="1:10">
      <c r="A118" s="21">
        <f t="shared" ca="1" si="5"/>
        <v>45512</v>
      </c>
      <c r="B118" s="18" t="str">
        <f ca="1">INDEX(Regions!A$1:A$5, RANDBETWEEN(1, ROWS(Regions!A$1:A$5)))</f>
        <v>צפון</v>
      </c>
      <c r="C118" s="22" t="str">
        <f ca="1">INDEX(Agents!A$1:A$6, RANDBETWEEN(1, ROWS(Agents!A$1:A$6)))</f>
        <v>יובל כהן</v>
      </c>
      <c r="D118" s="18" t="str">
        <f ca="1">INDEX(Payment_Methods!A$1:A$5, RANDBETWEEN(1, ROWS([1]Payment_method!A$1:A$5)))</f>
        <v>Cash</v>
      </c>
      <c r="E118" s="23">
        <f ca="1">H118*Agent_Commission!$A$2</f>
        <v>2654.4</v>
      </c>
      <c r="F118" s="19">
        <f t="shared" ca="1" si="6"/>
        <v>28000</v>
      </c>
      <c r="G118" s="20">
        <f ca="1">VLOOKUP(A:A,BOA!F:G,2,FALSE)</f>
        <v>3.7919999999999998</v>
      </c>
      <c r="H118" s="13">
        <f t="shared" ca="1" si="7"/>
        <v>106176</v>
      </c>
      <c r="I118" s="23">
        <f t="shared" ca="1" si="8"/>
        <v>54872</v>
      </c>
      <c r="J118" s="13">
        <f t="shared" ca="1" si="9"/>
        <v>48649.599999999999</v>
      </c>
    </row>
    <row r="119" spans="1:10">
      <c r="A119" s="21">
        <f t="shared" ca="1" si="5"/>
        <v>45434</v>
      </c>
      <c r="B119" s="18" t="str">
        <f ca="1">INDEX(Regions!A$1:A$5, RANDBETWEEN(1, ROWS(Regions!A$1:A$5)))</f>
        <v>צפון</v>
      </c>
      <c r="C119" s="22" t="str">
        <f ca="1">INDEX(Agents!A$1:A$6, RANDBETWEEN(1, ROWS(Agents!A$1:A$6)))</f>
        <v>אורי גולדשטיין</v>
      </c>
      <c r="D119" s="18" t="str">
        <f ca="1">INDEX(Payment_Methods!A$1:A$5, RANDBETWEEN(1, ROWS([1]Payment_method!A$1:A$5)))</f>
        <v>Credit</v>
      </c>
      <c r="E119" s="23">
        <f ca="1">H119*Agent_Commission!$A$2</f>
        <v>2296.25</v>
      </c>
      <c r="F119" s="19">
        <f t="shared" ca="1" si="6"/>
        <v>25000</v>
      </c>
      <c r="G119" s="20">
        <f ca="1">VLOOKUP(A:A,BOA!F:G,2,FALSE)</f>
        <v>3.6739999999999999</v>
      </c>
      <c r="H119" s="13">
        <f t="shared" ca="1" si="7"/>
        <v>91850</v>
      </c>
      <c r="I119" s="23">
        <f t="shared" ca="1" si="8"/>
        <v>44819</v>
      </c>
      <c r="J119" s="13">
        <f t="shared" ca="1" si="9"/>
        <v>44734.75</v>
      </c>
    </row>
    <row r="120" spans="1:10">
      <c r="A120" s="21">
        <f t="shared" ca="1" si="5"/>
        <v>45539</v>
      </c>
      <c r="B120" s="18" t="str">
        <f ca="1">INDEX(Regions!A$1:A$5, RANDBETWEEN(1, ROWS(Regions!A$1:A$5)))</f>
        <v>מזרח</v>
      </c>
      <c r="C120" s="22" t="str">
        <f ca="1">INDEX(Agents!A$1:A$6, RANDBETWEEN(1, ROWS(Agents!A$1:A$6)))</f>
        <v>דניאל לוי</v>
      </c>
      <c r="D120" s="18" t="str">
        <f ca="1">INDEX(Payment_Methods!A$1:A$5, RANDBETWEEN(1, ROWS([1]Payment_method!A$1:A$5)))</f>
        <v>Cash</v>
      </c>
      <c r="E120" s="23">
        <f ca="1">H120*Agent_Commission!$A$2</f>
        <v>3489.375</v>
      </c>
      <c r="F120" s="19">
        <f t="shared" ca="1" si="6"/>
        <v>37500</v>
      </c>
      <c r="G120" s="20">
        <f ca="1">VLOOKUP(A:A,BOA!F:G,2,FALSE)</f>
        <v>3.722</v>
      </c>
      <c r="H120" s="13">
        <f t="shared" ca="1" si="7"/>
        <v>139575</v>
      </c>
      <c r="I120" s="23">
        <f t="shared" ca="1" si="8"/>
        <v>45995</v>
      </c>
      <c r="J120" s="13">
        <f t="shared" ca="1" si="9"/>
        <v>90090.625</v>
      </c>
    </row>
    <row r="121" spans="1:10">
      <c r="A121" s="21">
        <f t="shared" ca="1" si="5"/>
        <v>45277</v>
      </c>
      <c r="B121" s="18" t="str">
        <f ca="1">INDEX(Regions!A$1:A$5, RANDBETWEEN(1, ROWS(Regions!A$1:A$5)))</f>
        <v>מזרח</v>
      </c>
      <c r="C121" s="22" t="str">
        <f ca="1">INDEX(Agents!A$1:A$6, RANDBETWEEN(1, ROWS(Agents!A$1:A$6)))</f>
        <v>מיכל רוזנברג</v>
      </c>
      <c r="D121" s="18" t="str">
        <f ca="1">INDEX(Payment_Methods!A$1:A$5, RANDBETWEEN(1, ROWS([1]Payment_method!A$1:A$5)))</f>
        <v>PayBox</v>
      </c>
      <c r="E121" s="23">
        <f ca="1">H121*Agent_Commission!$A$2</f>
        <v>1508.9250000000002</v>
      </c>
      <c r="F121" s="19">
        <f t="shared" ca="1" si="6"/>
        <v>16500</v>
      </c>
      <c r="G121" s="20">
        <f ca="1">VLOOKUP(A:A,BOA!F:G,2,FALSE)</f>
        <v>3.6579999999999999</v>
      </c>
      <c r="H121" s="13">
        <f t="shared" ca="1" si="7"/>
        <v>60357</v>
      </c>
      <c r="I121" s="23">
        <f t="shared" ca="1" si="8"/>
        <v>27839</v>
      </c>
      <c r="J121" s="13">
        <f t="shared" ca="1" si="9"/>
        <v>31009.075000000001</v>
      </c>
    </row>
    <row r="122" spans="1:10">
      <c r="A122" s="21">
        <f t="shared" ca="1" si="5"/>
        <v>45329</v>
      </c>
      <c r="B122" s="18" t="str">
        <f ca="1">INDEX(Regions!A$1:A$5, RANDBETWEEN(1, ROWS(Regions!A$1:A$5)))</f>
        <v>מרכז</v>
      </c>
      <c r="C122" s="22" t="str">
        <f ca="1">INDEX(Agents!A$1:A$6, RANDBETWEEN(1, ROWS(Agents!A$1:A$6)))</f>
        <v>נועם אברמוביץ</v>
      </c>
      <c r="D122" s="18" t="str">
        <f ca="1">INDEX(Payment_Methods!A$1:A$5, RANDBETWEEN(1, ROWS([1]Payment_method!A$1:A$5)))</f>
        <v>PayBox</v>
      </c>
      <c r="E122" s="23">
        <f ca="1">H122*Agent_Commission!$A$2</f>
        <v>2644.8</v>
      </c>
      <c r="F122" s="19">
        <f t="shared" ca="1" si="6"/>
        <v>29000</v>
      </c>
      <c r="G122" s="20">
        <f ca="1">VLOOKUP(A:A,BOA!F:G,2,FALSE)</f>
        <v>3.6480000000000001</v>
      </c>
      <c r="H122" s="13">
        <f t="shared" ca="1" si="7"/>
        <v>105792</v>
      </c>
      <c r="I122" s="23">
        <f t="shared" ca="1" si="8"/>
        <v>42784</v>
      </c>
      <c r="J122" s="13">
        <f t="shared" ca="1" si="9"/>
        <v>60363.199999999997</v>
      </c>
    </row>
    <row r="123" spans="1:10">
      <c r="A123" s="21">
        <f t="shared" ca="1" si="5"/>
        <v>45471</v>
      </c>
      <c r="B123" s="18" t="str">
        <f ca="1">INDEX(Regions!A$1:A$5, RANDBETWEEN(1, ROWS(Regions!A$1:A$5)))</f>
        <v>מערב</v>
      </c>
      <c r="C123" s="22" t="str">
        <f ca="1">INDEX(Agents!A$1:A$6, RANDBETWEEN(1, ROWS(Agents!A$1:A$6)))</f>
        <v>יובל כהן</v>
      </c>
      <c r="D123" s="18" t="str">
        <f ca="1">INDEX(Payment_Methods!A$1:A$5, RANDBETWEEN(1, ROWS([1]Payment_method!A$1:A$5)))</f>
        <v>Cash</v>
      </c>
      <c r="E123" s="23">
        <f ca="1">H123*Agent_Commission!$A$2</f>
        <v>3571.05</v>
      </c>
      <c r="F123" s="19">
        <f t="shared" ca="1" si="6"/>
        <v>38000</v>
      </c>
      <c r="G123" s="20">
        <f ca="1">VLOOKUP(A:A,BOA!F:G,2,FALSE)</f>
        <v>3.7589999999999999</v>
      </c>
      <c r="H123" s="13">
        <f t="shared" ca="1" si="7"/>
        <v>142842</v>
      </c>
      <c r="I123" s="23">
        <f t="shared" ca="1" si="8"/>
        <v>40712</v>
      </c>
      <c r="J123" s="13">
        <f t="shared" ca="1" si="9"/>
        <v>98558.95</v>
      </c>
    </row>
    <row r="124" spans="1:10">
      <c r="A124" s="21">
        <f t="shared" ca="1" si="5"/>
        <v>45406</v>
      </c>
      <c r="B124" s="18" t="str">
        <f ca="1">INDEX(Regions!A$1:A$5, RANDBETWEEN(1, ROWS(Regions!A$1:A$5)))</f>
        <v>מערב</v>
      </c>
      <c r="C124" s="22" t="str">
        <f ca="1">INDEX(Agents!A$1:A$6, RANDBETWEEN(1, ROWS(Agents!A$1:A$6)))</f>
        <v>דניאל לוי</v>
      </c>
      <c r="D124" s="18" t="str">
        <f ca="1">INDEX(Payment_Methods!A$1:A$5, RANDBETWEEN(1, ROWS([1]Payment_method!A$1:A$5)))</f>
        <v>Credit</v>
      </c>
      <c r="E124" s="23">
        <f ca="1">H124*Agent_Commission!$A$2</f>
        <v>1879.5</v>
      </c>
      <c r="F124" s="19">
        <f t="shared" ca="1" si="6"/>
        <v>20000</v>
      </c>
      <c r="G124" s="20">
        <f ca="1">VLOOKUP(A:A,BOA!F:G,2,FALSE)</f>
        <v>3.7589999999999999</v>
      </c>
      <c r="H124" s="13">
        <f t="shared" ca="1" si="7"/>
        <v>75180</v>
      </c>
      <c r="I124" s="23">
        <f t="shared" ca="1" si="8"/>
        <v>45444</v>
      </c>
      <c r="J124" s="13">
        <f t="shared" ca="1" si="9"/>
        <v>27856.5</v>
      </c>
    </row>
    <row r="125" spans="1:10">
      <c r="A125" s="21">
        <f t="shared" ca="1" si="5"/>
        <v>45535</v>
      </c>
      <c r="B125" s="18" t="str">
        <f ca="1">INDEX(Regions!A$1:A$5, RANDBETWEEN(1, ROWS(Regions!A$1:A$5)))</f>
        <v>דרום</v>
      </c>
      <c r="C125" s="22" t="str">
        <f ca="1">INDEX(Agents!A$1:A$6, RANDBETWEEN(1, ROWS(Agents!A$1:A$6)))</f>
        <v>דניאל לוי</v>
      </c>
      <c r="D125" s="18" t="str">
        <f ca="1">INDEX(Payment_Methods!A$1:A$5, RANDBETWEEN(1, ROWS([1]Payment_method!A$1:A$5)))</f>
        <v>PayPal</v>
      </c>
      <c r="E125" s="23">
        <f ca="1">H125*Agent_Commission!$A$2</f>
        <v>1142.5</v>
      </c>
      <c r="F125" s="19">
        <f t="shared" ca="1" si="6"/>
        <v>12500</v>
      </c>
      <c r="G125" s="20">
        <f ca="1">VLOOKUP(A:A,BOA!F:G,2,FALSE)</f>
        <v>3.6560000000000001</v>
      </c>
      <c r="H125" s="13">
        <f t="shared" ca="1" si="7"/>
        <v>45700</v>
      </c>
      <c r="I125" s="23">
        <f t="shared" ca="1" si="8"/>
        <v>17921</v>
      </c>
      <c r="J125" s="13">
        <f t="shared" ca="1" si="9"/>
        <v>26636.5</v>
      </c>
    </row>
    <row r="126" spans="1:10">
      <c r="A126" s="21">
        <f t="shared" ca="1" si="5"/>
        <v>45444</v>
      </c>
      <c r="B126" s="18" t="str">
        <f ca="1">INDEX(Regions!A$1:A$5, RANDBETWEEN(1, ROWS(Regions!A$1:A$5)))</f>
        <v>דרום</v>
      </c>
      <c r="C126" s="22" t="str">
        <f ca="1">INDEX(Agents!A$1:A$6, RANDBETWEEN(1, ROWS(Agents!A$1:A$6)))</f>
        <v>דניאל לוי</v>
      </c>
      <c r="D126" s="18" t="str">
        <f ca="1">INDEX(Payment_Methods!A$1:A$5, RANDBETWEEN(1, ROWS([1]Payment_method!A$1:A$5)))</f>
        <v>Cash</v>
      </c>
      <c r="E126" s="23">
        <f ca="1">H126*Agent_Commission!$A$2</f>
        <v>3718</v>
      </c>
      <c r="F126" s="19">
        <f t="shared" ca="1" si="6"/>
        <v>40000</v>
      </c>
      <c r="G126" s="20">
        <f ca="1">VLOOKUP(A:A,BOA!F:G,2,FALSE)</f>
        <v>3.718</v>
      </c>
      <c r="H126" s="13">
        <f t="shared" ca="1" si="7"/>
        <v>148720</v>
      </c>
      <c r="I126" s="23">
        <f t="shared" ca="1" si="8"/>
        <v>48909</v>
      </c>
      <c r="J126" s="13">
        <f t="shared" ca="1" si="9"/>
        <v>96093</v>
      </c>
    </row>
    <row r="127" spans="1:10">
      <c r="A127" s="21">
        <f t="shared" ca="1" si="5"/>
        <v>45295</v>
      </c>
      <c r="B127" s="18" t="str">
        <f ca="1">INDEX(Regions!A$1:A$5, RANDBETWEEN(1, ROWS(Regions!A$1:A$5)))</f>
        <v>צפון</v>
      </c>
      <c r="C127" s="22" t="str">
        <f ca="1">INDEX(Agents!A$1:A$6, RANDBETWEEN(1, ROWS(Agents!A$1:A$6)))</f>
        <v>יעל פרידמן</v>
      </c>
      <c r="D127" s="18" t="str">
        <f ca="1">INDEX(Payment_Methods!A$1:A$5, RANDBETWEEN(1, ROWS([1]Payment_method!A$1:A$5)))</f>
        <v>PayPal</v>
      </c>
      <c r="E127" s="23">
        <f ca="1">H127*Agent_Commission!$A$2</f>
        <v>3328.8</v>
      </c>
      <c r="F127" s="19">
        <f t="shared" ca="1" si="6"/>
        <v>36500</v>
      </c>
      <c r="G127" s="20">
        <f ca="1">VLOOKUP(A:A,BOA!F:G,2,FALSE)</f>
        <v>3.6480000000000001</v>
      </c>
      <c r="H127" s="13">
        <f t="shared" ca="1" si="7"/>
        <v>133152</v>
      </c>
      <c r="I127" s="23">
        <f t="shared" ca="1" si="8"/>
        <v>38566</v>
      </c>
      <c r="J127" s="13">
        <f t="shared" ca="1" si="9"/>
        <v>91257.2</v>
      </c>
    </row>
    <row r="128" spans="1:10">
      <c r="A128" s="21">
        <f t="shared" ca="1" si="5"/>
        <v>45587</v>
      </c>
      <c r="B128" s="18" t="str">
        <f ca="1">INDEX(Regions!A$1:A$5, RANDBETWEEN(1, ROWS(Regions!A$1:A$5)))</f>
        <v>צפון</v>
      </c>
      <c r="C128" s="22" t="str">
        <f ca="1">INDEX(Agents!A$1:A$6, RANDBETWEEN(1, ROWS(Agents!A$1:A$6)))</f>
        <v>נועם אברמוביץ</v>
      </c>
      <c r="D128" s="18" t="str">
        <f ca="1">INDEX(Payment_Methods!A$1:A$5, RANDBETWEEN(1, ROWS([1]Payment_method!A$1:A$5)))</f>
        <v>PayPal</v>
      </c>
      <c r="E128" s="23">
        <f ca="1">H128*Agent_Commission!$A$2</f>
        <v>2407.8375000000001</v>
      </c>
      <c r="F128" s="19">
        <f t="shared" ca="1" si="6"/>
        <v>25500</v>
      </c>
      <c r="G128" s="20">
        <f ca="1">VLOOKUP(A:A,BOA!F:G,2,FALSE)</f>
        <v>3.7770000000000001</v>
      </c>
      <c r="H128" s="13">
        <f t="shared" ca="1" si="7"/>
        <v>96313.5</v>
      </c>
      <c r="I128" s="23">
        <f t="shared" ca="1" si="8"/>
        <v>53009</v>
      </c>
      <c r="J128" s="13">
        <f t="shared" ca="1" si="9"/>
        <v>40896.662499999999</v>
      </c>
    </row>
    <row r="129" spans="1:10">
      <c r="A129" s="21">
        <f t="shared" ca="1" si="5"/>
        <v>45463</v>
      </c>
      <c r="B129" s="18" t="str">
        <f ca="1">INDEX(Regions!A$1:A$5, RANDBETWEEN(1, ROWS(Regions!A$1:A$5)))</f>
        <v>מזרח</v>
      </c>
      <c r="C129" s="22" t="str">
        <f ca="1">INDEX(Agents!A$1:A$6, RANDBETWEEN(1, ROWS(Agents!A$1:A$6)))</f>
        <v>יעל פרידמן</v>
      </c>
      <c r="D129" s="18" t="str">
        <f ca="1">INDEX(Payment_Methods!A$1:A$5, RANDBETWEEN(1, ROWS([1]Payment_method!A$1:A$5)))</f>
        <v>Bit</v>
      </c>
      <c r="E129" s="23">
        <f ca="1">H129*Agent_Commission!$A$2</f>
        <v>1534.0875000000001</v>
      </c>
      <c r="F129" s="19">
        <f t="shared" ca="1" si="6"/>
        <v>16500</v>
      </c>
      <c r="G129" s="20">
        <f ca="1">VLOOKUP(A:A,BOA!F:G,2,FALSE)</f>
        <v>3.7189999999999999</v>
      </c>
      <c r="H129" s="13">
        <f t="shared" ca="1" si="7"/>
        <v>61363.5</v>
      </c>
      <c r="I129" s="23">
        <f t="shared" ca="1" si="8"/>
        <v>25526</v>
      </c>
      <c r="J129" s="13">
        <f t="shared" ca="1" si="9"/>
        <v>34303.412499999999</v>
      </c>
    </row>
    <row r="130" spans="1:10">
      <c r="A130" s="21">
        <f t="shared" ca="1" si="5"/>
        <v>45384</v>
      </c>
      <c r="B130" s="18" t="str">
        <f ca="1">INDEX(Regions!A$1:A$5, RANDBETWEEN(1, ROWS(Regions!A$1:A$5)))</f>
        <v>צפון</v>
      </c>
      <c r="C130" s="22" t="str">
        <f ca="1">INDEX(Agents!A$1:A$6, RANDBETWEEN(1, ROWS(Agents!A$1:A$6)))</f>
        <v>נועם אברמוביץ</v>
      </c>
      <c r="D130" s="18" t="str">
        <f ca="1">INDEX(Payment_Methods!A$1:A$5, RANDBETWEEN(1, ROWS([1]Payment_method!A$1:A$5)))</f>
        <v>PayBox</v>
      </c>
      <c r="E130" s="23">
        <f ca="1">H130*Agent_Commission!$A$2</f>
        <v>2403.0500000000002</v>
      </c>
      <c r="F130" s="19">
        <f t="shared" ca="1" si="6"/>
        <v>26000</v>
      </c>
      <c r="G130" s="20">
        <f ca="1">VLOOKUP(A:A,BOA!F:G,2,FALSE)</f>
        <v>3.6970000000000001</v>
      </c>
      <c r="H130" s="13">
        <f t="shared" ca="1" si="7"/>
        <v>96122</v>
      </c>
      <c r="I130" s="23">
        <f t="shared" ca="1" si="8"/>
        <v>52801</v>
      </c>
      <c r="J130" s="13">
        <f t="shared" ca="1" si="9"/>
        <v>40917.949999999997</v>
      </c>
    </row>
    <row r="131" spans="1:10">
      <c r="A131" s="21">
        <f t="shared" ref="A131:A194" ca="1" si="10">RANDBETWEEN(DATE(2023,12,1),DATE(2024,12,1))</f>
        <v>45341</v>
      </c>
      <c r="B131" s="18" t="str">
        <f ca="1">INDEX(Regions!A$1:A$5, RANDBETWEEN(1, ROWS(Regions!A$1:A$5)))</f>
        <v>מזרח</v>
      </c>
      <c r="C131" s="22" t="str">
        <f ca="1">INDEX(Agents!A$1:A$6, RANDBETWEEN(1, ROWS(Agents!A$1:A$6)))</f>
        <v>דניאל לוי</v>
      </c>
      <c r="D131" s="18" t="str">
        <f ca="1">INDEX(Payment_Methods!A$1:A$5, RANDBETWEEN(1, ROWS([1]Payment_method!A$1:A$5)))</f>
        <v>Cash</v>
      </c>
      <c r="E131" s="23">
        <f ca="1">H131*Agent_Commission!$A$2</f>
        <v>3078.7000000000003</v>
      </c>
      <c r="F131" s="19">
        <f t="shared" ref="F131:F194" ca="1" si="11">RANDBETWEEN(20, 80)*500</f>
        <v>34000</v>
      </c>
      <c r="G131" s="20">
        <f ca="1">VLOOKUP(A:A,BOA!F:G,2,FALSE)</f>
        <v>3.6219999999999999</v>
      </c>
      <c r="H131" s="13">
        <f t="shared" ref="H131:H194" ca="1" si="12">F131*G131</f>
        <v>123148</v>
      </c>
      <c r="I131" s="23">
        <f t="shared" ref="I131:I194" ca="1" si="13">RANDBETWEEN(15000, 55000)</f>
        <v>44241</v>
      </c>
      <c r="J131" s="13">
        <f t="shared" ref="J131:J194" ca="1" si="14">H131-I131-E131</f>
        <v>75828.3</v>
      </c>
    </row>
    <row r="132" spans="1:10">
      <c r="A132" s="21">
        <f t="shared" ca="1" si="10"/>
        <v>45426</v>
      </c>
      <c r="B132" s="18" t="str">
        <f ca="1">INDEX(Regions!A$1:A$5, RANDBETWEEN(1, ROWS(Regions!A$1:A$5)))</f>
        <v>מערב</v>
      </c>
      <c r="C132" s="22" t="str">
        <f ca="1">INDEX(Agents!A$1:A$6, RANDBETWEEN(1, ROWS(Agents!A$1:A$6)))</f>
        <v>דניאל לוי</v>
      </c>
      <c r="D132" s="18" t="str">
        <f ca="1">INDEX(Payment_Methods!A$1:A$5, RANDBETWEEN(1, ROWS([1]Payment_method!A$1:A$5)))</f>
        <v>Credit</v>
      </c>
      <c r="E132" s="23">
        <f ca="1">H132*Agent_Commission!$A$2</f>
        <v>1908.5500000000002</v>
      </c>
      <c r="F132" s="19">
        <f t="shared" ca="1" si="11"/>
        <v>20500</v>
      </c>
      <c r="G132" s="20">
        <f ca="1">VLOOKUP(A:A,BOA!F:G,2,FALSE)</f>
        <v>3.7240000000000002</v>
      </c>
      <c r="H132" s="13">
        <f t="shared" ca="1" si="12"/>
        <v>76342</v>
      </c>
      <c r="I132" s="23">
        <f t="shared" ca="1" si="13"/>
        <v>24482</v>
      </c>
      <c r="J132" s="13">
        <f t="shared" ca="1" si="14"/>
        <v>49951.45</v>
      </c>
    </row>
    <row r="133" spans="1:10">
      <c r="A133" s="21">
        <f t="shared" ca="1" si="10"/>
        <v>45435</v>
      </c>
      <c r="B133" s="18" t="str">
        <f ca="1">INDEX(Regions!A$1:A$5, RANDBETWEEN(1, ROWS(Regions!A$1:A$5)))</f>
        <v>מערב</v>
      </c>
      <c r="C133" s="22" t="str">
        <f ca="1">INDEX(Agents!A$1:A$6, RANDBETWEEN(1, ROWS(Agents!A$1:A$6)))</f>
        <v>נועם אברמוביץ</v>
      </c>
      <c r="D133" s="18" t="str">
        <f ca="1">INDEX(Payment_Methods!A$1:A$5, RANDBETWEEN(1, ROWS([1]Payment_method!A$1:A$5)))</f>
        <v>PayPal</v>
      </c>
      <c r="E133" s="23">
        <f ca="1">H133*Agent_Commission!$A$2</f>
        <v>1606.5</v>
      </c>
      <c r="F133" s="19">
        <f t="shared" ca="1" si="11"/>
        <v>17500</v>
      </c>
      <c r="G133" s="20">
        <f ca="1">VLOOKUP(A:A,BOA!F:G,2,FALSE)</f>
        <v>3.6720000000000002</v>
      </c>
      <c r="H133" s="13">
        <f t="shared" ca="1" si="12"/>
        <v>64260</v>
      </c>
      <c r="I133" s="23">
        <f t="shared" ca="1" si="13"/>
        <v>23813</v>
      </c>
      <c r="J133" s="13">
        <f t="shared" ca="1" si="14"/>
        <v>38840.5</v>
      </c>
    </row>
    <row r="134" spans="1:10">
      <c r="A134" s="21">
        <f t="shared" ca="1" si="10"/>
        <v>45372</v>
      </c>
      <c r="B134" s="18" t="str">
        <f ca="1">INDEX(Regions!A$1:A$5, RANDBETWEEN(1, ROWS(Regions!A$1:A$5)))</f>
        <v>דרום</v>
      </c>
      <c r="C134" s="22" t="str">
        <f ca="1">INDEX(Agents!A$1:A$6, RANDBETWEEN(1, ROWS(Agents!A$1:A$6)))</f>
        <v>דניאל לוי</v>
      </c>
      <c r="D134" s="18" t="str">
        <f ca="1">INDEX(Payment_Methods!A$1:A$5, RANDBETWEEN(1, ROWS([1]Payment_method!A$1:A$5)))</f>
        <v>PayPal</v>
      </c>
      <c r="E134" s="23">
        <f ca="1">H134*Agent_Commission!$A$2</f>
        <v>2838.15</v>
      </c>
      <c r="F134" s="19">
        <f t="shared" ca="1" si="11"/>
        <v>31500</v>
      </c>
      <c r="G134" s="20">
        <f ca="1">VLOOKUP(A:A,BOA!F:G,2,FALSE)</f>
        <v>3.6040000000000001</v>
      </c>
      <c r="H134" s="13">
        <f t="shared" ca="1" si="12"/>
        <v>113526</v>
      </c>
      <c r="I134" s="23">
        <f t="shared" ca="1" si="13"/>
        <v>17851</v>
      </c>
      <c r="J134" s="13">
        <f t="shared" ca="1" si="14"/>
        <v>92836.85</v>
      </c>
    </row>
    <row r="135" spans="1:10">
      <c r="A135" s="21">
        <f t="shared" ca="1" si="10"/>
        <v>45540</v>
      </c>
      <c r="B135" s="18" t="str">
        <f ca="1">INDEX(Regions!A$1:A$5, RANDBETWEEN(1, ROWS(Regions!A$1:A$5)))</f>
        <v>מרכז</v>
      </c>
      <c r="C135" s="22" t="str">
        <f ca="1">INDEX(Agents!A$1:A$6, RANDBETWEEN(1, ROWS(Agents!A$1:A$6)))</f>
        <v>דניאל לוי</v>
      </c>
      <c r="D135" s="18" t="str">
        <f ca="1">INDEX(Payment_Methods!A$1:A$5, RANDBETWEEN(1, ROWS([1]Payment_method!A$1:A$5)))</f>
        <v>Bit</v>
      </c>
      <c r="E135" s="23">
        <f ca="1">H135*Agent_Commission!$A$2</f>
        <v>1708.0125</v>
      </c>
      <c r="F135" s="19">
        <f t="shared" ca="1" si="11"/>
        <v>18500</v>
      </c>
      <c r="G135" s="20">
        <f ca="1">VLOOKUP(A:A,BOA!F:G,2,FALSE)</f>
        <v>3.6930000000000001</v>
      </c>
      <c r="H135" s="13">
        <f t="shared" ca="1" si="12"/>
        <v>68320.5</v>
      </c>
      <c r="I135" s="23">
        <f t="shared" ca="1" si="13"/>
        <v>16522</v>
      </c>
      <c r="J135" s="13">
        <f t="shared" ca="1" si="14"/>
        <v>50090.487500000003</v>
      </c>
    </row>
    <row r="136" spans="1:10">
      <c r="A136" s="21">
        <f t="shared" ca="1" si="10"/>
        <v>45534</v>
      </c>
      <c r="B136" s="18" t="str">
        <f ca="1">INDEX(Regions!A$1:A$5, RANDBETWEEN(1, ROWS(Regions!A$1:A$5)))</f>
        <v>מערב</v>
      </c>
      <c r="C136" s="22" t="str">
        <f ca="1">INDEX(Agents!A$1:A$6, RANDBETWEEN(1, ROWS(Agents!A$1:A$6)))</f>
        <v>יובל כהן</v>
      </c>
      <c r="D136" s="18" t="str">
        <f ca="1">INDEX(Payment_Methods!A$1:A$5, RANDBETWEEN(1, ROWS([1]Payment_method!A$1:A$5)))</f>
        <v>Cash</v>
      </c>
      <c r="E136" s="23">
        <f ca="1">H136*Agent_Commission!$A$2</f>
        <v>1279.6000000000001</v>
      </c>
      <c r="F136" s="19">
        <f t="shared" ca="1" si="11"/>
        <v>14000</v>
      </c>
      <c r="G136" s="20">
        <f ca="1">VLOOKUP(A:A,BOA!F:G,2,FALSE)</f>
        <v>3.6560000000000001</v>
      </c>
      <c r="H136" s="13">
        <f t="shared" ca="1" si="12"/>
        <v>51184</v>
      </c>
      <c r="I136" s="23">
        <f t="shared" ca="1" si="13"/>
        <v>33495</v>
      </c>
      <c r="J136" s="13">
        <f t="shared" ca="1" si="14"/>
        <v>16409.400000000001</v>
      </c>
    </row>
    <row r="137" spans="1:10">
      <c r="A137" s="21">
        <f t="shared" ca="1" si="10"/>
        <v>45264</v>
      </c>
      <c r="B137" s="18" t="str">
        <f ca="1">INDEX(Regions!A$1:A$5, RANDBETWEEN(1, ROWS(Regions!A$1:A$5)))</f>
        <v>צפון</v>
      </c>
      <c r="C137" s="22" t="str">
        <f ca="1">INDEX(Agents!A$1:A$6, RANDBETWEEN(1, ROWS(Agents!A$1:A$6)))</f>
        <v>נועם אברמוביץ</v>
      </c>
      <c r="D137" s="18" t="str">
        <f ca="1">INDEX(Payment_Methods!A$1:A$5, RANDBETWEEN(1, ROWS([1]Payment_method!A$1:A$5)))</f>
        <v>Cash</v>
      </c>
      <c r="E137" s="23">
        <f ca="1">H137*Agent_Commission!$A$2</f>
        <v>2688.3</v>
      </c>
      <c r="F137" s="19">
        <f t="shared" ca="1" si="11"/>
        <v>29000</v>
      </c>
      <c r="G137" s="20">
        <f ca="1">VLOOKUP(A:A,BOA!F:G,2,FALSE)</f>
        <v>3.7080000000000002</v>
      </c>
      <c r="H137" s="13">
        <f t="shared" ca="1" si="12"/>
        <v>107532</v>
      </c>
      <c r="I137" s="23">
        <f t="shared" ca="1" si="13"/>
        <v>33199</v>
      </c>
      <c r="J137" s="13">
        <f t="shared" ca="1" si="14"/>
        <v>71644.7</v>
      </c>
    </row>
    <row r="138" spans="1:10">
      <c r="A138" s="21">
        <f t="shared" ca="1" si="10"/>
        <v>45627</v>
      </c>
      <c r="B138" s="18" t="str">
        <f ca="1">INDEX(Regions!A$1:A$5, RANDBETWEEN(1, ROWS(Regions!A$1:A$5)))</f>
        <v>מערב</v>
      </c>
      <c r="C138" s="22" t="str">
        <f ca="1">INDEX(Agents!A$1:A$6, RANDBETWEEN(1, ROWS(Agents!A$1:A$6)))</f>
        <v>יעל פרידמן</v>
      </c>
      <c r="D138" s="18" t="str">
        <f ca="1">INDEX(Payment_Methods!A$1:A$5, RANDBETWEEN(1, ROWS([1]Payment_method!A$1:A$5)))</f>
        <v>Bit</v>
      </c>
      <c r="E138" s="23">
        <f ca="1">H138*Agent_Commission!$A$2</f>
        <v>2049.1875</v>
      </c>
      <c r="F138" s="19">
        <f t="shared" ca="1" si="11"/>
        <v>22500</v>
      </c>
      <c r="G138" s="20">
        <f ca="1">VLOOKUP(A:A,BOA!F:G,2,FALSE)</f>
        <v>3.6429999999999998</v>
      </c>
      <c r="H138" s="13">
        <f t="shared" ca="1" si="12"/>
        <v>81967.5</v>
      </c>
      <c r="I138" s="23">
        <f t="shared" ca="1" si="13"/>
        <v>54850</v>
      </c>
      <c r="J138" s="13">
        <f t="shared" ca="1" si="14"/>
        <v>25068.3125</v>
      </c>
    </row>
    <row r="139" spans="1:10">
      <c r="A139" s="21">
        <f t="shared" ca="1" si="10"/>
        <v>45527</v>
      </c>
      <c r="B139" s="18" t="str">
        <f ca="1">INDEX(Regions!A$1:A$5, RANDBETWEEN(1, ROWS(Regions!A$1:A$5)))</f>
        <v>מזרח</v>
      </c>
      <c r="C139" s="22" t="str">
        <f ca="1">INDEX(Agents!A$1:A$6, RANDBETWEEN(1, ROWS(Agents!A$1:A$6)))</f>
        <v>אורי גולדשטיין</v>
      </c>
      <c r="D139" s="18" t="str">
        <f ca="1">INDEX(Payment_Methods!A$1:A$5, RANDBETWEEN(1, ROWS([1]Payment_method!A$1:A$5)))</f>
        <v>Credit</v>
      </c>
      <c r="E139" s="23">
        <f ca="1">H139*Agent_Commission!$A$2</f>
        <v>2315</v>
      </c>
      <c r="F139" s="19">
        <f t="shared" ca="1" si="11"/>
        <v>25000</v>
      </c>
      <c r="G139" s="20">
        <f ca="1">VLOOKUP(A:A,BOA!F:G,2,FALSE)</f>
        <v>3.7040000000000002</v>
      </c>
      <c r="H139" s="13">
        <f t="shared" ca="1" si="12"/>
        <v>92600</v>
      </c>
      <c r="I139" s="23">
        <f t="shared" ca="1" si="13"/>
        <v>52561</v>
      </c>
      <c r="J139" s="13">
        <f t="shared" ca="1" si="14"/>
        <v>37724</v>
      </c>
    </row>
    <row r="140" spans="1:10">
      <c r="A140" s="21">
        <f t="shared" ca="1" si="10"/>
        <v>45551</v>
      </c>
      <c r="B140" s="18" t="str">
        <f ca="1">INDEX(Regions!A$1:A$5, RANDBETWEEN(1, ROWS(Regions!A$1:A$5)))</f>
        <v>מערב</v>
      </c>
      <c r="C140" s="22" t="str">
        <f ca="1">INDEX(Agents!A$1:A$6, RANDBETWEEN(1, ROWS(Agents!A$1:A$6)))</f>
        <v>מיכל רוזנברג</v>
      </c>
      <c r="D140" s="18" t="str">
        <f ca="1">INDEX(Payment_Methods!A$1:A$5, RANDBETWEEN(1, ROWS([1]Payment_method!A$1:A$5)))</f>
        <v>Cash</v>
      </c>
      <c r="E140" s="23">
        <f ca="1">H140*Agent_Commission!$A$2</f>
        <v>1683.9</v>
      </c>
      <c r="F140" s="19">
        <f t="shared" ca="1" si="11"/>
        <v>18000</v>
      </c>
      <c r="G140" s="20">
        <f ca="1">VLOOKUP(A:A,BOA!F:G,2,FALSE)</f>
        <v>3.742</v>
      </c>
      <c r="H140" s="13">
        <f t="shared" ca="1" si="12"/>
        <v>67356</v>
      </c>
      <c r="I140" s="23">
        <f t="shared" ca="1" si="13"/>
        <v>45225</v>
      </c>
      <c r="J140" s="13">
        <f t="shared" ca="1" si="14"/>
        <v>20447.099999999999</v>
      </c>
    </row>
    <row r="141" spans="1:10">
      <c r="A141" s="21">
        <f t="shared" ca="1" si="10"/>
        <v>45346</v>
      </c>
      <c r="B141" s="18" t="str">
        <f ca="1">INDEX(Regions!A$1:A$5, RANDBETWEEN(1, ROWS(Regions!A$1:A$5)))</f>
        <v>מזרח</v>
      </c>
      <c r="C141" s="22" t="str">
        <f ca="1">INDEX(Agents!A$1:A$6, RANDBETWEEN(1, ROWS(Agents!A$1:A$6)))</f>
        <v>יובל כהן</v>
      </c>
      <c r="D141" s="18" t="str">
        <f ca="1">INDEX(Payment_Methods!A$1:A$5, RANDBETWEEN(1, ROWS([1]Payment_method!A$1:A$5)))</f>
        <v>PayBox</v>
      </c>
      <c r="E141" s="23">
        <f ca="1">H141*Agent_Commission!$A$2</f>
        <v>2499.75</v>
      </c>
      <c r="F141" s="19">
        <f t="shared" ca="1" si="11"/>
        <v>27500</v>
      </c>
      <c r="G141" s="20">
        <f ca="1">VLOOKUP(A:A,BOA!F:G,2,FALSE)</f>
        <v>3.6360000000000001</v>
      </c>
      <c r="H141" s="13">
        <f t="shared" ca="1" si="12"/>
        <v>99990</v>
      </c>
      <c r="I141" s="23">
        <f t="shared" ca="1" si="13"/>
        <v>33145</v>
      </c>
      <c r="J141" s="13">
        <f t="shared" ca="1" si="14"/>
        <v>64345.25</v>
      </c>
    </row>
    <row r="142" spans="1:10">
      <c r="A142" s="21">
        <f t="shared" ca="1" si="10"/>
        <v>45343</v>
      </c>
      <c r="B142" s="18" t="str">
        <f ca="1">INDEX(Regions!A$1:A$5, RANDBETWEEN(1, ROWS(Regions!A$1:A$5)))</f>
        <v>מרכז</v>
      </c>
      <c r="C142" s="22" t="str">
        <f ca="1">INDEX(Agents!A$1:A$6, RANDBETWEEN(1, ROWS(Agents!A$1:A$6)))</f>
        <v>יעל פרידמן</v>
      </c>
      <c r="D142" s="18" t="str">
        <f ca="1">INDEX(Payment_Methods!A$1:A$5, RANDBETWEEN(1, ROWS([1]Payment_method!A$1:A$5)))</f>
        <v>Bit</v>
      </c>
      <c r="E142" s="23">
        <f ca="1">H142*Agent_Commission!$A$2</f>
        <v>1839.5</v>
      </c>
      <c r="F142" s="19">
        <f t="shared" ca="1" si="11"/>
        <v>20000</v>
      </c>
      <c r="G142" s="20">
        <f ca="1">VLOOKUP(A:A,BOA!F:G,2,FALSE)</f>
        <v>3.6789999999999998</v>
      </c>
      <c r="H142" s="13">
        <f t="shared" ca="1" si="12"/>
        <v>73580</v>
      </c>
      <c r="I142" s="23">
        <f t="shared" ca="1" si="13"/>
        <v>41461</v>
      </c>
      <c r="J142" s="13">
        <f t="shared" ca="1" si="14"/>
        <v>30279.5</v>
      </c>
    </row>
    <row r="143" spans="1:10">
      <c r="A143" s="21">
        <f t="shared" ca="1" si="10"/>
        <v>45597</v>
      </c>
      <c r="B143" s="18" t="str">
        <f ca="1">INDEX(Regions!A$1:A$5, RANDBETWEEN(1, ROWS(Regions!A$1:A$5)))</f>
        <v>מרכז</v>
      </c>
      <c r="C143" s="22" t="str">
        <f ca="1">INDEX(Agents!A$1:A$6, RANDBETWEEN(1, ROWS(Agents!A$1:A$6)))</f>
        <v>יובל כהן</v>
      </c>
      <c r="D143" s="18" t="str">
        <f ca="1">INDEX(Payment_Methods!A$1:A$5, RANDBETWEEN(1, ROWS([1]Payment_method!A$1:A$5)))</f>
        <v>PayBox</v>
      </c>
      <c r="E143" s="23">
        <f ca="1">H143*Agent_Commission!$A$2</f>
        <v>1833.4875000000002</v>
      </c>
      <c r="F143" s="19">
        <f t="shared" ca="1" si="11"/>
        <v>19500</v>
      </c>
      <c r="G143" s="20">
        <f ca="1">VLOOKUP(A:A,BOA!F:G,2,FALSE)</f>
        <v>3.7610000000000001</v>
      </c>
      <c r="H143" s="13">
        <f t="shared" ca="1" si="12"/>
        <v>73339.5</v>
      </c>
      <c r="I143" s="23">
        <f t="shared" ca="1" si="13"/>
        <v>46503</v>
      </c>
      <c r="J143" s="13">
        <f t="shared" ca="1" si="14"/>
        <v>25003.012500000001</v>
      </c>
    </row>
    <row r="144" spans="1:10">
      <c r="A144" s="21">
        <f t="shared" ca="1" si="10"/>
        <v>45472</v>
      </c>
      <c r="B144" s="18" t="str">
        <f ca="1">INDEX(Regions!A$1:A$5, RANDBETWEEN(1, ROWS(Regions!A$1:A$5)))</f>
        <v>מזרח</v>
      </c>
      <c r="C144" s="22" t="str">
        <f ca="1">INDEX(Agents!A$1:A$6, RANDBETWEEN(1, ROWS(Agents!A$1:A$6)))</f>
        <v>יובל כהן</v>
      </c>
      <c r="D144" s="18" t="str">
        <f ca="1">INDEX(Payment_Methods!A$1:A$5, RANDBETWEEN(1, ROWS([1]Payment_method!A$1:A$5)))</f>
        <v>PayBox</v>
      </c>
      <c r="E144" s="23">
        <f ca="1">H144*Agent_Commission!$A$2</f>
        <v>1832.5125</v>
      </c>
      <c r="F144" s="19">
        <f t="shared" ca="1" si="11"/>
        <v>19500</v>
      </c>
      <c r="G144" s="20">
        <f ca="1">VLOOKUP(A:A,BOA!F:G,2,FALSE)</f>
        <v>3.7589999999999999</v>
      </c>
      <c r="H144" s="13">
        <f t="shared" ca="1" si="12"/>
        <v>73300.5</v>
      </c>
      <c r="I144" s="23">
        <f t="shared" ca="1" si="13"/>
        <v>43911</v>
      </c>
      <c r="J144" s="13">
        <f t="shared" ca="1" si="14"/>
        <v>27556.987499999999</v>
      </c>
    </row>
    <row r="145" spans="1:10">
      <c r="A145" s="21">
        <f t="shared" ca="1" si="10"/>
        <v>45386</v>
      </c>
      <c r="B145" s="18" t="str">
        <f ca="1">INDEX(Regions!A$1:A$5, RANDBETWEEN(1, ROWS(Regions!A$1:A$5)))</f>
        <v>דרום</v>
      </c>
      <c r="C145" s="22" t="str">
        <f ca="1">INDEX(Agents!A$1:A$6, RANDBETWEEN(1, ROWS(Agents!A$1:A$6)))</f>
        <v>נועם אברמוביץ</v>
      </c>
      <c r="D145" s="18" t="str">
        <f ca="1">INDEX(Payment_Methods!A$1:A$5, RANDBETWEEN(1, ROWS([1]Payment_method!A$1:A$5)))</f>
        <v>PayPal</v>
      </c>
      <c r="E145" s="23">
        <f ca="1">H145*Agent_Commission!$A$2</f>
        <v>2972.8</v>
      </c>
      <c r="F145" s="19">
        <f t="shared" ca="1" si="11"/>
        <v>32000</v>
      </c>
      <c r="G145" s="20">
        <f ca="1">VLOOKUP(A:A,BOA!F:G,2,FALSE)</f>
        <v>3.7160000000000002</v>
      </c>
      <c r="H145" s="13">
        <f t="shared" ca="1" si="12"/>
        <v>118912</v>
      </c>
      <c r="I145" s="23">
        <f t="shared" ca="1" si="13"/>
        <v>18891</v>
      </c>
      <c r="J145" s="13">
        <f t="shared" ca="1" si="14"/>
        <v>97048.2</v>
      </c>
    </row>
    <row r="146" spans="1:10">
      <c r="A146" s="21">
        <f t="shared" ca="1" si="10"/>
        <v>45289</v>
      </c>
      <c r="B146" s="18" t="str">
        <f ca="1">INDEX(Regions!A$1:A$5, RANDBETWEEN(1, ROWS(Regions!A$1:A$5)))</f>
        <v>דרום</v>
      </c>
      <c r="C146" s="22" t="str">
        <f ca="1">INDEX(Agents!A$1:A$6, RANDBETWEEN(1, ROWS(Agents!A$1:A$6)))</f>
        <v>נועם אברמוביץ</v>
      </c>
      <c r="D146" s="18" t="str">
        <f ca="1">INDEX(Payment_Methods!A$1:A$5, RANDBETWEEN(1, ROWS([1]Payment_method!A$1:A$5)))</f>
        <v>PayPal</v>
      </c>
      <c r="E146" s="23">
        <f ca="1">H146*Agent_Commission!$A$2</f>
        <v>3173.625</v>
      </c>
      <c r="F146" s="19">
        <f t="shared" ca="1" si="11"/>
        <v>35000</v>
      </c>
      <c r="G146" s="20">
        <f ca="1">VLOOKUP(A:A,BOA!F:G,2,FALSE)</f>
        <v>3.6269999999999998</v>
      </c>
      <c r="H146" s="13">
        <f t="shared" ca="1" si="12"/>
        <v>126944.99999999999</v>
      </c>
      <c r="I146" s="23">
        <f t="shared" ca="1" si="13"/>
        <v>47532</v>
      </c>
      <c r="J146" s="13">
        <f t="shared" ca="1" si="14"/>
        <v>76239.374999999985</v>
      </c>
    </row>
    <row r="147" spans="1:10">
      <c r="A147" s="21">
        <f t="shared" ca="1" si="10"/>
        <v>45457</v>
      </c>
      <c r="B147" s="18" t="str">
        <f ca="1">INDEX(Regions!A$1:A$5, RANDBETWEEN(1, ROWS(Regions!A$1:A$5)))</f>
        <v>מרכז</v>
      </c>
      <c r="C147" s="22" t="str">
        <f ca="1">INDEX(Agents!A$1:A$6, RANDBETWEEN(1, ROWS(Agents!A$1:A$6)))</f>
        <v>יובל כהן</v>
      </c>
      <c r="D147" s="18" t="str">
        <f ca="1">INDEX(Payment_Methods!A$1:A$5, RANDBETWEEN(1, ROWS([1]Payment_method!A$1:A$5)))</f>
        <v>Credit</v>
      </c>
      <c r="E147" s="23">
        <f ca="1">H147*Agent_Commission!$A$2</f>
        <v>3118.0125000000003</v>
      </c>
      <c r="F147" s="19">
        <f t="shared" ca="1" si="11"/>
        <v>33500</v>
      </c>
      <c r="G147" s="20">
        <f ca="1">VLOOKUP(A:A,BOA!F:G,2,FALSE)</f>
        <v>3.7229999999999999</v>
      </c>
      <c r="H147" s="13">
        <f t="shared" ca="1" si="12"/>
        <v>124720.5</v>
      </c>
      <c r="I147" s="23">
        <f t="shared" ca="1" si="13"/>
        <v>41769</v>
      </c>
      <c r="J147" s="13">
        <f t="shared" ca="1" si="14"/>
        <v>79833.487500000003</v>
      </c>
    </row>
    <row r="148" spans="1:10">
      <c r="A148" s="21">
        <f t="shared" ca="1" si="10"/>
        <v>45441</v>
      </c>
      <c r="B148" s="18" t="str">
        <f ca="1">INDEX(Regions!A$1:A$5, RANDBETWEEN(1, ROWS(Regions!A$1:A$5)))</f>
        <v>מערב</v>
      </c>
      <c r="C148" s="22" t="str">
        <f ca="1">INDEX(Agents!A$1:A$6, RANDBETWEEN(1, ROWS(Agents!A$1:A$6)))</f>
        <v>אורי גולדשטיין</v>
      </c>
      <c r="D148" s="18" t="str">
        <f ca="1">INDEX(Payment_Methods!A$1:A$5, RANDBETWEEN(1, ROWS([1]Payment_method!A$1:A$5)))</f>
        <v>PayBox</v>
      </c>
      <c r="E148" s="23">
        <f ca="1">H148*Agent_Commission!$A$2</f>
        <v>1062.0250000000001</v>
      </c>
      <c r="F148" s="19">
        <f t="shared" ca="1" si="11"/>
        <v>11500</v>
      </c>
      <c r="G148" s="20">
        <f ca="1">VLOOKUP(A:A,BOA!F:G,2,FALSE)</f>
        <v>3.694</v>
      </c>
      <c r="H148" s="13">
        <f t="shared" ca="1" si="12"/>
        <v>42481</v>
      </c>
      <c r="I148" s="23">
        <f t="shared" ca="1" si="13"/>
        <v>23907</v>
      </c>
      <c r="J148" s="13">
        <f t="shared" ca="1" si="14"/>
        <v>17511.974999999999</v>
      </c>
    </row>
    <row r="149" spans="1:10">
      <c r="A149" s="21">
        <f t="shared" ca="1" si="10"/>
        <v>45533</v>
      </c>
      <c r="B149" s="18" t="str">
        <f ca="1">INDEX(Regions!A$1:A$5, RANDBETWEEN(1, ROWS(Regions!A$1:A$5)))</f>
        <v>דרום</v>
      </c>
      <c r="C149" s="22" t="str">
        <f ca="1">INDEX(Agents!A$1:A$6, RANDBETWEEN(1, ROWS(Agents!A$1:A$6)))</f>
        <v>מיכל רוזנברג</v>
      </c>
      <c r="D149" s="18" t="str">
        <f ca="1">INDEX(Payment_Methods!A$1:A$5, RANDBETWEEN(1, ROWS([1]Payment_method!A$1:A$5)))</f>
        <v>PayBox</v>
      </c>
      <c r="E149" s="23">
        <f ca="1">H149*Agent_Commission!$A$2</f>
        <v>3344.3125</v>
      </c>
      <c r="F149" s="19">
        <f t="shared" ca="1" si="11"/>
        <v>36500</v>
      </c>
      <c r="G149" s="20">
        <f ca="1">VLOOKUP(A:A,BOA!F:G,2,FALSE)</f>
        <v>3.665</v>
      </c>
      <c r="H149" s="13">
        <f t="shared" ca="1" si="12"/>
        <v>133772.5</v>
      </c>
      <c r="I149" s="23">
        <f t="shared" ca="1" si="13"/>
        <v>46556</v>
      </c>
      <c r="J149" s="13">
        <f t="shared" ca="1" si="14"/>
        <v>83872.1875</v>
      </c>
    </row>
    <row r="150" spans="1:10">
      <c r="A150" s="21">
        <f t="shared" ca="1" si="10"/>
        <v>45550</v>
      </c>
      <c r="B150" s="18" t="str">
        <f ca="1">INDEX(Regions!A$1:A$5, RANDBETWEEN(1, ROWS(Regions!A$1:A$5)))</f>
        <v>מזרח</v>
      </c>
      <c r="C150" s="22" t="str">
        <f ca="1">INDEX(Agents!A$1:A$6, RANDBETWEEN(1, ROWS(Agents!A$1:A$6)))</f>
        <v>דניאל לוי</v>
      </c>
      <c r="D150" s="18" t="str">
        <f ca="1">INDEX(Payment_Methods!A$1:A$5, RANDBETWEEN(1, ROWS([1]Payment_method!A$1:A$5)))</f>
        <v>PayPal</v>
      </c>
      <c r="E150" s="23">
        <f ca="1">H150*Agent_Commission!$A$2</f>
        <v>2316.875</v>
      </c>
      <c r="F150" s="19">
        <f t="shared" ca="1" si="11"/>
        <v>25000</v>
      </c>
      <c r="G150" s="20">
        <f ca="1">VLOOKUP(A:A,BOA!F:G,2,FALSE)</f>
        <v>3.7069999999999999</v>
      </c>
      <c r="H150" s="13">
        <f t="shared" ca="1" si="12"/>
        <v>92675</v>
      </c>
      <c r="I150" s="23">
        <f t="shared" ca="1" si="13"/>
        <v>34417</v>
      </c>
      <c r="J150" s="13">
        <f t="shared" ca="1" si="14"/>
        <v>55941.125</v>
      </c>
    </row>
    <row r="151" spans="1:10">
      <c r="A151" s="21">
        <f t="shared" ca="1" si="10"/>
        <v>45290</v>
      </c>
      <c r="B151" s="18" t="str">
        <f ca="1">INDEX(Regions!A$1:A$5, RANDBETWEEN(1, ROWS(Regions!A$1:A$5)))</f>
        <v>מזרח</v>
      </c>
      <c r="C151" s="22" t="str">
        <f ca="1">INDEX(Agents!A$1:A$6, RANDBETWEEN(1, ROWS(Agents!A$1:A$6)))</f>
        <v>מיכל רוזנברג</v>
      </c>
      <c r="D151" s="18" t="str">
        <f ca="1">INDEX(Payment_Methods!A$1:A$5, RANDBETWEEN(1, ROWS([1]Payment_method!A$1:A$5)))</f>
        <v>Bit</v>
      </c>
      <c r="E151" s="23">
        <f ca="1">H151*Agent_Commission!$A$2</f>
        <v>1949.5125</v>
      </c>
      <c r="F151" s="19">
        <f t="shared" ca="1" si="11"/>
        <v>21500</v>
      </c>
      <c r="G151" s="20">
        <f ca="1">VLOOKUP(A:A,BOA!F:G,2,FALSE)</f>
        <v>3.6269999999999998</v>
      </c>
      <c r="H151" s="13">
        <f t="shared" ca="1" si="12"/>
        <v>77980.5</v>
      </c>
      <c r="I151" s="23">
        <f t="shared" ca="1" si="13"/>
        <v>39220</v>
      </c>
      <c r="J151" s="13">
        <f t="shared" ca="1" si="14"/>
        <v>36810.987500000003</v>
      </c>
    </row>
    <row r="152" spans="1:10">
      <c r="A152" s="21">
        <f t="shared" ca="1" si="10"/>
        <v>45476</v>
      </c>
      <c r="B152" s="18" t="str">
        <f ca="1">INDEX(Regions!A$1:A$5, RANDBETWEEN(1, ROWS(Regions!A$1:A$5)))</f>
        <v>צפון</v>
      </c>
      <c r="C152" s="22" t="str">
        <f ca="1">INDEX(Agents!A$1:A$6, RANDBETWEEN(1, ROWS(Agents!A$1:A$6)))</f>
        <v>מיכל רוזנברג</v>
      </c>
      <c r="D152" s="18" t="str">
        <f ca="1">INDEX(Payment_Methods!A$1:A$5, RANDBETWEEN(1, ROWS([1]Payment_method!A$1:A$5)))</f>
        <v>Cash</v>
      </c>
      <c r="E152" s="23">
        <f ca="1">H152*Agent_Commission!$A$2</f>
        <v>3668.9250000000002</v>
      </c>
      <c r="F152" s="19">
        <f t="shared" ca="1" si="11"/>
        <v>39000</v>
      </c>
      <c r="G152" s="20">
        <f ca="1">VLOOKUP(A:A,BOA!F:G,2,FALSE)</f>
        <v>3.7629999999999999</v>
      </c>
      <c r="H152" s="13">
        <f t="shared" ca="1" si="12"/>
        <v>146757</v>
      </c>
      <c r="I152" s="23">
        <f t="shared" ca="1" si="13"/>
        <v>44896</v>
      </c>
      <c r="J152" s="13">
        <f t="shared" ca="1" si="14"/>
        <v>98192.074999999997</v>
      </c>
    </row>
    <row r="153" spans="1:10">
      <c r="A153" s="21">
        <f t="shared" ca="1" si="10"/>
        <v>45451</v>
      </c>
      <c r="B153" s="18" t="str">
        <f ca="1">INDEX(Regions!A$1:A$5, RANDBETWEEN(1, ROWS(Regions!A$1:A$5)))</f>
        <v>מרכז</v>
      </c>
      <c r="C153" s="22" t="str">
        <f ca="1">INDEX(Agents!A$1:A$6, RANDBETWEEN(1, ROWS(Agents!A$1:A$6)))</f>
        <v>יובל כהן</v>
      </c>
      <c r="D153" s="18" t="str">
        <f ca="1">INDEX(Payment_Methods!A$1:A$5, RANDBETWEEN(1, ROWS([1]Payment_method!A$1:A$5)))</f>
        <v>PayPal</v>
      </c>
      <c r="E153" s="23">
        <f ca="1">H153*Agent_Commission!$A$2</f>
        <v>2239.2000000000003</v>
      </c>
      <c r="F153" s="19">
        <f t="shared" ca="1" si="11"/>
        <v>24000</v>
      </c>
      <c r="G153" s="20">
        <f ca="1">VLOOKUP(A:A,BOA!F:G,2,FALSE)</f>
        <v>3.7320000000000002</v>
      </c>
      <c r="H153" s="13">
        <f t="shared" ca="1" si="12"/>
        <v>89568</v>
      </c>
      <c r="I153" s="23">
        <f t="shared" ca="1" si="13"/>
        <v>43236</v>
      </c>
      <c r="J153" s="13">
        <f t="shared" ca="1" si="14"/>
        <v>44092.800000000003</v>
      </c>
    </row>
    <row r="154" spans="1:10">
      <c r="A154" s="21">
        <f t="shared" ca="1" si="10"/>
        <v>45576</v>
      </c>
      <c r="B154" s="18" t="str">
        <f ca="1">INDEX(Regions!A$1:A$5, RANDBETWEEN(1, ROWS(Regions!A$1:A$5)))</f>
        <v>מרכז</v>
      </c>
      <c r="C154" s="22" t="str">
        <f ca="1">INDEX(Agents!A$1:A$6, RANDBETWEEN(1, ROWS(Agents!A$1:A$6)))</f>
        <v>מיכל רוזנברג</v>
      </c>
      <c r="D154" s="18" t="str">
        <f ca="1">INDEX(Payment_Methods!A$1:A$5, RANDBETWEEN(1, ROWS([1]Payment_method!A$1:A$5)))</f>
        <v>PayBox</v>
      </c>
      <c r="E154" s="23">
        <f ca="1">H154*Agent_Commission!$A$2</f>
        <v>2217.2249999999999</v>
      </c>
      <c r="F154" s="19">
        <f t="shared" ca="1" si="11"/>
        <v>23500</v>
      </c>
      <c r="G154" s="20">
        <f ca="1">VLOOKUP(A:A,BOA!F:G,2,FALSE)</f>
        <v>3.774</v>
      </c>
      <c r="H154" s="13">
        <f t="shared" ca="1" si="12"/>
        <v>88689</v>
      </c>
      <c r="I154" s="23">
        <f t="shared" ca="1" si="13"/>
        <v>22050</v>
      </c>
      <c r="J154" s="13">
        <f t="shared" ca="1" si="14"/>
        <v>64421.775000000001</v>
      </c>
    </row>
    <row r="155" spans="1:10">
      <c r="A155" s="21">
        <f t="shared" ca="1" si="10"/>
        <v>45551</v>
      </c>
      <c r="B155" s="18" t="str">
        <f ca="1">INDEX(Regions!A$1:A$5, RANDBETWEEN(1, ROWS(Regions!A$1:A$5)))</f>
        <v>מרכז</v>
      </c>
      <c r="C155" s="22" t="str">
        <f ca="1">INDEX(Agents!A$1:A$6, RANDBETWEEN(1, ROWS(Agents!A$1:A$6)))</f>
        <v>אורי גולדשטיין</v>
      </c>
      <c r="D155" s="18" t="str">
        <f ca="1">INDEX(Payment_Methods!A$1:A$5, RANDBETWEEN(1, ROWS([1]Payment_method!A$1:A$5)))</f>
        <v>Bit</v>
      </c>
      <c r="E155" s="23">
        <f ca="1">H155*Agent_Commission!$A$2</f>
        <v>3695.2250000000004</v>
      </c>
      <c r="F155" s="19">
        <f t="shared" ca="1" si="11"/>
        <v>39500</v>
      </c>
      <c r="G155" s="20">
        <f ca="1">VLOOKUP(A:A,BOA!F:G,2,FALSE)</f>
        <v>3.742</v>
      </c>
      <c r="H155" s="13">
        <f t="shared" ca="1" si="12"/>
        <v>147809</v>
      </c>
      <c r="I155" s="23">
        <f t="shared" ca="1" si="13"/>
        <v>25258</v>
      </c>
      <c r="J155" s="13">
        <f t="shared" ca="1" si="14"/>
        <v>118855.77499999999</v>
      </c>
    </row>
    <row r="156" spans="1:10">
      <c r="A156" s="21">
        <f t="shared" ca="1" si="10"/>
        <v>45562</v>
      </c>
      <c r="B156" s="18" t="str">
        <f ca="1">INDEX(Regions!A$1:A$5, RANDBETWEEN(1, ROWS(Regions!A$1:A$5)))</f>
        <v>מערב</v>
      </c>
      <c r="C156" s="22" t="str">
        <f ca="1">INDEX(Agents!A$1:A$6, RANDBETWEEN(1, ROWS(Agents!A$1:A$6)))</f>
        <v>נועם אברמוביץ</v>
      </c>
      <c r="D156" s="18" t="str">
        <f ca="1">INDEX(Payment_Methods!A$1:A$5, RANDBETWEEN(1, ROWS([1]Payment_method!A$1:A$5)))</f>
        <v>Bit</v>
      </c>
      <c r="E156" s="23">
        <f ca="1">H156*Agent_Commission!$A$2</f>
        <v>3611.4</v>
      </c>
      <c r="F156" s="19">
        <f t="shared" ca="1" si="11"/>
        <v>39000</v>
      </c>
      <c r="G156" s="20">
        <f ca="1">VLOOKUP(A:A,BOA!F:G,2,FALSE)</f>
        <v>3.7040000000000002</v>
      </c>
      <c r="H156" s="13">
        <f t="shared" ca="1" si="12"/>
        <v>144456</v>
      </c>
      <c r="I156" s="23">
        <f t="shared" ca="1" si="13"/>
        <v>50872</v>
      </c>
      <c r="J156" s="13">
        <f t="shared" ca="1" si="14"/>
        <v>89972.6</v>
      </c>
    </row>
    <row r="157" spans="1:10">
      <c r="A157" s="21">
        <f t="shared" ca="1" si="10"/>
        <v>45283</v>
      </c>
      <c r="B157" s="18" t="str">
        <f ca="1">INDEX(Regions!A$1:A$5, RANDBETWEEN(1, ROWS(Regions!A$1:A$5)))</f>
        <v>מזרח</v>
      </c>
      <c r="C157" s="22" t="str">
        <f ca="1">INDEX(Agents!A$1:A$6, RANDBETWEEN(1, ROWS(Agents!A$1:A$6)))</f>
        <v>מיכל רוזנברג</v>
      </c>
      <c r="D157" s="18" t="str">
        <f ca="1">INDEX(Payment_Methods!A$1:A$5, RANDBETWEEN(1, ROWS([1]Payment_method!A$1:A$5)))</f>
        <v>Bit</v>
      </c>
      <c r="E157" s="23">
        <f ca="1">H157*Agent_Commission!$A$2</f>
        <v>2699.25</v>
      </c>
      <c r="F157" s="19">
        <f t="shared" ca="1" si="11"/>
        <v>30000</v>
      </c>
      <c r="G157" s="20">
        <f ca="1">VLOOKUP(A:A,BOA!F:G,2,FALSE)</f>
        <v>3.5990000000000002</v>
      </c>
      <c r="H157" s="13">
        <f t="shared" ca="1" si="12"/>
        <v>107970</v>
      </c>
      <c r="I157" s="23">
        <f t="shared" ca="1" si="13"/>
        <v>38697</v>
      </c>
      <c r="J157" s="13">
        <f t="shared" ca="1" si="14"/>
        <v>66573.75</v>
      </c>
    </row>
    <row r="158" spans="1:10">
      <c r="A158" s="21">
        <f t="shared" ca="1" si="10"/>
        <v>45269</v>
      </c>
      <c r="B158" s="18" t="str">
        <f ca="1">INDEX(Regions!A$1:A$5, RANDBETWEEN(1, ROWS(Regions!A$1:A$5)))</f>
        <v>דרום</v>
      </c>
      <c r="C158" s="22" t="str">
        <f ca="1">INDEX(Agents!A$1:A$6, RANDBETWEEN(1, ROWS(Agents!A$1:A$6)))</f>
        <v>מיכל רוזנברג</v>
      </c>
      <c r="D158" s="18" t="str">
        <f ca="1">INDEX(Payment_Methods!A$1:A$5, RANDBETWEEN(1, ROWS([1]Payment_method!A$1:A$5)))</f>
        <v>Credit</v>
      </c>
      <c r="E158" s="23">
        <f ca="1">H158*Agent_Commission!$A$2</f>
        <v>970.72500000000002</v>
      </c>
      <c r="F158" s="19">
        <f t="shared" ca="1" si="11"/>
        <v>10500</v>
      </c>
      <c r="G158" s="20">
        <f ca="1">VLOOKUP(A:A,BOA!F:G,2,FALSE)</f>
        <v>3.698</v>
      </c>
      <c r="H158" s="13">
        <f t="shared" ca="1" si="12"/>
        <v>38829</v>
      </c>
      <c r="I158" s="23">
        <f t="shared" ca="1" si="13"/>
        <v>40145</v>
      </c>
      <c r="J158" s="13">
        <f t="shared" ca="1" si="14"/>
        <v>-2286.7249999999999</v>
      </c>
    </row>
    <row r="159" spans="1:10">
      <c r="A159" s="21">
        <f t="shared" ca="1" si="10"/>
        <v>45407</v>
      </c>
      <c r="B159" s="18" t="str">
        <f ca="1">INDEX(Regions!A$1:A$5, RANDBETWEEN(1, ROWS(Regions!A$1:A$5)))</f>
        <v>מזרח</v>
      </c>
      <c r="C159" s="22" t="str">
        <f ca="1">INDEX(Agents!A$1:A$6, RANDBETWEEN(1, ROWS(Agents!A$1:A$6)))</f>
        <v>נועם אברמוביץ</v>
      </c>
      <c r="D159" s="18" t="str">
        <f ca="1">INDEX(Payment_Methods!A$1:A$5, RANDBETWEEN(1, ROWS([1]Payment_method!A$1:A$5)))</f>
        <v>PayBox</v>
      </c>
      <c r="E159" s="23">
        <f ca="1">H159*Agent_Commission!$A$2</f>
        <v>2228.9749999999999</v>
      </c>
      <c r="F159" s="19">
        <f t="shared" ca="1" si="11"/>
        <v>23500</v>
      </c>
      <c r="G159" s="20">
        <f ca="1">VLOOKUP(A:A,BOA!F:G,2,FALSE)</f>
        <v>3.794</v>
      </c>
      <c r="H159" s="13">
        <f t="shared" ca="1" si="12"/>
        <v>89159</v>
      </c>
      <c r="I159" s="23">
        <f t="shared" ca="1" si="13"/>
        <v>28509</v>
      </c>
      <c r="J159" s="13">
        <f t="shared" ca="1" si="14"/>
        <v>58421.025000000001</v>
      </c>
    </row>
    <row r="160" spans="1:10">
      <c r="A160" s="21">
        <f t="shared" ca="1" si="10"/>
        <v>45534</v>
      </c>
      <c r="B160" s="18" t="str">
        <f ca="1">INDEX(Regions!A$1:A$5, RANDBETWEEN(1, ROWS(Regions!A$1:A$5)))</f>
        <v>צפון</v>
      </c>
      <c r="C160" s="22" t="str">
        <f ca="1">INDEX(Agents!A$1:A$6, RANDBETWEEN(1, ROWS(Agents!A$1:A$6)))</f>
        <v>אורי גולדשטיין</v>
      </c>
      <c r="D160" s="18" t="str">
        <f ca="1">INDEX(Payment_Methods!A$1:A$5, RANDBETWEEN(1, ROWS([1]Payment_method!A$1:A$5)))</f>
        <v>Credit</v>
      </c>
      <c r="E160" s="23">
        <f ca="1">H160*Agent_Commission!$A$2</f>
        <v>2010.8000000000002</v>
      </c>
      <c r="F160" s="19">
        <f t="shared" ca="1" si="11"/>
        <v>22000</v>
      </c>
      <c r="G160" s="20">
        <f ca="1">VLOOKUP(A:A,BOA!F:G,2,FALSE)</f>
        <v>3.6560000000000001</v>
      </c>
      <c r="H160" s="13">
        <f t="shared" ca="1" si="12"/>
        <v>80432</v>
      </c>
      <c r="I160" s="23">
        <f t="shared" ca="1" si="13"/>
        <v>18996</v>
      </c>
      <c r="J160" s="13">
        <f t="shared" ca="1" si="14"/>
        <v>59425.2</v>
      </c>
    </row>
    <row r="161" spans="1:10">
      <c r="A161" s="21">
        <f t="shared" ca="1" si="10"/>
        <v>45442</v>
      </c>
      <c r="B161" s="18" t="str">
        <f ca="1">INDEX(Regions!A$1:A$5, RANDBETWEEN(1, ROWS(Regions!A$1:A$5)))</f>
        <v>מרכז</v>
      </c>
      <c r="C161" s="22" t="str">
        <f ca="1">INDEX(Agents!A$1:A$6, RANDBETWEEN(1, ROWS(Agents!A$1:A$6)))</f>
        <v>יעל פרידמן</v>
      </c>
      <c r="D161" s="18" t="str">
        <f ca="1">INDEX(Payment_Methods!A$1:A$5, RANDBETWEEN(1, ROWS([1]Payment_method!A$1:A$5)))</f>
        <v>Credit</v>
      </c>
      <c r="E161" s="23">
        <f ca="1">H161*Agent_Commission!$A$2</f>
        <v>3209.3625000000002</v>
      </c>
      <c r="F161" s="19">
        <f t="shared" ca="1" si="11"/>
        <v>34500</v>
      </c>
      <c r="G161" s="20">
        <f ca="1">VLOOKUP(A:A,BOA!F:G,2,FALSE)</f>
        <v>3.7210000000000001</v>
      </c>
      <c r="H161" s="13">
        <f t="shared" ca="1" si="12"/>
        <v>128374.5</v>
      </c>
      <c r="I161" s="23">
        <f t="shared" ca="1" si="13"/>
        <v>31748</v>
      </c>
      <c r="J161" s="13">
        <f t="shared" ca="1" si="14"/>
        <v>93417.137499999997</v>
      </c>
    </row>
    <row r="162" spans="1:10">
      <c r="A162" s="21">
        <f t="shared" ca="1" si="10"/>
        <v>45562</v>
      </c>
      <c r="B162" s="18" t="str">
        <f ca="1">INDEX(Regions!A$1:A$5, RANDBETWEEN(1, ROWS(Regions!A$1:A$5)))</f>
        <v>מרכז</v>
      </c>
      <c r="C162" s="22" t="str">
        <f ca="1">INDEX(Agents!A$1:A$6, RANDBETWEEN(1, ROWS(Agents!A$1:A$6)))</f>
        <v>נועם אברמוביץ</v>
      </c>
      <c r="D162" s="18" t="str">
        <f ca="1">INDEX(Payment_Methods!A$1:A$5, RANDBETWEEN(1, ROWS([1]Payment_method!A$1:A$5)))</f>
        <v>Credit</v>
      </c>
      <c r="E162" s="23">
        <f ca="1">H162*Agent_Commission!$A$2</f>
        <v>1713.1000000000001</v>
      </c>
      <c r="F162" s="19">
        <f t="shared" ca="1" si="11"/>
        <v>18500</v>
      </c>
      <c r="G162" s="20">
        <f ca="1">VLOOKUP(A:A,BOA!F:G,2,FALSE)</f>
        <v>3.7040000000000002</v>
      </c>
      <c r="H162" s="13">
        <f t="shared" ca="1" si="12"/>
        <v>68524</v>
      </c>
      <c r="I162" s="23">
        <f t="shared" ca="1" si="13"/>
        <v>25571</v>
      </c>
      <c r="J162" s="13">
        <f t="shared" ca="1" si="14"/>
        <v>41239.9</v>
      </c>
    </row>
    <row r="163" spans="1:10">
      <c r="A163" s="21">
        <f t="shared" ca="1" si="10"/>
        <v>45531</v>
      </c>
      <c r="B163" s="18" t="str">
        <f ca="1">INDEX(Regions!A$1:A$5, RANDBETWEEN(1, ROWS(Regions!A$1:A$5)))</f>
        <v>דרום</v>
      </c>
      <c r="C163" s="22" t="str">
        <f ca="1">INDEX(Agents!A$1:A$6, RANDBETWEEN(1, ROWS(Agents!A$1:A$6)))</f>
        <v>יעל פרידמן</v>
      </c>
      <c r="D163" s="18" t="str">
        <f ca="1">INDEX(Payment_Methods!A$1:A$5, RANDBETWEEN(1, ROWS([1]Payment_method!A$1:A$5)))</f>
        <v>PayBox</v>
      </c>
      <c r="E163" s="23">
        <f ca="1">H163*Agent_Commission!$A$2</f>
        <v>1059.1500000000001</v>
      </c>
      <c r="F163" s="19">
        <f t="shared" ca="1" si="11"/>
        <v>11500</v>
      </c>
      <c r="G163" s="20">
        <f ca="1">VLOOKUP(A:A,BOA!F:G,2,FALSE)</f>
        <v>3.6840000000000002</v>
      </c>
      <c r="H163" s="13">
        <f t="shared" ca="1" si="12"/>
        <v>42366</v>
      </c>
      <c r="I163" s="23">
        <f t="shared" ca="1" si="13"/>
        <v>15573</v>
      </c>
      <c r="J163" s="13">
        <f t="shared" ca="1" si="14"/>
        <v>25733.85</v>
      </c>
    </row>
    <row r="164" spans="1:10">
      <c r="A164" s="21">
        <f t="shared" ca="1" si="10"/>
        <v>45461</v>
      </c>
      <c r="B164" s="18" t="str">
        <f ca="1">INDEX(Regions!A$1:A$5, RANDBETWEEN(1, ROWS(Regions!A$1:A$5)))</f>
        <v>מערב</v>
      </c>
      <c r="C164" s="22" t="str">
        <f ca="1">INDEX(Agents!A$1:A$6, RANDBETWEEN(1, ROWS(Agents!A$1:A$6)))</f>
        <v>מיכל רוזנברג</v>
      </c>
      <c r="D164" s="18" t="str">
        <f ca="1">INDEX(Payment_Methods!A$1:A$5, RANDBETWEEN(1, ROWS([1]Payment_method!A$1:A$5)))</f>
        <v>PayBox</v>
      </c>
      <c r="E164" s="23">
        <f ca="1">H164*Agent_Commission!$A$2</f>
        <v>3024.125</v>
      </c>
      <c r="F164" s="19">
        <f t="shared" ca="1" si="11"/>
        <v>32500</v>
      </c>
      <c r="G164" s="20">
        <f ca="1">VLOOKUP(A:A,BOA!F:G,2,FALSE)</f>
        <v>3.722</v>
      </c>
      <c r="H164" s="13">
        <f t="shared" ca="1" si="12"/>
        <v>120965</v>
      </c>
      <c r="I164" s="23">
        <f t="shared" ca="1" si="13"/>
        <v>45237</v>
      </c>
      <c r="J164" s="13">
        <f t="shared" ca="1" si="14"/>
        <v>72703.875</v>
      </c>
    </row>
    <row r="165" spans="1:10">
      <c r="A165" s="21">
        <f t="shared" ca="1" si="10"/>
        <v>45375</v>
      </c>
      <c r="B165" s="18" t="str">
        <f ca="1">INDEX(Regions!A$1:A$5, RANDBETWEEN(1, ROWS(Regions!A$1:A$5)))</f>
        <v>מערב</v>
      </c>
      <c r="C165" s="22" t="str">
        <f ca="1">INDEX(Agents!A$1:A$6, RANDBETWEEN(1, ROWS(Agents!A$1:A$6)))</f>
        <v>נועם אברמוביץ</v>
      </c>
      <c r="D165" s="18" t="str">
        <f ca="1">INDEX(Payment_Methods!A$1:A$5, RANDBETWEEN(1, ROWS([1]Payment_method!A$1:A$5)))</f>
        <v>Cash</v>
      </c>
      <c r="E165" s="23">
        <f ca="1">H165*Agent_Commission!$A$2</f>
        <v>2852.3250000000003</v>
      </c>
      <c r="F165" s="19">
        <f t="shared" ca="1" si="11"/>
        <v>31500</v>
      </c>
      <c r="G165" s="20">
        <f ca="1">VLOOKUP(A:A,BOA!F:G,2,FALSE)</f>
        <v>3.6219999999999999</v>
      </c>
      <c r="H165" s="13">
        <f t="shared" ca="1" si="12"/>
        <v>114093</v>
      </c>
      <c r="I165" s="23">
        <f t="shared" ca="1" si="13"/>
        <v>34896</v>
      </c>
      <c r="J165" s="13">
        <f t="shared" ca="1" si="14"/>
        <v>76344.675000000003</v>
      </c>
    </row>
    <row r="166" spans="1:10">
      <c r="A166" s="21">
        <f t="shared" ca="1" si="10"/>
        <v>45435</v>
      </c>
      <c r="B166" s="18" t="str">
        <f ca="1">INDEX(Regions!A$1:A$5, RANDBETWEEN(1, ROWS(Regions!A$1:A$5)))</f>
        <v>מזרח</v>
      </c>
      <c r="C166" s="22" t="str">
        <f ca="1">INDEX(Agents!A$1:A$6, RANDBETWEEN(1, ROWS(Agents!A$1:A$6)))</f>
        <v>נועם אברמוביץ</v>
      </c>
      <c r="D166" s="18" t="str">
        <f ca="1">INDEX(Payment_Methods!A$1:A$5, RANDBETWEEN(1, ROWS([1]Payment_method!A$1:A$5)))</f>
        <v>Credit</v>
      </c>
      <c r="E166" s="23">
        <f ca="1">H166*Agent_Commission!$A$2</f>
        <v>3350.7000000000003</v>
      </c>
      <c r="F166" s="19">
        <f t="shared" ca="1" si="11"/>
        <v>36500</v>
      </c>
      <c r="G166" s="20">
        <f ca="1">VLOOKUP(A:A,BOA!F:G,2,FALSE)</f>
        <v>3.6720000000000002</v>
      </c>
      <c r="H166" s="13">
        <f t="shared" ca="1" si="12"/>
        <v>134028</v>
      </c>
      <c r="I166" s="23">
        <f t="shared" ca="1" si="13"/>
        <v>37822</v>
      </c>
      <c r="J166" s="13">
        <f t="shared" ca="1" si="14"/>
        <v>92855.3</v>
      </c>
    </row>
    <row r="167" spans="1:10">
      <c r="A167" s="21">
        <f t="shared" ca="1" si="10"/>
        <v>45456</v>
      </c>
      <c r="B167" s="18" t="str">
        <f ca="1">INDEX(Regions!A$1:A$5, RANDBETWEEN(1, ROWS(Regions!A$1:A$5)))</f>
        <v>מערב</v>
      </c>
      <c r="C167" s="22" t="str">
        <f ca="1">INDEX(Agents!A$1:A$6, RANDBETWEEN(1, ROWS(Agents!A$1:A$6)))</f>
        <v>דניאל לוי</v>
      </c>
      <c r="D167" s="18" t="str">
        <f ca="1">INDEX(Payment_Methods!A$1:A$5, RANDBETWEEN(1, ROWS([1]Payment_method!A$1:A$5)))</f>
        <v>PayBox</v>
      </c>
      <c r="E167" s="23">
        <f ca="1">H167*Agent_Commission!$A$2</f>
        <v>2089.6875</v>
      </c>
      <c r="F167" s="19">
        <f t="shared" ca="1" si="11"/>
        <v>22500</v>
      </c>
      <c r="G167" s="20">
        <f ca="1">VLOOKUP(A:A,BOA!F:G,2,FALSE)</f>
        <v>3.7149999999999999</v>
      </c>
      <c r="H167" s="13">
        <f t="shared" ca="1" si="12"/>
        <v>83587.5</v>
      </c>
      <c r="I167" s="23">
        <f t="shared" ca="1" si="13"/>
        <v>54503</v>
      </c>
      <c r="J167" s="13">
        <f t="shared" ca="1" si="14"/>
        <v>26994.8125</v>
      </c>
    </row>
    <row r="168" spans="1:10">
      <c r="A168" s="21">
        <f t="shared" ca="1" si="10"/>
        <v>45529</v>
      </c>
      <c r="B168" s="18" t="str">
        <f ca="1">INDEX(Regions!A$1:A$5, RANDBETWEEN(1, ROWS(Regions!A$1:A$5)))</f>
        <v>דרום</v>
      </c>
      <c r="C168" s="22" t="str">
        <f ca="1">INDEX(Agents!A$1:A$6, RANDBETWEEN(1, ROWS(Agents!A$1:A$6)))</f>
        <v>יובל כהן</v>
      </c>
      <c r="D168" s="18" t="str">
        <f ca="1">INDEX(Payment_Methods!A$1:A$5, RANDBETWEEN(1, ROWS([1]Payment_method!A$1:A$5)))</f>
        <v>PayBox</v>
      </c>
      <c r="E168" s="23">
        <f ca="1">H168*Agent_Commission!$A$2</f>
        <v>3611.4</v>
      </c>
      <c r="F168" s="19">
        <f t="shared" ca="1" si="11"/>
        <v>39000</v>
      </c>
      <c r="G168" s="20">
        <f ca="1">VLOOKUP(A:A,BOA!F:G,2,FALSE)</f>
        <v>3.7040000000000002</v>
      </c>
      <c r="H168" s="13">
        <f t="shared" ca="1" si="12"/>
        <v>144456</v>
      </c>
      <c r="I168" s="23">
        <f t="shared" ca="1" si="13"/>
        <v>29434</v>
      </c>
      <c r="J168" s="13">
        <f t="shared" ca="1" si="14"/>
        <v>111410.6</v>
      </c>
    </row>
    <row r="169" spans="1:10">
      <c r="A169" s="21">
        <f t="shared" ca="1" si="10"/>
        <v>45325</v>
      </c>
      <c r="B169" s="18" t="str">
        <f ca="1">INDEX(Regions!A$1:A$5, RANDBETWEEN(1, ROWS(Regions!A$1:A$5)))</f>
        <v>מרכז</v>
      </c>
      <c r="C169" s="22" t="str">
        <f ca="1">INDEX(Agents!A$1:A$6, RANDBETWEEN(1, ROWS(Agents!A$1:A$6)))</f>
        <v>יעל פרידמן</v>
      </c>
      <c r="D169" s="18" t="str">
        <f ca="1">INDEX(Payment_Methods!A$1:A$5, RANDBETWEEN(1, ROWS([1]Payment_method!A$1:A$5)))</f>
        <v>PayPal</v>
      </c>
      <c r="E169" s="23">
        <f ca="1">H169*Agent_Commission!$A$2</f>
        <v>1320.95</v>
      </c>
      <c r="F169" s="19">
        <f t="shared" ca="1" si="11"/>
        <v>14500</v>
      </c>
      <c r="G169" s="20">
        <f ca="1">VLOOKUP(A:A,BOA!F:G,2,FALSE)</f>
        <v>3.6440000000000001</v>
      </c>
      <c r="H169" s="13">
        <f t="shared" ca="1" si="12"/>
        <v>52838</v>
      </c>
      <c r="I169" s="23">
        <f t="shared" ca="1" si="13"/>
        <v>27009</v>
      </c>
      <c r="J169" s="13">
        <f t="shared" ca="1" si="14"/>
        <v>24508.05</v>
      </c>
    </row>
    <row r="170" spans="1:10">
      <c r="A170" s="21">
        <f t="shared" ca="1" si="10"/>
        <v>45572</v>
      </c>
      <c r="B170" s="18" t="str">
        <f ca="1">INDEX(Regions!A$1:A$5, RANDBETWEEN(1, ROWS(Regions!A$1:A$5)))</f>
        <v>מערב</v>
      </c>
      <c r="C170" s="22" t="str">
        <f ca="1">INDEX(Agents!A$1:A$6, RANDBETWEEN(1, ROWS(Agents!A$1:A$6)))</f>
        <v>נועם אברמוביץ</v>
      </c>
      <c r="D170" s="18" t="str">
        <f ca="1">INDEX(Payment_Methods!A$1:A$5, RANDBETWEEN(1, ROWS([1]Payment_method!A$1:A$5)))</f>
        <v>Credit</v>
      </c>
      <c r="E170" s="23">
        <f ca="1">H170*Agent_Commission!$A$2</f>
        <v>2366.25</v>
      </c>
      <c r="F170" s="19">
        <f t="shared" ca="1" si="11"/>
        <v>25000</v>
      </c>
      <c r="G170" s="20">
        <f ca="1">VLOOKUP(A:A,BOA!F:G,2,FALSE)</f>
        <v>3.786</v>
      </c>
      <c r="H170" s="13">
        <f t="shared" ca="1" si="12"/>
        <v>94650</v>
      </c>
      <c r="I170" s="23">
        <f t="shared" ca="1" si="13"/>
        <v>28011</v>
      </c>
      <c r="J170" s="13">
        <f t="shared" ca="1" si="14"/>
        <v>64272.75</v>
      </c>
    </row>
    <row r="171" spans="1:10">
      <c r="A171" s="21">
        <f t="shared" ca="1" si="10"/>
        <v>45390</v>
      </c>
      <c r="B171" s="18" t="str">
        <f ca="1">INDEX(Regions!A$1:A$5, RANDBETWEEN(1, ROWS(Regions!A$1:A$5)))</f>
        <v>מרכז</v>
      </c>
      <c r="C171" s="22" t="str">
        <f ca="1">INDEX(Agents!A$1:A$6, RANDBETWEEN(1, ROWS(Agents!A$1:A$6)))</f>
        <v>יובל כהן</v>
      </c>
      <c r="D171" s="18" t="str">
        <f ca="1">INDEX(Payment_Methods!A$1:A$5, RANDBETWEEN(1, ROWS([1]Payment_method!A$1:A$5)))</f>
        <v>PayPal</v>
      </c>
      <c r="E171" s="23">
        <f ca="1">H171*Agent_Commission!$A$2</f>
        <v>1856</v>
      </c>
      <c r="F171" s="19">
        <f t="shared" ca="1" si="11"/>
        <v>20000</v>
      </c>
      <c r="G171" s="20">
        <f ca="1">VLOOKUP(A:A,BOA!F:G,2,FALSE)</f>
        <v>3.7120000000000002</v>
      </c>
      <c r="H171" s="13">
        <f t="shared" ca="1" si="12"/>
        <v>74240</v>
      </c>
      <c r="I171" s="23">
        <f t="shared" ca="1" si="13"/>
        <v>37449</v>
      </c>
      <c r="J171" s="13">
        <f t="shared" ca="1" si="14"/>
        <v>34935</v>
      </c>
    </row>
    <row r="172" spans="1:10">
      <c r="A172" s="21">
        <f t="shared" ca="1" si="10"/>
        <v>45464</v>
      </c>
      <c r="B172" s="18" t="str">
        <f ca="1">INDEX(Regions!A$1:A$5, RANDBETWEEN(1, ROWS(Regions!A$1:A$5)))</f>
        <v>מרכז</v>
      </c>
      <c r="C172" s="22" t="str">
        <f ca="1">INDEX(Agents!A$1:A$6, RANDBETWEEN(1, ROWS(Agents!A$1:A$6)))</f>
        <v>מיכל רוזנברג</v>
      </c>
      <c r="D172" s="18" t="str">
        <f ca="1">INDEX(Payment_Methods!A$1:A$5, RANDBETWEEN(1, ROWS([1]Payment_method!A$1:A$5)))</f>
        <v>Bit</v>
      </c>
      <c r="E172" s="23">
        <f ca="1">H172*Agent_Commission!$A$2</f>
        <v>2196.6624999999999</v>
      </c>
      <c r="F172" s="19">
        <f t="shared" ca="1" si="11"/>
        <v>23500</v>
      </c>
      <c r="G172" s="20">
        <f ca="1">VLOOKUP(A:A,BOA!F:G,2,FALSE)</f>
        <v>3.7389999999999999</v>
      </c>
      <c r="H172" s="13">
        <f t="shared" ca="1" si="12"/>
        <v>87866.5</v>
      </c>
      <c r="I172" s="23">
        <f t="shared" ca="1" si="13"/>
        <v>54070</v>
      </c>
      <c r="J172" s="13">
        <f t="shared" ca="1" si="14"/>
        <v>31599.837500000001</v>
      </c>
    </row>
    <row r="173" spans="1:10">
      <c r="A173" s="21">
        <f t="shared" ca="1" si="10"/>
        <v>45518</v>
      </c>
      <c r="B173" s="18" t="str">
        <f ca="1">INDEX(Regions!A$1:A$5, RANDBETWEEN(1, ROWS(Regions!A$1:A$5)))</f>
        <v>דרום</v>
      </c>
      <c r="C173" s="22" t="str">
        <f ca="1">INDEX(Agents!A$1:A$6, RANDBETWEEN(1, ROWS(Agents!A$1:A$6)))</f>
        <v>מיכל רוזנברג</v>
      </c>
      <c r="D173" s="18" t="str">
        <f ca="1">INDEX(Payment_Methods!A$1:A$5, RANDBETWEEN(1, ROWS([1]Payment_method!A$1:A$5)))</f>
        <v>PayPal</v>
      </c>
      <c r="E173" s="23">
        <f ca="1">H173*Agent_Commission!$A$2</f>
        <v>1818.8625000000002</v>
      </c>
      <c r="F173" s="19">
        <f t="shared" ca="1" si="11"/>
        <v>19500</v>
      </c>
      <c r="G173" s="20">
        <f ca="1">VLOOKUP(A:A,BOA!F:G,2,FALSE)</f>
        <v>3.7309999999999999</v>
      </c>
      <c r="H173" s="13">
        <f t="shared" ca="1" si="12"/>
        <v>72754.5</v>
      </c>
      <c r="I173" s="23">
        <f t="shared" ca="1" si="13"/>
        <v>35134</v>
      </c>
      <c r="J173" s="13">
        <f t="shared" ca="1" si="14"/>
        <v>35801.637499999997</v>
      </c>
    </row>
    <row r="174" spans="1:10">
      <c r="A174" s="21">
        <f t="shared" ca="1" si="10"/>
        <v>45440</v>
      </c>
      <c r="B174" s="18" t="str">
        <f ca="1">INDEX(Regions!A$1:A$5, RANDBETWEEN(1, ROWS(Regions!A$1:A$5)))</f>
        <v>מערב</v>
      </c>
      <c r="C174" s="22" t="str">
        <f ca="1">INDEX(Agents!A$1:A$6, RANDBETWEEN(1, ROWS(Agents!A$1:A$6)))</f>
        <v>דניאל לוי</v>
      </c>
      <c r="D174" s="18" t="str">
        <f ca="1">INDEX(Payment_Methods!A$1:A$5, RANDBETWEEN(1, ROWS([1]Payment_method!A$1:A$5)))</f>
        <v>Bit</v>
      </c>
      <c r="E174" s="23">
        <f ca="1">H174*Agent_Commission!$A$2</f>
        <v>1470</v>
      </c>
      <c r="F174" s="19">
        <f t="shared" ca="1" si="11"/>
        <v>16000</v>
      </c>
      <c r="G174" s="20">
        <f ca="1">VLOOKUP(A:A,BOA!F:G,2,FALSE)</f>
        <v>3.6749999999999998</v>
      </c>
      <c r="H174" s="13">
        <f t="shared" ca="1" si="12"/>
        <v>58800</v>
      </c>
      <c r="I174" s="23">
        <f t="shared" ca="1" si="13"/>
        <v>32320</v>
      </c>
      <c r="J174" s="13">
        <f t="shared" ca="1" si="14"/>
        <v>25010</v>
      </c>
    </row>
    <row r="175" spans="1:10">
      <c r="A175" s="21">
        <f t="shared" ca="1" si="10"/>
        <v>45536</v>
      </c>
      <c r="B175" s="18" t="str">
        <f ca="1">INDEX(Regions!A$1:A$5, RANDBETWEEN(1, ROWS(Regions!A$1:A$5)))</f>
        <v>צפון</v>
      </c>
      <c r="C175" s="22" t="str">
        <f ca="1">INDEX(Agents!A$1:A$6, RANDBETWEEN(1, ROWS(Agents!A$1:A$6)))</f>
        <v>נועם אברמוביץ</v>
      </c>
      <c r="D175" s="18" t="str">
        <f ca="1">INDEX(Payment_Methods!A$1:A$5, RANDBETWEEN(1, ROWS([1]Payment_method!A$1:A$5)))</f>
        <v>Bit</v>
      </c>
      <c r="E175" s="23">
        <f ca="1">H175*Agent_Commission!$A$2</f>
        <v>2147.9</v>
      </c>
      <c r="F175" s="19">
        <f t="shared" ca="1" si="11"/>
        <v>23500</v>
      </c>
      <c r="G175" s="20">
        <f ca="1">VLOOKUP(A:A,BOA!F:G,2,FALSE)</f>
        <v>3.6560000000000001</v>
      </c>
      <c r="H175" s="13">
        <f t="shared" ca="1" si="12"/>
        <v>85916</v>
      </c>
      <c r="I175" s="23">
        <f t="shared" ca="1" si="13"/>
        <v>25282</v>
      </c>
      <c r="J175" s="13">
        <f t="shared" ca="1" si="14"/>
        <v>58486.1</v>
      </c>
    </row>
    <row r="176" spans="1:10">
      <c r="A176" s="21">
        <f t="shared" ca="1" si="10"/>
        <v>45530</v>
      </c>
      <c r="B176" s="18" t="str">
        <f ca="1">INDEX(Regions!A$1:A$5, RANDBETWEEN(1, ROWS(Regions!A$1:A$5)))</f>
        <v>מערב</v>
      </c>
      <c r="C176" s="22" t="str">
        <f ca="1">INDEX(Agents!A$1:A$6, RANDBETWEEN(1, ROWS(Agents!A$1:A$6)))</f>
        <v>יעל פרידמן</v>
      </c>
      <c r="D176" s="18" t="str">
        <f ca="1">INDEX(Payment_Methods!A$1:A$5, RANDBETWEEN(1, ROWS([1]Payment_method!A$1:A$5)))</f>
        <v>Bit</v>
      </c>
      <c r="E176" s="23">
        <f ca="1">H176*Agent_Commission!$A$2</f>
        <v>2886.9750000000004</v>
      </c>
      <c r="F176" s="19">
        <f t="shared" ca="1" si="11"/>
        <v>31500</v>
      </c>
      <c r="G176" s="20">
        <f ca="1">VLOOKUP(A:A,BOA!F:G,2,FALSE)</f>
        <v>3.6659999999999999</v>
      </c>
      <c r="H176" s="13">
        <f t="shared" ca="1" si="12"/>
        <v>115479</v>
      </c>
      <c r="I176" s="23">
        <f t="shared" ca="1" si="13"/>
        <v>36954</v>
      </c>
      <c r="J176" s="13">
        <f t="shared" ca="1" si="14"/>
        <v>75638.024999999994</v>
      </c>
    </row>
    <row r="177" spans="1:10">
      <c r="A177" s="21">
        <f t="shared" ca="1" si="10"/>
        <v>45285</v>
      </c>
      <c r="B177" s="18" t="str">
        <f ca="1">INDEX(Regions!A$1:A$5, RANDBETWEEN(1, ROWS(Regions!A$1:A$5)))</f>
        <v>צפון</v>
      </c>
      <c r="C177" s="22" t="str">
        <f ca="1">INDEX(Agents!A$1:A$6, RANDBETWEEN(1, ROWS(Agents!A$1:A$6)))</f>
        <v>יעל פרידמן</v>
      </c>
      <c r="D177" s="18" t="str">
        <f ca="1">INDEX(Payment_Methods!A$1:A$5, RANDBETWEEN(1, ROWS([1]Payment_method!A$1:A$5)))</f>
        <v>PayBox</v>
      </c>
      <c r="E177" s="23">
        <f ca="1">H177*Agent_Commission!$A$2</f>
        <v>2249.375</v>
      </c>
      <c r="F177" s="19">
        <f t="shared" ca="1" si="11"/>
        <v>25000</v>
      </c>
      <c r="G177" s="20">
        <f ca="1">VLOOKUP(A:A,BOA!F:G,2,FALSE)</f>
        <v>3.5990000000000002</v>
      </c>
      <c r="H177" s="13">
        <f t="shared" ca="1" si="12"/>
        <v>89975</v>
      </c>
      <c r="I177" s="23">
        <f t="shared" ca="1" si="13"/>
        <v>22851</v>
      </c>
      <c r="J177" s="13">
        <f t="shared" ca="1" si="14"/>
        <v>64874.625</v>
      </c>
    </row>
    <row r="178" spans="1:10">
      <c r="A178" s="21">
        <f t="shared" ca="1" si="10"/>
        <v>45428</v>
      </c>
      <c r="B178" s="18" t="str">
        <f ca="1">INDEX(Regions!A$1:A$5, RANDBETWEEN(1, ROWS(Regions!A$1:A$5)))</f>
        <v>מזרח</v>
      </c>
      <c r="C178" s="22" t="str">
        <f ca="1">INDEX(Agents!A$1:A$6, RANDBETWEEN(1, ROWS(Agents!A$1:A$6)))</f>
        <v>נועם אברמוביץ</v>
      </c>
      <c r="D178" s="18" t="str">
        <f ca="1">INDEX(Payment_Methods!A$1:A$5, RANDBETWEEN(1, ROWS([1]Payment_method!A$1:A$5)))</f>
        <v>Bit</v>
      </c>
      <c r="E178" s="23">
        <f ca="1">H178*Agent_Commission!$A$2</f>
        <v>2162.5875000000001</v>
      </c>
      <c r="F178" s="19">
        <f t="shared" ca="1" si="11"/>
        <v>23500</v>
      </c>
      <c r="G178" s="20">
        <f ca="1">VLOOKUP(A:A,BOA!F:G,2,FALSE)</f>
        <v>3.681</v>
      </c>
      <c r="H178" s="13">
        <f t="shared" ca="1" si="12"/>
        <v>86503.5</v>
      </c>
      <c r="I178" s="23">
        <f t="shared" ca="1" si="13"/>
        <v>33298</v>
      </c>
      <c r="J178" s="13">
        <f t="shared" ca="1" si="14"/>
        <v>51042.912499999999</v>
      </c>
    </row>
    <row r="179" spans="1:10">
      <c r="A179" s="21">
        <f t="shared" ca="1" si="10"/>
        <v>45585</v>
      </c>
      <c r="B179" s="18" t="str">
        <f ca="1">INDEX(Regions!A$1:A$5, RANDBETWEEN(1, ROWS(Regions!A$1:A$5)))</f>
        <v>מרכז</v>
      </c>
      <c r="C179" s="22" t="str">
        <f ca="1">INDEX(Agents!A$1:A$6, RANDBETWEEN(1, ROWS(Agents!A$1:A$6)))</f>
        <v>יובל כהן</v>
      </c>
      <c r="D179" s="18" t="str">
        <f ca="1">INDEX(Payment_Methods!A$1:A$5, RANDBETWEEN(1, ROWS([1]Payment_method!A$1:A$5)))</f>
        <v>Credit</v>
      </c>
      <c r="E179" s="23">
        <f ca="1">H179*Agent_Commission!$A$2</f>
        <v>1345.9625000000001</v>
      </c>
      <c r="F179" s="19">
        <f t="shared" ca="1" si="11"/>
        <v>14500</v>
      </c>
      <c r="G179" s="20">
        <f ca="1">VLOOKUP(A:A,BOA!F:G,2,FALSE)</f>
        <v>3.7130000000000001</v>
      </c>
      <c r="H179" s="13">
        <f t="shared" ca="1" si="12"/>
        <v>53838.5</v>
      </c>
      <c r="I179" s="23">
        <f t="shared" ca="1" si="13"/>
        <v>18565</v>
      </c>
      <c r="J179" s="13">
        <f t="shared" ca="1" si="14"/>
        <v>33927.537499999999</v>
      </c>
    </row>
    <row r="180" spans="1:10">
      <c r="A180" s="21">
        <f t="shared" ca="1" si="10"/>
        <v>45510</v>
      </c>
      <c r="B180" s="18" t="str">
        <f ca="1">INDEX(Regions!A$1:A$5, RANDBETWEEN(1, ROWS(Regions!A$1:A$5)))</f>
        <v>מזרח</v>
      </c>
      <c r="C180" s="22" t="str">
        <f ca="1">INDEX(Agents!A$1:A$6, RANDBETWEEN(1, ROWS(Agents!A$1:A$6)))</f>
        <v>יובל כהן</v>
      </c>
      <c r="D180" s="18" t="str">
        <f ca="1">INDEX(Payment_Methods!A$1:A$5, RANDBETWEEN(1, ROWS([1]Payment_method!A$1:A$5)))</f>
        <v>Bit</v>
      </c>
      <c r="E180" s="23">
        <f ca="1">H180*Agent_Commission!$A$2</f>
        <v>2305.8000000000002</v>
      </c>
      <c r="F180" s="19">
        <f t="shared" ca="1" si="11"/>
        <v>24000</v>
      </c>
      <c r="G180" s="20">
        <f ca="1">VLOOKUP(A:A,BOA!F:G,2,FALSE)</f>
        <v>3.843</v>
      </c>
      <c r="H180" s="13">
        <f t="shared" ca="1" si="12"/>
        <v>92232</v>
      </c>
      <c r="I180" s="23">
        <f t="shared" ca="1" si="13"/>
        <v>36801</v>
      </c>
      <c r="J180" s="13">
        <f t="shared" ca="1" si="14"/>
        <v>53125.2</v>
      </c>
    </row>
    <row r="181" spans="1:10">
      <c r="A181" s="21">
        <f t="shared" ca="1" si="10"/>
        <v>45284</v>
      </c>
      <c r="B181" s="18" t="str">
        <f ca="1">INDEX(Regions!A$1:A$5, RANDBETWEEN(1, ROWS(Regions!A$1:A$5)))</f>
        <v>מרכז</v>
      </c>
      <c r="C181" s="22" t="str">
        <f ca="1">INDEX(Agents!A$1:A$6, RANDBETWEEN(1, ROWS(Agents!A$1:A$6)))</f>
        <v>נועם אברמוביץ</v>
      </c>
      <c r="D181" s="18" t="str">
        <f ca="1">INDEX(Payment_Methods!A$1:A$5, RANDBETWEEN(1, ROWS([1]Payment_method!A$1:A$5)))</f>
        <v>Bit</v>
      </c>
      <c r="E181" s="23">
        <f ca="1">H181*Agent_Commission!$A$2</f>
        <v>2159.4</v>
      </c>
      <c r="F181" s="19">
        <f t="shared" ca="1" si="11"/>
        <v>24000</v>
      </c>
      <c r="G181" s="20">
        <f ca="1">VLOOKUP(A:A,BOA!F:G,2,FALSE)</f>
        <v>3.5990000000000002</v>
      </c>
      <c r="H181" s="13">
        <f t="shared" ca="1" si="12"/>
        <v>86376</v>
      </c>
      <c r="I181" s="23">
        <f t="shared" ca="1" si="13"/>
        <v>25697</v>
      </c>
      <c r="J181" s="13">
        <f t="shared" ca="1" si="14"/>
        <v>58519.6</v>
      </c>
    </row>
    <row r="182" spans="1:10">
      <c r="A182" s="21">
        <f t="shared" ca="1" si="10"/>
        <v>45268</v>
      </c>
      <c r="B182" s="18" t="str">
        <f ca="1">INDEX(Regions!A$1:A$5, RANDBETWEEN(1, ROWS(Regions!A$1:A$5)))</f>
        <v>מזרח</v>
      </c>
      <c r="C182" s="22" t="str">
        <f ca="1">INDEX(Agents!A$1:A$6, RANDBETWEEN(1, ROWS(Agents!A$1:A$6)))</f>
        <v>נועם אברמוביץ</v>
      </c>
      <c r="D182" s="18" t="str">
        <f ca="1">INDEX(Payment_Methods!A$1:A$5, RANDBETWEEN(1, ROWS([1]Payment_method!A$1:A$5)))</f>
        <v>Bit</v>
      </c>
      <c r="E182" s="23">
        <f ca="1">H182*Agent_Commission!$A$2</f>
        <v>1664.1000000000001</v>
      </c>
      <c r="F182" s="19">
        <f t="shared" ca="1" si="11"/>
        <v>18000</v>
      </c>
      <c r="G182" s="20">
        <f ca="1">VLOOKUP(A:A,BOA!F:G,2,FALSE)</f>
        <v>3.698</v>
      </c>
      <c r="H182" s="13">
        <f t="shared" ca="1" si="12"/>
        <v>66564</v>
      </c>
      <c r="I182" s="23">
        <f t="shared" ca="1" si="13"/>
        <v>18000</v>
      </c>
      <c r="J182" s="13">
        <f t="shared" ca="1" si="14"/>
        <v>46899.9</v>
      </c>
    </row>
    <row r="183" spans="1:10">
      <c r="A183" s="21">
        <f t="shared" ca="1" si="10"/>
        <v>45622</v>
      </c>
      <c r="B183" s="18" t="str">
        <f ca="1">INDEX(Regions!A$1:A$5, RANDBETWEEN(1, ROWS(Regions!A$1:A$5)))</f>
        <v>צפון</v>
      </c>
      <c r="C183" s="22" t="str">
        <f ca="1">INDEX(Agents!A$1:A$6, RANDBETWEEN(1, ROWS(Agents!A$1:A$6)))</f>
        <v>אורי גולדשטיין</v>
      </c>
      <c r="D183" s="18" t="str">
        <f ca="1">INDEX(Payment_Methods!A$1:A$5, RANDBETWEEN(1, ROWS([1]Payment_method!A$1:A$5)))</f>
        <v>Credit</v>
      </c>
      <c r="E183" s="23">
        <f ca="1">H183*Agent_Commission!$A$2</f>
        <v>3324.2375000000002</v>
      </c>
      <c r="F183" s="19">
        <f t="shared" ca="1" si="11"/>
        <v>36500</v>
      </c>
      <c r="G183" s="20">
        <f ca="1">VLOOKUP(A:A,BOA!F:G,2,FALSE)</f>
        <v>3.6429999999999998</v>
      </c>
      <c r="H183" s="13">
        <f t="shared" ca="1" si="12"/>
        <v>132969.5</v>
      </c>
      <c r="I183" s="23">
        <f t="shared" ca="1" si="13"/>
        <v>46817</v>
      </c>
      <c r="J183" s="13">
        <f t="shared" ca="1" si="14"/>
        <v>82828.262499999997</v>
      </c>
    </row>
    <row r="184" spans="1:10">
      <c r="A184" s="21">
        <f t="shared" ca="1" si="10"/>
        <v>45593</v>
      </c>
      <c r="B184" s="18" t="str">
        <f ca="1">INDEX(Regions!A$1:A$5, RANDBETWEEN(1, ROWS(Regions!A$1:A$5)))</f>
        <v>צפון</v>
      </c>
      <c r="C184" s="22" t="str">
        <f ca="1">INDEX(Agents!A$1:A$6, RANDBETWEEN(1, ROWS(Agents!A$1:A$6)))</f>
        <v>יובל כהן</v>
      </c>
      <c r="D184" s="18" t="str">
        <f ca="1">INDEX(Payment_Methods!A$1:A$5, RANDBETWEEN(1, ROWS([1]Payment_method!A$1:A$5)))</f>
        <v>PayBox</v>
      </c>
      <c r="E184" s="23">
        <f ca="1">H184*Agent_Commission!$A$2</f>
        <v>1258.2</v>
      </c>
      <c r="F184" s="19">
        <f t="shared" ca="1" si="11"/>
        <v>13500</v>
      </c>
      <c r="G184" s="20">
        <f ca="1">VLOOKUP(A:A,BOA!F:G,2,FALSE)</f>
        <v>3.7280000000000002</v>
      </c>
      <c r="H184" s="13">
        <f t="shared" ca="1" si="12"/>
        <v>50328</v>
      </c>
      <c r="I184" s="23">
        <f t="shared" ca="1" si="13"/>
        <v>18230</v>
      </c>
      <c r="J184" s="13">
        <f t="shared" ca="1" si="14"/>
        <v>30839.8</v>
      </c>
    </row>
    <row r="185" spans="1:10">
      <c r="A185" s="21">
        <f t="shared" ca="1" si="10"/>
        <v>45353</v>
      </c>
      <c r="B185" s="18" t="str">
        <f ca="1">INDEX(Regions!A$1:A$5, RANDBETWEEN(1, ROWS(Regions!A$1:A$5)))</f>
        <v>דרום</v>
      </c>
      <c r="C185" s="22" t="str">
        <f ca="1">INDEX(Agents!A$1:A$6, RANDBETWEEN(1, ROWS(Agents!A$1:A$6)))</f>
        <v>מיכל רוזנברג</v>
      </c>
      <c r="D185" s="18" t="str">
        <f ca="1">INDEX(Payment_Methods!A$1:A$5, RANDBETWEEN(1, ROWS([1]Payment_method!A$1:A$5)))</f>
        <v>Credit</v>
      </c>
      <c r="E185" s="23">
        <f ca="1">H185*Agent_Commission!$A$2</f>
        <v>2852</v>
      </c>
      <c r="F185" s="19">
        <f t="shared" ca="1" si="11"/>
        <v>32000</v>
      </c>
      <c r="G185" s="20">
        <f ca="1">VLOOKUP(A:A,BOA!F:G,2,FALSE)</f>
        <v>3.5649999999999999</v>
      </c>
      <c r="H185" s="13">
        <f t="shared" ca="1" si="12"/>
        <v>114080</v>
      </c>
      <c r="I185" s="23">
        <f t="shared" ca="1" si="13"/>
        <v>35742</v>
      </c>
      <c r="J185" s="13">
        <f t="shared" ca="1" si="14"/>
        <v>75486</v>
      </c>
    </row>
    <row r="186" spans="1:10">
      <c r="A186" s="21">
        <f t="shared" ca="1" si="10"/>
        <v>45337</v>
      </c>
      <c r="B186" s="18" t="str">
        <f ca="1">INDEX(Regions!A$1:A$5, RANDBETWEEN(1, ROWS(Regions!A$1:A$5)))</f>
        <v>מערב</v>
      </c>
      <c r="C186" s="22" t="str">
        <f ca="1">INDEX(Agents!A$1:A$6, RANDBETWEEN(1, ROWS(Agents!A$1:A$6)))</f>
        <v>מיכל רוזנברג</v>
      </c>
      <c r="D186" s="18" t="str">
        <f ca="1">INDEX(Payment_Methods!A$1:A$5, RANDBETWEEN(1, ROWS([1]Payment_method!A$1:A$5)))</f>
        <v>PayPal</v>
      </c>
      <c r="E186" s="23">
        <f ca="1">H186*Agent_Commission!$A$2</f>
        <v>2266.875</v>
      </c>
      <c r="F186" s="19">
        <f t="shared" ca="1" si="11"/>
        <v>25000</v>
      </c>
      <c r="G186" s="20">
        <f ca="1">VLOOKUP(A:A,BOA!F:G,2,FALSE)</f>
        <v>3.6269999999999998</v>
      </c>
      <c r="H186" s="13">
        <f t="shared" ca="1" si="12"/>
        <v>90675</v>
      </c>
      <c r="I186" s="23">
        <f t="shared" ca="1" si="13"/>
        <v>42179</v>
      </c>
      <c r="J186" s="13">
        <f t="shared" ca="1" si="14"/>
        <v>46229.125</v>
      </c>
    </row>
    <row r="187" spans="1:10">
      <c r="A187" s="21">
        <f t="shared" ca="1" si="10"/>
        <v>45396</v>
      </c>
      <c r="B187" s="18" t="str">
        <f ca="1">INDEX(Regions!A$1:A$5, RANDBETWEEN(1, ROWS(Regions!A$1:A$5)))</f>
        <v>מערב</v>
      </c>
      <c r="C187" s="22" t="str">
        <f ca="1">INDEX(Agents!A$1:A$6, RANDBETWEEN(1, ROWS(Agents!A$1:A$6)))</f>
        <v>אורי גולדשטיין</v>
      </c>
      <c r="D187" s="18" t="str">
        <f ca="1">INDEX(Payment_Methods!A$1:A$5, RANDBETWEEN(1, ROWS([1]Payment_method!A$1:A$5)))</f>
        <v>PayPal</v>
      </c>
      <c r="E187" s="23">
        <f ca="1">H187*Agent_Commission!$A$2</f>
        <v>2160.2750000000001</v>
      </c>
      <c r="F187" s="19">
        <f t="shared" ca="1" si="11"/>
        <v>23000</v>
      </c>
      <c r="G187" s="20">
        <f ca="1">VLOOKUP(A:A,BOA!F:G,2,FALSE)</f>
        <v>3.7570000000000001</v>
      </c>
      <c r="H187" s="13">
        <f t="shared" ca="1" si="12"/>
        <v>86411</v>
      </c>
      <c r="I187" s="23">
        <f t="shared" ca="1" si="13"/>
        <v>47191</v>
      </c>
      <c r="J187" s="13">
        <f t="shared" ca="1" si="14"/>
        <v>37059.724999999999</v>
      </c>
    </row>
    <row r="188" spans="1:10">
      <c r="A188" s="21">
        <f t="shared" ca="1" si="10"/>
        <v>45449</v>
      </c>
      <c r="B188" s="18" t="str">
        <f ca="1">INDEX(Regions!A$1:A$5, RANDBETWEEN(1, ROWS(Regions!A$1:A$5)))</f>
        <v>מערב</v>
      </c>
      <c r="C188" s="22" t="str">
        <f ca="1">INDEX(Agents!A$1:A$6, RANDBETWEEN(1, ROWS(Agents!A$1:A$6)))</f>
        <v>נועם אברמוביץ</v>
      </c>
      <c r="D188" s="18" t="str">
        <f ca="1">INDEX(Payment_Methods!A$1:A$5, RANDBETWEEN(1, ROWS([1]Payment_method!A$1:A$5)))</f>
        <v>Credit</v>
      </c>
      <c r="E188" s="23">
        <f ca="1">H188*Agent_Commission!$A$2</f>
        <v>2141.3000000000002</v>
      </c>
      <c r="F188" s="19">
        <f t="shared" ca="1" si="11"/>
        <v>23000</v>
      </c>
      <c r="G188" s="20">
        <f ca="1">VLOOKUP(A:A,BOA!F:G,2,FALSE)</f>
        <v>3.7240000000000002</v>
      </c>
      <c r="H188" s="13">
        <f t="shared" ca="1" si="12"/>
        <v>85652</v>
      </c>
      <c r="I188" s="23">
        <f t="shared" ca="1" si="13"/>
        <v>36521</v>
      </c>
      <c r="J188" s="13">
        <f t="shared" ca="1" si="14"/>
        <v>46989.7</v>
      </c>
    </row>
    <row r="189" spans="1:10">
      <c r="A189" s="21">
        <f t="shared" ca="1" si="10"/>
        <v>45563</v>
      </c>
      <c r="B189" s="18" t="str">
        <f ca="1">INDEX(Regions!A$1:A$5, RANDBETWEEN(1, ROWS(Regions!A$1:A$5)))</f>
        <v>דרום</v>
      </c>
      <c r="C189" s="22" t="str">
        <f ca="1">INDEX(Agents!A$1:A$6, RANDBETWEEN(1, ROWS(Agents!A$1:A$6)))</f>
        <v>נועם אברמוביץ</v>
      </c>
      <c r="D189" s="18" t="str">
        <f ca="1">INDEX(Payment_Methods!A$1:A$5, RANDBETWEEN(1, ROWS([1]Payment_method!A$1:A$5)))</f>
        <v>Cash</v>
      </c>
      <c r="E189" s="23">
        <f ca="1">H189*Agent_Commission!$A$2</f>
        <v>2546.5</v>
      </c>
      <c r="F189" s="19">
        <f t="shared" ca="1" si="11"/>
        <v>27500</v>
      </c>
      <c r="G189" s="20">
        <f ca="1">VLOOKUP(A:A,BOA!F:G,2,FALSE)</f>
        <v>3.7040000000000002</v>
      </c>
      <c r="H189" s="13">
        <f t="shared" ca="1" si="12"/>
        <v>101860</v>
      </c>
      <c r="I189" s="23">
        <f t="shared" ca="1" si="13"/>
        <v>46850</v>
      </c>
      <c r="J189" s="13">
        <f t="shared" ca="1" si="14"/>
        <v>52463.5</v>
      </c>
    </row>
    <row r="190" spans="1:10">
      <c r="A190" s="21">
        <f t="shared" ca="1" si="10"/>
        <v>45501</v>
      </c>
      <c r="B190" s="18" t="str">
        <f ca="1">INDEX(Regions!A$1:A$5, RANDBETWEEN(1, ROWS(Regions!A$1:A$5)))</f>
        <v>מרכז</v>
      </c>
      <c r="C190" s="22" t="str">
        <f ca="1">INDEX(Agents!A$1:A$6, RANDBETWEEN(1, ROWS(Agents!A$1:A$6)))</f>
        <v>יעל פרידמן</v>
      </c>
      <c r="D190" s="18" t="str">
        <f ca="1">INDEX(Payment_Methods!A$1:A$5, RANDBETWEEN(1, ROWS([1]Payment_method!A$1:A$5)))</f>
        <v>PayBox</v>
      </c>
      <c r="E190" s="23">
        <f ca="1">H190*Agent_Commission!$A$2</f>
        <v>2392</v>
      </c>
      <c r="F190" s="19">
        <f t="shared" ca="1" si="11"/>
        <v>26000</v>
      </c>
      <c r="G190" s="20">
        <f ca="1">VLOOKUP(A:A,BOA!F:G,2,FALSE)</f>
        <v>3.68</v>
      </c>
      <c r="H190" s="13">
        <f t="shared" ca="1" si="12"/>
        <v>95680</v>
      </c>
      <c r="I190" s="23">
        <f t="shared" ca="1" si="13"/>
        <v>44578</v>
      </c>
      <c r="J190" s="13">
        <f t="shared" ca="1" si="14"/>
        <v>48710</v>
      </c>
    </row>
    <row r="191" spans="1:10">
      <c r="A191" s="21">
        <f t="shared" ca="1" si="10"/>
        <v>45277</v>
      </c>
      <c r="B191" s="18" t="str">
        <f ca="1">INDEX(Regions!A$1:A$5, RANDBETWEEN(1, ROWS(Regions!A$1:A$5)))</f>
        <v>צפון</v>
      </c>
      <c r="C191" s="22" t="str">
        <f ca="1">INDEX(Agents!A$1:A$6, RANDBETWEEN(1, ROWS(Agents!A$1:A$6)))</f>
        <v>דניאל לוי</v>
      </c>
      <c r="D191" s="18" t="str">
        <f ca="1">INDEX(Payment_Methods!A$1:A$5, RANDBETWEEN(1, ROWS([1]Payment_method!A$1:A$5)))</f>
        <v>Cash</v>
      </c>
      <c r="E191" s="23">
        <f ca="1">H191*Agent_Commission!$A$2</f>
        <v>1188.8500000000001</v>
      </c>
      <c r="F191" s="19">
        <f t="shared" ca="1" si="11"/>
        <v>13000</v>
      </c>
      <c r="G191" s="20">
        <f ca="1">VLOOKUP(A:A,BOA!F:G,2,FALSE)</f>
        <v>3.6579999999999999</v>
      </c>
      <c r="H191" s="13">
        <f t="shared" ca="1" si="12"/>
        <v>47554</v>
      </c>
      <c r="I191" s="23">
        <f t="shared" ca="1" si="13"/>
        <v>44675</v>
      </c>
      <c r="J191" s="13">
        <f t="shared" ca="1" si="14"/>
        <v>1690.1499999999999</v>
      </c>
    </row>
    <row r="192" spans="1:10">
      <c r="A192" s="21">
        <f t="shared" ca="1" si="10"/>
        <v>45601</v>
      </c>
      <c r="B192" s="18" t="str">
        <f ca="1">INDEX(Regions!A$1:A$5, RANDBETWEEN(1, ROWS(Regions!A$1:A$5)))</f>
        <v>מזרח</v>
      </c>
      <c r="C192" s="22" t="str">
        <f ca="1">INDEX(Agents!A$1:A$6, RANDBETWEEN(1, ROWS(Agents!A$1:A$6)))</f>
        <v>יובל כהן</v>
      </c>
      <c r="D192" s="18" t="str">
        <f ca="1">INDEX(Payment_Methods!A$1:A$5, RANDBETWEEN(1, ROWS([1]Payment_method!A$1:A$5)))</f>
        <v>PayBox</v>
      </c>
      <c r="E192" s="23">
        <f ca="1">H192*Agent_Commission!$A$2</f>
        <v>1874</v>
      </c>
      <c r="F192" s="19">
        <f t="shared" ca="1" si="11"/>
        <v>20000</v>
      </c>
      <c r="G192" s="20">
        <f ca="1">VLOOKUP(A:A,BOA!F:G,2,FALSE)</f>
        <v>3.7480000000000002</v>
      </c>
      <c r="H192" s="13">
        <f t="shared" ca="1" si="12"/>
        <v>74960</v>
      </c>
      <c r="I192" s="23">
        <f t="shared" ca="1" si="13"/>
        <v>37270</v>
      </c>
      <c r="J192" s="13">
        <f t="shared" ca="1" si="14"/>
        <v>35816</v>
      </c>
    </row>
    <row r="193" spans="1:10">
      <c r="A193" s="21">
        <f t="shared" ca="1" si="10"/>
        <v>45299</v>
      </c>
      <c r="B193" s="18" t="str">
        <f ca="1">INDEX(Regions!A$1:A$5, RANDBETWEEN(1, ROWS(Regions!A$1:A$5)))</f>
        <v>מרכז</v>
      </c>
      <c r="C193" s="22" t="str">
        <f ca="1">INDEX(Agents!A$1:A$6, RANDBETWEEN(1, ROWS(Agents!A$1:A$6)))</f>
        <v>נועם אברמוביץ</v>
      </c>
      <c r="D193" s="18" t="str">
        <f ca="1">INDEX(Payment_Methods!A$1:A$5, RANDBETWEEN(1, ROWS([1]Payment_method!A$1:A$5)))</f>
        <v>Credit</v>
      </c>
      <c r="E193" s="23">
        <f ca="1">H193*Agent_Commission!$A$2</f>
        <v>2881.4500000000003</v>
      </c>
      <c r="F193" s="19">
        <f t="shared" ca="1" si="11"/>
        <v>31000</v>
      </c>
      <c r="G193" s="20">
        <f ca="1">VLOOKUP(A:A,BOA!F:G,2,FALSE)</f>
        <v>3.718</v>
      </c>
      <c r="H193" s="13">
        <f t="shared" ca="1" si="12"/>
        <v>115258</v>
      </c>
      <c r="I193" s="23">
        <f t="shared" ca="1" si="13"/>
        <v>35358</v>
      </c>
      <c r="J193" s="13">
        <f t="shared" ca="1" si="14"/>
        <v>77018.55</v>
      </c>
    </row>
    <row r="194" spans="1:10">
      <c r="A194" s="21">
        <f t="shared" ca="1" si="10"/>
        <v>45271</v>
      </c>
      <c r="B194" s="18" t="str">
        <f ca="1">INDEX(Regions!A$1:A$5, RANDBETWEEN(1, ROWS(Regions!A$1:A$5)))</f>
        <v>מזרח</v>
      </c>
      <c r="C194" s="22" t="str">
        <f ca="1">INDEX(Agents!A$1:A$6, RANDBETWEEN(1, ROWS(Agents!A$1:A$6)))</f>
        <v>נועם אברמוביץ</v>
      </c>
      <c r="D194" s="18" t="str">
        <f ca="1">INDEX(Payment_Methods!A$1:A$5, RANDBETWEEN(1, ROWS([1]Payment_method!A$1:A$5)))</f>
        <v>Credit</v>
      </c>
      <c r="E194" s="23">
        <f ca="1">H194*Agent_Commission!$A$2</f>
        <v>2601.9</v>
      </c>
      <c r="F194" s="19">
        <f t="shared" ca="1" si="11"/>
        <v>28000</v>
      </c>
      <c r="G194" s="20">
        <f ca="1">VLOOKUP(A:A,BOA!F:G,2,FALSE)</f>
        <v>3.7170000000000001</v>
      </c>
      <c r="H194" s="13">
        <f t="shared" ca="1" si="12"/>
        <v>104076</v>
      </c>
      <c r="I194" s="23">
        <f t="shared" ca="1" si="13"/>
        <v>35078</v>
      </c>
      <c r="J194" s="13">
        <f t="shared" ca="1" si="14"/>
        <v>66396.100000000006</v>
      </c>
    </row>
    <row r="195" spans="1:10">
      <c r="A195" s="21">
        <f t="shared" ref="A195:A258" ca="1" si="15">RANDBETWEEN(DATE(2023,12,1),DATE(2024,12,1))</f>
        <v>45518</v>
      </c>
      <c r="B195" s="18" t="str">
        <f ca="1">INDEX(Regions!A$1:A$5, RANDBETWEEN(1, ROWS(Regions!A$1:A$5)))</f>
        <v>מזרח</v>
      </c>
      <c r="C195" s="22" t="str">
        <f ca="1">INDEX(Agents!A$1:A$6, RANDBETWEEN(1, ROWS(Agents!A$1:A$6)))</f>
        <v>יעל פרידמן</v>
      </c>
      <c r="D195" s="18" t="str">
        <f ca="1">INDEX(Payment_Methods!A$1:A$5, RANDBETWEEN(1, ROWS([1]Payment_method!A$1:A$5)))</f>
        <v>Credit</v>
      </c>
      <c r="E195" s="23">
        <f ca="1">H195*Agent_Commission!$A$2</f>
        <v>3311.2625000000003</v>
      </c>
      <c r="F195" s="19">
        <f t="shared" ref="F195:F258" ca="1" si="16">RANDBETWEEN(20, 80)*500</f>
        <v>35500</v>
      </c>
      <c r="G195" s="20">
        <f ca="1">VLOOKUP(A:A,BOA!F:G,2,FALSE)</f>
        <v>3.7309999999999999</v>
      </c>
      <c r="H195" s="13">
        <f t="shared" ref="H195:H258" ca="1" si="17">F195*G195</f>
        <v>132450.5</v>
      </c>
      <c r="I195" s="23">
        <f t="shared" ref="I195:I258" ca="1" si="18">RANDBETWEEN(15000, 55000)</f>
        <v>46167</v>
      </c>
      <c r="J195" s="13">
        <f t="shared" ref="J195:J258" ca="1" si="19">H195-I195-E195</f>
        <v>82972.237500000003</v>
      </c>
    </row>
    <row r="196" spans="1:10">
      <c r="A196" s="21">
        <f t="shared" ca="1" si="15"/>
        <v>45370</v>
      </c>
      <c r="B196" s="18" t="str">
        <f ca="1">INDEX(Regions!A$1:A$5, RANDBETWEEN(1, ROWS(Regions!A$1:A$5)))</f>
        <v>מערב</v>
      </c>
      <c r="C196" s="22" t="str">
        <f ca="1">INDEX(Agents!A$1:A$6, RANDBETWEEN(1, ROWS(Agents!A$1:A$6)))</f>
        <v>נועם אברמוביץ</v>
      </c>
      <c r="D196" s="18" t="str">
        <f ca="1">INDEX(Payment_Methods!A$1:A$5, RANDBETWEEN(1, ROWS([1]Payment_method!A$1:A$5)))</f>
        <v>PayBox</v>
      </c>
      <c r="E196" s="23">
        <f ca="1">H196*Agent_Commission!$A$2</f>
        <v>3071.9500000000003</v>
      </c>
      <c r="F196" s="19">
        <f t="shared" ca="1" si="16"/>
        <v>33500</v>
      </c>
      <c r="G196" s="20">
        <f ca="1">VLOOKUP(A:A,BOA!F:G,2,FALSE)</f>
        <v>3.6680000000000001</v>
      </c>
      <c r="H196" s="13">
        <f t="shared" ca="1" si="17"/>
        <v>122878</v>
      </c>
      <c r="I196" s="23">
        <f t="shared" ca="1" si="18"/>
        <v>40189</v>
      </c>
      <c r="J196" s="13">
        <f t="shared" ca="1" si="19"/>
        <v>79617.05</v>
      </c>
    </row>
    <row r="197" spans="1:10">
      <c r="A197" s="21">
        <f t="shared" ca="1" si="15"/>
        <v>45304</v>
      </c>
      <c r="B197" s="18" t="str">
        <f ca="1">INDEX(Regions!A$1:A$5, RANDBETWEEN(1, ROWS(Regions!A$1:A$5)))</f>
        <v>מזרח</v>
      </c>
      <c r="C197" s="22" t="str">
        <f ca="1">INDEX(Agents!A$1:A$6, RANDBETWEEN(1, ROWS(Agents!A$1:A$6)))</f>
        <v>נועם אברמוביץ</v>
      </c>
      <c r="D197" s="18" t="str">
        <f ca="1">INDEX(Payment_Methods!A$1:A$5, RANDBETWEEN(1, ROWS([1]Payment_method!A$1:A$5)))</f>
        <v>Bit</v>
      </c>
      <c r="E197" s="23">
        <f ca="1">H197*Agent_Commission!$A$2</f>
        <v>1537.8000000000002</v>
      </c>
      <c r="F197" s="19">
        <f t="shared" ca="1" si="16"/>
        <v>16500</v>
      </c>
      <c r="G197" s="20">
        <f ca="1">VLOOKUP(A:A,BOA!F:G,2,FALSE)</f>
        <v>3.7280000000000002</v>
      </c>
      <c r="H197" s="13">
        <f t="shared" ca="1" si="17"/>
        <v>61512</v>
      </c>
      <c r="I197" s="23">
        <f t="shared" ca="1" si="18"/>
        <v>22176</v>
      </c>
      <c r="J197" s="13">
        <f t="shared" ca="1" si="19"/>
        <v>37798.199999999997</v>
      </c>
    </row>
    <row r="198" spans="1:10">
      <c r="A198" s="21">
        <f t="shared" ca="1" si="15"/>
        <v>45388</v>
      </c>
      <c r="B198" s="18" t="str">
        <f ca="1">INDEX(Regions!A$1:A$5, RANDBETWEEN(1, ROWS(Regions!A$1:A$5)))</f>
        <v>מרכז</v>
      </c>
      <c r="C198" s="22" t="str">
        <f ca="1">INDEX(Agents!A$1:A$6, RANDBETWEEN(1, ROWS(Agents!A$1:A$6)))</f>
        <v>יעל פרידמן</v>
      </c>
      <c r="D198" s="18" t="str">
        <f ca="1">INDEX(Payment_Methods!A$1:A$5, RANDBETWEEN(1, ROWS([1]Payment_method!A$1:A$5)))</f>
        <v>Bit</v>
      </c>
      <c r="E198" s="23">
        <f ca="1">H198*Agent_Commission!$A$2</f>
        <v>2857.8500000000004</v>
      </c>
      <c r="F198" s="19">
        <f t="shared" ca="1" si="16"/>
        <v>30500</v>
      </c>
      <c r="G198" s="20">
        <f ca="1">VLOOKUP(A:A,BOA!F:G,2,FALSE)</f>
        <v>3.7480000000000002</v>
      </c>
      <c r="H198" s="13">
        <f t="shared" ca="1" si="17"/>
        <v>114314</v>
      </c>
      <c r="I198" s="23">
        <f t="shared" ca="1" si="18"/>
        <v>28099</v>
      </c>
      <c r="J198" s="13">
        <f t="shared" ca="1" si="19"/>
        <v>83357.149999999994</v>
      </c>
    </row>
    <row r="199" spans="1:10">
      <c r="A199" s="21">
        <f t="shared" ca="1" si="15"/>
        <v>45453</v>
      </c>
      <c r="B199" s="18" t="str">
        <f ca="1">INDEX(Regions!A$1:A$5, RANDBETWEEN(1, ROWS(Regions!A$1:A$5)))</f>
        <v>מזרח</v>
      </c>
      <c r="C199" s="22" t="str">
        <f ca="1">INDEX(Agents!A$1:A$6, RANDBETWEEN(1, ROWS(Agents!A$1:A$6)))</f>
        <v>דניאל לוי</v>
      </c>
      <c r="D199" s="18" t="str">
        <f ca="1">INDEX(Payment_Methods!A$1:A$5, RANDBETWEEN(1, ROWS([1]Payment_method!A$1:A$5)))</f>
        <v>Cash</v>
      </c>
      <c r="E199" s="23">
        <f ca="1">H199*Agent_Commission!$A$2</f>
        <v>3376.8</v>
      </c>
      <c r="F199" s="19">
        <f t="shared" ca="1" si="16"/>
        <v>36000</v>
      </c>
      <c r="G199" s="20">
        <f ca="1">VLOOKUP(A:A,BOA!F:G,2,FALSE)</f>
        <v>3.7519999999999998</v>
      </c>
      <c r="H199" s="13">
        <f t="shared" ca="1" si="17"/>
        <v>135072</v>
      </c>
      <c r="I199" s="23">
        <f t="shared" ca="1" si="18"/>
        <v>16949</v>
      </c>
      <c r="J199" s="13">
        <f t="shared" ca="1" si="19"/>
        <v>114746.2</v>
      </c>
    </row>
    <row r="200" spans="1:10">
      <c r="A200" s="21">
        <f t="shared" ca="1" si="15"/>
        <v>45441</v>
      </c>
      <c r="B200" s="18" t="str">
        <f ca="1">INDEX(Regions!A$1:A$5, RANDBETWEEN(1, ROWS(Regions!A$1:A$5)))</f>
        <v>מרכז</v>
      </c>
      <c r="C200" s="22" t="str">
        <f ca="1">INDEX(Agents!A$1:A$6, RANDBETWEEN(1, ROWS(Agents!A$1:A$6)))</f>
        <v>דניאל לוי</v>
      </c>
      <c r="D200" s="18" t="str">
        <f ca="1">INDEX(Payment_Methods!A$1:A$5, RANDBETWEEN(1, ROWS([1]Payment_method!A$1:A$5)))</f>
        <v>Credit</v>
      </c>
      <c r="E200" s="23">
        <f ca="1">H200*Agent_Commission!$A$2</f>
        <v>1893.1750000000002</v>
      </c>
      <c r="F200" s="19">
        <f t="shared" ca="1" si="16"/>
        <v>20500</v>
      </c>
      <c r="G200" s="20">
        <f ca="1">VLOOKUP(A:A,BOA!F:G,2,FALSE)</f>
        <v>3.694</v>
      </c>
      <c r="H200" s="13">
        <f t="shared" ca="1" si="17"/>
        <v>75727</v>
      </c>
      <c r="I200" s="23">
        <f t="shared" ca="1" si="18"/>
        <v>28968</v>
      </c>
      <c r="J200" s="13">
        <f t="shared" ca="1" si="19"/>
        <v>44865.824999999997</v>
      </c>
    </row>
    <row r="201" spans="1:10">
      <c r="A201" s="21">
        <f t="shared" ca="1" si="15"/>
        <v>45403</v>
      </c>
      <c r="B201" s="18" t="str">
        <f ca="1">INDEX(Regions!A$1:A$5, RANDBETWEEN(1, ROWS(Regions!A$1:A$5)))</f>
        <v>מערב</v>
      </c>
      <c r="C201" s="22" t="str">
        <f ca="1">INDEX(Agents!A$1:A$6, RANDBETWEEN(1, ROWS(Agents!A$1:A$6)))</f>
        <v>יעל פרידמן</v>
      </c>
      <c r="D201" s="18" t="str">
        <f ca="1">INDEX(Payment_Methods!A$1:A$5, RANDBETWEEN(1, ROWS([1]Payment_method!A$1:A$5)))</f>
        <v>Bit</v>
      </c>
      <c r="E201" s="23">
        <f ca="1">H201*Agent_Commission!$A$2</f>
        <v>2648.1000000000004</v>
      </c>
      <c r="F201" s="19">
        <f t="shared" ca="1" si="16"/>
        <v>28000</v>
      </c>
      <c r="G201" s="20">
        <f ca="1">VLOOKUP(A:A,BOA!F:G,2,FALSE)</f>
        <v>3.7829999999999999</v>
      </c>
      <c r="H201" s="13">
        <f t="shared" ca="1" si="17"/>
        <v>105924</v>
      </c>
      <c r="I201" s="23">
        <f t="shared" ca="1" si="18"/>
        <v>21759</v>
      </c>
      <c r="J201" s="13">
        <f t="shared" ca="1" si="19"/>
        <v>81516.899999999994</v>
      </c>
    </row>
    <row r="202" spans="1:10">
      <c r="A202" s="21">
        <f t="shared" ca="1" si="15"/>
        <v>45367</v>
      </c>
      <c r="B202" s="18" t="str">
        <f ca="1">INDEX(Regions!A$1:A$5, RANDBETWEEN(1, ROWS(Regions!A$1:A$5)))</f>
        <v>מזרח</v>
      </c>
      <c r="C202" s="22" t="str">
        <f ca="1">INDEX(Agents!A$1:A$6, RANDBETWEEN(1, ROWS(Agents!A$1:A$6)))</f>
        <v>נועם אברמוביץ</v>
      </c>
      <c r="D202" s="18" t="str">
        <f ca="1">INDEX(Payment_Methods!A$1:A$5, RANDBETWEEN(1, ROWS([1]Payment_method!A$1:A$5)))</f>
        <v>Bit</v>
      </c>
      <c r="E202" s="23">
        <f ca="1">H202*Agent_Commission!$A$2</f>
        <v>1826.5</v>
      </c>
      <c r="F202" s="19">
        <f t="shared" ca="1" si="16"/>
        <v>20000</v>
      </c>
      <c r="G202" s="20">
        <f ca="1">VLOOKUP(A:A,BOA!F:G,2,FALSE)</f>
        <v>3.653</v>
      </c>
      <c r="H202" s="13">
        <f t="shared" ca="1" si="17"/>
        <v>73060</v>
      </c>
      <c r="I202" s="23">
        <f t="shared" ca="1" si="18"/>
        <v>54416</v>
      </c>
      <c r="J202" s="13">
        <f t="shared" ca="1" si="19"/>
        <v>16817.5</v>
      </c>
    </row>
    <row r="203" spans="1:10">
      <c r="A203" s="21">
        <f t="shared" ca="1" si="15"/>
        <v>45454</v>
      </c>
      <c r="B203" s="18" t="str">
        <f ca="1">INDEX(Regions!A$1:A$5, RANDBETWEEN(1, ROWS(Regions!A$1:A$5)))</f>
        <v>מערב</v>
      </c>
      <c r="C203" s="22" t="str">
        <f ca="1">INDEX(Agents!A$1:A$6, RANDBETWEEN(1, ROWS(Agents!A$1:A$6)))</f>
        <v>יעל פרידמן</v>
      </c>
      <c r="D203" s="18" t="str">
        <f ca="1">INDEX(Payment_Methods!A$1:A$5, RANDBETWEEN(1, ROWS([1]Payment_method!A$1:A$5)))</f>
        <v>Bit</v>
      </c>
      <c r="E203" s="23">
        <f ca="1">H203*Agent_Commission!$A$2</f>
        <v>3629.9250000000002</v>
      </c>
      <c r="F203" s="19">
        <f t="shared" ca="1" si="16"/>
        <v>39000</v>
      </c>
      <c r="G203" s="20">
        <f ca="1">VLOOKUP(A:A,BOA!F:G,2,FALSE)</f>
        <v>3.7229999999999999</v>
      </c>
      <c r="H203" s="13">
        <f t="shared" ca="1" si="17"/>
        <v>145197</v>
      </c>
      <c r="I203" s="23">
        <f t="shared" ca="1" si="18"/>
        <v>15757</v>
      </c>
      <c r="J203" s="13">
        <f t="shared" ca="1" si="19"/>
        <v>125810.075</v>
      </c>
    </row>
    <row r="204" spans="1:10">
      <c r="A204" s="21">
        <f t="shared" ca="1" si="15"/>
        <v>45560</v>
      </c>
      <c r="B204" s="18" t="str">
        <f ca="1">INDEX(Regions!A$1:A$5, RANDBETWEEN(1, ROWS(Regions!A$1:A$5)))</f>
        <v>מרכז</v>
      </c>
      <c r="C204" s="22" t="str">
        <f ca="1">INDEX(Agents!A$1:A$6, RANDBETWEEN(1, ROWS(Agents!A$1:A$6)))</f>
        <v>אורי גולדשטיין</v>
      </c>
      <c r="D204" s="18" t="str">
        <f ca="1">INDEX(Payment_Methods!A$1:A$5, RANDBETWEEN(1, ROWS([1]Payment_method!A$1:A$5)))</f>
        <v>Cash</v>
      </c>
      <c r="E204" s="23">
        <f ca="1">H204*Agent_Commission!$A$2</f>
        <v>2160.85</v>
      </c>
      <c r="F204" s="19">
        <f t="shared" ca="1" si="16"/>
        <v>23000</v>
      </c>
      <c r="G204" s="20">
        <f ca="1">VLOOKUP(A:A,BOA!F:G,2,FALSE)</f>
        <v>3.758</v>
      </c>
      <c r="H204" s="13">
        <f t="shared" ca="1" si="17"/>
        <v>86434</v>
      </c>
      <c r="I204" s="23">
        <f t="shared" ca="1" si="18"/>
        <v>37737</v>
      </c>
      <c r="J204" s="13">
        <f t="shared" ca="1" si="19"/>
        <v>46536.15</v>
      </c>
    </row>
    <row r="205" spans="1:10">
      <c r="A205" s="21">
        <f t="shared" ca="1" si="15"/>
        <v>45370</v>
      </c>
      <c r="B205" s="18" t="str">
        <f ca="1">INDEX(Regions!A$1:A$5, RANDBETWEEN(1, ROWS(Regions!A$1:A$5)))</f>
        <v>מערב</v>
      </c>
      <c r="C205" s="22" t="str">
        <f ca="1">INDEX(Agents!A$1:A$6, RANDBETWEEN(1, ROWS(Agents!A$1:A$6)))</f>
        <v>דניאל לוי</v>
      </c>
      <c r="D205" s="18" t="str">
        <f ca="1">INDEX(Payment_Methods!A$1:A$5, RANDBETWEEN(1, ROWS([1]Payment_method!A$1:A$5)))</f>
        <v>PayPal</v>
      </c>
      <c r="E205" s="23">
        <f ca="1">H205*Agent_Commission!$A$2</f>
        <v>2109.1</v>
      </c>
      <c r="F205" s="19">
        <f t="shared" ca="1" si="16"/>
        <v>23000</v>
      </c>
      <c r="G205" s="20">
        <f ca="1">VLOOKUP(A:A,BOA!F:G,2,FALSE)</f>
        <v>3.6680000000000001</v>
      </c>
      <c r="H205" s="13">
        <f t="shared" ca="1" si="17"/>
        <v>84364</v>
      </c>
      <c r="I205" s="23">
        <f t="shared" ca="1" si="18"/>
        <v>52701</v>
      </c>
      <c r="J205" s="13">
        <f t="shared" ca="1" si="19"/>
        <v>29553.9</v>
      </c>
    </row>
    <row r="206" spans="1:10">
      <c r="A206" s="21">
        <f t="shared" ca="1" si="15"/>
        <v>45539</v>
      </c>
      <c r="B206" s="18" t="str">
        <f ca="1">INDEX(Regions!A$1:A$5, RANDBETWEEN(1, ROWS(Regions!A$1:A$5)))</f>
        <v>מרכז</v>
      </c>
      <c r="C206" s="22" t="str">
        <f ca="1">INDEX(Agents!A$1:A$6, RANDBETWEEN(1, ROWS(Agents!A$1:A$6)))</f>
        <v>דניאל לוי</v>
      </c>
      <c r="D206" s="18" t="str">
        <f ca="1">INDEX(Payment_Methods!A$1:A$5, RANDBETWEEN(1, ROWS([1]Payment_method!A$1:A$5)))</f>
        <v>Credit</v>
      </c>
      <c r="E206" s="23">
        <f ca="1">H206*Agent_Commission!$A$2</f>
        <v>2791.5</v>
      </c>
      <c r="F206" s="19">
        <f t="shared" ca="1" si="16"/>
        <v>30000</v>
      </c>
      <c r="G206" s="20">
        <f ca="1">VLOOKUP(A:A,BOA!F:G,2,FALSE)</f>
        <v>3.722</v>
      </c>
      <c r="H206" s="13">
        <f t="shared" ca="1" si="17"/>
        <v>111660</v>
      </c>
      <c r="I206" s="23">
        <f t="shared" ca="1" si="18"/>
        <v>34797</v>
      </c>
      <c r="J206" s="13">
        <f t="shared" ca="1" si="19"/>
        <v>74071.5</v>
      </c>
    </row>
    <row r="207" spans="1:10">
      <c r="A207" s="21">
        <f t="shared" ca="1" si="15"/>
        <v>45544</v>
      </c>
      <c r="B207" s="18" t="str">
        <f ca="1">INDEX(Regions!A$1:A$5, RANDBETWEEN(1, ROWS(Regions!A$1:A$5)))</f>
        <v>דרום</v>
      </c>
      <c r="C207" s="22" t="str">
        <f ca="1">INDEX(Agents!A$1:A$6, RANDBETWEEN(1, ROWS(Agents!A$1:A$6)))</f>
        <v>דניאל לוי</v>
      </c>
      <c r="D207" s="18" t="str">
        <f ca="1">INDEX(Payment_Methods!A$1:A$5, RANDBETWEEN(1, ROWS([1]Payment_method!A$1:A$5)))</f>
        <v>Bit</v>
      </c>
      <c r="E207" s="23">
        <f ca="1">H207*Agent_Commission!$A$2</f>
        <v>2485.7000000000003</v>
      </c>
      <c r="F207" s="19">
        <f t="shared" ca="1" si="16"/>
        <v>26500</v>
      </c>
      <c r="G207" s="20">
        <f ca="1">VLOOKUP(A:A,BOA!F:G,2,FALSE)</f>
        <v>3.7519999999999998</v>
      </c>
      <c r="H207" s="13">
        <f t="shared" ca="1" si="17"/>
        <v>99428</v>
      </c>
      <c r="I207" s="23">
        <f t="shared" ca="1" si="18"/>
        <v>34638</v>
      </c>
      <c r="J207" s="13">
        <f t="shared" ca="1" si="19"/>
        <v>62304.3</v>
      </c>
    </row>
    <row r="208" spans="1:10">
      <c r="A208" s="21">
        <f t="shared" ca="1" si="15"/>
        <v>45464</v>
      </c>
      <c r="B208" s="18" t="str">
        <f ca="1">INDEX(Regions!A$1:A$5, RANDBETWEEN(1, ROWS(Regions!A$1:A$5)))</f>
        <v>מרכז</v>
      </c>
      <c r="C208" s="22" t="str">
        <f ca="1">INDEX(Agents!A$1:A$6, RANDBETWEEN(1, ROWS(Agents!A$1:A$6)))</f>
        <v>דניאל לוי</v>
      </c>
      <c r="D208" s="18" t="str">
        <f ca="1">INDEX(Payment_Methods!A$1:A$5, RANDBETWEEN(1, ROWS([1]Payment_method!A$1:A$5)))</f>
        <v>Credit</v>
      </c>
      <c r="E208" s="23">
        <f ca="1">H208*Agent_Commission!$A$2</f>
        <v>2196.6624999999999</v>
      </c>
      <c r="F208" s="19">
        <f t="shared" ca="1" si="16"/>
        <v>23500</v>
      </c>
      <c r="G208" s="20">
        <f ca="1">VLOOKUP(A:A,BOA!F:G,2,FALSE)</f>
        <v>3.7389999999999999</v>
      </c>
      <c r="H208" s="13">
        <f t="shared" ca="1" si="17"/>
        <v>87866.5</v>
      </c>
      <c r="I208" s="23">
        <f t="shared" ca="1" si="18"/>
        <v>32360</v>
      </c>
      <c r="J208" s="13">
        <f t="shared" ca="1" si="19"/>
        <v>53309.837500000001</v>
      </c>
    </row>
    <row r="209" spans="1:10">
      <c r="A209" s="21">
        <f t="shared" ca="1" si="15"/>
        <v>45326</v>
      </c>
      <c r="B209" s="18" t="str">
        <f ca="1">INDEX(Regions!A$1:A$5, RANDBETWEEN(1, ROWS(Regions!A$1:A$5)))</f>
        <v>צפון</v>
      </c>
      <c r="C209" s="22" t="str">
        <f ca="1">INDEX(Agents!A$1:A$6, RANDBETWEEN(1, ROWS(Agents!A$1:A$6)))</f>
        <v>נועם אברמוביץ</v>
      </c>
      <c r="D209" s="18" t="str">
        <f ca="1">INDEX(Payment_Methods!A$1:A$5, RANDBETWEEN(1, ROWS([1]Payment_method!A$1:A$5)))</f>
        <v>Bit</v>
      </c>
      <c r="E209" s="23">
        <f ca="1">H209*Agent_Commission!$A$2</f>
        <v>3279.6000000000004</v>
      </c>
      <c r="F209" s="19">
        <f t="shared" ca="1" si="16"/>
        <v>36000</v>
      </c>
      <c r="G209" s="20">
        <f ca="1">VLOOKUP(A:A,BOA!F:G,2,FALSE)</f>
        <v>3.6440000000000001</v>
      </c>
      <c r="H209" s="13">
        <f t="shared" ca="1" si="17"/>
        <v>131184</v>
      </c>
      <c r="I209" s="23">
        <f t="shared" ca="1" si="18"/>
        <v>24056</v>
      </c>
      <c r="J209" s="13">
        <f t="shared" ca="1" si="19"/>
        <v>103848.4</v>
      </c>
    </row>
    <row r="210" spans="1:10">
      <c r="A210" s="21">
        <f t="shared" ca="1" si="15"/>
        <v>45433</v>
      </c>
      <c r="B210" s="18" t="str">
        <f ca="1">INDEX(Regions!A$1:A$5, RANDBETWEEN(1, ROWS(Regions!A$1:A$5)))</f>
        <v>דרום</v>
      </c>
      <c r="C210" s="22" t="str">
        <f ca="1">INDEX(Agents!A$1:A$6, RANDBETWEEN(1, ROWS(Agents!A$1:A$6)))</f>
        <v>אורי גולדשטיין</v>
      </c>
      <c r="D210" s="18" t="str">
        <f ca="1">INDEX(Payment_Methods!A$1:A$5, RANDBETWEEN(1, ROWS([1]Payment_method!A$1:A$5)))</f>
        <v>PayBox</v>
      </c>
      <c r="E210" s="23">
        <f ca="1">H210*Agent_Commission!$A$2</f>
        <v>1881.9</v>
      </c>
      <c r="F210" s="19">
        <f t="shared" ca="1" si="16"/>
        <v>20500</v>
      </c>
      <c r="G210" s="20">
        <f ca="1">VLOOKUP(A:A,BOA!F:G,2,FALSE)</f>
        <v>3.6720000000000002</v>
      </c>
      <c r="H210" s="13">
        <f t="shared" ca="1" si="17"/>
        <v>75276</v>
      </c>
      <c r="I210" s="23">
        <f t="shared" ca="1" si="18"/>
        <v>23662</v>
      </c>
      <c r="J210" s="13">
        <f t="shared" ca="1" si="19"/>
        <v>49732.1</v>
      </c>
    </row>
    <row r="211" spans="1:10">
      <c r="A211" s="21">
        <f t="shared" ca="1" si="15"/>
        <v>45619</v>
      </c>
      <c r="B211" s="18" t="str">
        <f ca="1">INDEX(Regions!A$1:A$5, RANDBETWEEN(1, ROWS(Regions!A$1:A$5)))</f>
        <v>דרום</v>
      </c>
      <c r="C211" s="22" t="str">
        <f ca="1">INDEX(Agents!A$1:A$6, RANDBETWEEN(1, ROWS(Agents!A$1:A$6)))</f>
        <v>דניאל לוי</v>
      </c>
      <c r="D211" s="18" t="str">
        <f ca="1">INDEX(Payment_Methods!A$1:A$5, RANDBETWEEN(1, ROWS([1]Payment_method!A$1:A$5)))</f>
        <v>PayPal</v>
      </c>
      <c r="E211" s="23">
        <f ca="1">H211*Agent_Commission!$A$2</f>
        <v>2236.8000000000002</v>
      </c>
      <c r="F211" s="19">
        <f t="shared" ca="1" si="16"/>
        <v>24000</v>
      </c>
      <c r="G211" s="20">
        <f ca="1">VLOOKUP(A:A,BOA!F:G,2,FALSE)</f>
        <v>3.7280000000000002</v>
      </c>
      <c r="H211" s="13">
        <f t="shared" ca="1" si="17"/>
        <v>89472</v>
      </c>
      <c r="I211" s="23">
        <f t="shared" ca="1" si="18"/>
        <v>15771</v>
      </c>
      <c r="J211" s="13">
        <f t="shared" ca="1" si="19"/>
        <v>71464.2</v>
      </c>
    </row>
    <row r="212" spans="1:10">
      <c r="A212" s="21">
        <f t="shared" ca="1" si="15"/>
        <v>45569</v>
      </c>
      <c r="B212" s="18" t="str">
        <f ca="1">INDEX(Regions!A$1:A$5, RANDBETWEEN(1, ROWS(Regions!A$1:A$5)))</f>
        <v>צפון</v>
      </c>
      <c r="C212" s="22" t="str">
        <f ca="1">INDEX(Agents!A$1:A$6, RANDBETWEEN(1, ROWS(Agents!A$1:A$6)))</f>
        <v>מיכל רוזנברג</v>
      </c>
      <c r="D212" s="18" t="str">
        <f ca="1">INDEX(Payment_Methods!A$1:A$5, RANDBETWEEN(1, ROWS([1]Payment_method!A$1:A$5)))</f>
        <v>Cash</v>
      </c>
      <c r="E212" s="23">
        <f ca="1">H212*Agent_Commission!$A$2</f>
        <v>1442.2750000000001</v>
      </c>
      <c r="F212" s="19">
        <f t="shared" ca="1" si="16"/>
        <v>15500</v>
      </c>
      <c r="G212" s="20">
        <f ca="1">VLOOKUP(A:A,BOA!F:G,2,FALSE)</f>
        <v>3.722</v>
      </c>
      <c r="H212" s="13">
        <f t="shared" ca="1" si="17"/>
        <v>57691</v>
      </c>
      <c r="I212" s="23">
        <f t="shared" ca="1" si="18"/>
        <v>42408</v>
      </c>
      <c r="J212" s="13">
        <f t="shared" ca="1" si="19"/>
        <v>13840.725</v>
      </c>
    </row>
    <row r="213" spans="1:10">
      <c r="A213" s="21">
        <f t="shared" ca="1" si="15"/>
        <v>45528</v>
      </c>
      <c r="B213" s="18" t="str">
        <f ca="1">INDEX(Regions!A$1:A$5, RANDBETWEEN(1, ROWS(Regions!A$1:A$5)))</f>
        <v>מרכז</v>
      </c>
      <c r="C213" s="22" t="str">
        <f ca="1">INDEX(Agents!A$1:A$6, RANDBETWEEN(1, ROWS(Agents!A$1:A$6)))</f>
        <v>אורי גולדשטיין</v>
      </c>
      <c r="D213" s="18" t="str">
        <f ca="1">INDEX(Payment_Methods!A$1:A$5, RANDBETWEEN(1, ROWS([1]Payment_method!A$1:A$5)))</f>
        <v>PayPal</v>
      </c>
      <c r="E213" s="23">
        <f ca="1">H213*Agent_Commission!$A$2</f>
        <v>2870.6000000000004</v>
      </c>
      <c r="F213" s="19">
        <f t="shared" ca="1" si="16"/>
        <v>31000</v>
      </c>
      <c r="G213" s="20">
        <f ca="1">VLOOKUP(A:A,BOA!F:G,2,FALSE)</f>
        <v>3.7040000000000002</v>
      </c>
      <c r="H213" s="13">
        <f t="shared" ca="1" si="17"/>
        <v>114824</v>
      </c>
      <c r="I213" s="23">
        <f t="shared" ca="1" si="18"/>
        <v>44757</v>
      </c>
      <c r="J213" s="13">
        <f t="shared" ca="1" si="19"/>
        <v>67196.399999999994</v>
      </c>
    </row>
    <row r="214" spans="1:10">
      <c r="A214" s="21">
        <f t="shared" ca="1" si="15"/>
        <v>45342</v>
      </c>
      <c r="B214" s="18" t="str">
        <f ca="1">INDEX(Regions!A$1:A$5, RANDBETWEEN(1, ROWS(Regions!A$1:A$5)))</f>
        <v>מרכז</v>
      </c>
      <c r="C214" s="22" t="str">
        <f ca="1">INDEX(Agents!A$1:A$6, RANDBETWEEN(1, ROWS(Agents!A$1:A$6)))</f>
        <v>יעל פרידמן</v>
      </c>
      <c r="D214" s="18" t="str">
        <f ca="1">INDEX(Payment_Methods!A$1:A$5, RANDBETWEEN(1, ROWS([1]Payment_method!A$1:A$5)))</f>
        <v>PayBox</v>
      </c>
      <c r="E214" s="23">
        <f ca="1">H214*Agent_Commission!$A$2</f>
        <v>1233.9000000000001</v>
      </c>
      <c r="F214" s="19">
        <f t="shared" ca="1" si="16"/>
        <v>13500</v>
      </c>
      <c r="G214" s="20">
        <f ca="1">VLOOKUP(A:A,BOA!F:G,2,FALSE)</f>
        <v>3.6560000000000001</v>
      </c>
      <c r="H214" s="13">
        <f t="shared" ca="1" si="17"/>
        <v>49356</v>
      </c>
      <c r="I214" s="23">
        <f t="shared" ca="1" si="18"/>
        <v>46414</v>
      </c>
      <c r="J214" s="13">
        <f t="shared" ca="1" si="19"/>
        <v>1708.1</v>
      </c>
    </row>
    <row r="215" spans="1:10">
      <c r="A215" s="21">
        <f t="shared" ca="1" si="15"/>
        <v>45360</v>
      </c>
      <c r="B215" s="18" t="str">
        <f ca="1">INDEX(Regions!A$1:A$5, RANDBETWEEN(1, ROWS(Regions!A$1:A$5)))</f>
        <v>מזרח</v>
      </c>
      <c r="C215" s="22" t="str">
        <f ca="1">INDEX(Agents!A$1:A$6, RANDBETWEEN(1, ROWS(Agents!A$1:A$6)))</f>
        <v>מיכל רוזנברג</v>
      </c>
      <c r="D215" s="18" t="str">
        <f ca="1">INDEX(Payment_Methods!A$1:A$5, RANDBETWEEN(1, ROWS([1]Payment_method!A$1:A$5)))</f>
        <v>Credit</v>
      </c>
      <c r="E215" s="23">
        <f ca="1">H215*Agent_Commission!$A$2</f>
        <v>2594.0500000000002</v>
      </c>
      <c r="F215" s="19">
        <f t="shared" ca="1" si="16"/>
        <v>29000</v>
      </c>
      <c r="G215" s="20">
        <f ca="1">VLOOKUP(A:A,BOA!F:G,2,FALSE)</f>
        <v>3.5779999999999998</v>
      </c>
      <c r="H215" s="13">
        <f t="shared" ca="1" si="17"/>
        <v>103762</v>
      </c>
      <c r="I215" s="23">
        <f t="shared" ca="1" si="18"/>
        <v>16439</v>
      </c>
      <c r="J215" s="13">
        <f t="shared" ca="1" si="19"/>
        <v>84728.95</v>
      </c>
    </row>
    <row r="216" spans="1:10">
      <c r="A216" s="21">
        <f t="shared" ca="1" si="15"/>
        <v>45437</v>
      </c>
      <c r="B216" s="18" t="str">
        <f ca="1">INDEX(Regions!A$1:A$5, RANDBETWEEN(1, ROWS(Regions!A$1:A$5)))</f>
        <v>צפון</v>
      </c>
      <c r="C216" s="22" t="str">
        <f ca="1">INDEX(Agents!A$1:A$6, RANDBETWEEN(1, ROWS(Agents!A$1:A$6)))</f>
        <v>יובל כהן</v>
      </c>
      <c r="D216" s="18" t="str">
        <f ca="1">INDEX(Payment_Methods!A$1:A$5, RANDBETWEEN(1, ROWS([1]Payment_method!A$1:A$5)))</f>
        <v>Bit</v>
      </c>
      <c r="E216" s="23">
        <f ca="1">H216*Agent_Commission!$A$2</f>
        <v>2066.0625</v>
      </c>
      <c r="F216" s="19">
        <f t="shared" ca="1" si="16"/>
        <v>22500</v>
      </c>
      <c r="G216" s="20">
        <f ca="1">VLOOKUP(A:A,BOA!F:G,2,FALSE)</f>
        <v>3.673</v>
      </c>
      <c r="H216" s="13">
        <f t="shared" ca="1" si="17"/>
        <v>82642.5</v>
      </c>
      <c r="I216" s="23">
        <f t="shared" ca="1" si="18"/>
        <v>46103</v>
      </c>
      <c r="J216" s="13">
        <f t="shared" ca="1" si="19"/>
        <v>34473.4375</v>
      </c>
    </row>
    <row r="217" spans="1:10">
      <c r="A217" s="21">
        <f t="shared" ca="1" si="15"/>
        <v>45274</v>
      </c>
      <c r="B217" s="18" t="str">
        <f ca="1">INDEX(Regions!A$1:A$5, RANDBETWEEN(1, ROWS(Regions!A$1:A$5)))</f>
        <v>מזרח</v>
      </c>
      <c r="C217" s="22" t="str">
        <f ca="1">INDEX(Agents!A$1:A$6, RANDBETWEEN(1, ROWS(Agents!A$1:A$6)))</f>
        <v>אורי גולדשטיין</v>
      </c>
      <c r="D217" s="18" t="str">
        <f ca="1">INDEX(Payment_Methods!A$1:A$5, RANDBETWEEN(1, ROWS([1]Payment_method!A$1:A$5)))</f>
        <v>PayBox</v>
      </c>
      <c r="E217" s="23">
        <f ca="1">H217*Agent_Commission!$A$2</f>
        <v>3546.8125</v>
      </c>
      <c r="F217" s="19">
        <f t="shared" ca="1" si="16"/>
        <v>38500</v>
      </c>
      <c r="G217" s="20">
        <f ca="1">VLOOKUP(A:A,BOA!F:G,2,FALSE)</f>
        <v>3.6850000000000001</v>
      </c>
      <c r="H217" s="13">
        <f t="shared" ca="1" si="17"/>
        <v>141872.5</v>
      </c>
      <c r="I217" s="23">
        <f t="shared" ca="1" si="18"/>
        <v>44812</v>
      </c>
      <c r="J217" s="13">
        <f t="shared" ca="1" si="19"/>
        <v>93513.6875</v>
      </c>
    </row>
    <row r="218" spans="1:10">
      <c r="A218" s="21">
        <f t="shared" ca="1" si="15"/>
        <v>45400</v>
      </c>
      <c r="B218" s="18" t="str">
        <f ca="1">INDEX(Regions!A$1:A$5, RANDBETWEEN(1, ROWS(Regions!A$1:A$5)))</f>
        <v>דרום</v>
      </c>
      <c r="C218" s="22" t="str">
        <f ca="1">INDEX(Agents!A$1:A$6, RANDBETWEEN(1, ROWS(Agents!A$1:A$6)))</f>
        <v>דניאל לוי</v>
      </c>
      <c r="D218" s="18" t="str">
        <f ca="1">INDEX(Payment_Methods!A$1:A$5, RANDBETWEEN(1, ROWS([1]Payment_method!A$1:A$5)))</f>
        <v>Bit</v>
      </c>
      <c r="E218" s="23">
        <f ca="1">H218*Agent_Commission!$A$2</f>
        <v>2409.75</v>
      </c>
      <c r="F218" s="19">
        <f t="shared" ca="1" si="16"/>
        <v>25500</v>
      </c>
      <c r="G218" s="20">
        <f ca="1">VLOOKUP(A:A,BOA!F:G,2,FALSE)</f>
        <v>3.78</v>
      </c>
      <c r="H218" s="13">
        <f t="shared" ca="1" si="17"/>
        <v>96390</v>
      </c>
      <c r="I218" s="23">
        <f t="shared" ca="1" si="18"/>
        <v>33309</v>
      </c>
      <c r="J218" s="13">
        <f t="shared" ca="1" si="19"/>
        <v>60671.25</v>
      </c>
    </row>
    <row r="219" spans="1:10">
      <c r="A219" s="21">
        <f t="shared" ca="1" si="15"/>
        <v>45461</v>
      </c>
      <c r="B219" s="18" t="str">
        <f ca="1">INDEX(Regions!A$1:A$5, RANDBETWEEN(1, ROWS(Regions!A$1:A$5)))</f>
        <v>צפון</v>
      </c>
      <c r="C219" s="22" t="str">
        <f ca="1">INDEX(Agents!A$1:A$6, RANDBETWEEN(1, ROWS(Agents!A$1:A$6)))</f>
        <v>יעל פרידמן</v>
      </c>
      <c r="D219" s="18" t="str">
        <f ca="1">INDEX(Payment_Methods!A$1:A$5, RANDBETWEEN(1, ROWS([1]Payment_method!A$1:A$5)))</f>
        <v>PayBox</v>
      </c>
      <c r="E219" s="23">
        <f ca="1">H219*Agent_Commission!$A$2</f>
        <v>1535.325</v>
      </c>
      <c r="F219" s="19">
        <f t="shared" ca="1" si="16"/>
        <v>16500</v>
      </c>
      <c r="G219" s="20">
        <f ca="1">VLOOKUP(A:A,BOA!F:G,2,FALSE)</f>
        <v>3.722</v>
      </c>
      <c r="H219" s="13">
        <f t="shared" ca="1" si="17"/>
        <v>61413</v>
      </c>
      <c r="I219" s="23">
        <f t="shared" ca="1" si="18"/>
        <v>20826</v>
      </c>
      <c r="J219" s="13">
        <f t="shared" ca="1" si="19"/>
        <v>39051.675000000003</v>
      </c>
    </row>
    <row r="220" spans="1:10">
      <c r="A220" s="21">
        <f t="shared" ca="1" si="15"/>
        <v>45616</v>
      </c>
      <c r="B220" s="18" t="str">
        <f ca="1">INDEX(Regions!A$1:A$5, RANDBETWEEN(1, ROWS(Regions!A$1:A$5)))</f>
        <v>מזרח</v>
      </c>
      <c r="C220" s="22" t="str">
        <f ca="1">INDEX(Agents!A$1:A$6, RANDBETWEEN(1, ROWS(Agents!A$1:A$6)))</f>
        <v>יעל פרידמן</v>
      </c>
      <c r="D220" s="18" t="str">
        <f ca="1">INDEX(Payment_Methods!A$1:A$5, RANDBETWEEN(1, ROWS([1]Payment_method!A$1:A$5)))</f>
        <v>Cash</v>
      </c>
      <c r="E220" s="23">
        <f ca="1">H220*Agent_Commission!$A$2</f>
        <v>1589.075</v>
      </c>
      <c r="F220" s="19">
        <f t="shared" ca="1" si="16"/>
        <v>17000</v>
      </c>
      <c r="G220" s="20">
        <f ca="1">VLOOKUP(A:A,BOA!F:G,2,FALSE)</f>
        <v>3.7389999999999999</v>
      </c>
      <c r="H220" s="13">
        <f t="shared" ca="1" si="17"/>
        <v>63563</v>
      </c>
      <c r="I220" s="23">
        <f t="shared" ca="1" si="18"/>
        <v>43161</v>
      </c>
      <c r="J220" s="13">
        <f t="shared" ca="1" si="19"/>
        <v>18812.924999999999</v>
      </c>
    </row>
    <row r="221" spans="1:10">
      <c r="A221" s="21">
        <f t="shared" ca="1" si="15"/>
        <v>45361</v>
      </c>
      <c r="B221" s="18" t="str">
        <f ca="1">INDEX(Regions!A$1:A$5, RANDBETWEEN(1, ROWS(Regions!A$1:A$5)))</f>
        <v>מזרח</v>
      </c>
      <c r="C221" s="22" t="str">
        <f ca="1">INDEX(Agents!A$1:A$6, RANDBETWEEN(1, ROWS(Agents!A$1:A$6)))</f>
        <v>דניאל לוי</v>
      </c>
      <c r="D221" s="18" t="str">
        <f ca="1">INDEX(Payment_Methods!A$1:A$5, RANDBETWEEN(1, ROWS([1]Payment_method!A$1:A$5)))</f>
        <v>Credit</v>
      </c>
      <c r="E221" s="23">
        <f ca="1">H221*Agent_Commission!$A$2</f>
        <v>2236.25</v>
      </c>
      <c r="F221" s="19">
        <f t="shared" ca="1" si="16"/>
        <v>25000</v>
      </c>
      <c r="G221" s="20">
        <f ca="1">VLOOKUP(A:A,BOA!F:G,2,FALSE)</f>
        <v>3.5779999999999998</v>
      </c>
      <c r="H221" s="13">
        <f t="shared" ca="1" si="17"/>
        <v>89450</v>
      </c>
      <c r="I221" s="23">
        <f t="shared" ca="1" si="18"/>
        <v>22249</v>
      </c>
      <c r="J221" s="13">
        <f t="shared" ca="1" si="19"/>
        <v>64964.75</v>
      </c>
    </row>
    <row r="222" spans="1:10">
      <c r="A222" s="21">
        <f t="shared" ca="1" si="15"/>
        <v>45600</v>
      </c>
      <c r="B222" s="18" t="str">
        <f ca="1">INDEX(Regions!A$1:A$5, RANDBETWEEN(1, ROWS(Regions!A$1:A$5)))</f>
        <v>מרכז</v>
      </c>
      <c r="C222" s="22" t="str">
        <f ca="1">INDEX(Agents!A$1:A$6, RANDBETWEEN(1, ROWS(Agents!A$1:A$6)))</f>
        <v>יובל כהן</v>
      </c>
      <c r="D222" s="18" t="str">
        <f ca="1">INDEX(Payment_Methods!A$1:A$5, RANDBETWEEN(1, ROWS([1]Payment_method!A$1:A$5)))</f>
        <v>Cash</v>
      </c>
      <c r="E222" s="23">
        <f ca="1">H222*Agent_Commission!$A$2</f>
        <v>1265.2875000000001</v>
      </c>
      <c r="F222" s="19">
        <f t="shared" ca="1" si="16"/>
        <v>13500</v>
      </c>
      <c r="G222" s="20">
        <f ca="1">VLOOKUP(A:A,BOA!F:G,2,FALSE)</f>
        <v>3.7490000000000001</v>
      </c>
      <c r="H222" s="13">
        <f t="shared" ca="1" si="17"/>
        <v>50611.5</v>
      </c>
      <c r="I222" s="23">
        <f t="shared" ca="1" si="18"/>
        <v>33745</v>
      </c>
      <c r="J222" s="13">
        <f t="shared" ca="1" si="19"/>
        <v>15601.2125</v>
      </c>
    </row>
    <row r="223" spans="1:10">
      <c r="A223" s="21">
        <f t="shared" ca="1" si="15"/>
        <v>45459</v>
      </c>
      <c r="B223" s="18" t="str">
        <f ca="1">INDEX(Regions!A$1:A$5, RANDBETWEEN(1, ROWS(Regions!A$1:A$5)))</f>
        <v>מערב</v>
      </c>
      <c r="C223" s="22" t="str">
        <f ca="1">INDEX(Agents!A$1:A$6, RANDBETWEEN(1, ROWS(Agents!A$1:A$6)))</f>
        <v>דניאל לוי</v>
      </c>
      <c r="D223" s="18" t="str">
        <f ca="1">INDEX(Payment_Methods!A$1:A$5, RANDBETWEEN(1, ROWS([1]Payment_method!A$1:A$5)))</f>
        <v>Bit</v>
      </c>
      <c r="E223" s="23">
        <f ca="1">H223*Agent_Commission!$A$2</f>
        <v>2699.1750000000002</v>
      </c>
      <c r="F223" s="19">
        <f t="shared" ca="1" si="16"/>
        <v>29000</v>
      </c>
      <c r="G223" s="20">
        <f ca="1">VLOOKUP(A:A,BOA!F:G,2,FALSE)</f>
        <v>3.7229999999999999</v>
      </c>
      <c r="H223" s="13">
        <f t="shared" ca="1" si="17"/>
        <v>107967</v>
      </c>
      <c r="I223" s="23">
        <f t="shared" ca="1" si="18"/>
        <v>46044</v>
      </c>
      <c r="J223" s="13">
        <f t="shared" ca="1" si="19"/>
        <v>59223.824999999997</v>
      </c>
    </row>
    <row r="224" spans="1:10">
      <c r="A224" s="21">
        <f t="shared" ca="1" si="15"/>
        <v>45274</v>
      </c>
      <c r="B224" s="18" t="str">
        <f ca="1">INDEX(Regions!A$1:A$5, RANDBETWEEN(1, ROWS(Regions!A$1:A$5)))</f>
        <v>צפון</v>
      </c>
      <c r="C224" s="22" t="str">
        <f ca="1">INDEX(Agents!A$1:A$6, RANDBETWEEN(1, ROWS(Agents!A$1:A$6)))</f>
        <v>אורי גולדשטיין</v>
      </c>
      <c r="D224" s="18" t="str">
        <f ca="1">INDEX(Payment_Methods!A$1:A$5, RANDBETWEEN(1, ROWS([1]Payment_method!A$1:A$5)))</f>
        <v>Credit</v>
      </c>
      <c r="E224" s="23">
        <f ca="1">H224*Agent_Commission!$A$2</f>
        <v>921.25</v>
      </c>
      <c r="F224" s="19">
        <f t="shared" ca="1" si="16"/>
        <v>10000</v>
      </c>
      <c r="G224" s="20">
        <f ca="1">VLOOKUP(A:A,BOA!F:G,2,FALSE)</f>
        <v>3.6850000000000001</v>
      </c>
      <c r="H224" s="13">
        <f t="shared" ca="1" si="17"/>
        <v>36850</v>
      </c>
      <c r="I224" s="23">
        <f t="shared" ca="1" si="18"/>
        <v>43965</v>
      </c>
      <c r="J224" s="13">
        <f t="shared" ca="1" si="19"/>
        <v>-8036.25</v>
      </c>
    </row>
    <row r="225" spans="1:10">
      <c r="A225" s="21">
        <f t="shared" ca="1" si="15"/>
        <v>45463</v>
      </c>
      <c r="B225" s="18" t="str">
        <f ca="1">INDEX(Regions!A$1:A$5, RANDBETWEEN(1, ROWS(Regions!A$1:A$5)))</f>
        <v>צפון</v>
      </c>
      <c r="C225" s="22" t="str">
        <f ca="1">INDEX(Agents!A$1:A$6, RANDBETWEEN(1, ROWS(Agents!A$1:A$6)))</f>
        <v>דניאל לוי</v>
      </c>
      <c r="D225" s="18" t="str">
        <f ca="1">INDEX(Payment_Methods!A$1:A$5, RANDBETWEEN(1, ROWS([1]Payment_method!A$1:A$5)))</f>
        <v>Bit</v>
      </c>
      <c r="E225" s="23">
        <f ca="1">H225*Agent_Commission!$A$2</f>
        <v>3440.0750000000003</v>
      </c>
      <c r="F225" s="19">
        <f t="shared" ca="1" si="16"/>
        <v>37000</v>
      </c>
      <c r="G225" s="20">
        <f ca="1">VLOOKUP(A:A,BOA!F:G,2,FALSE)</f>
        <v>3.7189999999999999</v>
      </c>
      <c r="H225" s="13">
        <f t="shared" ca="1" si="17"/>
        <v>137603</v>
      </c>
      <c r="I225" s="23">
        <f t="shared" ca="1" si="18"/>
        <v>40688</v>
      </c>
      <c r="J225" s="13">
        <f t="shared" ca="1" si="19"/>
        <v>93474.925000000003</v>
      </c>
    </row>
    <row r="226" spans="1:10">
      <c r="A226" s="21">
        <f t="shared" ca="1" si="15"/>
        <v>45441</v>
      </c>
      <c r="B226" s="18" t="str">
        <f ca="1">INDEX(Regions!A$1:A$5, RANDBETWEEN(1, ROWS(Regions!A$1:A$5)))</f>
        <v>מרכז</v>
      </c>
      <c r="C226" s="22" t="str">
        <f ca="1">INDEX(Agents!A$1:A$6, RANDBETWEEN(1, ROWS(Agents!A$1:A$6)))</f>
        <v>דניאל לוי</v>
      </c>
      <c r="D226" s="18" t="str">
        <f ca="1">INDEX(Payment_Methods!A$1:A$5, RANDBETWEEN(1, ROWS([1]Payment_method!A$1:A$5)))</f>
        <v>PayPal</v>
      </c>
      <c r="E226" s="23">
        <f ca="1">H226*Agent_Commission!$A$2</f>
        <v>3416.9500000000003</v>
      </c>
      <c r="F226" s="19">
        <f t="shared" ca="1" si="16"/>
        <v>37000</v>
      </c>
      <c r="G226" s="20">
        <f ca="1">VLOOKUP(A:A,BOA!F:G,2,FALSE)</f>
        <v>3.694</v>
      </c>
      <c r="H226" s="13">
        <f t="shared" ca="1" si="17"/>
        <v>136678</v>
      </c>
      <c r="I226" s="23">
        <f t="shared" ca="1" si="18"/>
        <v>23704</v>
      </c>
      <c r="J226" s="13">
        <f t="shared" ca="1" si="19"/>
        <v>109557.05</v>
      </c>
    </row>
    <row r="227" spans="1:10">
      <c r="A227" s="21">
        <f t="shared" ca="1" si="15"/>
        <v>45309</v>
      </c>
      <c r="B227" s="18" t="str">
        <f ca="1">INDEX(Regions!A$1:A$5, RANDBETWEEN(1, ROWS(Regions!A$1:A$5)))</f>
        <v>מערב</v>
      </c>
      <c r="C227" s="22" t="str">
        <f ca="1">INDEX(Agents!A$1:A$6, RANDBETWEEN(1, ROWS(Agents!A$1:A$6)))</f>
        <v>יעל פרידמן</v>
      </c>
      <c r="D227" s="18" t="str">
        <f ca="1">INDEX(Payment_Methods!A$1:A$5, RANDBETWEEN(1, ROWS([1]Payment_method!A$1:A$5)))</f>
        <v>PayBox</v>
      </c>
      <c r="E227" s="23">
        <f ca="1">H227*Agent_Commission!$A$2</f>
        <v>2871.5750000000003</v>
      </c>
      <c r="F227" s="19">
        <f t="shared" ca="1" si="16"/>
        <v>30500</v>
      </c>
      <c r="G227" s="20">
        <f ca="1">VLOOKUP(A:A,BOA!F:G,2,FALSE)</f>
        <v>3.766</v>
      </c>
      <c r="H227" s="13">
        <f t="shared" ca="1" si="17"/>
        <v>114863</v>
      </c>
      <c r="I227" s="23">
        <f t="shared" ca="1" si="18"/>
        <v>44968</v>
      </c>
      <c r="J227" s="13">
        <f t="shared" ca="1" si="19"/>
        <v>67023.425000000003</v>
      </c>
    </row>
    <row r="228" spans="1:10">
      <c r="A228" s="21">
        <f t="shared" ca="1" si="15"/>
        <v>45401</v>
      </c>
      <c r="B228" s="18" t="str">
        <f ca="1">INDEX(Regions!A$1:A$5, RANDBETWEEN(1, ROWS(Regions!A$1:A$5)))</f>
        <v>מערב</v>
      </c>
      <c r="C228" s="22" t="str">
        <f ca="1">INDEX(Agents!A$1:A$6, RANDBETWEEN(1, ROWS(Agents!A$1:A$6)))</f>
        <v>מיכל רוזנברג</v>
      </c>
      <c r="D228" s="18" t="str">
        <f ca="1">INDEX(Payment_Methods!A$1:A$5, RANDBETWEEN(1, ROWS([1]Payment_method!A$1:A$5)))</f>
        <v>PayBox</v>
      </c>
      <c r="E228" s="23">
        <f ca="1">H228*Agent_Commission!$A$2</f>
        <v>2317.0875000000001</v>
      </c>
      <c r="F228" s="19">
        <f t="shared" ca="1" si="16"/>
        <v>24500</v>
      </c>
      <c r="G228" s="20">
        <f ca="1">VLOOKUP(A:A,BOA!F:G,2,FALSE)</f>
        <v>3.7829999999999999</v>
      </c>
      <c r="H228" s="13">
        <f t="shared" ca="1" si="17"/>
        <v>92683.5</v>
      </c>
      <c r="I228" s="23">
        <f t="shared" ca="1" si="18"/>
        <v>29259</v>
      </c>
      <c r="J228" s="13">
        <f t="shared" ca="1" si="19"/>
        <v>61107.412499999999</v>
      </c>
    </row>
    <row r="229" spans="1:10">
      <c r="A229" s="21">
        <f t="shared" ca="1" si="15"/>
        <v>45386</v>
      </c>
      <c r="B229" s="18" t="str">
        <f ca="1">INDEX(Regions!A$1:A$5, RANDBETWEEN(1, ROWS(Regions!A$1:A$5)))</f>
        <v>דרום</v>
      </c>
      <c r="C229" s="22" t="str">
        <f ca="1">INDEX(Agents!A$1:A$6, RANDBETWEEN(1, ROWS(Agents!A$1:A$6)))</f>
        <v>אורי גולדשטיין</v>
      </c>
      <c r="D229" s="18" t="str">
        <f ca="1">INDEX(Payment_Methods!A$1:A$5, RANDBETWEEN(1, ROWS([1]Payment_method!A$1:A$5)))</f>
        <v>Cash</v>
      </c>
      <c r="E229" s="23">
        <f ca="1">H229*Agent_Commission!$A$2</f>
        <v>1254.1500000000001</v>
      </c>
      <c r="F229" s="19">
        <f t="shared" ca="1" si="16"/>
        <v>13500</v>
      </c>
      <c r="G229" s="20">
        <f ca="1">VLOOKUP(A:A,BOA!F:G,2,FALSE)</f>
        <v>3.7160000000000002</v>
      </c>
      <c r="H229" s="13">
        <f t="shared" ca="1" si="17"/>
        <v>50166</v>
      </c>
      <c r="I229" s="23">
        <f t="shared" ca="1" si="18"/>
        <v>30495</v>
      </c>
      <c r="J229" s="13">
        <f t="shared" ca="1" si="19"/>
        <v>18416.849999999999</v>
      </c>
    </row>
    <row r="230" spans="1:10">
      <c r="A230" s="21">
        <f t="shared" ca="1" si="15"/>
        <v>45319</v>
      </c>
      <c r="B230" s="18" t="str">
        <f ca="1">INDEX(Regions!A$1:A$5, RANDBETWEEN(1, ROWS(Regions!A$1:A$5)))</f>
        <v>מערב</v>
      </c>
      <c r="C230" s="22" t="str">
        <f ca="1">INDEX(Agents!A$1:A$6, RANDBETWEEN(1, ROWS(Agents!A$1:A$6)))</f>
        <v>נועם אברמוביץ</v>
      </c>
      <c r="D230" s="18" t="str">
        <f ca="1">INDEX(Payment_Methods!A$1:A$5, RANDBETWEEN(1, ROWS([1]Payment_method!A$1:A$5)))</f>
        <v>Credit</v>
      </c>
      <c r="E230" s="23">
        <f ca="1">H230*Agent_Commission!$A$2</f>
        <v>1297.45</v>
      </c>
      <c r="F230" s="19">
        <f t="shared" ca="1" si="16"/>
        <v>14000</v>
      </c>
      <c r="G230" s="20">
        <f ca="1">VLOOKUP(A:A,BOA!F:G,2,FALSE)</f>
        <v>3.7069999999999999</v>
      </c>
      <c r="H230" s="13">
        <f t="shared" ca="1" si="17"/>
        <v>51898</v>
      </c>
      <c r="I230" s="23">
        <f t="shared" ca="1" si="18"/>
        <v>38053</v>
      </c>
      <c r="J230" s="13">
        <f t="shared" ca="1" si="19"/>
        <v>12547.55</v>
      </c>
    </row>
    <row r="231" spans="1:10">
      <c r="A231" s="21">
        <f t="shared" ca="1" si="15"/>
        <v>45380</v>
      </c>
      <c r="B231" s="18" t="str">
        <f ca="1">INDEX(Regions!A$1:A$5, RANDBETWEEN(1, ROWS(Regions!A$1:A$5)))</f>
        <v>מערב</v>
      </c>
      <c r="C231" s="22" t="str">
        <f ca="1">INDEX(Agents!A$1:A$6, RANDBETWEEN(1, ROWS(Agents!A$1:A$6)))</f>
        <v>מיכל רוזנברג</v>
      </c>
      <c r="D231" s="18" t="str">
        <f ca="1">INDEX(Payment_Methods!A$1:A$5, RANDBETWEEN(1, ROWS([1]Payment_method!A$1:A$5)))</f>
        <v>Bit</v>
      </c>
      <c r="E231" s="23">
        <f ca="1">H231*Agent_Commission!$A$2</f>
        <v>3496.9500000000003</v>
      </c>
      <c r="F231" s="19">
        <f t="shared" ca="1" si="16"/>
        <v>38000</v>
      </c>
      <c r="G231" s="20">
        <f ca="1">VLOOKUP(A:A,BOA!F:G,2,FALSE)</f>
        <v>3.681</v>
      </c>
      <c r="H231" s="13">
        <f t="shared" ca="1" si="17"/>
        <v>139878</v>
      </c>
      <c r="I231" s="23">
        <f t="shared" ca="1" si="18"/>
        <v>52947</v>
      </c>
      <c r="J231" s="13">
        <f t="shared" ca="1" si="19"/>
        <v>83434.05</v>
      </c>
    </row>
    <row r="232" spans="1:10">
      <c r="A232" s="21">
        <f t="shared" ca="1" si="15"/>
        <v>45587</v>
      </c>
      <c r="B232" s="18" t="str">
        <f ca="1">INDEX(Regions!A$1:A$5, RANDBETWEEN(1, ROWS(Regions!A$1:A$5)))</f>
        <v>מזרח</v>
      </c>
      <c r="C232" s="22" t="str">
        <f ca="1">INDEX(Agents!A$1:A$6, RANDBETWEEN(1, ROWS(Agents!A$1:A$6)))</f>
        <v>יעל פרידמן</v>
      </c>
      <c r="D232" s="18" t="str">
        <f ca="1">INDEX(Payment_Methods!A$1:A$5, RANDBETWEEN(1, ROWS([1]Payment_method!A$1:A$5)))</f>
        <v>Cash</v>
      </c>
      <c r="E232" s="23">
        <f ca="1">H232*Agent_Commission!$A$2</f>
        <v>2455.0500000000002</v>
      </c>
      <c r="F232" s="19">
        <f t="shared" ca="1" si="16"/>
        <v>26000</v>
      </c>
      <c r="G232" s="20">
        <f ca="1">VLOOKUP(A:A,BOA!F:G,2,FALSE)</f>
        <v>3.7770000000000001</v>
      </c>
      <c r="H232" s="13">
        <f t="shared" ca="1" si="17"/>
        <v>98202</v>
      </c>
      <c r="I232" s="23">
        <f t="shared" ca="1" si="18"/>
        <v>36461</v>
      </c>
      <c r="J232" s="13">
        <f t="shared" ca="1" si="19"/>
        <v>59285.95</v>
      </c>
    </row>
    <row r="233" spans="1:10">
      <c r="A233" s="21">
        <f t="shared" ca="1" si="15"/>
        <v>45273</v>
      </c>
      <c r="B233" s="18" t="str">
        <f ca="1">INDEX(Regions!A$1:A$5, RANDBETWEEN(1, ROWS(Regions!A$1:A$5)))</f>
        <v>דרום</v>
      </c>
      <c r="C233" s="22" t="str">
        <f ca="1">INDEX(Agents!A$1:A$6, RANDBETWEEN(1, ROWS(Agents!A$1:A$6)))</f>
        <v>אורי גולדשטיין</v>
      </c>
      <c r="D233" s="18" t="str">
        <f ca="1">INDEX(Payment_Methods!A$1:A$5, RANDBETWEEN(1, ROWS([1]Payment_method!A$1:A$5)))</f>
        <v>Cash</v>
      </c>
      <c r="E233" s="23">
        <f ca="1">H233*Agent_Commission!$A$2</f>
        <v>2318.75</v>
      </c>
      <c r="F233" s="19">
        <f t="shared" ca="1" si="16"/>
        <v>25000</v>
      </c>
      <c r="G233" s="20">
        <f ca="1">VLOOKUP(A:A,BOA!F:G,2,FALSE)</f>
        <v>3.71</v>
      </c>
      <c r="H233" s="13">
        <f t="shared" ca="1" si="17"/>
        <v>92750</v>
      </c>
      <c r="I233" s="23">
        <f t="shared" ca="1" si="18"/>
        <v>19916</v>
      </c>
      <c r="J233" s="13">
        <f t="shared" ca="1" si="19"/>
        <v>70515.25</v>
      </c>
    </row>
    <row r="234" spans="1:10">
      <c r="A234" s="21">
        <f t="shared" ca="1" si="15"/>
        <v>45566</v>
      </c>
      <c r="B234" s="18" t="str">
        <f ca="1">INDEX(Regions!A$1:A$5, RANDBETWEEN(1, ROWS(Regions!A$1:A$5)))</f>
        <v>דרום</v>
      </c>
      <c r="C234" s="22" t="str">
        <f ca="1">INDEX(Agents!A$1:A$6, RANDBETWEEN(1, ROWS(Agents!A$1:A$6)))</f>
        <v>נועם אברמוביץ</v>
      </c>
      <c r="D234" s="18" t="str">
        <f ca="1">INDEX(Payment_Methods!A$1:A$5, RANDBETWEEN(1, ROWS([1]Payment_method!A$1:A$5)))</f>
        <v>Credit</v>
      </c>
      <c r="E234" s="23">
        <f ca="1">H234*Agent_Commission!$A$2</f>
        <v>3024.125</v>
      </c>
      <c r="F234" s="19">
        <f t="shared" ca="1" si="16"/>
        <v>32500</v>
      </c>
      <c r="G234" s="20">
        <f ca="1">VLOOKUP(A:A,BOA!F:G,2,FALSE)</f>
        <v>3.722</v>
      </c>
      <c r="H234" s="13">
        <f t="shared" ca="1" si="17"/>
        <v>120965</v>
      </c>
      <c r="I234" s="23">
        <f t="shared" ca="1" si="18"/>
        <v>28067</v>
      </c>
      <c r="J234" s="13">
        <f t="shared" ca="1" si="19"/>
        <v>89873.875</v>
      </c>
    </row>
    <row r="235" spans="1:10">
      <c r="A235" s="21">
        <f t="shared" ca="1" si="15"/>
        <v>45286</v>
      </c>
      <c r="B235" s="18" t="str">
        <f ca="1">INDEX(Regions!A$1:A$5, RANDBETWEEN(1, ROWS(Regions!A$1:A$5)))</f>
        <v>דרום</v>
      </c>
      <c r="C235" s="22" t="str">
        <f ca="1">INDEX(Agents!A$1:A$6, RANDBETWEEN(1, ROWS(Agents!A$1:A$6)))</f>
        <v>דניאל לוי</v>
      </c>
      <c r="D235" s="18" t="str">
        <f ca="1">INDEX(Payment_Methods!A$1:A$5, RANDBETWEEN(1, ROWS([1]Payment_method!A$1:A$5)))</f>
        <v>Cash</v>
      </c>
      <c r="E235" s="23">
        <f ca="1">H235*Agent_Commission!$A$2</f>
        <v>2993.1000000000004</v>
      </c>
      <c r="F235" s="19">
        <f t="shared" ca="1" si="16"/>
        <v>33000</v>
      </c>
      <c r="G235" s="20">
        <f ca="1">VLOOKUP(A:A,BOA!F:G,2,FALSE)</f>
        <v>3.6280000000000001</v>
      </c>
      <c r="H235" s="13">
        <f t="shared" ca="1" si="17"/>
        <v>119724</v>
      </c>
      <c r="I235" s="23">
        <f t="shared" ca="1" si="18"/>
        <v>30037</v>
      </c>
      <c r="J235" s="13">
        <f t="shared" ca="1" si="19"/>
        <v>86693.9</v>
      </c>
    </row>
    <row r="236" spans="1:10">
      <c r="A236" s="21">
        <f t="shared" ca="1" si="15"/>
        <v>45571</v>
      </c>
      <c r="B236" s="18" t="str">
        <f ca="1">INDEX(Regions!A$1:A$5, RANDBETWEEN(1, ROWS(Regions!A$1:A$5)))</f>
        <v>מערב</v>
      </c>
      <c r="C236" s="22" t="str">
        <f ca="1">INDEX(Agents!A$1:A$6, RANDBETWEEN(1, ROWS(Agents!A$1:A$6)))</f>
        <v>יעל פרידמן</v>
      </c>
      <c r="D236" s="18" t="str">
        <f ca="1">INDEX(Payment_Methods!A$1:A$5, RANDBETWEEN(1, ROWS([1]Payment_method!A$1:A$5)))</f>
        <v>Cash</v>
      </c>
      <c r="E236" s="23">
        <f ca="1">H236*Agent_Commission!$A$2</f>
        <v>1116.6000000000001</v>
      </c>
      <c r="F236" s="19">
        <f t="shared" ca="1" si="16"/>
        <v>12000</v>
      </c>
      <c r="G236" s="20">
        <f ca="1">VLOOKUP(A:A,BOA!F:G,2,FALSE)</f>
        <v>3.722</v>
      </c>
      <c r="H236" s="13">
        <f t="shared" ca="1" si="17"/>
        <v>44664</v>
      </c>
      <c r="I236" s="23">
        <f t="shared" ca="1" si="18"/>
        <v>21328</v>
      </c>
      <c r="J236" s="13">
        <f t="shared" ca="1" si="19"/>
        <v>22219.4</v>
      </c>
    </row>
    <row r="237" spans="1:10">
      <c r="A237" s="21">
        <f t="shared" ca="1" si="15"/>
        <v>45264</v>
      </c>
      <c r="B237" s="18" t="str">
        <f ca="1">INDEX(Regions!A$1:A$5, RANDBETWEEN(1, ROWS(Regions!A$1:A$5)))</f>
        <v>צפון</v>
      </c>
      <c r="C237" s="22" t="str">
        <f ca="1">INDEX(Agents!A$1:A$6, RANDBETWEEN(1, ROWS(Agents!A$1:A$6)))</f>
        <v>יעל פרידמן</v>
      </c>
      <c r="D237" s="18" t="str">
        <f ca="1">INDEX(Payment_Methods!A$1:A$5, RANDBETWEEN(1, ROWS([1]Payment_method!A$1:A$5)))</f>
        <v>Bit</v>
      </c>
      <c r="E237" s="23">
        <f ca="1">H237*Agent_Commission!$A$2</f>
        <v>1344.15</v>
      </c>
      <c r="F237" s="19">
        <f t="shared" ca="1" si="16"/>
        <v>14500</v>
      </c>
      <c r="G237" s="20">
        <f ca="1">VLOOKUP(A:A,BOA!F:G,2,FALSE)</f>
        <v>3.7080000000000002</v>
      </c>
      <c r="H237" s="13">
        <f t="shared" ca="1" si="17"/>
        <v>53766</v>
      </c>
      <c r="I237" s="23">
        <f t="shared" ca="1" si="18"/>
        <v>54602</v>
      </c>
      <c r="J237" s="13">
        <f t="shared" ca="1" si="19"/>
        <v>-2180.15</v>
      </c>
    </row>
    <row r="238" spans="1:10">
      <c r="A238" s="21">
        <f t="shared" ca="1" si="15"/>
        <v>45342</v>
      </c>
      <c r="B238" s="18" t="str">
        <f ca="1">INDEX(Regions!A$1:A$5, RANDBETWEEN(1, ROWS(Regions!A$1:A$5)))</f>
        <v>מזרח</v>
      </c>
      <c r="C238" s="22" t="str">
        <f ca="1">INDEX(Agents!A$1:A$6, RANDBETWEEN(1, ROWS(Agents!A$1:A$6)))</f>
        <v>יעל פרידמן</v>
      </c>
      <c r="D238" s="18" t="str">
        <f ca="1">INDEX(Payment_Methods!A$1:A$5, RANDBETWEEN(1, ROWS([1]Payment_method!A$1:A$5)))</f>
        <v>PayPal</v>
      </c>
      <c r="E238" s="23">
        <f ca="1">H238*Agent_Commission!$A$2</f>
        <v>2696.3</v>
      </c>
      <c r="F238" s="19">
        <f t="shared" ca="1" si="16"/>
        <v>29500</v>
      </c>
      <c r="G238" s="20">
        <f ca="1">VLOOKUP(A:A,BOA!F:G,2,FALSE)</f>
        <v>3.6560000000000001</v>
      </c>
      <c r="H238" s="13">
        <f t="shared" ca="1" si="17"/>
        <v>107852</v>
      </c>
      <c r="I238" s="23">
        <f t="shared" ca="1" si="18"/>
        <v>34016</v>
      </c>
      <c r="J238" s="13">
        <f t="shared" ca="1" si="19"/>
        <v>71139.7</v>
      </c>
    </row>
    <row r="239" spans="1:10">
      <c r="A239" s="21">
        <f t="shared" ca="1" si="15"/>
        <v>45365</v>
      </c>
      <c r="B239" s="18" t="str">
        <f ca="1">INDEX(Regions!A$1:A$5, RANDBETWEEN(1, ROWS(Regions!A$1:A$5)))</f>
        <v>מרכז</v>
      </c>
      <c r="C239" s="22" t="str">
        <f ca="1">INDEX(Agents!A$1:A$6, RANDBETWEEN(1, ROWS(Agents!A$1:A$6)))</f>
        <v>יעל פרידמן</v>
      </c>
      <c r="D239" s="18" t="str">
        <f ca="1">INDEX(Payment_Methods!A$1:A$5, RANDBETWEEN(1, ROWS([1]Payment_method!A$1:A$5)))</f>
        <v>Credit</v>
      </c>
      <c r="E239" s="23">
        <f ca="1">H239*Agent_Commission!$A$2</f>
        <v>1042.1875</v>
      </c>
      <c r="F239" s="19">
        <f t="shared" ca="1" si="16"/>
        <v>11500</v>
      </c>
      <c r="G239" s="20">
        <f ca="1">VLOOKUP(A:A,BOA!F:G,2,FALSE)</f>
        <v>3.625</v>
      </c>
      <c r="H239" s="13">
        <f t="shared" ca="1" si="17"/>
        <v>41687.5</v>
      </c>
      <c r="I239" s="23">
        <f t="shared" ca="1" si="18"/>
        <v>48091</v>
      </c>
      <c r="J239" s="13">
        <f t="shared" ca="1" si="19"/>
        <v>-7445.6875</v>
      </c>
    </row>
    <row r="240" spans="1:10">
      <c r="A240" s="21">
        <f t="shared" ca="1" si="15"/>
        <v>45601</v>
      </c>
      <c r="B240" s="18" t="str">
        <f ca="1">INDEX(Regions!A$1:A$5, RANDBETWEEN(1, ROWS(Regions!A$1:A$5)))</f>
        <v>מרכז</v>
      </c>
      <c r="C240" s="22" t="str">
        <f ca="1">INDEX(Agents!A$1:A$6, RANDBETWEEN(1, ROWS(Agents!A$1:A$6)))</f>
        <v>מיכל רוזנברג</v>
      </c>
      <c r="D240" s="18" t="str">
        <f ca="1">INDEX(Payment_Methods!A$1:A$5, RANDBETWEEN(1, ROWS([1]Payment_method!A$1:A$5)))</f>
        <v>PayPal</v>
      </c>
      <c r="E240" s="23">
        <f ca="1">H240*Agent_Commission!$A$2</f>
        <v>2576.75</v>
      </c>
      <c r="F240" s="19">
        <f t="shared" ca="1" si="16"/>
        <v>27500</v>
      </c>
      <c r="G240" s="20">
        <f ca="1">VLOOKUP(A:A,BOA!F:G,2,FALSE)</f>
        <v>3.7480000000000002</v>
      </c>
      <c r="H240" s="13">
        <f t="shared" ca="1" si="17"/>
        <v>103070</v>
      </c>
      <c r="I240" s="23">
        <f t="shared" ca="1" si="18"/>
        <v>44657</v>
      </c>
      <c r="J240" s="13">
        <f t="shared" ca="1" si="19"/>
        <v>55836.25</v>
      </c>
    </row>
    <row r="241" spans="1:10">
      <c r="A241" s="21">
        <f t="shared" ca="1" si="15"/>
        <v>45317</v>
      </c>
      <c r="B241" s="18" t="str">
        <f ca="1">INDEX(Regions!A$1:A$5, RANDBETWEEN(1, ROWS(Regions!A$1:A$5)))</f>
        <v>מערב</v>
      </c>
      <c r="C241" s="22" t="str">
        <f ca="1">INDEX(Agents!A$1:A$6, RANDBETWEEN(1, ROWS(Agents!A$1:A$6)))</f>
        <v>נועם אברמוביץ</v>
      </c>
      <c r="D241" s="18" t="str">
        <f ca="1">INDEX(Payment_Methods!A$1:A$5, RANDBETWEEN(1, ROWS([1]Payment_method!A$1:A$5)))</f>
        <v>PayPal</v>
      </c>
      <c r="E241" s="23">
        <f ca="1">H241*Agent_Commission!$A$2</f>
        <v>1390.125</v>
      </c>
      <c r="F241" s="19">
        <f t="shared" ca="1" si="16"/>
        <v>15000</v>
      </c>
      <c r="G241" s="20">
        <f ca="1">VLOOKUP(A:A,BOA!F:G,2,FALSE)</f>
        <v>3.7069999999999999</v>
      </c>
      <c r="H241" s="13">
        <f t="shared" ca="1" si="17"/>
        <v>55605</v>
      </c>
      <c r="I241" s="23">
        <f t="shared" ca="1" si="18"/>
        <v>17581</v>
      </c>
      <c r="J241" s="13">
        <f t="shared" ca="1" si="19"/>
        <v>36633.875</v>
      </c>
    </row>
    <row r="242" spans="1:10">
      <c r="A242" s="21">
        <f t="shared" ca="1" si="15"/>
        <v>45505</v>
      </c>
      <c r="B242" s="18" t="str">
        <f ca="1">INDEX(Regions!A$1:A$5, RANDBETWEEN(1, ROWS(Regions!A$1:A$5)))</f>
        <v>מערב</v>
      </c>
      <c r="C242" s="22" t="str">
        <f ca="1">INDEX(Agents!A$1:A$6, RANDBETWEEN(1, ROWS(Agents!A$1:A$6)))</f>
        <v>יובל כהן</v>
      </c>
      <c r="D242" s="18" t="str">
        <f ca="1">INDEX(Payment_Methods!A$1:A$5, RANDBETWEEN(1, ROWS([1]Payment_method!A$1:A$5)))</f>
        <v>Cash</v>
      </c>
      <c r="E242" s="23">
        <f ca="1">H242*Agent_Commission!$A$2</f>
        <v>1090.2</v>
      </c>
      <c r="F242" s="19">
        <f t="shared" ca="1" si="16"/>
        <v>11500</v>
      </c>
      <c r="G242" s="20">
        <f ca="1">VLOOKUP(A:A,BOA!F:G,2,FALSE)</f>
        <v>3.7919999999999998</v>
      </c>
      <c r="H242" s="13">
        <f t="shared" ca="1" si="17"/>
        <v>43608</v>
      </c>
      <c r="I242" s="23">
        <f t="shared" ca="1" si="18"/>
        <v>44696</v>
      </c>
      <c r="J242" s="13">
        <f t="shared" ca="1" si="19"/>
        <v>-2178.1999999999998</v>
      </c>
    </row>
    <row r="243" spans="1:10">
      <c r="A243" s="21">
        <f t="shared" ca="1" si="15"/>
        <v>45516</v>
      </c>
      <c r="B243" s="18" t="str">
        <f ca="1">INDEX(Regions!A$1:A$5, RANDBETWEEN(1, ROWS(Regions!A$1:A$5)))</f>
        <v>דרום</v>
      </c>
      <c r="C243" s="22" t="str">
        <f ca="1">INDEX(Agents!A$1:A$6, RANDBETWEEN(1, ROWS(Agents!A$1:A$6)))</f>
        <v>אורי גולדשטיין</v>
      </c>
      <c r="D243" s="18" t="str">
        <f ca="1">INDEX(Payment_Methods!A$1:A$5, RANDBETWEEN(1, ROWS([1]Payment_method!A$1:A$5)))</f>
        <v>Credit</v>
      </c>
      <c r="E243" s="23">
        <f ca="1">H243*Agent_Commission!$A$2</f>
        <v>3440.125</v>
      </c>
      <c r="F243" s="19">
        <f t="shared" ca="1" si="16"/>
        <v>36500</v>
      </c>
      <c r="G243" s="20">
        <f ca="1">VLOOKUP(A:A,BOA!F:G,2,FALSE)</f>
        <v>3.77</v>
      </c>
      <c r="H243" s="13">
        <f t="shared" ca="1" si="17"/>
        <v>137605</v>
      </c>
      <c r="I243" s="23">
        <f t="shared" ca="1" si="18"/>
        <v>51636</v>
      </c>
      <c r="J243" s="13">
        <f t="shared" ca="1" si="19"/>
        <v>82528.875</v>
      </c>
    </row>
    <row r="244" spans="1:10">
      <c r="A244" s="21">
        <f t="shared" ca="1" si="15"/>
        <v>45476</v>
      </c>
      <c r="B244" s="18" t="str">
        <f ca="1">INDEX(Regions!A$1:A$5, RANDBETWEEN(1, ROWS(Regions!A$1:A$5)))</f>
        <v>דרום</v>
      </c>
      <c r="C244" s="22" t="str">
        <f ca="1">INDEX(Agents!A$1:A$6, RANDBETWEEN(1, ROWS(Agents!A$1:A$6)))</f>
        <v>אורי גולדשטיין</v>
      </c>
      <c r="D244" s="18" t="str">
        <f ca="1">INDEX(Payment_Methods!A$1:A$5, RANDBETWEEN(1, ROWS([1]Payment_method!A$1:A$5)))</f>
        <v>Cash</v>
      </c>
      <c r="E244" s="23">
        <f ca="1">H244*Agent_Commission!$A$2</f>
        <v>3668.9250000000002</v>
      </c>
      <c r="F244" s="19">
        <f t="shared" ca="1" si="16"/>
        <v>39000</v>
      </c>
      <c r="G244" s="20">
        <f ca="1">VLOOKUP(A:A,BOA!F:G,2,FALSE)</f>
        <v>3.7629999999999999</v>
      </c>
      <c r="H244" s="13">
        <f t="shared" ca="1" si="17"/>
        <v>146757</v>
      </c>
      <c r="I244" s="23">
        <f t="shared" ca="1" si="18"/>
        <v>28928</v>
      </c>
      <c r="J244" s="13">
        <f t="shared" ca="1" si="19"/>
        <v>114160.075</v>
      </c>
    </row>
    <row r="245" spans="1:10">
      <c r="A245" s="21">
        <f t="shared" ca="1" si="15"/>
        <v>45453</v>
      </c>
      <c r="B245" s="18" t="str">
        <f ca="1">INDEX(Regions!A$1:A$5, RANDBETWEEN(1, ROWS(Regions!A$1:A$5)))</f>
        <v>מערב</v>
      </c>
      <c r="C245" s="22" t="str">
        <f ca="1">INDEX(Agents!A$1:A$6, RANDBETWEEN(1, ROWS(Agents!A$1:A$6)))</f>
        <v>מיכל רוזנברג</v>
      </c>
      <c r="D245" s="18" t="str">
        <f ca="1">INDEX(Payment_Methods!A$1:A$5, RANDBETWEEN(1, ROWS([1]Payment_method!A$1:A$5)))</f>
        <v>Bit</v>
      </c>
      <c r="E245" s="23">
        <f ca="1">H245*Agent_Commission!$A$2</f>
        <v>2860.9</v>
      </c>
      <c r="F245" s="19">
        <f t="shared" ca="1" si="16"/>
        <v>30500</v>
      </c>
      <c r="G245" s="20">
        <f ca="1">VLOOKUP(A:A,BOA!F:G,2,FALSE)</f>
        <v>3.7519999999999998</v>
      </c>
      <c r="H245" s="13">
        <f t="shared" ca="1" si="17"/>
        <v>114436</v>
      </c>
      <c r="I245" s="23">
        <f t="shared" ca="1" si="18"/>
        <v>37768</v>
      </c>
      <c r="J245" s="13">
        <f t="shared" ca="1" si="19"/>
        <v>73807.100000000006</v>
      </c>
    </row>
    <row r="246" spans="1:10">
      <c r="A246" s="21">
        <f t="shared" ca="1" si="15"/>
        <v>45553</v>
      </c>
      <c r="B246" s="18" t="str">
        <f ca="1">INDEX(Regions!A$1:A$5, RANDBETWEEN(1, ROWS(Regions!A$1:A$5)))</f>
        <v>מרכז</v>
      </c>
      <c r="C246" s="22" t="str">
        <f ca="1">INDEX(Agents!A$1:A$6, RANDBETWEEN(1, ROWS(Agents!A$1:A$6)))</f>
        <v>יובל כהן</v>
      </c>
      <c r="D246" s="18" t="str">
        <f ca="1">INDEX(Payment_Methods!A$1:A$5, RANDBETWEEN(1, ROWS([1]Payment_method!A$1:A$5)))</f>
        <v>Credit</v>
      </c>
      <c r="E246" s="23">
        <f ca="1">H246*Agent_Commission!$A$2</f>
        <v>3065.5625</v>
      </c>
      <c r="F246" s="19">
        <f t="shared" ca="1" si="16"/>
        <v>32500</v>
      </c>
      <c r="G246" s="20">
        <f ca="1">VLOOKUP(A:A,BOA!F:G,2,FALSE)</f>
        <v>3.7730000000000001</v>
      </c>
      <c r="H246" s="13">
        <f t="shared" ca="1" si="17"/>
        <v>122622.5</v>
      </c>
      <c r="I246" s="23">
        <f t="shared" ca="1" si="18"/>
        <v>31780</v>
      </c>
      <c r="J246" s="13">
        <f t="shared" ca="1" si="19"/>
        <v>87776.9375</v>
      </c>
    </row>
    <row r="247" spans="1:10">
      <c r="A247" s="21">
        <f t="shared" ca="1" si="15"/>
        <v>45344</v>
      </c>
      <c r="B247" s="18" t="str">
        <f ca="1">INDEX(Regions!A$1:A$5, RANDBETWEEN(1, ROWS(Regions!A$1:A$5)))</f>
        <v>מרכז</v>
      </c>
      <c r="C247" s="22" t="str">
        <f ca="1">INDEX(Agents!A$1:A$6, RANDBETWEEN(1, ROWS(Agents!A$1:A$6)))</f>
        <v>יובל כהן</v>
      </c>
      <c r="D247" s="18" t="str">
        <f ca="1">INDEX(Payment_Methods!A$1:A$5, RANDBETWEEN(1, ROWS([1]Payment_method!A$1:A$5)))</f>
        <v>Cash</v>
      </c>
      <c r="E247" s="23">
        <f ca="1">H247*Agent_Commission!$A$2</f>
        <v>1092.6000000000001</v>
      </c>
      <c r="F247" s="19">
        <f t="shared" ca="1" si="16"/>
        <v>12000</v>
      </c>
      <c r="G247" s="20">
        <f ca="1">VLOOKUP(A:A,BOA!F:G,2,FALSE)</f>
        <v>3.6419999999999999</v>
      </c>
      <c r="H247" s="13">
        <f t="shared" ca="1" si="17"/>
        <v>43704</v>
      </c>
      <c r="I247" s="23">
        <f t="shared" ca="1" si="18"/>
        <v>46899</v>
      </c>
      <c r="J247" s="13">
        <f t="shared" ca="1" si="19"/>
        <v>-4287.6000000000004</v>
      </c>
    </row>
    <row r="248" spans="1:10">
      <c r="A248" s="21">
        <f t="shared" ca="1" si="15"/>
        <v>45400</v>
      </c>
      <c r="B248" s="18" t="str">
        <f ca="1">INDEX(Regions!A$1:A$5, RANDBETWEEN(1, ROWS(Regions!A$1:A$5)))</f>
        <v>דרום</v>
      </c>
      <c r="C248" s="22" t="str">
        <f ca="1">INDEX(Agents!A$1:A$6, RANDBETWEEN(1, ROWS(Agents!A$1:A$6)))</f>
        <v>יעל פרידמן</v>
      </c>
      <c r="D248" s="18" t="str">
        <f ca="1">INDEX(Payment_Methods!A$1:A$5, RANDBETWEEN(1, ROWS([1]Payment_method!A$1:A$5)))</f>
        <v>PayPal</v>
      </c>
      <c r="E248" s="23">
        <f ca="1">H248*Agent_Commission!$A$2</f>
        <v>1984.5</v>
      </c>
      <c r="F248" s="19">
        <f t="shared" ca="1" si="16"/>
        <v>21000</v>
      </c>
      <c r="G248" s="20">
        <f ca="1">VLOOKUP(A:A,BOA!F:G,2,FALSE)</f>
        <v>3.78</v>
      </c>
      <c r="H248" s="13">
        <f t="shared" ca="1" si="17"/>
        <v>79380</v>
      </c>
      <c r="I248" s="23">
        <f t="shared" ca="1" si="18"/>
        <v>48111</v>
      </c>
      <c r="J248" s="13">
        <f t="shared" ca="1" si="19"/>
        <v>29284.5</v>
      </c>
    </row>
    <row r="249" spans="1:10">
      <c r="A249" s="21">
        <f t="shared" ca="1" si="15"/>
        <v>45421</v>
      </c>
      <c r="B249" s="18" t="str">
        <f ca="1">INDEX(Regions!A$1:A$5, RANDBETWEEN(1, ROWS(Regions!A$1:A$5)))</f>
        <v>מערב</v>
      </c>
      <c r="C249" s="22" t="str">
        <f ca="1">INDEX(Agents!A$1:A$6, RANDBETWEEN(1, ROWS(Agents!A$1:A$6)))</f>
        <v>יעל פרידמן</v>
      </c>
      <c r="D249" s="18" t="str">
        <f ca="1">INDEX(Payment_Methods!A$1:A$5, RANDBETWEEN(1, ROWS([1]Payment_method!A$1:A$5)))</f>
        <v>PayBox</v>
      </c>
      <c r="E249" s="23">
        <f ca="1">H249*Agent_Commission!$A$2</f>
        <v>1215.825</v>
      </c>
      <c r="F249" s="19">
        <f t="shared" ca="1" si="16"/>
        <v>13000</v>
      </c>
      <c r="G249" s="20">
        <f ca="1">VLOOKUP(A:A,BOA!F:G,2,FALSE)</f>
        <v>3.7410000000000001</v>
      </c>
      <c r="H249" s="13">
        <f t="shared" ca="1" si="17"/>
        <v>48633</v>
      </c>
      <c r="I249" s="23">
        <f t="shared" ca="1" si="18"/>
        <v>52507</v>
      </c>
      <c r="J249" s="13">
        <f t="shared" ca="1" si="19"/>
        <v>-5089.8249999999998</v>
      </c>
    </row>
    <row r="250" spans="1:10">
      <c r="A250" s="21">
        <f t="shared" ca="1" si="15"/>
        <v>45572</v>
      </c>
      <c r="B250" s="18" t="str">
        <f ca="1">INDEX(Regions!A$1:A$5, RANDBETWEEN(1, ROWS(Regions!A$1:A$5)))</f>
        <v>מזרח</v>
      </c>
      <c r="C250" s="22" t="str">
        <f ca="1">INDEX(Agents!A$1:A$6, RANDBETWEEN(1, ROWS(Agents!A$1:A$6)))</f>
        <v>מיכל רוזנברג</v>
      </c>
      <c r="D250" s="18" t="str">
        <f ca="1">INDEX(Payment_Methods!A$1:A$5, RANDBETWEEN(1, ROWS([1]Payment_method!A$1:A$5)))</f>
        <v>Credit</v>
      </c>
      <c r="E250" s="23">
        <f ca="1">H250*Agent_Commission!$A$2</f>
        <v>3738.6750000000002</v>
      </c>
      <c r="F250" s="19">
        <f t="shared" ca="1" si="16"/>
        <v>39500</v>
      </c>
      <c r="G250" s="20">
        <f ca="1">VLOOKUP(A:A,BOA!F:G,2,FALSE)</f>
        <v>3.786</v>
      </c>
      <c r="H250" s="13">
        <f t="shared" ca="1" si="17"/>
        <v>149547</v>
      </c>
      <c r="I250" s="23">
        <f t="shared" ca="1" si="18"/>
        <v>36919</v>
      </c>
      <c r="J250" s="13">
        <f t="shared" ca="1" si="19"/>
        <v>108889.325</v>
      </c>
    </row>
    <row r="251" spans="1:10">
      <c r="A251" s="21">
        <f t="shared" ca="1" si="15"/>
        <v>45533</v>
      </c>
      <c r="B251" s="18" t="str">
        <f ca="1">INDEX(Regions!A$1:A$5, RANDBETWEEN(1, ROWS(Regions!A$1:A$5)))</f>
        <v>מרכז</v>
      </c>
      <c r="C251" s="22" t="str">
        <f ca="1">INDEX(Agents!A$1:A$6, RANDBETWEEN(1, ROWS(Agents!A$1:A$6)))</f>
        <v>אורי גולדשטיין</v>
      </c>
      <c r="D251" s="18" t="str">
        <f ca="1">INDEX(Payment_Methods!A$1:A$5, RANDBETWEEN(1, ROWS([1]Payment_method!A$1:A$5)))</f>
        <v>PayPal</v>
      </c>
      <c r="E251" s="23">
        <f ca="1">H251*Agent_Commission!$A$2</f>
        <v>3390.125</v>
      </c>
      <c r="F251" s="19">
        <f t="shared" ca="1" si="16"/>
        <v>37000</v>
      </c>
      <c r="G251" s="20">
        <f ca="1">VLOOKUP(A:A,BOA!F:G,2,FALSE)</f>
        <v>3.665</v>
      </c>
      <c r="H251" s="13">
        <f t="shared" ca="1" si="17"/>
        <v>135605</v>
      </c>
      <c r="I251" s="23">
        <f t="shared" ca="1" si="18"/>
        <v>49426</v>
      </c>
      <c r="J251" s="13">
        <f t="shared" ca="1" si="19"/>
        <v>82788.875</v>
      </c>
    </row>
    <row r="252" spans="1:10">
      <c r="A252" s="21">
        <f t="shared" ca="1" si="15"/>
        <v>45422</v>
      </c>
      <c r="B252" s="18" t="str">
        <f ca="1">INDEX(Regions!A$1:A$5, RANDBETWEEN(1, ROWS(Regions!A$1:A$5)))</f>
        <v>מזרח</v>
      </c>
      <c r="C252" s="22" t="str">
        <f ca="1">INDEX(Agents!A$1:A$6, RANDBETWEEN(1, ROWS(Agents!A$1:A$6)))</f>
        <v>דניאל לוי</v>
      </c>
      <c r="D252" s="18" t="str">
        <f ca="1">INDEX(Payment_Methods!A$1:A$5, RANDBETWEEN(1, ROWS([1]Payment_method!A$1:A$5)))</f>
        <v>Cash</v>
      </c>
      <c r="E252" s="23">
        <f ca="1">H252*Agent_Commission!$A$2</f>
        <v>3162.8500000000004</v>
      </c>
      <c r="F252" s="19">
        <f t="shared" ca="1" si="16"/>
        <v>34000</v>
      </c>
      <c r="G252" s="20">
        <f ca="1">VLOOKUP(A:A,BOA!F:G,2,FALSE)</f>
        <v>3.7210000000000001</v>
      </c>
      <c r="H252" s="13">
        <f t="shared" ca="1" si="17"/>
        <v>126514</v>
      </c>
      <c r="I252" s="23">
        <f t="shared" ca="1" si="18"/>
        <v>17896</v>
      </c>
      <c r="J252" s="13">
        <f t="shared" ca="1" si="19"/>
        <v>105455.15</v>
      </c>
    </row>
    <row r="253" spans="1:10">
      <c r="A253" s="21">
        <f t="shared" ca="1" si="15"/>
        <v>45273</v>
      </c>
      <c r="B253" s="18" t="str">
        <f ca="1">INDEX(Regions!A$1:A$5, RANDBETWEEN(1, ROWS(Regions!A$1:A$5)))</f>
        <v>דרום</v>
      </c>
      <c r="C253" s="22" t="str">
        <f ca="1">INDEX(Agents!A$1:A$6, RANDBETWEEN(1, ROWS(Agents!A$1:A$6)))</f>
        <v>מיכל רוזנברג</v>
      </c>
      <c r="D253" s="18" t="str">
        <f ca="1">INDEX(Payment_Methods!A$1:A$5, RANDBETWEEN(1, ROWS([1]Payment_method!A$1:A$5)))</f>
        <v>PayBox</v>
      </c>
      <c r="E253" s="23">
        <f ca="1">H253*Agent_Commission!$A$2</f>
        <v>3431.75</v>
      </c>
      <c r="F253" s="19">
        <f t="shared" ca="1" si="16"/>
        <v>37000</v>
      </c>
      <c r="G253" s="20">
        <f ca="1">VLOOKUP(A:A,BOA!F:G,2,FALSE)</f>
        <v>3.71</v>
      </c>
      <c r="H253" s="13">
        <f t="shared" ca="1" si="17"/>
        <v>137270</v>
      </c>
      <c r="I253" s="23">
        <f t="shared" ca="1" si="18"/>
        <v>43037</v>
      </c>
      <c r="J253" s="13">
        <f t="shared" ca="1" si="19"/>
        <v>90801.25</v>
      </c>
    </row>
    <row r="254" spans="1:10">
      <c r="A254" s="21">
        <f t="shared" ca="1" si="15"/>
        <v>45463</v>
      </c>
      <c r="B254" s="18" t="str">
        <f ca="1">INDEX(Regions!A$1:A$5, RANDBETWEEN(1, ROWS(Regions!A$1:A$5)))</f>
        <v>מזרח</v>
      </c>
      <c r="C254" s="22" t="str">
        <f ca="1">INDEX(Agents!A$1:A$6, RANDBETWEEN(1, ROWS(Agents!A$1:A$6)))</f>
        <v>מיכל רוזנברג</v>
      </c>
      <c r="D254" s="18" t="str">
        <f ca="1">INDEX(Payment_Methods!A$1:A$5, RANDBETWEEN(1, ROWS([1]Payment_method!A$1:A$5)))</f>
        <v>Cash</v>
      </c>
      <c r="E254" s="23">
        <f ca="1">H254*Agent_Commission!$A$2</f>
        <v>3672.5125000000003</v>
      </c>
      <c r="F254" s="19">
        <f t="shared" ca="1" si="16"/>
        <v>39500</v>
      </c>
      <c r="G254" s="20">
        <f ca="1">VLOOKUP(A:A,BOA!F:G,2,FALSE)</f>
        <v>3.7189999999999999</v>
      </c>
      <c r="H254" s="13">
        <f t="shared" ca="1" si="17"/>
        <v>146900.5</v>
      </c>
      <c r="I254" s="23">
        <f t="shared" ca="1" si="18"/>
        <v>47906</v>
      </c>
      <c r="J254" s="13">
        <f t="shared" ca="1" si="19"/>
        <v>95321.987500000003</v>
      </c>
    </row>
    <row r="255" spans="1:10">
      <c r="A255" s="21">
        <f t="shared" ca="1" si="15"/>
        <v>45528</v>
      </c>
      <c r="B255" s="18" t="str">
        <f ca="1">INDEX(Regions!A$1:A$5, RANDBETWEEN(1, ROWS(Regions!A$1:A$5)))</f>
        <v>מערב</v>
      </c>
      <c r="C255" s="22" t="str">
        <f ca="1">INDEX(Agents!A$1:A$6, RANDBETWEEN(1, ROWS(Agents!A$1:A$6)))</f>
        <v>מיכל רוזנברג</v>
      </c>
      <c r="D255" s="18" t="str">
        <f ca="1">INDEX(Payment_Methods!A$1:A$5, RANDBETWEEN(1, ROWS([1]Payment_method!A$1:A$5)))</f>
        <v>PayBox</v>
      </c>
      <c r="E255" s="23">
        <f ca="1">H255*Agent_Commission!$A$2</f>
        <v>2870.6000000000004</v>
      </c>
      <c r="F255" s="19">
        <f t="shared" ca="1" si="16"/>
        <v>31000</v>
      </c>
      <c r="G255" s="20">
        <f ca="1">VLOOKUP(A:A,BOA!F:G,2,FALSE)</f>
        <v>3.7040000000000002</v>
      </c>
      <c r="H255" s="13">
        <f t="shared" ca="1" si="17"/>
        <v>114824</v>
      </c>
      <c r="I255" s="23">
        <f t="shared" ca="1" si="18"/>
        <v>43595</v>
      </c>
      <c r="J255" s="13">
        <f t="shared" ca="1" si="19"/>
        <v>68358.399999999994</v>
      </c>
    </row>
    <row r="256" spans="1:10">
      <c r="A256" s="21">
        <f t="shared" ca="1" si="15"/>
        <v>45607</v>
      </c>
      <c r="B256" s="18" t="str">
        <f ca="1">INDEX(Regions!A$1:A$5, RANDBETWEEN(1, ROWS(Regions!A$1:A$5)))</f>
        <v>צפון</v>
      </c>
      <c r="C256" s="22" t="str">
        <f ca="1">INDEX(Agents!A$1:A$6, RANDBETWEEN(1, ROWS(Agents!A$1:A$6)))</f>
        <v>יעל פרידמן</v>
      </c>
      <c r="D256" s="18" t="str">
        <f ca="1">INDEX(Payment_Methods!A$1:A$5, RANDBETWEEN(1, ROWS([1]Payment_method!A$1:A$5)))</f>
        <v>Cash</v>
      </c>
      <c r="E256" s="23">
        <f ca="1">H256*Agent_Commission!$A$2</f>
        <v>2986.4</v>
      </c>
      <c r="F256" s="19">
        <f t="shared" ca="1" si="16"/>
        <v>32000</v>
      </c>
      <c r="G256" s="20">
        <f ca="1">VLOOKUP(A:A,BOA!F:G,2,FALSE)</f>
        <v>3.7330000000000001</v>
      </c>
      <c r="H256" s="13">
        <f t="shared" ca="1" si="17"/>
        <v>119456</v>
      </c>
      <c r="I256" s="23">
        <f t="shared" ca="1" si="18"/>
        <v>53540</v>
      </c>
      <c r="J256" s="13">
        <f t="shared" ca="1" si="19"/>
        <v>62929.599999999999</v>
      </c>
    </row>
    <row r="257" spans="1:10">
      <c r="A257" s="21">
        <f t="shared" ca="1" si="15"/>
        <v>45412</v>
      </c>
      <c r="B257" s="18" t="str">
        <f ca="1">INDEX(Regions!A$1:A$5, RANDBETWEEN(1, ROWS(Regions!A$1:A$5)))</f>
        <v>צפון</v>
      </c>
      <c r="C257" s="22" t="str">
        <f ca="1">INDEX(Agents!A$1:A$6, RANDBETWEEN(1, ROWS(Agents!A$1:A$6)))</f>
        <v>יובל כהן</v>
      </c>
      <c r="D257" s="18" t="str">
        <f ca="1">INDEX(Payment_Methods!A$1:A$5, RANDBETWEEN(1, ROWS([1]Payment_method!A$1:A$5)))</f>
        <v>Cash</v>
      </c>
      <c r="E257" s="23">
        <f ca="1">H257*Agent_Commission!$A$2</f>
        <v>1917.2625</v>
      </c>
      <c r="F257" s="19">
        <f t="shared" ca="1" si="16"/>
        <v>20500</v>
      </c>
      <c r="G257" s="20">
        <f ca="1">VLOOKUP(A:A,BOA!F:G,2,FALSE)</f>
        <v>3.7410000000000001</v>
      </c>
      <c r="H257" s="13">
        <f t="shared" ca="1" si="17"/>
        <v>76690.5</v>
      </c>
      <c r="I257" s="23">
        <f t="shared" ca="1" si="18"/>
        <v>37051</v>
      </c>
      <c r="J257" s="13">
        <f t="shared" ca="1" si="19"/>
        <v>37722.237500000003</v>
      </c>
    </row>
    <row r="258" spans="1:10">
      <c r="A258" s="21">
        <f t="shared" ca="1" si="15"/>
        <v>45446</v>
      </c>
      <c r="B258" s="18" t="str">
        <f ca="1">INDEX(Regions!A$1:A$5, RANDBETWEEN(1, ROWS(Regions!A$1:A$5)))</f>
        <v>מערב</v>
      </c>
      <c r="C258" s="22" t="str">
        <f ca="1">INDEX(Agents!A$1:A$6, RANDBETWEEN(1, ROWS(Agents!A$1:A$6)))</f>
        <v>יעל פרידמן</v>
      </c>
      <c r="D258" s="18" t="str">
        <f ca="1">INDEX(Payment_Methods!A$1:A$5, RANDBETWEEN(1, ROWS([1]Payment_method!A$1:A$5)))</f>
        <v>Cash</v>
      </c>
      <c r="E258" s="23">
        <f ca="1">H258*Agent_Commission!$A$2</f>
        <v>1555.9250000000002</v>
      </c>
      <c r="F258" s="19">
        <f t="shared" ca="1" si="16"/>
        <v>17000</v>
      </c>
      <c r="G258" s="20">
        <f ca="1">VLOOKUP(A:A,BOA!F:G,2,FALSE)</f>
        <v>3.661</v>
      </c>
      <c r="H258" s="13">
        <f t="shared" ca="1" si="17"/>
        <v>62237</v>
      </c>
      <c r="I258" s="23">
        <f t="shared" ca="1" si="18"/>
        <v>42331</v>
      </c>
      <c r="J258" s="13">
        <f t="shared" ca="1" si="19"/>
        <v>18350.075000000001</v>
      </c>
    </row>
    <row r="259" spans="1:10">
      <c r="A259" s="21">
        <f t="shared" ref="A259:A322" ca="1" si="20">RANDBETWEEN(DATE(2023,12,1),DATE(2024,12,1))</f>
        <v>45395</v>
      </c>
      <c r="B259" s="18" t="str">
        <f ca="1">INDEX(Regions!A$1:A$5, RANDBETWEEN(1, ROWS(Regions!A$1:A$5)))</f>
        <v>מרכז</v>
      </c>
      <c r="C259" s="22" t="str">
        <f ca="1">INDEX(Agents!A$1:A$6, RANDBETWEEN(1, ROWS(Agents!A$1:A$6)))</f>
        <v>מיכל רוזנברג</v>
      </c>
      <c r="D259" s="18" t="str">
        <f ca="1">INDEX(Payment_Methods!A$1:A$5, RANDBETWEEN(1, ROWS([1]Payment_method!A$1:A$5)))</f>
        <v>Bit</v>
      </c>
      <c r="E259" s="23">
        <f ca="1">H259*Agent_Commission!$A$2</f>
        <v>1925.4625000000001</v>
      </c>
      <c r="F259" s="19">
        <f t="shared" ref="F259:F322" ca="1" si="21">RANDBETWEEN(20, 80)*500</f>
        <v>20500</v>
      </c>
      <c r="G259" s="20">
        <f ca="1">VLOOKUP(A:A,BOA!F:G,2,FALSE)</f>
        <v>3.7570000000000001</v>
      </c>
      <c r="H259" s="13">
        <f t="shared" ref="H259:H322" ca="1" si="22">F259*G259</f>
        <v>77018.5</v>
      </c>
      <c r="I259" s="23">
        <f t="shared" ref="I259:I322" ca="1" si="23">RANDBETWEEN(15000, 55000)</f>
        <v>23429</v>
      </c>
      <c r="J259" s="13">
        <f t="shared" ref="J259:J322" ca="1" si="24">H259-I259-E259</f>
        <v>51664.037499999999</v>
      </c>
    </row>
    <row r="260" spans="1:10">
      <c r="A260" s="21">
        <f t="shared" ca="1" si="20"/>
        <v>45261</v>
      </c>
      <c r="B260" s="18" t="str">
        <f ca="1">INDEX(Regions!A$1:A$5, RANDBETWEEN(1, ROWS(Regions!A$1:A$5)))</f>
        <v>צפון</v>
      </c>
      <c r="C260" s="22" t="str">
        <f ca="1">INDEX(Agents!A$1:A$6, RANDBETWEEN(1, ROWS(Agents!A$1:A$6)))</f>
        <v>יעל פרידמן</v>
      </c>
      <c r="D260" s="18" t="str">
        <f ca="1">INDEX(Payment_Methods!A$1:A$5, RANDBETWEEN(1, ROWS([1]Payment_method!A$1:A$5)))</f>
        <v>Cash</v>
      </c>
      <c r="E260" s="23">
        <f ca="1">H260*Agent_Commission!$A$2</f>
        <v>1215.175</v>
      </c>
      <c r="F260" s="19">
        <f t="shared" ca="1" si="21"/>
        <v>13000</v>
      </c>
      <c r="G260" s="20">
        <f ca="1">VLOOKUP(A:A,BOA!F:G,2,FALSE)</f>
        <v>3.7389999999999999</v>
      </c>
      <c r="H260" s="13">
        <f t="shared" ca="1" si="22"/>
        <v>48607</v>
      </c>
      <c r="I260" s="23">
        <f t="shared" ca="1" si="23"/>
        <v>48853</v>
      </c>
      <c r="J260" s="13">
        <f t="shared" ca="1" si="24"/>
        <v>-1461.175</v>
      </c>
    </row>
    <row r="261" spans="1:10">
      <c r="A261" s="21">
        <f t="shared" ca="1" si="20"/>
        <v>45415</v>
      </c>
      <c r="B261" s="18" t="str">
        <f ca="1">INDEX(Regions!A$1:A$5, RANDBETWEEN(1, ROWS(Regions!A$1:A$5)))</f>
        <v>מרכז</v>
      </c>
      <c r="C261" s="22" t="str">
        <f ca="1">INDEX(Agents!A$1:A$6, RANDBETWEEN(1, ROWS(Agents!A$1:A$6)))</f>
        <v>מיכל רוזנברג</v>
      </c>
      <c r="D261" s="18" t="str">
        <f ca="1">INDEX(Payment_Methods!A$1:A$5, RANDBETWEEN(1, ROWS([1]Payment_method!A$1:A$5)))</f>
        <v>PayPal</v>
      </c>
      <c r="E261" s="23">
        <f ca="1">H261*Agent_Commission!$A$2</f>
        <v>3723</v>
      </c>
      <c r="F261" s="19">
        <f t="shared" ca="1" si="21"/>
        <v>40000</v>
      </c>
      <c r="G261" s="20">
        <f ca="1">VLOOKUP(A:A,BOA!F:G,2,FALSE)</f>
        <v>3.7229999999999999</v>
      </c>
      <c r="H261" s="13">
        <f t="shared" ca="1" si="22"/>
        <v>148920</v>
      </c>
      <c r="I261" s="23">
        <f t="shared" ca="1" si="23"/>
        <v>45094</v>
      </c>
      <c r="J261" s="13">
        <f t="shared" ca="1" si="24"/>
        <v>100103</v>
      </c>
    </row>
    <row r="262" spans="1:10">
      <c r="A262" s="21">
        <f t="shared" ca="1" si="20"/>
        <v>45447</v>
      </c>
      <c r="B262" s="18" t="str">
        <f ca="1">INDEX(Regions!A$1:A$5, RANDBETWEEN(1, ROWS(Regions!A$1:A$5)))</f>
        <v>מזרח</v>
      </c>
      <c r="C262" s="22" t="str">
        <f ca="1">INDEX(Agents!A$1:A$6, RANDBETWEEN(1, ROWS(Agents!A$1:A$6)))</f>
        <v>מיכל רוזנברג</v>
      </c>
      <c r="D262" s="18" t="str">
        <f ca="1">INDEX(Payment_Methods!A$1:A$5, RANDBETWEEN(1, ROWS([1]Payment_method!A$1:A$5)))</f>
        <v>Credit</v>
      </c>
      <c r="E262" s="23">
        <f ca="1">H262*Agent_Commission!$A$2</f>
        <v>2166.7000000000003</v>
      </c>
      <c r="F262" s="19">
        <f t="shared" ca="1" si="21"/>
        <v>23500</v>
      </c>
      <c r="G262" s="20">
        <f ca="1">VLOOKUP(A:A,BOA!F:G,2,FALSE)</f>
        <v>3.6880000000000002</v>
      </c>
      <c r="H262" s="13">
        <f t="shared" ca="1" si="22"/>
        <v>86668</v>
      </c>
      <c r="I262" s="23">
        <f t="shared" ca="1" si="23"/>
        <v>18408</v>
      </c>
      <c r="J262" s="13">
        <f t="shared" ca="1" si="24"/>
        <v>66093.3</v>
      </c>
    </row>
    <row r="263" spans="1:10">
      <c r="A263" s="21">
        <f t="shared" ca="1" si="20"/>
        <v>45414</v>
      </c>
      <c r="B263" s="18" t="str">
        <f ca="1">INDEX(Regions!A$1:A$5, RANDBETWEEN(1, ROWS(Regions!A$1:A$5)))</f>
        <v>דרום</v>
      </c>
      <c r="C263" s="22" t="str">
        <f ca="1">INDEX(Agents!A$1:A$6, RANDBETWEEN(1, ROWS(Agents!A$1:A$6)))</f>
        <v>אורי גולדשטיין</v>
      </c>
      <c r="D263" s="18" t="str">
        <f ca="1">INDEX(Payment_Methods!A$1:A$5, RANDBETWEEN(1, ROWS([1]Payment_method!A$1:A$5)))</f>
        <v>PayPal</v>
      </c>
      <c r="E263" s="23">
        <f ca="1">H263*Agent_Commission!$A$2</f>
        <v>1588.65</v>
      </c>
      <c r="F263" s="19">
        <f t="shared" ca="1" si="21"/>
        <v>17000</v>
      </c>
      <c r="G263" s="20">
        <f ca="1">VLOOKUP(A:A,BOA!F:G,2,FALSE)</f>
        <v>3.738</v>
      </c>
      <c r="H263" s="13">
        <f t="shared" ca="1" si="22"/>
        <v>63546</v>
      </c>
      <c r="I263" s="23">
        <f t="shared" ca="1" si="23"/>
        <v>23172</v>
      </c>
      <c r="J263" s="13">
        <f t="shared" ca="1" si="24"/>
        <v>38785.35</v>
      </c>
    </row>
    <row r="264" spans="1:10">
      <c r="A264" s="21">
        <f t="shared" ca="1" si="20"/>
        <v>45379</v>
      </c>
      <c r="B264" s="18" t="str">
        <f ca="1">INDEX(Regions!A$1:A$5, RANDBETWEEN(1, ROWS(Regions!A$1:A$5)))</f>
        <v>מרכז</v>
      </c>
      <c r="C264" s="22" t="str">
        <f ca="1">INDEX(Agents!A$1:A$6, RANDBETWEEN(1, ROWS(Agents!A$1:A$6)))</f>
        <v>יעל פרידמן</v>
      </c>
      <c r="D264" s="18" t="str">
        <f ca="1">INDEX(Payment_Methods!A$1:A$5, RANDBETWEEN(1, ROWS([1]Payment_method!A$1:A$5)))</f>
        <v>PayBox</v>
      </c>
      <c r="E264" s="23">
        <f ca="1">H264*Agent_Commission!$A$2</f>
        <v>1978.5375000000001</v>
      </c>
      <c r="F264" s="19">
        <f t="shared" ca="1" si="21"/>
        <v>21500</v>
      </c>
      <c r="G264" s="20">
        <f ca="1">VLOOKUP(A:A,BOA!F:G,2,FALSE)</f>
        <v>3.681</v>
      </c>
      <c r="H264" s="13">
        <f t="shared" ca="1" si="22"/>
        <v>79141.5</v>
      </c>
      <c r="I264" s="23">
        <f t="shared" ca="1" si="23"/>
        <v>22924</v>
      </c>
      <c r="J264" s="13">
        <f t="shared" ca="1" si="24"/>
        <v>54238.962500000001</v>
      </c>
    </row>
    <row r="265" spans="1:10">
      <c r="A265" s="21">
        <f t="shared" ca="1" si="20"/>
        <v>45613</v>
      </c>
      <c r="B265" s="18" t="str">
        <f ca="1">INDEX(Regions!A$1:A$5, RANDBETWEEN(1, ROWS(Regions!A$1:A$5)))</f>
        <v>מזרח</v>
      </c>
      <c r="C265" s="22" t="str">
        <f ca="1">INDEX(Agents!A$1:A$6, RANDBETWEEN(1, ROWS(Agents!A$1:A$6)))</f>
        <v>מיכל רוזנברג</v>
      </c>
      <c r="D265" s="18" t="str">
        <f ca="1">INDEX(Payment_Methods!A$1:A$5, RANDBETWEEN(1, ROWS([1]Payment_method!A$1:A$5)))</f>
        <v>Bit</v>
      </c>
      <c r="E265" s="23">
        <f ca="1">H265*Agent_Commission!$A$2</f>
        <v>3275.125</v>
      </c>
      <c r="F265" s="19">
        <f t="shared" ca="1" si="21"/>
        <v>35000</v>
      </c>
      <c r="G265" s="20">
        <f ca="1">VLOOKUP(A:A,BOA!F:G,2,FALSE)</f>
        <v>3.7429999999999999</v>
      </c>
      <c r="H265" s="13">
        <f t="shared" ca="1" si="22"/>
        <v>131005</v>
      </c>
      <c r="I265" s="23">
        <f t="shared" ca="1" si="23"/>
        <v>41934</v>
      </c>
      <c r="J265" s="13">
        <f t="shared" ca="1" si="24"/>
        <v>85795.875</v>
      </c>
    </row>
    <row r="266" spans="1:10">
      <c r="A266" s="21">
        <f t="shared" ca="1" si="20"/>
        <v>45581</v>
      </c>
      <c r="B266" s="18" t="str">
        <f ca="1">INDEX(Regions!A$1:A$5, RANDBETWEEN(1, ROWS(Regions!A$1:A$5)))</f>
        <v>מערב</v>
      </c>
      <c r="C266" s="22" t="str">
        <f ca="1">INDEX(Agents!A$1:A$6, RANDBETWEEN(1, ROWS(Agents!A$1:A$6)))</f>
        <v>אורי גולדשטיין</v>
      </c>
      <c r="D266" s="18" t="str">
        <f ca="1">INDEX(Payment_Methods!A$1:A$5, RANDBETWEEN(1, ROWS([1]Payment_method!A$1:A$5)))</f>
        <v>PayPal</v>
      </c>
      <c r="E266" s="23">
        <f ca="1">H266*Agent_Commission!$A$2</f>
        <v>2304.8375000000001</v>
      </c>
      <c r="F266" s="19">
        <f t="shared" ca="1" si="21"/>
        <v>24500</v>
      </c>
      <c r="G266" s="20">
        <f ca="1">VLOOKUP(A:A,BOA!F:G,2,FALSE)</f>
        <v>3.7629999999999999</v>
      </c>
      <c r="H266" s="13">
        <f t="shared" ca="1" si="22"/>
        <v>92193.5</v>
      </c>
      <c r="I266" s="23">
        <f t="shared" ca="1" si="23"/>
        <v>54958</v>
      </c>
      <c r="J266" s="13">
        <f t="shared" ca="1" si="24"/>
        <v>34930.662499999999</v>
      </c>
    </row>
    <row r="267" spans="1:10">
      <c r="A267" s="21">
        <f t="shared" ca="1" si="20"/>
        <v>45563</v>
      </c>
      <c r="B267" s="18" t="str">
        <f ca="1">INDEX(Regions!A$1:A$5, RANDBETWEEN(1, ROWS(Regions!A$1:A$5)))</f>
        <v>מרכז</v>
      </c>
      <c r="C267" s="22" t="str">
        <f ca="1">INDEX(Agents!A$1:A$6, RANDBETWEEN(1, ROWS(Agents!A$1:A$6)))</f>
        <v>מיכל רוזנברג</v>
      </c>
      <c r="D267" s="18" t="str">
        <f ca="1">INDEX(Payment_Methods!A$1:A$5, RANDBETWEEN(1, ROWS([1]Payment_method!A$1:A$5)))</f>
        <v>PayBox</v>
      </c>
      <c r="E267" s="23">
        <f ca="1">H267*Agent_Commission!$A$2</f>
        <v>1759.4</v>
      </c>
      <c r="F267" s="19">
        <f t="shared" ca="1" si="21"/>
        <v>19000</v>
      </c>
      <c r="G267" s="20">
        <f ca="1">VLOOKUP(A:A,BOA!F:G,2,FALSE)</f>
        <v>3.7040000000000002</v>
      </c>
      <c r="H267" s="13">
        <f t="shared" ca="1" si="22"/>
        <v>70376</v>
      </c>
      <c r="I267" s="23">
        <f t="shared" ca="1" si="23"/>
        <v>31657</v>
      </c>
      <c r="J267" s="13">
        <f t="shared" ca="1" si="24"/>
        <v>36959.599999999999</v>
      </c>
    </row>
    <row r="268" spans="1:10">
      <c r="A268" s="21">
        <f t="shared" ca="1" si="20"/>
        <v>45509</v>
      </c>
      <c r="B268" s="18" t="str">
        <f ca="1">INDEX(Regions!A$1:A$5, RANDBETWEEN(1, ROWS(Regions!A$1:A$5)))</f>
        <v>מרכז</v>
      </c>
      <c r="C268" s="22" t="str">
        <f ca="1">INDEX(Agents!A$1:A$6, RANDBETWEEN(1, ROWS(Agents!A$1:A$6)))</f>
        <v>מיכל רוזנברג</v>
      </c>
      <c r="D268" s="18" t="str">
        <f ca="1">INDEX(Payment_Methods!A$1:A$5, RANDBETWEEN(1, ROWS([1]Payment_method!A$1:A$5)))</f>
        <v>PayBox</v>
      </c>
      <c r="E268" s="23">
        <f ca="1">H268*Agent_Commission!$A$2</f>
        <v>1864.2</v>
      </c>
      <c r="F268" s="19">
        <f t="shared" ca="1" si="21"/>
        <v>19500</v>
      </c>
      <c r="G268" s="20">
        <f ca="1">VLOOKUP(A:A,BOA!F:G,2,FALSE)</f>
        <v>3.8239999999999998</v>
      </c>
      <c r="H268" s="13">
        <f t="shared" ca="1" si="22"/>
        <v>74568</v>
      </c>
      <c r="I268" s="23">
        <f t="shared" ca="1" si="23"/>
        <v>46411</v>
      </c>
      <c r="J268" s="13">
        <f t="shared" ca="1" si="24"/>
        <v>26292.799999999999</v>
      </c>
    </row>
    <row r="269" spans="1:10">
      <c r="A269" s="21">
        <f t="shared" ca="1" si="20"/>
        <v>45593</v>
      </c>
      <c r="B269" s="18" t="str">
        <f ca="1">INDEX(Regions!A$1:A$5, RANDBETWEEN(1, ROWS(Regions!A$1:A$5)))</f>
        <v>מזרח</v>
      </c>
      <c r="C269" s="22" t="str">
        <f ca="1">INDEX(Agents!A$1:A$6, RANDBETWEEN(1, ROWS(Agents!A$1:A$6)))</f>
        <v>מיכל רוזנברג</v>
      </c>
      <c r="D269" s="18" t="str">
        <f ca="1">INDEX(Payment_Methods!A$1:A$5, RANDBETWEEN(1, ROWS([1]Payment_method!A$1:A$5)))</f>
        <v>Cash</v>
      </c>
      <c r="E269" s="23">
        <f ca="1">H269*Agent_Commission!$A$2</f>
        <v>2050.4</v>
      </c>
      <c r="F269" s="19">
        <f t="shared" ca="1" si="21"/>
        <v>22000</v>
      </c>
      <c r="G269" s="20">
        <f ca="1">VLOOKUP(A:A,BOA!F:G,2,FALSE)</f>
        <v>3.7280000000000002</v>
      </c>
      <c r="H269" s="13">
        <f t="shared" ca="1" si="22"/>
        <v>82016</v>
      </c>
      <c r="I269" s="23">
        <f t="shared" ca="1" si="23"/>
        <v>18319</v>
      </c>
      <c r="J269" s="13">
        <f t="shared" ca="1" si="24"/>
        <v>61646.6</v>
      </c>
    </row>
    <row r="270" spans="1:10">
      <c r="A270" s="21">
        <f t="shared" ca="1" si="20"/>
        <v>45476</v>
      </c>
      <c r="B270" s="18" t="str">
        <f ca="1">INDEX(Regions!A$1:A$5, RANDBETWEEN(1, ROWS(Regions!A$1:A$5)))</f>
        <v>מערב</v>
      </c>
      <c r="C270" s="22" t="str">
        <f ca="1">INDEX(Agents!A$1:A$6, RANDBETWEEN(1, ROWS(Agents!A$1:A$6)))</f>
        <v>מיכל רוזנברג</v>
      </c>
      <c r="D270" s="18" t="str">
        <f ca="1">INDEX(Payment_Methods!A$1:A$5, RANDBETWEEN(1, ROWS([1]Payment_method!A$1:A$5)))</f>
        <v>Cash</v>
      </c>
      <c r="E270" s="23">
        <f ca="1">H270*Agent_Commission!$A$2</f>
        <v>1740.3875</v>
      </c>
      <c r="F270" s="19">
        <f t="shared" ca="1" si="21"/>
        <v>18500</v>
      </c>
      <c r="G270" s="20">
        <f ca="1">VLOOKUP(A:A,BOA!F:G,2,FALSE)</f>
        <v>3.7629999999999999</v>
      </c>
      <c r="H270" s="13">
        <f t="shared" ca="1" si="22"/>
        <v>69615.5</v>
      </c>
      <c r="I270" s="23">
        <f t="shared" ca="1" si="23"/>
        <v>20682</v>
      </c>
      <c r="J270" s="13">
        <f t="shared" ca="1" si="24"/>
        <v>47193.112500000003</v>
      </c>
    </row>
    <row r="271" spans="1:10">
      <c r="A271" s="21">
        <f t="shared" ca="1" si="20"/>
        <v>45590</v>
      </c>
      <c r="B271" s="18" t="str">
        <f ca="1">INDEX(Regions!A$1:A$5, RANDBETWEEN(1, ROWS(Regions!A$1:A$5)))</f>
        <v>צפון</v>
      </c>
      <c r="C271" s="22" t="str">
        <f ca="1">INDEX(Agents!A$1:A$6, RANDBETWEEN(1, ROWS(Agents!A$1:A$6)))</f>
        <v>נועם אברמוביץ</v>
      </c>
      <c r="D271" s="18" t="str">
        <f ca="1">INDEX(Payment_Methods!A$1:A$5, RANDBETWEEN(1, ROWS([1]Payment_method!A$1:A$5)))</f>
        <v>PayPal</v>
      </c>
      <c r="E271" s="23">
        <f ca="1">H271*Agent_Commission!$A$2</f>
        <v>3217.25</v>
      </c>
      <c r="F271" s="19">
        <f t="shared" ca="1" si="21"/>
        <v>34000</v>
      </c>
      <c r="G271" s="20">
        <f ca="1">VLOOKUP(A:A,BOA!F:G,2,FALSE)</f>
        <v>3.7850000000000001</v>
      </c>
      <c r="H271" s="13">
        <f t="shared" ca="1" si="22"/>
        <v>128690</v>
      </c>
      <c r="I271" s="23">
        <f t="shared" ca="1" si="23"/>
        <v>20841</v>
      </c>
      <c r="J271" s="13">
        <f t="shared" ca="1" si="24"/>
        <v>104631.75</v>
      </c>
    </row>
    <row r="272" spans="1:10">
      <c r="A272" s="21">
        <f t="shared" ca="1" si="20"/>
        <v>45314</v>
      </c>
      <c r="B272" s="18" t="str">
        <f ca="1">INDEX(Regions!A$1:A$5, RANDBETWEEN(1, ROWS(Regions!A$1:A$5)))</f>
        <v>מרכז</v>
      </c>
      <c r="C272" s="22" t="str">
        <f ca="1">INDEX(Agents!A$1:A$6, RANDBETWEEN(1, ROWS(Agents!A$1:A$6)))</f>
        <v>דניאל לוי</v>
      </c>
      <c r="D272" s="18" t="str">
        <f ca="1">INDEX(Payment_Methods!A$1:A$5, RANDBETWEEN(1, ROWS([1]Payment_method!A$1:A$5)))</f>
        <v>PayBox</v>
      </c>
      <c r="E272" s="23">
        <f ca="1">H272*Agent_Commission!$A$2</f>
        <v>1696.95</v>
      </c>
      <c r="F272" s="19">
        <f t="shared" ca="1" si="21"/>
        <v>18000</v>
      </c>
      <c r="G272" s="20">
        <f ca="1">VLOOKUP(A:A,BOA!F:G,2,FALSE)</f>
        <v>3.7709999999999999</v>
      </c>
      <c r="H272" s="13">
        <f t="shared" ca="1" si="22"/>
        <v>67878</v>
      </c>
      <c r="I272" s="23">
        <f t="shared" ca="1" si="23"/>
        <v>49831</v>
      </c>
      <c r="J272" s="13">
        <f t="shared" ca="1" si="24"/>
        <v>16350.05</v>
      </c>
    </row>
    <row r="273" spans="1:10">
      <c r="A273" s="21">
        <f t="shared" ca="1" si="20"/>
        <v>45320</v>
      </c>
      <c r="B273" s="18" t="str">
        <f ca="1">INDEX(Regions!A$1:A$5, RANDBETWEEN(1, ROWS(Regions!A$1:A$5)))</f>
        <v>מזרח</v>
      </c>
      <c r="C273" s="22" t="str">
        <f ca="1">INDEX(Agents!A$1:A$6, RANDBETWEEN(1, ROWS(Agents!A$1:A$6)))</f>
        <v>יובל כהן</v>
      </c>
      <c r="D273" s="18" t="str">
        <f ca="1">INDEX(Payment_Methods!A$1:A$5, RANDBETWEEN(1, ROWS([1]Payment_method!A$1:A$5)))</f>
        <v>Credit</v>
      </c>
      <c r="E273" s="23">
        <f ca="1">H273*Agent_Commission!$A$2</f>
        <v>2534.8125</v>
      </c>
      <c r="F273" s="19">
        <f t="shared" ca="1" si="21"/>
        <v>27500</v>
      </c>
      <c r="G273" s="20">
        <f ca="1">VLOOKUP(A:A,BOA!F:G,2,FALSE)</f>
        <v>3.6869999999999998</v>
      </c>
      <c r="H273" s="13">
        <f t="shared" ca="1" si="22"/>
        <v>101392.5</v>
      </c>
      <c r="I273" s="23">
        <f t="shared" ca="1" si="23"/>
        <v>18961</v>
      </c>
      <c r="J273" s="13">
        <f t="shared" ca="1" si="24"/>
        <v>79896.6875</v>
      </c>
    </row>
    <row r="274" spans="1:10">
      <c r="A274" s="21">
        <f t="shared" ca="1" si="20"/>
        <v>45464</v>
      </c>
      <c r="B274" s="18" t="str">
        <f ca="1">INDEX(Regions!A$1:A$5, RANDBETWEEN(1, ROWS(Regions!A$1:A$5)))</f>
        <v>מרכז</v>
      </c>
      <c r="C274" s="22" t="str">
        <f ca="1">INDEX(Agents!A$1:A$6, RANDBETWEEN(1, ROWS(Agents!A$1:A$6)))</f>
        <v>יעל פרידמן</v>
      </c>
      <c r="D274" s="18" t="str">
        <f ca="1">INDEX(Payment_Methods!A$1:A$5, RANDBETWEEN(1, ROWS([1]Payment_method!A$1:A$5)))</f>
        <v>PayPal</v>
      </c>
      <c r="E274" s="23">
        <f ca="1">H274*Agent_Commission!$A$2</f>
        <v>2383.6125000000002</v>
      </c>
      <c r="F274" s="19">
        <f t="shared" ca="1" si="21"/>
        <v>25500</v>
      </c>
      <c r="G274" s="20">
        <f ca="1">VLOOKUP(A:A,BOA!F:G,2,FALSE)</f>
        <v>3.7389999999999999</v>
      </c>
      <c r="H274" s="13">
        <f t="shared" ca="1" si="22"/>
        <v>95344.5</v>
      </c>
      <c r="I274" s="23">
        <f t="shared" ca="1" si="23"/>
        <v>16077</v>
      </c>
      <c r="J274" s="13">
        <f t="shared" ca="1" si="24"/>
        <v>76883.887499999997</v>
      </c>
    </row>
    <row r="275" spans="1:10">
      <c r="A275" s="21">
        <f t="shared" ca="1" si="20"/>
        <v>45510</v>
      </c>
      <c r="B275" s="18" t="str">
        <f ca="1">INDEX(Regions!A$1:A$5, RANDBETWEEN(1, ROWS(Regions!A$1:A$5)))</f>
        <v>צפון</v>
      </c>
      <c r="C275" s="22" t="str">
        <f ca="1">INDEX(Agents!A$1:A$6, RANDBETWEEN(1, ROWS(Agents!A$1:A$6)))</f>
        <v>יעל פרידמן</v>
      </c>
      <c r="D275" s="18" t="str">
        <f ca="1">INDEX(Payment_Methods!A$1:A$5, RANDBETWEEN(1, ROWS([1]Payment_method!A$1:A$5)))</f>
        <v>Cash</v>
      </c>
      <c r="E275" s="23">
        <f ca="1">H275*Agent_Commission!$A$2</f>
        <v>3026.3625000000002</v>
      </c>
      <c r="F275" s="19">
        <f t="shared" ca="1" si="21"/>
        <v>31500</v>
      </c>
      <c r="G275" s="20">
        <f ca="1">VLOOKUP(A:A,BOA!F:G,2,FALSE)</f>
        <v>3.843</v>
      </c>
      <c r="H275" s="13">
        <f t="shared" ca="1" si="22"/>
        <v>121054.5</v>
      </c>
      <c r="I275" s="23">
        <f t="shared" ca="1" si="23"/>
        <v>15541</v>
      </c>
      <c r="J275" s="13">
        <f t="shared" ca="1" si="24"/>
        <v>102487.1375</v>
      </c>
    </row>
    <row r="276" spans="1:10">
      <c r="A276" s="21">
        <f t="shared" ca="1" si="20"/>
        <v>45472</v>
      </c>
      <c r="B276" s="18" t="str">
        <f ca="1">INDEX(Regions!A$1:A$5, RANDBETWEEN(1, ROWS(Regions!A$1:A$5)))</f>
        <v>מערב</v>
      </c>
      <c r="C276" s="22" t="str">
        <f ca="1">INDEX(Agents!A$1:A$6, RANDBETWEEN(1, ROWS(Agents!A$1:A$6)))</f>
        <v>אורי גולדשטיין</v>
      </c>
      <c r="D276" s="18" t="str">
        <f ca="1">INDEX(Payment_Methods!A$1:A$5, RANDBETWEEN(1, ROWS([1]Payment_method!A$1:A$5)))</f>
        <v>Bit</v>
      </c>
      <c r="E276" s="23">
        <f ca="1">H276*Agent_Commission!$A$2</f>
        <v>1033.7250000000001</v>
      </c>
      <c r="F276" s="19">
        <f t="shared" ca="1" si="21"/>
        <v>11000</v>
      </c>
      <c r="G276" s="20">
        <f ca="1">VLOOKUP(A:A,BOA!F:G,2,FALSE)</f>
        <v>3.7589999999999999</v>
      </c>
      <c r="H276" s="13">
        <f t="shared" ca="1" si="22"/>
        <v>41349</v>
      </c>
      <c r="I276" s="23">
        <f t="shared" ca="1" si="23"/>
        <v>33692</v>
      </c>
      <c r="J276" s="13">
        <f t="shared" ca="1" si="24"/>
        <v>6623.2749999999996</v>
      </c>
    </row>
    <row r="277" spans="1:10">
      <c r="A277" s="21">
        <f t="shared" ca="1" si="20"/>
        <v>45304</v>
      </c>
      <c r="B277" s="18" t="str">
        <f ca="1">INDEX(Regions!A$1:A$5, RANDBETWEEN(1, ROWS(Regions!A$1:A$5)))</f>
        <v>מערב</v>
      </c>
      <c r="C277" s="22" t="str">
        <f ca="1">INDEX(Agents!A$1:A$6, RANDBETWEEN(1, ROWS(Agents!A$1:A$6)))</f>
        <v>מיכל רוזנברג</v>
      </c>
      <c r="D277" s="18" t="str">
        <f ca="1">INDEX(Payment_Methods!A$1:A$5, RANDBETWEEN(1, ROWS([1]Payment_method!A$1:A$5)))</f>
        <v>PayPal</v>
      </c>
      <c r="E277" s="23">
        <f ca="1">H277*Agent_Commission!$A$2</f>
        <v>3401.8</v>
      </c>
      <c r="F277" s="19">
        <f t="shared" ca="1" si="21"/>
        <v>36500</v>
      </c>
      <c r="G277" s="20">
        <f ca="1">VLOOKUP(A:A,BOA!F:G,2,FALSE)</f>
        <v>3.7280000000000002</v>
      </c>
      <c r="H277" s="13">
        <f t="shared" ca="1" si="22"/>
        <v>136072</v>
      </c>
      <c r="I277" s="23">
        <f t="shared" ca="1" si="23"/>
        <v>47782</v>
      </c>
      <c r="J277" s="13">
        <f t="shared" ca="1" si="24"/>
        <v>84888.2</v>
      </c>
    </row>
    <row r="278" spans="1:10">
      <c r="A278" s="21">
        <f t="shared" ca="1" si="20"/>
        <v>45467</v>
      </c>
      <c r="B278" s="18" t="str">
        <f ca="1">INDEX(Regions!A$1:A$5, RANDBETWEEN(1, ROWS(Regions!A$1:A$5)))</f>
        <v>צפון</v>
      </c>
      <c r="C278" s="22" t="str">
        <f ca="1">INDEX(Agents!A$1:A$6, RANDBETWEEN(1, ROWS(Agents!A$1:A$6)))</f>
        <v>דניאל לוי</v>
      </c>
      <c r="D278" s="18" t="str">
        <f ca="1">INDEX(Payment_Methods!A$1:A$5, RANDBETWEEN(1, ROWS([1]Payment_method!A$1:A$5)))</f>
        <v>PayPal</v>
      </c>
      <c r="E278" s="23">
        <f ca="1">H278*Agent_Commission!$A$2</f>
        <v>2327.5</v>
      </c>
      <c r="F278" s="19">
        <f t="shared" ca="1" si="21"/>
        <v>25000</v>
      </c>
      <c r="G278" s="20">
        <f ca="1">VLOOKUP(A:A,BOA!F:G,2,FALSE)</f>
        <v>3.7240000000000002</v>
      </c>
      <c r="H278" s="13">
        <f t="shared" ca="1" si="22"/>
        <v>93100</v>
      </c>
      <c r="I278" s="23">
        <f t="shared" ca="1" si="23"/>
        <v>48712</v>
      </c>
      <c r="J278" s="13">
        <f t="shared" ca="1" si="24"/>
        <v>42060.5</v>
      </c>
    </row>
    <row r="279" spans="1:10">
      <c r="A279" s="21">
        <f t="shared" ca="1" si="20"/>
        <v>45267</v>
      </c>
      <c r="B279" s="18" t="str">
        <f ca="1">INDEX(Regions!A$1:A$5, RANDBETWEEN(1, ROWS(Regions!A$1:A$5)))</f>
        <v>דרום</v>
      </c>
      <c r="C279" s="22" t="str">
        <f ca="1">INDEX(Agents!A$1:A$6, RANDBETWEEN(1, ROWS(Agents!A$1:A$6)))</f>
        <v>יעל פרידמן</v>
      </c>
      <c r="D279" s="18" t="str">
        <f ca="1">INDEX(Payment_Methods!A$1:A$5, RANDBETWEEN(1, ROWS([1]Payment_method!A$1:A$5)))</f>
        <v>PayBox</v>
      </c>
      <c r="E279" s="23">
        <f ca="1">H279*Agent_Commission!$A$2</f>
        <v>3517.8500000000004</v>
      </c>
      <c r="F279" s="19">
        <f t="shared" ca="1" si="21"/>
        <v>38000</v>
      </c>
      <c r="G279" s="20">
        <f ca="1">VLOOKUP(A:A,BOA!F:G,2,FALSE)</f>
        <v>3.7029999999999998</v>
      </c>
      <c r="H279" s="13">
        <f t="shared" ca="1" si="22"/>
        <v>140714</v>
      </c>
      <c r="I279" s="23">
        <f t="shared" ca="1" si="23"/>
        <v>46686</v>
      </c>
      <c r="J279" s="13">
        <f t="shared" ca="1" si="24"/>
        <v>90510.15</v>
      </c>
    </row>
    <row r="280" spans="1:10">
      <c r="A280" s="21">
        <f t="shared" ca="1" si="20"/>
        <v>45309</v>
      </c>
      <c r="B280" s="18" t="str">
        <f ca="1">INDEX(Regions!A$1:A$5, RANDBETWEEN(1, ROWS(Regions!A$1:A$5)))</f>
        <v>מרכז</v>
      </c>
      <c r="C280" s="22" t="str">
        <f ca="1">INDEX(Agents!A$1:A$6, RANDBETWEEN(1, ROWS(Agents!A$1:A$6)))</f>
        <v>מיכל רוזנברג</v>
      </c>
      <c r="D280" s="18" t="str">
        <f ca="1">INDEX(Payment_Methods!A$1:A$5, RANDBETWEEN(1, ROWS([1]Payment_method!A$1:A$5)))</f>
        <v>PayPal</v>
      </c>
      <c r="E280" s="23">
        <f ca="1">H280*Agent_Commission!$A$2</f>
        <v>3766</v>
      </c>
      <c r="F280" s="19">
        <f t="shared" ca="1" si="21"/>
        <v>40000</v>
      </c>
      <c r="G280" s="20">
        <f ca="1">VLOOKUP(A:A,BOA!F:G,2,FALSE)</f>
        <v>3.766</v>
      </c>
      <c r="H280" s="13">
        <f t="shared" ca="1" si="22"/>
        <v>150640</v>
      </c>
      <c r="I280" s="23">
        <f t="shared" ca="1" si="23"/>
        <v>47352</v>
      </c>
      <c r="J280" s="13">
        <f t="shared" ca="1" si="24"/>
        <v>99522</v>
      </c>
    </row>
    <row r="281" spans="1:10">
      <c r="A281" s="21">
        <f t="shared" ca="1" si="20"/>
        <v>45426</v>
      </c>
      <c r="B281" s="18" t="str">
        <f ca="1">INDEX(Regions!A$1:A$5, RANDBETWEEN(1, ROWS(Regions!A$1:A$5)))</f>
        <v>מרכז</v>
      </c>
      <c r="C281" s="22" t="str">
        <f ca="1">INDEX(Agents!A$1:A$6, RANDBETWEEN(1, ROWS(Agents!A$1:A$6)))</f>
        <v>דניאל לוי</v>
      </c>
      <c r="D281" s="18" t="str">
        <f ca="1">INDEX(Payment_Methods!A$1:A$5, RANDBETWEEN(1, ROWS([1]Payment_method!A$1:A$5)))</f>
        <v>Bit</v>
      </c>
      <c r="E281" s="23">
        <f ca="1">H281*Agent_Commission!$A$2</f>
        <v>1629.25</v>
      </c>
      <c r="F281" s="19">
        <f t="shared" ca="1" si="21"/>
        <v>17500</v>
      </c>
      <c r="G281" s="20">
        <f ca="1">VLOOKUP(A:A,BOA!F:G,2,FALSE)</f>
        <v>3.7240000000000002</v>
      </c>
      <c r="H281" s="13">
        <f t="shared" ca="1" si="22"/>
        <v>65170</v>
      </c>
      <c r="I281" s="23">
        <f t="shared" ca="1" si="23"/>
        <v>54615</v>
      </c>
      <c r="J281" s="13">
        <f t="shared" ca="1" si="24"/>
        <v>8925.75</v>
      </c>
    </row>
    <row r="282" spans="1:10">
      <c r="A282" s="21">
        <f t="shared" ca="1" si="20"/>
        <v>45327</v>
      </c>
      <c r="B282" s="18" t="str">
        <f ca="1">INDEX(Regions!A$1:A$5, RANDBETWEEN(1, ROWS(Regions!A$1:A$5)))</f>
        <v>צפון</v>
      </c>
      <c r="C282" s="22" t="str">
        <f ca="1">INDEX(Agents!A$1:A$6, RANDBETWEEN(1, ROWS(Agents!A$1:A$6)))</f>
        <v>דניאל לוי</v>
      </c>
      <c r="D282" s="18" t="str">
        <f ca="1">INDEX(Payment_Methods!A$1:A$5, RANDBETWEEN(1, ROWS([1]Payment_method!A$1:A$5)))</f>
        <v>Credit</v>
      </c>
      <c r="E282" s="23">
        <f ca="1">H282*Agent_Commission!$A$2</f>
        <v>2894.0625</v>
      </c>
      <c r="F282" s="19">
        <f t="shared" ca="1" si="21"/>
        <v>31500</v>
      </c>
      <c r="G282" s="20">
        <f ca="1">VLOOKUP(A:A,BOA!F:G,2,FALSE)</f>
        <v>3.6749999999999998</v>
      </c>
      <c r="H282" s="13">
        <f t="shared" ca="1" si="22"/>
        <v>115762.5</v>
      </c>
      <c r="I282" s="23">
        <f t="shared" ca="1" si="23"/>
        <v>51426</v>
      </c>
      <c r="J282" s="13">
        <f t="shared" ca="1" si="24"/>
        <v>61442.4375</v>
      </c>
    </row>
    <row r="283" spans="1:10">
      <c r="A283" s="21">
        <f t="shared" ca="1" si="20"/>
        <v>45537</v>
      </c>
      <c r="B283" s="18" t="str">
        <f ca="1">INDEX(Regions!A$1:A$5, RANDBETWEEN(1, ROWS(Regions!A$1:A$5)))</f>
        <v>צפון</v>
      </c>
      <c r="C283" s="22" t="str">
        <f ca="1">INDEX(Agents!A$1:A$6, RANDBETWEEN(1, ROWS(Agents!A$1:A$6)))</f>
        <v>יובל כהן</v>
      </c>
      <c r="D283" s="18" t="str">
        <f ca="1">INDEX(Payment_Methods!A$1:A$5, RANDBETWEEN(1, ROWS([1]Payment_method!A$1:A$5)))</f>
        <v>PayBox</v>
      </c>
      <c r="E283" s="23">
        <f ca="1">H283*Agent_Commission!$A$2</f>
        <v>2831.8500000000004</v>
      </c>
      <c r="F283" s="19">
        <f t="shared" ca="1" si="21"/>
        <v>31000</v>
      </c>
      <c r="G283" s="20">
        <f ca="1">VLOOKUP(A:A,BOA!F:G,2,FALSE)</f>
        <v>3.6539999999999999</v>
      </c>
      <c r="H283" s="13">
        <f t="shared" ca="1" si="22"/>
        <v>113274</v>
      </c>
      <c r="I283" s="23">
        <f t="shared" ca="1" si="23"/>
        <v>21804</v>
      </c>
      <c r="J283" s="13">
        <f t="shared" ca="1" si="24"/>
        <v>88638.15</v>
      </c>
    </row>
    <row r="284" spans="1:10">
      <c r="A284" s="21">
        <f t="shared" ca="1" si="20"/>
        <v>45357</v>
      </c>
      <c r="B284" s="18" t="str">
        <f ca="1">INDEX(Regions!A$1:A$5, RANDBETWEEN(1, ROWS(Regions!A$1:A$5)))</f>
        <v>מרכז</v>
      </c>
      <c r="C284" s="22" t="str">
        <f ca="1">INDEX(Agents!A$1:A$6, RANDBETWEEN(1, ROWS(Agents!A$1:A$6)))</f>
        <v>יעל פרידמן</v>
      </c>
      <c r="D284" s="18" t="str">
        <f ca="1">INDEX(Payment_Methods!A$1:A$5, RANDBETWEEN(1, ROWS([1]Payment_method!A$1:A$5)))</f>
        <v>Cash</v>
      </c>
      <c r="E284" s="23">
        <f ca="1">H284*Agent_Commission!$A$2</f>
        <v>1307.9000000000001</v>
      </c>
      <c r="F284" s="19">
        <f t="shared" ca="1" si="21"/>
        <v>14500</v>
      </c>
      <c r="G284" s="20">
        <f ca="1">VLOOKUP(A:A,BOA!F:G,2,FALSE)</f>
        <v>3.6080000000000001</v>
      </c>
      <c r="H284" s="13">
        <f t="shared" ca="1" si="22"/>
        <v>52316</v>
      </c>
      <c r="I284" s="23">
        <f t="shared" ca="1" si="23"/>
        <v>42328</v>
      </c>
      <c r="J284" s="13">
        <f t="shared" ca="1" si="24"/>
        <v>8680.1</v>
      </c>
    </row>
    <row r="285" spans="1:10">
      <c r="A285" s="21">
        <f t="shared" ca="1" si="20"/>
        <v>45437</v>
      </c>
      <c r="B285" s="18" t="str">
        <f ca="1">INDEX(Regions!A$1:A$5, RANDBETWEEN(1, ROWS(Regions!A$1:A$5)))</f>
        <v>צפון</v>
      </c>
      <c r="C285" s="22" t="str">
        <f ca="1">INDEX(Agents!A$1:A$6, RANDBETWEEN(1, ROWS(Agents!A$1:A$6)))</f>
        <v>דניאל לוי</v>
      </c>
      <c r="D285" s="18" t="str">
        <f ca="1">INDEX(Payment_Methods!A$1:A$5, RANDBETWEEN(1, ROWS([1]Payment_method!A$1:A$5)))</f>
        <v>PayBox</v>
      </c>
      <c r="E285" s="23">
        <f ca="1">H285*Agent_Commission!$A$2</f>
        <v>1239.6375</v>
      </c>
      <c r="F285" s="19">
        <f t="shared" ca="1" si="21"/>
        <v>13500</v>
      </c>
      <c r="G285" s="20">
        <f ca="1">VLOOKUP(A:A,BOA!F:G,2,FALSE)</f>
        <v>3.673</v>
      </c>
      <c r="H285" s="13">
        <f t="shared" ca="1" si="22"/>
        <v>49585.5</v>
      </c>
      <c r="I285" s="23">
        <f t="shared" ca="1" si="23"/>
        <v>43634</v>
      </c>
      <c r="J285" s="13">
        <f t="shared" ca="1" si="24"/>
        <v>4711.8625000000002</v>
      </c>
    </row>
    <row r="286" spans="1:10">
      <c r="A286" s="21">
        <f t="shared" ca="1" si="20"/>
        <v>45537</v>
      </c>
      <c r="B286" s="18" t="str">
        <f ca="1">INDEX(Regions!A$1:A$5, RANDBETWEEN(1, ROWS(Regions!A$1:A$5)))</f>
        <v>מרכז</v>
      </c>
      <c r="C286" s="22" t="str">
        <f ca="1">INDEX(Agents!A$1:A$6, RANDBETWEEN(1, ROWS(Agents!A$1:A$6)))</f>
        <v>אורי גולדשטיין</v>
      </c>
      <c r="D286" s="18" t="str">
        <f ca="1">INDEX(Payment_Methods!A$1:A$5, RANDBETWEEN(1, ROWS([1]Payment_method!A$1:A$5)))</f>
        <v>Credit</v>
      </c>
      <c r="E286" s="23">
        <f ca="1">H286*Agent_Commission!$A$2</f>
        <v>2512.125</v>
      </c>
      <c r="F286" s="19">
        <f t="shared" ca="1" si="21"/>
        <v>27500</v>
      </c>
      <c r="G286" s="20">
        <f ca="1">VLOOKUP(A:A,BOA!F:G,2,FALSE)</f>
        <v>3.6539999999999999</v>
      </c>
      <c r="H286" s="13">
        <f t="shared" ca="1" si="22"/>
        <v>100485</v>
      </c>
      <c r="I286" s="23">
        <f t="shared" ca="1" si="23"/>
        <v>26470</v>
      </c>
      <c r="J286" s="13">
        <f t="shared" ca="1" si="24"/>
        <v>71502.875</v>
      </c>
    </row>
    <row r="287" spans="1:10">
      <c r="A287" s="21">
        <f t="shared" ca="1" si="20"/>
        <v>45559</v>
      </c>
      <c r="B287" s="18" t="str">
        <f ca="1">INDEX(Regions!A$1:A$5, RANDBETWEEN(1, ROWS(Regions!A$1:A$5)))</f>
        <v>מערב</v>
      </c>
      <c r="C287" s="22" t="str">
        <f ca="1">INDEX(Agents!A$1:A$6, RANDBETWEEN(1, ROWS(Agents!A$1:A$6)))</f>
        <v>יובל כהן</v>
      </c>
      <c r="D287" s="18" t="str">
        <f ca="1">INDEX(Payment_Methods!A$1:A$5, RANDBETWEEN(1, ROWS([1]Payment_method!A$1:A$5)))</f>
        <v>Bit</v>
      </c>
      <c r="E287" s="23">
        <f ca="1">H287*Agent_Commission!$A$2</f>
        <v>2499.6125000000002</v>
      </c>
      <c r="F287" s="19">
        <f t="shared" ca="1" si="21"/>
        <v>26500</v>
      </c>
      <c r="G287" s="20">
        <f ca="1">VLOOKUP(A:A,BOA!F:G,2,FALSE)</f>
        <v>3.7730000000000001</v>
      </c>
      <c r="H287" s="13">
        <f t="shared" ca="1" si="22"/>
        <v>99984.5</v>
      </c>
      <c r="I287" s="23">
        <f t="shared" ca="1" si="23"/>
        <v>25700</v>
      </c>
      <c r="J287" s="13">
        <f t="shared" ca="1" si="24"/>
        <v>71784.887499999997</v>
      </c>
    </row>
    <row r="288" spans="1:10">
      <c r="A288" s="21">
        <f t="shared" ca="1" si="20"/>
        <v>45290</v>
      </c>
      <c r="B288" s="18" t="str">
        <f ca="1">INDEX(Regions!A$1:A$5, RANDBETWEEN(1, ROWS(Regions!A$1:A$5)))</f>
        <v>דרום</v>
      </c>
      <c r="C288" s="22" t="str">
        <f ca="1">INDEX(Agents!A$1:A$6, RANDBETWEEN(1, ROWS(Agents!A$1:A$6)))</f>
        <v>מיכל רוזנברג</v>
      </c>
      <c r="D288" s="18" t="str">
        <f ca="1">INDEX(Payment_Methods!A$1:A$5, RANDBETWEEN(1, ROWS([1]Payment_method!A$1:A$5)))</f>
        <v>Cash</v>
      </c>
      <c r="E288" s="23">
        <f ca="1">H288*Agent_Commission!$A$2</f>
        <v>2130.8625000000002</v>
      </c>
      <c r="F288" s="19">
        <f t="shared" ca="1" si="21"/>
        <v>23500</v>
      </c>
      <c r="G288" s="20">
        <f ca="1">VLOOKUP(A:A,BOA!F:G,2,FALSE)</f>
        <v>3.6269999999999998</v>
      </c>
      <c r="H288" s="13">
        <f t="shared" ca="1" si="22"/>
        <v>85234.5</v>
      </c>
      <c r="I288" s="23">
        <f t="shared" ca="1" si="23"/>
        <v>29830</v>
      </c>
      <c r="J288" s="13">
        <f t="shared" ca="1" si="24"/>
        <v>53273.637499999997</v>
      </c>
    </row>
    <row r="289" spans="1:10">
      <c r="A289" s="21">
        <f t="shared" ca="1" si="20"/>
        <v>45508</v>
      </c>
      <c r="B289" s="18" t="str">
        <f ca="1">INDEX(Regions!A$1:A$5, RANDBETWEEN(1, ROWS(Regions!A$1:A$5)))</f>
        <v>מערב</v>
      </c>
      <c r="C289" s="22" t="str">
        <f ca="1">INDEX(Agents!A$1:A$6, RANDBETWEEN(1, ROWS(Agents!A$1:A$6)))</f>
        <v>נועם אברמוביץ</v>
      </c>
      <c r="D289" s="18" t="str">
        <f ca="1">INDEX(Payment_Methods!A$1:A$5, RANDBETWEEN(1, ROWS([1]Payment_method!A$1:A$5)))</f>
        <v>Bit</v>
      </c>
      <c r="E289" s="23">
        <f ca="1">H289*Agent_Commission!$A$2</f>
        <v>2141.4375</v>
      </c>
      <c r="F289" s="19">
        <f t="shared" ca="1" si="21"/>
        <v>22500</v>
      </c>
      <c r="G289" s="20">
        <f ca="1">VLOOKUP(A:A,BOA!F:G,2,FALSE)</f>
        <v>3.8069999999999999</v>
      </c>
      <c r="H289" s="13">
        <f t="shared" ca="1" si="22"/>
        <v>85657.5</v>
      </c>
      <c r="I289" s="23">
        <f t="shared" ca="1" si="23"/>
        <v>29263</v>
      </c>
      <c r="J289" s="13">
        <f t="shared" ca="1" si="24"/>
        <v>54253.0625</v>
      </c>
    </row>
    <row r="290" spans="1:10">
      <c r="A290" s="21">
        <f t="shared" ca="1" si="20"/>
        <v>45612</v>
      </c>
      <c r="B290" s="18" t="str">
        <f ca="1">INDEX(Regions!A$1:A$5, RANDBETWEEN(1, ROWS(Regions!A$1:A$5)))</f>
        <v>מרכז</v>
      </c>
      <c r="C290" s="22" t="str">
        <f ca="1">INDEX(Agents!A$1:A$6, RANDBETWEEN(1, ROWS(Agents!A$1:A$6)))</f>
        <v>דניאל לוי</v>
      </c>
      <c r="D290" s="18" t="str">
        <f ca="1">INDEX(Payment_Methods!A$1:A$5, RANDBETWEEN(1, ROWS([1]Payment_method!A$1:A$5)))</f>
        <v>PayPal</v>
      </c>
      <c r="E290" s="23">
        <f ca="1">H290*Agent_Commission!$A$2</f>
        <v>1356.8375000000001</v>
      </c>
      <c r="F290" s="19">
        <f t="shared" ca="1" si="21"/>
        <v>14500</v>
      </c>
      <c r="G290" s="20">
        <f ca="1">VLOOKUP(A:A,BOA!F:G,2,FALSE)</f>
        <v>3.7429999999999999</v>
      </c>
      <c r="H290" s="13">
        <f t="shared" ca="1" si="22"/>
        <v>54273.5</v>
      </c>
      <c r="I290" s="23">
        <f t="shared" ca="1" si="23"/>
        <v>50178</v>
      </c>
      <c r="J290" s="13">
        <f t="shared" ca="1" si="24"/>
        <v>2738.6624999999999</v>
      </c>
    </row>
    <row r="291" spans="1:10">
      <c r="A291" s="21">
        <f t="shared" ca="1" si="20"/>
        <v>45497</v>
      </c>
      <c r="B291" s="18" t="str">
        <f ca="1">INDEX(Regions!A$1:A$5, RANDBETWEEN(1, ROWS(Regions!A$1:A$5)))</f>
        <v>מזרח</v>
      </c>
      <c r="C291" s="22" t="str">
        <f ca="1">INDEX(Agents!A$1:A$6, RANDBETWEEN(1, ROWS(Agents!A$1:A$6)))</f>
        <v>נועם אברמוביץ</v>
      </c>
      <c r="D291" s="18" t="str">
        <f ca="1">INDEX(Payment_Methods!A$1:A$5, RANDBETWEEN(1, ROWS([1]Payment_method!A$1:A$5)))</f>
        <v>PayPal</v>
      </c>
      <c r="E291" s="23">
        <f ca="1">H291*Agent_Commission!$A$2</f>
        <v>2584.2375000000002</v>
      </c>
      <c r="F291" s="19">
        <f t="shared" ca="1" si="21"/>
        <v>28500</v>
      </c>
      <c r="G291" s="20">
        <f ca="1">VLOOKUP(A:A,BOA!F:G,2,FALSE)</f>
        <v>3.6269999999999998</v>
      </c>
      <c r="H291" s="13">
        <f t="shared" ca="1" si="22"/>
        <v>103369.5</v>
      </c>
      <c r="I291" s="23">
        <f t="shared" ca="1" si="23"/>
        <v>41985</v>
      </c>
      <c r="J291" s="13">
        <f t="shared" ca="1" si="24"/>
        <v>58800.262499999997</v>
      </c>
    </row>
    <row r="292" spans="1:10">
      <c r="A292" s="21">
        <f t="shared" ca="1" si="20"/>
        <v>45324</v>
      </c>
      <c r="B292" s="18" t="str">
        <f ca="1">INDEX(Regions!A$1:A$5, RANDBETWEEN(1, ROWS(Regions!A$1:A$5)))</f>
        <v>דרום</v>
      </c>
      <c r="C292" s="22" t="str">
        <f ca="1">INDEX(Agents!A$1:A$6, RANDBETWEEN(1, ROWS(Agents!A$1:A$6)))</f>
        <v>יובל כהן</v>
      </c>
      <c r="D292" s="18" t="str">
        <f ca="1">INDEX(Payment_Methods!A$1:A$5, RANDBETWEEN(1, ROWS([1]Payment_method!A$1:A$5)))</f>
        <v>Bit</v>
      </c>
      <c r="E292" s="23">
        <f ca="1">H292*Agent_Commission!$A$2</f>
        <v>1366.5</v>
      </c>
      <c r="F292" s="19">
        <f t="shared" ca="1" si="21"/>
        <v>15000</v>
      </c>
      <c r="G292" s="20">
        <f ca="1">VLOOKUP(A:A,BOA!F:G,2,FALSE)</f>
        <v>3.6440000000000001</v>
      </c>
      <c r="H292" s="13">
        <f t="shared" ca="1" si="22"/>
        <v>54660</v>
      </c>
      <c r="I292" s="23">
        <f t="shared" ca="1" si="23"/>
        <v>18417</v>
      </c>
      <c r="J292" s="13">
        <f t="shared" ca="1" si="24"/>
        <v>34876.5</v>
      </c>
    </row>
    <row r="293" spans="1:10">
      <c r="A293" s="21">
        <f t="shared" ca="1" si="20"/>
        <v>45542</v>
      </c>
      <c r="B293" s="18" t="str">
        <f ca="1">INDEX(Regions!A$1:A$5, RANDBETWEEN(1, ROWS(Regions!A$1:A$5)))</f>
        <v>דרום</v>
      </c>
      <c r="C293" s="22" t="str">
        <f ca="1">INDEX(Agents!A$1:A$6, RANDBETWEEN(1, ROWS(Agents!A$1:A$6)))</f>
        <v>דניאל לוי</v>
      </c>
      <c r="D293" s="18" t="str">
        <f ca="1">INDEX(Payment_Methods!A$1:A$5, RANDBETWEEN(1, ROWS([1]Payment_method!A$1:A$5)))</f>
        <v>PayBox</v>
      </c>
      <c r="E293" s="23">
        <f ca="1">H293*Agent_Commission!$A$2</f>
        <v>3055.8</v>
      </c>
      <c r="F293" s="19">
        <f t="shared" ca="1" si="21"/>
        <v>33000</v>
      </c>
      <c r="G293" s="20">
        <f ca="1">VLOOKUP(A:A,BOA!F:G,2,FALSE)</f>
        <v>3.7040000000000002</v>
      </c>
      <c r="H293" s="13">
        <f t="shared" ca="1" si="22"/>
        <v>122232</v>
      </c>
      <c r="I293" s="23">
        <f t="shared" ca="1" si="23"/>
        <v>38441</v>
      </c>
      <c r="J293" s="13">
        <f t="shared" ca="1" si="24"/>
        <v>80735.199999999997</v>
      </c>
    </row>
    <row r="294" spans="1:10">
      <c r="A294" s="21">
        <f t="shared" ca="1" si="20"/>
        <v>45477</v>
      </c>
      <c r="B294" s="18" t="str">
        <f ca="1">INDEX(Regions!A$1:A$5, RANDBETWEEN(1, ROWS(Regions!A$1:A$5)))</f>
        <v>דרום</v>
      </c>
      <c r="C294" s="22" t="str">
        <f ca="1">INDEX(Agents!A$1:A$6, RANDBETWEEN(1, ROWS(Agents!A$1:A$6)))</f>
        <v>יעל פרידמן</v>
      </c>
      <c r="D294" s="18" t="str">
        <f ca="1">INDEX(Payment_Methods!A$1:A$5, RANDBETWEEN(1, ROWS([1]Payment_method!A$1:A$5)))</f>
        <v>Credit</v>
      </c>
      <c r="E294" s="23">
        <f ca="1">H294*Agent_Commission!$A$2</f>
        <v>935.25</v>
      </c>
      <c r="F294" s="19">
        <f t="shared" ca="1" si="21"/>
        <v>10000</v>
      </c>
      <c r="G294" s="20">
        <f ca="1">VLOOKUP(A:A,BOA!F:G,2,FALSE)</f>
        <v>3.7410000000000001</v>
      </c>
      <c r="H294" s="13">
        <f t="shared" ca="1" si="22"/>
        <v>37410</v>
      </c>
      <c r="I294" s="23">
        <f t="shared" ca="1" si="23"/>
        <v>49028</v>
      </c>
      <c r="J294" s="13">
        <f t="shared" ca="1" si="24"/>
        <v>-12553.25</v>
      </c>
    </row>
    <row r="295" spans="1:10">
      <c r="A295" s="21">
        <f t="shared" ca="1" si="20"/>
        <v>45373</v>
      </c>
      <c r="B295" s="18" t="str">
        <f ca="1">INDEX(Regions!A$1:A$5, RANDBETWEEN(1, ROWS(Regions!A$1:A$5)))</f>
        <v>צפון</v>
      </c>
      <c r="C295" s="22" t="str">
        <f ca="1">INDEX(Agents!A$1:A$6, RANDBETWEEN(1, ROWS(Agents!A$1:A$6)))</f>
        <v>יעל פרידמן</v>
      </c>
      <c r="D295" s="18" t="str">
        <f ca="1">INDEX(Payment_Methods!A$1:A$5, RANDBETWEEN(1, ROWS([1]Payment_method!A$1:A$5)))</f>
        <v>Credit</v>
      </c>
      <c r="E295" s="23">
        <f ca="1">H295*Agent_Commission!$A$2</f>
        <v>996.05000000000007</v>
      </c>
      <c r="F295" s="19">
        <f t="shared" ca="1" si="21"/>
        <v>11000</v>
      </c>
      <c r="G295" s="20">
        <f ca="1">VLOOKUP(A:A,BOA!F:G,2,FALSE)</f>
        <v>3.6219999999999999</v>
      </c>
      <c r="H295" s="13">
        <f t="shared" ca="1" si="22"/>
        <v>39842</v>
      </c>
      <c r="I295" s="23">
        <f t="shared" ca="1" si="23"/>
        <v>31704</v>
      </c>
      <c r="J295" s="13">
        <f t="shared" ca="1" si="24"/>
        <v>7141.95</v>
      </c>
    </row>
    <row r="296" spans="1:10">
      <c r="A296" s="21">
        <f t="shared" ca="1" si="20"/>
        <v>45436</v>
      </c>
      <c r="B296" s="18" t="str">
        <f ca="1">INDEX(Regions!A$1:A$5, RANDBETWEEN(1, ROWS(Regions!A$1:A$5)))</f>
        <v>מערב</v>
      </c>
      <c r="C296" s="22" t="str">
        <f ca="1">INDEX(Agents!A$1:A$6, RANDBETWEEN(1, ROWS(Agents!A$1:A$6)))</f>
        <v>מיכל רוזנברג</v>
      </c>
      <c r="D296" s="18" t="str">
        <f ca="1">INDEX(Payment_Methods!A$1:A$5, RANDBETWEEN(1, ROWS([1]Payment_method!A$1:A$5)))</f>
        <v>Bit</v>
      </c>
      <c r="E296" s="23">
        <f ca="1">H296*Agent_Commission!$A$2</f>
        <v>2984.3125</v>
      </c>
      <c r="F296" s="19">
        <f t="shared" ca="1" si="21"/>
        <v>32500</v>
      </c>
      <c r="G296" s="20">
        <f ca="1">VLOOKUP(A:A,BOA!F:G,2,FALSE)</f>
        <v>3.673</v>
      </c>
      <c r="H296" s="13">
        <f t="shared" ca="1" si="22"/>
        <v>119372.5</v>
      </c>
      <c r="I296" s="23">
        <f t="shared" ca="1" si="23"/>
        <v>53495</v>
      </c>
      <c r="J296" s="13">
        <f t="shared" ca="1" si="24"/>
        <v>62893.1875</v>
      </c>
    </row>
    <row r="297" spans="1:10">
      <c r="A297" s="21">
        <f t="shared" ca="1" si="20"/>
        <v>45530</v>
      </c>
      <c r="B297" s="18" t="str">
        <f ca="1">INDEX(Regions!A$1:A$5, RANDBETWEEN(1, ROWS(Regions!A$1:A$5)))</f>
        <v>מזרח</v>
      </c>
      <c r="C297" s="22" t="str">
        <f ca="1">INDEX(Agents!A$1:A$6, RANDBETWEEN(1, ROWS(Agents!A$1:A$6)))</f>
        <v>אורי גולדשטיין</v>
      </c>
      <c r="D297" s="18" t="str">
        <f ca="1">INDEX(Payment_Methods!A$1:A$5, RANDBETWEEN(1, ROWS([1]Payment_method!A$1:A$5)))</f>
        <v>Credit</v>
      </c>
      <c r="E297" s="23">
        <f ca="1">H297*Agent_Commission!$A$2</f>
        <v>2841.15</v>
      </c>
      <c r="F297" s="19">
        <f t="shared" ca="1" si="21"/>
        <v>31000</v>
      </c>
      <c r="G297" s="20">
        <f ca="1">VLOOKUP(A:A,BOA!F:G,2,FALSE)</f>
        <v>3.6659999999999999</v>
      </c>
      <c r="H297" s="13">
        <f t="shared" ca="1" si="22"/>
        <v>113646</v>
      </c>
      <c r="I297" s="23">
        <f t="shared" ca="1" si="23"/>
        <v>24542</v>
      </c>
      <c r="J297" s="13">
        <f t="shared" ca="1" si="24"/>
        <v>86262.85</v>
      </c>
    </row>
    <row r="298" spans="1:10">
      <c r="A298" s="21">
        <f t="shared" ca="1" si="20"/>
        <v>45266</v>
      </c>
      <c r="B298" s="18" t="str">
        <f ca="1">INDEX(Regions!A$1:A$5, RANDBETWEEN(1, ROWS(Regions!A$1:A$5)))</f>
        <v>צפון</v>
      </c>
      <c r="C298" s="22" t="str">
        <f ca="1">INDEX(Agents!A$1:A$6, RANDBETWEEN(1, ROWS(Agents!A$1:A$6)))</f>
        <v>נועם אברמוביץ</v>
      </c>
      <c r="D298" s="18" t="str">
        <f ca="1">INDEX(Payment_Methods!A$1:A$5, RANDBETWEEN(1, ROWS([1]Payment_method!A$1:A$5)))</f>
        <v>Bit</v>
      </c>
      <c r="E298" s="23">
        <f ca="1">H298*Agent_Commission!$A$2</f>
        <v>1390.875</v>
      </c>
      <c r="F298" s="19">
        <f t="shared" ca="1" si="21"/>
        <v>15000</v>
      </c>
      <c r="G298" s="20">
        <f ca="1">VLOOKUP(A:A,BOA!F:G,2,FALSE)</f>
        <v>3.7090000000000001</v>
      </c>
      <c r="H298" s="13">
        <f t="shared" ca="1" si="22"/>
        <v>55635</v>
      </c>
      <c r="I298" s="23">
        <f t="shared" ca="1" si="23"/>
        <v>16438</v>
      </c>
      <c r="J298" s="13">
        <f t="shared" ca="1" si="24"/>
        <v>37806.125</v>
      </c>
    </row>
    <row r="299" spans="1:10">
      <c r="A299" s="21">
        <f t="shared" ca="1" si="20"/>
        <v>45399</v>
      </c>
      <c r="B299" s="18" t="str">
        <f ca="1">INDEX(Regions!A$1:A$5, RANDBETWEEN(1, ROWS(Regions!A$1:A$5)))</f>
        <v>מערב</v>
      </c>
      <c r="C299" s="22" t="str">
        <f ca="1">INDEX(Agents!A$1:A$6, RANDBETWEEN(1, ROWS(Agents!A$1:A$6)))</f>
        <v>יעל פרידמן</v>
      </c>
      <c r="D299" s="18" t="str">
        <f ca="1">INDEX(Payment_Methods!A$1:A$5, RANDBETWEEN(1, ROWS([1]Payment_method!A$1:A$5)))</f>
        <v>Credit</v>
      </c>
      <c r="E299" s="23">
        <f ca="1">H299*Agent_Commission!$A$2</f>
        <v>1651.5625</v>
      </c>
      <c r="F299" s="19">
        <f t="shared" ca="1" si="21"/>
        <v>17500</v>
      </c>
      <c r="G299" s="20">
        <f ca="1">VLOOKUP(A:A,BOA!F:G,2,FALSE)</f>
        <v>3.7749999999999999</v>
      </c>
      <c r="H299" s="13">
        <f t="shared" ca="1" si="22"/>
        <v>66062.5</v>
      </c>
      <c r="I299" s="23">
        <f t="shared" ca="1" si="23"/>
        <v>27345</v>
      </c>
      <c r="J299" s="13">
        <f t="shared" ca="1" si="24"/>
        <v>37065.9375</v>
      </c>
    </row>
    <row r="300" spans="1:10">
      <c r="A300" s="21">
        <f t="shared" ca="1" si="20"/>
        <v>45484</v>
      </c>
      <c r="B300" s="18" t="str">
        <f ca="1">INDEX(Regions!A$1:A$5, RANDBETWEEN(1, ROWS(Regions!A$1:A$5)))</f>
        <v>מרכז</v>
      </c>
      <c r="C300" s="22" t="str">
        <f ca="1">INDEX(Agents!A$1:A$6, RANDBETWEEN(1, ROWS(Agents!A$1:A$6)))</f>
        <v>נועם אברמוביץ</v>
      </c>
      <c r="D300" s="18" t="str">
        <f ca="1">INDEX(Payment_Methods!A$1:A$5, RANDBETWEEN(1, ROWS([1]Payment_method!A$1:A$5)))</f>
        <v>Bit</v>
      </c>
      <c r="E300" s="23">
        <f ca="1">H300*Agent_Commission!$A$2</f>
        <v>3549.9750000000004</v>
      </c>
      <c r="F300" s="19">
        <f t="shared" ca="1" si="21"/>
        <v>39000</v>
      </c>
      <c r="G300" s="20">
        <f ca="1">VLOOKUP(A:A,BOA!F:G,2,FALSE)</f>
        <v>3.641</v>
      </c>
      <c r="H300" s="13">
        <f t="shared" ca="1" si="22"/>
        <v>141999</v>
      </c>
      <c r="I300" s="23">
        <f t="shared" ca="1" si="23"/>
        <v>32197</v>
      </c>
      <c r="J300" s="13">
        <f t="shared" ca="1" si="24"/>
        <v>106252.02499999999</v>
      </c>
    </row>
    <row r="301" spans="1:10">
      <c r="A301" s="21">
        <f t="shared" ca="1" si="20"/>
        <v>45329</v>
      </c>
      <c r="B301" s="18" t="str">
        <f ca="1">INDEX(Regions!A$1:A$5, RANDBETWEEN(1, ROWS(Regions!A$1:A$5)))</f>
        <v>דרום</v>
      </c>
      <c r="C301" s="22" t="str">
        <f ca="1">INDEX(Agents!A$1:A$6, RANDBETWEEN(1, ROWS(Agents!A$1:A$6)))</f>
        <v>יובל כהן</v>
      </c>
      <c r="D301" s="18" t="str">
        <f ca="1">INDEX(Payment_Methods!A$1:A$5, RANDBETWEEN(1, ROWS([1]Payment_method!A$1:A$5)))</f>
        <v>Bit</v>
      </c>
      <c r="E301" s="23">
        <f ca="1">H301*Agent_Commission!$A$2</f>
        <v>3602.4</v>
      </c>
      <c r="F301" s="19">
        <f t="shared" ca="1" si="21"/>
        <v>39500</v>
      </c>
      <c r="G301" s="20">
        <f ca="1">VLOOKUP(A:A,BOA!F:G,2,FALSE)</f>
        <v>3.6480000000000001</v>
      </c>
      <c r="H301" s="13">
        <f t="shared" ca="1" si="22"/>
        <v>144096</v>
      </c>
      <c r="I301" s="23">
        <f t="shared" ca="1" si="23"/>
        <v>40789</v>
      </c>
      <c r="J301" s="13">
        <f t="shared" ca="1" si="24"/>
        <v>99704.6</v>
      </c>
    </row>
    <row r="302" spans="1:10">
      <c r="A302" s="21">
        <f t="shared" ca="1" si="20"/>
        <v>45309</v>
      </c>
      <c r="B302" s="18" t="str">
        <f ca="1">INDEX(Regions!A$1:A$5, RANDBETWEEN(1, ROWS(Regions!A$1:A$5)))</f>
        <v>דרום</v>
      </c>
      <c r="C302" s="22" t="str">
        <f ca="1">INDEX(Agents!A$1:A$6, RANDBETWEEN(1, ROWS(Agents!A$1:A$6)))</f>
        <v>נועם אברמוביץ</v>
      </c>
      <c r="D302" s="18" t="str">
        <f ca="1">INDEX(Payment_Methods!A$1:A$5, RANDBETWEEN(1, ROWS([1]Payment_method!A$1:A$5)))</f>
        <v>PayBox</v>
      </c>
      <c r="E302" s="23">
        <f ca="1">H302*Agent_Commission!$A$2</f>
        <v>2824.5</v>
      </c>
      <c r="F302" s="19">
        <f t="shared" ca="1" si="21"/>
        <v>30000</v>
      </c>
      <c r="G302" s="20">
        <f ca="1">VLOOKUP(A:A,BOA!F:G,2,FALSE)</f>
        <v>3.766</v>
      </c>
      <c r="H302" s="13">
        <f t="shared" ca="1" si="22"/>
        <v>112980</v>
      </c>
      <c r="I302" s="23">
        <f t="shared" ca="1" si="23"/>
        <v>18164</v>
      </c>
      <c r="J302" s="13">
        <f t="shared" ca="1" si="24"/>
        <v>91991.5</v>
      </c>
    </row>
    <row r="303" spans="1:10">
      <c r="A303" s="21">
        <f t="shared" ca="1" si="20"/>
        <v>45523</v>
      </c>
      <c r="B303" s="18" t="str">
        <f ca="1">INDEX(Regions!A$1:A$5, RANDBETWEEN(1, ROWS(Regions!A$1:A$5)))</f>
        <v>מרכז</v>
      </c>
      <c r="C303" s="22" t="str">
        <f ca="1">INDEX(Agents!A$1:A$6, RANDBETWEEN(1, ROWS(Agents!A$1:A$6)))</f>
        <v>נועם אברמוביץ</v>
      </c>
      <c r="D303" s="18" t="str">
        <f ca="1">INDEX(Payment_Methods!A$1:A$5, RANDBETWEEN(1, ROWS([1]Payment_method!A$1:A$5)))</f>
        <v>Credit</v>
      </c>
      <c r="E303" s="23">
        <f ca="1">H303*Agent_Commission!$A$2</f>
        <v>3423.4250000000002</v>
      </c>
      <c r="F303" s="19">
        <f t="shared" ca="1" si="21"/>
        <v>37000</v>
      </c>
      <c r="G303" s="20">
        <f ca="1">VLOOKUP(A:A,BOA!F:G,2,FALSE)</f>
        <v>3.7010000000000001</v>
      </c>
      <c r="H303" s="13">
        <f t="shared" ca="1" si="22"/>
        <v>136937</v>
      </c>
      <c r="I303" s="23">
        <f t="shared" ca="1" si="23"/>
        <v>35393</v>
      </c>
      <c r="J303" s="13">
        <f t="shared" ca="1" si="24"/>
        <v>98120.574999999997</v>
      </c>
    </row>
    <row r="304" spans="1:10">
      <c r="A304" s="21">
        <f t="shared" ca="1" si="20"/>
        <v>45457</v>
      </c>
      <c r="B304" s="18" t="str">
        <f ca="1">INDEX(Regions!A$1:A$5, RANDBETWEEN(1, ROWS(Regions!A$1:A$5)))</f>
        <v>צפון</v>
      </c>
      <c r="C304" s="22" t="str">
        <f ca="1">INDEX(Agents!A$1:A$6, RANDBETWEEN(1, ROWS(Agents!A$1:A$6)))</f>
        <v>יובל כהן</v>
      </c>
      <c r="D304" s="18" t="str">
        <f ca="1">INDEX(Payment_Methods!A$1:A$5, RANDBETWEEN(1, ROWS([1]Payment_method!A$1:A$5)))</f>
        <v>Credit</v>
      </c>
      <c r="E304" s="23">
        <f ca="1">H304*Agent_Commission!$A$2</f>
        <v>1070.3625</v>
      </c>
      <c r="F304" s="19">
        <f t="shared" ca="1" si="21"/>
        <v>11500</v>
      </c>
      <c r="G304" s="20">
        <f ca="1">VLOOKUP(A:A,BOA!F:G,2,FALSE)</f>
        <v>3.7229999999999999</v>
      </c>
      <c r="H304" s="13">
        <f t="shared" ca="1" si="22"/>
        <v>42814.5</v>
      </c>
      <c r="I304" s="23">
        <f t="shared" ca="1" si="23"/>
        <v>15041</v>
      </c>
      <c r="J304" s="13">
        <f t="shared" ca="1" si="24"/>
        <v>26703.137500000001</v>
      </c>
    </row>
    <row r="305" spans="1:10">
      <c r="A305" s="21">
        <f t="shared" ca="1" si="20"/>
        <v>45452</v>
      </c>
      <c r="B305" s="18" t="str">
        <f ca="1">INDEX(Regions!A$1:A$5, RANDBETWEEN(1, ROWS(Regions!A$1:A$5)))</f>
        <v>מערב</v>
      </c>
      <c r="C305" s="22" t="str">
        <f ca="1">INDEX(Agents!A$1:A$6, RANDBETWEEN(1, ROWS(Agents!A$1:A$6)))</f>
        <v>דניאל לוי</v>
      </c>
      <c r="D305" s="18" t="str">
        <f ca="1">INDEX(Payment_Methods!A$1:A$5, RANDBETWEEN(1, ROWS([1]Payment_method!A$1:A$5)))</f>
        <v>Credit</v>
      </c>
      <c r="E305" s="23">
        <f ca="1">H305*Agent_Commission!$A$2</f>
        <v>3265.5</v>
      </c>
      <c r="F305" s="19">
        <f t="shared" ca="1" si="21"/>
        <v>35000</v>
      </c>
      <c r="G305" s="20">
        <f ca="1">VLOOKUP(A:A,BOA!F:G,2,FALSE)</f>
        <v>3.7320000000000002</v>
      </c>
      <c r="H305" s="13">
        <f t="shared" ca="1" si="22"/>
        <v>130620</v>
      </c>
      <c r="I305" s="23">
        <f t="shared" ca="1" si="23"/>
        <v>33218</v>
      </c>
      <c r="J305" s="13">
        <f t="shared" ca="1" si="24"/>
        <v>94136.5</v>
      </c>
    </row>
    <row r="306" spans="1:10">
      <c r="A306" s="21">
        <f t="shared" ca="1" si="20"/>
        <v>45542</v>
      </c>
      <c r="B306" s="18" t="str">
        <f ca="1">INDEX(Regions!A$1:A$5, RANDBETWEEN(1, ROWS(Regions!A$1:A$5)))</f>
        <v>מרכז</v>
      </c>
      <c r="C306" s="22" t="str">
        <f ca="1">INDEX(Agents!A$1:A$6, RANDBETWEEN(1, ROWS(Agents!A$1:A$6)))</f>
        <v>מיכל רוזנברג</v>
      </c>
      <c r="D306" s="18" t="str">
        <f ca="1">INDEX(Payment_Methods!A$1:A$5, RANDBETWEEN(1, ROWS([1]Payment_method!A$1:A$5)))</f>
        <v>Bit</v>
      </c>
      <c r="E306" s="23">
        <f ca="1">H306*Agent_Commission!$A$2</f>
        <v>3657.7000000000003</v>
      </c>
      <c r="F306" s="19">
        <f t="shared" ca="1" si="21"/>
        <v>39500</v>
      </c>
      <c r="G306" s="20">
        <f ca="1">VLOOKUP(A:A,BOA!F:G,2,FALSE)</f>
        <v>3.7040000000000002</v>
      </c>
      <c r="H306" s="13">
        <f t="shared" ca="1" si="22"/>
        <v>146308</v>
      </c>
      <c r="I306" s="23">
        <f t="shared" ca="1" si="23"/>
        <v>33653</v>
      </c>
      <c r="J306" s="13">
        <f t="shared" ca="1" si="24"/>
        <v>108997.3</v>
      </c>
    </row>
    <row r="307" spans="1:10">
      <c r="A307" s="21">
        <f t="shared" ca="1" si="20"/>
        <v>45499</v>
      </c>
      <c r="B307" s="18" t="str">
        <f ca="1">INDEX(Regions!A$1:A$5, RANDBETWEEN(1, ROWS(Regions!A$1:A$5)))</f>
        <v>מערב</v>
      </c>
      <c r="C307" s="22" t="str">
        <f ca="1">INDEX(Agents!A$1:A$6, RANDBETWEEN(1, ROWS(Agents!A$1:A$6)))</f>
        <v>דניאל לוי</v>
      </c>
      <c r="D307" s="18" t="str">
        <f ca="1">INDEX(Payment_Methods!A$1:A$5, RANDBETWEEN(1, ROWS([1]Payment_method!A$1:A$5)))</f>
        <v>Credit</v>
      </c>
      <c r="E307" s="23">
        <f ca="1">H307*Agent_Commission!$A$2</f>
        <v>3082</v>
      </c>
      <c r="F307" s="19">
        <f t="shared" ca="1" si="21"/>
        <v>33500</v>
      </c>
      <c r="G307" s="20">
        <f ca="1">VLOOKUP(A:A,BOA!F:G,2,FALSE)</f>
        <v>3.68</v>
      </c>
      <c r="H307" s="13">
        <f t="shared" ca="1" si="22"/>
        <v>123280</v>
      </c>
      <c r="I307" s="23">
        <f t="shared" ca="1" si="23"/>
        <v>50939</v>
      </c>
      <c r="J307" s="13">
        <f t="shared" ca="1" si="24"/>
        <v>69259</v>
      </c>
    </row>
    <row r="308" spans="1:10">
      <c r="A308" s="21">
        <f t="shared" ca="1" si="20"/>
        <v>45512</v>
      </c>
      <c r="B308" s="18" t="str">
        <f ca="1">INDEX(Regions!A$1:A$5, RANDBETWEEN(1, ROWS(Regions!A$1:A$5)))</f>
        <v>מרכז</v>
      </c>
      <c r="C308" s="22" t="str">
        <f ca="1">INDEX(Agents!A$1:A$6, RANDBETWEEN(1, ROWS(Agents!A$1:A$6)))</f>
        <v>נועם אברמוביץ</v>
      </c>
      <c r="D308" s="18" t="str">
        <f ca="1">INDEX(Payment_Methods!A$1:A$5, RANDBETWEEN(1, ROWS([1]Payment_method!A$1:A$5)))</f>
        <v>Credit</v>
      </c>
      <c r="E308" s="23">
        <f ca="1">H308*Agent_Commission!$A$2</f>
        <v>3128.4</v>
      </c>
      <c r="F308" s="19">
        <f t="shared" ca="1" si="21"/>
        <v>33000</v>
      </c>
      <c r="G308" s="20">
        <f ca="1">VLOOKUP(A:A,BOA!F:G,2,FALSE)</f>
        <v>3.7919999999999998</v>
      </c>
      <c r="H308" s="13">
        <f t="shared" ca="1" si="22"/>
        <v>125136</v>
      </c>
      <c r="I308" s="23">
        <f t="shared" ca="1" si="23"/>
        <v>50445</v>
      </c>
      <c r="J308" s="13">
        <f t="shared" ca="1" si="24"/>
        <v>71562.600000000006</v>
      </c>
    </row>
    <row r="309" spans="1:10">
      <c r="A309" s="21">
        <f t="shared" ca="1" si="20"/>
        <v>45459</v>
      </c>
      <c r="B309" s="18" t="str">
        <f ca="1">INDEX(Regions!A$1:A$5, RANDBETWEEN(1, ROWS(Regions!A$1:A$5)))</f>
        <v>מזרח</v>
      </c>
      <c r="C309" s="22" t="str">
        <f ca="1">INDEX(Agents!A$1:A$6, RANDBETWEEN(1, ROWS(Agents!A$1:A$6)))</f>
        <v>נועם אברמוביץ</v>
      </c>
      <c r="D309" s="18" t="str">
        <f ca="1">INDEX(Payment_Methods!A$1:A$5, RANDBETWEEN(1, ROWS([1]Payment_method!A$1:A$5)))</f>
        <v>PayBox</v>
      </c>
      <c r="E309" s="23">
        <f ca="1">H309*Agent_Commission!$A$2</f>
        <v>2326.875</v>
      </c>
      <c r="F309" s="19">
        <f t="shared" ca="1" si="21"/>
        <v>25000</v>
      </c>
      <c r="G309" s="20">
        <f ca="1">VLOOKUP(A:A,BOA!F:G,2,FALSE)</f>
        <v>3.7229999999999999</v>
      </c>
      <c r="H309" s="13">
        <f t="shared" ca="1" si="22"/>
        <v>93075</v>
      </c>
      <c r="I309" s="23">
        <f t="shared" ca="1" si="23"/>
        <v>54499</v>
      </c>
      <c r="J309" s="13">
        <f t="shared" ca="1" si="24"/>
        <v>36249.125</v>
      </c>
    </row>
    <row r="310" spans="1:10">
      <c r="A310" s="21">
        <f t="shared" ca="1" si="20"/>
        <v>45569</v>
      </c>
      <c r="B310" s="18" t="str">
        <f ca="1">INDEX(Regions!A$1:A$5, RANDBETWEEN(1, ROWS(Regions!A$1:A$5)))</f>
        <v>מזרח</v>
      </c>
      <c r="C310" s="22" t="str">
        <f ca="1">INDEX(Agents!A$1:A$6, RANDBETWEEN(1, ROWS(Agents!A$1:A$6)))</f>
        <v>יעל פרידמן</v>
      </c>
      <c r="D310" s="18" t="str">
        <f ca="1">INDEX(Payment_Methods!A$1:A$5, RANDBETWEEN(1, ROWS([1]Payment_method!A$1:A$5)))</f>
        <v>PayPal</v>
      </c>
      <c r="E310" s="23">
        <f ca="1">H310*Agent_Commission!$A$2</f>
        <v>2605.4</v>
      </c>
      <c r="F310" s="19">
        <f t="shared" ca="1" si="21"/>
        <v>28000</v>
      </c>
      <c r="G310" s="20">
        <f ca="1">VLOOKUP(A:A,BOA!F:G,2,FALSE)</f>
        <v>3.722</v>
      </c>
      <c r="H310" s="13">
        <f t="shared" ca="1" si="22"/>
        <v>104216</v>
      </c>
      <c r="I310" s="23">
        <f t="shared" ca="1" si="23"/>
        <v>21556</v>
      </c>
      <c r="J310" s="13">
        <f t="shared" ca="1" si="24"/>
        <v>80054.600000000006</v>
      </c>
    </row>
    <row r="311" spans="1:10">
      <c r="A311" s="21">
        <f t="shared" ca="1" si="20"/>
        <v>45615</v>
      </c>
      <c r="B311" s="18" t="str">
        <f ca="1">INDEX(Regions!A$1:A$5, RANDBETWEEN(1, ROWS(Regions!A$1:A$5)))</f>
        <v>מזרח</v>
      </c>
      <c r="C311" s="22" t="str">
        <f ca="1">INDEX(Agents!A$1:A$6, RANDBETWEEN(1, ROWS(Agents!A$1:A$6)))</f>
        <v>יובל כהן</v>
      </c>
      <c r="D311" s="18" t="str">
        <f ca="1">INDEX(Payment_Methods!A$1:A$5, RANDBETWEEN(1, ROWS([1]Payment_method!A$1:A$5)))</f>
        <v>Cash</v>
      </c>
      <c r="E311" s="23">
        <f ca="1">H311*Agent_Commission!$A$2</f>
        <v>2854.0375000000004</v>
      </c>
      <c r="F311" s="19">
        <f t="shared" ca="1" si="21"/>
        <v>30500</v>
      </c>
      <c r="G311" s="20">
        <f ca="1">VLOOKUP(A:A,BOA!F:G,2,FALSE)</f>
        <v>3.7429999999999999</v>
      </c>
      <c r="H311" s="13">
        <f t="shared" ca="1" si="22"/>
        <v>114161.5</v>
      </c>
      <c r="I311" s="23">
        <f t="shared" ca="1" si="23"/>
        <v>27442</v>
      </c>
      <c r="J311" s="13">
        <f t="shared" ca="1" si="24"/>
        <v>83865.462499999994</v>
      </c>
    </row>
    <row r="312" spans="1:10">
      <c r="A312" s="21">
        <f t="shared" ca="1" si="20"/>
        <v>45500</v>
      </c>
      <c r="B312" s="18" t="str">
        <f ca="1">INDEX(Regions!A$1:A$5, RANDBETWEEN(1, ROWS(Regions!A$1:A$5)))</f>
        <v>מערב</v>
      </c>
      <c r="C312" s="22" t="str">
        <f ca="1">INDEX(Agents!A$1:A$6, RANDBETWEEN(1, ROWS(Agents!A$1:A$6)))</f>
        <v>יובל כהן</v>
      </c>
      <c r="D312" s="18" t="str">
        <f ca="1">INDEX(Payment_Methods!A$1:A$5, RANDBETWEEN(1, ROWS([1]Payment_method!A$1:A$5)))</f>
        <v>Credit</v>
      </c>
      <c r="E312" s="23">
        <f ca="1">H312*Agent_Commission!$A$2</f>
        <v>2990</v>
      </c>
      <c r="F312" s="19">
        <f t="shared" ca="1" si="21"/>
        <v>32500</v>
      </c>
      <c r="G312" s="20">
        <f ca="1">VLOOKUP(A:A,BOA!F:G,2,FALSE)</f>
        <v>3.68</v>
      </c>
      <c r="H312" s="13">
        <f t="shared" ca="1" si="22"/>
        <v>119600</v>
      </c>
      <c r="I312" s="23">
        <f t="shared" ca="1" si="23"/>
        <v>23323</v>
      </c>
      <c r="J312" s="13">
        <f t="shared" ca="1" si="24"/>
        <v>93287</v>
      </c>
    </row>
    <row r="313" spans="1:10">
      <c r="A313" s="21">
        <f t="shared" ca="1" si="20"/>
        <v>45456</v>
      </c>
      <c r="B313" s="18" t="str">
        <f ca="1">INDEX(Regions!A$1:A$5, RANDBETWEEN(1, ROWS(Regions!A$1:A$5)))</f>
        <v>מזרח</v>
      </c>
      <c r="C313" s="22" t="str">
        <f ca="1">INDEX(Agents!A$1:A$6, RANDBETWEEN(1, ROWS(Agents!A$1:A$6)))</f>
        <v>יובל כהן</v>
      </c>
      <c r="D313" s="18" t="str">
        <f ca="1">INDEX(Payment_Methods!A$1:A$5, RANDBETWEEN(1, ROWS([1]Payment_method!A$1:A$5)))</f>
        <v>Bit</v>
      </c>
      <c r="E313" s="23">
        <f ca="1">H313*Agent_Commission!$A$2</f>
        <v>1532.4375</v>
      </c>
      <c r="F313" s="19">
        <f t="shared" ca="1" si="21"/>
        <v>16500</v>
      </c>
      <c r="G313" s="20">
        <f ca="1">VLOOKUP(A:A,BOA!F:G,2,FALSE)</f>
        <v>3.7149999999999999</v>
      </c>
      <c r="H313" s="13">
        <f t="shared" ca="1" si="22"/>
        <v>61297.5</v>
      </c>
      <c r="I313" s="23">
        <f t="shared" ca="1" si="23"/>
        <v>28183</v>
      </c>
      <c r="J313" s="13">
        <f t="shared" ca="1" si="24"/>
        <v>31582.0625</v>
      </c>
    </row>
    <row r="314" spans="1:10">
      <c r="A314" s="21">
        <f t="shared" ca="1" si="20"/>
        <v>45534</v>
      </c>
      <c r="B314" s="18" t="str">
        <f ca="1">INDEX(Regions!A$1:A$5, RANDBETWEEN(1, ROWS(Regions!A$1:A$5)))</f>
        <v>מרכז</v>
      </c>
      <c r="C314" s="22" t="str">
        <f ca="1">INDEX(Agents!A$1:A$6, RANDBETWEEN(1, ROWS(Agents!A$1:A$6)))</f>
        <v>נועם אברמוביץ</v>
      </c>
      <c r="D314" s="18" t="str">
        <f ca="1">INDEX(Payment_Methods!A$1:A$5, RANDBETWEEN(1, ROWS([1]Payment_method!A$1:A$5)))</f>
        <v>PayBox</v>
      </c>
      <c r="E314" s="23">
        <f ca="1">H314*Agent_Commission!$A$2</f>
        <v>2376.4</v>
      </c>
      <c r="F314" s="19">
        <f t="shared" ca="1" si="21"/>
        <v>26000</v>
      </c>
      <c r="G314" s="20">
        <f ca="1">VLOOKUP(A:A,BOA!F:G,2,FALSE)</f>
        <v>3.6560000000000001</v>
      </c>
      <c r="H314" s="13">
        <f t="shared" ca="1" si="22"/>
        <v>95056</v>
      </c>
      <c r="I314" s="23">
        <f t="shared" ca="1" si="23"/>
        <v>38930</v>
      </c>
      <c r="J314" s="13">
        <f t="shared" ca="1" si="24"/>
        <v>53749.599999999999</v>
      </c>
    </row>
    <row r="315" spans="1:10">
      <c r="A315" s="21">
        <f t="shared" ca="1" si="20"/>
        <v>45321</v>
      </c>
      <c r="B315" s="18" t="str">
        <f ca="1">INDEX(Regions!A$1:A$5, RANDBETWEEN(1, ROWS(Regions!A$1:A$5)))</f>
        <v>צפון</v>
      </c>
      <c r="C315" s="22" t="str">
        <f ca="1">INDEX(Agents!A$1:A$6, RANDBETWEEN(1, ROWS(Agents!A$1:A$6)))</f>
        <v>יעל פרידמן</v>
      </c>
      <c r="D315" s="18" t="str">
        <f ca="1">INDEX(Payment_Methods!A$1:A$5, RANDBETWEEN(1, ROWS([1]Payment_method!A$1:A$5)))</f>
        <v>PayPal</v>
      </c>
      <c r="E315" s="23">
        <f ca="1">H315*Agent_Commission!$A$2</f>
        <v>2739</v>
      </c>
      <c r="F315" s="19">
        <f t="shared" ca="1" si="21"/>
        <v>30000</v>
      </c>
      <c r="G315" s="20">
        <f ca="1">VLOOKUP(A:A,BOA!F:G,2,FALSE)</f>
        <v>3.6520000000000001</v>
      </c>
      <c r="H315" s="13">
        <f t="shared" ca="1" si="22"/>
        <v>109560</v>
      </c>
      <c r="I315" s="23">
        <f t="shared" ca="1" si="23"/>
        <v>31988</v>
      </c>
      <c r="J315" s="13">
        <f t="shared" ca="1" si="24"/>
        <v>74833</v>
      </c>
    </row>
    <row r="316" spans="1:10">
      <c r="A316" s="21">
        <f t="shared" ca="1" si="20"/>
        <v>45332</v>
      </c>
      <c r="B316" s="18" t="str">
        <f ca="1">INDEX(Regions!A$1:A$5, RANDBETWEEN(1, ROWS(Regions!A$1:A$5)))</f>
        <v>צפון</v>
      </c>
      <c r="C316" s="22" t="str">
        <f ca="1">INDEX(Agents!A$1:A$6, RANDBETWEEN(1, ROWS(Agents!A$1:A$6)))</f>
        <v>נועם אברמוביץ</v>
      </c>
      <c r="D316" s="18" t="str">
        <f ca="1">INDEX(Payment_Methods!A$1:A$5, RANDBETWEEN(1, ROWS([1]Payment_method!A$1:A$5)))</f>
        <v>Bit</v>
      </c>
      <c r="E316" s="23">
        <f ca="1">H316*Agent_Commission!$A$2</f>
        <v>3361.65</v>
      </c>
      <c r="F316" s="19">
        <f t="shared" ca="1" si="21"/>
        <v>36500</v>
      </c>
      <c r="G316" s="20">
        <f ca="1">VLOOKUP(A:A,BOA!F:G,2,FALSE)</f>
        <v>3.6840000000000002</v>
      </c>
      <c r="H316" s="13">
        <f t="shared" ca="1" si="22"/>
        <v>134466</v>
      </c>
      <c r="I316" s="23">
        <f t="shared" ca="1" si="23"/>
        <v>19646</v>
      </c>
      <c r="J316" s="13">
        <f t="shared" ca="1" si="24"/>
        <v>111458.35</v>
      </c>
    </row>
    <row r="317" spans="1:10">
      <c r="A317" s="21">
        <f t="shared" ca="1" si="20"/>
        <v>45615</v>
      </c>
      <c r="B317" s="18" t="str">
        <f ca="1">INDEX(Regions!A$1:A$5, RANDBETWEEN(1, ROWS(Regions!A$1:A$5)))</f>
        <v>מרכז</v>
      </c>
      <c r="C317" s="22" t="str">
        <f ca="1">INDEX(Agents!A$1:A$6, RANDBETWEEN(1, ROWS(Agents!A$1:A$6)))</f>
        <v>יעל פרידמן</v>
      </c>
      <c r="D317" s="18" t="str">
        <f ca="1">INDEX(Payment_Methods!A$1:A$5, RANDBETWEEN(1, ROWS([1]Payment_method!A$1:A$5)))</f>
        <v>Credit</v>
      </c>
      <c r="E317" s="23">
        <f ca="1">H317*Agent_Commission!$A$2</f>
        <v>2526.5250000000001</v>
      </c>
      <c r="F317" s="19">
        <f t="shared" ca="1" si="21"/>
        <v>27000</v>
      </c>
      <c r="G317" s="20">
        <f ca="1">VLOOKUP(A:A,BOA!F:G,2,FALSE)</f>
        <v>3.7429999999999999</v>
      </c>
      <c r="H317" s="13">
        <f t="shared" ca="1" si="22"/>
        <v>101061</v>
      </c>
      <c r="I317" s="23">
        <f t="shared" ca="1" si="23"/>
        <v>18055</v>
      </c>
      <c r="J317" s="13">
        <f t="shared" ca="1" si="24"/>
        <v>80479.475000000006</v>
      </c>
    </row>
    <row r="318" spans="1:10">
      <c r="A318" s="21">
        <f t="shared" ca="1" si="20"/>
        <v>45289</v>
      </c>
      <c r="B318" s="18" t="str">
        <f ca="1">INDEX(Regions!A$1:A$5, RANDBETWEEN(1, ROWS(Regions!A$1:A$5)))</f>
        <v>מזרח</v>
      </c>
      <c r="C318" s="22" t="str">
        <f ca="1">INDEX(Agents!A$1:A$6, RANDBETWEEN(1, ROWS(Agents!A$1:A$6)))</f>
        <v>נועם אברמוביץ</v>
      </c>
      <c r="D318" s="18" t="str">
        <f ca="1">INDEX(Payment_Methods!A$1:A$5, RANDBETWEEN(1, ROWS([1]Payment_method!A$1:A$5)))</f>
        <v>Bit</v>
      </c>
      <c r="E318" s="23">
        <f ca="1">H318*Agent_Commission!$A$2</f>
        <v>1904.1750000000002</v>
      </c>
      <c r="F318" s="19">
        <f t="shared" ca="1" si="21"/>
        <v>21000</v>
      </c>
      <c r="G318" s="20">
        <f ca="1">VLOOKUP(A:A,BOA!F:G,2,FALSE)</f>
        <v>3.6269999999999998</v>
      </c>
      <c r="H318" s="13">
        <f t="shared" ca="1" si="22"/>
        <v>76167</v>
      </c>
      <c r="I318" s="23">
        <f t="shared" ca="1" si="23"/>
        <v>44934</v>
      </c>
      <c r="J318" s="13">
        <f t="shared" ca="1" si="24"/>
        <v>29328.825000000001</v>
      </c>
    </row>
    <row r="319" spans="1:10">
      <c r="A319" s="21">
        <f t="shared" ca="1" si="20"/>
        <v>45587</v>
      </c>
      <c r="B319" s="18" t="str">
        <f ca="1">INDEX(Regions!A$1:A$5, RANDBETWEEN(1, ROWS(Regions!A$1:A$5)))</f>
        <v>מערב</v>
      </c>
      <c r="C319" s="22" t="str">
        <f ca="1">INDEX(Agents!A$1:A$6, RANDBETWEEN(1, ROWS(Agents!A$1:A$6)))</f>
        <v>נועם אברמוביץ</v>
      </c>
      <c r="D319" s="18" t="str">
        <f ca="1">INDEX(Payment_Methods!A$1:A$5, RANDBETWEEN(1, ROWS([1]Payment_method!A$1:A$5)))</f>
        <v>Cash</v>
      </c>
      <c r="E319" s="23">
        <f ca="1">H319*Agent_Commission!$A$2</f>
        <v>1180.3125</v>
      </c>
      <c r="F319" s="19">
        <f t="shared" ca="1" si="21"/>
        <v>12500</v>
      </c>
      <c r="G319" s="20">
        <f ca="1">VLOOKUP(A:A,BOA!F:G,2,FALSE)</f>
        <v>3.7770000000000001</v>
      </c>
      <c r="H319" s="13">
        <f t="shared" ca="1" si="22"/>
        <v>47212.5</v>
      </c>
      <c r="I319" s="23">
        <f t="shared" ca="1" si="23"/>
        <v>41705</v>
      </c>
      <c r="J319" s="13">
        <f t="shared" ca="1" si="24"/>
        <v>4327.1875</v>
      </c>
    </row>
    <row r="320" spans="1:10">
      <c r="A320" s="21">
        <f t="shared" ca="1" si="20"/>
        <v>45619</v>
      </c>
      <c r="B320" s="18" t="str">
        <f ca="1">INDEX(Regions!A$1:A$5, RANDBETWEEN(1, ROWS(Regions!A$1:A$5)))</f>
        <v>מערב</v>
      </c>
      <c r="C320" s="22" t="str">
        <f ca="1">INDEX(Agents!A$1:A$6, RANDBETWEEN(1, ROWS(Agents!A$1:A$6)))</f>
        <v>דניאל לוי</v>
      </c>
      <c r="D320" s="18" t="str">
        <f ca="1">INDEX(Payment_Methods!A$1:A$5, RANDBETWEEN(1, ROWS([1]Payment_method!A$1:A$5)))</f>
        <v>PayBox</v>
      </c>
      <c r="E320" s="23">
        <f ca="1">H320*Agent_Commission!$A$2</f>
        <v>2516.4</v>
      </c>
      <c r="F320" s="19">
        <f t="shared" ca="1" si="21"/>
        <v>27000</v>
      </c>
      <c r="G320" s="20">
        <f ca="1">VLOOKUP(A:A,BOA!F:G,2,FALSE)</f>
        <v>3.7280000000000002</v>
      </c>
      <c r="H320" s="13">
        <f t="shared" ca="1" si="22"/>
        <v>100656</v>
      </c>
      <c r="I320" s="23">
        <f t="shared" ca="1" si="23"/>
        <v>23186</v>
      </c>
      <c r="J320" s="13">
        <f t="shared" ca="1" si="24"/>
        <v>74953.600000000006</v>
      </c>
    </row>
    <row r="321" spans="1:10">
      <c r="A321" s="21">
        <f t="shared" ca="1" si="20"/>
        <v>45428</v>
      </c>
      <c r="B321" s="18" t="str">
        <f ca="1">INDEX(Regions!A$1:A$5, RANDBETWEEN(1, ROWS(Regions!A$1:A$5)))</f>
        <v>מרכז</v>
      </c>
      <c r="C321" s="22" t="str">
        <f ca="1">INDEX(Agents!A$1:A$6, RANDBETWEEN(1, ROWS(Agents!A$1:A$6)))</f>
        <v>יעל פרידמן</v>
      </c>
      <c r="D321" s="18" t="str">
        <f ca="1">INDEX(Payment_Methods!A$1:A$5, RANDBETWEEN(1, ROWS([1]Payment_method!A$1:A$5)))</f>
        <v>Cash</v>
      </c>
      <c r="E321" s="23">
        <f ca="1">H321*Agent_Commission!$A$2</f>
        <v>2346.6375000000003</v>
      </c>
      <c r="F321" s="19">
        <f t="shared" ca="1" si="21"/>
        <v>25500</v>
      </c>
      <c r="G321" s="20">
        <f ca="1">VLOOKUP(A:A,BOA!F:G,2,FALSE)</f>
        <v>3.681</v>
      </c>
      <c r="H321" s="13">
        <f t="shared" ca="1" si="22"/>
        <v>93865.5</v>
      </c>
      <c r="I321" s="23">
        <f t="shared" ca="1" si="23"/>
        <v>39041</v>
      </c>
      <c r="J321" s="13">
        <f t="shared" ca="1" si="24"/>
        <v>52477.862500000003</v>
      </c>
    </row>
    <row r="322" spans="1:10">
      <c r="A322" s="21">
        <f t="shared" ca="1" si="20"/>
        <v>45473</v>
      </c>
      <c r="B322" s="18" t="str">
        <f ca="1">INDEX(Regions!A$1:A$5, RANDBETWEEN(1, ROWS(Regions!A$1:A$5)))</f>
        <v>צפון</v>
      </c>
      <c r="C322" s="22" t="str">
        <f ca="1">INDEX(Agents!A$1:A$6, RANDBETWEEN(1, ROWS(Agents!A$1:A$6)))</f>
        <v>דניאל לוי</v>
      </c>
      <c r="D322" s="18" t="str">
        <f ca="1">INDEX(Payment_Methods!A$1:A$5, RANDBETWEEN(1, ROWS([1]Payment_method!A$1:A$5)))</f>
        <v>Bit</v>
      </c>
      <c r="E322" s="23">
        <f ca="1">H322*Agent_Commission!$A$2</f>
        <v>3524.0625</v>
      </c>
      <c r="F322" s="19">
        <f t="shared" ca="1" si="21"/>
        <v>37500</v>
      </c>
      <c r="G322" s="20">
        <f ca="1">VLOOKUP(A:A,BOA!F:G,2,FALSE)</f>
        <v>3.7589999999999999</v>
      </c>
      <c r="H322" s="13">
        <f t="shared" ca="1" si="22"/>
        <v>140962.5</v>
      </c>
      <c r="I322" s="23">
        <f t="shared" ca="1" si="23"/>
        <v>43098</v>
      </c>
      <c r="J322" s="13">
        <f t="shared" ca="1" si="24"/>
        <v>94340.4375</v>
      </c>
    </row>
    <row r="323" spans="1:10">
      <c r="A323" s="21">
        <f t="shared" ref="A323:A386" ca="1" si="25">RANDBETWEEN(DATE(2023,12,1),DATE(2024,12,1))</f>
        <v>45435</v>
      </c>
      <c r="B323" s="18" t="str">
        <f ca="1">INDEX(Regions!A$1:A$5, RANDBETWEEN(1, ROWS(Regions!A$1:A$5)))</f>
        <v>צפון</v>
      </c>
      <c r="C323" s="22" t="str">
        <f ca="1">INDEX(Agents!A$1:A$6, RANDBETWEEN(1, ROWS(Agents!A$1:A$6)))</f>
        <v>דניאל לוי</v>
      </c>
      <c r="D323" s="18" t="str">
        <f ca="1">INDEX(Payment_Methods!A$1:A$5, RANDBETWEEN(1, ROWS([1]Payment_method!A$1:A$5)))</f>
        <v>Cash</v>
      </c>
      <c r="E323" s="23">
        <f ca="1">H323*Agent_Commission!$A$2</f>
        <v>3075.3</v>
      </c>
      <c r="F323" s="19">
        <f t="shared" ref="F323:F386" ca="1" si="26">RANDBETWEEN(20, 80)*500</f>
        <v>33500</v>
      </c>
      <c r="G323" s="20">
        <f ca="1">VLOOKUP(A:A,BOA!F:G,2,FALSE)</f>
        <v>3.6720000000000002</v>
      </c>
      <c r="H323" s="13">
        <f t="shared" ref="H323:H386" ca="1" si="27">F323*G323</f>
        <v>123012</v>
      </c>
      <c r="I323" s="23">
        <f t="shared" ref="I323:I386" ca="1" si="28">RANDBETWEEN(15000, 55000)</f>
        <v>53490</v>
      </c>
      <c r="J323" s="13">
        <f t="shared" ref="J323:J386" ca="1" si="29">H323-I323-E323</f>
        <v>66446.7</v>
      </c>
    </row>
    <row r="324" spans="1:10">
      <c r="A324" s="21">
        <f t="shared" ca="1" si="25"/>
        <v>45290</v>
      </c>
      <c r="B324" s="18" t="str">
        <f ca="1">INDEX(Regions!A$1:A$5, RANDBETWEEN(1, ROWS(Regions!A$1:A$5)))</f>
        <v>מערב</v>
      </c>
      <c r="C324" s="22" t="str">
        <f ca="1">INDEX(Agents!A$1:A$6, RANDBETWEEN(1, ROWS(Agents!A$1:A$6)))</f>
        <v>מיכל רוזנברג</v>
      </c>
      <c r="D324" s="18" t="str">
        <f ca="1">INDEX(Payment_Methods!A$1:A$5, RANDBETWEEN(1, ROWS([1]Payment_method!A$1:A$5)))</f>
        <v>PayPal</v>
      </c>
      <c r="E324" s="23">
        <f ca="1">H324*Agent_Commission!$A$2</f>
        <v>2266.875</v>
      </c>
      <c r="F324" s="19">
        <f t="shared" ca="1" si="26"/>
        <v>25000</v>
      </c>
      <c r="G324" s="20">
        <f ca="1">VLOOKUP(A:A,BOA!F:G,2,FALSE)</f>
        <v>3.6269999999999998</v>
      </c>
      <c r="H324" s="13">
        <f t="shared" ca="1" si="27"/>
        <v>90675</v>
      </c>
      <c r="I324" s="23">
        <f t="shared" ca="1" si="28"/>
        <v>22745</v>
      </c>
      <c r="J324" s="13">
        <f t="shared" ca="1" si="29"/>
        <v>65663.125</v>
      </c>
    </row>
    <row r="325" spans="1:10">
      <c r="A325" s="21">
        <f t="shared" ca="1" si="25"/>
        <v>45285</v>
      </c>
      <c r="B325" s="18" t="str">
        <f ca="1">INDEX(Regions!A$1:A$5, RANDBETWEEN(1, ROWS(Regions!A$1:A$5)))</f>
        <v>מזרח</v>
      </c>
      <c r="C325" s="22" t="str">
        <f ca="1">INDEX(Agents!A$1:A$6, RANDBETWEEN(1, ROWS(Agents!A$1:A$6)))</f>
        <v>דניאל לוי</v>
      </c>
      <c r="D325" s="18" t="str">
        <f ca="1">INDEX(Payment_Methods!A$1:A$5, RANDBETWEEN(1, ROWS([1]Payment_method!A$1:A$5)))</f>
        <v>PayBox</v>
      </c>
      <c r="E325" s="23">
        <f ca="1">H325*Agent_Commission!$A$2</f>
        <v>2609.2750000000001</v>
      </c>
      <c r="F325" s="19">
        <f t="shared" ca="1" si="26"/>
        <v>29000</v>
      </c>
      <c r="G325" s="20">
        <f ca="1">VLOOKUP(A:A,BOA!F:G,2,FALSE)</f>
        <v>3.5990000000000002</v>
      </c>
      <c r="H325" s="13">
        <f t="shared" ca="1" si="27"/>
        <v>104371</v>
      </c>
      <c r="I325" s="23">
        <f t="shared" ca="1" si="28"/>
        <v>39851</v>
      </c>
      <c r="J325" s="13">
        <f t="shared" ca="1" si="29"/>
        <v>61910.724999999999</v>
      </c>
    </row>
    <row r="326" spans="1:10">
      <c r="A326" s="21">
        <f t="shared" ca="1" si="25"/>
        <v>45596</v>
      </c>
      <c r="B326" s="18" t="str">
        <f ca="1">INDEX(Regions!A$1:A$5, RANDBETWEEN(1, ROWS(Regions!A$1:A$5)))</f>
        <v>דרום</v>
      </c>
      <c r="C326" s="22" t="str">
        <f ca="1">INDEX(Agents!A$1:A$6, RANDBETWEEN(1, ROWS(Agents!A$1:A$6)))</f>
        <v>מיכל רוזנברג</v>
      </c>
      <c r="D326" s="18" t="str">
        <f ca="1">INDEX(Payment_Methods!A$1:A$5, RANDBETWEEN(1, ROWS([1]Payment_method!A$1:A$5)))</f>
        <v>Bit</v>
      </c>
      <c r="E326" s="23">
        <f ca="1">H326*Agent_Commission!$A$2</f>
        <v>1717.7250000000001</v>
      </c>
      <c r="F326" s="19">
        <f t="shared" ca="1" si="26"/>
        <v>18500</v>
      </c>
      <c r="G326" s="20">
        <f ca="1">VLOOKUP(A:A,BOA!F:G,2,FALSE)</f>
        <v>3.714</v>
      </c>
      <c r="H326" s="13">
        <f t="shared" ca="1" si="27"/>
        <v>68709</v>
      </c>
      <c r="I326" s="23">
        <f t="shared" ca="1" si="28"/>
        <v>21328</v>
      </c>
      <c r="J326" s="13">
        <f t="shared" ca="1" si="29"/>
        <v>45663.275000000001</v>
      </c>
    </row>
    <row r="327" spans="1:10">
      <c r="A327" s="21">
        <f t="shared" ca="1" si="25"/>
        <v>45380</v>
      </c>
      <c r="B327" s="18" t="str">
        <f ca="1">INDEX(Regions!A$1:A$5, RANDBETWEEN(1, ROWS(Regions!A$1:A$5)))</f>
        <v>מערב</v>
      </c>
      <c r="C327" s="22" t="str">
        <f ca="1">INDEX(Agents!A$1:A$6, RANDBETWEEN(1, ROWS(Agents!A$1:A$6)))</f>
        <v>אורי גולדשטיין</v>
      </c>
      <c r="D327" s="18" t="str">
        <f ca="1">INDEX(Payment_Methods!A$1:A$5, RANDBETWEEN(1, ROWS([1]Payment_method!A$1:A$5)))</f>
        <v>PayPal</v>
      </c>
      <c r="E327" s="23">
        <f ca="1">H327*Agent_Commission!$A$2</f>
        <v>1196.325</v>
      </c>
      <c r="F327" s="19">
        <f t="shared" ca="1" si="26"/>
        <v>13000</v>
      </c>
      <c r="G327" s="20">
        <f ca="1">VLOOKUP(A:A,BOA!F:G,2,FALSE)</f>
        <v>3.681</v>
      </c>
      <c r="H327" s="13">
        <f t="shared" ca="1" si="27"/>
        <v>47853</v>
      </c>
      <c r="I327" s="23">
        <f t="shared" ca="1" si="28"/>
        <v>44690</v>
      </c>
      <c r="J327" s="13">
        <f t="shared" ca="1" si="29"/>
        <v>1966.675</v>
      </c>
    </row>
    <row r="328" spans="1:10">
      <c r="A328" s="21">
        <f t="shared" ca="1" si="25"/>
        <v>45413</v>
      </c>
      <c r="B328" s="18" t="str">
        <f ca="1">INDEX(Regions!A$1:A$5, RANDBETWEEN(1, ROWS(Regions!A$1:A$5)))</f>
        <v>מזרח</v>
      </c>
      <c r="C328" s="22" t="str">
        <f ca="1">INDEX(Agents!A$1:A$6, RANDBETWEEN(1, ROWS(Agents!A$1:A$6)))</f>
        <v>נועם אברמוביץ</v>
      </c>
      <c r="D328" s="18" t="str">
        <f ca="1">INDEX(Payment_Methods!A$1:A$5, RANDBETWEEN(1, ROWS([1]Payment_method!A$1:A$5)))</f>
        <v>PayPal</v>
      </c>
      <c r="E328" s="23">
        <f ca="1">H328*Agent_Commission!$A$2</f>
        <v>3506.25</v>
      </c>
      <c r="F328" s="19">
        <f t="shared" ca="1" si="26"/>
        <v>37500</v>
      </c>
      <c r="G328" s="20">
        <f ca="1">VLOOKUP(A:A,BOA!F:G,2,FALSE)</f>
        <v>3.74</v>
      </c>
      <c r="H328" s="13">
        <f t="shared" ca="1" si="27"/>
        <v>140250</v>
      </c>
      <c r="I328" s="23">
        <f t="shared" ca="1" si="28"/>
        <v>21185</v>
      </c>
      <c r="J328" s="13">
        <f t="shared" ca="1" si="29"/>
        <v>115558.75</v>
      </c>
    </row>
    <row r="329" spans="1:10">
      <c r="A329" s="21">
        <f t="shared" ca="1" si="25"/>
        <v>45306</v>
      </c>
      <c r="B329" s="18" t="str">
        <f ca="1">INDEX(Regions!A$1:A$5, RANDBETWEEN(1, ROWS(Regions!A$1:A$5)))</f>
        <v>מרכז</v>
      </c>
      <c r="C329" s="22" t="str">
        <f ca="1">INDEX(Agents!A$1:A$6, RANDBETWEEN(1, ROWS(Agents!A$1:A$6)))</f>
        <v>דניאל לוי</v>
      </c>
      <c r="D329" s="18" t="str">
        <f ca="1">INDEX(Payment_Methods!A$1:A$5, RANDBETWEEN(1, ROWS([1]Payment_method!A$1:A$5)))</f>
        <v>Bit</v>
      </c>
      <c r="E329" s="23">
        <f ca="1">H329*Agent_Commission!$A$2</f>
        <v>2533.2750000000001</v>
      </c>
      <c r="F329" s="19">
        <f t="shared" ca="1" si="26"/>
        <v>27000</v>
      </c>
      <c r="G329" s="20">
        <f ca="1">VLOOKUP(A:A,BOA!F:G,2,FALSE)</f>
        <v>3.7530000000000001</v>
      </c>
      <c r="H329" s="13">
        <f t="shared" ca="1" si="27"/>
        <v>101331</v>
      </c>
      <c r="I329" s="23">
        <f t="shared" ca="1" si="28"/>
        <v>25432</v>
      </c>
      <c r="J329" s="13">
        <f t="shared" ca="1" si="29"/>
        <v>73365.725000000006</v>
      </c>
    </row>
    <row r="330" spans="1:10">
      <c r="A330" s="21">
        <f t="shared" ca="1" si="25"/>
        <v>45349</v>
      </c>
      <c r="B330" s="18" t="str">
        <f ca="1">INDEX(Regions!A$1:A$5, RANDBETWEEN(1, ROWS(Regions!A$1:A$5)))</f>
        <v>דרום</v>
      </c>
      <c r="C330" s="22" t="str">
        <f ca="1">INDEX(Agents!A$1:A$6, RANDBETWEEN(1, ROWS(Agents!A$1:A$6)))</f>
        <v>מיכל רוזנברג</v>
      </c>
      <c r="D330" s="18" t="str">
        <f ca="1">INDEX(Payment_Methods!A$1:A$5, RANDBETWEEN(1, ROWS([1]Payment_method!A$1:A$5)))</f>
        <v>Cash</v>
      </c>
      <c r="E330" s="23">
        <f ca="1">H330*Agent_Commission!$A$2</f>
        <v>3238.4875000000002</v>
      </c>
      <c r="F330" s="19">
        <f t="shared" ca="1" si="26"/>
        <v>35500</v>
      </c>
      <c r="G330" s="20">
        <f ca="1">VLOOKUP(A:A,BOA!F:G,2,FALSE)</f>
        <v>3.649</v>
      </c>
      <c r="H330" s="13">
        <f t="shared" ca="1" si="27"/>
        <v>129539.5</v>
      </c>
      <c r="I330" s="23">
        <f t="shared" ca="1" si="28"/>
        <v>15055</v>
      </c>
      <c r="J330" s="13">
        <f t="shared" ca="1" si="29"/>
        <v>111246.0125</v>
      </c>
    </row>
    <row r="331" spans="1:10">
      <c r="A331" s="21">
        <f t="shared" ca="1" si="25"/>
        <v>45449</v>
      </c>
      <c r="B331" s="18" t="str">
        <f ca="1">INDEX(Regions!A$1:A$5, RANDBETWEEN(1, ROWS(Regions!A$1:A$5)))</f>
        <v>צפון</v>
      </c>
      <c r="C331" s="22" t="str">
        <f ca="1">INDEX(Agents!A$1:A$6, RANDBETWEEN(1, ROWS(Agents!A$1:A$6)))</f>
        <v>יעל פרידמן</v>
      </c>
      <c r="D331" s="18" t="str">
        <f ca="1">INDEX(Payment_Methods!A$1:A$5, RANDBETWEEN(1, ROWS([1]Payment_method!A$1:A$5)))</f>
        <v>Cash</v>
      </c>
      <c r="E331" s="23">
        <f ca="1">H331*Agent_Commission!$A$2</f>
        <v>2187.85</v>
      </c>
      <c r="F331" s="19">
        <f t="shared" ca="1" si="26"/>
        <v>23500</v>
      </c>
      <c r="G331" s="20">
        <f ca="1">VLOOKUP(A:A,BOA!F:G,2,FALSE)</f>
        <v>3.7240000000000002</v>
      </c>
      <c r="H331" s="13">
        <f t="shared" ca="1" si="27"/>
        <v>87514</v>
      </c>
      <c r="I331" s="23">
        <f t="shared" ca="1" si="28"/>
        <v>40029</v>
      </c>
      <c r="J331" s="13">
        <f t="shared" ca="1" si="29"/>
        <v>45297.15</v>
      </c>
    </row>
    <row r="332" spans="1:10">
      <c r="A332" s="21">
        <f t="shared" ca="1" si="25"/>
        <v>45357</v>
      </c>
      <c r="B332" s="18" t="str">
        <f ca="1">INDEX(Regions!A$1:A$5, RANDBETWEEN(1, ROWS(Regions!A$1:A$5)))</f>
        <v>צפון</v>
      </c>
      <c r="C332" s="22" t="str">
        <f ca="1">INDEX(Agents!A$1:A$6, RANDBETWEEN(1, ROWS(Agents!A$1:A$6)))</f>
        <v>מיכל רוזנברג</v>
      </c>
      <c r="D332" s="18" t="str">
        <f ca="1">INDEX(Payment_Methods!A$1:A$5, RANDBETWEEN(1, ROWS([1]Payment_method!A$1:A$5)))</f>
        <v>Credit</v>
      </c>
      <c r="E332" s="23">
        <f ca="1">H332*Agent_Commission!$A$2</f>
        <v>1668.7</v>
      </c>
      <c r="F332" s="19">
        <f t="shared" ca="1" si="26"/>
        <v>18500</v>
      </c>
      <c r="G332" s="20">
        <f ca="1">VLOOKUP(A:A,BOA!F:G,2,FALSE)</f>
        <v>3.6080000000000001</v>
      </c>
      <c r="H332" s="13">
        <f t="shared" ca="1" si="27"/>
        <v>66748</v>
      </c>
      <c r="I332" s="23">
        <f t="shared" ca="1" si="28"/>
        <v>19129</v>
      </c>
      <c r="J332" s="13">
        <f t="shared" ca="1" si="29"/>
        <v>45950.3</v>
      </c>
    </row>
    <row r="333" spans="1:10">
      <c r="A333" s="21">
        <f t="shared" ca="1" si="25"/>
        <v>45593</v>
      </c>
      <c r="B333" s="18" t="str">
        <f ca="1">INDEX(Regions!A$1:A$5, RANDBETWEEN(1, ROWS(Regions!A$1:A$5)))</f>
        <v>דרום</v>
      </c>
      <c r="C333" s="22" t="str">
        <f ca="1">INDEX(Agents!A$1:A$6, RANDBETWEEN(1, ROWS(Agents!A$1:A$6)))</f>
        <v>דניאל לוי</v>
      </c>
      <c r="D333" s="18" t="str">
        <f ca="1">INDEX(Payment_Methods!A$1:A$5, RANDBETWEEN(1, ROWS([1]Payment_method!A$1:A$5)))</f>
        <v>PayBox</v>
      </c>
      <c r="E333" s="23">
        <f ca="1">H333*Agent_Commission!$A$2</f>
        <v>1724.2</v>
      </c>
      <c r="F333" s="19">
        <f t="shared" ca="1" si="26"/>
        <v>18500</v>
      </c>
      <c r="G333" s="20">
        <f ca="1">VLOOKUP(A:A,BOA!F:G,2,FALSE)</f>
        <v>3.7280000000000002</v>
      </c>
      <c r="H333" s="13">
        <f t="shared" ca="1" si="27"/>
        <v>68968</v>
      </c>
      <c r="I333" s="23">
        <f t="shared" ca="1" si="28"/>
        <v>39639</v>
      </c>
      <c r="J333" s="13">
        <f t="shared" ca="1" si="29"/>
        <v>27604.799999999999</v>
      </c>
    </row>
    <row r="334" spans="1:10">
      <c r="A334" s="21">
        <f t="shared" ca="1" si="25"/>
        <v>45322</v>
      </c>
      <c r="B334" s="18" t="str">
        <f ca="1">INDEX(Regions!A$1:A$5, RANDBETWEEN(1, ROWS(Regions!A$1:A$5)))</f>
        <v>דרום</v>
      </c>
      <c r="C334" s="22" t="str">
        <f ca="1">INDEX(Agents!A$1:A$6, RANDBETWEEN(1, ROWS(Agents!A$1:A$6)))</f>
        <v>נועם אברמוביץ</v>
      </c>
      <c r="D334" s="18" t="str">
        <f ca="1">INDEX(Payment_Methods!A$1:A$5, RANDBETWEEN(1, ROWS([1]Payment_method!A$1:A$5)))</f>
        <v>Cash</v>
      </c>
      <c r="E334" s="23">
        <f ca="1">H334*Agent_Commission!$A$2</f>
        <v>2817.125</v>
      </c>
      <c r="F334" s="19">
        <f t="shared" ca="1" si="26"/>
        <v>31000</v>
      </c>
      <c r="G334" s="20">
        <f ca="1">VLOOKUP(A:A,BOA!F:G,2,FALSE)</f>
        <v>3.6349999999999998</v>
      </c>
      <c r="H334" s="13">
        <f t="shared" ca="1" si="27"/>
        <v>112685</v>
      </c>
      <c r="I334" s="23">
        <f t="shared" ca="1" si="28"/>
        <v>30459</v>
      </c>
      <c r="J334" s="13">
        <f t="shared" ca="1" si="29"/>
        <v>79408.875</v>
      </c>
    </row>
    <row r="335" spans="1:10">
      <c r="A335" s="21">
        <f t="shared" ca="1" si="25"/>
        <v>45553</v>
      </c>
      <c r="B335" s="18" t="str">
        <f ca="1">INDEX(Regions!A$1:A$5, RANDBETWEEN(1, ROWS(Regions!A$1:A$5)))</f>
        <v>מרכז</v>
      </c>
      <c r="C335" s="22" t="str">
        <f ca="1">INDEX(Agents!A$1:A$6, RANDBETWEEN(1, ROWS(Agents!A$1:A$6)))</f>
        <v>יובל כהן</v>
      </c>
      <c r="D335" s="18" t="str">
        <f ca="1">INDEX(Payment_Methods!A$1:A$5, RANDBETWEEN(1, ROWS([1]Payment_method!A$1:A$5)))</f>
        <v>Credit</v>
      </c>
      <c r="E335" s="23">
        <f ca="1">H335*Agent_Commission!$A$2</f>
        <v>3395.7000000000003</v>
      </c>
      <c r="F335" s="19">
        <f t="shared" ca="1" si="26"/>
        <v>36000</v>
      </c>
      <c r="G335" s="20">
        <f ca="1">VLOOKUP(A:A,BOA!F:G,2,FALSE)</f>
        <v>3.7730000000000001</v>
      </c>
      <c r="H335" s="13">
        <f t="shared" ca="1" si="27"/>
        <v>135828</v>
      </c>
      <c r="I335" s="23">
        <f t="shared" ca="1" si="28"/>
        <v>15712</v>
      </c>
      <c r="J335" s="13">
        <f t="shared" ca="1" si="29"/>
        <v>116720.3</v>
      </c>
    </row>
    <row r="336" spans="1:10">
      <c r="A336" s="21">
        <f t="shared" ca="1" si="25"/>
        <v>45295</v>
      </c>
      <c r="B336" s="18" t="str">
        <f ca="1">INDEX(Regions!A$1:A$5, RANDBETWEEN(1, ROWS(Regions!A$1:A$5)))</f>
        <v>מערב</v>
      </c>
      <c r="C336" s="22" t="str">
        <f ca="1">INDEX(Agents!A$1:A$6, RANDBETWEEN(1, ROWS(Agents!A$1:A$6)))</f>
        <v>נועם אברמוביץ</v>
      </c>
      <c r="D336" s="18" t="str">
        <f ca="1">INDEX(Payment_Methods!A$1:A$5, RANDBETWEEN(1, ROWS([1]Payment_method!A$1:A$5)))</f>
        <v>PayPal</v>
      </c>
      <c r="E336" s="23">
        <f ca="1">H336*Agent_Commission!$A$2</f>
        <v>2416.8000000000002</v>
      </c>
      <c r="F336" s="19">
        <f t="shared" ca="1" si="26"/>
        <v>26500</v>
      </c>
      <c r="G336" s="20">
        <f ca="1">VLOOKUP(A:A,BOA!F:G,2,FALSE)</f>
        <v>3.6480000000000001</v>
      </c>
      <c r="H336" s="13">
        <f t="shared" ca="1" si="27"/>
        <v>96672</v>
      </c>
      <c r="I336" s="23">
        <f t="shared" ca="1" si="28"/>
        <v>46482</v>
      </c>
      <c r="J336" s="13">
        <f t="shared" ca="1" si="29"/>
        <v>47773.2</v>
      </c>
    </row>
    <row r="337" spans="1:10">
      <c r="A337" s="21">
        <f t="shared" ca="1" si="25"/>
        <v>45436</v>
      </c>
      <c r="B337" s="18" t="str">
        <f ca="1">INDEX(Regions!A$1:A$5, RANDBETWEEN(1, ROWS(Regions!A$1:A$5)))</f>
        <v>דרום</v>
      </c>
      <c r="C337" s="22" t="str">
        <f ca="1">INDEX(Agents!A$1:A$6, RANDBETWEEN(1, ROWS(Agents!A$1:A$6)))</f>
        <v>יובל כהן</v>
      </c>
      <c r="D337" s="18" t="str">
        <f ca="1">INDEX(Payment_Methods!A$1:A$5, RANDBETWEEN(1, ROWS([1]Payment_method!A$1:A$5)))</f>
        <v>Bit</v>
      </c>
      <c r="E337" s="23">
        <f ca="1">H337*Agent_Commission!$A$2</f>
        <v>2846.5750000000003</v>
      </c>
      <c r="F337" s="19">
        <f t="shared" ca="1" si="26"/>
        <v>31000</v>
      </c>
      <c r="G337" s="20">
        <f ca="1">VLOOKUP(A:A,BOA!F:G,2,FALSE)</f>
        <v>3.673</v>
      </c>
      <c r="H337" s="13">
        <f t="shared" ca="1" si="27"/>
        <v>113863</v>
      </c>
      <c r="I337" s="23">
        <f t="shared" ca="1" si="28"/>
        <v>20709</v>
      </c>
      <c r="J337" s="13">
        <f t="shared" ca="1" si="29"/>
        <v>90307.425000000003</v>
      </c>
    </row>
    <row r="338" spans="1:10">
      <c r="A338" s="21">
        <f t="shared" ca="1" si="25"/>
        <v>45315</v>
      </c>
      <c r="B338" s="18" t="str">
        <f ca="1">INDEX(Regions!A$1:A$5, RANDBETWEEN(1, ROWS(Regions!A$1:A$5)))</f>
        <v>מרכז</v>
      </c>
      <c r="C338" s="22" t="str">
        <f ca="1">INDEX(Agents!A$1:A$6, RANDBETWEEN(1, ROWS(Agents!A$1:A$6)))</f>
        <v>יובל כהן</v>
      </c>
      <c r="D338" s="18" t="str">
        <f ca="1">INDEX(Payment_Methods!A$1:A$5, RANDBETWEEN(1, ROWS([1]Payment_method!A$1:A$5)))</f>
        <v>Cash</v>
      </c>
      <c r="E338" s="23">
        <f ca="1">H338*Agent_Commission!$A$2</f>
        <v>1534.5</v>
      </c>
      <c r="F338" s="19">
        <f t="shared" ca="1" si="26"/>
        <v>16500</v>
      </c>
      <c r="G338" s="20">
        <f ca="1">VLOOKUP(A:A,BOA!F:G,2,FALSE)</f>
        <v>3.72</v>
      </c>
      <c r="H338" s="13">
        <f t="shared" ca="1" si="27"/>
        <v>61380</v>
      </c>
      <c r="I338" s="23">
        <f t="shared" ca="1" si="28"/>
        <v>48278</v>
      </c>
      <c r="J338" s="13">
        <f t="shared" ca="1" si="29"/>
        <v>11567.5</v>
      </c>
    </row>
    <row r="339" spans="1:10">
      <c r="A339" s="21">
        <f t="shared" ca="1" si="25"/>
        <v>45494</v>
      </c>
      <c r="B339" s="18" t="str">
        <f ca="1">INDEX(Regions!A$1:A$5, RANDBETWEEN(1, ROWS(Regions!A$1:A$5)))</f>
        <v>דרום</v>
      </c>
      <c r="C339" s="22" t="str">
        <f ca="1">INDEX(Agents!A$1:A$6, RANDBETWEEN(1, ROWS(Agents!A$1:A$6)))</f>
        <v>אורי גולדשטיין</v>
      </c>
      <c r="D339" s="18" t="str">
        <f ca="1">INDEX(Payment_Methods!A$1:A$5, RANDBETWEEN(1, ROWS([1]Payment_method!A$1:A$5)))</f>
        <v>Cash</v>
      </c>
      <c r="E339" s="23">
        <f ca="1">H339*Agent_Commission!$A$2</f>
        <v>2105.65</v>
      </c>
      <c r="F339" s="19">
        <f t="shared" ca="1" si="26"/>
        <v>23000</v>
      </c>
      <c r="G339" s="20">
        <f ca="1">VLOOKUP(A:A,BOA!F:G,2,FALSE)</f>
        <v>3.6619999999999999</v>
      </c>
      <c r="H339" s="13">
        <f t="shared" ca="1" si="27"/>
        <v>84226</v>
      </c>
      <c r="I339" s="23">
        <f t="shared" ca="1" si="28"/>
        <v>46230</v>
      </c>
      <c r="J339" s="13">
        <f t="shared" ca="1" si="29"/>
        <v>35890.35</v>
      </c>
    </row>
    <row r="340" spans="1:10">
      <c r="A340" s="21">
        <f t="shared" ca="1" si="25"/>
        <v>45282</v>
      </c>
      <c r="B340" s="18" t="str">
        <f ca="1">INDEX(Regions!A$1:A$5, RANDBETWEEN(1, ROWS(Regions!A$1:A$5)))</f>
        <v>מרכז</v>
      </c>
      <c r="C340" s="22" t="str">
        <f ca="1">INDEX(Agents!A$1:A$6, RANDBETWEEN(1, ROWS(Agents!A$1:A$6)))</f>
        <v>דניאל לוי</v>
      </c>
      <c r="D340" s="18" t="str">
        <f ca="1">INDEX(Payment_Methods!A$1:A$5, RANDBETWEEN(1, ROWS([1]Payment_method!A$1:A$5)))</f>
        <v>PayBox</v>
      </c>
      <c r="E340" s="23">
        <f ca="1">H340*Agent_Commission!$A$2</f>
        <v>2024.4375</v>
      </c>
      <c r="F340" s="19">
        <f t="shared" ca="1" si="26"/>
        <v>22500</v>
      </c>
      <c r="G340" s="20">
        <f ca="1">VLOOKUP(A:A,BOA!F:G,2,FALSE)</f>
        <v>3.5990000000000002</v>
      </c>
      <c r="H340" s="13">
        <f t="shared" ca="1" si="27"/>
        <v>80977.5</v>
      </c>
      <c r="I340" s="23">
        <f t="shared" ca="1" si="28"/>
        <v>50063</v>
      </c>
      <c r="J340" s="13">
        <f t="shared" ca="1" si="29"/>
        <v>28890.0625</v>
      </c>
    </row>
    <row r="341" spans="1:10">
      <c r="A341" s="21">
        <f t="shared" ca="1" si="25"/>
        <v>45578</v>
      </c>
      <c r="B341" s="18" t="str">
        <f ca="1">INDEX(Regions!A$1:A$5, RANDBETWEEN(1, ROWS(Regions!A$1:A$5)))</f>
        <v>דרום</v>
      </c>
      <c r="C341" s="22" t="str">
        <f ca="1">INDEX(Agents!A$1:A$6, RANDBETWEEN(1, ROWS(Agents!A$1:A$6)))</f>
        <v>נועם אברמוביץ</v>
      </c>
      <c r="D341" s="18" t="str">
        <f ca="1">INDEX(Payment_Methods!A$1:A$5, RANDBETWEEN(1, ROWS([1]Payment_method!A$1:A$5)))</f>
        <v>Credit</v>
      </c>
      <c r="E341" s="23">
        <f ca="1">H341*Agent_Commission!$A$2</f>
        <v>3160.7250000000004</v>
      </c>
      <c r="F341" s="19">
        <f t="shared" ca="1" si="26"/>
        <v>33500</v>
      </c>
      <c r="G341" s="20">
        <f ca="1">VLOOKUP(A:A,BOA!F:G,2,FALSE)</f>
        <v>3.774</v>
      </c>
      <c r="H341" s="13">
        <f t="shared" ca="1" si="27"/>
        <v>126429</v>
      </c>
      <c r="I341" s="23">
        <f t="shared" ca="1" si="28"/>
        <v>51379</v>
      </c>
      <c r="J341" s="13">
        <f t="shared" ca="1" si="29"/>
        <v>71889.274999999994</v>
      </c>
    </row>
    <row r="342" spans="1:10">
      <c r="A342" s="21">
        <f t="shared" ca="1" si="25"/>
        <v>45430</v>
      </c>
      <c r="B342" s="18" t="str">
        <f ca="1">INDEX(Regions!A$1:A$5, RANDBETWEEN(1, ROWS(Regions!A$1:A$5)))</f>
        <v>מרכז</v>
      </c>
      <c r="C342" s="22" t="str">
        <f ca="1">INDEX(Agents!A$1:A$6, RANDBETWEEN(1, ROWS(Agents!A$1:A$6)))</f>
        <v>אורי גולדשטיין</v>
      </c>
      <c r="D342" s="18" t="str">
        <f ca="1">INDEX(Payment_Methods!A$1:A$5, RANDBETWEEN(1, ROWS([1]Payment_method!A$1:A$5)))</f>
        <v>Bit</v>
      </c>
      <c r="E342" s="23">
        <f ca="1">H342*Agent_Commission!$A$2</f>
        <v>2740.55</v>
      </c>
      <c r="F342" s="19">
        <f t="shared" ca="1" si="26"/>
        <v>29500</v>
      </c>
      <c r="G342" s="20">
        <f ca="1">VLOOKUP(A:A,BOA!F:G,2,FALSE)</f>
        <v>3.7160000000000002</v>
      </c>
      <c r="H342" s="13">
        <f t="shared" ca="1" si="27"/>
        <v>109622</v>
      </c>
      <c r="I342" s="23">
        <f t="shared" ca="1" si="28"/>
        <v>29418</v>
      </c>
      <c r="J342" s="13">
        <f t="shared" ca="1" si="29"/>
        <v>77463.45</v>
      </c>
    </row>
    <row r="343" spans="1:10">
      <c r="A343" s="21">
        <f t="shared" ca="1" si="25"/>
        <v>45480</v>
      </c>
      <c r="B343" s="18" t="str">
        <f ca="1">INDEX(Regions!A$1:A$5, RANDBETWEEN(1, ROWS(Regions!A$1:A$5)))</f>
        <v>צפון</v>
      </c>
      <c r="C343" s="22" t="str">
        <f ca="1">INDEX(Agents!A$1:A$6, RANDBETWEEN(1, ROWS(Agents!A$1:A$6)))</f>
        <v>אורי גולדשטיין</v>
      </c>
      <c r="D343" s="18" t="str">
        <f ca="1">INDEX(Payment_Methods!A$1:A$5, RANDBETWEEN(1, ROWS([1]Payment_method!A$1:A$5)))</f>
        <v>Cash</v>
      </c>
      <c r="E343" s="23">
        <f ca="1">H343*Agent_Commission!$A$2</f>
        <v>1116.3</v>
      </c>
      <c r="F343" s="19">
        <f t="shared" ca="1" si="26"/>
        <v>12000</v>
      </c>
      <c r="G343" s="20">
        <f ca="1">VLOOKUP(A:A,BOA!F:G,2,FALSE)</f>
        <v>3.7210000000000001</v>
      </c>
      <c r="H343" s="13">
        <f t="shared" ca="1" si="27"/>
        <v>44652</v>
      </c>
      <c r="I343" s="23">
        <f t="shared" ca="1" si="28"/>
        <v>26746</v>
      </c>
      <c r="J343" s="13">
        <f t="shared" ca="1" si="29"/>
        <v>16789.7</v>
      </c>
    </row>
    <row r="344" spans="1:10">
      <c r="A344" s="21">
        <f t="shared" ca="1" si="25"/>
        <v>45472</v>
      </c>
      <c r="B344" s="18" t="str">
        <f ca="1">INDEX(Regions!A$1:A$5, RANDBETWEEN(1, ROWS(Regions!A$1:A$5)))</f>
        <v>מזרח</v>
      </c>
      <c r="C344" s="22" t="str">
        <f ca="1">INDEX(Agents!A$1:A$6, RANDBETWEEN(1, ROWS(Agents!A$1:A$6)))</f>
        <v>נועם אברמוביץ</v>
      </c>
      <c r="D344" s="18" t="str">
        <f ca="1">INDEX(Payment_Methods!A$1:A$5, RANDBETWEEN(1, ROWS([1]Payment_method!A$1:A$5)))</f>
        <v>PayBox</v>
      </c>
      <c r="E344" s="23">
        <f ca="1">H344*Agent_Commission!$A$2</f>
        <v>1362.6375</v>
      </c>
      <c r="F344" s="19">
        <f t="shared" ca="1" si="26"/>
        <v>14500</v>
      </c>
      <c r="G344" s="20">
        <f ca="1">VLOOKUP(A:A,BOA!F:G,2,FALSE)</f>
        <v>3.7589999999999999</v>
      </c>
      <c r="H344" s="13">
        <f t="shared" ca="1" si="27"/>
        <v>54505.5</v>
      </c>
      <c r="I344" s="23">
        <f t="shared" ca="1" si="28"/>
        <v>15147</v>
      </c>
      <c r="J344" s="13">
        <f t="shared" ca="1" si="29"/>
        <v>37995.862500000003</v>
      </c>
    </row>
    <row r="345" spans="1:10">
      <c r="A345" s="21">
        <f t="shared" ca="1" si="25"/>
        <v>45368</v>
      </c>
      <c r="B345" s="18" t="str">
        <f ca="1">INDEX(Regions!A$1:A$5, RANDBETWEEN(1, ROWS(Regions!A$1:A$5)))</f>
        <v>דרום</v>
      </c>
      <c r="C345" s="22" t="str">
        <f ca="1">INDEX(Agents!A$1:A$6, RANDBETWEEN(1, ROWS(Agents!A$1:A$6)))</f>
        <v>אורי גולדשטיין</v>
      </c>
      <c r="D345" s="18" t="str">
        <f ca="1">INDEX(Payment_Methods!A$1:A$5, RANDBETWEEN(1, ROWS([1]Payment_method!A$1:A$5)))</f>
        <v>PayBox</v>
      </c>
      <c r="E345" s="23">
        <f ca="1">H345*Agent_Commission!$A$2</f>
        <v>1187.2250000000001</v>
      </c>
      <c r="F345" s="19">
        <f t="shared" ca="1" si="26"/>
        <v>13000</v>
      </c>
      <c r="G345" s="20">
        <f ca="1">VLOOKUP(A:A,BOA!F:G,2,FALSE)</f>
        <v>3.653</v>
      </c>
      <c r="H345" s="13">
        <f t="shared" ca="1" si="27"/>
        <v>47489</v>
      </c>
      <c r="I345" s="23">
        <f t="shared" ca="1" si="28"/>
        <v>23046</v>
      </c>
      <c r="J345" s="13">
        <f t="shared" ca="1" si="29"/>
        <v>23255.775000000001</v>
      </c>
    </row>
    <row r="346" spans="1:10">
      <c r="A346" s="21">
        <f t="shared" ca="1" si="25"/>
        <v>45601</v>
      </c>
      <c r="B346" s="18" t="str">
        <f ca="1">INDEX(Regions!A$1:A$5, RANDBETWEEN(1, ROWS(Regions!A$1:A$5)))</f>
        <v>מזרח</v>
      </c>
      <c r="C346" s="22" t="str">
        <f ca="1">INDEX(Agents!A$1:A$6, RANDBETWEEN(1, ROWS(Agents!A$1:A$6)))</f>
        <v>דניאל לוי</v>
      </c>
      <c r="D346" s="18" t="str">
        <f ca="1">INDEX(Payment_Methods!A$1:A$5, RANDBETWEEN(1, ROWS([1]Payment_method!A$1:A$5)))</f>
        <v>PayBox</v>
      </c>
      <c r="E346" s="23">
        <f ca="1">H346*Agent_Commission!$A$2</f>
        <v>1358.65</v>
      </c>
      <c r="F346" s="19">
        <f t="shared" ca="1" si="26"/>
        <v>14500</v>
      </c>
      <c r="G346" s="20">
        <f ca="1">VLOOKUP(A:A,BOA!F:G,2,FALSE)</f>
        <v>3.7480000000000002</v>
      </c>
      <c r="H346" s="13">
        <f t="shared" ca="1" si="27"/>
        <v>54346</v>
      </c>
      <c r="I346" s="23">
        <f t="shared" ca="1" si="28"/>
        <v>39913</v>
      </c>
      <c r="J346" s="13">
        <f t="shared" ca="1" si="29"/>
        <v>13074.35</v>
      </c>
    </row>
    <row r="347" spans="1:10">
      <c r="A347" s="21">
        <f t="shared" ca="1" si="25"/>
        <v>45277</v>
      </c>
      <c r="B347" s="18" t="str">
        <f ca="1">INDEX(Regions!A$1:A$5, RANDBETWEEN(1, ROWS(Regions!A$1:A$5)))</f>
        <v>מערב</v>
      </c>
      <c r="C347" s="22" t="str">
        <f ca="1">INDEX(Agents!A$1:A$6, RANDBETWEEN(1, ROWS(Agents!A$1:A$6)))</f>
        <v>דניאל לוי</v>
      </c>
      <c r="D347" s="18" t="str">
        <f ca="1">INDEX(Payment_Methods!A$1:A$5, RANDBETWEEN(1, ROWS([1]Payment_method!A$1:A$5)))</f>
        <v>PayPal</v>
      </c>
      <c r="E347" s="23">
        <f ca="1">H347*Agent_Commission!$A$2</f>
        <v>3383.65</v>
      </c>
      <c r="F347" s="19">
        <f t="shared" ca="1" si="26"/>
        <v>37000</v>
      </c>
      <c r="G347" s="20">
        <f ca="1">VLOOKUP(A:A,BOA!F:G,2,FALSE)</f>
        <v>3.6579999999999999</v>
      </c>
      <c r="H347" s="13">
        <f t="shared" ca="1" si="27"/>
        <v>135346</v>
      </c>
      <c r="I347" s="23">
        <f t="shared" ca="1" si="28"/>
        <v>27871</v>
      </c>
      <c r="J347" s="13">
        <f t="shared" ca="1" si="29"/>
        <v>104091.35</v>
      </c>
    </row>
    <row r="348" spans="1:10">
      <c r="A348" s="21">
        <f t="shared" ca="1" si="25"/>
        <v>45472</v>
      </c>
      <c r="B348" s="18" t="str">
        <f ca="1">INDEX(Regions!A$1:A$5, RANDBETWEEN(1, ROWS(Regions!A$1:A$5)))</f>
        <v>מרכז</v>
      </c>
      <c r="C348" s="22" t="str">
        <f ca="1">INDEX(Agents!A$1:A$6, RANDBETWEEN(1, ROWS(Agents!A$1:A$6)))</f>
        <v>נועם אברמוביץ</v>
      </c>
      <c r="D348" s="18" t="str">
        <f ca="1">INDEX(Payment_Methods!A$1:A$5, RANDBETWEEN(1, ROWS([1]Payment_method!A$1:A$5)))</f>
        <v>PayBox</v>
      </c>
      <c r="E348" s="23">
        <f ca="1">H348*Agent_Commission!$A$2</f>
        <v>3007.2000000000003</v>
      </c>
      <c r="F348" s="19">
        <f t="shared" ca="1" si="26"/>
        <v>32000</v>
      </c>
      <c r="G348" s="20">
        <f ca="1">VLOOKUP(A:A,BOA!F:G,2,FALSE)</f>
        <v>3.7589999999999999</v>
      </c>
      <c r="H348" s="13">
        <f t="shared" ca="1" si="27"/>
        <v>120288</v>
      </c>
      <c r="I348" s="23">
        <f t="shared" ca="1" si="28"/>
        <v>46902</v>
      </c>
      <c r="J348" s="13">
        <f t="shared" ca="1" si="29"/>
        <v>70378.8</v>
      </c>
    </row>
    <row r="349" spans="1:10">
      <c r="A349" s="21">
        <f t="shared" ca="1" si="25"/>
        <v>45365</v>
      </c>
      <c r="B349" s="18" t="str">
        <f ca="1">INDEX(Regions!A$1:A$5, RANDBETWEEN(1, ROWS(Regions!A$1:A$5)))</f>
        <v>דרום</v>
      </c>
      <c r="C349" s="22" t="str">
        <f ca="1">INDEX(Agents!A$1:A$6, RANDBETWEEN(1, ROWS(Agents!A$1:A$6)))</f>
        <v>יובל כהן</v>
      </c>
      <c r="D349" s="18" t="str">
        <f ca="1">INDEX(Payment_Methods!A$1:A$5, RANDBETWEEN(1, ROWS([1]Payment_method!A$1:A$5)))</f>
        <v>Bit</v>
      </c>
      <c r="E349" s="23">
        <f ca="1">H349*Agent_Commission!$A$2</f>
        <v>2084.375</v>
      </c>
      <c r="F349" s="19">
        <f t="shared" ca="1" si="26"/>
        <v>23000</v>
      </c>
      <c r="G349" s="20">
        <f ca="1">VLOOKUP(A:A,BOA!F:G,2,FALSE)</f>
        <v>3.625</v>
      </c>
      <c r="H349" s="13">
        <f t="shared" ca="1" si="27"/>
        <v>83375</v>
      </c>
      <c r="I349" s="23">
        <f t="shared" ca="1" si="28"/>
        <v>31148</v>
      </c>
      <c r="J349" s="13">
        <f t="shared" ca="1" si="29"/>
        <v>50142.625</v>
      </c>
    </row>
    <row r="350" spans="1:10">
      <c r="A350" s="21">
        <f t="shared" ca="1" si="25"/>
        <v>45284</v>
      </c>
      <c r="B350" s="18" t="str">
        <f ca="1">INDEX(Regions!A$1:A$5, RANDBETWEEN(1, ROWS(Regions!A$1:A$5)))</f>
        <v>דרום</v>
      </c>
      <c r="C350" s="22" t="str">
        <f ca="1">INDEX(Agents!A$1:A$6, RANDBETWEEN(1, ROWS(Agents!A$1:A$6)))</f>
        <v>מיכל רוזנברג</v>
      </c>
      <c r="D350" s="18" t="str">
        <f ca="1">INDEX(Payment_Methods!A$1:A$5, RANDBETWEEN(1, ROWS([1]Payment_method!A$1:A$5)))</f>
        <v>Bit</v>
      </c>
      <c r="E350" s="23">
        <f ca="1">H350*Agent_Commission!$A$2</f>
        <v>2024.4375</v>
      </c>
      <c r="F350" s="19">
        <f t="shared" ca="1" si="26"/>
        <v>22500</v>
      </c>
      <c r="G350" s="20">
        <f ca="1">VLOOKUP(A:A,BOA!F:G,2,FALSE)</f>
        <v>3.5990000000000002</v>
      </c>
      <c r="H350" s="13">
        <f t="shared" ca="1" si="27"/>
        <v>80977.5</v>
      </c>
      <c r="I350" s="23">
        <f t="shared" ca="1" si="28"/>
        <v>21705</v>
      </c>
      <c r="J350" s="13">
        <f t="shared" ca="1" si="29"/>
        <v>57248.0625</v>
      </c>
    </row>
    <row r="351" spans="1:10">
      <c r="A351" s="21">
        <f t="shared" ca="1" si="25"/>
        <v>45444</v>
      </c>
      <c r="B351" s="18" t="str">
        <f ca="1">INDEX(Regions!A$1:A$5, RANDBETWEEN(1, ROWS(Regions!A$1:A$5)))</f>
        <v>מזרח</v>
      </c>
      <c r="C351" s="22" t="str">
        <f ca="1">INDEX(Agents!A$1:A$6, RANDBETWEEN(1, ROWS(Agents!A$1:A$6)))</f>
        <v>יובל כהן</v>
      </c>
      <c r="D351" s="18" t="str">
        <f ca="1">INDEX(Payment_Methods!A$1:A$5, RANDBETWEEN(1, ROWS([1]Payment_method!A$1:A$5)))</f>
        <v>PayBox</v>
      </c>
      <c r="E351" s="23">
        <f ca="1">H351*Agent_Commission!$A$2</f>
        <v>1905.4750000000001</v>
      </c>
      <c r="F351" s="19">
        <f t="shared" ca="1" si="26"/>
        <v>20500</v>
      </c>
      <c r="G351" s="20">
        <f ca="1">VLOOKUP(A:A,BOA!F:G,2,FALSE)</f>
        <v>3.718</v>
      </c>
      <c r="H351" s="13">
        <f t="shared" ca="1" si="27"/>
        <v>76219</v>
      </c>
      <c r="I351" s="23">
        <f t="shared" ca="1" si="28"/>
        <v>27328</v>
      </c>
      <c r="J351" s="13">
        <f t="shared" ca="1" si="29"/>
        <v>46985.525000000001</v>
      </c>
    </row>
    <row r="352" spans="1:10">
      <c r="A352" s="21">
        <f t="shared" ca="1" si="25"/>
        <v>45608</v>
      </c>
      <c r="B352" s="18" t="str">
        <f ca="1">INDEX(Regions!A$1:A$5, RANDBETWEEN(1, ROWS(Regions!A$1:A$5)))</f>
        <v>דרום</v>
      </c>
      <c r="C352" s="22" t="str">
        <f ca="1">INDEX(Agents!A$1:A$6, RANDBETWEEN(1, ROWS(Agents!A$1:A$6)))</f>
        <v>מיכל רוזנברג</v>
      </c>
      <c r="D352" s="18" t="str">
        <f ca="1">INDEX(Payment_Methods!A$1:A$5, RANDBETWEEN(1, ROWS([1]Payment_method!A$1:A$5)))</f>
        <v>Cash</v>
      </c>
      <c r="E352" s="23">
        <f ca="1">H352*Agent_Commission!$A$2</f>
        <v>3280.375</v>
      </c>
      <c r="F352" s="19">
        <f t="shared" ca="1" si="26"/>
        <v>35000</v>
      </c>
      <c r="G352" s="20">
        <f ca="1">VLOOKUP(A:A,BOA!F:G,2,FALSE)</f>
        <v>3.7490000000000001</v>
      </c>
      <c r="H352" s="13">
        <f t="shared" ca="1" si="27"/>
        <v>131215</v>
      </c>
      <c r="I352" s="23">
        <f t="shared" ca="1" si="28"/>
        <v>40960</v>
      </c>
      <c r="J352" s="13">
        <f t="shared" ca="1" si="29"/>
        <v>86974.625</v>
      </c>
    </row>
    <row r="353" spans="1:10">
      <c r="A353" s="21">
        <f t="shared" ca="1" si="25"/>
        <v>45357</v>
      </c>
      <c r="B353" s="18" t="str">
        <f ca="1">INDEX(Regions!A$1:A$5, RANDBETWEEN(1, ROWS(Regions!A$1:A$5)))</f>
        <v>צפון</v>
      </c>
      <c r="C353" s="22" t="str">
        <f ca="1">INDEX(Agents!A$1:A$6, RANDBETWEEN(1, ROWS(Agents!A$1:A$6)))</f>
        <v>מיכל רוזנברג</v>
      </c>
      <c r="D353" s="18" t="str">
        <f ca="1">INDEX(Payment_Methods!A$1:A$5, RANDBETWEEN(1, ROWS([1]Payment_method!A$1:A$5)))</f>
        <v>PayPal</v>
      </c>
      <c r="E353" s="23">
        <f ca="1">H353*Agent_Commission!$A$2</f>
        <v>3382.5</v>
      </c>
      <c r="F353" s="19">
        <f t="shared" ca="1" si="26"/>
        <v>37500</v>
      </c>
      <c r="G353" s="20">
        <f ca="1">VLOOKUP(A:A,BOA!F:G,2,FALSE)</f>
        <v>3.6080000000000001</v>
      </c>
      <c r="H353" s="13">
        <f t="shared" ca="1" si="27"/>
        <v>135300</v>
      </c>
      <c r="I353" s="23">
        <f t="shared" ca="1" si="28"/>
        <v>21564</v>
      </c>
      <c r="J353" s="13">
        <f t="shared" ca="1" si="29"/>
        <v>110353.5</v>
      </c>
    </row>
    <row r="354" spans="1:10">
      <c r="A354" s="21">
        <f t="shared" ca="1" si="25"/>
        <v>45557</v>
      </c>
      <c r="B354" s="18" t="str">
        <f ca="1">INDEX(Regions!A$1:A$5, RANDBETWEEN(1, ROWS(Regions!A$1:A$5)))</f>
        <v>מערב</v>
      </c>
      <c r="C354" s="22" t="str">
        <f ca="1">INDEX(Agents!A$1:A$6, RANDBETWEEN(1, ROWS(Agents!A$1:A$6)))</f>
        <v>יובל כהן</v>
      </c>
      <c r="D354" s="18" t="str">
        <f ca="1">INDEX(Payment_Methods!A$1:A$5, RANDBETWEEN(1, ROWS([1]Payment_method!A$1:A$5)))</f>
        <v>Cash</v>
      </c>
      <c r="E354" s="23">
        <f ca="1">H354*Agent_Commission!$A$2</f>
        <v>3482.625</v>
      </c>
      <c r="F354" s="19">
        <f t="shared" ca="1" si="26"/>
        <v>37000</v>
      </c>
      <c r="G354" s="20">
        <f ca="1">VLOOKUP(A:A,BOA!F:G,2,FALSE)</f>
        <v>3.7650000000000001</v>
      </c>
      <c r="H354" s="13">
        <f t="shared" ca="1" si="27"/>
        <v>139305</v>
      </c>
      <c r="I354" s="23">
        <f t="shared" ca="1" si="28"/>
        <v>27288</v>
      </c>
      <c r="J354" s="13">
        <f t="shared" ca="1" si="29"/>
        <v>108534.375</v>
      </c>
    </row>
    <row r="355" spans="1:10">
      <c r="A355" s="21">
        <f t="shared" ca="1" si="25"/>
        <v>45527</v>
      </c>
      <c r="B355" s="18" t="str">
        <f ca="1">INDEX(Regions!A$1:A$5, RANDBETWEEN(1, ROWS(Regions!A$1:A$5)))</f>
        <v>צפון</v>
      </c>
      <c r="C355" s="22" t="str">
        <f ca="1">INDEX(Agents!A$1:A$6, RANDBETWEEN(1, ROWS(Agents!A$1:A$6)))</f>
        <v>יובל כהן</v>
      </c>
      <c r="D355" s="18" t="str">
        <f ca="1">INDEX(Payment_Methods!A$1:A$5, RANDBETWEEN(1, ROWS([1]Payment_method!A$1:A$5)))</f>
        <v>PayPal</v>
      </c>
      <c r="E355" s="23">
        <f ca="1">H355*Agent_Commission!$A$2</f>
        <v>1574.2</v>
      </c>
      <c r="F355" s="19">
        <f t="shared" ca="1" si="26"/>
        <v>17000</v>
      </c>
      <c r="G355" s="20">
        <f ca="1">VLOOKUP(A:A,BOA!F:G,2,FALSE)</f>
        <v>3.7040000000000002</v>
      </c>
      <c r="H355" s="13">
        <f t="shared" ca="1" si="27"/>
        <v>62968</v>
      </c>
      <c r="I355" s="23">
        <f t="shared" ca="1" si="28"/>
        <v>46596</v>
      </c>
      <c r="J355" s="13">
        <f t="shared" ca="1" si="29"/>
        <v>14797.8</v>
      </c>
    </row>
    <row r="356" spans="1:10">
      <c r="A356" s="21">
        <f t="shared" ca="1" si="25"/>
        <v>45277</v>
      </c>
      <c r="B356" s="18" t="str">
        <f ca="1">INDEX(Regions!A$1:A$5, RANDBETWEEN(1, ROWS(Regions!A$1:A$5)))</f>
        <v>מזרח</v>
      </c>
      <c r="C356" s="22" t="str">
        <f ca="1">INDEX(Agents!A$1:A$6, RANDBETWEEN(1, ROWS(Agents!A$1:A$6)))</f>
        <v>אורי גולדשטיין</v>
      </c>
      <c r="D356" s="18" t="str">
        <f ca="1">INDEX(Payment_Methods!A$1:A$5, RANDBETWEEN(1, ROWS([1]Payment_method!A$1:A$5)))</f>
        <v>Credit</v>
      </c>
      <c r="E356" s="23">
        <f ca="1">H356*Agent_Commission!$A$2</f>
        <v>2743.5</v>
      </c>
      <c r="F356" s="19">
        <f t="shared" ca="1" si="26"/>
        <v>30000</v>
      </c>
      <c r="G356" s="20">
        <f ca="1">VLOOKUP(A:A,BOA!F:G,2,FALSE)</f>
        <v>3.6579999999999999</v>
      </c>
      <c r="H356" s="13">
        <f t="shared" ca="1" si="27"/>
        <v>109740</v>
      </c>
      <c r="I356" s="23">
        <f t="shared" ca="1" si="28"/>
        <v>38054</v>
      </c>
      <c r="J356" s="13">
        <f t="shared" ca="1" si="29"/>
        <v>68942.5</v>
      </c>
    </row>
    <row r="357" spans="1:10">
      <c r="A357" s="21">
        <f t="shared" ca="1" si="25"/>
        <v>45544</v>
      </c>
      <c r="B357" s="18" t="str">
        <f ca="1">INDEX(Regions!A$1:A$5, RANDBETWEEN(1, ROWS(Regions!A$1:A$5)))</f>
        <v>מערב</v>
      </c>
      <c r="C357" s="22" t="str">
        <f ca="1">INDEX(Agents!A$1:A$6, RANDBETWEEN(1, ROWS(Agents!A$1:A$6)))</f>
        <v>יעל פרידמן</v>
      </c>
      <c r="D357" s="18" t="str">
        <f ca="1">INDEX(Payment_Methods!A$1:A$5, RANDBETWEEN(1, ROWS([1]Payment_method!A$1:A$5)))</f>
        <v>PayBox</v>
      </c>
      <c r="E357" s="23">
        <f ca="1">H357*Agent_Commission!$A$2</f>
        <v>2579.5</v>
      </c>
      <c r="F357" s="19">
        <f t="shared" ca="1" si="26"/>
        <v>27500</v>
      </c>
      <c r="G357" s="20">
        <f ca="1">VLOOKUP(A:A,BOA!F:G,2,FALSE)</f>
        <v>3.7519999999999998</v>
      </c>
      <c r="H357" s="13">
        <f t="shared" ca="1" si="27"/>
        <v>103180</v>
      </c>
      <c r="I357" s="23">
        <f t="shared" ca="1" si="28"/>
        <v>51327</v>
      </c>
      <c r="J357" s="13">
        <f t="shared" ca="1" si="29"/>
        <v>49273.5</v>
      </c>
    </row>
    <row r="358" spans="1:10">
      <c r="A358" s="21">
        <f t="shared" ca="1" si="25"/>
        <v>45401</v>
      </c>
      <c r="B358" s="18" t="str">
        <f ca="1">INDEX(Regions!A$1:A$5, RANDBETWEEN(1, ROWS(Regions!A$1:A$5)))</f>
        <v>מרכז</v>
      </c>
      <c r="C358" s="22" t="str">
        <f ca="1">INDEX(Agents!A$1:A$6, RANDBETWEEN(1, ROWS(Agents!A$1:A$6)))</f>
        <v>אורי גולדשטיין</v>
      </c>
      <c r="D358" s="18" t="str">
        <f ca="1">INDEX(Payment_Methods!A$1:A$5, RANDBETWEEN(1, ROWS([1]Payment_method!A$1:A$5)))</f>
        <v>PayBox</v>
      </c>
      <c r="E358" s="23">
        <f ca="1">H358*Agent_Commission!$A$2</f>
        <v>1371.3375000000001</v>
      </c>
      <c r="F358" s="19">
        <f t="shared" ca="1" si="26"/>
        <v>14500</v>
      </c>
      <c r="G358" s="20">
        <f ca="1">VLOOKUP(A:A,BOA!F:G,2,FALSE)</f>
        <v>3.7829999999999999</v>
      </c>
      <c r="H358" s="13">
        <f t="shared" ca="1" si="27"/>
        <v>54853.5</v>
      </c>
      <c r="I358" s="23">
        <f t="shared" ca="1" si="28"/>
        <v>51842</v>
      </c>
      <c r="J358" s="13">
        <f t="shared" ca="1" si="29"/>
        <v>1640.1624999999999</v>
      </c>
    </row>
    <row r="359" spans="1:10">
      <c r="A359" s="21">
        <f t="shared" ca="1" si="25"/>
        <v>45355</v>
      </c>
      <c r="B359" s="18" t="str">
        <f ca="1">INDEX(Regions!A$1:A$5, RANDBETWEEN(1, ROWS(Regions!A$1:A$5)))</f>
        <v>דרום</v>
      </c>
      <c r="C359" s="22" t="str">
        <f ca="1">INDEX(Agents!A$1:A$6, RANDBETWEEN(1, ROWS(Agents!A$1:A$6)))</f>
        <v>אורי גולדשטיין</v>
      </c>
      <c r="D359" s="18" t="str">
        <f ca="1">INDEX(Payment_Methods!A$1:A$5, RANDBETWEEN(1, ROWS([1]Payment_method!A$1:A$5)))</f>
        <v>Cash</v>
      </c>
      <c r="E359" s="23">
        <f ca="1">H359*Agent_Commission!$A$2</f>
        <v>2323.75</v>
      </c>
      <c r="F359" s="19">
        <f t="shared" ca="1" si="26"/>
        <v>26000</v>
      </c>
      <c r="G359" s="20">
        <f ca="1">VLOOKUP(A:A,BOA!F:G,2,FALSE)</f>
        <v>3.5750000000000002</v>
      </c>
      <c r="H359" s="13">
        <f t="shared" ca="1" si="27"/>
        <v>92950</v>
      </c>
      <c r="I359" s="23">
        <f t="shared" ca="1" si="28"/>
        <v>39864</v>
      </c>
      <c r="J359" s="13">
        <f t="shared" ca="1" si="29"/>
        <v>50762.25</v>
      </c>
    </row>
    <row r="360" spans="1:10">
      <c r="A360" s="21">
        <f t="shared" ca="1" si="25"/>
        <v>45576</v>
      </c>
      <c r="B360" s="18" t="str">
        <f ca="1">INDEX(Regions!A$1:A$5, RANDBETWEEN(1, ROWS(Regions!A$1:A$5)))</f>
        <v>מזרח</v>
      </c>
      <c r="C360" s="22" t="str">
        <f ca="1">INDEX(Agents!A$1:A$6, RANDBETWEEN(1, ROWS(Agents!A$1:A$6)))</f>
        <v>יעל פרידמן</v>
      </c>
      <c r="D360" s="18" t="str">
        <f ca="1">INDEX(Payment_Methods!A$1:A$5, RANDBETWEEN(1, ROWS([1]Payment_method!A$1:A$5)))</f>
        <v>PayPal</v>
      </c>
      <c r="E360" s="23">
        <f ca="1">H360*Agent_Commission!$A$2</f>
        <v>3726.8250000000003</v>
      </c>
      <c r="F360" s="19">
        <f t="shared" ca="1" si="26"/>
        <v>39500</v>
      </c>
      <c r="G360" s="20">
        <f ca="1">VLOOKUP(A:A,BOA!F:G,2,FALSE)</f>
        <v>3.774</v>
      </c>
      <c r="H360" s="13">
        <f t="shared" ca="1" si="27"/>
        <v>149073</v>
      </c>
      <c r="I360" s="23">
        <f t="shared" ca="1" si="28"/>
        <v>40968</v>
      </c>
      <c r="J360" s="13">
        <f t="shared" ca="1" si="29"/>
        <v>104378.175</v>
      </c>
    </row>
    <row r="361" spans="1:10">
      <c r="A361" s="21">
        <f t="shared" ca="1" si="25"/>
        <v>45279</v>
      </c>
      <c r="B361" s="18" t="str">
        <f ca="1">INDEX(Regions!A$1:A$5, RANDBETWEEN(1, ROWS(Regions!A$1:A$5)))</f>
        <v>מרכז</v>
      </c>
      <c r="C361" s="22" t="str">
        <f ca="1">INDEX(Agents!A$1:A$6, RANDBETWEEN(1, ROWS(Agents!A$1:A$6)))</f>
        <v>נועם אברמוביץ</v>
      </c>
      <c r="D361" s="18" t="str">
        <f ca="1">INDEX(Payment_Methods!A$1:A$5, RANDBETWEEN(1, ROWS([1]Payment_method!A$1:A$5)))</f>
        <v>PayPal</v>
      </c>
      <c r="E361" s="23">
        <f ca="1">H361*Agent_Commission!$A$2</f>
        <v>2641.1750000000002</v>
      </c>
      <c r="F361" s="19">
        <f t="shared" ca="1" si="26"/>
        <v>29000</v>
      </c>
      <c r="G361" s="20">
        <f ca="1">VLOOKUP(A:A,BOA!F:G,2,FALSE)</f>
        <v>3.6429999999999998</v>
      </c>
      <c r="H361" s="13">
        <f t="shared" ca="1" si="27"/>
        <v>105647</v>
      </c>
      <c r="I361" s="23">
        <f t="shared" ca="1" si="28"/>
        <v>30566</v>
      </c>
      <c r="J361" s="13">
        <f t="shared" ca="1" si="29"/>
        <v>72439.824999999997</v>
      </c>
    </row>
    <row r="362" spans="1:10">
      <c r="A362" s="21">
        <f t="shared" ca="1" si="25"/>
        <v>45333</v>
      </c>
      <c r="B362" s="18" t="str">
        <f ca="1">INDEX(Regions!A$1:A$5, RANDBETWEEN(1, ROWS(Regions!A$1:A$5)))</f>
        <v>צפון</v>
      </c>
      <c r="C362" s="22" t="str">
        <f ca="1">INDEX(Agents!A$1:A$6, RANDBETWEEN(1, ROWS(Agents!A$1:A$6)))</f>
        <v>יעל פרידמן</v>
      </c>
      <c r="D362" s="18" t="str">
        <f ca="1">INDEX(Payment_Methods!A$1:A$5, RANDBETWEEN(1, ROWS([1]Payment_method!A$1:A$5)))</f>
        <v>Credit</v>
      </c>
      <c r="E362" s="23">
        <f ca="1">H362*Agent_Commission!$A$2</f>
        <v>3499.8</v>
      </c>
      <c r="F362" s="19">
        <f t="shared" ca="1" si="26"/>
        <v>38000</v>
      </c>
      <c r="G362" s="20">
        <f ca="1">VLOOKUP(A:A,BOA!F:G,2,FALSE)</f>
        <v>3.6840000000000002</v>
      </c>
      <c r="H362" s="13">
        <f t="shared" ca="1" si="27"/>
        <v>139992</v>
      </c>
      <c r="I362" s="23">
        <f t="shared" ca="1" si="28"/>
        <v>43460</v>
      </c>
      <c r="J362" s="13">
        <f t="shared" ca="1" si="29"/>
        <v>93032.2</v>
      </c>
    </row>
    <row r="363" spans="1:10">
      <c r="A363" s="21">
        <f t="shared" ca="1" si="25"/>
        <v>45261</v>
      </c>
      <c r="B363" s="18" t="str">
        <f ca="1">INDEX(Regions!A$1:A$5, RANDBETWEEN(1, ROWS(Regions!A$1:A$5)))</f>
        <v>מזרח</v>
      </c>
      <c r="C363" s="22" t="str">
        <f ca="1">INDEX(Agents!A$1:A$6, RANDBETWEEN(1, ROWS(Agents!A$1:A$6)))</f>
        <v>דניאל לוי</v>
      </c>
      <c r="D363" s="18" t="str">
        <f ca="1">INDEX(Payment_Methods!A$1:A$5, RANDBETWEEN(1, ROWS([1]Payment_method!A$1:A$5)))</f>
        <v>PayPal</v>
      </c>
      <c r="E363" s="23">
        <f ca="1">H363*Agent_Commission!$A$2</f>
        <v>1822.7625</v>
      </c>
      <c r="F363" s="19">
        <f t="shared" ca="1" si="26"/>
        <v>19500</v>
      </c>
      <c r="G363" s="20">
        <f ca="1">VLOOKUP(A:A,BOA!F:G,2,FALSE)</f>
        <v>3.7389999999999999</v>
      </c>
      <c r="H363" s="13">
        <f t="shared" ca="1" si="27"/>
        <v>72910.5</v>
      </c>
      <c r="I363" s="23">
        <f t="shared" ca="1" si="28"/>
        <v>49974</v>
      </c>
      <c r="J363" s="13">
        <f t="shared" ca="1" si="29"/>
        <v>21113.737499999999</v>
      </c>
    </row>
    <row r="364" spans="1:10">
      <c r="A364" s="21">
        <f t="shared" ca="1" si="25"/>
        <v>45309</v>
      </c>
      <c r="B364" s="18" t="str">
        <f ca="1">INDEX(Regions!A$1:A$5, RANDBETWEEN(1, ROWS(Regions!A$1:A$5)))</f>
        <v>מזרח</v>
      </c>
      <c r="C364" s="22" t="str">
        <f ca="1">INDEX(Agents!A$1:A$6, RANDBETWEEN(1, ROWS(Agents!A$1:A$6)))</f>
        <v>נועם אברמוביץ</v>
      </c>
      <c r="D364" s="18" t="str">
        <f ca="1">INDEX(Payment_Methods!A$1:A$5, RANDBETWEEN(1, ROWS([1]Payment_method!A$1:A$5)))</f>
        <v>PayBox</v>
      </c>
      <c r="E364" s="23">
        <f ca="1">H364*Agent_Commission!$A$2</f>
        <v>1506.4</v>
      </c>
      <c r="F364" s="19">
        <f t="shared" ca="1" si="26"/>
        <v>16000</v>
      </c>
      <c r="G364" s="20">
        <f ca="1">VLOOKUP(A:A,BOA!F:G,2,FALSE)</f>
        <v>3.766</v>
      </c>
      <c r="H364" s="13">
        <f t="shared" ca="1" si="27"/>
        <v>60256</v>
      </c>
      <c r="I364" s="23">
        <f t="shared" ca="1" si="28"/>
        <v>36416</v>
      </c>
      <c r="J364" s="13">
        <f t="shared" ca="1" si="29"/>
        <v>22333.599999999999</v>
      </c>
    </row>
    <row r="365" spans="1:10">
      <c r="A365" s="21">
        <f t="shared" ca="1" si="25"/>
        <v>45367</v>
      </c>
      <c r="B365" s="18" t="str">
        <f ca="1">INDEX(Regions!A$1:A$5, RANDBETWEEN(1, ROWS(Regions!A$1:A$5)))</f>
        <v>מזרח</v>
      </c>
      <c r="C365" s="22" t="str">
        <f ca="1">INDEX(Agents!A$1:A$6, RANDBETWEEN(1, ROWS(Agents!A$1:A$6)))</f>
        <v>יעל פרידמן</v>
      </c>
      <c r="D365" s="18" t="str">
        <f ca="1">INDEX(Payment_Methods!A$1:A$5, RANDBETWEEN(1, ROWS([1]Payment_method!A$1:A$5)))</f>
        <v>Bit</v>
      </c>
      <c r="E365" s="23">
        <f ca="1">H365*Agent_Commission!$A$2</f>
        <v>2374.4500000000003</v>
      </c>
      <c r="F365" s="19">
        <f t="shared" ca="1" si="26"/>
        <v>26000</v>
      </c>
      <c r="G365" s="20">
        <f ca="1">VLOOKUP(A:A,BOA!F:G,2,FALSE)</f>
        <v>3.653</v>
      </c>
      <c r="H365" s="13">
        <f t="shared" ca="1" si="27"/>
        <v>94978</v>
      </c>
      <c r="I365" s="23">
        <f t="shared" ca="1" si="28"/>
        <v>39448</v>
      </c>
      <c r="J365" s="13">
        <f t="shared" ca="1" si="29"/>
        <v>53155.55</v>
      </c>
    </row>
    <row r="366" spans="1:10">
      <c r="A366" s="21">
        <f t="shared" ca="1" si="25"/>
        <v>45326</v>
      </c>
      <c r="B366" s="18" t="str">
        <f ca="1">INDEX(Regions!A$1:A$5, RANDBETWEEN(1, ROWS(Regions!A$1:A$5)))</f>
        <v>מערב</v>
      </c>
      <c r="C366" s="22" t="str">
        <f ca="1">INDEX(Agents!A$1:A$6, RANDBETWEEN(1, ROWS(Agents!A$1:A$6)))</f>
        <v>נועם אברמוביץ</v>
      </c>
      <c r="D366" s="18" t="str">
        <f ca="1">INDEX(Payment_Methods!A$1:A$5, RANDBETWEEN(1, ROWS([1]Payment_method!A$1:A$5)))</f>
        <v>Bit</v>
      </c>
      <c r="E366" s="23">
        <f ca="1">H366*Agent_Commission!$A$2</f>
        <v>1229.8500000000001</v>
      </c>
      <c r="F366" s="19">
        <f t="shared" ca="1" si="26"/>
        <v>13500</v>
      </c>
      <c r="G366" s="20">
        <f ca="1">VLOOKUP(A:A,BOA!F:G,2,FALSE)</f>
        <v>3.6440000000000001</v>
      </c>
      <c r="H366" s="13">
        <f t="shared" ca="1" si="27"/>
        <v>49194</v>
      </c>
      <c r="I366" s="23">
        <f t="shared" ca="1" si="28"/>
        <v>19522</v>
      </c>
      <c r="J366" s="13">
        <f t="shared" ca="1" si="29"/>
        <v>28442.15</v>
      </c>
    </row>
    <row r="367" spans="1:10">
      <c r="A367" s="21">
        <f t="shared" ca="1" si="25"/>
        <v>45301</v>
      </c>
      <c r="B367" s="18" t="str">
        <f ca="1">INDEX(Regions!A$1:A$5, RANDBETWEEN(1, ROWS(Regions!A$1:A$5)))</f>
        <v>דרום</v>
      </c>
      <c r="C367" s="22" t="str">
        <f ca="1">INDEX(Agents!A$1:A$6, RANDBETWEEN(1, ROWS(Agents!A$1:A$6)))</f>
        <v>אורי גולדשטיין</v>
      </c>
      <c r="D367" s="18" t="str">
        <f ca="1">INDEX(Payment_Methods!A$1:A$5, RANDBETWEEN(1, ROWS([1]Payment_method!A$1:A$5)))</f>
        <v>Bit</v>
      </c>
      <c r="E367" s="23">
        <f ca="1">H367*Agent_Commission!$A$2</f>
        <v>3664.05</v>
      </c>
      <c r="F367" s="19">
        <f t="shared" ca="1" si="26"/>
        <v>39000</v>
      </c>
      <c r="G367" s="20">
        <f ca="1">VLOOKUP(A:A,BOA!F:G,2,FALSE)</f>
        <v>3.758</v>
      </c>
      <c r="H367" s="13">
        <f t="shared" ca="1" si="27"/>
        <v>146562</v>
      </c>
      <c r="I367" s="23">
        <f t="shared" ca="1" si="28"/>
        <v>17480</v>
      </c>
      <c r="J367" s="13">
        <f t="shared" ca="1" si="29"/>
        <v>125417.95</v>
      </c>
    </row>
    <row r="368" spans="1:10">
      <c r="A368" s="21">
        <f t="shared" ca="1" si="25"/>
        <v>45307</v>
      </c>
      <c r="B368" s="18" t="str">
        <f ca="1">INDEX(Regions!A$1:A$5, RANDBETWEEN(1, ROWS(Regions!A$1:A$5)))</f>
        <v>מערב</v>
      </c>
      <c r="C368" s="22" t="str">
        <f ca="1">INDEX(Agents!A$1:A$6, RANDBETWEEN(1, ROWS(Agents!A$1:A$6)))</f>
        <v>מיכל רוזנברג</v>
      </c>
      <c r="D368" s="18" t="str">
        <f ca="1">INDEX(Payment_Methods!A$1:A$5, RANDBETWEEN(1, ROWS([1]Payment_method!A$1:A$5)))</f>
        <v>PayPal</v>
      </c>
      <c r="E368" s="23">
        <f ca="1">H368*Agent_Commission!$A$2</f>
        <v>1836.9</v>
      </c>
      <c r="F368" s="19">
        <f t="shared" ca="1" si="26"/>
        <v>19500</v>
      </c>
      <c r="G368" s="20">
        <f ca="1">VLOOKUP(A:A,BOA!F:G,2,FALSE)</f>
        <v>3.7679999999999998</v>
      </c>
      <c r="H368" s="13">
        <f t="shared" ca="1" si="27"/>
        <v>73476</v>
      </c>
      <c r="I368" s="23">
        <f t="shared" ca="1" si="28"/>
        <v>47628</v>
      </c>
      <c r="J368" s="13">
        <f t="shared" ca="1" si="29"/>
        <v>24011.1</v>
      </c>
    </row>
    <row r="369" spans="1:10">
      <c r="A369" s="21">
        <f t="shared" ca="1" si="25"/>
        <v>45345</v>
      </c>
      <c r="B369" s="18" t="str">
        <f ca="1">INDEX(Regions!A$1:A$5, RANDBETWEEN(1, ROWS(Regions!A$1:A$5)))</f>
        <v>מערב</v>
      </c>
      <c r="C369" s="22" t="str">
        <f ca="1">INDEX(Agents!A$1:A$6, RANDBETWEEN(1, ROWS(Agents!A$1:A$6)))</f>
        <v>מיכל רוזנברג</v>
      </c>
      <c r="D369" s="18" t="str">
        <f ca="1">INDEX(Payment_Methods!A$1:A$5, RANDBETWEEN(1, ROWS([1]Payment_method!A$1:A$5)))</f>
        <v>PayBox</v>
      </c>
      <c r="E369" s="23">
        <f ca="1">H369*Agent_Commission!$A$2</f>
        <v>3545.1000000000004</v>
      </c>
      <c r="F369" s="19">
        <f t="shared" ca="1" si="26"/>
        <v>39000</v>
      </c>
      <c r="G369" s="20">
        <f ca="1">VLOOKUP(A:A,BOA!F:G,2,FALSE)</f>
        <v>3.6360000000000001</v>
      </c>
      <c r="H369" s="13">
        <f t="shared" ca="1" si="27"/>
        <v>141804</v>
      </c>
      <c r="I369" s="23">
        <f t="shared" ca="1" si="28"/>
        <v>19069</v>
      </c>
      <c r="J369" s="13">
        <f t="shared" ca="1" si="29"/>
        <v>119189.9</v>
      </c>
    </row>
    <row r="370" spans="1:10">
      <c r="A370" s="21">
        <f t="shared" ca="1" si="25"/>
        <v>45347</v>
      </c>
      <c r="B370" s="18" t="str">
        <f ca="1">INDEX(Regions!A$1:A$5, RANDBETWEEN(1, ROWS(Regions!A$1:A$5)))</f>
        <v>מזרח</v>
      </c>
      <c r="C370" s="22" t="str">
        <f ca="1">INDEX(Agents!A$1:A$6, RANDBETWEEN(1, ROWS(Agents!A$1:A$6)))</f>
        <v>מיכל רוזנברג</v>
      </c>
      <c r="D370" s="18" t="str">
        <f ca="1">INDEX(Payment_Methods!A$1:A$5, RANDBETWEEN(1, ROWS([1]Payment_method!A$1:A$5)))</f>
        <v>PayBox</v>
      </c>
      <c r="E370" s="23">
        <f ca="1">H370*Agent_Commission!$A$2</f>
        <v>1863.45</v>
      </c>
      <c r="F370" s="19">
        <f t="shared" ca="1" si="26"/>
        <v>20500</v>
      </c>
      <c r="G370" s="20">
        <f ca="1">VLOOKUP(A:A,BOA!F:G,2,FALSE)</f>
        <v>3.6360000000000001</v>
      </c>
      <c r="H370" s="13">
        <f t="shared" ca="1" si="27"/>
        <v>74538</v>
      </c>
      <c r="I370" s="23">
        <f t="shared" ca="1" si="28"/>
        <v>27368</v>
      </c>
      <c r="J370" s="13">
        <f t="shared" ca="1" si="29"/>
        <v>45306.55</v>
      </c>
    </row>
    <row r="371" spans="1:10">
      <c r="A371" s="21">
        <f t="shared" ca="1" si="25"/>
        <v>45404</v>
      </c>
      <c r="B371" s="18" t="str">
        <f ca="1">INDEX(Regions!A$1:A$5, RANDBETWEEN(1, ROWS(Regions!A$1:A$5)))</f>
        <v>צפון</v>
      </c>
      <c r="C371" s="22" t="str">
        <f ca="1">INDEX(Agents!A$1:A$6, RANDBETWEEN(1, ROWS(Agents!A$1:A$6)))</f>
        <v>דניאל לוי</v>
      </c>
      <c r="D371" s="18" t="str">
        <f ca="1">INDEX(Payment_Methods!A$1:A$5, RANDBETWEEN(1, ROWS([1]Payment_method!A$1:A$5)))</f>
        <v>Cash</v>
      </c>
      <c r="E371" s="23">
        <f ca="1">H371*Agent_Commission!$A$2</f>
        <v>2553.5250000000001</v>
      </c>
      <c r="F371" s="19">
        <f t="shared" ca="1" si="26"/>
        <v>27000</v>
      </c>
      <c r="G371" s="20">
        <f ca="1">VLOOKUP(A:A,BOA!F:G,2,FALSE)</f>
        <v>3.7829999999999999</v>
      </c>
      <c r="H371" s="13">
        <f t="shared" ca="1" si="27"/>
        <v>102141</v>
      </c>
      <c r="I371" s="23">
        <f t="shared" ca="1" si="28"/>
        <v>45611</v>
      </c>
      <c r="J371" s="13">
        <f t="shared" ca="1" si="29"/>
        <v>53976.474999999999</v>
      </c>
    </row>
    <row r="372" spans="1:10">
      <c r="A372" s="21">
        <f t="shared" ca="1" si="25"/>
        <v>45300</v>
      </c>
      <c r="B372" s="18" t="str">
        <f ca="1">INDEX(Regions!A$1:A$5, RANDBETWEEN(1, ROWS(Regions!A$1:A$5)))</f>
        <v>מערב</v>
      </c>
      <c r="C372" s="22" t="str">
        <f ca="1">INDEX(Agents!A$1:A$6, RANDBETWEEN(1, ROWS(Agents!A$1:A$6)))</f>
        <v>יובל כהן</v>
      </c>
      <c r="D372" s="18" t="str">
        <f ca="1">INDEX(Payment_Methods!A$1:A$5, RANDBETWEEN(1, ROWS([1]Payment_method!A$1:A$5)))</f>
        <v>PayBox</v>
      </c>
      <c r="E372" s="23">
        <f ca="1">H372*Agent_Commission!$A$2</f>
        <v>3484.6875</v>
      </c>
      <c r="F372" s="19">
        <f t="shared" ca="1" si="26"/>
        <v>37500</v>
      </c>
      <c r="G372" s="20">
        <f ca="1">VLOOKUP(A:A,BOA!F:G,2,FALSE)</f>
        <v>3.7170000000000001</v>
      </c>
      <c r="H372" s="13">
        <f t="shared" ca="1" si="27"/>
        <v>139387.5</v>
      </c>
      <c r="I372" s="23">
        <f t="shared" ca="1" si="28"/>
        <v>53889</v>
      </c>
      <c r="J372" s="13">
        <f t="shared" ca="1" si="29"/>
        <v>82013.8125</v>
      </c>
    </row>
    <row r="373" spans="1:10">
      <c r="A373" s="21">
        <f t="shared" ca="1" si="25"/>
        <v>45549</v>
      </c>
      <c r="B373" s="18" t="str">
        <f ca="1">INDEX(Regions!A$1:A$5, RANDBETWEEN(1, ROWS(Regions!A$1:A$5)))</f>
        <v>דרום</v>
      </c>
      <c r="C373" s="22" t="str">
        <f ca="1">INDEX(Agents!A$1:A$6, RANDBETWEEN(1, ROWS(Agents!A$1:A$6)))</f>
        <v>נועם אברמוביץ</v>
      </c>
      <c r="D373" s="18" t="str">
        <f ca="1">INDEX(Payment_Methods!A$1:A$5, RANDBETWEEN(1, ROWS([1]Payment_method!A$1:A$5)))</f>
        <v>Bit</v>
      </c>
      <c r="E373" s="23">
        <f ca="1">H373*Agent_Commission!$A$2</f>
        <v>1668.15</v>
      </c>
      <c r="F373" s="19">
        <f t="shared" ca="1" si="26"/>
        <v>18000</v>
      </c>
      <c r="G373" s="20">
        <f ca="1">VLOOKUP(A:A,BOA!F:G,2,FALSE)</f>
        <v>3.7069999999999999</v>
      </c>
      <c r="H373" s="13">
        <f t="shared" ca="1" si="27"/>
        <v>66726</v>
      </c>
      <c r="I373" s="23">
        <f t="shared" ca="1" si="28"/>
        <v>36314</v>
      </c>
      <c r="J373" s="13">
        <f t="shared" ca="1" si="29"/>
        <v>28743.85</v>
      </c>
    </row>
    <row r="374" spans="1:10">
      <c r="A374" s="21">
        <f t="shared" ca="1" si="25"/>
        <v>45408</v>
      </c>
      <c r="B374" s="18" t="str">
        <f ca="1">INDEX(Regions!A$1:A$5, RANDBETWEEN(1, ROWS(Regions!A$1:A$5)))</f>
        <v>מזרח</v>
      </c>
      <c r="C374" s="22" t="str">
        <f ca="1">INDEX(Agents!A$1:A$6, RANDBETWEEN(1, ROWS(Agents!A$1:A$6)))</f>
        <v>יעל פרידמן</v>
      </c>
      <c r="D374" s="18" t="str">
        <f ca="1">INDEX(Payment_Methods!A$1:A$5, RANDBETWEEN(1, ROWS([1]Payment_method!A$1:A$5)))</f>
        <v>PayBox</v>
      </c>
      <c r="E374" s="23">
        <f ca="1">H374*Agent_Commission!$A$2</f>
        <v>2052.1750000000002</v>
      </c>
      <c r="F374" s="19">
        <f t="shared" ca="1" si="26"/>
        <v>21500</v>
      </c>
      <c r="G374" s="20">
        <f ca="1">VLOOKUP(A:A,BOA!F:G,2,FALSE)</f>
        <v>3.8180000000000001</v>
      </c>
      <c r="H374" s="13">
        <f t="shared" ca="1" si="27"/>
        <v>82087</v>
      </c>
      <c r="I374" s="23">
        <f t="shared" ca="1" si="28"/>
        <v>16358</v>
      </c>
      <c r="J374" s="13">
        <f t="shared" ca="1" si="29"/>
        <v>63676.824999999997</v>
      </c>
    </row>
    <row r="375" spans="1:10">
      <c r="A375" s="21">
        <f t="shared" ca="1" si="25"/>
        <v>45504</v>
      </c>
      <c r="B375" s="18" t="str">
        <f ca="1">INDEX(Regions!A$1:A$5, RANDBETWEEN(1, ROWS(Regions!A$1:A$5)))</f>
        <v>דרום</v>
      </c>
      <c r="C375" s="22" t="str">
        <f ca="1">INDEX(Agents!A$1:A$6, RANDBETWEEN(1, ROWS(Agents!A$1:A$6)))</f>
        <v>יובל כהן</v>
      </c>
      <c r="D375" s="18" t="str">
        <f ca="1">INDEX(Payment_Methods!A$1:A$5, RANDBETWEEN(1, ROWS([1]Payment_method!A$1:A$5)))</f>
        <v>Credit</v>
      </c>
      <c r="E375" s="23">
        <f ca="1">H375*Agent_Commission!$A$2</f>
        <v>1553.8875</v>
      </c>
      <c r="F375" s="19">
        <f t="shared" ca="1" si="26"/>
        <v>16500</v>
      </c>
      <c r="G375" s="20">
        <f ca="1">VLOOKUP(A:A,BOA!F:G,2,FALSE)</f>
        <v>3.7669999999999999</v>
      </c>
      <c r="H375" s="13">
        <f t="shared" ca="1" si="27"/>
        <v>62155.5</v>
      </c>
      <c r="I375" s="23">
        <f t="shared" ca="1" si="28"/>
        <v>27485</v>
      </c>
      <c r="J375" s="13">
        <f t="shared" ca="1" si="29"/>
        <v>33116.612500000003</v>
      </c>
    </row>
    <row r="376" spans="1:10">
      <c r="A376" s="21">
        <f t="shared" ca="1" si="25"/>
        <v>45541</v>
      </c>
      <c r="B376" s="18" t="str">
        <f ca="1">INDEX(Regions!A$1:A$5, RANDBETWEEN(1, ROWS(Regions!A$1:A$5)))</f>
        <v>מערב</v>
      </c>
      <c r="C376" s="22" t="str">
        <f ca="1">INDEX(Agents!A$1:A$6, RANDBETWEEN(1, ROWS(Agents!A$1:A$6)))</f>
        <v>יעל פרידמן</v>
      </c>
      <c r="D376" s="18" t="str">
        <f ca="1">INDEX(Payment_Methods!A$1:A$5, RANDBETWEEN(1, ROWS([1]Payment_method!A$1:A$5)))</f>
        <v>Cash</v>
      </c>
      <c r="E376" s="23">
        <f ca="1">H376*Agent_Commission!$A$2</f>
        <v>1389</v>
      </c>
      <c r="F376" s="19">
        <f t="shared" ca="1" si="26"/>
        <v>15000</v>
      </c>
      <c r="G376" s="20">
        <f ca="1">VLOOKUP(A:A,BOA!F:G,2,FALSE)</f>
        <v>3.7040000000000002</v>
      </c>
      <c r="H376" s="13">
        <f t="shared" ca="1" si="27"/>
        <v>55560</v>
      </c>
      <c r="I376" s="23">
        <f t="shared" ca="1" si="28"/>
        <v>20893</v>
      </c>
      <c r="J376" s="13">
        <f t="shared" ca="1" si="29"/>
        <v>33278</v>
      </c>
    </row>
    <row r="377" spans="1:10">
      <c r="A377" s="21">
        <f t="shared" ca="1" si="25"/>
        <v>45278</v>
      </c>
      <c r="B377" s="18" t="str">
        <f ca="1">INDEX(Regions!A$1:A$5, RANDBETWEEN(1, ROWS(Regions!A$1:A$5)))</f>
        <v>מערב</v>
      </c>
      <c r="C377" s="22" t="str">
        <f ca="1">INDEX(Agents!A$1:A$6, RANDBETWEEN(1, ROWS(Agents!A$1:A$6)))</f>
        <v>יובל כהן</v>
      </c>
      <c r="D377" s="18" t="str">
        <f ca="1">INDEX(Payment_Methods!A$1:A$5, RANDBETWEEN(1, ROWS([1]Payment_method!A$1:A$5)))</f>
        <v>PayPal</v>
      </c>
      <c r="E377" s="23">
        <f ca="1">H377*Agent_Commission!$A$2</f>
        <v>1187.2250000000001</v>
      </c>
      <c r="F377" s="19">
        <f t="shared" ca="1" si="26"/>
        <v>13000</v>
      </c>
      <c r="G377" s="20">
        <f ca="1">VLOOKUP(A:A,BOA!F:G,2,FALSE)</f>
        <v>3.653</v>
      </c>
      <c r="H377" s="13">
        <f t="shared" ca="1" si="27"/>
        <v>47489</v>
      </c>
      <c r="I377" s="23">
        <f t="shared" ca="1" si="28"/>
        <v>45408</v>
      </c>
      <c r="J377" s="13">
        <f t="shared" ca="1" si="29"/>
        <v>893.77499999999986</v>
      </c>
    </row>
    <row r="378" spans="1:10">
      <c r="A378" s="21">
        <f t="shared" ca="1" si="25"/>
        <v>45558</v>
      </c>
      <c r="B378" s="18" t="str">
        <f ca="1">INDEX(Regions!A$1:A$5, RANDBETWEEN(1, ROWS(Regions!A$1:A$5)))</f>
        <v>דרום</v>
      </c>
      <c r="C378" s="22" t="str">
        <f ca="1">INDEX(Agents!A$1:A$6, RANDBETWEEN(1, ROWS(Agents!A$1:A$6)))</f>
        <v>יעל פרידמן</v>
      </c>
      <c r="D378" s="18" t="str">
        <f ca="1">INDEX(Payment_Methods!A$1:A$5, RANDBETWEEN(1, ROWS([1]Payment_method!A$1:A$5)))</f>
        <v>PayPal</v>
      </c>
      <c r="E378" s="23">
        <f ca="1">H378*Agent_Commission!$A$2</f>
        <v>1795.0250000000001</v>
      </c>
      <c r="F378" s="19">
        <f t="shared" ca="1" si="26"/>
        <v>19000</v>
      </c>
      <c r="G378" s="20">
        <f ca="1">VLOOKUP(A:A,BOA!F:G,2,FALSE)</f>
        <v>3.7789999999999999</v>
      </c>
      <c r="H378" s="13">
        <f t="shared" ca="1" si="27"/>
        <v>71801</v>
      </c>
      <c r="I378" s="23">
        <f t="shared" ca="1" si="28"/>
        <v>37719</v>
      </c>
      <c r="J378" s="13">
        <f t="shared" ca="1" si="29"/>
        <v>32286.974999999999</v>
      </c>
    </row>
    <row r="379" spans="1:10">
      <c r="A379" s="21">
        <f t="shared" ca="1" si="25"/>
        <v>45485</v>
      </c>
      <c r="B379" s="18" t="str">
        <f ca="1">INDEX(Regions!A$1:A$5, RANDBETWEEN(1, ROWS(Regions!A$1:A$5)))</f>
        <v>מזרח</v>
      </c>
      <c r="C379" s="22" t="str">
        <f ca="1">INDEX(Agents!A$1:A$6, RANDBETWEEN(1, ROWS(Agents!A$1:A$6)))</f>
        <v>מיכל רוזנברג</v>
      </c>
      <c r="D379" s="18" t="str">
        <f ca="1">INDEX(Payment_Methods!A$1:A$5, RANDBETWEEN(1, ROWS([1]Payment_method!A$1:A$5)))</f>
        <v>PayPal</v>
      </c>
      <c r="E379" s="23">
        <f ca="1">H379*Agent_Commission!$A$2</f>
        <v>2549.4</v>
      </c>
      <c r="F379" s="19">
        <f t="shared" ca="1" si="26"/>
        <v>28000</v>
      </c>
      <c r="G379" s="20">
        <f ca="1">VLOOKUP(A:A,BOA!F:G,2,FALSE)</f>
        <v>3.6419999999999999</v>
      </c>
      <c r="H379" s="13">
        <f t="shared" ca="1" si="27"/>
        <v>101976</v>
      </c>
      <c r="I379" s="23">
        <f t="shared" ca="1" si="28"/>
        <v>52245</v>
      </c>
      <c r="J379" s="13">
        <f t="shared" ca="1" si="29"/>
        <v>47181.599999999999</v>
      </c>
    </row>
    <row r="380" spans="1:10">
      <c r="A380" s="21">
        <f t="shared" ca="1" si="25"/>
        <v>45454</v>
      </c>
      <c r="B380" s="18" t="str">
        <f ca="1">INDEX(Regions!A$1:A$5, RANDBETWEEN(1, ROWS(Regions!A$1:A$5)))</f>
        <v>מערב</v>
      </c>
      <c r="C380" s="22" t="str">
        <f ca="1">INDEX(Agents!A$1:A$6, RANDBETWEEN(1, ROWS(Agents!A$1:A$6)))</f>
        <v>מיכל רוזנברג</v>
      </c>
      <c r="D380" s="18" t="str">
        <f ca="1">INDEX(Payment_Methods!A$1:A$5, RANDBETWEEN(1, ROWS([1]Payment_method!A$1:A$5)))</f>
        <v>Credit</v>
      </c>
      <c r="E380" s="23">
        <f ca="1">H380*Agent_Commission!$A$2</f>
        <v>2326.875</v>
      </c>
      <c r="F380" s="19">
        <f t="shared" ca="1" si="26"/>
        <v>25000</v>
      </c>
      <c r="G380" s="20">
        <f ca="1">VLOOKUP(A:A,BOA!F:G,2,FALSE)</f>
        <v>3.7229999999999999</v>
      </c>
      <c r="H380" s="13">
        <f t="shared" ca="1" si="27"/>
        <v>93075</v>
      </c>
      <c r="I380" s="23">
        <f t="shared" ca="1" si="28"/>
        <v>49164</v>
      </c>
      <c r="J380" s="13">
        <f t="shared" ca="1" si="29"/>
        <v>41584.125</v>
      </c>
    </row>
    <row r="381" spans="1:10">
      <c r="A381" s="21">
        <f t="shared" ca="1" si="25"/>
        <v>45375</v>
      </c>
      <c r="B381" s="18" t="str">
        <f ca="1">INDEX(Regions!A$1:A$5, RANDBETWEEN(1, ROWS(Regions!A$1:A$5)))</f>
        <v>צפון</v>
      </c>
      <c r="C381" s="22" t="str">
        <f ca="1">INDEX(Agents!A$1:A$6, RANDBETWEEN(1, ROWS(Agents!A$1:A$6)))</f>
        <v>יעל פרידמן</v>
      </c>
      <c r="D381" s="18" t="str">
        <f ca="1">INDEX(Payment_Methods!A$1:A$5, RANDBETWEEN(1, ROWS([1]Payment_method!A$1:A$5)))</f>
        <v>Bit</v>
      </c>
      <c r="E381" s="23">
        <f ca="1">H381*Agent_Commission!$A$2</f>
        <v>1675.1750000000002</v>
      </c>
      <c r="F381" s="19">
        <f t="shared" ca="1" si="26"/>
        <v>18500</v>
      </c>
      <c r="G381" s="20">
        <f ca="1">VLOOKUP(A:A,BOA!F:G,2,FALSE)</f>
        <v>3.6219999999999999</v>
      </c>
      <c r="H381" s="13">
        <f t="shared" ca="1" si="27"/>
        <v>67007</v>
      </c>
      <c r="I381" s="23">
        <f t="shared" ca="1" si="28"/>
        <v>30485</v>
      </c>
      <c r="J381" s="13">
        <f t="shared" ca="1" si="29"/>
        <v>34846.824999999997</v>
      </c>
    </row>
    <row r="382" spans="1:10">
      <c r="A382" s="21">
        <f t="shared" ca="1" si="25"/>
        <v>45504</v>
      </c>
      <c r="B382" s="18" t="str">
        <f ca="1">INDEX(Regions!A$1:A$5, RANDBETWEEN(1, ROWS(Regions!A$1:A$5)))</f>
        <v>מערב</v>
      </c>
      <c r="C382" s="22" t="str">
        <f ca="1">INDEX(Agents!A$1:A$6, RANDBETWEEN(1, ROWS(Agents!A$1:A$6)))</f>
        <v>אורי גולדשטיין</v>
      </c>
      <c r="D382" s="18" t="str">
        <f ca="1">INDEX(Payment_Methods!A$1:A$5, RANDBETWEEN(1, ROWS([1]Payment_method!A$1:A$5)))</f>
        <v>Bit</v>
      </c>
      <c r="E382" s="23">
        <f ca="1">H382*Agent_Commission!$A$2</f>
        <v>2636.9</v>
      </c>
      <c r="F382" s="19">
        <f t="shared" ca="1" si="26"/>
        <v>28000</v>
      </c>
      <c r="G382" s="20">
        <f ca="1">VLOOKUP(A:A,BOA!F:G,2,FALSE)</f>
        <v>3.7669999999999999</v>
      </c>
      <c r="H382" s="13">
        <f t="shared" ca="1" si="27"/>
        <v>105476</v>
      </c>
      <c r="I382" s="23">
        <f t="shared" ca="1" si="28"/>
        <v>37744</v>
      </c>
      <c r="J382" s="13">
        <f t="shared" ca="1" si="29"/>
        <v>65095.1</v>
      </c>
    </row>
    <row r="383" spans="1:10">
      <c r="A383" s="21">
        <f t="shared" ca="1" si="25"/>
        <v>45437</v>
      </c>
      <c r="B383" s="18" t="str">
        <f ca="1">INDEX(Regions!A$1:A$5, RANDBETWEEN(1, ROWS(Regions!A$1:A$5)))</f>
        <v>דרום</v>
      </c>
      <c r="C383" s="22" t="str">
        <f ca="1">INDEX(Agents!A$1:A$6, RANDBETWEEN(1, ROWS(Agents!A$1:A$6)))</f>
        <v>יעל פרידמן</v>
      </c>
      <c r="D383" s="18" t="str">
        <f ca="1">INDEX(Payment_Methods!A$1:A$5, RANDBETWEEN(1, ROWS([1]Payment_method!A$1:A$5)))</f>
        <v>PayBox</v>
      </c>
      <c r="E383" s="23">
        <f ca="1">H383*Agent_Commission!$A$2</f>
        <v>1790.5875000000001</v>
      </c>
      <c r="F383" s="19">
        <f t="shared" ca="1" si="26"/>
        <v>19500</v>
      </c>
      <c r="G383" s="20">
        <f ca="1">VLOOKUP(A:A,BOA!F:G,2,FALSE)</f>
        <v>3.673</v>
      </c>
      <c r="H383" s="13">
        <f t="shared" ca="1" si="27"/>
        <v>71623.5</v>
      </c>
      <c r="I383" s="23">
        <f t="shared" ca="1" si="28"/>
        <v>26232</v>
      </c>
      <c r="J383" s="13">
        <f t="shared" ca="1" si="29"/>
        <v>43600.912499999999</v>
      </c>
    </row>
    <row r="384" spans="1:10">
      <c r="A384" s="21">
        <f t="shared" ca="1" si="25"/>
        <v>45529</v>
      </c>
      <c r="B384" s="18" t="str">
        <f ca="1">INDEX(Regions!A$1:A$5, RANDBETWEEN(1, ROWS(Regions!A$1:A$5)))</f>
        <v>מערב</v>
      </c>
      <c r="C384" s="22" t="str">
        <f ca="1">INDEX(Agents!A$1:A$6, RANDBETWEEN(1, ROWS(Agents!A$1:A$6)))</f>
        <v>יעל פרידמן</v>
      </c>
      <c r="D384" s="18" t="str">
        <f ca="1">INDEX(Payment_Methods!A$1:A$5, RANDBETWEEN(1, ROWS([1]Payment_method!A$1:A$5)))</f>
        <v>Credit</v>
      </c>
      <c r="E384" s="23">
        <f ca="1">H384*Agent_Commission!$A$2</f>
        <v>2083.5</v>
      </c>
      <c r="F384" s="19">
        <f t="shared" ca="1" si="26"/>
        <v>22500</v>
      </c>
      <c r="G384" s="20">
        <f ca="1">VLOOKUP(A:A,BOA!F:G,2,FALSE)</f>
        <v>3.7040000000000002</v>
      </c>
      <c r="H384" s="13">
        <f t="shared" ca="1" si="27"/>
        <v>83340</v>
      </c>
      <c r="I384" s="23">
        <f t="shared" ca="1" si="28"/>
        <v>49819</v>
      </c>
      <c r="J384" s="13">
        <f t="shared" ca="1" si="29"/>
        <v>31437.5</v>
      </c>
    </row>
    <row r="385" spans="1:10">
      <c r="A385" s="21">
        <f t="shared" ca="1" si="25"/>
        <v>45423</v>
      </c>
      <c r="B385" s="18" t="str">
        <f ca="1">INDEX(Regions!A$1:A$5, RANDBETWEEN(1, ROWS(Regions!A$1:A$5)))</f>
        <v>מערב</v>
      </c>
      <c r="C385" s="22" t="str">
        <f ca="1">INDEX(Agents!A$1:A$6, RANDBETWEEN(1, ROWS(Agents!A$1:A$6)))</f>
        <v>נועם אברמוביץ</v>
      </c>
      <c r="D385" s="18" t="str">
        <f ca="1">INDEX(Payment_Methods!A$1:A$5, RANDBETWEEN(1, ROWS([1]Payment_method!A$1:A$5)))</f>
        <v>PayBox</v>
      </c>
      <c r="E385" s="23">
        <f ca="1">H385*Agent_Commission!$A$2</f>
        <v>3395.4125000000004</v>
      </c>
      <c r="F385" s="19">
        <f t="shared" ca="1" si="26"/>
        <v>36500</v>
      </c>
      <c r="G385" s="20">
        <f ca="1">VLOOKUP(A:A,BOA!F:G,2,FALSE)</f>
        <v>3.7210000000000001</v>
      </c>
      <c r="H385" s="13">
        <f t="shared" ca="1" si="27"/>
        <v>135816.5</v>
      </c>
      <c r="I385" s="23">
        <f t="shared" ca="1" si="28"/>
        <v>23744</v>
      </c>
      <c r="J385" s="13">
        <f t="shared" ca="1" si="29"/>
        <v>108677.08749999999</v>
      </c>
    </row>
    <row r="386" spans="1:10">
      <c r="A386" s="21">
        <f t="shared" ca="1" si="25"/>
        <v>45328</v>
      </c>
      <c r="B386" s="18" t="str">
        <f ca="1">INDEX(Regions!A$1:A$5, RANDBETWEEN(1, ROWS(Regions!A$1:A$5)))</f>
        <v>צפון</v>
      </c>
      <c r="C386" s="22" t="str">
        <f ca="1">INDEX(Agents!A$1:A$6, RANDBETWEEN(1, ROWS(Agents!A$1:A$6)))</f>
        <v>מיכל רוזנברג</v>
      </c>
      <c r="D386" s="18" t="str">
        <f ca="1">INDEX(Payment_Methods!A$1:A$5, RANDBETWEEN(1, ROWS([1]Payment_method!A$1:A$5)))</f>
        <v>Bit</v>
      </c>
      <c r="E386" s="23">
        <f ca="1">H386*Agent_Commission!$A$2</f>
        <v>1184.625</v>
      </c>
      <c r="F386" s="19">
        <f t="shared" ca="1" si="26"/>
        <v>13000</v>
      </c>
      <c r="G386" s="20">
        <f ca="1">VLOOKUP(A:A,BOA!F:G,2,FALSE)</f>
        <v>3.645</v>
      </c>
      <c r="H386" s="13">
        <f t="shared" ca="1" si="27"/>
        <v>47385</v>
      </c>
      <c r="I386" s="23">
        <f t="shared" ca="1" si="28"/>
        <v>52469</v>
      </c>
      <c r="J386" s="13">
        <f t="shared" ca="1" si="29"/>
        <v>-6268.625</v>
      </c>
    </row>
    <row r="387" spans="1:10">
      <c r="A387" s="21">
        <f t="shared" ref="A387:A450" ca="1" si="30">RANDBETWEEN(DATE(2023,12,1),DATE(2024,12,1))</f>
        <v>45471</v>
      </c>
      <c r="B387" s="18" t="str">
        <f ca="1">INDEX(Regions!A$1:A$5, RANDBETWEEN(1, ROWS(Regions!A$1:A$5)))</f>
        <v>צפון</v>
      </c>
      <c r="C387" s="22" t="str">
        <f ca="1">INDEX(Agents!A$1:A$6, RANDBETWEEN(1, ROWS(Agents!A$1:A$6)))</f>
        <v>אורי גולדשטיין</v>
      </c>
      <c r="D387" s="18" t="str">
        <f ca="1">INDEX(Payment_Methods!A$1:A$5, RANDBETWEEN(1, ROWS([1]Payment_method!A$1:A$5)))</f>
        <v>Credit</v>
      </c>
      <c r="E387" s="23">
        <f ca="1">H387*Agent_Commission!$A$2</f>
        <v>1362.6375</v>
      </c>
      <c r="F387" s="19">
        <f t="shared" ref="F387:F450" ca="1" si="31">RANDBETWEEN(20, 80)*500</f>
        <v>14500</v>
      </c>
      <c r="G387" s="20">
        <f ca="1">VLOOKUP(A:A,BOA!F:G,2,FALSE)</f>
        <v>3.7589999999999999</v>
      </c>
      <c r="H387" s="13">
        <f t="shared" ref="H387:H450" ca="1" si="32">F387*G387</f>
        <v>54505.5</v>
      </c>
      <c r="I387" s="23">
        <f t="shared" ref="I387:I450" ca="1" si="33">RANDBETWEEN(15000, 55000)</f>
        <v>42696</v>
      </c>
      <c r="J387" s="13">
        <f t="shared" ref="J387:J450" ca="1" si="34">H387-I387-E387</f>
        <v>10446.862499999999</v>
      </c>
    </row>
    <row r="388" spans="1:10">
      <c r="A388" s="21">
        <f t="shared" ca="1" si="30"/>
        <v>45296</v>
      </c>
      <c r="B388" s="18" t="str">
        <f ca="1">INDEX(Regions!A$1:A$5, RANDBETWEEN(1, ROWS(Regions!A$1:A$5)))</f>
        <v>מרכז</v>
      </c>
      <c r="C388" s="22" t="str">
        <f ca="1">INDEX(Agents!A$1:A$6, RANDBETWEEN(1, ROWS(Agents!A$1:A$6)))</f>
        <v>נועם אברמוביץ</v>
      </c>
      <c r="D388" s="18" t="str">
        <f ca="1">INDEX(Payment_Methods!A$1:A$5, RANDBETWEEN(1, ROWS([1]Payment_method!A$1:A$5)))</f>
        <v>Cash</v>
      </c>
      <c r="E388" s="23">
        <f ca="1">H388*Agent_Commission!$A$2</f>
        <v>1553.8000000000002</v>
      </c>
      <c r="F388" s="19">
        <f t="shared" ca="1" si="31"/>
        <v>17000</v>
      </c>
      <c r="G388" s="20">
        <f ca="1">VLOOKUP(A:A,BOA!F:G,2,FALSE)</f>
        <v>3.6560000000000001</v>
      </c>
      <c r="H388" s="13">
        <f t="shared" ca="1" si="32"/>
        <v>62152</v>
      </c>
      <c r="I388" s="23">
        <f t="shared" ca="1" si="33"/>
        <v>22666</v>
      </c>
      <c r="J388" s="13">
        <f t="shared" ca="1" si="34"/>
        <v>37932.199999999997</v>
      </c>
    </row>
    <row r="389" spans="1:10">
      <c r="A389" s="21">
        <f t="shared" ca="1" si="30"/>
        <v>45581</v>
      </c>
      <c r="B389" s="18" t="str">
        <f ca="1">INDEX(Regions!A$1:A$5, RANDBETWEEN(1, ROWS(Regions!A$1:A$5)))</f>
        <v>מרכז</v>
      </c>
      <c r="C389" s="22" t="str">
        <f ca="1">INDEX(Agents!A$1:A$6, RANDBETWEEN(1, ROWS(Agents!A$1:A$6)))</f>
        <v>דניאל לוי</v>
      </c>
      <c r="D389" s="18" t="str">
        <f ca="1">INDEX(Payment_Methods!A$1:A$5, RANDBETWEEN(1, ROWS([1]Payment_method!A$1:A$5)))</f>
        <v>PayPal</v>
      </c>
      <c r="E389" s="23">
        <f ca="1">H389*Agent_Commission!$A$2</f>
        <v>2540.0250000000001</v>
      </c>
      <c r="F389" s="19">
        <f t="shared" ca="1" si="31"/>
        <v>27000</v>
      </c>
      <c r="G389" s="20">
        <f ca="1">VLOOKUP(A:A,BOA!F:G,2,FALSE)</f>
        <v>3.7629999999999999</v>
      </c>
      <c r="H389" s="13">
        <f t="shared" ca="1" si="32"/>
        <v>101601</v>
      </c>
      <c r="I389" s="23">
        <f t="shared" ca="1" si="33"/>
        <v>17107</v>
      </c>
      <c r="J389" s="13">
        <f t="shared" ca="1" si="34"/>
        <v>81953.975000000006</v>
      </c>
    </row>
    <row r="390" spans="1:10">
      <c r="A390" s="21">
        <f t="shared" ca="1" si="30"/>
        <v>45564</v>
      </c>
      <c r="B390" s="18" t="str">
        <f ca="1">INDEX(Regions!A$1:A$5, RANDBETWEEN(1, ROWS(Regions!A$1:A$5)))</f>
        <v>צפון</v>
      </c>
      <c r="C390" s="22" t="str">
        <f ca="1">INDEX(Agents!A$1:A$6, RANDBETWEEN(1, ROWS(Agents!A$1:A$6)))</f>
        <v>מיכל רוזנברג</v>
      </c>
      <c r="D390" s="18" t="str">
        <f ca="1">INDEX(Payment_Methods!A$1:A$5, RANDBETWEEN(1, ROWS([1]Payment_method!A$1:A$5)))</f>
        <v>Cash</v>
      </c>
      <c r="E390" s="23">
        <f ca="1">H390*Agent_Commission!$A$2</f>
        <v>2916.9</v>
      </c>
      <c r="F390" s="19">
        <f t="shared" ca="1" si="31"/>
        <v>31500</v>
      </c>
      <c r="G390" s="20">
        <f ca="1">VLOOKUP(A:A,BOA!F:G,2,FALSE)</f>
        <v>3.7040000000000002</v>
      </c>
      <c r="H390" s="13">
        <f t="shared" ca="1" si="32"/>
        <v>116676</v>
      </c>
      <c r="I390" s="23">
        <f t="shared" ca="1" si="33"/>
        <v>50344</v>
      </c>
      <c r="J390" s="13">
        <f t="shared" ca="1" si="34"/>
        <v>63415.1</v>
      </c>
    </row>
    <row r="391" spans="1:10">
      <c r="A391" s="21">
        <f t="shared" ca="1" si="30"/>
        <v>45420</v>
      </c>
      <c r="B391" s="18" t="str">
        <f ca="1">INDEX(Regions!A$1:A$5, RANDBETWEEN(1, ROWS(Regions!A$1:A$5)))</f>
        <v>מערב</v>
      </c>
      <c r="C391" s="22" t="str">
        <f ca="1">INDEX(Agents!A$1:A$6, RANDBETWEEN(1, ROWS(Agents!A$1:A$6)))</f>
        <v>מיכל רוזנברג</v>
      </c>
      <c r="D391" s="18" t="str">
        <f ca="1">INDEX(Payment_Methods!A$1:A$5, RANDBETWEEN(1, ROWS([1]Payment_method!A$1:A$5)))</f>
        <v>PayPal</v>
      </c>
      <c r="E391" s="23">
        <f ca="1">H391*Agent_Commission!$A$2</f>
        <v>2459.8625000000002</v>
      </c>
      <c r="F391" s="19">
        <f t="shared" ca="1" si="31"/>
        <v>26500</v>
      </c>
      <c r="G391" s="20">
        <f ca="1">VLOOKUP(A:A,BOA!F:G,2,FALSE)</f>
        <v>3.7130000000000001</v>
      </c>
      <c r="H391" s="13">
        <f t="shared" ca="1" si="32"/>
        <v>98394.5</v>
      </c>
      <c r="I391" s="23">
        <f t="shared" ca="1" si="33"/>
        <v>18512</v>
      </c>
      <c r="J391" s="13">
        <f t="shared" ca="1" si="34"/>
        <v>77422.637499999997</v>
      </c>
    </row>
    <row r="392" spans="1:10">
      <c r="A392" s="21">
        <f t="shared" ca="1" si="30"/>
        <v>45400</v>
      </c>
      <c r="B392" s="18" t="str">
        <f ca="1">INDEX(Regions!A$1:A$5, RANDBETWEEN(1, ROWS(Regions!A$1:A$5)))</f>
        <v>צפון</v>
      </c>
      <c r="C392" s="22" t="str">
        <f ca="1">INDEX(Agents!A$1:A$6, RANDBETWEEN(1, ROWS(Agents!A$1:A$6)))</f>
        <v>מיכל רוזנברג</v>
      </c>
      <c r="D392" s="18" t="str">
        <f ca="1">INDEX(Payment_Methods!A$1:A$5, RANDBETWEEN(1, ROWS([1]Payment_method!A$1:A$5)))</f>
        <v>PayBox</v>
      </c>
      <c r="E392" s="23">
        <f ca="1">H392*Agent_Commission!$A$2</f>
        <v>3496.5</v>
      </c>
      <c r="F392" s="19">
        <f t="shared" ca="1" si="31"/>
        <v>37000</v>
      </c>
      <c r="G392" s="20">
        <f ca="1">VLOOKUP(A:A,BOA!F:G,2,FALSE)</f>
        <v>3.78</v>
      </c>
      <c r="H392" s="13">
        <f t="shared" ca="1" si="32"/>
        <v>139860</v>
      </c>
      <c r="I392" s="23">
        <f t="shared" ca="1" si="33"/>
        <v>45929</v>
      </c>
      <c r="J392" s="13">
        <f t="shared" ca="1" si="34"/>
        <v>90434.5</v>
      </c>
    </row>
    <row r="393" spans="1:10">
      <c r="A393" s="21">
        <f t="shared" ca="1" si="30"/>
        <v>45598</v>
      </c>
      <c r="B393" s="18" t="str">
        <f ca="1">INDEX(Regions!A$1:A$5, RANDBETWEEN(1, ROWS(Regions!A$1:A$5)))</f>
        <v>מזרח</v>
      </c>
      <c r="C393" s="22" t="str">
        <f ca="1">INDEX(Agents!A$1:A$6, RANDBETWEEN(1, ROWS(Agents!A$1:A$6)))</f>
        <v>אורי גולדשטיין</v>
      </c>
      <c r="D393" s="18" t="str">
        <f ca="1">INDEX(Payment_Methods!A$1:A$5, RANDBETWEEN(1, ROWS([1]Payment_method!A$1:A$5)))</f>
        <v>Credit</v>
      </c>
      <c r="E393" s="23">
        <f ca="1">H393*Agent_Commission!$A$2</f>
        <v>2632.7000000000003</v>
      </c>
      <c r="F393" s="19">
        <f t="shared" ca="1" si="31"/>
        <v>28000</v>
      </c>
      <c r="G393" s="20">
        <f ca="1">VLOOKUP(A:A,BOA!F:G,2,FALSE)</f>
        <v>3.7610000000000001</v>
      </c>
      <c r="H393" s="13">
        <f t="shared" ca="1" si="32"/>
        <v>105308</v>
      </c>
      <c r="I393" s="23">
        <f t="shared" ca="1" si="33"/>
        <v>53278</v>
      </c>
      <c r="J393" s="13">
        <f t="shared" ca="1" si="34"/>
        <v>49397.3</v>
      </c>
    </row>
    <row r="394" spans="1:10">
      <c r="A394" s="21">
        <f t="shared" ca="1" si="30"/>
        <v>45615</v>
      </c>
      <c r="B394" s="18" t="str">
        <f ca="1">INDEX(Regions!A$1:A$5, RANDBETWEEN(1, ROWS(Regions!A$1:A$5)))</f>
        <v>מזרח</v>
      </c>
      <c r="C394" s="22" t="str">
        <f ca="1">INDEX(Agents!A$1:A$6, RANDBETWEEN(1, ROWS(Agents!A$1:A$6)))</f>
        <v>נועם אברמוביץ</v>
      </c>
      <c r="D394" s="18" t="str">
        <f ca="1">INDEX(Payment_Methods!A$1:A$5, RANDBETWEEN(1, ROWS([1]Payment_method!A$1:A$5)))</f>
        <v>PayPal</v>
      </c>
      <c r="E394" s="23">
        <f ca="1">H394*Agent_Commission!$A$2</f>
        <v>1497.2</v>
      </c>
      <c r="F394" s="19">
        <f t="shared" ca="1" si="31"/>
        <v>16000</v>
      </c>
      <c r="G394" s="20">
        <f ca="1">VLOOKUP(A:A,BOA!F:G,2,FALSE)</f>
        <v>3.7429999999999999</v>
      </c>
      <c r="H394" s="13">
        <f t="shared" ca="1" si="32"/>
        <v>59888</v>
      </c>
      <c r="I394" s="23">
        <f t="shared" ca="1" si="33"/>
        <v>17379</v>
      </c>
      <c r="J394" s="13">
        <f t="shared" ca="1" si="34"/>
        <v>41011.800000000003</v>
      </c>
    </row>
    <row r="395" spans="1:10">
      <c r="A395" s="21">
        <f t="shared" ca="1" si="30"/>
        <v>45473</v>
      </c>
      <c r="B395" s="18" t="str">
        <f ca="1">INDEX(Regions!A$1:A$5, RANDBETWEEN(1, ROWS(Regions!A$1:A$5)))</f>
        <v>דרום</v>
      </c>
      <c r="C395" s="22" t="str">
        <f ca="1">INDEX(Agents!A$1:A$6, RANDBETWEEN(1, ROWS(Agents!A$1:A$6)))</f>
        <v>יובל כהן</v>
      </c>
      <c r="D395" s="18" t="str">
        <f ca="1">INDEX(Payment_Methods!A$1:A$5, RANDBETWEEN(1, ROWS([1]Payment_method!A$1:A$5)))</f>
        <v>PayPal</v>
      </c>
      <c r="E395" s="23">
        <f ca="1">H395*Agent_Commission!$A$2</f>
        <v>1926.4875000000002</v>
      </c>
      <c r="F395" s="19">
        <f t="shared" ca="1" si="31"/>
        <v>20500</v>
      </c>
      <c r="G395" s="20">
        <f ca="1">VLOOKUP(A:A,BOA!F:G,2,FALSE)</f>
        <v>3.7589999999999999</v>
      </c>
      <c r="H395" s="13">
        <f t="shared" ca="1" si="32"/>
        <v>77059.5</v>
      </c>
      <c r="I395" s="23">
        <f t="shared" ca="1" si="33"/>
        <v>41879</v>
      </c>
      <c r="J395" s="13">
        <f t="shared" ca="1" si="34"/>
        <v>33254.012499999997</v>
      </c>
    </row>
    <row r="396" spans="1:10">
      <c r="A396" s="21">
        <f t="shared" ca="1" si="30"/>
        <v>45459</v>
      </c>
      <c r="B396" s="18" t="str">
        <f ca="1">INDEX(Regions!A$1:A$5, RANDBETWEEN(1, ROWS(Regions!A$1:A$5)))</f>
        <v>מרכז</v>
      </c>
      <c r="C396" s="22" t="str">
        <f ca="1">INDEX(Agents!A$1:A$6, RANDBETWEEN(1, ROWS(Agents!A$1:A$6)))</f>
        <v>מיכל רוזנברג</v>
      </c>
      <c r="D396" s="18" t="str">
        <f ca="1">INDEX(Payment_Methods!A$1:A$5, RANDBETWEEN(1, ROWS([1]Payment_method!A$1:A$5)))</f>
        <v>PayPal</v>
      </c>
      <c r="E396" s="23">
        <f ca="1">H396*Agent_Commission!$A$2</f>
        <v>1070.3625</v>
      </c>
      <c r="F396" s="19">
        <f t="shared" ca="1" si="31"/>
        <v>11500</v>
      </c>
      <c r="G396" s="20">
        <f ca="1">VLOOKUP(A:A,BOA!F:G,2,FALSE)</f>
        <v>3.7229999999999999</v>
      </c>
      <c r="H396" s="13">
        <f t="shared" ca="1" si="32"/>
        <v>42814.5</v>
      </c>
      <c r="I396" s="23">
        <f t="shared" ca="1" si="33"/>
        <v>36022</v>
      </c>
      <c r="J396" s="13">
        <f t="shared" ca="1" si="34"/>
        <v>5722.1374999999998</v>
      </c>
    </row>
    <row r="397" spans="1:10">
      <c r="A397" s="21">
        <f t="shared" ca="1" si="30"/>
        <v>45411</v>
      </c>
      <c r="B397" s="18" t="str">
        <f ca="1">INDEX(Regions!A$1:A$5, RANDBETWEEN(1, ROWS(Regions!A$1:A$5)))</f>
        <v>צפון</v>
      </c>
      <c r="C397" s="22" t="str">
        <f ca="1">INDEX(Agents!A$1:A$6, RANDBETWEEN(1, ROWS(Agents!A$1:A$6)))</f>
        <v>מיכל רוזנברג</v>
      </c>
      <c r="D397" s="18" t="str">
        <f ca="1">INDEX(Payment_Methods!A$1:A$5, RANDBETWEEN(1, ROWS([1]Payment_method!A$1:A$5)))</f>
        <v>Credit</v>
      </c>
      <c r="E397" s="23">
        <f ca="1">H397*Agent_Commission!$A$2</f>
        <v>3197.5750000000003</v>
      </c>
      <c r="F397" s="19">
        <f t="shared" ca="1" si="31"/>
        <v>33500</v>
      </c>
      <c r="G397" s="20">
        <f ca="1">VLOOKUP(A:A,BOA!F:G,2,FALSE)</f>
        <v>3.8180000000000001</v>
      </c>
      <c r="H397" s="13">
        <f t="shared" ca="1" si="32"/>
        <v>127903</v>
      </c>
      <c r="I397" s="23">
        <f t="shared" ca="1" si="33"/>
        <v>45281</v>
      </c>
      <c r="J397" s="13">
        <f t="shared" ca="1" si="34"/>
        <v>79424.425000000003</v>
      </c>
    </row>
    <row r="398" spans="1:10">
      <c r="A398" s="21">
        <f t="shared" ca="1" si="30"/>
        <v>45607</v>
      </c>
      <c r="B398" s="18" t="str">
        <f ca="1">INDEX(Regions!A$1:A$5, RANDBETWEEN(1, ROWS(Regions!A$1:A$5)))</f>
        <v>מערב</v>
      </c>
      <c r="C398" s="22" t="str">
        <f ca="1">INDEX(Agents!A$1:A$6, RANDBETWEEN(1, ROWS(Agents!A$1:A$6)))</f>
        <v>יובל כהן</v>
      </c>
      <c r="D398" s="18" t="str">
        <f ca="1">INDEX(Payment_Methods!A$1:A$5, RANDBETWEEN(1, ROWS([1]Payment_method!A$1:A$5)))</f>
        <v>Cash</v>
      </c>
      <c r="E398" s="23">
        <f ca="1">H398*Agent_Commission!$A$2</f>
        <v>1726.5125</v>
      </c>
      <c r="F398" s="19">
        <f t="shared" ca="1" si="31"/>
        <v>18500</v>
      </c>
      <c r="G398" s="20">
        <f ca="1">VLOOKUP(A:A,BOA!F:G,2,FALSE)</f>
        <v>3.7330000000000001</v>
      </c>
      <c r="H398" s="13">
        <f t="shared" ca="1" si="32"/>
        <v>69060.5</v>
      </c>
      <c r="I398" s="23">
        <f t="shared" ca="1" si="33"/>
        <v>21270</v>
      </c>
      <c r="J398" s="13">
        <f t="shared" ca="1" si="34"/>
        <v>46063.987500000003</v>
      </c>
    </row>
    <row r="399" spans="1:10">
      <c r="A399" s="21">
        <f t="shared" ca="1" si="30"/>
        <v>45461</v>
      </c>
      <c r="B399" s="18" t="str">
        <f ca="1">INDEX(Regions!A$1:A$5, RANDBETWEEN(1, ROWS(Regions!A$1:A$5)))</f>
        <v>מזרח</v>
      </c>
      <c r="C399" s="22" t="str">
        <f ca="1">INDEX(Agents!A$1:A$6, RANDBETWEEN(1, ROWS(Agents!A$1:A$6)))</f>
        <v>נועם אברמוביץ</v>
      </c>
      <c r="D399" s="18" t="str">
        <f ca="1">INDEX(Payment_Methods!A$1:A$5, RANDBETWEEN(1, ROWS([1]Payment_method!A$1:A$5)))</f>
        <v>Credit</v>
      </c>
      <c r="E399" s="23">
        <f ca="1">H399*Agent_Commission!$A$2</f>
        <v>1954.0500000000002</v>
      </c>
      <c r="F399" s="19">
        <f t="shared" ca="1" si="31"/>
        <v>21000</v>
      </c>
      <c r="G399" s="20">
        <f ca="1">VLOOKUP(A:A,BOA!F:G,2,FALSE)</f>
        <v>3.722</v>
      </c>
      <c r="H399" s="13">
        <f t="shared" ca="1" si="32"/>
        <v>78162</v>
      </c>
      <c r="I399" s="23">
        <f t="shared" ca="1" si="33"/>
        <v>40167</v>
      </c>
      <c r="J399" s="13">
        <f t="shared" ca="1" si="34"/>
        <v>36040.949999999997</v>
      </c>
    </row>
    <row r="400" spans="1:10">
      <c r="A400" s="21">
        <f t="shared" ca="1" si="30"/>
        <v>45459</v>
      </c>
      <c r="B400" s="18" t="str">
        <f ca="1">INDEX(Regions!A$1:A$5, RANDBETWEEN(1, ROWS(Regions!A$1:A$5)))</f>
        <v>מרכז</v>
      </c>
      <c r="C400" s="22" t="str">
        <f ca="1">INDEX(Agents!A$1:A$6, RANDBETWEEN(1, ROWS(Agents!A$1:A$6)))</f>
        <v>יעל פרידמן</v>
      </c>
      <c r="D400" s="18" t="str">
        <f ca="1">INDEX(Payment_Methods!A$1:A$5, RANDBETWEEN(1, ROWS([1]Payment_method!A$1:A$5)))</f>
        <v>PayBox</v>
      </c>
      <c r="E400" s="23">
        <f ca="1">H400*Agent_Commission!$A$2</f>
        <v>1582.2750000000001</v>
      </c>
      <c r="F400" s="19">
        <f t="shared" ca="1" si="31"/>
        <v>17000</v>
      </c>
      <c r="G400" s="20">
        <f ca="1">VLOOKUP(A:A,BOA!F:G,2,FALSE)</f>
        <v>3.7229999999999999</v>
      </c>
      <c r="H400" s="13">
        <f t="shared" ca="1" si="32"/>
        <v>63291</v>
      </c>
      <c r="I400" s="23">
        <f t="shared" ca="1" si="33"/>
        <v>34312</v>
      </c>
      <c r="J400" s="13">
        <f t="shared" ca="1" si="34"/>
        <v>27396.724999999999</v>
      </c>
    </row>
    <row r="401" spans="1:10">
      <c r="A401" s="21">
        <f t="shared" ca="1" si="30"/>
        <v>45307</v>
      </c>
      <c r="B401" s="18" t="str">
        <f ca="1">INDEX(Regions!A$1:A$5, RANDBETWEEN(1, ROWS(Regions!A$1:A$5)))</f>
        <v>דרום</v>
      </c>
      <c r="C401" s="22" t="str">
        <f ca="1">INDEX(Agents!A$1:A$6, RANDBETWEEN(1, ROWS(Agents!A$1:A$6)))</f>
        <v>נועם אברמוביץ</v>
      </c>
      <c r="D401" s="18" t="str">
        <f ca="1">INDEX(Payment_Methods!A$1:A$5, RANDBETWEEN(1, ROWS([1]Payment_method!A$1:A$5)))</f>
        <v>PayBox</v>
      </c>
      <c r="E401" s="23">
        <f ca="1">H401*Agent_Commission!$A$2</f>
        <v>3438.3</v>
      </c>
      <c r="F401" s="19">
        <f t="shared" ca="1" si="31"/>
        <v>36500</v>
      </c>
      <c r="G401" s="20">
        <f ca="1">VLOOKUP(A:A,BOA!F:G,2,FALSE)</f>
        <v>3.7679999999999998</v>
      </c>
      <c r="H401" s="13">
        <f t="shared" ca="1" si="32"/>
        <v>137532</v>
      </c>
      <c r="I401" s="23">
        <f t="shared" ca="1" si="33"/>
        <v>21076</v>
      </c>
      <c r="J401" s="13">
        <f t="shared" ca="1" si="34"/>
        <v>113017.7</v>
      </c>
    </row>
    <row r="402" spans="1:10">
      <c r="A402" s="21">
        <f t="shared" ca="1" si="30"/>
        <v>45533</v>
      </c>
      <c r="B402" s="18" t="str">
        <f ca="1">INDEX(Regions!A$1:A$5, RANDBETWEEN(1, ROWS(Regions!A$1:A$5)))</f>
        <v>מערב</v>
      </c>
      <c r="C402" s="22" t="str">
        <f ca="1">INDEX(Agents!A$1:A$6, RANDBETWEEN(1, ROWS(Agents!A$1:A$6)))</f>
        <v>יובל כהן</v>
      </c>
      <c r="D402" s="18" t="str">
        <f ca="1">INDEX(Payment_Methods!A$1:A$5, RANDBETWEEN(1, ROWS([1]Payment_method!A$1:A$5)))</f>
        <v>PayPal</v>
      </c>
      <c r="E402" s="23">
        <f ca="1">H402*Agent_Commission!$A$2</f>
        <v>1007.875</v>
      </c>
      <c r="F402" s="19">
        <f t="shared" ca="1" si="31"/>
        <v>11000</v>
      </c>
      <c r="G402" s="20">
        <f ca="1">VLOOKUP(A:A,BOA!F:G,2,FALSE)</f>
        <v>3.665</v>
      </c>
      <c r="H402" s="13">
        <f t="shared" ca="1" si="32"/>
        <v>40315</v>
      </c>
      <c r="I402" s="23">
        <f t="shared" ca="1" si="33"/>
        <v>39763</v>
      </c>
      <c r="J402" s="13">
        <f t="shared" ca="1" si="34"/>
        <v>-455.875</v>
      </c>
    </row>
    <row r="403" spans="1:10">
      <c r="A403" s="21">
        <f t="shared" ca="1" si="30"/>
        <v>45290</v>
      </c>
      <c r="B403" s="18" t="str">
        <f ca="1">INDEX(Regions!A$1:A$5, RANDBETWEEN(1, ROWS(Regions!A$1:A$5)))</f>
        <v>מזרח</v>
      </c>
      <c r="C403" s="22" t="str">
        <f ca="1">INDEX(Agents!A$1:A$6, RANDBETWEEN(1, ROWS(Agents!A$1:A$6)))</f>
        <v>יובל כהן</v>
      </c>
      <c r="D403" s="18" t="str">
        <f ca="1">INDEX(Payment_Methods!A$1:A$5, RANDBETWEEN(1, ROWS([1]Payment_method!A$1:A$5)))</f>
        <v>Cash</v>
      </c>
      <c r="E403" s="23">
        <f ca="1">H403*Agent_Commission!$A$2</f>
        <v>2130.8625000000002</v>
      </c>
      <c r="F403" s="19">
        <f t="shared" ca="1" si="31"/>
        <v>23500</v>
      </c>
      <c r="G403" s="20">
        <f ca="1">VLOOKUP(A:A,BOA!F:G,2,FALSE)</f>
        <v>3.6269999999999998</v>
      </c>
      <c r="H403" s="13">
        <f t="shared" ca="1" si="32"/>
        <v>85234.5</v>
      </c>
      <c r="I403" s="23">
        <f t="shared" ca="1" si="33"/>
        <v>23584</v>
      </c>
      <c r="J403" s="13">
        <f t="shared" ca="1" si="34"/>
        <v>59519.637499999997</v>
      </c>
    </row>
    <row r="404" spans="1:10">
      <c r="A404" s="21">
        <f t="shared" ca="1" si="30"/>
        <v>45425</v>
      </c>
      <c r="B404" s="18" t="str">
        <f ca="1">INDEX(Regions!A$1:A$5, RANDBETWEEN(1, ROWS(Regions!A$1:A$5)))</f>
        <v>מרכז</v>
      </c>
      <c r="C404" s="22" t="str">
        <f ca="1">INDEX(Agents!A$1:A$6, RANDBETWEEN(1, ROWS(Agents!A$1:A$6)))</f>
        <v>מיכל רוזנברג</v>
      </c>
      <c r="D404" s="18" t="str">
        <f ca="1">INDEX(Payment_Methods!A$1:A$5, RANDBETWEEN(1, ROWS([1]Payment_method!A$1:A$5)))</f>
        <v>Credit</v>
      </c>
      <c r="E404" s="23">
        <f ca="1">H404*Agent_Commission!$A$2</f>
        <v>2374.0500000000002</v>
      </c>
      <c r="F404" s="19">
        <f t="shared" ca="1" si="31"/>
        <v>25500</v>
      </c>
      <c r="G404" s="20">
        <f ca="1">VLOOKUP(A:A,BOA!F:G,2,FALSE)</f>
        <v>3.7240000000000002</v>
      </c>
      <c r="H404" s="13">
        <f t="shared" ca="1" si="32"/>
        <v>94962</v>
      </c>
      <c r="I404" s="23">
        <f t="shared" ca="1" si="33"/>
        <v>20995</v>
      </c>
      <c r="J404" s="13">
        <f t="shared" ca="1" si="34"/>
        <v>71592.95</v>
      </c>
    </row>
    <row r="405" spans="1:10">
      <c r="A405" s="21">
        <f t="shared" ca="1" si="30"/>
        <v>45557</v>
      </c>
      <c r="B405" s="18" t="str">
        <f ca="1">INDEX(Regions!A$1:A$5, RANDBETWEEN(1, ROWS(Regions!A$1:A$5)))</f>
        <v>צפון</v>
      </c>
      <c r="C405" s="22" t="str">
        <f ca="1">INDEX(Agents!A$1:A$6, RANDBETWEEN(1, ROWS(Agents!A$1:A$6)))</f>
        <v>יעל פרידמן</v>
      </c>
      <c r="D405" s="18" t="str">
        <f ca="1">INDEX(Payment_Methods!A$1:A$5, RANDBETWEEN(1, ROWS([1]Payment_method!A$1:A$5)))</f>
        <v>PayPal</v>
      </c>
      <c r="E405" s="23">
        <f ca="1">H405*Agent_Commission!$A$2</f>
        <v>988.3125</v>
      </c>
      <c r="F405" s="19">
        <f t="shared" ca="1" si="31"/>
        <v>10500</v>
      </c>
      <c r="G405" s="20">
        <f ca="1">VLOOKUP(A:A,BOA!F:G,2,FALSE)</f>
        <v>3.7650000000000001</v>
      </c>
      <c r="H405" s="13">
        <f t="shared" ca="1" si="32"/>
        <v>39532.5</v>
      </c>
      <c r="I405" s="23">
        <f t="shared" ca="1" si="33"/>
        <v>36008</v>
      </c>
      <c r="J405" s="13">
        <f t="shared" ca="1" si="34"/>
        <v>2536.1875</v>
      </c>
    </row>
    <row r="406" spans="1:10">
      <c r="A406" s="21">
        <f t="shared" ca="1" si="30"/>
        <v>45267</v>
      </c>
      <c r="B406" s="18" t="str">
        <f ca="1">INDEX(Regions!A$1:A$5, RANDBETWEEN(1, ROWS(Regions!A$1:A$5)))</f>
        <v>מזרח</v>
      </c>
      <c r="C406" s="22" t="str">
        <f ca="1">INDEX(Agents!A$1:A$6, RANDBETWEEN(1, ROWS(Agents!A$1:A$6)))</f>
        <v>יובל כהן</v>
      </c>
      <c r="D406" s="18" t="str">
        <f ca="1">INDEX(Payment_Methods!A$1:A$5, RANDBETWEEN(1, ROWS([1]Payment_method!A$1:A$5)))</f>
        <v>Cash</v>
      </c>
      <c r="E406" s="23">
        <f ca="1">H406*Agent_Commission!$A$2</f>
        <v>1157.1875</v>
      </c>
      <c r="F406" s="19">
        <f t="shared" ca="1" si="31"/>
        <v>12500</v>
      </c>
      <c r="G406" s="20">
        <f ca="1">VLOOKUP(A:A,BOA!F:G,2,FALSE)</f>
        <v>3.7029999999999998</v>
      </c>
      <c r="H406" s="13">
        <f t="shared" ca="1" si="32"/>
        <v>46287.5</v>
      </c>
      <c r="I406" s="23">
        <f t="shared" ca="1" si="33"/>
        <v>28380</v>
      </c>
      <c r="J406" s="13">
        <f t="shared" ca="1" si="34"/>
        <v>16750.3125</v>
      </c>
    </row>
    <row r="407" spans="1:10">
      <c r="A407" s="21">
        <f t="shared" ca="1" si="30"/>
        <v>45345</v>
      </c>
      <c r="B407" s="18" t="str">
        <f ca="1">INDEX(Regions!A$1:A$5, RANDBETWEEN(1, ROWS(Regions!A$1:A$5)))</f>
        <v>מערב</v>
      </c>
      <c r="C407" s="22" t="str">
        <f ca="1">INDEX(Agents!A$1:A$6, RANDBETWEEN(1, ROWS(Agents!A$1:A$6)))</f>
        <v>אורי גולדשטיין</v>
      </c>
      <c r="D407" s="18" t="str">
        <f ca="1">INDEX(Payment_Methods!A$1:A$5, RANDBETWEEN(1, ROWS([1]Payment_method!A$1:A$5)))</f>
        <v>Bit</v>
      </c>
      <c r="E407" s="23">
        <f ca="1">H407*Agent_Commission!$A$2</f>
        <v>2863.3500000000004</v>
      </c>
      <c r="F407" s="19">
        <f t="shared" ca="1" si="31"/>
        <v>31500</v>
      </c>
      <c r="G407" s="20">
        <f ca="1">VLOOKUP(A:A,BOA!F:G,2,FALSE)</f>
        <v>3.6360000000000001</v>
      </c>
      <c r="H407" s="13">
        <f t="shared" ca="1" si="32"/>
        <v>114534</v>
      </c>
      <c r="I407" s="23">
        <f t="shared" ca="1" si="33"/>
        <v>19225</v>
      </c>
      <c r="J407" s="13">
        <f t="shared" ca="1" si="34"/>
        <v>92445.65</v>
      </c>
    </row>
    <row r="408" spans="1:10">
      <c r="A408" s="21">
        <f t="shared" ca="1" si="30"/>
        <v>45424</v>
      </c>
      <c r="B408" s="18" t="str">
        <f ca="1">INDEX(Regions!A$1:A$5, RANDBETWEEN(1, ROWS(Regions!A$1:A$5)))</f>
        <v>מערב</v>
      </c>
      <c r="C408" s="22" t="str">
        <f ca="1">INDEX(Agents!A$1:A$6, RANDBETWEEN(1, ROWS(Agents!A$1:A$6)))</f>
        <v>נועם אברמוביץ</v>
      </c>
      <c r="D408" s="18" t="str">
        <f ca="1">INDEX(Payment_Methods!A$1:A$5, RANDBETWEEN(1, ROWS([1]Payment_method!A$1:A$5)))</f>
        <v>PayBox</v>
      </c>
      <c r="E408" s="23">
        <f ca="1">H408*Agent_Commission!$A$2</f>
        <v>3627.9750000000004</v>
      </c>
      <c r="F408" s="19">
        <f t="shared" ca="1" si="31"/>
        <v>39000</v>
      </c>
      <c r="G408" s="20">
        <f ca="1">VLOOKUP(A:A,BOA!F:G,2,FALSE)</f>
        <v>3.7210000000000001</v>
      </c>
      <c r="H408" s="13">
        <f t="shared" ca="1" si="32"/>
        <v>145119</v>
      </c>
      <c r="I408" s="23">
        <f t="shared" ca="1" si="33"/>
        <v>45376</v>
      </c>
      <c r="J408" s="13">
        <f t="shared" ca="1" si="34"/>
        <v>96115.024999999994</v>
      </c>
    </row>
    <row r="409" spans="1:10">
      <c r="A409" s="21">
        <f t="shared" ca="1" si="30"/>
        <v>45355</v>
      </c>
      <c r="B409" s="18" t="str">
        <f ca="1">INDEX(Regions!A$1:A$5, RANDBETWEEN(1, ROWS(Regions!A$1:A$5)))</f>
        <v>מערב</v>
      </c>
      <c r="C409" s="22" t="str">
        <f ca="1">INDEX(Agents!A$1:A$6, RANDBETWEEN(1, ROWS(Agents!A$1:A$6)))</f>
        <v>אורי גולדשטיין</v>
      </c>
      <c r="D409" s="18" t="str">
        <f ca="1">INDEX(Payment_Methods!A$1:A$5, RANDBETWEEN(1, ROWS([1]Payment_method!A$1:A$5)))</f>
        <v>Credit</v>
      </c>
      <c r="E409" s="23">
        <f ca="1">H409*Agent_Commission!$A$2</f>
        <v>1161.875</v>
      </c>
      <c r="F409" s="19">
        <f t="shared" ca="1" si="31"/>
        <v>13000</v>
      </c>
      <c r="G409" s="20">
        <f ca="1">VLOOKUP(A:A,BOA!F:G,2,FALSE)</f>
        <v>3.5750000000000002</v>
      </c>
      <c r="H409" s="13">
        <f t="shared" ca="1" si="32"/>
        <v>46475</v>
      </c>
      <c r="I409" s="23">
        <f t="shared" ca="1" si="33"/>
        <v>18777</v>
      </c>
      <c r="J409" s="13">
        <f t="shared" ca="1" si="34"/>
        <v>26536.125</v>
      </c>
    </row>
    <row r="410" spans="1:10">
      <c r="A410" s="21">
        <f t="shared" ca="1" si="30"/>
        <v>45489</v>
      </c>
      <c r="B410" s="18" t="str">
        <f ca="1">INDEX(Regions!A$1:A$5, RANDBETWEEN(1, ROWS(Regions!A$1:A$5)))</f>
        <v>צפון</v>
      </c>
      <c r="C410" s="22" t="str">
        <f ca="1">INDEX(Agents!A$1:A$6, RANDBETWEEN(1, ROWS(Agents!A$1:A$6)))</f>
        <v>יובל כהן</v>
      </c>
      <c r="D410" s="18" t="str">
        <f ca="1">INDEX(Payment_Methods!A$1:A$5, RANDBETWEEN(1, ROWS([1]Payment_method!A$1:A$5)))</f>
        <v>Credit</v>
      </c>
      <c r="E410" s="23">
        <f ca="1">H410*Agent_Commission!$A$2</f>
        <v>1683.0375000000001</v>
      </c>
      <c r="F410" s="19">
        <f t="shared" ca="1" si="31"/>
        <v>18500</v>
      </c>
      <c r="G410" s="20">
        <f ca="1">VLOOKUP(A:A,BOA!F:G,2,FALSE)</f>
        <v>3.6389999999999998</v>
      </c>
      <c r="H410" s="13">
        <f t="shared" ca="1" si="32"/>
        <v>67321.5</v>
      </c>
      <c r="I410" s="23">
        <f t="shared" ca="1" si="33"/>
        <v>32909</v>
      </c>
      <c r="J410" s="13">
        <f t="shared" ca="1" si="34"/>
        <v>32729.462500000001</v>
      </c>
    </row>
    <row r="411" spans="1:10">
      <c r="A411" s="21">
        <f t="shared" ca="1" si="30"/>
        <v>45343</v>
      </c>
      <c r="B411" s="18" t="str">
        <f ca="1">INDEX(Regions!A$1:A$5, RANDBETWEEN(1, ROWS(Regions!A$1:A$5)))</f>
        <v>מזרח</v>
      </c>
      <c r="C411" s="22" t="str">
        <f ca="1">INDEX(Agents!A$1:A$6, RANDBETWEEN(1, ROWS(Agents!A$1:A$6)))</f>
        <v>דניאל לוי</v>
      </c>
      <c r="D411" s="18" t="str">
        <f ca="1">INDEX(Payment_Methods!A$1:A$5, RANDBETWEEN(1, ROWS([1]Payment_method!A$1:A$5)))</f>
        <v>PayBox</v>
      </c>
      <c r="E411" s="23">
        <f ca="1">H411*Agent_Commission!$A$2</f>
        <v>2069.4375</v>
      </c>
      <c r="F411" s="19">
        <f t="shared" ca="1" si="31"/>
        <v>22500</v>
      </c>
      <c r="G411" s="20">
        <f ca="1">VLOOKUP(A:A,BOA!F:G,2,FALSE)</f>
        <v>3.6789999999999998</v>
      </c>
      <c r="H411" s="13">
        <f t="shared" ca="1" si="32"/>
        <v>82777.5</v>
      </c>
      <c r="I411" s="23">
        <f t="shared" ca="1" si="33"/>
        <v>29622</v>
      </c>
      <c r="J411" s="13">
        <f t="shared" ca="1" si="34"/>
        <v>51086.0625</v>
      </c>
    </row>
    <row r="412" spans="1:10">
      <c r="A412" s="21">
        <f t="shared" ca="1" si="30"/>
        <v>45263</v>
      </c>
      <c r="B412" s="18" t="str">
        <f ca="1">INDEX(Regions!A$1:A$5, RANDBETWEEN(1, ROWS(Regions!A$1:A$5)))</f>
        <v>מרכז</v>
      </c>
      <c r="C412" s="22" t="str">
        <f ca="1">INDEX(Agents!A$1:A$6, RANDBETWEEN(1, ROWS(Agents!A$1:A$6)))</f>
        <v>אורי גולדשטיין</v>
      </c>
      <c r="D412" s="18" t="str">
        <f ca="1">INDEX(Payment_Methods!A$1:A$5, RANDBETWEEN(1, ROWS([1]Payment_method!A$1:A$5)))</f>
        <v>Bit</v>
      </c>
      <c r="E412" s="23">
        <f ca="1">H412*Agent_Commission!$A$2</f>
        <v>2477.0875000000001</v>
      </c>
      <c r="F412" s="19">
        <f t="shared" ca="1" si="31"/>
        <v>26500</v>
      </c>
      <c r="G412" s="20">
        <f ca="1">VLOOKUP(A:A,BOA!F:G,2,FALSE)</f>
        <v>3.7389999999999999</v>
      </c>
      <c r="H412" s="13">
        <f t="shared" ca="1" si="32"/>
        <v>99083.5</v>
      </c>
      <c r="I412" s="23">
        <f t="shared" ca="1" si="33"/>
        <v>42733</v>
      </c>
      <c r="J412" s="13">
        <f t="shared" ca="1" si="34"/>
        <v>53873.412499999999</v>
      </c>
    </row>
    <row r="413" spans="1:10">
      <c r="A413" s="21">
        <f t="shared" ca="1" si="30"/>
        <v>45392</v>
      </c>
      <c r="B413" s="18" t="str">
        <f ca="1">INDEX(Regions!A$1:A$5, RANDBETWEEN(1, ROWS(Regions!A$1:A$5)))</f>
        <v>דרום</v>
      </c>
      <c r="C413" s="22" t="str">
        <f ca="1">INDEX(Agents!A$1:A$6, RANDBETWEEN(1, ROWS(Agents!A$1:A$6)))</f>
        <v>אורי גולדשטיין</v>
      </c>
      <c r="D413" s="18" t="str">
        <f ca="1">INDEX(Payment_Methods!A$1:A$5, RANDBETWEEN(1, ROWS([1]Payment_method!A$1:A$5)))</f>
        <v>Credit</v>
      </c>
      <c r="E413" s="23">
        <f ca="1">H413*Agent_Commission!$A$2</f>
        <v>1624.875</v>
      </c>
      <c r="F413" s="19">
        <f t="shared" ca="1" si="31"/>
        <v>17500</v>
      </c>
      <c r="G413" s="20">
        <f ca="1">VLOOKUP(A:A,BOA!F:G,2,FALSE)</f>
        <v>3.714</v>
      </c>
      <c r="H413" s="13">
        <f t="shared" ca="1" si="32"/>
        <v>64995</v>
      </c>
      <c r="I413" s="23">
        <f t="shared" ca="1" si="33"/>
        <v>16255</v>
      </c>
      <c r="J413" s="13">
        <f t="shared" ca="1" si="34"/>
        <v>47115.125</v>
      </c>
    </row>
    <row r="414" spans="1:10">
      <c r="A414" s="21">
        <f t="shared" ca="1" si="30"/>
        <v>45479</v>
      </c>
      <c r="B414" s="18" t="str">
        <f ca="1">INDEX(Regions!A$1:A$5, RANDBETWEEN(1, ROWS(Regions!A$1:A$5)))</f>
        <v>מערב</v>
      </c>
      <c r="C414" s="22" t="str">
        <f ca="1">INDEX(Agents!A$1:A$6, RANDBETWEEN(1, ROWS(Agents!A$1:A$6)))</f>
        <v>נועם אברמוביץ</v>
      </c>
      <c r="D414" s="18" t="str">
        <f ca="1">INDEX(Payment_Methods!A$1:A$5, RANDBETWEEN(1, ROWS([1]Payment_method!A$1:A$5)))</f>
        <v>Cash</v>
      </c>
      <c r="E414" s="23">
        <f ca="1">H414*Agent_Commission!$A$2</f>
        <v>3162.8500000000004</v>
      </c>
      <c r="F414" s="19">
        <f t="shared" ca="1" si="31"/>
        <v>34000</v>
      </c>
      <c r="G414" s="20">
        <f ca="1">VLOOKUP(A:A,BOA!F:G,2,FALSE)</f>
        <v>3.7210000000000001</v>
      </c>
      <c r="H414" s="13">
        <f t="shared" ca="1" si="32"/>
        <v>126514</v>
      </c>
      <c r="I414" s="23">
        <f t="shared" ca="1" si="33"/>
        <v>16087</v>
      </c>
      <c r="J414" s="13">
        <f t="shared" ca="1" si="34"/>
        <v>107264.15</v>
      </c>
    </row>
    <row r="415" spans="1:10">
      <c r="A415" s="21">
        <f t="shared" ca="1" si="30"/>
        <v>45343</v>
      </c>
      <c r="B415" s="18" t="str">
        <f ca="1">INDEX(Regions!A$1:A$5, RANDBETWEEN(1, ROWS(Regions!A$1:A$5)))</f>
        <v>דרום</v>
      </c>
      <c r="C415" s="22" t="str">
        <f ca="1">INDEX(Agents!A$1:A$6, RANDBETWEEN(1, ROWS(Agents!A$1:A$6)))</f>
        <v>אורי גולדשטיין</v>
      </c>
      <c r="D415" s="18" t="str">
        <f ca="1">INDEX(Payment_Methods!A$1:A$5, RANDBETWEEN(1, ROWS([1]Payment_method!A$1:A$5)))</f>
        <v>Bit</v>
      </c>
      <c r="E415" s="23">
        <f ca="1">H415*Agent_Commission!$A$2</f>
        <v>2851.2250000000004</v>
      </c>
      <c r="F415" s="19">
        <f t="shared" ca="1" si="31"/>
        <v>31000</v>
      </c>
      <c r="G415" s="20">
        <f ca="1">VLOOKUP(A:A,BOA!F:G,2,FALSE)</f>
        <v>3.6789999999999998</v>
      </c>
      <c r="H415" s="13">
        <f t="shared" ca="1" si="32"/>
        <v>114049</v>
      </c>
      <c r="I415" s="23">
        <f t="shared" ca="1" si="33"/>
        <v>32951</v>
      </c>
      <c r="J415" s="13">
        <f t="shared" ca="1" si="34"/>
        <v>78246.774999999994</v>
      </c>
    </row>
    <row r="416" spans="1:10">
      <c r="A416" s="21">
        <f t="shared" ca="1" si="30"/>
        <v>45314</v>
      </c>
      <c r="B416" s="18" t="str">
        <f ca="1">INDEX(Regions!A$1:A$5, RANDBETWEEN(1, ROWS(Regions!A$1:A$5)))</f>
        <v>מזרח</v>
      </c>
      <c r="C416" s="22" t="str">
        <f ca="1">INDEX(Agents!A$1:A$6, RANDBETWEEN(1, ROWS(Agents!A$1:A$6)))</f>
        <v>יובל כהן</v>
      </c>
      <c r="D416" s="18" t="str">
        <f ca="1">INDEX(Payment_Methods!A$1:A$5, RANDBETWEEN(1, ROWS([1]Payment_method!A$1:A$5)))</f>
        <v>Credit</v>
      </c>
      <c r="E416" s="23">
        <f ca="1">H416*Agent_Commission!$A$2</f>
        <v>1979.7750000000001</v>
      </c>
      <c r="F416" s="19">
        <f t="shared" ca="1" si="31"/>
        <v>21000</v>
      </c>
      <c r="G416" s="20">
        <f ca="1">VLOOKUP(A:A,BOA!F:G,2,FALSE)</f>
        <v>3.7709999999999999</v>
      </c>
      <c r="H416" s="13">
        <f t="shared" ca="1" si="32"/>
        <v>79191</v>
      </c>
      <c r="I416" s="23">
        <f t="shared" ca="1" si="33"/>
        <v>24403</v>
      </c>
      <c r="J416" s="13">
        <f t="shared" ca="1" si="34"/>
        <v>52808.224999999999</v>
      </c>
    </row>
    <row r="417" spans="1:10">
      <c r="A417" s="21">
        <f t="shared" ca="1" si="30"/>
        <v>45285</v>
      </c>
      <c r="B417" s="18" t="str">
        <f ca="1">INDEX(Regions!A$1:A$5, RANDBETWEEN(1, ROWS(Regions!A$1:A$5)))</f>
        <v>דרום</v>
      </c>
      <c r="C417" s="22" t="str">
        <f ca="1">INDEX(Agents!A$1:A$6, RANDBETWEEN(1, ROWS(Agents!A$1:A$6)))</f>
        <v>יעל פרידמן</v>
      </c>
      <c r="D417" s="18" t="str">
        <f ca="1">INDEX(Payment_Methods!A$1:A$5, RANDBETWEEN(1, ROWS([1]Payment_method!A$1:A$5)))</f>
        <v>Bit</v>
      </c>
      <c r="E417" s="23">
        <f ca="1">H417*Agent_Commission!$A$2</f>
        <v>2879.2000000000003</v>
      </c>
      <c r="F417" s="19">
        <f t="shared" ca="1" si="31"/>
        <v>32000</v>
      </c>
      <c r="G417" s="20">
        <f ca="1">VLOOKUP(A:A,BOA!F:G,2,FALSE)</f>
        <v>3.5990000000000002</v>
      </c>
      <c r="H417" s="13">
        <f t="shared" ca="1" si="32"/>
        <v>115168</v>
      </c>
      <c r="I417" s="23">
        <f t="shared" ca="1" si="33"/>
        <v>45759</v>
      </c>
      <c r="J417" s="13">
        <f t="shared" ca="1" si="34"/>
        <v>66529.8</v>
      </c>
    </row>
    <row r="418" spans="1:10">
      <c r="A418" s="21">
        <f t="shared" ca="1" si="30"/>
        <v>45355</v>
      </c>
      <c r="B418" s="18" t="str">
        <f ca="1">INDEX(Regions!A$1:A$5, RANDBETWEEN(1, ROWS(Regions!A$1:A$5)))</f>
        <v>צפון</v>
      </c>
      <c r="C418" s="22" t="str">
        <f ca="1">INDEX(Agents!A$1:A$6, RANDBETWEEN(1, ROWS(Agents!A$1:A$6)))</f>
        <v>אורי גולדשטיין</v>
      </c>
      <c r="D418" s="18" t="str">
        <f ca="1">INDEX(Payment_Methods!A$1:A$5, RANDBETWEEN(1, ROWS([1]Payment_method!A$1:A$5)))</f>
        <v>Bit</v>
      </c>
      <c r="E418" s="23">
        <f ca="1">H418*Agent_Commission!$A$2</f>
        <v>2279.0625</v>
      </c>
      <c r="F418" s="19">
        <f t="shared" ca="1" si="31"/>
        <v>25500</v>
      </c>
      <c r="G418" s="20">
        <f ca="1">VLOOKUP(A:A,BOA!F:G,2,FALSE)</f>
        <v>3.5750000000000002</v>
      </c>
      <c r="H418" s="13">
        <f t="shared" ca="1" si="32"/>
        <v>91162.5</v>
      </c>
      <c r="I418" s="23">
        <f t="shared" ca="1" si="33"/>
        <v>51937</v>
      </c>
      <c r="J418" s="13">
        <f t="shared" ca="1" si="34"/>
        <v>36946.4375</v>
      </c>
    </row>
    <row r="419" spans="1:10">
      <c r="A419" s="21">
        <f t="shared" ca="1" si="30"/>
        <v>45283</v>
      </c>
      <c r="B419" s="18" t="str">
        <f ca="1">INDEX(Regions!A$1:A$5, RANDBETWEEN(1, ROWS(Regions!A$1:A$5)))</f>
        <v>צפון</v>
      </c>
      <c r="C419" s="22" t="str">
        <f ca="1">INDEX(Agents!A$1:A$6, RANDBETWEEN(1, ROWS(Agents!A$1:A$6)))</f>
        <v>אורי גולדשטיין</v>
      </c>
      <c r="D419" s="18" t="str">
        <f ca="1">INDEX(Payment_Methods!A$1:A$5, RANDBETWEEN(1, ROWS([1]Payment_method!A$1:A$5)))</f>
        <v>Credit</v>
      </c>
      <c r="E419" s="23">
        <f ca="1">H419*Agent_Commission!$A$2</f>
        <v>2564.2875000000004</v>
      </c>
      <c r="F419" s="19">
        <f t="shared" ca="1" si="31"/>
        <v>28500</v>
      </c>
      <c r="G419" s="20">
        <f ca="1">VLOOKUP(A:A,BOA!F:G,2,FALSE)</f>
        <v>3.5990000000000002</v>
      </c>
      <c r="H419" s="13">
        <f t="shared" ca="1" si="32"/>
        <v>102571.5</v>
      </c>
      <c r="I419" s="23">
        <f t="shared" ca="1" si="33"/>
        <v>24459</v>
      </c>
      <c r="J419" s="13">
        <f t="shared" ca="1" si="34"/>
        <v>75548.212499999994</v>
      </c>
    </row>
    <row r="420" spans="1:10">
      <c r="A420" s="21">
        <f t="shared" ca="1" si="30"/>
        <v>45539</v>
      </c>
      <c r="B420" s="18" t="str">
        <f ca="1">INDEX(Regions!A$1:A$5, RANDBETWEEN(1, ROWS(Regions!A$1:A$5)))</f>
        <v>מזרח</v>
      </c>
      <c r="C420" s="22" t="str">
        <f ca="1">INDEX(Agents!A$1:A$6, RANDBETWEEN(1, ROWS(Agents!A$1:A$6)))</f>
        <v>יעל פרידמן</v>
      </c>
      <c r="D420" s="18" t="str">
        <f ca="1">INDEX(Payment_Methods!A$1:A$5, RANDBETWEEN(1, ROWS([1]Payment_method!A$1:A$5)))</f>
        <v>Cash</v>
      </c>
      <c r="E420" s="23">
        <f ca="1">H420*Agent_Commission!$A$2</f>
        <v>1442.2750000000001</v>
      </c>
      <c r="F420" s="19">
        <f t="shared" ca="1" si="31"/>
        <v>15500</v>
      </c>
      <c r="G420" s="20">
        <f ca="1">VLOOKUP(A:A,BOA!F:G,2,FALSE)</f>
        <v>3.722</v>
      </c>
      <c r="H420" s="13">
        <f t="shared" ca="1" si="32"/>
        <v>57691</v>
      </c>
      <c r="I420" s="23">
        <f t="shared" ca="1" si="33"/>
        <v>32313</v>
      </c>
      <c r="J420" s="13">
        <f t="shared" ca="1" si="34"/>
        <v>23935.724999999999</v>
      </c>
    </row>
    <row r="421" spans="1:10">
      <c r="A421" s="21">
        <f t="shared" ca="1" si="30"/>
        <v>45263</v>
      </c>
      <c r="B421" s="18" t="str">
        <f ca="1">INDEX(Regions!A$1:A$5, RANDBETWEEN(1, ROWS(Regions!A$1:A$5)))</f>
        <v>צפון</v>
      </c>
      <c r="C421" s="22" t="str">
        <f ca="1">INDEX(Agents!A$1:A$6, RANDBETWEEN(1, ROWS(Agents!A$1:A$6)))</f>
        <v>דניאל לוי</v>
      </c>
      <c r="D421" s="18" t="str">
        <f ca="1">INDEX(Payment_Methods!A$1:A$5, RANDBETWEEN(1, ROWS([1]Payment_method!A$1:A$5)))</f>
        <v>Cash</v>
      </c>
      <c r="E421" s="23">
        <f ca="1">H421*Agent_Commission!$A$2</f>
        <v>1495.6000000000001</v>
      </c>
      <c r="F421" s="19">
        <f t="shared" ca="1" si="31"/>
        <v>16000</v>
      </c>
      <c r="G421" s="20">
        <f ca="1">VLOOKUP(A:A,BOA!F:G,2,FALSE)</f>
        <v>3.7389999999999999</v>
      </c>
      <c r="H421" s="13">
        <f t="shared" ca="1" si="32"/>
        <v>59824</v>
      </c>
      <c r="I421" s="23">
        <f t="shared" ca="1" si="33"/>
        <v>37258</v>
      </c>
      <c r="J421" s="13">
        <f t="shared" ca="1" si="34"/>
        <v>21070.400000000001</v>
      </c>
    </row>
    <row r="422" spans="1:10">
      <c r="A422" s="21">
        <f t="shared" ca="1" si="30"/>
        <v>45380</v>
      </c>
      <c r="B422" s="18" t="str">
        <f ca="1">INDEX(Regions!A$1:A$5, RANDBETWEEN(1, ROWS(Regions!A$1:A$5)))</f>
        <v>צפון</v>
      </c>
      <c r="C422" s="22" t="str">
        <f ca="1">INDEX(Agents!A$1:A$6, RANDBETWEEN(1, ROWS(Agents!A$1:A$6)))</f>
        <v>אורי גולדשטיין</v>
      </c>
      <c r="D422" s="18" t="str">
        <f ca="1">INDEX(Payment_Methods!A$1:A$5, RANDBETWEEN(1, ROWS([1]Payment_method!A$1:A$5)))</f>
        <v>Bit</v>
      </c>
      <c r="E422" s="23">
        <f ca="1">H422*Agent_Commission!$A$2</f>
        <v>1610.4375</v>
      </c>
      <c r="F422" s="19">
        <f t="shared" ca="1" si="31"/>
        <v>17500</v>
      </c>
      <c r="G422" s="20">
        <f ca="1">VLOOKUP(A:A,BOA!F:G,2,FALSE)</f>
        <v>3.681</v>
      </c>
      <c r="H422" s="13">
        <f t="shared" ca="1" si="32"/>
        <v>64417.5</v>
      </c>
      <c r="I422" s="23">
        <f t="shared" ca="1" si="33"/>
        <v>33932</v>
      </c>
      <c r="J422" s="13">
        <f t="shared" ca="1" si="34"/>
        <v>28875.0625</v>
      </c>
    </row>
    <row r="423" spans="1:10">
      <c r="A423" s="21">
        <f t="shared" ca="1" si="30"/>
        <v>45489</v>
      </c>
      <c r="B423" s="18" t="str">
        <f ca="1">INDEX(Regions!A$1:A$5, RANDBETWEEN(1, ROWS(Regions!A$1:A$5)))</f>
        <v>צפון</v>
      </c>
      <c r="C423" s="22" t="str">
        <f ca="1">INDEX(Agents!A$1:A$6, RANDBETWEEN(1, ROWS(Agents!A$1:A$6)))</f>
        <v>יובל כהן</v>
      </c>
      <c r="D423" s="18" t="str">
        <f ca="1">INDEX(Payment_Methods!A$1:A$5, RANDBETWEEN(1, ROWS([1]Payment_method!A$1:A$5)))</f>
        <v>Bit</v>
      </c>
      <c r="E423" s="23">
        <f ca="1">H423*Agent_Commission!$A$2</f>
        <v>1410.1125000000002</v>
      </c>
      <c r="F423" s="19">
        <f t="shared" ca="1" si="31"/>
        <v>15500</v>
      </c>
      <c r="G423" s="20">
        <f ca="1">VLOOKUP(A:A,BOA!F:G,2,FALSE)</f>
        <v>3.6389999999999998</v>
      </c>
      <c r="H423" s="13">
        <f t="shared" ca="1" si="32"/>
        <v>56404.5</v>
      </c>
      <c r="I423" s="23">
        <f t="shared" ca="1" si="33"/>
        <v>40392</v>
      </c>
      <c r="J423" s="13">
        <f t="shared" ca="1" si="34"/>
        <v>14602.387500000001</v>
      </c>
    </row>
    <row r="424" spans="1:10">
      <c r="A424" s="21">
        <f t="shared" ca="1" si="30"/>
        <v>45323</v>
      </c>
      <c r="B424" s="18" t="str">
        <f ca="1">INDEX(Regions!A$1:A$5, RANDBETWEEN(1, ROWS(Regions!A$1:A$5)))</f>
        <v>מרכז</v>
      </c>
      <c r="C424" s="22" t="str">
        <f ca="1">INDEX(Agents!A$1:A$6, RANDBETWEEN(1, ROWS(Agents!A$1:A$6)))</f>
        <v>יעל פרידמן</v>
      </c>
      <c r="D424" s="18" t="str">
        <f ca="1">INDEX(Payment_Methods!A$1:A$5, RANDBETWEEN(1, ROWS([1]Payment_method!A$1:A$5)))</f>
        <v>Cash</v>
      </c>
      <c r="E424" s="23">
        <f ca="1">H424*Agent_Commission!$A$2</f>
        <v>2374.4500000000003</v>
      </c>
      <c r="F424" s="19">
        <f t="shared" ca="1" si="31"/>
        <v>26000</v>
      </c>
      <c r="G424" s="20">
        <f ca="1">VLOOKUP(A:A,BOA!F:G,2,FALSE)</f>
        <v>3.653</v>
      </c>
      <c r="H424" s="13">
        <f t="shared" ca="1" si="32"/>
        <v>94978</v>
      </c>
      <c r="I424" s="23">
        <f t="shared" ca="1" si="33"/>
        <v>45748</v>
      </c>
      <c r="J424" s="13">
        <f t="shared" ca="1" si="34"/>
        <v>46855.55</v>
      </c>
    </row>
    <row r="425" spans="1:10">
      <c r="A425" s="21">
        <f t="shared" ca="1" si="30"/>
        <v>45535</v>
      </c>
      <c r="B425" s="18" t="str">
        <f ca="1">INDEX(Regions!A$1:A$5, RANDBETWEEN(1, ROWS(Regions!A$1:A$5)))</f>
        <v>דרום</v>
      </c>
      <c r="C425" s="22" t="str">
        <f ca="1">INDEX(Agents!A$1:A$6, RANDBETWEEN(1, ROWS(Agents!A$1:A$6)))</f>
        <v>נועם אברמוביץ</v>
      </c>
      <c r="D425" s="18" t="str">
        <f ca="1">INDEX(Payment_Methods!A$1:A$5, RANDBETWEEN(1, ROWS([1]Payment_method!A$1:A$5)))</f>
        <v>Cash</v>
      </c>
      <c r="E425" s="23">
        <f ca="1">H425*Agent_Commission!$A$2</f>
        <v>2376.4</v>
      </c>
      <c r="F425" s="19">
        <f t="shared" ca="1" si="31"/>
        <v>26000</v>
      </c>
      <c r="G425" s="20">
        <f ca="1">VLOOKUP(A:A,BOA!F:G,2,FALSE)</f>
        <v>3.6560000000000001</v>
      </c>
      <c r="H425" s="13">
        <f t="shared" ca="1" si="32"/>
        <v>95056</v>
      </c>
      <c r="I425" s="23">
        <f t="shared" ca="1" si="33"/>
        <v>22206</v>
      </c>
      <c r="J425" s="13">
        <f t="shared" ca="1" si="34"/>
        <v>70473.600000000006</v>
      </c>
    </row>
    <row r="426" spans="1:10">
      <c r="A426" s="21">
        <f t="shared" ca="1" si="30"/>
        <v>45625</v>
      </c>
      <c r="B426" s="18" t="str">
        <f ca="1">INDEX(Regions!A$1:A$5, RANDBETWEEN(1, ROWS(Regions!A$1:A$5)))</f>
        <v>מזרח</v>
      </c>
      <c r="C426" s="22" t="str">
        <f ca="1">INDEX(Agents!A$1:A$6, RANDBETWEEN(1, ROWS(Agents!A$1:A$6)))</f>
        <v>דניאל לוי</v>
      </c>
      <c r="D426" s="18" t="str">
        <f ca="1">INDEX(Payment_Methods!A$1:A$5, RANDBETWEEN(1, ROWS([1]Payment_method!A$1:A$5)))</f>
        <v>Credit</v>
      </c>
      <c r="E426" s="23">
        <f ca="1">H426*Agent_Commission!$A$2</f>
        <v>2595.6375000000003</v>
      </c>
      <c r="F426" s="19">
        <f t="shared" ca="1" si="31"/>
        <v>28500</v>
      </c>
      <c r="G426" s="20">
        <f ca="1">VLOOKUP(A:A,BOA!F:G,2,FALSE)</f>
        <v>3.6429999999999998</v>
      </c>
      <c r="H426" s="13">
        <f t="shared" ca="1" si="32"/>
        <v>103825.5</v>
      </c>
      <c r="I426" s="23">
        <f t="shared" ca="1" si="33"/>
        <v>42396</v>
      </c>
      <c r="J426" s="13">
        <f t="shared" ca="1" si="34"/>
        <v>58833.862500000003</v>
      </c>
    </row>
    <row r="427" spans="1:10">
      <c r="A427" s="21">
        <f t="shared" ca="1" si="30"/>
        <v>45341</v>
      </c>
      <c r="B427" s="18" t="str">
        <f ca="1">INDEX(Regions!A$1:A$5, RANDBETWEEN(1, ROWS(Regions!A$1:A$5)))</f>
        <v>מזרח</v>
      </c>
      <c r="C427" s="22" t="str">
        <f ca="1">INDEX(Agents!A$1:A$6, RANDBETWEEN(1, ROWS(Agents!A$1:A$6)))</f>
        <v>נועם אברמוביץ</v>
      </c>
      <c r="D427" s="18" t="str">
        <f ca="1">INDEX(Payment_Methods!A$1:A$5, RANDBETWEEN(1, ROWS([1]Payment_method!A$1:A$5)))</f>
        <v>PayBox</v>
      </c>
      <c r="E427" s="23">
        <f ca="1">H427*Agent_Commission!$A$2</f>
        <v>2127.9250000000002</v>
      </c>
      <c r="F427" s="19">
        <f t="shared" ca="1" si="31"/>
        <v>23500</v>
      </c>
      <c r="G427" s="20">
        <f ca="1">VLOOKUP(A:A,BOA!F:G,2,FALSE)</f>
        <v>3.6219999999999999</v>
      </c>
      <c r="H427" s="13">
        <f t="shared" ca="1" si="32"/>
        <v>85117</v>
      </c>
      <c r="I427" s="23">
        <f t="shared" ca="1" si="33"/>
        <v>32955</v>
      </c>
      <c r="J427" s="13">
        <f t="shared" ca="1" si="34"/>
        <v>50034.074999999997</v>
      </c>
    </row>
    <row r="428" spans="1:10">
      <c r="A428" s="21">
        <f t="shared" ca="1" si="30"/>
        <v>45510</v>
      </c>
      <c r="B428" s="18" t="str">
        <f ca="1">INDEX(Regions!A$1:A$5, RANDBETWEEN(1, ROWS(Regions!A$1:A$5)))</f>
        <v>מרכז</v>
      </c>
      <c r="C428" s="22" t="str">
        <f ca="1">INDEX(Agents!A$1:A$6, RANDBETWEEN(1, ROWS(Agents!A$1:A$6)))</f>
        <v>מיכל רוזנברג</v>
      </c>
      <c r="D428" s="18" t="str">
        <f ca="1">INDEX(Payment_Methods!A$1:A$5, RANDBETWEEN(1, ROWS([1]Payment_method!A$1:A$5)))</f>
        <v>Cash</v>
      </c>
      <c r="E428" s="23">
        <f ca="1">H428*Agent_Commission!$A$2</f>
        <v>1969.5375000000001</v>
      </c>
      <c r="F428" s="19">
        <f t="shared" ca="1" si="31"/>
        <v>20500</v>
      </c>
      <c r="G428" s="20">
        <f ca="1">VLOOKUP(A:A,BOA!F:G,2,FALSE)</f>
        <v>3.843</v>
      </c>
      <c r="H428" s="13">
        <f t="shared" ca="1" si="32"/>
        <v>78781.5</v>
      </c>
      <c r="I428" s="23">
        <f t="shared" ca="1" si="33"/>
        <v>31674</v>
      </c>
      <c r="J428" s="13">
        <f t="shared" ca="1" si="34"/>
        <v>45137.962500000001</v>
      </c>
    </row>
    <row r="429" spans="1:10">
      <c r="A429" s="21">
        <f t="shared" ca="1" si="30"/>
        <v>45522</v>
      </c>
      <c r="B429" s="18" t="str">
        <f ca="1">INDEX(Regions!A$1:A$5, RANDBETWEEN(1, ROWS(Regions!A$1:A$5)))</f>
        <v>דרום</v>
      </c>
      <c r="C429" s="22" t="str">
        <f ca="1">INDEX(Agents!A$1:A$6, RANDBETWEEN(1, ROWS(Agents!A$1:A$6)))</f>
        <v>יעל פרידמן</v>
      </c>
      <c r="D429" s="18" t="str">
        <f ca="1">INDEX(Payment_Methods!A$1:A$5, RANDBETWEEN(1, ROWS([1]Payment_method!A$1:A$5)))</f>
        <v>PayBox</v>
      </c>
      <c r="E429" s="23">
        <f ca="1">H429*Agent_Commission!$A$2</f>
        <v>1473.2</v>
      </c>
      <c r="F429" s="19">
        <f t="shared" ca="1" si="31"/>
        <v>16000</v>
      </c>
      <c r="G429" s="20">
        <f ca="1">VLOOKUP(A:A,BOA!F:G,2,FALSE)</f>
        <v>3.6829999999999998</v>
      </c>
      <c r="H429" s="13">
        <f t="shared" ca="1" si="32"/>
        <v>58928</v>
      </c>
      <c r="I429" s="23">
        <f t="shared" ca="1" si="33"/>
        <v>32956</v>
      </c>
      <c r="J429" s="13">
        <f t="shared" ca="1" si="34"/>
        <v>24498.799999999999</v>
      </c>
    </row>
    <row r="430" spans="1:10">
      <c r="A430" s="21">
        <f t="shared" ca="1" si="30"/>
        <v>45609</v>
      </c>
      <c r="B430" s="18" t="str">
        <f ca="1">INDEX(Regions!A$1:A$5, RANDBETWEEN(1, ROWS(Regions!A$1:A$5)))</f>
        <v>מזרח</v>
      </c>
      <c r="C430" s="22" t="str">
        <f ca="1">INDEX(Agents!A$1:A$6, RANDBETWEEN(1, ROWS(Agents!A$1:A$6)))</f>
        <v>אורי גולדשטיין</v>
      </c>
      <c r="D430" s="18" t="str">
        <f ca="1">INDEX(Payment_Methods!A$1:A$5, RANDBETWEEN(1, ROWS([1]Payment_method!A$1:A$5)))</f>
        <v>Bit</v>
      </c>
      <c r="E430" s="23">
        <f ca="1">H430*Agent_Commission!$A$2</f>
        <v>3133.0875000000001</v>
      </c>
      <c r="F430" s="19">
        <f t="shared" ca="1" si="31"/>
        <v>33500</v>
      </c>
      <c r="G430" s="20">
        <f ca="1">VLOOKUP(A:A,BOA!F:G,2,FALSE)</f>
        <v>3.7410000000000001</v>
      </c>
      <c r="H430" s="13">
        <f t="shared" ca="1" si="32"/>
        <v>125323.5</v>
      </c>
      <c r="I430" s="23">
        <f t="shared" ca="1" si="33"/>
        <v>47678</v>
      </c>
      <c r="J430" s="13">
        <f t="shared" ca="1" si="34"/>
        <v>74512.412500000006</v>
      </c>
    </row>
    <row r="431" spans="1:10">
      <c r="A431" s="21">
        <f t="shared" ca="1" si="30"/>
        <v>45346</v>
      </c>
      <c r="B431" s="18" t="str">
        <f ca="1">INDEX(Regions!A$1:A$5, RANDBETWEEN(1, ROWS(Regions!A$1:A$5)))</f>
        <v>מרכז</v>
      </c>
      <c r="C431" s="22" t="str">
        <f ca="1">INDEX(Agents!A$1:A$6, RANDBETWEEN(1, ROWS(Agents!A$1:A$6)))</f>
        <v>דניאל לוי</v>
      </c>
      <c r="D431" s="18" t="str">
        <f ca="1">INDEX(Payment_Methods!A$1:A$5, RANDBETWEEN(1, ROWS([1]Payment_method!A$1:A$5)))</f>
        <v>PayPal</v>
      </c>
      <c r="E431" s="23">
        <f ca="1">H431*Agent_Commission!$A$2</f>
        <v>2454.3000000000002</v>
      </c>
      <c r="F431" s="19">
        <f t="shared" ca="1" si="31"/>
        <v>27000</v>
      </c>
      <c r="G431" s="20">
        <f ca="1">VLOOKUP(A:A,BOA!F:G,2,FALSE)</f>
        <v>3.6360000000000001</v>
      </c>
      <c r="H431" s="13">
        <f t="shared" ca="1" si="32"/>
        <v>98172</v>
      </c>
      <c r="I431" s="23">
        <f t="shared" ca="1" si="33"/>
        <v>28843</v>
      </c>
      <c r="J431" s="13">
        <f t="shared" ca="1" si="34"/>
        <v>66874.7</v>
      </c>
    </row>
    <row r="432" spans="1:10">
      <c r="A432" s="21">
        <f t="shared" ca="1" si="30"/>
        <v>45440</v>
      </c>
      <c r="B432" s="18" t="str">
        <f ca="1">INDEX(Regions!A$1:A$5, RANDBETWEEN(1, ROWS(Regions!A$1:A$5)))</f>
        <v>מערב</v>
      </c>
      <c r="C432" s="22" t="str">
        <f ca="1">INDEX(Agents!A$1:A$6, RANDBETWEEN(1, ROWS(Agents!A$1:A$6)))</f>
        <v>אורי גולדשטיין</v>
      </c>
      <c r="D432" s="18" t="str">
        <f ca="1">INDEX(Payment_Methods!A$1:A$5, RANDBETWEEN(1, ROWS([1]Payment_method!A$1:A$5)))</f>
        <v>Cash</v>
      </c>
      <c r="E432" s="23">
        <f ca="1">H432*Agent_Commission!$A$2</f>
        <v>2021.25</v>
      </c>
      <c r="F432" s="19">
        <f t="shared" ca="1" si="31"/>
        <v>22000</v>
      </c>
      <c r="G432" s="20">
        <f ca="1">VLOOKUP(A:A,BOA!F:G,2,FALSE)</f>
        <v>3.6749999999999998</v>
      </c>
      <c r="H432" s="13">
        <f t="shared" ca="1" si="32"/>
        <v>80850</v>
      </c>
      <c r="I432" s="23">
        <f t="shared" ca="1" si="33"/>
        <v>19309</v>
      </c>
      <c r="J432" s="13">
        <f t="shared" ca="1" si="34"/>
        <v>59519.75</v>
      </c>
    </row>
    <row r="433" spans="1:10">
      <c r="A433" s="21">
        <f t="shared" ca="1" si="30"/>
        <v>45384</v>
      </c>
      <c r="B433" s="18" t="str">
        <f ca="1">INDEX(Regions!A$1:A$5, RANDBETWEEN(1, ROWS(Regions!A$1:A$5)))</f>
        <v>מערב</v>
      </c>
      <c r="C433" s="22" t="str">
        <f ca="1">INDEX(Agents!A$1:A$6, RANDBETWEEN(1, ROWS(Agents!A$1:A$6)))</f>
        <v>מיכל רוזנברג</v>
      </c>
      <c r="D433" s="18" t="str">
        <f ca="1">INDEX(Payment_Methods!A$1:A$5, RANDBETWEEN(1, ROWS([1]Payment_method!A$1:A$5)))</f>
        <v>Cash</v>
      </c>
      <c r="E433" s="23">
        <f ca="1">H433*Agent_Commission!$A$2</f>
        <v>2634.1125000000002</v>
      </c>
      <c r="F433" s="19">
        <f t="shared" ca="1" si="31"/>
        <v>28500</v>
      </c>
      <c r="G433" s="20">
        <f ca="1">VLOOKUP(A:A,BOA!F:G,2,FALSE)</f>
        <v>3.6970000000000001</v>
      </c>
      <c r="H433" s="13">
        <f t="shared" ca="1" si="32"/>
        <v>105364.5</v>
      </c>
      <c r="I433" s="23">
        <f t="shared" ca="1" si="33"/>
        <v>43253</v>
      </c>
      <c r="J433" s="13">
        <f t="shared" ca="1" si="34"/>
        <v>59477.387499999997</v>
      </c>
    </row>
    <row r="434" spans="1:10">
      <c r="A434" s="21">
        <f t="shared" ca="1" si="30"/>
        <v>45625</v>
      </c>
      <c r="B434" s="18" t="str">
        <f ca="1">INDEX(Regions!A$1:A$5, RANDBETWEEN(1, ROWS(Regions!A$1:A$5)))</f>
        <v>מזרח</v>
      </c>
      <c r="C434" s="22" t="str">
        <f ca="1">INDEX(Agents!A$1:A$6, RANDBETWEEN(1, ROWS(Agents!A$1:A$6)))</f>
        <v>יעל פרידמן</v>
      </c>
      <c r="D434" s="18" t="str">
        <f ca="1">INDEX(Payment_Methods!A$1:A$5, RANDBETWEEN(1, ROWS([1]Payment_method!A$1:A$5)))</f>
        <v>Credit</v>
      </c>
      <c r="E434" s="23">
        <f ca="1">H434*Agent_Commission!$A$2</f>
        <v>1092.9000000000001</v>
      </c>
      <c r="F434" s="19">
        <f t="shared" ca="1" si="31"/>
        <v>12000</v>
      </c>
      <c r="G434" s="20">
        <f ca="1">VLOOKUP(A:A,BOA!F:G,2,FALSE)</f>
        <v>3.6429999999999998</v>
      </c>
      <c r="H434" s="13">
        <f t="shared" ca="1" si="32"/>
        <v>43716</v>
      </c>
      <c r="I434" s="23">
        <f t="shared" ca="1" si="33"/>
        <v>39769</v>
      </c>
      <c r="J434" s="13">
        <f t="shared" ca="1" si="34"/>
        <v>2854.1</v>
      </c>
    </row>
    <row r="435" spans="1:10">
      <c r="A435" s="21">
        <f t="shared" ca="1" si="30"/>
        <v>45299</v>
      </c>
      <c r="B435" s="18" t="str">
        <f ca="1">INDEX(Regions!A$1:A$5, RANDBETWEEN(1, ROWS(Regions!A$1:A$5)))</f>
        <v>דרום</v>
      </c>
      <c r="C435" s="22" t="str">
        <f ca="1">INDEX(Agents!A$1:A$6, RANDBETWEEN(1, ROWS(Agents!A$1:A$6)))</f>
        <v>מיכל רוזנברג</v>
      </c>
      <c r="D435" s="18" t="str">
        <f ca="1">INDEX(Payment_Methods!A$1:A$5, RANDBETWEEN(1, ROWS([1]Payment_method!A$1:A$5)))</f>
        <v>Cash</v>
      </c>
      <c r="E435" s="23">
        <f ca="1">H435*Agent_Commission!$A$2</f>
        <v>1394.25</v>
      </c>
      <c r="F435" s="19">
        <f t="shared" ca="1" si="31"/>
        <v>15000</v>
      </c>
      <c r="G435" s="20">
        <f ca="1">VLOOKUP(A:A,BOA!F:G,2,FALSE)</f>
        <v>3.718</v>
      </c>
      <c r="H435" s="13">
        <f t="shared" ca="1" si="32"/>
        <v>55770</v>
      </c>
      <c r="I435" s="23">
        <f t="shared" ca="1" si="33"/>
        <v>46752</v>
      </c>
      <c r="J435" s="13">
        <f t="shared" ca="1" si="34"/>
        <v>7623.75</v>
      </c>
    </row>
    <row r="436" spans="1:10">
      <c r="A436" s="21">
        <f t="shared" ca="1" si="30"/>
        <v>45273</v>
      </c>
      <c r="B436" s="18" t="str">
        <f ca="1">INDEX(Regions!A$1:A$5, RANDBETWEEN(1, ROWS(Regions!A$1:A$5)))</f>
        <v>צפון</v>
      </c>
      <c r="C436" s="22" t="str">
        <f ca="1">INDEX(Agents!A$1:A$6, RANDBETWEEN(1, ROWS(Agents!A$1:A$6)))</f>
        <v>נועם אברמוביץ</v>
      </c>
      <c r="D436" s="18" t="str">
        <f ca="1">INDEX(Payment_Methods!A$1:A$5, RANDBETWEEN(1, ROWS([1]Payment_method!A$1:A$5)))</f>
        <v>Credit</v>
      </c>
      <c r="E436" s="23">
        <f ca="1">H436*Agent_Commission!$A$2</f>
        <v>1855</v>
      </c>
      <c r="F436" s="19">
        <f t="shared" ca="1" si="31"/>
        <v>20000</v>
      </c>
      <c r="G436" s="20">
        <f ca="1">VLOOKUP(A:A,BOA!F:G,2,FALSE)</f>
        <v>3.71</v>
      </c>
      <c r="H436" s="13">
        <f t="shared" ca="1" si="32"/>
        <v>74200</v>
      </c>
      <c r="I436" s="23">
        <f t="shared" ca="1" si="33"/>
        <v>28572</v>
      </c>
      <c r="J436" s="13">
        <f t="shared" ca="1" si="34"/>
        <v>43773</v>
      </c>
    </row>
    <row r="437" spans="1:10">
      <c r="A437" s="21">
        <f t="shared" ca="1" si="30"/>
        <v>45553</v>
      </c>
      <c r="B437" s="18" t="str">
        <f ca="1">INDEX(Regions!A$1:A$5, RANDBETWEEN(1, ROWS(Regions!A$1:A$5)))</f>
        <v>מזרח</v>
      </c>
      <c r="C437" s="22" t="str">
        <f ca="1">INDEX(Agents!A$1:A$6, RANDBETWEEN(1, ROWS(Agents!A$1:A$6)))</f>
        <v>מיכל רוזנברג</v>
      </c>
      <c r="D437" s="18" t="str">
        <f ca="1">INDEX(Payment_Methods!A$1:A$5, RANDBETWEEN(1, ROWS([1]Payment_method!A$1:A$5)))</f>
        <v>PayBox</v>
      </c>
      <c r="E437" s="23">
        <f ca="1">H437*Agent_Commission!$A$2</f>
        <v>2122.3125</v>
      </c>
      <c r="F437" s="19">
        <f t="shared" ca="1" si="31"/>
        <v>22500</v>
      </c>
      <c r="G437" s="20">
        <f ca="1">VLOOKUP(A:A,BOA!F:G,2,FALSE)</f>
        <v>3.7730000000000001</v>
      </c>
      <c r="H437" s="13">
        <f t="shared" ca="1" si="32"/>
        <v>84892.5</v>
      </c>
      <c r="I437" s="23">
        <f t="shared" ca="1" si="33"/>
        <v>41430</v>
      </c>
      <c r="J437" s="13">
        <f t="shared" ca="1" si="34"/>
        <v>41340.1875</v>
      </c>
    </row>
    <row r="438" spans="1:10">
      <c r="A438" s="21">
        <f t="shared" ca="1" si="30"/>
        <v>45353</v>
      </c>
      <c r="B438" s="18" t="str">
        <f ca="1">INDEX(Regions!A$1:A$5, RANDBETWEEN(1, ROWS(Regions!A$1:A$5)))</f>
        <v>מזרח</v>
      </c>
      <c r="C438" s="22" t="str">
        <f ca="1">INDEX(Agents!A$1:A$6, RANDBETWEEN(1, ROWS(Agents!A$1:A$6)))</f>
        <v>יובל כהן</v>
      </c>
      <c r="D438" s="18" t="str">
        <f ca="1">INDEX(Payment_Methods!A$1:A$5, RANDBETWEEN(1, ROWS([1]Payment_method!A$1:A$5)))</f>
        <v>PayBox</v>
      </c>
      <c r="E438" s="23">
        <f ca="1">H438*Agent_Commission!$A$2</f>
        <v>935.8125</v>
      </c>
      <c r="F438" s="19">
        <f t="shared" ca="1" si="31"/>
        <v>10500</v>
      </c>
      <c r="G438" s="20">
        <f ca="1">VLOOKUP(A:A,BOA!F:G,2,FALSE)</f>
        <v>3.5649999999999999</v>
      </c>
      <c r="H438" s="13">
        <f t="shared" ca="1" si="32"/>
        <v>37432.5</v>
      </c>
      <c r="I438" s="23">
        <f t="shared" ca="1" si="33"/>
        <v>21506</v>
      </c>
      <c r="J438" s="13">
        <f t="shared" ca="1" si="34"/>
        <v>14990.6875</v>
      </c>
    </row>
    <row r="439" spans="1:10">
      <c r="A439" s="21">
        <f t="shared" ca="1" si="30"/>
        <v>45333</v>
      </c>
      <c r="B439" s="18" t="str">
        <f ca="1">INDEX(Regions!A$1:A$5, RANDBETWEEN(1, ROWS(Regions!A$1:A$5)))</f>
        <v>מזרח</v>
      </c>
      <c r="C439" s="22" t="str">
        <f ca="1">INDEX(Agents!A$1:A$6, RANDBETWEEN(1, ROWS(Agents!A$1:A$6)))</f>
        <v>יעל פרידמן</v>
      </c>
      <c r="D439" s="18" t="str">
        <f ca="1">INDEX(Payment_Methods!A$1:A$5, RANDBETWEEN(1, ROWS([1]Payment_method!A$1:A$5)))</f>
        <v>PayPal</v>
      </c>
      <c r="E439" s="23">
        <f ca="1">H439*Agent_Commission!$A$2</f>
        <v>1703.8500000000001</v>
      </c>
      <c r="F439" s="19">
        <f t="shared" ca="1" si="31"/>
        <v>18500</v>
      </c>
      <c r="G439" s="20">
        <f ca="1">VLOOKUP(A:A,BOA!F:G,2,FALSE)</f>
        <v>3.6840000000000002</v>
      </c>
      <c r="H439" s="13">
        <f t="shared" ca="1" si="32"/>
        <v>68154</v>
      </c>
      <c r="I439" s="23">
        <f t="shared" ca="1" si="33"/>
        <v>22188</v>
      </c>
      <c r="J439" s="13">
        <f t="shared" ca="1" si="34"/>
        <v>44262.15</v>
      </c>
    </row>
    <row r="440" spans="1:10">
      <c r="A440" s="21">
        <f t="shared" ca="1" si="30"/>
        <v>45284</v>
      </c>
      <c r="B440" s="18" t="str">
        <f ca="1">INDEX(Regions!A$1:A$5, RANDBETWEEN(1, ROWS(Regions!A$1:A$5)))</f>
        <v>צפון</v>
      </c>
      <c r="C440" s="22" t="str">
        <f ca="1">INDEX(Agents!A$1:A$6, RANDBETWEEN(1, ROWS(Agents!A$1:A$6)))</f>
        <v>נועם אברמוביץ</v>
      </c>
      <c r="D440" s="18" t="str">
        <f ca="1">INDEX(Payment_Methods!A$1:A$5, RANDBETWEEN(1, ROWS([1]Payment_method!A$1:A$5)))</f>
        <v>PayPal</v>
      </c>
      <c r="E440" s="23">
        <f ca="1">H440*Agent_Commission!$A$2</f>
        <v>1034.7125000000001</v>
      </c>
      <c r="F440" s="19">
        <f t="shared" ca="1" si="31"/>
        <v>11500</v>
      </c>
      <c r="G440" s="20">
        <f ca="1">VLOOKUP(A:A,BOA!F:G,2,FALSE)</f>
        <v>3.5990000000000002</v>
      </c>
      <c r="H440" s="13">
        <f t="shared" ca="1" si="32"/>
        <v>41388.5</v>
      </c>
      <c r="I440" s="23">
        <f t="shared" ca="1" si="33"/>
        <v>29705</v>
      </c>
      <c r="J440" s="13">
        <f t="shared" ca="1" si="34"/>
        <v>10648.7875</v>
      </c>
    </row>
    <row r="441" spans="1:10">
      <c r="A441" s="21">
        <f t="shared" ca="1" si="30"/>
        <v>45468</v>
      </c>
      <c r="B441" s="18" t="str">
        <f ca="1">INDEX(Regions!A$1:A$5, RANDBETWEEN(1, ROWS(Regions!A$1:A$5)))</f>
        <v>מרכז</v>
      </c>
      <c r="C441" s="22" t="str">
        <f ca="1">INDEX(Agents!A$1:A$6, RANDBETWEEN(1, ROWS(Agents!A$1:A$6)))</f>
        <v>מיכל רוזנברג</v>
      </c>
      <c r="D441" s="18" t="str">
        <f ca="1">INDEX(Payment_Methods!A$1:A$5, RANDBETWEEN(1, ROWS([1]Payment_method!A$1:A$5)))</f>
        <v>PayPal</v>
      </c>
      <c r="E441" s="23">
        <f ca="1">H441*Agent_Commission!$A$2</f>
        <v>1443.4375</v>
      </c>
      <c r="F441" s="19">
        <f t="shared" ca="1" si="31"/>
        <v>15500</v>
      </c>
      <c r="G441" s="20">
        <f ca="1">VLOOKUP(A:A,BOA!F:G,2,FALSE)</f>
        <v>3.7250000000000001</v>
      </c>
      <c r="H441" s="13">
        <f t="shared" ca="1" si="32"/>
        <v>57737.5</v>
      </c>
      <c r="I441" s="23">
        <f t="shared" ca="1" si="33"/>
        <v>18873</v>
      </c>
      <c r="J441" s="13">
        <f t="shared" ca="1" si="34"/>
        <v>37421.0625</v>
      </c>
    </row>
    <row r="442" spans="1:10">
      <c r="A442" s="21">
        <f t="shared" ca="1" si="30"/>
        <v>45509</v>
      </c>
      <c r="B442" s="18" t="str">
        <f ca="1">INDEX(Regions!A$1:A$5, RANDBETWEEN(1, ROWS(Regions!A$1:A$5)))</f>
        <v>צפון</v>
      </c>
      <c r="C442" s="22" t="str">
        <f ca="1">INDEX(Agents!A$1:A$6, RANDBETWEEN(1, ROWS(Agents!A$1:A$6)))</f>
        <v>מיכל רוזנברג</v>
      </c>
      <c r="D442" s="18" t="str">
        <f ca="1">INDEX(Payment_Methods!A$1:A$5, RANDBETWEEN(1, ROWS([1]Payment_method!A$1:A$5)))</f>
        <v>PayPal</v>
      </c>
      <c r="E442" s="23">
        <f ca="1">H442*Agent_Commission!$A$2</f>
        <v>1625.2</v>
      </c>
      <c r="F442" s="19">
        <f t="shared" ca="1" si="31"/>
        <v>17000</v>
      </c>
      <c r="G442" s="20">
        <f ca="1">VLOOKUP(A:A,BOA!F:G,2,FALSE)</f>
        <v>3.8239999999999998</v>
      </c>
      <c r="H442" s="13">
        <f t="shared" ca="1" si="32"/>
        <v>65008</v>
      </c>
      <c r="I442" s="23">
        <f t="shared" ca="1" si="33"/>
        <v>30815</v>
      </c>
      <c r="J442" s="13">
        <f t="shared" ca="1" si="34"/>
        <v>32567.8</v>
      </c>
    </row>
    <row r="443" spans="1:10">
      <c r="A443" s="21">
        <f t="shared" ca="1" si="30"/>
        <v>45436</v>
      </c>
      <c r="B443" s="18" t="str">
        <f ca="1">INDEX(Regions!A$1:A$5, RANDBETWEEN(1, ROWS(Regions!A$1:A$5)))</f>
        <v>מזרח</v>
      </c>
      <c r="C443" s="22" t="str">
        <f ca="1">INDEX(Agents!A$1:A$6, RANDBETWEEN(1, ROWS(Agents!A$1:A$6)))</f>
        <v>נועם אברמוביץ</v>
      </c>
      <c r="D443" s="18" t="str">
        <f ca="1">INDEX(Payment_Methods!A$1:A$5, RANDBETWEEN(1, ROWS([1]Payment_method!A$1:A$5)))</f>
        <v>Cash</v>
      </c>
      <c r="E443" s="23">
        <f ca="1">H443*Agent_Commission!$A$2</f>
        <v>964.16250000000002</v>
      </c>
      <c r="F443" s="19">
        <f t="shared" ca="1" si="31"/>
        <v>10500</v>
      </c>
      <c r="G443" s="20">
        <f ca="1">VLOOKUP(A:A,BOA!F:G,2,FALSE)</f>
        <v>3.673</v>
      </c>
      <c r="H443" s="13">
        <f t="shared" ca="1" si="32"/>
        <v>38566.5</v>
      </c>
      <c r="I443" s="23">
        <f t="shared" ca="1" si="33"/>
        <v>34043</v>
      </c>
      <c r="J443" s="13">
        <f t="shared" ca="1" si="34"/>
        <v>3559.3375000000001</v>
      </c>
    </row>
    <row r="444" spans="1:10">
      <c r="A444" s="21">
        <f t="shared" ca="1" si="30"/>
        <v>45272</v>
      </c>
      <c r="B444" s="18" t="str">
        <f ca="1">INDEX(Regions!A$1:A$5, RANDBETWEEN(1, ROWS(Regions!A$1:A$5)))</f>
        <v>מערב</v>
      </c>
      <c r="C444" s="22" t="str">
        <f ca="1">INDEX(Agents!A$1:A$6, RANDBETWEEN(1, ROWS(Agents!A$1:A$6)))</f>
        <v>נועם אברמוביץ</v>
      </c>
      <c r="D444" s="18" t="str">
        <f ca="1">INDEX(Payment_Methods!A$1:A$5, RANDBETWEEN(1, ROWS([1]Payment_method!A$1:A$5)))</f>
        <v>PayBox</v>
      </c>
      <c r="E444" s="23">
        <f ca="1">H444*Agent_Commission!$A$2</f>
        <v>2641.9500000000003</v>
      </c>
      <c r="F444" s="19">
        <f t="shared" ca="1" si="31"/>
        <v>28500</v>
      </c>
      <c r="G444" s="20">
        <f ca="1">VLOOKUP(A:A,BOA!F:G,2,FALSE)</f>
        <v>3.7080000000000002</v>
      </c>
      <c r="H444" s="13">
        <f t="shared" ca="1" si="32"/>
        <v>105678</v>
      </c>
      <c r="I444" s="23">
        <f t="shared" ca="1" si="33"/>
        <v>15592</v>
      </c>
      <c r="J444" s="13">
        <f t="shared" ca="1" si="34"/>
        <v>87444.05</v>
      </c>
    </row>
    <row r="445" spans="1:10">
      <c r="A445" s="21">
        <f t="shared" ca="1" si="30"/>
        <v>45548</v>
      </c>
      <c r="B445" s="18" t="str">
        <f ca="1">INDEX(Regions!A$1:A$5, RANDBETWEEN(1, ROWS(Regions!A$1:A$5)))</f>
        <v>מערב</v>
      </c>
      <c r="C445" s="22" t="str">
        <f ca="1">INDEX(Agents!A$1:A$6, RANDBETWEEN(1, ROWS(Agents!A$1:A$6)))</f>
        <v>יעל פרידמן</v>
      </c>
      <c r="D445" s="18" t="str">
        <f ca="1">INDEX(Payment_Methods!A$1:A$5, RANDBETWEEN(1, ROWS([1]Payment_method!A$1:A$5)))</f>
        <v>PayBox</v>
      </c>
      <c r="E445" s="23">
        <f ca="1">H445*Agent_Commission!$A$2</f>
        <v>1807.1625000000001</v>
      </c>
      <c r="F445" s="19">
        <f t="shared" ca="1" si="31"/>
        <v>19500</v>
      </c>
      <c r="G445" s="20">
        <f ca="1">VLOOKUP(A:A,BOA!F:G,2,FALSE)</f>
        <v>3.7069999999999999</v>
      </c>
      <c r="H445" s="13">
        <f t="shared" ca="1" si="32"/>
        <v>72286.5</v>
      </c>
      <c r="I445" s="23">
        <f t="shared" ca="1" si="33"/>
        <v>41128</v>
      </c>
      <c r="J445" s="13">
        <f t="shared" ca="1" si="34"/>
        <v>29351.337500000001</v>
      </c>
    </row>
    <row r="446" spans="1:10">
      <c r="A446" s="21">
        <f t="shared" ca="1" si="30"/>
        <v>45569</v>
      </c>
      <c r="B446" s="18" t="str">
        <f ca="1">INDEX(Regions!A$1:A$5, RANDBETWEEN(1, ROWS(Regions!A$1:A$5)))</f>
        <v>דרום</v>
      </c>
      <c r="C446" s="22" t="str">
        <f ca="1">INDEX(Agents!A$1:A$6, RANDBETWEEN(1, ROWS(Agents!A$1:A$6)))</f>
        <v>דניאל לוי</v>
      </c>
      <c r="D446" s="18" t="str">
        <f ca="1">INDEX(Payment_Methods!A$1:A$5, RANDBETWEEN(1, ROWS([1]Payment_method!A$1:A$5)))</f>
        <v>PayBox</v>
      </c>
      <c r="E446" s="23">
        <f ca="1">H446*Agent_Commission!$A$2</f>
        <v>2977.6000000000004</v>
      </c>
      <c r="F446" s="19">
        <f t="shared" ca="1" si="31"/>
        <v>32000</v>
      </c>
      <c r="G446" s="20">
        <f ca="1">VLOOKUP(A:A,BOA!F:G,2,FALSE)</f>
        <v>3.722</v>
      </c>
      <c r="H446" s="13">
        <f t="shared" ca="1" si="32"/>
        <v>119104</v>
      </c>
      <c r="I446" s="23">
        <f t="shared" ca="1" si="33"/>
        <v>33962</v>
      </c>
      <c r="J446" s="13">
        <f t="shared" ca="1" si="34"/>
        <v>82164.399999999994</v>
      </c>
    </row>
    <row r="447" spans="1:10">
      <c r="A447" s="21">
        <f t="shared" ca="1" si="30"/>
        <v>45335</v>
      </c>
      <c r="B447" s="18" t="str">
        <f ca="1">INDEX(Regions!A$1:A$5, RANDBETWEEN(1, ROWS(Regions!A$1:A$5)))</f>
        <v>מרכז</v>
      </c>
      <c r="C447" s="22" t="str">
        <f ca="1">INDEX(Agents!A$1:A$6, RANDBETWEEN(1, ROWS(Agents!A$1:A$6)))</f>
        <v>מיכל רוזנברג</v>
      </c>
      <c r="D447" s="18" t="str">
        <f ca="1">INDEX(Payment_Methods!A$1:A$5, RANDBETWEEN(1, ROWS([1]Payment_method!A$1:A$5)))</f>
        <v>PayPal</v>
      </c>
      <c r="E447" s="23">
        <f ca="1">H447*Agent_Commission!$A$2</f>
        <v>1685.3500000000001</v>
      </c>
      <c r="F447" s="19">
        <f t="shared" ca="1" si="31"/>
        <v>18500</v>
      </c>
      <c r="G447" s="20">
        <f ca="1">VLOOKUP(A:A,BOA!F:G,2,FALSE)</f>
        <v>3.6440000000000001</v>
      </c>
      <c r="H447" s="13">
        <f t="shared" ca="1" si="32"/>
        <v>67414</v>
      </c>
      <c r="I447" s="23">
        <f t="shared" ca="1" si="33"/>
        <v>54803</v>
      </c>
      <c r="J447" s="13">
        <f t="shared" ca="1" si="34"/>
        <v>10925.65</v>
      </c>
    </row>
    <row r="448" spans="1:10">
      <c r="A448" s="21">
        <f t="shared" ca="1" si="30"/>
        <v>45595</v>
      </c>
      <c r="B448" s="18" t="str">
        <f ca="1">INDEX(Regions!A$1:A$5, RANDBETWEEN(1, ROWS(Regions!A$1:A$5)))</f>
        <v>מזרח</v>
      </c>
      <c r="C448" s="22" t="str">
        <f ca="1">INDEX(Agents!A$1:A$6, RANDBETWEEN(1, ROWS(Agents!A$1:A$6)))</f>
        <v>נועם אברמוביץ</v>
      </c>
      <c r="D448" s="18" t="str">
        <f ca="1">INDEX(Payment_Methods!A$1:A$5, RANDBETWEEN(1, ROWS([1]Payment_method!A$1:A$5)))</f>
        <v>PayPal</v>
      </c>
      <c r="E448" s="23">
        <f ca="1">H448*Agent_Commission!$A$2</f>
        <v>1159.0625</v>
      </c>
      <c r="F448" s="19">
        <f t="shared" ca="1" si="31"/>
        <v>12500</v>
      </c>
      <c r="G448" s="20">
        <f ca="1">VLOOKUP(A:A,BOA!F:G,2,FALSE)</f>
        <v>3.7090000000000001</v>
      </c>
      <c r="H448" s="13">
        <f t="shared" ca="1" si="32"/>
        <v>46362.5</v>
      </c>
      <c r="I448" s="23">
        <f t="shared" ca="1" si="33"/>
        <v>31598</v>
      </c>
      <c r="J448" s="13">
        <f t="shared" ca="1" si="34"/>
        <v>13605.4375</v>
      </c>
    </row>
    <row r="449" spans="1:10">
      <c r="A449" s="21">
        <f t="shared" ca="1" si="30"/>
        <v>45338</v>
      </c>
      <c r="B449" s="18" t="str">
        <f ca="1">INDEX(Regions!A$1:A$5, RANDBETWEEN(1, ROWS(Regions!A$1:A$5)))</f>
        <v>מזרח</v>
      </c>
      <c r="C449" s="22" t="str">
        <f ca="1">INDEX(Agents!A$1:A$6, RANDBETWEEN(1, ROWS(Agents!A$1:A$6)))</f>
        <v>דניאל לוי</v>
      </c>
      <c r="D449" s="18" t="str">
        <f ca="1">INDEX(Payment_Methods!A$1:A$5, RANDBETWEEN(1, ROWS([1]Payment_method!A$1:A$5)))</f>
        <v>PayPal</v>
      </c>
      <c r="E449" s="23">
        <f ca="1">H449*Agent_Commission!$A$2</f>
        <v>3383.4375</v>
      </c>
      <c r="F449" s="19">
        <f t="shared" ca="1" si="31"/>
        <v>37500</v>
      </c>
      <c r="G449" s="20">
        <f ca="1">VLOOKUP(A:A,BOA!F:G,2,FALSE)</f>
        <v>3.609</v>
      </c>
      <c r="H449" s="13">
        <f t="shared" ca="1" si="32"/>
        <v>135337.5</v>
      </c>
      <c r="I449" s="23">
        <f t="shared" ca="1" si="33"/>
        <v>44720</v>
      </c>
      <c r="J449" s="13">
        <f t="shared" ca="1" si="34"/>
        <v>87234.0625</v>
      </c>
    </row>
    <row r="450" spans="1:10">
      <c r="A450" s="21">
        <f t="shared" ca="1" si="30"/>
        <v>45398</v>
      </c>
      <c r="B450" s="18" t="str">
        <f ca="1">INDEX(Regions!A$1:A$5, RANDBETWEEN(1, ROWS(Regions!A$1:A$5)))</f>
        <v>צפון</v>
      </c>
      <c r="C450" s="22" t="str">
        <f ca="1">INDEX(Agents!A$1:A$6, RANDBETWEEN(1, ROWS(Agents!A$1:A$6)))</f>
        <v>יעל פרידמן</v>
      </c>
      <c r="D450" s="18" t="str">
        <f ca="1">INDEX(Payment_Methods!A$1:A$5, RANDBETWEEN(1, ROWS([1]Payment_method!A$1:A$5)))</f>
        <v>Credit</v>
      </c>
      <c r="E450" s="23">
        <f ca="1">H450*Agent_Commission!$A$2</f>
        <v>1178.125</v>
      </c>
      <c r="F450" s="19">
        <f t="shared" ca="1" si="31"/>
        <v>12500</v>
      </c>
      <c r="G450" s="20">
        <f ca="1">VLOOKUP(A:A,BOA!F:G,2,FALSE)</f>
        <v>3.77</v>
      </c>
      <c r="H450" s="13">
        <f t="shared" ca="1" si="32"/>
        <v>47125</v>
      </c>
      <c r="I450" s="23">
        <f t="shared" ca="1" si="33"/>
        <v>21015</v>
      </c>
      <c r="J450" s="13">
        <f t="shared" ca="1" si="34"/>
        <v>24931.875</v>
      </c>
    </row>
    <row r="451" spans="1:10">
      <c r="A451" s="21">
        <f t="shared" ref="A451:A514" ca="1" si="35">RANDBETWEEN(DATE(2023,12,1),DATE(2024,12,1))</f>
        <v>45621</v>
      </c>
      <c r="B451" s="18" t="str">
        <f ca="1">INDEX(Regions!A$1:A$5, RANDBETWEEN(1, ROWS(Regions!A$1:A$5)))</f>
        <v>צפון</v>
      </c>
      <c r="C451" s="22" t="str">
        <f ca="1">INDEX(Agents!A$1:A$6, RANDBETWEEN(1, ROWS(Agents!A$1:A$6)))</f>
        <v>יעל פרידמן</v>
      </c>
      <c r="D451" s="18" t="str">
        <f ca="1">INDEX(Payment_Methods!A$1:A$5, RANDBETWEEN(1, ROWS([1]Payment_method!A$1:A$5)))</f>
        <v>Credit</v>
      </c>
      <c r="E451" s="23">
        <f ca="1">H451*Agent_Commission!$A$2</f>
        <v>1285.9000000000001</v>
      </c>
      <c r="F451" s="19">
        <f t="shared" ref="F451:F514" ca="1" si="36">RANDBETWEEN(20, 80)*500</f>
        <v>14000</v>
      </c>
      <c r="G451" s="20">
        <f ca="1">VLOOKUP(A:A,BOA!F:G,2,FALSE)</f>
        <v>3.6739999999999999</v>
      </c>
      <c r="H451" s="13">
        <f t="shared" ref="H451:H514" ca="1" si="37">F451*G451</f>
        <v>51436</v>
      </c>
      <c r="I451" s="23">
        <f t="shared" ref="I451:I514" ca="1" si="38">RANDBETWEEN(15000, 55000)</f>
        <v>22325</v>
      </c>
      <c r="J451" s="13">
        <f t="shared" ref="J451:J514" ca="1" si="39">H451-I451-E451</f>
        <v>27825.1</v>
      </c>
    </row>
    <row r="452" spans="1:10">
      <c r="A452" s="21">
        <f t="shared" ca="1" si="35"/>
        <v>45606</v>
      </c>
      <c r="B452" s="18" t="str">
        <f ca="1">INDEX(Regions!A$1:A$5, RANDBETWEEN(1, ROWS(Regions!A$1:A$5)))</f>
        <v>צפון</v>
      </c>
      <c r="C452" s="22" t="str">
        <f ca="1">INDEX(Agents!A$1:A$6, RANDBETWEEN(1, ROWS(Agents!A$1:A$6)))</f>
        <v>אורי גולדשטיין</v>
      </c>
      <c r="D452" s="18" t="str">
        <f ca="1">INDEX(Payment_Methods!A$1:A$5, RANDBETWEEN(1, ROWS([1]Payment_method!A$1:A$5)))</f>
        <v>Bit</v>
      </c>
      <c r="E452" s="23">
        <f ca="1">H452*Agent_Commission!$A$2</f>
        <v>1581.8500000000001</v>
      </c>
      <c r="F452" s="19">
        <f t="shared" ca="1" si="36"/>
        <v>17000</v>
      </c>
      <c r="G452" s="20">
        <f ca="1">VLOOKUP(A:A,BOA!F:G,2,FALSE)</f>
        <v>3.722</v>
      </c>
      <c r="H452" s="13">
        <f t="shared" ca="1" si="37"/>
        <v>63274</v>
      </c>
      <c r="I452" s="23">
        <f t="shared" ca="1" si="38"/>
        <v>38096</v>
      </c>
      <c r="J452" s="13">
        <f t="shared" ca="1" si="39"/>
        <v>23596.15</v>
      </c>
    </row>
    <row r="453" spans="1:10">
      <c r="A453" s="21">
        <f t="shared" ca="1" si="35"/>
        <v>45558</v>
      </c>
      <c r="B453" s="18" t="str">
        <f ca="1">INDEX(Regions!A$1:A$5, RANDBETWEEN(1, ROWS(Regions!A$1:A$5)))</f>
        <v>מרכז</v>
      </c>
      <c r="C453" s="22" t="str">
        <f ca="1">INDEX(Agents!A$1:A$6, RANDBETWEEN(1, ROWS(Agents!A$1:A$6)))</f>
        <v>מיכל רוזנברג</v>
      </c>
      <c r="D453" s="18" t="str">
        <f ca="1">INDEX(Payment_Methods!A$1:A$5, RANDBETWEEN(1, ROWS([1]Payment_method!A$1:A$5)))</f>
        <v>Cash</v>
      </c>
      <c r="E453" s="23">
        <f ca="1">H453*Agent_Commission!$A$2</f>
        <v>1606.075</v>
      </c>
      <c r="F453" s="19">
        <f t="shared" ca="1" si="36"/>
        <v>17000</v>
      </c>
      <c r="G453" s="20">
        <f ca="1">VLOOKUP(A:A,BOA!F:G,2,FALSE)</f>
        <v>3.7789999999999999</v>
      </c>
      <c r="H453" s="13">
        <f t="shared" ca="1" si="37"/>
        <v>64243</v>
      </c>
      <c r="I453" s="23">
        <f t="shared" ca="1" si="38"/>
        <v>33368</v>
      </c>
      <c r="J453" s="13">
        <f t="shared" ca="1" si="39"/>
        <v>29268.924999999999</v>
      </c>
    </row>
    <row r="454" spans="1:10">
      <c r="A454" s="21">
        <f t="shared" ca="1" si="35"/>
        <v>45600</v>
      </c>
      <c r="B454" s="18" t="str">
        <f ca="1">INDEX(Regions!A$1:A$5, RANDBETWEEN(1, ROWS(Regions!A$1:A$5)))</f>
        <v>מערב</v>
      </c>
      <c r="C454" s="22" t="str">
        <f ca="1">INDEX(Agents!A$1:A$6, RANDBETWEEN(1, ROWS(Agents!A$1:A$6)))</f>
        <v>יעל פרידמן</v>
      </c>
      <c r="D454" s="18" t="str">
        <f ca="1">INDEX(Payment_Methods!A$1:A$5, RANDBETWEEN(1, ROWS([1]Payment_method!A$1:A$5)))</f>
        <v>Bit</v>
      </c>
      <c r="E454" s="23">
        <f ca="1">H454*Agent_Commission!$A$2</f>
        <v>3046.0625</v>
      </c>
      <c r="F454" s="19">
        <f t="shared" ca="1" si="36"/>
        <v>32500</v>
      </c>
      <c r="G454" s="20">
        <f ca="1">VLOOKUP(A:A,BOA!F:G,2,FALSE)</f>
        <v>3.7490000000000001</v>
      </c>
      <c r="H454" s="13">
        <f t="shared" ca="1" si="37"/>
        <v>121842.5</v>
      </c>
      <c r="I454" s="23">
        <f t="shared" ca="1" si="38"/>
        <v>48806</v>
      </c>
      <c r="J454" s="13">
        <f t="shared" ca="1" si="39"/>
        <v>69990.4375</v>
      </c>
    </row>
    <row r="455" spans="1:10">
      <c r="A455" s="21">
        <f t="shared" ca="1" si="35"/>
        <v>45287</v>
      </c>
      <c r="B455" s="18" t="str">
        <f ca="1">INDEX(Regions!A$1:A$5, RANDBETWEEN(1, ROWS(Regions!A$1:A$5)))</f>
        <v>דרום</v>
      </c>
      <c r="C455" s="22" t="str">
        <f ca="1">INDEX(Agents!A$1:A$6, RANDBETWEEN(1, ROWS(Agents!A$1:A$6)))</f>
        <v>מיכל רוזנברג</v>
      </c>
      <c r="D455" s="18" t="str">
        <f ca="1">INDEX(Payment_Methods!A$1:A$5, RANDBETWEEN(1, ROWS([1]Payment_method!A$1:A$5)))</f>
        <v>Bit</v>
      </c>
      <c r="E455" s="23">
        <f ca="1">H455*Agent_Commission!$A$2</f>
        <v>3035.1000000000004</v>
      </c>
      <c r="F455" s="19">
        <f t="shared" ca="1" si="36"/>
        <v>33500</v>
      </c>
      <c r="G455" s="20">
        <f ca="1">VLOOKUP(A:A,BOA!F:G,2,FALSE)</f>
        <v>3.6240000000000001</v>
      </c>
      <c r="H455" s="13">
        <f t="shared" ca="1" si="37"/>
        <v>121404</v>
      </c>
      <c r="I455" s="23">
        <f t="shared" ca="1" si="38"/>
        <v>18350</v>
      </c>
      <c r="J455" s="13">
        <f t="shared" ca="1" si="39"/>
        <v>100018.9</v>
      </c>
    </row>
    <row r="456" spans="1:10">
      <c r="A456" s="21">
        <f t="shared" ca="1" si="35"/>
        <v>45356</v>
      </c>
      <c r="B456" s="18" t="str">
        <f ca="1">INDEX(Regions!A$1:A$5, RANDBETWEEN(1, ROWS(Regions!A$1:A$5)))</f>
        <v>צפון</v>
      </c>
      <c r="C456" s="22" t="str">
        <f ca="1">INDEX(Agents!A$1:A$6, RANDBETWEEN(1, ROWS(Agents!A$1:A$6)))</f>
        <v>מיכל רוזנברג</v>
      </c>
      <c r="D456" s="18" t="str">
        <f ca="1">INDEX(Payment_Methods!A$1:A$5, RANDBETWEEN(1, ROWS([1]Payment_method!A$1:A$5)))</f>
        <v>PayPal</v>
      </c>
      <c r="E456" s="23">
        <f ca="1">H456*Agent_Commission!$A$2</f>
        <v>2109.7125000000001</v>
      </c>
      <c r="F456" s="19">
        <f t="shared" ca="1" si="36"/>
        <v>23500</v>
      </c>
      <c r="G456" s="20">
        <f ca="1">VLOOKUP(A:A,BOA!F:G,2,FALSE)</f>
        <v>3.5910000000000002</v>
      </c>
      <c r="H456" s="13">
        <f t="shared" ca="1" si="37"/>
        <v>84388.5</v>
      </c>
      <c r="I456" s="23">
        <f t="shared" ca="1" si="38"/>
        <v>31555</v>
      </c>
      <c r="J456" s="13">
        <f t="shared" ca="1" si="39"/>
        <v>50723.787499999999</v>
      </c>
    </row>
    <row r="457" spans="1:10">
      <c r="A457" s="21">
        <f t="shared" ca="1" si="35"/>
        <v>45565</v>
      </c>
      <c r="B457" s="18" t="str">
        <f ca="1">INDEX(Regions!A$1:A$5, RANDBETWEEN(1, ROWS(Regions!A$1:A$5)))</f>
        <v>מרכז</v>
      </c>
      <c r="C457" s="22" t="str">
        <f ca="1">INDEX(Agents!A$1:A$6, RANDBETWEEN(1, ROWS(Agents!A$1:A$6)))</f>
        <v>מיכל רוזנברג</v>
      </c>
      <c r="D457" s="18" t="str">
        <f ca="1">INDEX(Payment_Methods!A$1:A$5, RANDBETWEEN(1, ROWS([1]Payment_method!A$1:A$5)))</f>
        <v>Bit</v>
      </c>
      <c r="E457" s="23">
        <f ca="1">H457*Agent_Commission!$A$2</f>
        <v>2133.25</v>
      </c>
      <c r="F457" s="19">
        <f t="shared" ca="1" si="36"/>
        <v>23000</v>
      </c>
      <c r="G457" s="20">
        <f ca="1">VLOOKUP(A:A,BOA!F:G,2,FALSE)</f>
        <v>3.71</v>
      </c>
      <c r="H457" s="13">
        <f t="shared" ca="1" si="37"/>
        <v>85330</v>
      </c>
      <c r="I457" s="23">
        <f t="shared" ca="1" si="38"/>
        <v>44542</v>
      </c>
      <c r="J457" s="13">
        <f t="shared" ca="1" si="39"/>
        <v>38654.75</v>
      </c>
    </row>
    <row r="458" spans="1:10">
      <c r="A458" s="21">
        <f t="shared" ca="1" si="35"/>
        <v>45418</v>
      </c>
      <c r="B458" s="18" t="str">
        <f ca="1">INDEX(Regions!A$1:A$5, RANDBETWEEN(1, ROWS(Regions!A$1:A$5)))</f>
        <v>דרום</v>
      </c>
      <c r="C458" s="22" t="str">
        <f ca="1">INDEX(Agents!A$1:A$6, RANDBETWEEN(1, ROWS(Agents!A$1:A$6)))</f>
        <v>מיכל רוזנברג</v>
      </c>
      <c r="D458" s="18" t="str">
        <f ca="1">INDEX(Payment_Methods!A$1:A$5, RANDBETWEEN(1, ROWS([1]Payment_method!A$1:A$5)))</f>
        <v>Cash</v>
      </c>
      <c r="E458" s="23">
        <f ca="1">H458*Agent_Commission!$A$2</f>
        <v>2618.7000000000003</v>
      </c>
      <c r="F458" s="19">
        <f t="shared" ca="1" si="36"/>
        <v>28000</v>
      </c>
      <c r="G458" s="20">
        <f ca="1">VLOOKUP(A:A,BOA!F:G,2,FALSE)</f>
        <v>3.7410000000000001</v>
      </c>
      <c r="H458" s="13">
        <f t="shared" ca="1" si="37"/>
        <v>104748</v>
      </c>
      <c r="I458" s="23">
        <f t="shared" ca="1" si="38"/>
        <v>46633</v>
      </c>
      <c r="J458" s="13">
        <f t="shared" ca="1" si="39"/>
        <v>55496.3</v>
      </c>
    </row>
    <row r="459" spans="1:10">
      <c r="A459" s="21">
        <f t="shared" ca="1" si="35"/>
        <v>45496</v>
      </c>
      <c r="B459" s="18" t="str">
        <f ca="1">INDEX(Regions!A$1:A$5, RANDBETWEEN(1, ROWS(Regions!A$1:A$5)))</f>
        <v>דרום</v>
      </c>
      <c r="C459" s="22" t="str">
        <f ca="1">INDEX(Agents!A$1:A$6, RANDBETWEEN(1, ROWS(Agents!A$1:A$6)))</f>
        <v>נועם אברמוביץ</v>
      </c>
      <c r="D459" s="18" t="str">
        <f ca="1">INDEX(Payment_Methods!A$1:A$5, RANDBETWEEN(1, ROWS([1]Payment_method!A$1:A$5)))</f>
        <v>PayPal</v>
      </c>
      <c r="E459" s="23">
        <f ca="1">H459*Agent_Commission!$A$2</f>
        <v>1541.0500000000002</v>
      </c>
      <c r="F459" s="19">
        <f t="shared" ca="1" si="36"/>
        <v>17000</v>
      </c>
      <c r="G459" s="20">
        <f ca="1">VLOOKUP(A:A,BOA!F:G,2,FALSE)</f>
        <v>3.6259999999999999</v>
      </c>
      <c r="H459" s="13">
        <f t="shared" ca="1" si="37"/>
        <v>61642</v>
      </c>
      <c r="I459" s="23">
        <f t="shared" ca="1" si="38"/>
        <v>52673</v>
      </c>
      <c r="J459" s="13">
        <f t="shared" ca="1" si="39"/>
        <v>7427.95</v>
      </c>
    </row>
    <row r="460" spans="1:10">
      <c r="A460" s="21">
        <f t="shared" ca="1" si="35"/>
        <v>45306</v>
      </c>
      <c r="B460" s="18" t="str">
        <f ca="1">INDEX(Regions!A$1:A$5, RANDBETWEEN(1, ROWS(Regions!A$1:A$5)))</f>
        <v>מרכז</v>
      </c>
      <c r="C460" s="22" t="str">
        <f ca="1">INDEX(Agents!A$1:A$6, RANDBETWEEN(1, ROWS(Agents!A$1:A$6)))</f>
        <v>דניאל לוי</v>
      </c>
      <c r="D460" s="18" t="str">
        <f ca="1">INDEX(Payment_Methods!A$1:A$5, RANDBETWEEN(1, ROWS([1]Payment_method!A$1:A$5)))</f>
        <v>Cash</v>
      </c>
      <c r="E460" s="23">
        <f ca="1">H460*Agent_Commission!$A$2</f>
        <v>1032.075</v>
      </c>
      <c r="F460" s="19">
        <f t="shared" ca="1" si="36"/>
        <v>11000</v>
      </c>
      <c r="G460" s="20">
        <f ca="1">VLOOKUP(A:A,BOA!F:G,2,FALSE)</f>
        <v>3.7530000000000001</v>
      </c>
      <c r="H460" s="13">
        <f t="shared" ca="1" si="37"/>
        <v>41283</v>
      </c>
      <c r="I460" s="23">
        <f t="shared" ca="1" si="38"/>
        <v>45768</v>
      </c>
      <c r="J460" s="13">
        <f t="shared" ca="1" si="39"/>
        <v>-5517.0749999999998</v>
      </c>
    </row>
    <row r="461" spans="1:10">
      <c r="A461" s="21">
        <f t="shared" ca="1" si="35"/>
        <v>45497</v>
      </c>
      <c r="B461" s="18" t="str">
        <f ca="1">INDEX(Regions!A$1:A$5, RANDBETWEEN(1, ROWS(Regions!A$1:A$5)))</f>
        <v>דרום</v>
      </c>
      <c r="C461" s="22" t="str">
        <f ca="1">INDEX(Agents!A$1:A$6, RANDBETWEEN(1, ROWS(Agents!A$1:A$6)))</f>
        <v>אורי גולדשטיין</v>
      </c>
      <c r="D461" s="18" t="str">
        <f ca="1">INDEX(Payment_Methods!A$1:A$5, RANDBETWEEN(1, ROWS([1]Payment_method!A$1:A$5)))</f>
        <v>PayPal</v>
      </c>
      <c r="E461" s="23">
        <f ca="1">H461*Agent_Commission!$A$2</f>
        <v>2629.5750000000003</v>
      </c>
      <c r="F461" s="19">
        <f t="shared" ca="1" si="36"/>
        <v>29000</v>
      </c>
      <c r="G461" s="20">
        <f ca="1">VLOOKUP(A:A,BOA!F:G,2,FALSE)</f>
        <v>3.6269999999999998</v>
      </c>
      <c r="H461" s="13">
        <f t="shared" ca="1" si="37"/>
        <v>105183</v>
      </c>
      <c r="I461" s="23">
        <f t="shared" ca="1" si="38"/>
        <v>40022</v>
      </c>
      <c r="J461" s="13">
        <f t="shared" ca="1" si="39"/>
        <v>62531.425000000003</v>
      </c>
    </row>
    <row r="462" spans="1:10">
      <c r="A462" s="21">
        <f t="shared" ca="1" si="35"/>
        <v>45366</v>
      </c>
      <c r="B462" s="18" t="str">
        <f ca="1">INDEX(Regions!A$1:A$5, RANDBETWEEN(1, ROWS(Regions!A$1:A$5)))</f>
        <v>צפון</v>
      </c>
      <c r="C462" s="22" t="str">
        <f ca="1">INDEX(Agents!A$1:A$6, RANDBETWEEN(1, ROWS(Agents!A$1:A$6)))</f>
        <v>אורי גולדשטיין</v>
      </c>
      <c r="D462" s="18" t="str">
        <f ca="1">INDEX(Payment_Methods!A$1:A$5, RANDBETWEEN(1, ROWS([1]Payment_method!A$1:A$5)))</f>
        <v>Cash</v>
      </c>
      <c r="E462" s="23">
        <f ca="1">H462*Agent_Commission!$A$2</f>
        <v>2694.0875000000001</v>
      </c>
      <c r="F462" s="19">
        <f t="shared" ca="1" si="36"/>
        <v>29500</v>
      </c>
      <c r="G462" s="20">
        <f ca="1">VLOOKUP(A:A,BOA!F:G,2,FALSE)</f>
        <v>3.653</v>
      </c>
      <c r="H462" s="13">
        <f t="shared" ca="1" si="37"/>
        <v>107763.5</v>
      </c>
      <c r="I462" s="23">
        <f t="shared" ca="1" si="38"/>
        <v>47238</v>
      </c>
      <c r="J462" s="13">
        <f t="shared" ca="1" si="39"/>
        <v>57831.412499999999</v>
      </c>
    </row>
    <row r="463" spans="1:10">
      <c r="A463" s="21">
        <f t="shared" ca="1" si="35"/>
        <v>45588</v>
      </c>
      <c r="B463" s="18" t="str">
        <f ca="1">INDEX(Regions!A$1:A$5, RANDBETWEEN(1, ROWS(Regions!A$1:A$5)))</f>
        <v>דרום</v>
      </c>
      <c r="C463" s="22" t="str">
        <f ca="1">INDEX(Agents!A$1:A$6, RANDBETWEEN(1, ROWS(Agents!A$1:A$6)))</f>
        <v>מיכל רוזנברג</v>
      </c>
      <c r="D463" s="18" t="str">
        <f ca="1">INDEX(Payment_Methods!A$1:A$5, RANDBETWEEN(1, ROWS([1]Payment_method!A$1:A$5)))</f>
        <v>Bit</v>
      </c>
      <c r="E463" s="23">
        <f ca="1">H463*Agent_Commission!$A$2</f>
        <v>2841.75</v>
      </c>
      <c r="F463" s="19">
        <f t="shared" ca="1" si="36"/>
        <v>30000</v>
      </c>
      <c r="G463" s="20">
        <f ca="1">VLOOKUP(A:A,BOA!F:G,2,FALSE)</f>
        <v>3.7890000000000001</v>
      </c>
      <c r="H463" s="13">
        <f t="shared" ca="1" si="37"/>
        <v>113670</v>
      </c>
      <c r="I463" s="23">
        <f t="shared" ca="1" si="38"/>
        <v>15762</v>
      </c>
      <c r="J463" s="13">
        <f t="shared" ca="1" si="39"/>
        <v>95066.25</v>
      </c>
    </row>
    <row r="464" spans="1:10">
      <c r="A464" s="21">
        <f t="shared" ca="1" si="35"/>
        <v>45388</v>
      </c>
      <c r="B464" s="18" t="str">
        <f ca="1">INDEX(Regions!A$1:A$5, RANDBETWEEN(1, ROWS(Regions!A$1:A$5)))</f>
        <v>צפון</v>
      </c>
      <c r="C464" s="22" t="str">
        <f ca="1">INDEX(Agents!A$1:A$6, RANDBETWEEN(1, ROWS(Agents!A$1:A$6)))</f>
        <v>יעל פרידמן</v>
      </c>
      <c r="D464" s="18" t="str">
        <f ca="1">INDEX(Payment_Methods!A$1:A$5, RANDBETWEEN(1, ROWS([1]Payment_method!A$1:A$5)))</f>
        <v>Bit</v>
      </c>
      <c r="E464" s="23">
        <f ca="1">H464*Agent_Commission!$A$2</f>
        <v>1920.8500000000001</v>
      </c>
      <c r="F464" s="19">
        <f t="shared" ca="1" si="36"/>
        <v>20500</v>
      </c>
      <c r="G464" s="20">
        <f ca="1">VLOOKUP(A:A,BOA!F:G,2,FALSE)</f>
        <v>3.7480000000000002</v>
      </c>
      <c r="H464" s="13">
        <f t="shared" ca="1" si="37"/>
        <v>76834</v>
      </c>
      <c r="I464" s="23">
        <f t="shared" ca="1" si="38"/>
        <v>44007</v>
      </c>
      <c r="J464" s="13">
        <f t="shared" ca="1" si="39"/>
        <v>30906.15</v>
      </c>
    </row>
    <row r="465" spans="1:10">
      <c r="A465" s="21">
        <f t="shared" ca="1" si="35"/>
        <v>45544</v>
      </c>
      <c r="B465" s="18" t="str">
        <f ca="1">INDEX(Regions!A$1:A$5, RANDBETWEEN(1, ROWS(Regions!A$1:A$5)))</f>
        <v>מערב</v>
      </c>
      <c r="C465" s="22" t="str">
        <f ca="1">INDEX(Agents!A$1:A$6, RANDBETWEEN(1, ROWS(Agents!A$1:A$6)))</f>
        <v>מיכל רוזנברג</v>
      </c>
      <c r="D465" s="18" t="str">
        <f ca="1">INDEX(Payment_Methods!A$1:A$5, RANDBETWEEN(1, ROWS([1]Payment_method!A$1:A$5)))</f>
        <v>PayPal</v>
      </c>
      <c r="E465" s="23">
        <f ca="1">H465*Agent_Commission!$A$2</f>
        <v>2110.5</v>
      </c>
      <c r="F465" s="19">
        <f t="shared" ca="1" si="36"/>
        <v>22500</v>
      </c>
      <c r="G465" s="20">
        <f ca="1">VLOOKUP(A:A,BOA!F:G,2,FALSE)</f>
        <v>3.7519999999999998</v>
      </c>
      <c r="H465" s="13">
        <f t="shared" ca="1" si="37"/>
        <v>84420</v>
      </c>
      <c r="I465" s="23">
        <f t="shared" ca="1" si="38"/>
        <v>51316</v>
      </c>
      <c r="J465" s="13">
        <f t="shared" ca="1" si="39"/>
        <v>30993.5</v>
      </c>
    </row>
    <row r="466" spans="1:10">
      <c r="A466" s="21">
        <f t="shared" ca="1" si="35"/>
        <v>45335</v>
      </c>
      <c r="B466" s="18" t="str">
        <f ca="1">INDEX(Regions!A$1:A$5, RANDBETWEEN(1, ROWS(Regions!A$1:A$5)))</f>
        <v>צפון</v>
      </c>
      <c r="C466" s="22" t="str">
        <f ca="1">INDEX(Agents!A$1:A$6, RANDBETWEEN(1, ROWS(Agents!A$1:A$6)))</f>
        <v>יובל כהן</v>
      </c>
      <c r="D466" s="18" t="str">
        <f ca="1">INDEX(Payment_Methods!A$1:A$5, RANDBETWEEN(1, ROWS([1]Payment_method!A$1:A$5)))</f>
        <v>PayPal</v>
      </c>
      <c r="E466" s="23">
        <f ca="1">H466*Agent_Commission!$A$2</f>
        <v>2733</v>
      </c>
      <c r="F466" s="19">
        <f t="shared" ca="1" si="36"/>
        <v>30000</v>
      </c>
      <c r="G466" s="20">
        <f ca="1">VLOOKUP(A:A,BOA!F:G,2,FALSE)</f>
        <v>3.6440000000000001</v>
      </c>
      <c r="H466" s="13">
        <f t="shared" ca="1" si="37"/>
        <v>109320</v>
      </c>
      <c r="I466" s="23">
        <f t="shared" ca="1" si="38"/>
        <v>28284</v>
      </c>
      <c r="J466" s="13">
        <f t="shared" ca="1" si="39"/>
        <v>78303</v>
      </c>
    </row>
    <row r="467" spans="1:10">
      <c r="A467" s="21">
        <f t="shared" ca="1" si="35"/>
        <v>45352</v>
      </c>
      <c r="B467" s="18" t="str">
        <f ca="1">INDEX(Regions!A$1:A$5, RANDBETWEEN(1, ROWS(Regions!A$1:A$5)))</f>
        <v>מרכז</v>
      </c>
      <c r="C467" s="22" t="str">
        <f ca="1">INDEX(Agents!A$1:A$6, RANDBETWEEN(1, ROWS(Agents!A$1:A$6)))</f>
        <v>אורי גולדשטיין</v>
      </c>
      <c r="D467" s="18" t="str">
        <f ca="1">INDEX(Payment_Methods!A$1:A$5, RANDBETWEEN(1, ROWS([1]Payment_method!A$1:A$5)))</f>
        <v>PayBox</v>
      </c>
      <c r="E467" s="23">
        <f ca="1">H467*Agent_Commission!$A$2</f>
        <v>1737.9375</v>
      </c>
      <c r="F467" s="19">
        <f t="shared" ca="1" si="36"/>
        <v>19500</v>
      </c>
      <c r="G467" s="20">
        <f ca="1">VLOOKUP(A:A,BOA!F:G,2,FALSE)</f>
        <v>3.5649999999999999</v>
      </c>
      <c r="H467" s="13">
        <f t="shared" ca="1" si="37"/>
        <v>69517.5</v>
      </c>
      <c r="I467" s="23">
        <f t="shared" ca="1" si="38"/>
        <v>17094</v>
      </c>
      <c r="J467" s="13">
        <f t="shared" ca="1" si="39"/>
        <v>50685.5625</v>
      </c>
    </row>
    <row r="468" spans="1:10">
      <c r="A468" s="21">
        <f t="shared" ca="1" si="35"/>
        <v>45496</v>
      </c>
      <c r="B468" s="18" t="str">
        <f ca="1">INDEX(Regions!A$1:A$5, RANDBETWEEN(1, ROWS(Regions!A$1:A$5)))</f>
        <v>דרום</v>
      </c>
      <c r="C468" s="22" t="str">
        <f ca="1">INDEX(Agents!A$1:A$6, RANDBETWEEN(1, ROWS(Agents!A$1:A$6)))</f>
        <v>יובל כהן</v>
      </c>
      <c r="D468" s="18" t="str">
        <f ca="1">INDEX(Payment_Methods!A$1:A$5, RANDBETWEEN(1, ROWS([1]Payment_method!A$1:A$5)))</f>
        <v>Bit</v>
      </c>
      <c r="E468" s="23">
        <f ca="1">H468*Agent_Commission!$A$2</f>
        <v>2628.8500000000004</v>
      </c>
      <c r="F468" s="19">
        <f t="shared" ca="1" si="36"/>
        <v>29000</v>
      </c>
      <c r="G468" s="20">
        <f ca="1">VLOOKUP(A:A,BOA!F:G,2,FALSE)</f>
        <v>3.6259999999999999</v>
      </c>
      <c r="H468" s="13">
        <f t="shared" ca="1" si="37"/>
        <v>105154</v>
      </c>
      <c r="I468" s="23">
        <f t="shared" ca="1" si="38"/>
        <v>43641</v>
      </c>
      <c r="J468" s="13">
        <f t="shared" ca="1" si="39"/>
        <v>58884.15</v>
      </c>
    </row>
    <row r="469" spans="1:10">
      <c r="A469" s="21">
        <f t="shared" ca="1" si="35"/>
        <v>45480</v>
      </c>
      <c r="B469" s="18" t="str">
        <f ca="1">INDEX(Regions!A$1:A$5, RANDBETWEEN(1, ROWS(Regions!A$1:A$5)))</f>
        <v>דרום</v>
      </c>
      <c r="C469" s="22" t="str">
        <f ca="1">INDEX(Agents!A$1:A$6, RANDBETWEEN(1, ROWS(Agents!A$1:A$6)))</f>
        <v>אורי גולדשטיין</v>
      </c>
      <c r="D469" s="18" t="str">
        <f ca="1">INDEX(Payment_Methods!A$1:A$5, RANDBETWEEN(1, ROWS([1]Payment_method!A$1:A$5)))</f>
        <v>Cash</v>
      </c>
      <c r="E469" s="23">
        <f ca="1">H469*Agent_Commission!$A$2</f>
        <v>3348.9</v>
      </c>
      <c r="F469" s="19">
        <f t="shared" ca="1" si="36"/>
        <v>36000</v>
      </c>
      <c r="G469" s="20">
        <f ca="1">VLOOKUP(A:A,BOA!F:G,2,FALSE)</f>
        <v>3.7210000000000001</v>
      </c>
      <c r="H469" s="13">
        <f t="shared" ca="1" si="37"/>
        <v>133956</v>
      </c>
      <c r="I469" s="23">
        <f t="shared" ca="1" si="38"/>
        <v>35542</v>
      </c>
      <c r="J469" s="13">
        <f t="shared" ca="1" si="39"/>
        <v>95065.1</v>
      </c>
    </row>
    <row r="470" spans="1:10">
      <c r="A470" s="21">
        <f t="shared" ca="1" si="35"/>
        <v>45462</v>
      </c>
      <c r="B470" s="18" t="str">
        <f ca="1">INDEX(Regions!A$1:A$5, RANDBETWEEN(1, ROWS(Regions!A$1:A$5)))</f>
        <v>דרום</v>
      </c>
      <c r="C470" s="22" t="str">
        <f ca="1">INDEX(Agents!A$1:A$6, RANDBETWEEN(1, ROWS(Agents!A$1:A$6)))</f>
        <v>אורי גולדשטיין</v>
      </c>
      <c r="D470" s="18" t="str">
        <f ca="1">INDEX(Payment_Methods!A$1:A$5, RANDBETWEEN(1, ROWS([1]Payment_method!A$1:A$5)))</f>
        <v>Cash</v>
      </c>
      <c r="E470" s="23">
        <f ca="1">H470*Agent_Commission!$A$2</f>
        <v>2322.5</v>
      </c>
      <c r="F470" s="19">
        <f t="shared" ca="1" si="36"/>
        <v>25000</v>
      </c>
      <c r="G470" s="20">
        <f ca="1">VLOOKUP(A:A,BOA!F:G,2,FALSE)</f>
        <v>3.7160000000000002</v>
      </c>
      <c r="H470" s="13">
        <f t="shared" ca="1" si="37"/>
        <v>92900</v>
      </c>
      <c r="I470" s="23">
        <f t="shared" ca="1" si="38"/>
        <v>48826</v>
      </c>
      <c r="J470" s="13">
        <f t="shared" ca="1" si="39"/>
        <v>41751.5</v>
      </c>
    </row>
    <row r="471" spans="1:10">
      <c r="A471" s="21">
        <f t="shared" ca="1" si="35"/>
        <v>45513</v>
      </c>
      <c r="B471" s="18" t="str">
        <f ca="1">INDEX(Regions!A$1:A$5, RANDBETWEEN(1, ROWS(Regions!A$1:A$5)))</f>
        <v>צפון</v>
      </c>
      <c r="C471" s="22" t="str">
        <f ca="1">INDEX(Agents!A$1:A$6, RANDBETWEEN(1, ROWS(Agents!A$1:A$6)))</f>
        <v>מיכל רוזנברג</v>
      </c>
      <c r="D471" s="18" t="str">
        <f ca="1">INDEX(Payment_Methods!A$1:A$5, RANDBETWEEN(1, ROWS([1]Payment_method!A$1:A$5)))</f>
        <v>Bit</v>
      </c>
      <c r="E471" s="23">
        <f ca="1">H471*Agent_Commission!$A$2</f>
        <v>2245.2000000000003</v>
      </c>
      <c r="F471" s="19">
        <f t="shared" ca="1" si="36"/>
        <v>24000</v>
      </c>
      <c r="G471" s="20">
        <f ca="1">VLOOKUP(A:A,BOA!F:G,2,FALSE)</f>
        <v>3.742</v>
      </c>
      <c r="H471" s="13">
        <f t="shared" ca="1" si="37"/>
        <v>89808</v>
      </c>
      <c r="I471" s="23">
        <f t="shared" ca="1" si="38"/>
        <v>27117</v>
      </c>
      <c r="J471" s="13">
        <f t="shared" ca="1" si="39"/>
        <v>60445.8</v>
      </c>
    </row>
    <row r="472" spans="1:10">
      <c r="A472" s="21">
        <f t="shared" ca="1" si="35"/>
        <v>45474</v>
      </c>
      <c r="B472" s="18" t="str">
        <f ca="1">INDEX(Regions!A$1:A$5, RANDBETWEEN(1, ROWS(Regions!A$1:A$5)))</f>
        <v>דרום</v>
      </c>
      <c r="C472" s="22" t="str">
        <f ca="1">INDEX(Agents!A$1:A$6, RANDBETWEEN(1, ROWS(Agents!A$1:A$6)))</f>
        <v>נועם אברמוביץ</v>
      </c>
      <c r="D472" s="18" t="str">
        <f ca="1">INDEX(Payment_Methods!A$1:A$5, RANDBETWEEN(1, ROWS([1]Payment_method!A$1:A$5)))</f>
        <v>Cash</v>
      </c>
      <c r="E472" s="23">
        <f ca="1">H472*Agent_Commission!$A$2</f>
        <v>1876.5</v>
      </c>
      <c r="F472" s="19">
        <f t="shared" ca="1" si="36"/>
        <v>20000</v>
      </c>
      <c r="G472" s="20">
        <f ca="1">VLOOKUP(A:A,BOA!F:G,2,FALSE)</f>
        <v>3.7530000000000001</v>
      </c>
      <c r="H472" s="13">
        <f t="shared" ca="1" si="37"/>
        <v>75060</v>
      </c>
      <c r="I472" s="23">
        <f t="shared" ca="1" si="38"/>
        <v>33947</v>
      </c>
      <c r="J472" s="13">
        <f t="shared" ca="1" si="39"/>
        <v>39236.5</v>
      </c>
    </row>
    <row r="473" spans="1:10">
      <c r="A473" s="21">
        <f t="shared" ca="1" si="35"/>
        <v>45558</v>
      </c>
      <c r="B473" s="18" t="str">
        <f ca="1">INDEX(Regions!A$1:A$5, RANDBETWEEN(1, ROWS(Regions!A$1:A$5)))</f>
        <v>צפון</v>
      </c>
      <c r="C473" s="22" t="str">
        <f ca="1">INDEX(Agents!A$1:A$6, RANDBETWEEN(1, ROWS(Agents!A$1:A$6)))</f>
        <v>יובל כהן</v>
      </c>
      <c r="D473" s="18" t="str">
        <f ca="1">INDEX(Payment_Methods!A$1:A$5, RANDBETWEEN(1, ROWS([1]Payment_method!A$1:A$5)))</f>
        <v>Credit</v>
      </c>
      <c r="E473" s="23">
        <f ca="1">H473*Agent_Commission!$A$2</f>
        <v>2645.3</v>
      </c>
      <c r="F473" s="19">
        <f t="shared" ca="1" si="36"/>
        <v>28000</v>
      </c>
      <c r="G473" s="20">
        <f ca="1">VLOOKUP(A:A,BOA!F:G,2,FALSE)</f>
        <v>3.7789999999999999</v>
      </c>
      <c r="H473" s="13">
        <f t="shared" ca="1" si="37"/>
        <v>105812</v>
      </c>
      <c r="I473" s="23">
        <f t="shared" ca="1" si="38"/>
        <v>16580</v>
      </c>
      <c r="J473" s="13">
        <f t="shared" ca="1" si="39"/>
        <v>86586.7</v>
      </c>
    </row>
    <row r="474" spans="1:10">
      <c r="A474" s="21">
        <f t="shared" ca="1" si="35"/>
        <v>45319</v>
      </c>
      <c r="B474" s="18" t="str">
        <f ca="1">INDEX(Regions!A$1:A$5, RANDBETWEEN(1, ROWS(Regions!A$1:A$5)))</f>
        <v>מערב</v>
      </c>
      <c r="C474" s="22" t="str">
        <f ca="1">INDEX(Agents!A$1:A$6, RANDBETWEEN(1, ROWS(Agents!A$1:A$6)))</f>
        <v>אורי גולדשטיין</v>
      </c>
      <c r="D474" s="18" t="str">
        <f ca="1">INDEX(Payment_Methods!A$1:A$5, RANDBETWEEN(1, ROWS([1]Payment_method!A$1:A$5)))</f>
        <v>Cash</v>
      </c>
      <c r="E474" s="23">
        <f ca="1">H474*Agent_Commission!$A$2</f>
        <v>926.75</v>
      </c>
      <c r="F474" s="19">
        <f t="shared" ca="1" si="36"/>
        <v>10000</v>
      </c>
      <c r="G474" s="20">
        <f ca="1">VLOOKUP(A:A,BOA!F:G,2,FALSE)</f>
        <v>3.7069999999999999</v>
      </c>
      <c r="H474" s="13">
        <f t="shared" ca="1" si="37"/>
        <v>37070</v>
      </c>
      <c r="I474" s="23">
        <f t="shared" ca="1" si="38"/>
        <v>30218</v>
      </c>
      <c r="J474" s="13">
        <f t="shared" ca="1" si="39"/>
        <v>5925.25</v>
      </c>
    </row>
    <row r="475" spans="1:10">
      <c r="A475" s="21">
        <f t="shared" ca="1" si="35"/>
        <v>45531</v>
      </c>
      <c r="B475" s="18" t="str">
        <f ca="1">INDEX(Regions!A$1:A$5, RANDBETWEEN(1, ROWS(Regions!A$1:A$5)))</f>
        <v>מרכז</v>
      </c>
      <c r="C475" s="22" t="str">
        <f ca="1">INDEX(Agents!A$1:A$6, RANDBETWEEN(1, ROWS(Agents!A$1:A$6)))</f>
        <v>אורי גולדשטיין</v>
      </c>
      <c r="D475" s="18" t="str">
        <f ca="1">INDEX(Payment_Methods!A$1:A$5, RANDBETWEEN(1, ROWS([1]Payment_method!A$1:A$5)))</f>
        <v>PayBox</v>
      </c>
      <c r="E475" s="23">
        <f ca="1">H475*Agent_Commission!$A$2</f>
        <v>1749.9</v>
      </c>
      <c r="F475" s="19">
        <f t="shared" ca="1" si="36"/>
        <v>19000</v>
      </c>
      <c r="G475" s="20">
        <f ca="1">VLOOKUP(A:A,BOA!F:G,2,FALSE)</f>
        <v>3.6840000000000002</v>
      </c>
      <c r="H475" s="13">
        <f t="shared" ca="1" si="37"/>
        <v>69996</v>
      </c>
      <c r="I475" s="23">
        <f t="shared" ca="1" si="38"/>
        <v>51331</v>
      </c>
      <c r="J475" s="13">
        <f t="shared" ca="1" si="39"/>
        <v>16915.099999999999</v>
      </c>
    </row>
    <row r="476" spans="1:10">
      <c r="A476" s="21">
        <f t="shared" ca="1" si="35"/>
        <v>45429</v>
      </c>
      <c r="B476" s="18" t="str">
        <f ca="1">INDEX(Regions!A$1:A$5, RANDBETWEEN(1, ROWS(Regions!A$1:A$5)))</f>
        <v>מרכז</v>
      </c>
      <c r="C476" s="22" t="str">
        <f ca="1">INDEX(Agents!A$1:A$6, RANDBETWEEN(1, ROWS(Agents!A$1:A$6)))</f>
        <v>אורי גולדשטיין</v>
      </c>
      <c r="D476" s="18" t="str">
        <f ca="1">INDEX(Payment_Methods!A$1:A$5, RANDBETWEEN(1, ROWS([1]Payment_method!A$1:A$5)))</f>
        <v>PayPal</v>
      </c>
      <c r="E476" s="23">
        <f ca="1">H476*Agent_Commission!$A$2</f>
        <v>2276.0500000000002</v>
      </c>
      <c r="F476" s="19">
        <f t="shared" ca="1" si="36"/>
        <v>24500</v>
      </c>
      <c r="G476" s="20">
        <f ca="1">VLOOKUP(A:A,BOA!F:G,2,FALSE)</f>
        <v>3.7160000000000002</v>
      </c>
      <c r="H476" s="13">
        <f t="shared" ca="1" si="37"/>
        <v>91042</v>
      </c>
      <c r="I476" s="23">
        <f t="shared" ca="1" si="38"/>
        <v>29017</v>
      </c>
      <c r="J476" s="13">
        <f t="shared" ca="1" si="39"/>
        <v>59748.95</v>
      </c>
    </row>
    <row r="477" spans="1:10">
      <c r="A477" s="21">
        <f t="shared" ca="1" si="35"/>
        <v>45492</v>
      </c>
      <c r="B477" s="18" t="str">
        <f ca="1">INDEX(Regions!A$1:A$5, RANDBETWEEN(1, ROWS(Regions!A$1:A$5)))</f>
        <v>דרום</v>
      </c>
      <c r="C477" s="22" t="str">
        <f ca="1">INDEX(Agents!A$1:A$6, RANDBETWEEN(1, ROWS(Agents!A$1:A$6)))</f>
        <v>יובל כהן</v>
      </c>
      <c r="D477" s="18" t="str">
        <f ca="1">INDEX(Payment_Methods!A$1:A$5, RANDBETWEEN(1, ROWS([1]Payment_method!A$1:A$5)))</f>
        <v>PayPal</v>
      </c>
      <c r="E477" s="23">
        <f ca="1">H477*Agent_Commission!$A$2</f>
        <v>3524.6750000000002</v>
      </c>
      <c r="F477" s="19">
        <f t="shared" ca="1" si="36"/>
        <v>38500</v>
      </c>
      <c r="G477" s="20">
        <f ca="1">VLOOKUP(A:A,BOA!F:G,2,FALSE)</f>
        <v>3.6619999999999999</v>
      </c>
      <c r="H477" s="13">
        <f t="shared" ca="1" si="37"/>
        <v>140987</v>
      </c>
      <c r="I477" s="23">
        <f t="shared" ca="1" si="38"/>
        <v>17286</v>
      </c>
      <c r="J477" s="13">
        <f t="shared" ca="1" si="39"/>
        <v>120176.325</v>
      </c>
    </row>
    <row r="478" spans="1:10">
      <c r="A478" s="21">
        <f t="shared" ca="1" si="35"/>
        <v>45278</v>
      </c>
      <c r="B478" s="18" t="str">
        <f ca="1">INDEX(Regions!A$1:A$5, RANDBETWEEN(1, ROWS(Regions!A$1:A$5)))</f>
        <v>דרום</v>
      </c>
      <c r="C478" s="22" t="str">
        <f ca="1">INDEX(Agents!A$1:A$6, RANDBETWEEN(1, ROWS(Agents!A$1:A$6)))</f>
        <v>מיכל רוזנברג</v>
      </c>
      <c r="D478" s="18" t="str">
        <f ca="1">INDEX(Payment_Methods!A$1:A$5, RANDBETWEEN(1, ROWS([1]Payment_method!A$1:A$5)))</f>
        <v>Credit</v>
      </c>
      <c r="E478" s="23">
        <f ca="1">H478*Agent_Commission!$A$2</f>
        <v>3424.6875</v>
      </c>
      <c r="F478" s="19">
        <f t="shared" ca="1" si="36"/>
        <v>37500</v>
      </c>
      <c r="G478" s="20">
        <f ca="1">VLOOKUP(A:A,BOA!F:G,2,FALSE)</f>
        <v>3.653</v>
      </c>
      <c r="H478" s="13">
        <f t="shared" ca="1" si="37"/>
        <v>136987.5</v>
      </c>
      <c r="I478" s="23">
        <f t="shared" ca="1" si="38"/>
        <v>51038</v>
      </c>
      <c r="J478" s="13">
        <f t="shared" ca="1" si="39"/>
        <v>82524.8125</v>
      </c>
    </row>
    <row r="479" spans="1:10">
      <c r="A479" s="21">
        <f t="shared" ca="1" si="35"/>
        <v>45365</v>
      </c>
      <c r="B479" s="18" t="str">
        <f ca="1">INDEX(Regions!A$1:A$5, RANDBETWEEN(1, ROWS(Regions!A$1:A$5)))</f>
        <v>מזרח</v>
      </c>
      <c r="C479" s="22" t="str">
        <f ca="1">INDEX(Agents!A$1:A$6, RANDBETWEEN(1, ROWS(Agents!A$1:A$6)))</f>
        <v>נועם אברמוביץ</v>
      </c>
      <c r="D479" s="18" t="str">
        <f ca="1">INDEX(Payment_Methods!A$1:A$5, RANDBETWEEN(1, ROWS([1]Payment_method!A$1:A$5)))</f>
        <v>Credit</v>
      </c>
      <c r="E479" s="23">
        <f ca="1">H479*Agent_Commission!$A$2</f>
        <v>1948.4375</v>
      </c>
      <c r="F479" s="19">
        <f t="shared" ca="1" si="36"/>
        <v>21500</v>
      </c>
      <c r="G479" s="20">
        <f ca="1">VLOOKUP(A:A,BOA!F:G,2,FALSE)</f>
        <v>3.625</v>
      </c>
      <c r="H479" s="13">
        <f t="shared" ca="1" si="37"/>
        <v>77937.5</v>
      </c>
      <c r="I479" s="23">
        <f t="shared" ca="1" si="38"/>
        <v>28908</v>
      </c>
      <c r="J479" s="13">
        <f t="shared" ca="1" si="39"/>
        <v>47081.0625</v>
      </c>
    </row>
    <row r="480" spans="1:10">
      <c r="A480" s="21">
        <f t="shared" ca="1" si="35"/>
        <v>45413</v>
      </c>
      <c r="B480" s="18" t="str">
        <f ca="1">INDEX(Regions!A$1:A$5, RANDBETWEEN(1, ROWS(Regions!A$1:A$5)))</f>
        <v>דרום</v>
      </c>
      <c r="C480" s="22" t="str">
        <f ca="1">INDEX(Agents!A$1:A$6, RANDBETWEEN(1, ROWS(Agents!A$1:A$6)))</f>
        <v>יעל פרידמן</v>
      </c>
      <c r="D480" s="18" t="str">
        <f ca="1">INDEX(Payment_Methods!A$1:A$5, RANDBETWEEN(1, ROWS([1]Payment_method!A$1:A$5)))</f>
        <v>Bit</v>
      </c>
      <c r="E480" s="23">
        <f ca="1">H480*Agent_Commission!$A$2</f>
        <v>1916.75</v>
      </c>
      <c r="F480" s="19">
        <f t="shared" ca="1" si="36"/>
        <v>20500</v>
      </c>
      <c r="G480" s="20">
        <f ca="1">VLOOKUP(A:A,BOA!F:G,2,FALSE)</f>
        <v>3.74</v>
      </c>
      <c r="H480" s="13">
        <f t="shared" ca="1" si="37"/>
        <v>76670</v>
      </c>
      <c r="I480" s="23">
        <f t="shared" ca="1" si="38"/>
        <v>16486</v>
      </c>
      <c r="J480" s="13">
        <f t="shared" ca="1" si="39"/>
        <v>58267.25</v>
      </c>
    </row>
    <row r="481" spans="1:10">
      <c r="A481" s="21">
        <f t="shared" ca="1" si="35"/>
        <v>45297</v>
      </c>
      <c r="B481" s="18" t="str">
        <f ca="1">INDEX(Regions!A$1:A$5, RANDBETWEEN(1, ROWS(Regions!A$1:A$5)))</f>
        <v>צפון</v>
      </c>
      <c r="C481" s="22" t="str">
        <f ca="1">INDEX(Agents!A$1:A$6, RANDBETWEEN(1, ROWS(Agents!A$1:A$6)))</f>
        <v>דניאל לוי</v>
      </c>
      <c r="D481" s="18" t="str">
        <f ca="1">INDEX(Payment_Methods!A$1:A$5, RANDBETWEEN(1, ROWS([1]Payment_method!A$1:A$5)))</f>
        <v>PayPal</v>
      </c>
      <c r="E481" s="23">
        <f ca="1">H481*Agent_Commission!$A$2</f>
        <v>1508.1000000000001</v>
      </c>
      <c r="F481" s="19">
        <f t="shared" ca="1" si="36"/>
        <v>16500</v>
      </c>
      <c r="G481" s="20">
        <f ca="1">VLOOKUP(A:A,BOA!F:G,2,FALSE)</f>
        <v>3.6560000000000001</v>
      </c>
      <c r="H481" s="13">
        <f t="shared" ca="1" si="37"/>
        <v>60324</v>
      </c>
      <c r="I481" s="23">
        <f t="shared" ca="1" si="38"/>
        <v>32338</v>
      </c>
      <c r="J481" s="13">
        <f t="shared" ca="1" si="39"/>
        <v>26477.9</v>
      </c>
    </row>
    <row r="482" spans="1:10">
      <c r="A482" s="21">
        <f t="shared" ca="1" si="35"/>
        <v>45337</v>
      </c>
      <c r="B482" s="18" t="str">
        <f ca="1">INDEX(Regions!A$1:A$5, RANDBETWEEN(1, ROWS(Regions!A$1:A$5)))</f>
        <v>מערב</v>
      </c>
      <c r="C482" s="22" t="str">
        <f ca="1">INDEX(Agents!A$1:A$6, RANDBETWEEN(1, ROWS(Agents!A$1:A$6)))</f>
        <v>נועם אברמוביץ</v>
      </c>
      <c r="D482" s="18" t="str">
        <f ca="1">INDEX(Payment_Methods!A$1:A$5, RANDBETWEEN(1, ROWS([1]Payment_method!A$1:A$5)))</f>
        <v>PayPal</v>
      </c>
      <c r="E482" s="23">
        <f ca="1">H482*Agent_Commission!$A$2</f>
        <v>1360.125</v>
      </c>
      <c r="F482" s="19">
        <f t="shared" ca="1" si="36"/>
        <v>15000</v>
      </c>
      <c r="G482" s="20">
        <f ca="1">VLOOKUP(A:A,BOA!F:G,2,FALSE)</f>
        <v>3.6269999999999998</v>
      </c>
      <c r="H482" s="13">
        <f t="shared" ca="1" si="37"/>
        <v>54405</v>
      </c>
      <c r="I482" s="23">
        <f t="shared" ca="1" si="38"/>
        <v>26863</v>
      </c>
      <c r="J482" s="13">
        <f t="shared" ca="1" si="39"/>
        <v>26181.875</v>
      </c>
    </row>
    <row r="483" spans="1:10">
      <c r="A483" s="21">
        <f t="shared" ca="1" si="35"/>
        <v>45466</v>
      </c>
      <c r="B483" s="18" t="str">
        <f ca="1">INDEX(Regions!A$1:A$5, RANDBETWEEN(1, ROWS(Regions!A$1:A$5)))</f>
        <v>מערב</v>
      </c>
      <c r="C483" s="22" t="str">
        <f ca="1">INDEX(Agents!A$1:A$6, RANDBETWEEN(1, ROWS(Agents!A$1:A$6)))</f>
        <v>יובל כהן</v>
      </c>
      <c r="D483" s="18" t="str">
        <f ca="1">INDEX(Payment_Methods!A$1:A$5, RANDBETWEEN(1, ROWS([1]Payment_method!A$1:A$5)))</f>
        <v>Bit</v>
      </c>
      <c r="E483" s="23">
        <f ca="1">H483*Agent_Commission!$A$2</f>
        <v>1074.9625000000001</v>
      </c>
      <c r="F483" s="19">
        <f t="shared" ca="1" si="36"/>
        <v>11500</v>
      </c>
      <c r="G483" s="20">
        <f ca="1">VLOOKUP(A:A,BOA!F:G,2,FALSE)</f>
        <v>3.7389999999999999</v>
      </c>
      <c r="H483" s="13">
        <f t="shared" ca="1" si="37"/>
        <v>42998.5</v>
      </c>
      <c r="I483" s="23">
        <f t="shared" ca="1" si="38"/>
        <v>41025</v>
      </c>
      <c r="J483" s="13">
        <f t="shared" ca="1" si="39"/>
        <v>898.53749999999991</v>
      </c>
    </row>
    <row r="484" spans="1:10">
      <c r="A484" s="21">
        <f t="shared" ca="1" si="35"/>
        <v>45399</v>
      </c>
      <c r="B484" s="18" t="str">
        <f ca="1">INDEX(Regions!A$1:A$5, RANDBETWEEN(1, ROWS(Regions!A$1:A$5)))</f>
        <v>מערב</v>
      </c>
      <c r="C484" s="22" t="str">
        <f ca="1">INDEX(Agents!A$1:A$6, RANDBETWEEN(1, ROWS(Agents!A$1:A$6)))</f>
        <v>יובל כהן</v>
      </c>
      <c r="D484" s="18" t="str">
        <f ca="1">INDEX(Payment_Methods!A$1:A$5, RANDBETWEEN(1, ROWS([1]Payment_method!A$1:A$5)))</f>
        <v>PayPal</v>
      </c>
      <c r="E484" s="23">
        <f ca="1">H484*Agent_Commission!$A$2</f>
        <v>1604.375</v>
      </c>
      <c r="F484" s="19">
        <f t="shared" ca="1" si="36"/>
        <v>17000</v>
      </c>
      <c r="G484" s="20">
        <f ca="1">VLOOKUP(A:A,BOA!F:G,2,FALSE)</f>
        <v>3.7749999999999999</v>
      </c>
      <c r="H484" s="13">
        <f t="shared" ca="1" si="37"/>
        <v>64175</v>
      </c>
      <c r="I484" s="23">
        <f t="shared" ca="1" si="38"/>
        <v>32716</v>
      </c>
      <c r="J484" s="13">
        <f t="shared" ca="1" si="39"/>
        <v>29854.625</v>
      </c>
    </row>
    <row r="485" spans="1:10">
      <c r="A485" s="21">
        <f t="shared" ca="1" si="35"/>
        <v>45409</v>
      </c>
      <c r="B485" s="18" t="str">
        <f ca="1">INDEX(Regions!A$1:A$5, RANDBETWEEN(1, ROWS(Regions!A$1:A$5)))</f>
        <v>מרכז</v>
      </c>
      <c r="C485" s="22" t="str">
        <f ca="1">INDEX(Agents!A$1:A$6, RANDBETWEEN(1, ROWS(Agents!A$1:A$6)))</f>
        <v>דניאל לוי</v>
      </c>
      <c r="D485" s="18" t="str">
        <f ca="1">INDEX(Payment_Methods!A$1:A$5, RANDBETWEEN(1, ROWS([1]Payment_method!A$1:A$5)))</f>
        <v>Cash</v>
      </c>
      <c r="E485" s="23">
        <f ca="1">H485*Agent_Commission!$A$2</f>
        <v>3102.125</v>
      </c>
      <c r="F485" s="19">
        <f t="shared" ca="1" si="36"/>
        <v>32500</v>
      </c>
      <c r="G485" s="20">
        <f ca="1">VLOOKUP(A:A,BOA!F:G,2,FALSE)</f>
        <v>3.8180000000000001</v>
      </c>
      <c r="H485" s="13">
        <f t="shared" ca="1" si="37"/>
        <v>124085</v>
      </c>
      <c r="I485" s="23">
        <f t="shared" ca="1" si="38"/>
        <v>20929</v>
      </c>
      <c r="J485" s="13">
        <f t="shared" ca="1" si="39"/>
        <v>100053.875</v>
      </c>
    </row>
    <row r="486" spans="1:10">
      <c r="A486" s="21">
        <f t="shared" ca="1" si="35"/>
        <v>45290</v>
      </c>
      <c r="B486" s="18" t="str">
        <f ca="1">INDEX(Regions!A$1:A$5, RANDBETWEEN(1, ROWS(Regions!A$1:A$5)))</f>
        <v>מזרח</v>
      </c>
      <c r="C486" s="22" t="str">
        <f ca="1">INDEX(Agents!A$1:A$6, RANDBETWEEN(1, ROWS(Agents!A$1:A$6)))</f>
        <v>יעל פרידמן</v>
      </c>
      <c r="D486" s="18" t="str">
        <f ca="1">INDEX(Payment_Methods!A$1:A$5, RANDBETWEEN(1, ROWS([1]Payment_method!A$1:A$5)))</f>
        <v>PayBox</v>
      </c>
      <c r="E486" s="23">
        <f ca="1">H486*Agent_Commission!$A$2</f>
        <v>2765.5875000000001</v>
      </c>
      <c r="F486" s="19">
        <f t="shared" ca="1" si="36"/>
        <v>30500</v>
      </c>
      <c r="G486" s="20">
        <f ca="1">VLOOKUP(A:A,BOA!F:G,2,FALSE)</f>
        <v>3.6269999999999998</v>
      </c>
      <c r="H486" s="13">
        <f t="shared" ca="1" si="37"/>
        <v>110623.5</v>
      </c>
      <c r="I486" s="23">
        <f t="shared" ca="1" si="38"/>
        <v>54362</v>
      </c>
      <c r="J486" s="13">
        <f t="shared" ca="1" si="39"/>
        <v>53495.912499999999</v>
      </c>
    </row>
    <row r="487" spans="1:10">
      <c r="A487" s="21">
        <f t="shared" ca="1" si="35"/>
        <v>45388</v>
      </c>
      <c r="B487" s="18" t="str">
        <f ca="1">INDEX(Regions!A$1:A$5, RANDBETWEEN(1, ROWS(Regions!A$1:A$5)))</f>
        <v>מרכז</v>
      </c>
      <c r="C487" s="22" t="str">
        <f ca="1">INDEX(Agents!A$1:A$6, RANDBETWEEN(1, ROWS(Agents!A$1:A$6)))</f>
        <v>דניאל לוי</v>
      </c>
      <c r="D487" s="18" t="str">
        <f ca="1">INDEX(Payment_Methods!A$1:A$5, RANDBETWEEN(1, ROWS([1]Payment_method!A$1:A$5)))</f>
        <v>Credit</v>
      </c>
      <c r="E487" s="23">
        <f ca="1">H487*Agent_Commission!$A$2</f>
        <v>1124.4000000000001</v>
      </c>
      <c r="F487" s="19">
        <f t="shared" ca="1" si="36"/>
        <v>12000</v>
      </c>
      <c r="G487" s="20">
        <f ca="1">VLOOKUP(A:A,BOA!F:G,2,FALSE)</f>
        <v>3.7480000000000002</v>
      </c>
      <c r="H487" s="13">
        <f t="shared" ca="1" si="37"/>
        <v>44976</v>
      </c>
      <c r="I487" s="23">
        <f t="shared" ca="1" si="38"/>
        <v>47433</v>
      </c>
      <c r="J487" s="13">
        <f t="shared" ca="1" si="39"/>
        <v>-3581.4</v>
      </c>
    </row>
    <row r="488" spans="1:10">
      <c r="A488" s="21">
        <f t="shared" ca="1" si="35"/>
        <v>45307</v>
      </c>
      <c r="B488" s="18" t="str">
        <f ca="1">INDEX(Regions!A$1:A$5, RANDBETWEEN(1, ROWS(Regions!A$1:A$5)))</f>
        <v>מרכז</v>
      </c>
      <c r="C488" s="22" t="str">
        <f ca="1">INDEX(Agents!A$1:A$6, RANDBETWEEN(1, ROWS(Agents!A$1:A$6)))</f>
        <v>אורי גולדשטיין</v>
      </c>
      <c r="D488" s="18" t="str">
        <f ca="1">INDEX(Payment_Methods!A$1:A$5, RANDBETWEEN(1, ROWS([1]Payment_method!A$1:A$5)))</f>
        <v>PayBox</v>
      </c>
      <c r="E488" s="23">
        <f ca="1">H488*Agent_Commission!$A$2</f>
        <v>2873.1000000000004</v>
      </c>
      <c r="F488" s="19">
        <f t="shared" ca="1" si="36"/>
        <v>30500</v>
      </c>
      <c r="G488" s="20">
        <f ca="1">VLOOKUP(A:A,BOA!F:G,2,FALSE)</f>
        <v>3.7679999999999998</v>
      </c>
      <c r="H488" s="13">
        <f t="shared" ca="1" si="37"/>
        <v>114924</v>
      </c>
      <c r="I488" s="23">
        <f t="shared" ca="1" si="38"/>
        <v>17531</v>
      </c>
      <c r="J488" s="13">
        <f t="shared" ca="1" si="39"/>
        <v>94519.9</v>
      </c>
    </row>
    <row r="489" spans="1:10">
      <c r="A489" s="21">
        <f t="shared" ca="1" si="35"/>
        <v>45501</v>
      </c>
      <c r="B489" s="18" t="str">
        <f ca="1">INDEX(Regions!A$1:A$5, RANDBETWEEN(1, ROWS(Regions!A$1:A$5)))</f>
        <v>מערב</v>
      </c>
      <c r="C489" s="22" t="str">
        <f ca="1">INDEX(Agents!A$1:A$6, RANDBETWEEN(1, ROWS(Agents!A$1:A$6)))</f>
        <v>מיכל רוזנברג</v>
      </c>
      <c r="D489" s="18" t="str">
        <f ca="1">INDEX(Payment_Methods!A$1:A$5, RANDBETWEEN(1, ROWS([1]Payment_method!A$1:A$5)))</f>
        <v>PayBox</v>
      </c>
      <c r="E489" s="23">
        <f ca="1">H489*Agent_Commission!$A$2</f>
        <v>1564</v>
      </c>
      <c r="F489" s="19">
        <f t="shared" ca="1" si="36"/>
        <v>17000</v>
      </c>
      <c r="G489" s="20">
        <f ca="1">VLOOKUP(A:A,BOA!F:G,2,FALSE)</f>
        <v>3.68</v>
      </c>
      <c r="H489" s="13">
        <f t="shared" ca="1" si="37"/>
        <v>62560</v>
      </c>
      <c r="I489" s="23">
        <f t="shared" ca="1" si="38"/>
        <v>46353</v>
      </c>
      <c r="J489" s="13">
        <f t="shared" ca="1" si="39"/>
        <v>14643</v>
      </c>
    </row>
    <row r="490" spans="1:10">
      <c r="A490" s="21">
        <f t="shared" ca="1" si="35"/>
        <v>45578</v>
      </c>
      <c r="B490" s="18" t="str">
        <f ca="1">INDEX(Regions!A$1:A$5, RANDBETWEEN(1, ROWS(Regions!A$1:A$5)))</f>
        <v>מזרח</v>
      </c>
      <c r="C490" s="22" t="str">
        <f ca="1">INDEX(Agents!A$1:A$6, RANDBETWEEN(1, ROWS(Agents!A$1:A$6)))</f>
        <v>אורי גולדשטיין</v>
      </c>
      <c r="D490" s="18" t="str">
        <f ca="1">INDEX(Payment_Methods!A$1:A$5, RANDBETWEEN(1, ROWS([1]Payment_method!A$1:A$5)))</f>
        <v>PayBox</v>
      </c>
      <c r="E490" s="23">
        <f ca="1">H490*Agent_Commission!$A$2</f>
        <v>2547.4500000000003</v>
      </c>
      <c r="F490" s="19">
        <f t="shared" ca="1" si="36"/>
        <v>27000</v>
      </c>
      <c r="G490" s="20">
        <f ca="1">VLOOKUP(A:A,BOA!F:G,2,FALSE)</f>
        <v>3.774</v>
      </c>
      <c r="H490" s="13">
        <f t="shared" ca="1" si="37"/>
        <v>101898</v>
      </c>
      <c r="I490" s="23">
        <f t="shared" ca="1" si="38"/>
        <v>21880</v>
      </c>
      <c r="J490" s="13">
        <f t="shared" ca="1" si="39"/>
        <v>77470.55</v>
      </c>
    </row>
    <row r="491" spans="1:10">
      <c r="A491" s="21">
        <f t="shared" ca="1" si="35"/>
        <v>45623</v>
      </c>
      <c r="B491" s="18" t="str">
        <f ca="1">INDEX(Regions!A$1:A$5, RANDBETWEEN(1, ROWS(Regions!A$1:A$5)))</f>
        <v>צפון</v>
      </c>
      <c r="C491" s="22" t="str">
        <f ca="1">INDEX(Agents!A$1:A$6, RANDBETWEEN(1, ROWS(Agents!A$1:A$6)))</f>
        <v>מיכל רוזנברג</v>
      </c>
      <c r="D491" s="18" t="str">
        <f ca="1">INDEX(Payment_Methods!A$1:A$5, RANDBETWEEN(1, ROWS([1]Payment_method!A$1:A$5)))</f>
        <v>Credit</v>
      </c>
      <c r="E491" s="23">
        <f ca="1">H491*Agent_Commission!$A$2</f>
        <v>1552.95</v>
      </c>
      <c r="F491" s="19">
        <f t="shared" ca="1" si="36"/>
        <v>17000</v>
      </c>
      <c r="G491" s="20">
        <f ca="1">VLOOKUP(A:A,BOA!F:G,2,FALSE)</f>
        <v>3.6539999999999999</v>
      </c>
      <c r="H491" s="13">
        <f t="shared" ca="1" si="37"/>
        <v>62118</v>
      </c>
      <c r="I491" s="23">
        <f t="shared" ca="1" si="38"/>
        <v>31302</v>
      </c>
      <c r="J491" s="13">
        <f t="shared" ca="1" si="39"/>
        <v>29263.05</v>
      </c>
    </row>
    <row r="492" spans="1:10">
      <c r="A492" s="21">
        <f t="shared" ca="1" si="35"/>
        <v>45530</v>
      </c>
      <c r="B492" s="18" t="str">
        <f ca="1">INDEX(Regions!A$1:A$5, RANDBETWEEN(1, ROWS(Regions!A$1:A$5)))</f>
        <v>מרכז</v>
      </c>
      <c r="C492" s="22" t="str">
        <f ca="1">INDEX(Agents!A$1:A$6, RANDBETWEEN(1, ROWS(Agents!A$1:A$6)))</f>
        <v>מיכל רוזנברג</v>
      </c>
      <c r="D492" s="18" t="str">
        <f ca="1">INDEX(Payment_Methods!A$1:A$5, RANDBETWEEN(1, ROWS([1]Payment_method!A$1:A$5)))</f>
        <v>Cash</v>
      </c>
      <c r="E492" s="23">
        <f ca="1">H492*Agent_Commission!$A$2</f>
        <v>2245.4250000000002</v>
      </c>
      <c r="F492" s="19">
        <f t="shared" ca="1" si="36"/>
        <v>24500</v>
      </c>
      <c r="G492" s="20">
        <f ca="1">VLOOKUP(A:A,BOA!F:G,2,FALSE)</f>
        <v>3.6659999999999999</v>
      </c>
      <c r="H492" s="13">
        <f t="shared" ca="1" si="37"/>
        <v>89817</v>
      </c>
      <c r="I492" s="23">
        <f t="shared" ca="1" si="38"/>
        <v>53418</v>
      </c>
      <c r="J492" s="13">
        <f t="shared" ca="1" si="39"/>
        <v>34153.574999999997</v>
      </c>
    </row>
    <row r="493" spans="1:10">
      <c r="A493" s="21">
        <f t="shared" ca="1" si="35"/>
        <v>45423</v>
      </c>
      <c r="B493" s="18" t="str">
        <f ca="1">INDEX(Regions!A$1:A$5, RANDBETWEEN(1, ROWS(Regions!A$1:A$5)))</f>
        <v>מערב</v>
      </c>
      <c r="C493" s="22" t="str">
        <f ca="1">INDEX(Agents!A$1:A$6, RANDBETWEEN(1, ROWS(Agents!A$1:A$6)))</f>
        <v>אורי גולדשטיין</v>
      </c>
      <c r="D493" s="18" t="str">
        <f ca="1">INDEX(Payment_Methods!A$1:A$5, RANDBETWEEN(1, ROWS([1]Payment_method!A$1:A$5)))</f>
        <v>PayPal</v>
      </c>
      <c r="E493" s="23">
        <f ca="1">H493*Agent_Commission!$A$2</f>
        <v>2418.65</v>
      </c>
      <c r="F493" s="19">
        <f t="shared" ca="1" si="36"/>
        <v>26000</v>
      </c>
      <c r="G493" s="20">
        <f ca="1">VLOOKUP(A:A,BOA!F:G,2,FALSE)</f>
        <v>3.7210000000000001</v>
      </c>
      <c r="H493" s="13">
        <f t="shared" ca="1" si="37"/>
        <v>96746</v>
      </c>
      <c r="I493" s="23">
        <f t="shared" ca="1" si="38"/>
        <v>34018</v>
      </c>
      <c r="J493" s="13">
        <f t="shared" ca="1" si="39"/>
        <v>60309.35</v>
      </c>
    </row>
    <row r="494" spans="1:10">
      <c r="A494" s="21">
        <f t="shared" ca="1" si="35"/>
        <v>45522</v>
      </c>
      <c r="B494" s="18" t="str">
        <f ca="1">INDEX(Regions!A$1:A$5, RANDBETWEEN(1, ROWS(Regions!A$1:A$5)))</f>
        <v>מערב</v>
      </c>
      <c r="C494" s="22" t="str">
        <f ca="1">INDEX(Agents!A$1:A$6, RANDBETWEEN(1, ROWS(Agents!A$1:A$6)))</f>
        <v>אורי גולדשטיין</v>
      </c>
      <c r="D494" s="18" t="str">
        <f ca="1">INDEX(Payment_Methods!A$1:A$5, RANDBETWEEN(1, ROWS([1]Payment_method!A$1:A$5)))</f>
        <v>Credit</v>
      </c>
      <c r="E494" s="23">
        <f ca="1">H494*Agent_Commission!$A$2</f>
        <v>3544.8875000000003</v>
      </c>
      <c r="F494" s="19">
        <f t="shared" ca="1" si="36"/>
        <v>38500</v>
      </c>
      <c r="G494" s="20">
        <f ca="1">VLOOKUP(A:A,BOA!F:G,2,FALSE)</f>
        <v>3.6829999999999998</v>
      </c>
      <c r="H494" s="13">
        <f t="shared" ca="1" si="37"/>
        <v>141795.5</v>
      </c>
      <c r="I494" s="23">
        <f t="shared" ca="1" si="38"/>
        <v>52723</v>
      </c>
      <c r="J494" s="13">
        <f t="shared" ca="1" si="39"/>
        <v>85527.612500000003</v>
      </c>
    </row>
    <row r="495" spans="1:10">
      <c r="A495" s="21">
        <f t="shared" ca="1" si="35"/>
        <v>45588</v>
      </c>
      <c r="B495" s="18" t="str">
        <f ca="1">INDEX(Regions!A$1:A$5, RANDBETWEEN(1, ROWS(Regions!A$1:A$5)))</f>
        <v>צפון</v>
      </c>
      <c r="C495" s="22" t="str">
        <f ca="1">INDEX(Agents!A$1:A$6, RANDBETWEEN(1, ROWS(Agents!A$1:A$6)))</f>
        <v>יובל כהן</v>
      </c>
      <c r="D495" s="18" t="str">
        <f ca="1">INDEX(Payment_Methods!A$1:A$5, RANDBETWEEN(1, ROWS([1]Payment_method!A$1:A$5)))</f>
        <v>Cash</v>
      </c>
      <c r="E495" s="23">
        <f ca="1">H495*Agent_Commission!$A$2</f>
        <v>1041.9750000000001</v>
      </c>
      <c r="F495" s="19">
        <f t="shared" ca="1" si="36"/>
        <v>11000</v>
      </c>
      <c r="G495" s="20">
        <f ca="1">VLOOKUP(A:A,BOA!F:G,2,FALSE)</f>
        <v>3.7890000000000001</v>
      </c>
      <c r="H495" s="13">
        <f t="shared" ca="1" si="37"/>
        <v>41679</v>
      </c>
      <c r="I495" s="23">
        <f t="shared" ca="1" si="38"/>
        <v>29577</v>
      </c>
      <c r="J495" s="13">
        <f t="shared" ca="1" si="39"/>
        <v>11060.025</v>
      </c>
    </row>
    <row r="496" spans="1:10">
      <c r="A496" s="21">
        <f t="shared" ca="1" si="35"/>
        <v>45559</v>
      </c>
      <c r="B496" s="18" t="str">
        <f ca="1">INDEX(Regions!A$1:A$5, RANDBETWEEN(1, ROWS(Regions!A$1:A$5)))</f>
        <v>מערב</v>
      </c>
      <c r="C496" s="22" t="str">
        <f ca="1">INDEX(Agents!A$1:A$6, RANDBETWEEN(1, ROWS(Agents!A$1:A$6)))</f>
        <v>דניאל לוי</v>
      </c>
      <c r="D496" s="18" t="str">
        <f ca="1">INDEX(Payment_Methods!A$1:A$5, RANDBETWEEN(1, ROWS([1]Payment_method!A$1:A$5)))</f>
        <v>Credit</v>
      </c>
      <c r="E496" s="23">
        <f ca="1">H496*Agent_Commission!$A$2</f>
        <v>1650.6875</v>
      </c>
      <c r="F496" s="19">
        <f t="shared" ca="1" si="36"/>
        <v>17500</v>
      </c>
      <c r="G496" s="20">
        <f ca="1">VLOOKUP(A:A,BOA!F:G,2,FALSE)</f>
        <v>3.7730000000000001</v>
      </c>
      <c r="H496" s="13">
        <f t="shared" ca="1" si="37"/>
        <v>66027.5</v>
      </c>
      <c r="I496" s="23">
        <f t="shared" ca="1" si="38"/>
        <v>39297</v>
      </c>
      <c r="J496" s="13">
        <f t="shared" ca="1" si="39"/>
        <v>25079.8125</v>
      </c>
    </row>
    <row r="497" spans="1:10">
      <c r="A497" s="21">
        <f t="shared" ca="1" si="35"/>
        <v>45459</v>
      </c>
      <c r="B497" s="18" t="str">
        <f ca="1">INDEX(Regions!A$1:A$5, RANDBETWEEN(1, ROWS(Regions!A$1:A$5)))</f>
        <v>מזרח</v>
      </c>
      <c r="C497" s="22" t="str">
        <f ca="1">INDEX(Agents!A$1:A$6, RANDBETWEEN(1, ROWS(Agents!A$1:A$6)))</f>
        <v>דניאל לוי</v>
      </c>
      <c r="D497" s="18" t="str">
        <f ca="1">INDEX(Payment_Methods!A$1:A$5, RANDBETWEEN(1, ROWS([1]Payment_method!A$1:A$5)))</f>
        <v>Cash</v>
      </c>
      <c r="E497" s="23">
        <f ca="1">H497*Agent_Commission!$A$2</f>
        <v>3350.7000000000003</v>
      </c>
      <c r="F497" s="19">
        <f t="shared" ca="1" si="36"/>
        <v>36000</v>
      </c>
      <c r="G497" s="20">
        <f ca="1">VLOOKUP(A:A,BOA!F:G,2,FALSE)</f>
        <v>3.7229999999999999</v>
      </c>
      <c r="H497" s="13">
        <f t="shared" ca="1" si="37"/>
        <v>134028</v>
      </c>
      <c r="I497" s="23">
        <f t="shared" ca="1" si="38"/>
        <v>16791</v>
      </c>
      <c r="J497" s="13">
        <f t="shared" ca="1" si="39"/>
        <v>113886.3</v>
      </c>
    </row>
    <row r="498" spans="1:10">
      <c r="A498" s="21">
        <f t="shared" ca="1" si="35"/>
        <v>45406</v>
      </c>
      <c r="B498" s="18" t="str">
        <f ca="1">INDEX(Regions!A$1:A$5, RANDBETWEEN(1, ROWS(Regions!A$1:A$5)))</f>
        <v>מזרח</v>
      </c>
      <c r="C498" s="22" t="str">
        <f ca="1">INDEX(Agents!A$1:A$6, RANDBETWEEN(1, ROWS(Agents!A$1:A$6)))</f>
        <v>יעל פרידמן</v>
      </c>
      <c r="D498" s="18" t="str">
        <f ca="1">INDEX(Payment_Methods!A$1:A$5, RANDBETWEEN(1, ROWS([1]Payment_method!A$1:A$5)))</f>
        <v>Credit</v>
      </c>
      <c r="E498" s="23">
        <f ca="1">H498*Agent_Commission!$A$2</f>
        <v>1973.4750000000001</v>
      </c>
      <c r="F498" s="19">
        <f t="shared" ca="1" si="36"/>
        <v>21000</v>
      </c>
      <c r="G498" s="20">
        <f ca="1">VLOOKUP(A:A,BOA!F:G,2,FALSE)</f>
        <v>3.7589999999999999</v>
      </c>
      <c r="H498" s="13">
        <f t="shared" ca="1" si="37"/>
        <v>78939</v>
      </c>
      <c r="I498" s="23">
        <f t="shared" ca="1" si="38"/>
        <v>37355</v>
      </c>
      <c r="J498" s="13">
        <f t="shared" ca="1" si="39"/>
        <v>39610.525000000001</v>
      </c>
    </row>
    <row r="499" spans="1:10">
      <c r="A499" s="21">
        <f t="shared" ca="1" si="35"/>
        <v>45471</v>
      </c>
      <c r="B499" s="18" t="str">
        <f ca="1">INDEX(Regions!A$1:A$5, RANDBETWEEN(1, ROWS(Regions!A$1:A$5)))</f>
        <v>מערב</v>
      </c>
      <c r="C499" s="22" t="str">
        <f ca="1">INDEX(Agents!A$1:A$6, RANDBETWEEN(1, ROWS(Agents!A$1:A$6)))</f>
        <v>אורי גולדשטיין</v>
      </c>
      <c r="D499" s="18" t="str">
        <f ca="1">INDEX(Payment_Methods!A$1:A$5, RANDBETWEEN(1, ROWS([1]Payment_method!A$1:A$5)))</f>
        <v>Credit</v>
      </c>
      <c r="E499" s="23">
        <f ca="1">H499*Agent_Commission!$A$2</f>
        <v>3759</v>
      </c>
      <c r="F499" s="19">
        <f t="shared" ca="1" si="36"/>
        <v>40000</v>
      </c>
      <c r="G499" s="20">
        <f ca="1">VLOOKUP(A:A,BOA!F:G,2,FALSE)</f>
        <v>3.7589999999999999</v>
      </c>
      <c r="H499" s="13">
        <f t="shared" ca="1" si="37"/>
        <v>150360</v>
      </c>
      <c r="I499" s="23">
        <f t="shared" ca="1" si="38"/>
        <v>27322</v>
      </c>
      <c r="J499" s="13">
        <f t="shared" ca="1" si="39"/>
        <v>119279</v>
      </c>
    </row>
    <row r="500" spans="1:10">
      <c r="A500" s="21">
        <f t="shared" ca="1" si="35"/>
        <v>45416</v>
      </c>
      <c r="B500" s="18" t="str">
        <f ca="1">INDEX(Regions!A$1:A$5, RANDBETWEEN(1, ROWS(Regions!A$1:A$5)))</f>
        <v>מזרח</v>
      </c>
      <c r="C500" s="22" t="str">
        <f ca="1">INDEX(Agents!A$1:A$6, RANDBETWEEN(1, ROWS(Agents!A$1:A$6)))</f>
        <v>נועם אברמוביץ</v>
      </c>
      <c r="D500" s="18" t="str">
        <f ca="1">INDEX(Payment_Methods!A$1:A$5, RANDBETWEEN(1, ROWS([1]Payment_method!A$1:A$5)))</f>
        <v>Cash</v>
      </c>
      <c r="E500" s="23">
        <f ca="1">H500*Agent_Commission!$A$2</f>
        <v>1349.5875000000001</v>
      </c>
      <c r="F500" s="19">
        <f t="shared" ca="1" si="36"/>
        <v>14500</v>
      </c>
      <c r="G500" s="20">
        <f ca="1">VLOOKUP(A:A,BOA!F:G,2,FALSE)</f>
        <v>3.7229999999999999</v>
      </c>
      <c r="H500" s="13">
        <f t="shared" ca="1" si="37"/>
        <v>53983.5</v>
      </c>
      <c r="I500" s="23">
        <f t="shared" ca="1" si="38"/>
        <v>18185</v>
      </c>
      <c r="J500" s="13">
        <f t="shared" ca="1" si="39"/>
        <v>34448.912499999999</v>
      </c>
    </row>
    <row r="501" spans="1:10">
      <c r="A501" s="21">
        <f t="shared" ca="1" si="35"/>
        <v>45444</v>
      </c>
      <c r="B501" s="18" t="str">
        <f ca="1">INDEX(Regions!A$1:A$5, RANDBETWEEN(1, ROWS(Regions!A$1:A$5)))</f>
        <v>מרכז</v>
      </c>
      <c r="C501" s="22" t="str">
        <f ca="1">INDEX(Agents!A$1:A$6, RANDBETWEEN(1, ROWS(Agents!A$1:A$6)))</f>
        <v>דניאל לוי</v>
      </c>
      <c r="D501" s="18" t="str">
        <f ca="1">INDEX(Payment_Methods!A$1:A$5, RANDBETWEEN(1, ROWS([1]Payment_method!A$1:A$5)))</f>
        <v>PayPal</v>
      </c>
      <c r="E501" s="23">
        <f ca="1">H501*Agent_Commission!$A$2</f>
        <v>1719.575</v>
      </c>
      <c r="F501" s="19">
        <f t="shared" ca="1" si="36"/>
        <v>18500</v>
      </c>
      <c r="G501" s="20">
        <f ca="1">VLOOKUP(A:A,BOA!F:G,2,FALSE)</f>
        <v>3.718</v>
      </c>
      <c r="H501" s="13">
        <f t="shared" ca="1" si="37"/>
        <v>68783</v>
      </c>
      <c r="I501" s="23">
        <f t="shared" ca="1" si="38"/>
        <v>47650</v>
      </c>
      <c r="J501" s="13">
        <f t="shared" ca="1" si="39"/>
        <v>19413.424999999999</v>
      </c>
    </row>
    <row r="502" spans="1:10">
      <c r="A502" s="21">
        <f t="shared" ca="1" si="35"/>
        <v>45355</v>
      </c>
      <c r="B502" s="18" t="str">
        <f ca="1">INDEX(Regions!A$1:A$5, RANDBETWEEN(1, ROWS(Regions!A$1:A$5)))</f>
        <v>מערב</v>
      </c>
      <c r="C502" s="22" t="str">
        <f ca="1">INDEX(Agents!A$1:A$6, RANDBETWEEN(1, ROWS(Agents!A$1:A$6)))</f>
        <v>נועם אברמוביץ</v>
      </c>
      <c r="D502" s="18" t="str">
        <f ca="1">INDEX(Payment_Methods!A$1:A$5, RANDBETWEEN(1, ROWS([1]Payment_method!A$1:A$5)))</f>
        <v>Bit</v>
      </c>
      <c r="E502" s="23">
        <f ca="1">H502*Agent_Commission!$A$2</f>
        <v>1966.25</v>
      </c>
      <c r="F502" s="19">
        <f t="shared" ca="1" si="36"/>
        <v>22000</v>
      </c>
      <c r="G502" s="20">
        <f ca="1">VLOOKUP(A:A,BOA!F:G,2,FALSE)</f>
        <v>3.5750000000000002</v>
      </c>
      <c r="H502" s="13">
        <f t="shared" ca="1" si="37"/>
        <v>78650</v>
      </c>
      <c r="I502" s="23">
        <f t="shared" ca="1" si="38"/>
        <v>35540</v>
      </c>
      <c r="J502" s="13">
        <f t="shared" ca="1" si="39"/>
        <v>41143.75</v>
      </c>
    </row>
    <row r="503" spans="1:10">
      <c r="A503" s="21">
        <f t="shared" ca="1" si="35"/>
        <v>45488</v>
      </c>
      <c r="B503" s="18" t="str">
        <f ca="1">INDEX(Regions!A$1:A$5, RANDBETWEEN(1, ROWS(Regions!A$1:A$5)))</f>
        <v>צפון</v>
      </c>
      <c r="C503" s="22" t="str">
        <f ca="1">INDEX(Agents!A$1:A$6, RANDBETWEEN(1, ROWS(Agents!A$1:A$6)))</f>
        <v>נועם אברמוביץ</v>
      </c>
      <c r="D503" s="18" t="str">
        <f ca="1">INDEX(Payment_Methods!A$1:A$5, RANDBETWEEN(1, ROWS([1]Payment_method!A$1:A$5)))</f>
        <v>Bit</v>
      </c>
      <c r="E503" s="23">
        <f ca="1">H503*Agent_Commission!$A$2</f>
        <v>2257.5</v>
      </c>
      <c r="F503" s="19">
        <f t="shared" ca="1" si="36"/>
        <v>25000</v>
      </c>
      <c r="G503" s="20">
        <f ca="1">VLOOKUP(A:A,BOA!F:G,2,FALSE)</f>
        <v>3.6120000000000001</v>
      </c>
      <c r="H503" s="13">
        <f t="shared" ca="1" si="37"/>
        <v>90300</v>
      </c>
      <c r="I503" s="23">
        <f t="shared" ca="1" si="38"/>
        <v>52885</v>
      </c>
      <c r="J503" s="13">
        <f t="shared" ca="1" si="39"/>
        <v>35157.5</v>
      </c>
    </row>
    <row r="504" spans="1:10">
      <c r="A504" s="21">
        <f t="shared" ca="1" si="35"/>
        <v>45562</v>
      </c>
      <c r="B504" s="18" t="str">
        <f ca="1">INDEX(Regions!A$1:A$5, RANDBETWEEN(1, ROWS(Regions!A$1:A$5)))</f>
        <v>מזרח</v>
      </c>
      <c r="C504" s="22" t="str">
        <f ca="1">INDEX(Agents!A$1:A$6, RANDBETWEEN(1, ROWS(Agents!A$1:A$6)))</f>
        <v>אורי גולדשטיין</v>
      </c>
      <c r="D504" s="18" t="str">
        <f ca="1">INDEX(Payment_Methods!A$1:A$5, RANDBETWEEN(1, ROWS([1]Payment_method!A$1:A$5)))</f>
        <v>Credit</v>
      </c>
      <c r="E504" s="23">
        <f ca="1">H504*Agent_Commission!$A$2</f>
        <v>3472.5</v>
      </c>
      <c r="F504" s="19">
        <f t="shared" ca="1" si="36"/>
        <v>37500</v>
      </c>
      <c r="G504" s="20">
        <f ca="1">VLOOKUP(A:A,BOA!F:G,2,FALSE)</f>
        <v>3.7040000000000002</v>
      </c>
      <c r="H504" s="13">
        <f t="shared" ca="1" si="37"/>
        <v>138900</v>
      </c>
      <c r="I504" s="23">
        <f t="shared" ca="1" si="38"/>
        <v>18674</v>
      </c>
      <c r="J504" s="13">
        <f t="shared" ca="1" si="39"/>
        <v>116753.5</v>
      </c>
    </row>
    <row r="505" spans="1:10">
      <c r="A505" s="21">
        <f t="shared" ca="1" si="35"/>
        <v>45424</v>
      </c>
      <c r="B505" s="18" t="str">
        <f ca="1">INDEX(Regions!A$1:A$5, RANDBETWEEN(1, ROWS(Regions!A$1:A$5)))</f>
        <v>מרכז</v>
      </c>
      <c r="C505" s="22" t="str">
        <f ca="1">INDEX(Agents!A$1:A$6, RANDBETWEEN(1, ROWS(Agents!A$1:A$6)))</f>
        <v>נועם אברמוביץ</v>
      </c>
      <c r="D505" s="18" t="str">
        <f ca="1">INDEX(Payment_Methods!A$1:A$5, RANDBETWEEN(1, ROWS([1]Payment_method!A$1:A$5)))</f>
        <v>PayBox</v>
      </c>
      <c r="E505" s="23">
        <f ca="1">H505*Agent_Commission!$A$2</f>
        <v>3488.4375</v>
      </c>
      <c r="F505" s="19">
        <f t="shared" ca="1" si="36"/>
        <v>37500</v>
      </c>
      <c r="G505" s="20">
        <f ca="1">VLOOKUP(A:A,BOA!F:G,2,FALSE)</f>
        <v>3.7210000000000001</v>
      </c>
      <c r="H505" s="13">
        <f t="shared" ca="1" si="37"/>
        <v>139537.5</v>
      </c>
      <c r="I505" s="23">
        <f t="shared" ca="1" si="38"/>
        <v>48552</v>
      </c>
      <c r="J505" s="13">
        <f t="shared" ca="1" si="39"/>
        <v>87497.0625</v>
      </c>
    </row>
    <row r="506" spans="1:10">
      <c r="A506" s="21">
        <f t="shared" ca="1" si="35"/>
        <v>45361</v>
      </c>
      <c r="B506" s="18" t="str">
        <f ca="1">INDEX(Regions!A$1:A$5, RANDBETWEEN(1, ROWS(Regions!A$1:A$5)))</f>
        <v>מערב</v>
      </c>
      <c r="C506" s="22" t="str">
        <f ca="1">INDEX(Agents!A$1:A$6, RANDBETWEEN(1, ROWS(Agents!A$1:A$6)))</f>
        <v>נועם אברמוביץ</v>
      </c>
      <c r="D506" s="18" t="str">
        <f ca="1">INDEX(Payment_Methods!A$1:A$5, RANDBETWEEN(1, ROWS([1]Payment_method!A$1:A$5)))</f>
        <v>PayPal</v>
      </c>
      <c r="E506" s="23">
        <f ca="1">H506*Agent_Commission!$A$2</f>
        <v>2996.5750000000003</v>
      </c>
      <c r="F506" s="19">
        <f t="shared" ca="1" si="36"/>
        <v>33500</v>
      </c>
      <c r="G506" s="20">
        <f ca="1">VLOOKUP(A:A,BOA!F:G,2,FALSE)</f>
        <v>3.5779999999999998</v>
      </c>
      <c r="H506" s="13">
        <f t="shared" ca="1" si="37"/>
        <v>119863</v>
      </c>
      <c r="I506" s="23">
        <f t="shared" ca="1" si="38"/>
        <v>22969</v>
      </c>
      <c r="J506" s="13">
        <f t="shared" ca="1" si="39"/>
        <v>93897.425000000003</v>
      </c>
    </row>
    <row r="507" spans="1:10">
      <c r="A507" s="21">
        <f t="shared" ca="1" si="35"/>
        <v>45417</v>
      </c>
      <c r="B507" s="18" t="str">
        <f ca="1">INDEX(Regions!A$1:A$5, RANDBETWEEN(1, ROWS(Regions!A$1:A$5)))</f>
        <v>מערב</v>
      </c>
      <c r="C507" s="22" t="str">
        <f ca="1">INDEX(Agents!A$1:A$6, RANDBETWEEN(1, ROWS(Agents!A$1:A$6)))</f>
        <v>אורי גולדשטיין</v>
      </c>
      <c r="D507" s="18" t="str">
        <f ca="1">INDEX(Payment_Methods!A$1:A$5, RANDBETWEEN(1, ROWS([1]Payment_method!A$1:A$5)))</f>
        <v>Cash</v>
      </c>
      <c r="E507" s="23">
        <f ca="1">H507*Agent_Commission!$A$2</f>
        <v>3211.0875000000001</v>
      </c>
      <c r="F507" s="19">
        <f t="shared" ca="1" si="36"/>
        <v>34500</v>
      </c>
      <c r="G507" s="20">
        <f ca="1">VLOOKUP(A:A,BOA!F:G,2,FALSE)</f>
        <v>3.7229999999999999</v>
      </c>
      <c r="H507" s="13">
        <f t="shared" ca="1" si="37"/>
        <v>128443.5</v>
      </c>
      <c r="I507" s="23">
        <f t="shared" ca="1" si="38"/>
        <v>17021</v>
      </c>
      <c r="J507" s="13">
        <f t="shared" ca="1" si="39"/>
        <v>108211.41250000001</v>
      </c>
    </row>
    <row r="508" spans="1:10">
      <c r="A508" s="21">
        <f t="shared" ca="1" si="35"/>
        <v>45466</v>
      </c>
      <c r="B508" s="18" t="str">
        <f ca="1">INDEX(Regions!A$1:A$5, RANDBETWEEN(1, ROWS(Regions!A$1:A$5)))</f>
        <v>מערב</v>
      </c>
      <c r="C508" s="22" t="str">
        <f ca="1">INDEX(Agents!A$1:A$6, RANDBETWEEN(1, ROWS(Agents!A$1:A$6)))</f>
        <v>מיכל רוזנברג</v>
      </c>
      <c r="D508" s="18" t="str">
        <f ca="1">INDEX(Payment_Methods!A$1:A$5, RANDBETWEEN(1, ROWS([1]Payment_method!A$1:A$5)))</f>
        <v>PayBox</v>
      </c>
      <c r="E508" s="23">
        <f ca="1">H508*Agent_Commission!$A$2</f>
        <v>2664.0375000000004</v>
      </c>
      <c r="F508" s="19">
        <f t="shared" ca="1" si="36"/>
        <v>28500</v>
      </c>
      <c r="G508" s="20">
        <f ca="1">VLOOKUP(A:A,BOA!F:G,2,FALSE)</f>
        <v>3.7389999999999999</v>
      </c>
      <c r="H508" s="13">
        <f t="shared" ca="1" si="37"/>
        <v>106561.5</v>
      </c>
      <c r="I508" s="23">
        <f t="shared" ca="1" si="38"/>
        <v>51248</v>
      </c>
      <c r="J508" s="13">
        <f t="shared" ca="1" si="39"/>
        <v>52649.462500000001</v>
      </c>
    </row>
    <row r="509" spans="1:10">
      <c r="A509" s="21">
        <f t="shared" ca="1" si="35"/>
        <v>45395</v>
      </c>
      <c r="B509" s="18" t="str">
        <f ca="1">INDEX(Regions!A$1:A$5, RANDBETWEEN(1, ROWS(Regions!A$1:A$5)))</f>
        <v>צפון</v>
      </c>
      <c r="C509" s="22" t="str">
        <f ca="1">INDEX(Agents!A$1:A$6, RANDBETWEEN(1, ROWS(Agents!A$1:A$6)))</f>
        <v>יובל כהן</v>
      </c>
      <c r="D509" s="18" t="str">
        <f ca="1">INDEX(Payment_Methods!A$1:A$5, RANDBETWEEN(1, ROWS([1]Payment_method!A$1:A$5)))</f>
        <v>Credit</v>
      </c>
      <c r="E509" s="23">
        <f ca="1">H509*Agent_Commission!$A$2</f>
        <v>1925.4625000000001</v>
      </c>
      <c r="F509" s="19">
        <f t="shared" ca="1" si="36"/>
        <v>20500</v>
      </c>
      <c r="G509" s="20">
        <f ca="1">VLOOKUP(A:A,BOA!F:G,2,FALSE)</f>
        <v>3.7570000000000001</v>
      </c>
      <c r="H509" s="13">
        <f t="shared" ca="1" si="37"/>
        <v>77018.5</v>
      </c>
      <c r="I509" s="23">
        <f t="shared" ca="1" si="38"/>
        <v>15040</v>
      </c>
      <c r="J509" s="13">
        <f t="shared" ca="1" si="39"/>
        <v>60053.037499999999</v>
      </c>
    </row>
    <row r="510" spans="1:10">
      <c r="A510" s="21">
        <f t="shared" ca="1" si="35"/>
        <v>45583</v>
      </c>
      <c r="B510" s="18" t="str">
        <f ca="1">INDEX(Regions!A$1:A$5, RANDBETWEEN(1, ROWS(Regions!A$1:A$5)))</f>
        <v>מזרח</v>
      </c>
      <c r="C510" s="22" t="str">
        <f ca="1">INDEX(Agents!A$1:A$6, RANDBETWEEN(1, ROWS(Agents!A$1:A$6)))</f>
        <v>אורי גולדשטיין</v>
      </c>
      <c r="D510" s="18" t="str">
        <f ca="1">INDEX(Payment_Methods!A$1:A$5, RANDBETWEEN(1, ROWS([1]Payment_method!A$1:A$5)))</f>
        <v>PayBox</v>
      </c>
      <c r="E510" s="23">
        <f ca="1">H510*Agent_Commission!$A$2</f>
        <v>2506.2750000000001</v>
      </c>
      <c r="F510" s="19">
        <f t="shared" ca="1" si="36"/>
        <v>27000</v>
      </c>
      <c r="G510" s="20">
        <f ca="1">VLOOKUP(A:A,BOA!F:G,2,FALSE)</f>
        <v>3.7130000000000001</v>
      </c>
      <c r="H510" s="13">
        <f t="shared" ca="1" si="37"/>
        <v>100251</v>
      </c>
      <c r="I510" s="23">
        <f t="shared" ca="1" si="38"/>
        <v>34215</v>
      </c>
      <c r="J510" s="13">
        <f t="shared" ca="1" si="39"/>
        <v>63529.724999999999</v>
      </c>
    </row>
    <row r="511" spans="1:10">
      <c r="A511" s="21">
        <f t="shared" ca="1" si="35"/>
        <v>45324</v>
      </c>
      <c r="B511" s="18" t="str">
        <f ca="1">INDEX(Regions!A$1:A$5, RANDBETWEEN(1, ROWS(Regions!A$1:A$5)))</f>
        <v>מערב</v>
      </c>
      <c r="C511" s="22" t="str">
        <f ca="1">INDEX(Agents!A$1:A$6, RANDBETWEEN(1, ROWS(Agents!A$1:A$6)))</f>
        <v>מיכל רוזנברג</v>
      </c>
      <c r="D511" s="18" t="str">
        <f ca="1">INDEX(Payment_Methods!A$1:A$5, RANDBETWEEN(1, ROWS([1]Payment_method!A$1:A$5)))</f>
        <v>Cash</v>
      </c>
      <c r="E511" s="23">
        <f ca="1">H511*Agent_Commission!$A$2</f>
        <v>1867.5500000000002</v>
      </c>
      <c r="F511" s="19">
        <f t="shared" ca="1" si="36"/>
        <v>20500</v>
      </c>
      <c r="G511" s="20">
        <f ca="1">VLOOKUP(A:A,BOA!F:G,2,FALSE)</f>
        <v>3.6440000000000001</v>
      </c>
      <c r="H511" s="13">
        <f t="shared" ca="1" si="37"/>
        <v>74702</v>
      </c>
      <c r="I511" s="23">
        <f t="shared" ca="1" si="38"/>
        <v>52852</v>
      </c>
      <c r="J511" s="13">
        <f t="shared" ca="1" si="39"/>
        <v>19982.45</v>
      </c>
    </row>
    <row r="512" spans="1:10">
      <c r="A512" s="21">
        <f t="shared" ca="1" si="35"/>
        <v>45496</v>
      </c>
      <c r="B512" s="18" t="str">
        <f ca="1">INDEX(Regions!A$1:A$5, RANDBETWEEN(1, ROWS(Regions!A$1:A$5)))</f>
        <v>מרכז</v>
      </c>
      <c r="C512" s="22" t="str">
        <f ca="1">INDEX(Agents!A$1:A$6, RANDBETWEEN(1, ROWS(Agents!A$1:A$6)))</f>
        <v>יעל פרידמן</v>
      </c>
      <c r="D512" s="18" t="str">
        <f ca="1">INDEX(Payment_Methods!A$1:A$5, RANDBETWEEN(1, ROWS([1]Payment_method!A$1:A$5)))</f>
        <v>PayPal</v>
      </c>
      <c r="E512" s="23">
        <f ca="1">H512*Agent_Commission!$A$2</f>
        <v>3036.7750000000001</v>
      </c>
      <c r="F512" s="19">
        <f t="shared" ca="1" si="36"/>
        <v>33500</v>
      </c>
      <c r="G512" s="20">
        <f ca="1">VLOOKUP(A:A,BOA!F:G,2,FALSE)</f>
        <v>3.6259999999999999</v>
      </c>
      <c r="H512" s="13">
        <f t="shared" ca="1" si="37"/>
        <v>121471</v>
      </c>
      <c r="I512" s="23">
        <f t="shared" ca="1" si="38"/>
        <v>30057</v>
      </c>
      <c r="J512" s="13">
        <f t="shared" ca="1" si="39"/>
        <v>88377.225000000006</v>
      </c>
    </row>
    <row r="513" spans="1:10">
      <c r="A513" s="21">
        <f t="shared" ca="1" si="35"/>
        <v>45309</v>
      </c>
      <c r="B513" s="18" t="str">
        <f ca="1">INDEX(Regions!A$1:A$5, RANDBETWEEN(1, ROWS(Regions!A$1:A$5)))</f>
        <v>דרום</v>
      </c>
      <c r="C513" s="22" t="str">
        <f ca="1">INDEX(Agents!A$1:A$6, RANDBETWEEN(1, ROWS(Agents!A$1:A$6)))</f>
        <v>אורי גולדשטיין</v>
      </c>
      <c r="D513" s="18" t="str">
        <f ca="1">INDEX(Payment_Methods!A$1:A$5, RANDBETWEEN(1, ROWS([1]Payment_method!A$1:A$5)))</f>
        <v>PayPal</v>
      </c>
      <c r="E513" s="23">
        <f ca="1">H513*Agent_Commission!$A$2</f>
        <v>2353.75</v>
      </c>
      <c r="F513" s="19">
        <f t="shared" ca="1" si="36"/>
        <v>25000</v>
      </c>
      <c r="G513" s="20">
        <f ca="1">VLOOKUP(A:A,BOA!F:G,2,FALSE)</f>
        <v>3.766</v>
      </c>
      <c r="H513" s="13">
        <f t="shared" ca="1" si="37"/>
        <v>94150</v>
      </c>
      <c r="I513" s="23">
        <f t="shared" ca="1" si="38"/>
        <v>44953</v>
      </c>
      <c r="J513" s="13">
        <f t="shared" ca="1" si="39"/>
        <v>46843.25</v>
      </c>
    </row>
    <row r="514" spans="1:10">
      <c r="A514" s="21">
        <f t="shared" ca="1" si="35"/>
        <v>45341</v>
      </c>
      <c r="B514" s="18" t="str">
        <f ca="1">INDEX(Regions!A$1:A$5, RANDBETWEEN(1, ROWS(Regions!A$1:A$5)))</f>
        <v>צפון</v>
      </c>
      <c r="C514" s="22" t="str">
        <f ca="1">INDEX(Agents!A$1:A$6, RANDBETWEEN(1, ROWS(Agents!A$1:A$6)))</f>
        <v>אורי גולדשטיין</v>
      </c>
      <c r="D514" s="18" t="str">
        <f ca="1">INDEX(Payment_Methods!A$1:A$5, RANDBETWEEN(1, ROWS([1]Payment_method!A$1:A$5)))</f>
        <v>PayBox</v>
      </c>
      <c r="E514" s="23">
        <f ca="1">H514*Agent_Commission!$A$2</f>
        <v>2127.9250000000002</v>
      </c>
      <c r="F514" s="19">
        <f t="shared" ca="1" si="36"/>
        <v>23500</v>
      </c>
      <c r="G514" s="20">
        <f ca="1">VLOOKUP(A:A,BOA!F:G,2,FALSE)</f>
        <v>3.6219999999999999</v>
      </c>
      <c r="H514" s="13">
        <f t="shared" ca="1" si="37"/>
        <v>85117</v>
      </c>
      <c r="I514" s="23">
        <f t="shared" ca="1" si="38"/>
        <v>25601</v>
      </c>
      <c r="J514" s="13">
        <f t="shared" ca="1" si="39"/>
        <v>57388.074999999997</v>
      </c>
    </row>
    <row r="515" spans="1:10">
      <c r="A515" s="21">
        <f t="shared" ref="A515:A578" ca="1" si="40">RANDBETWEEN(DATE(2023,12,1),DATE(2024,12,1))</f>
        <v>45277</v>
      </c>
      <c r="B515" s="18" t="str">
        <f ca="1">INDEX(Regions!A$1:A$5, RANDBETWEEN(1, ROWS(Regions!A$1:A$5)))</f>
        <v>מערב</v>
      </c>
      <c r="C515" s="22" t="str">
        <f ca="1">INDEX(Agents!A$1:A$6, RANDBETWEEN(1, ROWS(Agents!A$1:A$6)))</f>
        <v>דניאל לוי</v>
      </c>
      <c r="D515" s="18" t="str">
        <f ca="1">INDEX(Payment_Methods!A$1:A$5, RANDBETWEEN(1, ROWS([1]Payment_method!A$1:A$5)))</f>
        <v>Bit</v>
      </c>
      <c r="E515" s="23">
        <f ca="1">H515*Agent_Commission!$A$2</f>
        <v>1508.9250000000002</v>
      </c>
      <c r="F515" s="19">
        <f t="shared" ref="F515:F578" ca="1" si="41">RANDBETWEEN(20, 80)*500</f>
        <v>16500</v>
      </c>
      <c r="G515" s="20">
        <f ca="1">VLOOKUP(A:A,BOA!F:G,2,FALSE)</f>
        <v>3.6579999999999999</v>
      </c>
      <c r="H515" s="13">
        <f t="shared" ref="H515:H578" ca="1" si="42">F515*G515</f>
        <v>60357</v>
      </c>
      <c r="I515" s="23">
        <f t="shared" ref="I515:I578" ca="1" si="43">RANDBETWEEN(15000, 55000)</f>
        <v>36303</v>
      </c>
      <c r="J515" s="13">
        <f t="shared" ref="J515:J578" ca="1" si="44">H515-I515-E515</f>
        <v>22545.075000000001</v>
      </c>
    </row>
    <row r="516" spans="1:10">
      <c r="A516" s="21">
        <f t="shared" ca="1" si="40"/>
        <v>45414</v>
      </c>
      <c r="B516" s="18" t="str">
        <f ca="1">INDEX(Regions!A$1:A$5, RANDBETWEEN(1, ROWS(Regions!A$1:A$5)))</f>
        <v>מערב</v>
      </c>
      <c r="C516" s="22" t="str">
        <f ca="1">INDEX(Agents!A$1:A$6, RANDBETWEEN(1, ROWS(Agents!A$1:A$6)))</f>
        <v>יובל כהן</v>
      </c>
      <c r="D516" s="18" t="str">
        <f ca="1">INDEX(Payment_Methods!A$1:A$5, RANDBETWEEN(1, ROWS([1]Payment_method!A$1:A$5)))</f>
        <v>PayBox</v>
      </c>
      <c r="E516" s="23">
        <f ca="1">H516*Agent_Commission!$A$2</f>
        <v>1261.575</v>
      </c>
      <c r="F516" s="19">
        <f t="shared" ca="1" si="41"/>
        <v>13500</v>
      </c>
      <c r="G516" s="20">
        <f ca="1">VLOOKUP(A:A,BOA!F:G,2,FALSE)</f>
        <v>3.738</v>
      </c>
      <c r="H516" s="13">
        <f t="shared" ca="1" si="42"/>
        <v>50463</v>
      </c>
      <c r="I516" s="23">
        <f t="shared" ca="1" si="43"/>
        <v>52550</v>
      </c>
      <c r="J516" s="13">
        <f t="shared" ca="1" si="44"/>
        <v>-3348.5749999999998</v>
      </c>
    </row>
    <row r="517" spans="1:10">
      <c r="A517" s="21">
        <f t="shared" ca="1" si="40"/>
        <v>45559</v>
      </c>
      <c r="B517" s="18" t="str">
        <f ca="1">INDEX(Regions!A$1:A$5, RANDBETWEEN(1, ROWS(Regions!A$1:A$5)))</f>
        <v>צפון</v>
      </c>
      <c r="C517" s="22" t="str">
        <f ca="1">INDEX(Agents!A$1:A$6, RANDBETWEEN(1, ROWS(Agents!A$1:A$6)))</f>
        <v>מיכל רוזנברג</v>
      </c>
      <c r="D517" s="18" t="str">
        <f ca="1">INDEX(Payment_Methods!A$1:A$5, RANDBETWEEN(1, ROWS([1]Payment_method!A$1:A$5)))</f>
        <v>Bit</v>
      </c>
      <c r="E517" s="23">
        <f ca="1">H517*Agent_Commission!$A$2</f>
        <v>3395.7000000000003</v>
      </c>
      <c r="F517" s="19">
        <f t="shared" ca="1" si="41"/>
        <v>36000</v>
      </c>
      <c r="G517" s="20">
        <f ca="1">VLOOKUP(A:A,BOA!F:G,2,FALSE)</f>
        <v>3.7730000000000001</v>
      </c>
      <c r="H517" s="13">
        <f t="shared" ca="1" si="42"/>
        <v>135828</v>
      </c>
      <c r="I517" s="23">
        <f t="shared" ca="1" si="43"/>
        <v>52576</v>
      </c>
      <c r="J517" s="13">
        <f t="shared" ca="1" si="44"/>
        <v>79856.3</v>
      </c>
    </row>
    <row r="518" spans="1:10">
      <c r="A518" s="21">
        <f t="shared" ca="1" si="40"/>
        <v>45296</v>
      </c>
      <c r="B518" s="18" t="str">
        <f ca="1">INDEX(Regions!A$1:A$5, RANDBETWEEN(1, ROWS(Regions!A$1:A$5)))</f>
        <v>מרכז</v>
      </c>
      <c r="C518" s="22" t="str">
        <f ca="1">INDEX(Agents!A$1:A$6, RANDBETWEEN(1, ROWS(Agents!A$1:A$6)))</f>
        <v>מיכל רוזנברג</v>
      </c>
      <c r="D518" s="18" t="str">
        <f ca="1">INDEX(Payment_Methods!A$1:A$5, RANDBETWEEN(1, ROWS([1]Payment_method!A$1:A$5)))</f>
        <v>Bit</v>
      </c>
      <c r="E518" s="23">
        <f ca="1">H518*Agent_Commission!$A$2</f>
        <v>1919.4</v>
      </c>
      <c r="F518" s="19">
        <f t="shared" ca="1" si="41"/>
        <v>21000</v>
      </c>
      <c r="G518" s="20">
        <f ca="1">VLOOKUP(A:A,BOA!F:G,2,FALSE)</f>
        <v>3.6560000000000001</v>
      </c>
      <c r="H518" s="13">
        <f t="shared" ca="1" si="42"/>
        <v>76776</v>
      </c>
      <c r="I518" s="23">
        <f t="shared" ca="1" si="43"/>
        <v>20179</v>
      </c>
      <c r="J518" s="13">
        <f t="shared" ca="1" si="44"/>
        <v>54677.599999999999</v>
      </c>
    </row>
    <row r="519" spans="1:10">
      <c r="A519" s="21">
        <f t="shared" ca="1" si="40"/>
        <v>45525</v>
      </c>
      <c r="B519" s="18" t="str">
        <f ca="1">INDEX(Regions!A$1:A$5, RANDBETWEEN(1, ROWS(Regions!A$1:A$5)))</f>
        <v>מרכז</v>
      </c>
      <c r="C519" s="22" t="str">
        <f ca="1">INDEX(Agents!A$1:A$6, RANDBETWEEN(1, ROWS(Agents!A$1:A$6)))</f>
        <v>דניאל לוי</v>
      </c>
      <c r="D519" s="18" t="str">
        <f ca="1">INDEX(Payment_Methods!A$1:A$5, RANDBETWEEN(1, ROWS([1]Payment_method!A$1:A$5)))</f>
        <v>Credit</v>
      </c>
      <c r="E519" s="23">
        <f ca="1">H519*Agent_Commission!$A$2</f>
        <v>3489.375</v>
      </c>
      <c r="F519" s="19">
        <f t="shared" ca="1" si="41"/>
        <v>37500</v>
      </c>
      <c r="G519" s="20">
        <f ca="1">VLOOKUP(A:A,BOA!F:G,2,FALSE)</f>
        <v>3.722</v>
      </c>
      <c r="H519" s="13">
        <f t="shared" ca="1" si="42"/>
        <v>139575</v>
      </c>
      <c r="I519" s="23">
        <f t="shared" ca="1" si="43"/>
        <v>41032</v>
      </c>
      <c r="J519" s="13">
        <f t="shared" ca="1" si="44"/>
        <v>95053.625</v>
      </c>
    </row>
    <row r="520" spans="1:10">
      <c r="A520" s="21">
        <f t="shared" ca="1" si="40"/>
        <v>45605</v>
      </c>
      <c r="B520" s="18" t="str">
        <f ca="1">INDEX(Regions!A$1:A$5, RANDBETWEEN(1, ROWS(Regions!A$1:A$5)))</f>
        <v>מזרח</v>
      </c>
      <c r="C520" s="22" t="str">
        <f ca="1">INDEX(Agents!A$1:A$6, RANDBETWEEN(1, ROWS(Agents!A$1:A$6)))</f>
        <v>דניאל לוי</v>
      </c>
      <c r="D520" s="18" t="str">
        <f ca="1">INDEX(Payment_Methods!A$1:A$5, RANDBETWEEN(1, ROWS([1]Payment_method!A$1:A$5)))</f>
        <v>Credit</v>
      </c>
      <c r="E520" s="23">
        <f ca="1">H520*Agent_Commission!$A$2</f>
        <v>1116.6000000000001</v>
      </c>
      <c r="F520" s="19">
        <f t="shared" ca="1" si="41"/>
        <v>12000</v>
      </c>
      <c r="G520" s="20">
        <f ca="1">VLOOKUP(A:A,BOA!F:G,2,FALSE)</f>
        <v>3.722</v>
      </c>
      <c r="H520" s="13">
        <f t="shared" ca="1" si="42"/>
        <v>44664</v>
      </c>
      <c r="I520" s="23">
        <f t="shared" ca="1" si="43"/>
        <v>32980</v>
      </c>
      <c r="J520" s="13">
        <f t="shared" ca="1" si="44"/>
        <v>10567.4</v>
      </c>
    </row>
    <row r="521" spans="1:10">
      <c r="A521" s="21">
        <f t="shared" ca="1" si="40"/>
        <v>45524</v>
      </c>
      <c r="B521" s="18" t="str">
        <f ca="1">INDEX(Regions!A$1:A$5, RANDBETWEEN(1, ROWS(Regions!A$1:A$5)))</f>
        <v>דרום</v>
      </c>
      <c r="C521" s="22" t="str">
        <f ca="1">INDEX(Agents!A$1:A$6, RANDBETWEEN(1, ROWS(Agents!A$1:A$6)))</f>
        <v>מיכל רוזנברג</v>
      </c>
      <c r="D521" s="18" t="str">
        <f ca="1">INDEX(Payment_Methods!A$1:A$5, RANDBETWEEN(1, ROWS([1]Payment_method!A$1:A$5)))</f>
        <v>Cash</v>
      </c>
      <c r="E521" s="23">
        <f ca="1">H521*Agent_Commission!$A$2</f>
        <v>2862.8500000000004</v>
      </c>
      <c r="F521" s="19">
        <f t="shared" ca="1" si="41"/>
        <v>31000</v>
      </c>
      <c r="G521" s="20">
        <f ca="1">VLOOKUP(A:A,BOA!F:G,2,FALSE)</f>
        <v>3.694</v>
      </c>
      <c r="H521" s="13">
        <f t="shared" ca="1" si="42"/>
        <v>114514</v>
      </c>
      <c r="I521" s="23">
        <f t="shared" ca="1" si="43"/>
        <v>32662</v>
      </c>
      <c r="J521" s="13">
        <f t="shared" ca="1" si="44"/>
        <v>78989.149999999994</v>
      </c>
    </row>
    <row r="522" spans="1:10">
      <c r="A522" s="21">
        <f t="shared" ca="1" si="40"/>
        <v>45326</v>
      </c>
      <c r="B522" s="18" t="str">
        <f ca="1">INDEX(Regions!A$1:A$5, RANDBETWEEN(1, ROWS(Regions!A$1:A$5)))</f>
        <v>מערב</v>
      </c>
      <c r="C522" s="22" t="str">
        <f ca="1">INDEX(Agents!A$1:A$6, RANDBETWEEN(1, ROWS(Agents!A$1:A$6)))</f>
        <v>אורי גולדשטיין</v>
      </c>
      <c r="D522" s="18" t="str">
        <f ca="1">INDEX(Payment_Methods!A$1:A$5, RANDBETWEEN(1, ROWS([1]Payment_method!A$1:A$5)))</f>
        <v>Bit</v>
      </c>
      <c r="E522" s="23">
        <f ca="1">H522*Agent_Commission!$A$2</f>
        <v>1138.75</v>
      </c>
      <c r="F522" s="19">
        <f t="shared" ca="1" si="41"/>
        <v>12500</v>
      </c>
      <c r="G522" s="20">
        <f ca="1">VLOOKUP(A:A,BOA!F:G,2,FALSE)</f>
        <v>3.6440000000000001</v>
      </c>
      <c r="H522" s="13">
        <f t="shared" ca="1" si="42"/>
        <v>45550</v>
      </c>
      <c r="I522" s="23">
        <f t="shared" ca="1" si="43"/>
        <v>52071</v>
      </c>
      <c r="J522" s="13">
        <f t="shared" ca="1" si="44"/>
        <v>-7659.75</v>
      </c>
    </row>
    <row r="523" spans="1:10">
      <c r="A523" s="21">
        <f t="shared" ca="1" si="40"/>
        <v>45469</v>
      </c>
      <c r="B523" s="18" t="str">
        <f ca="1">INDEX(Regions!A$1:A$5, RANDBETWEEN(1, ROWS(Regions!A$1:A$5)))</f>
        <v>צפון</v>
      </c>
      <c r="C523" s="22" t="str">
        <f ca="1">INDEX(Agents!A$1:A$6, RANDBETWEEN(1, ROWS(Agents!A$1:A$6)))</f>
        <v>יובל כהן</v>
      </c>
      <c r="D523" s="18" t="str">
        <f ca="1">INDEX(Payment_Methods!A$1:A$5, RANDBETWEEN(1, ROWS([1]Payment_method!A$1:A$5)))</f>
        <v>Cash</v>
      </c>
      <c r="E523" s="23">
        <f ca="1">H523*Agent_Commission!$A$2</f>
        <v>1078.7</v>
      </c>
      <c r="F523" s="19">
        <f t="shared" ca="1" si="41"/>
        <v>11500</v>
      </c>
      <c r="G523" s="20">
        <f ca="1">VLOOKUP(A:A,BOA!F:G,2,FALSE)</f>
        <v>3.7519999999999998</v>
      </c>
      <c r="H523" s="13">
        <f t="shared" ca="1" si="42"/>
        <v>43148</v>
      </c>
      <c r="I523" s="23">
        <f t="shared" ca="1" si="43"/>
        <v>27197</v>
      </c>
      <c r="J523" s="13">
        <f t="shared" ca="1" si="44"/>
        <v>14872.3</v>
      </c>
    </row>
    <row r="524" spans="1:10">
      <c r="A524" s="21">
        <f t="shared" ca="1" si="40"/>
        <v>45499</v>
      </c>
      <c r="B524" s="18" t="str">
        <f ca="1">INDEX(Regions!A$1:A$5, RANDBETWEEN(1, ROWS(Regions!A$1:A$5)))</f>
        <v>דרום</v>
      </c>
      <c r="C524" s="22" t="str">
        <f ca="1">INDEX(Agents!A$1:A$6, RANDBETWEEN(1, ROWS(Agents!A$1:A$6)))</f>
        <v>נועם אברמוביץ</v>
      </c>
      <c r="D524" s="18" t="str">
        <f ca="1">INDEX(Payment_Methods!A$1:A$5, RANDBETWEEN(1, ROWS([1]Payment_method!A$1:A$5)))</f>
        <v>PayPal</v>
      </c>
      <c r="E524" s="23">
        <f ca="1">H524*Agent_Commission!$A$2</f>
        <v>2944</v>
      </c>
      <c r="F524" s="19">
        <f t="shared" ca="1" si="41"/>
        <v>32000</v>
      </c>
      <c r="G524" s="20">
        <f ca="1">VLOOKUP(A:A,BOA!F:G,2,FALSE)</f>
        <v>3.68</v>
      </c>
      <c r="H524" s="13">
        <f t="shared" ca="1" si="42"/>
        <v>117760</v>
      </c>
      <c r="I524" s="23">
        <f t="shared" ca="1" si="43"/>
        <v>17070</v>
      </c>
      <c r="J524" s="13">
        <f t="shared" ca="1" si="44"/>
        <v>97746</v>
      </c>
    </row>
    <row r="525" spans="1:10">
      <c r="A525" s="21">
        <f t="shared" ca="1" si="40"/>
        <v>45292</v>
      </c>
      <c r="B525" s="18" t="str">
        <f ca="1">INDEX(Regions!A$1:A$5, RANDBETWEEN(1, ROWS(Regions!A$1:A$5)))</f>
        <v>מערב</v>
      </c>
      <c r="C525" s="22" t="str">
        <f ca="1">INDEX(Agents!A$1:A$6, RANDBETWEEN(1, ROWS(Agents!A$1:A$6)))</f>
        <v>מיכל רוזנברג</v>
      </c>
      <c r="D525" s="18" t="str">
        <f ca="1">INDEX(Payment_Methods!A$1:A$5, RANDBETWEEN(1, ROWS([1]Payment_method!A$1:A$5)))</f>
        <v>PayBox</v>
      </c>
      <c r="E525" s="23">
        <f ca="1">H525*Agent_Commission!$A$2</f>
        <v>2312.2125000000001</v>
      </c>
      <c r="F525" s="19">
        <f t="shared" ca="1" si="41"/>
        <v>25500</v>
      </c>
      <c r="G525" s="20">
        <f ca="1">VLOOKUP(A:A,BOA!F:G,2,FALSE)</f>
        <v>3.6269999999999998</v>
      </c>
      <c r="H525" s="13">
        <f t="shared" ca="1" si="42"/>
        <v>92488.5</v>
      </c>
      <c r="I525" s="23">
        <f t="shared" ca="1" si="43"/>
        <v>21586</v>
      </c>
      <c r="J525" s="13">
        <f t="shared" ca="1" si="44"/>
        <v>68590.287500000006</v>
      </c>
    </row>
    <row r="526" spans="1:10">
      <c r="A526" s="21">
        <f t="shared" ca="1" si="40"/>
        <v>45358</v>
      </c>
      <c r="B526" s="18" t="str">
        <f ca="1">INDEX(Regions!A$1:A$5, RANDBETWEEN(1, ROWS(Regions!A$1:A$5)))</f>
        <v>מערב</v>
      </c>
      <c r="C526" s="22" t="str">
        <f ca="1">INDEX(Agents!A$1:A$6, RANDBETWEEN(1, ROWS(Agents!A$1:A$6)))</f>
        <v>יובל כהן</v>
      </c>
      <c r="D526" s="18" t="str">
        <f ca="1">INDEX(Payment_Methods!A$1:A$5, RANDBETWEEN(1, ROWS([1]Payment_method!A$1:A$5)))</f>
        <v>PayBox</v>
      </c>
      <c r="E526" s="23">
        <f ca="1">H526*Agent_Commission!$A$2</f>
        <v>1615.5</v>
      </c>
      <c r="F526" s="19">
        <f t="shared" ca="1" si="41"/>
        <v>18000</v>
      </c>
      <c r="G526" s="20">
        <f ca="1">VLOOKUP(A:A,BOA!F:G,2,FALSE)</f>
        <v>3.59</v>
      </c>
      <c r="H526" s="13">
        <f t="shared" ca="1" si="42"/>
        <v>64620</v>
      </c>
      <c r="I526" s="23">
        <f t="shared" ca="1" si="43"/>
        <v>35315</v>
      </c>
      <c r="J526" s="13">
        <f t="shared" ca="1" si="44"/>
        <v>27689.5</v>
      </c>
    </row>
    <row r="527" spans="1:10">
      <c r="A527" s="21">
        <f t="shared" ca="1" si="40"/>
        <v>45291</v>
      </c>
      <c r="B527" s="18" t="str">
        <f ca="1">INDEX(Regions!A$1:A$5, RANDBETWEEN(1, ROWS(Regions!A$1:A$5)))</f>
        <v>מזרח</v>
      </c>
      <c r="C527" s="22" t="str">
        <f ca="1">INDEX(Agents!A$1:A$6, RANDBETWEEN(1, ROWS(Agents!A$1:A$6)))</f>
        <v>אורי גולדשטיין</v>
      </c>
      <c r="D527" s="18" t="str">
        <f ca="1">INDEX(Payment_Methods!A$1:A$5, RANDBETWEEN(1, ROWS([1]Payment_method!A$1:A$5)))</f>
        <v>PayPal</v>
      </c>
      <c r="E527" s="23">
        <f ca="1">H527*Agent_Commission!$A$2</f>
        <v>2493.5625</v>
      </c>
      <c r="F527" s="19">
        <f t="shared" ca="1" si="41"/>
        <v>27500</v>
      </c>
      <c r="G527" s="20">
        <f ca="1">VLOOKUP(A:A,BOA!F:G,2,FALSE)</f>
        <v>3.6269999999999998</v>
      </c>
      <c r="H527" s="13">
        <f t="shared" ca="1" si="42"/>
        <v>99742.5</v>
      </c>
      <c r="I527" s="23">
        <f t="shared" ca="1" si="43"/>
        <v>27074</v>
      </c>
      <c r="J527" s="13">
        <f t="shared" ca="1" si="44"/>
        <v>70174.9375</v>
      </c>
    </row>
    <row r="528" spans="1:10">
      <c r="A528" s="21">
        <f t="shared" ca="1" si="40"/>
        <v>45550</v>
      </c>
      <c r="B528" s="18" t="str">
        <f ca="1">INDEX(Regions!A$1:A$5, RANDBETWEEN(1, ROWS(Regions!A$1:A$5)))</f>
        <v>מרכז</v>
      </c>
      <c r="C528" s="22" t="str">
        <f ca="1">INDEX(Agents!A$1:A$6, RANDBETWEEN(1, ROWS(Agents!A$1:A$6)))</f>
        <v>יובל כהן</v>
      </c>
      <c r="D528" s="18" t="str">
        <f ca="1">INDEX(Payment_Methods!A$1:A$5, RANDBETWEEN(1, ROWS([1]Payment_method!A$1:A$5)))</f>
        <v>Cash</v>
      </c>
      <c r="E528" s="23">
        <f ca="1">H528*Agent_Commission!$A$2</f>
        <v>973.08750000000009</v>
      </c>
      <c r="F528" s="19">
        <f t="shared" ca="1" si="41"/>
        <v>10500</v>
      </c>
      <c r="G528" s="20">
        <f ca="1">VLOOKUP(A:A,BOA!F:G,2,FALSE)</f>
        <v>3.7069999999999999</v>
      </c>
      <c r="H528" s="13">
        <f t="shared" ca="1" si="42"/>
        <v>38923.5</v>
      </c>
      <c r="I528" s="23">
        <f t="shared" ca="1" si="43"/>
        <v>21260</v>
      </c>
      <c r="J528" s="13">
        <f t="shared" ca="1" si="44"/>
        <v>16690.412499999999</v>
      </c>
    </row>
    <row r="529" spans="1:10">
      <c r="A529" s="21">
        <f t="shared" ca="1" si="40"/>
        <v>45568</v>
      </c>
      <c r="B529" s="18" t="str">
        <f ca="1">INDEX(Regions!A$1:A$5, RANDBETWEEN(1, ROWS(Regions!A$1:A$5)))</f>
        <v>דרום</v>
      </c>
      <c r="C529" s="22" t="str">
        <f ca="1">INDEX(Agents!A$1:A$6, RANDBETWEEN(1, ROWS(Agents!A$1:A$6)))</f>
        <v>אורי גולדשטיין</v>
      </c>
      <c r="D529" s="18" t="str">
        <f ca="1">INDEX(Payment_Methods!A$1:A$5, RANDBETWEEN(1, ROWS([1]Payment_method!A$1:A$5)))</f>
        <v>Bit</v>
      </c>
      <c r="E529" s="23">
        <f ca="1">H529*Agent_Commission!$A$2</f>
        <v>3210.2250000000004</v>
      </c>
      <c r="F529" s="19">
        <f t="shared" ca="1" si="41"/>
        <v>34500</v>
      </c>
      <c r="G529" s="20">
        <f ca="1">VLOOKUP(A:A,BOA!F:G,2,FALSE)</f>
        <v>3.722</v>
      </c>
      <c r="H529" s="13">
        <f t="shared" ca="1" si="42"/>
        <v>128409</v>
      </c>
      <c r="I529" s="23">
        <f t="shared" ca="1" si="43"/>
        <v>35802</v>
      </c>
      <c r="J529" s="13">
        <f t="shared" ca="1" si="44"/>
        <v>89396.774999999994</v>
      </c>
    </row>
    <row r="530" spans="1:10">
      <c r="A530" s="21">
        <f t="shared" ca="1" si="40"/>
        <v>45604</v>
      </c>
      <c r="B530" s="18" t="str">
        <f ca="1">INDEX(Regions!A$1:A$5, RANDBETWEEN(1, ROWS(Regions!A$1:A$5)))</f>
        <v>מרכז</v>
      </c>
      <c r="C530" s="22" t="str">
        <f ca="1">INDEX(Agents!A$1:A$6, RANDBETWEEN(1, ROWS(Agents!A$1:A$6)))</f>
        <v>יובל כהן</v>
      </c>
      <c r="D530" s="18" t="str">
        <f ca="1">INDEX(Payment_Methods!A$1:A$5, RANDBETWEEN(1, ROWS([1]Payment_method!A$1:A$5)))</f>
        <v>Cash</v>
      </c>
      <c r="E530" s="23">
        <f ca="1">H530*Agent_Commission!$A$2</f>
        <v>2326.25</v>
      </c>
      <c r="F530" s="19">
        <f t="shared" ca="1" si="41"/>
        <v>25000</v>
      </c>
      <c r="G530" s="20">
        <f ca="1">VLOOKUP(A:A,BOA!F:G,2,FALSE)</f>
        <v>3.722</v>
      </c>
      <c r="H530" s="13">
        <f t="shared" ca="1" si="42"/>
        <v>93050</v>
      </c>
      <c r="I530" s="23">
        <f t="shared" ca="1" si="43"/>
        <v>32151</v>
      </c>
      <c r="J530" s="13">
        <f t="shared" ca="1" si="44"/>
        <v>58572.75</v>
      </c>
    </row>
    <row r="531" spans="1:10">
      <c r="A531" s="21">
        <f t="shared" ca="1" si="40"/>
        <v>45289</v>
      </c>
      <c r="B531" s="18" t="str">
        <f ca="1">INDEX(Regions!A$1:A$5, RANDBETWEEN(1, ROWS(Regions!A$1:A$5)))</f>
        <v>מזרח</v>
      </c>
      <c r="C531" s="22" t="str">
        <f ca="1">INDEX(Agents!A$1:A$6, RANDBETWEEN(1, ROWS(Agents!A$1:A$6)))</f>
        <v>יעל פרידמן</v>
      </c>
      <c r="D531" s="18" t="str">
        <f ca="1">INDEX(Payment_Methods!A$1:A$5, RANDBETWEEN(1, ROWS([1]Payment_method!A$1:A$5)))</f>
        <v>Credit</v>
      </c>
      <c r="E531" s="23">
        <f ca="1">H531*Agent_Commission!$A$2</f>
        <v>1405.4625000000001</v>
      </c>
      <c r="F531" s="19">
        <f t="shared" ca="1" si="41"/>
        <v>15500</v>
      </c>
      <c r="G531" s="20">
        <f ca="1">VLOOKUP(A:A,BOA!F:G,2,FALSE)</f>
        <v>3.6269999999999998</v>
      </c>
      <c r="H531" s="13">
        <f t="shared" ca="1" si="42"/>
        <v>56218.5</v>
      </c>
      <c r="I531" s="23">
        <f t="shared" ca="1" si="43"/>
        <v>22836</v>
      </c>
      <c r="J531" s="13">
        <f t="shared" ca="1" si="44"/>
        <v>31977.037499999999</v>
      </c>
    </row>
    <row r="532" spans="1:10">
      <c r="A532" s="21">
        <f t="shared" ca="1" si="40"/>
        <v>45381</v>
      </c>
      <c r="B532" s="18" t="str">
        <f ca="1">INDEX(Regions!A$1:A$5, RANDBETWEEN(1, ROWS(Regions!A$1:A$5)))</f>
        <v>דרום</v>
      </c>
      <c r="C532" s="22" t="str">
        <f ca="1">INDEX(Agents!A$1:A$6, RANDBETWEEN(1, ROWS(Agents!A$1:A$6)))</f>
        <v>אורי גולדשטיין</v>
      </c>
      <c r="D532" s="18" t="str">
        <f ca="1">INDEX(Payment_Methods!A$1:A$5, RANDBETWEEN(1, ROWS([1]Payment_method!A$1:A$5)))</f>
        <v>Bit</v>
      </c>
      <c r="E532" s="23">
        <f ca="1">H532*Agent_Commission!$A$2</f>
        <v>1104.3</v>
      </c>
      <c r="F532" s="19">
        <f t="shared" ca="1" si="41"/>
        <v>12000</v>
      </c>
      <c r="G532" s="20">
        <f ca="1">VLOOKUP(A:A,BOA!F:G,2,FALSE)</f>
        <v>3.681</v>
      </c>
      <c r="H532" s="13">
        <f t="shared" ca="1" si="42"/>
        <v>44172</v>
      </c>
      <c r="I532" s="23">
        <f t="shared" ca="1" si="43"/>
        <v>44847</v>
      </c>
      <c r="J532" s="13">
        <f t="shared" ca="1" si="44"/>
        <v>-1779.3</v>
      </c>
    </row>
    <row r="533" spans="1:10">
      <c r="A533" s="21">
        <f t="shared" ca="1" si="40"/>
        <v>45422</v>
      </c>
      <c r="B533" s="18" t="str">
        <f ca="1">INDEX(Regions!A$1:A$5, RANDBETWEEN(1, ROWS(Regions!A$1:A$5)))</f>
        <v>מרכז</v>
      </c>
      <c r="C533" s="22" t="str">
        <f ca="1">INDEX(Agents!A$1:A$6, RANDBETWEEN(1, ROWS(Agents!A$1:A$6)))</f>
        <v>יעל פרידמן</v>
      </c>
      <c r="D533" s="18" t="str">
        <f ca="1">INDEX(Payment_Methods!A$1:A$5, RANDBETWEEN(1, ROWS([1]Payment_method!A$1:A$5)))</f>
        <v>PayBox</v>
      </c>
      <c r="E533" s="23">
        <f ca="1">H533*Agent_Commission!$A$2</f>
        <v>2558.1875</v>
      </c>
      <c r="F533" s="19">
        <f t="shared" ca="1" si="41"/>
        <v>27500</v>
      </c>
      <c r="G533" s="20">
        <f ca="1">VLOOKUP(A:A,BOA!F:G,2,FALSE)</f>
        <v>3.7210000000000001</v>
      </c>
      <c r="H533" s="13">
        <f t="shared" ca="1" si="42"/>
        <v>102327.5</v>
      </c>
      <c r="I533" s="23">
        <f t="shared" ca="1" si="43"/>
        <v>27512</v>
      </c>
      <c r="J533" s="13">
        <f t="shared" ca="1" si="44"/>
        <v>72257.3125</v>
      </c>
    </row>
    <row r="534" spans="1:10">
      <c r="A534" s="21">
        <f t="shared" ca="1" si="40"/>
        <v>45383</v>
      </c>
      <c r="B534" s="18" t="str">
        <f ca="1">INDEX(Regions!A$1:A$5, RANDBETWEEN(1, ROWS(Regions!A$1:A$5)))</f>
        <v>מרכז</v>
      </c>
      <c r="C534" s="22" t="str">
        <f ca="1">INDEX(Agents!A$1:A$6, RANDBETWEEN(1, ROWS(Agents!A$1:A$6)))</f>
        <v>יובל כהן</v>
      </c>
      <c r="D534" s="18" t="str">
        <f ca="1">INDEX(Payment_Methods!A$1:A$5, RANDBETWEEN(1, ROWS([1]Payment_method!A$1:A$5)))</f>
        <v>Cash</v>
      </c>
      <c r="E534" s="23">
        <f ca="1">H534*Agent_Commission!$A$2</f>
        <v>961.53750000000002</v>
      </c>
      <c r="F534" s="19">
        <f t="shared" ca="1" si="41"/>
        <v>10500</v>
      </c>
      <c r="G534" s="20">
        <f ca="1">VLOOKUP(A:A,BOA!F:G,2,FALSE)</f>
        <v>3.6629999999999998</v>
      </c>
      <c r="H534" s="13">
        <f t="shared" ca="1" si="42"/>
        <v>38461.5</v>
      </c>
      <c r="I534" s="23">
        <f t="shared" ca="1" si="43"/>
        <v>20000</v>
      </c>
      <c r="J534" s="13">
        <f t="shared" ca="1" si="44"/>
        <v>17499.962500000001</v>
      </c>
    </row>
    <row r="535" spans="1:10">
      <c r="A535" s="21">
        <f t="shared" ca="1" si="40"/>
        <v>45374</v>
      </c>
      <c r="B535" s="18" t="str">
        <f ca="1">INDEX(Regions!A$1:A$5, RANDBETWEEN(1, ROWS(Regions!A$1:A$5)))</f>
        <v>מרכז</v>
      </c>
      <c r="C535" s="22" t="str">
        <f ca="1">INDEX(Agents!A$1:A$6, RANDBETWEEN(1, ROWS(Agents!A$1:A$6)))</f>
        <v>נועם אברמוביץ</v>
      </c>
      <c r="D535" s="18" t="str">
        <f ca="1">INDEX(Payment_Methods!A$1:A$5, RANDBETWEEN(1, ROWS([1]Payment_method!A$1:A$5)))</f>
        <v>Cash</v>
      </c>
      <c r="E535" s="23">
        <f ca="1">H535*Agent_Commission!$A$2</f>
        <v>2761.7750000000001</v>
      </c>
      <c r="F535" s="19">
        <f t="shared" ca="1" si="41"/>
        <v>30500</v>
      </c>
      <c r="G535" s="20">
        <f ca="1">VLOOKUP(A:A,BOA!F:G,2,FALSE)</f>
        <v>3.6219999999999999</v>
      </c>
      <c r="H535" s="13">
        <f t="shared" ca="1" si="42"/>
        <v>110471</v>
      </c>
      <c r="I535" s="23">
        <f t="shared" ca="1" si="43"/>
        <v>25795</v>
      </c>
      <c r="J535" s="13">
        <f t="shared" ca="1" si="44"/>
        <v>81914.225000000006</v>
      </c>
    </row>
    <row r="536" spans="1:10">
      <c r="A536" s="21">
        <f t="shared" ca="1" si="40"/>
        <v>45551</v>
      </c>
      <c r="B536" s="18" t="str">
        <f ca="1">INDEX(Regions!A$1:A$5, RANDBETWEEN(1, ROWS(Regions!A$1:A$5)))</f>
        <v>מרכז</v>
      </c>
      <c r="C536" s="22" t="str">
        <f ca="1">INDEX(Agents!A$1:A$6, RANDBETWEEN(1, ROWS(Agents!A$1:A$6)))</f>
        <v>יעל פרידמן</v>
      </c>
      <c r="D536" s="18" t="str">
        <f ca="1">INDEX(Payment_Methods!A$1:A$5, RANDBETWEEN(1, ROWS([1]Payment_method!A$1:A$5)))</f>
        <v>Cash</v>
      </c>
      <c r="E536" s="23">
        <f ca="1">H536*Agent_Commission!$A$2</f>
        <v>2759.7250000000004</v>
      </c>
      <c r="F536" s="19">
        <f t="shared" ca="1" si="41"/>
        <v>29500</v>
      </c>
      <c r="G536" s="20">
        <f ca="1">VLOOKUP(A:A,BOA!F:G,2,FALSE)</f>
        <v>3.742</v>
      </c>
      <c r="H536" s="13">
        <f t="shared" ca="1" si="42"/>
        <v>110389</v>
      </c>
      <c r="I536" s="23">
        <f t="shared" ca="1" si="43"/>
        <v>37544</v>
      </c>
      <c r="J536" s="13">
        <f t="shared" ca="1" si="44"/>
        <v>70085.274999999994</v>
      </c>
    </row>
    <row r="537" spans="1:10">
      <c r="A537" s="21">
        <f t="shared" ca="1" si="40"/>
        <v>45383</v>
      </c>
      <c r="B537" s="18" t="str">
        <f ca="1">INDEX(Regions!A$1:A$5, RANDBETWEEN(1, ROWS(Regions!A$1:A$5)))</f>
        <v>מרכז</v>
      </c>
      <c r="C537" s="22" t="str">
        <f ca="1">INDEX(Agents!A$1:A$6, RANDBETWEEN(1, ROWS(Agents!A$1:A$6)))</f>
        <v>דניאל לוי</v>
      </c>
      <c r="D537" s="18" t="str">
        <f ca="1">INDEX(Payment_Methods!A$1:A$5, RANDBETWEEN(1, ROWS([1]Payment_method!A$1:A$5)))</f>
        <v>PayPal</v>
      </c>
      <c r="E537" s="23">
        <f ca="1">H537*Agent_Commission!$A$2</f>
        <v>1190.4750000000001</v>
      </c>
      <c r="F537" s="19">
        <f t="shared" ca="1" si="41"/>
        <v>13000</v>
      </c>
      <c r="G537" s="20">
        <f ca="1">VLOOKUP(A:A,BOA!F:G,2,FALSE)</f>
        <v>3.6629999999999998</v>
      </c>
      <c r="H537" s="13">
        <f t="shared" ca="1" si="42"/>
        <v>47619</v>
      </c>
      <c r="I537" s="23">
        <f t="shared" ca="1" si="43"/>
        <v>33982</v>
      </c>
      <c r="J537" s="13">
        <f t="shared" ca="1" si="44"/>
        <v>12446.525</v>
      </c>
    </row>
    <row r="538" spans="1:10">
      <c r="A538" s="21">
        <f t="shared" ca="1" si="40"/>
        <v>45618</v>
      </c>
      <c r="B538" s="18" t="str">
        <f ca="1">INDEX(Regions!A$1:A$5, RANDBETWEEN(1, ROWS(Regions!A$1:A$5)))</f>
        <v>דרום</v>
      </c>
      <c r="C538" s="22" t="str">
        <f ca="1">INDEX(Agents!A$1:A$6, RANDBETWEEN(1, ROWS(Agents!A$1:A$6)))</f>
        <v>נועם אברמוביץ</v>
      </c>
      <c r="D538" s="18" t="str">
        <f ca="1">INDEX(Payment_Methods!A$1:A$5, RANDBETWEEN(1, ROWS([1]Payment_method!A$1:A$5)))</f>
        <v>Credit</v>
      </c>
      <c r="E538" s="23">
        <f ca="1">H538*Agent_Commission!$A$2</f>
        <v>2190.2000000000003</v>
      </c>
      <c r="F538" s="19">
        <f t="shared" ca="1" si="41"/>
        <v>23500</v>
      </c>
      <c r="G538" s="20">
        <f ca="1">VLOOKUP(A:A,BOA!F:G,2,FALSE)</f>
        <v>3.7280000000000002</v>
      </c>
      <c r="H538" s="13">
        <f t="shared" ca="1" si="42"/>
        <v>87608</v>
      </c>
      <c r="I538" s="23">
        <f t="shared" ca="1" si="43"/>
        <v>35326</v>
      </c>
      <c r="J538" s="13">
        <f t="shared" ca="1" si="44"/>
        <v>50091.8</v>
      </c>
    </row>
    <row r="539" spans="1:10">
      <c r="A539" s="21">
        <f t="shared" ca="1" si="40"/>
        <v>45425</v>
      </c>
      <c r="B539" s="18" t="str">
        <f ca="1">INDEX(Regions!A$1:A$5, RANDBETWEEN(1, ROWS(Regions!A$1:A$5)))</f>
        <v>צפון</v>
      </c>
      <c r="C539" s="22" t="str">
        <f ca="1">INDEX(Agents!A$1:A$6, RANDBETWEEN(1, ROWS(Agents!A$1:A$6)))</f>
        <v>אורי גולדשטיין</v>
      </c>
      <c r="D539" s="18" t="str">
        <f ca="1">INDEX(Payment_Methods!A$1:A$5, RANDBETWEEN(1, ROWS([1]Payment_method!A$1:A$5)))</f>
        <v>PayPal</v>
      </c>
      <c r="E539" s="23">
        <f ca="1">H539*Agent_Commission!$A$2</f>
        <v>1210.3</v>
      </c>
      <c r="F539" s="19">
        <f t="shared" ca="1" si="41"/>
        <v>13000</v>
      </c>
      <c r="G539" s="20">
        <f ca="1">VLOOKUP(A:A,BOA!F:G,2,FALSE)</f>
        <v>3.7240000000000002</v>
      </c>
      <c r="H539" s="13">
        <f t="shared" ca="1" si="42"/>
        <v>48412</v>
      </c>
      <c r="I539" s="23">
        <f t="shared" ca="1" si="43"/>
        <v>26923</v>
      </c>
      <c r="J539" s="13">
        <f t="shared" ca="1" si="44"/>
        <v>20278.7</v>
      </c>
    </row>
    <row r="540" spans="1:10">
      <c r="A540" s="21">
        <f t="shared" ca="1" si="40"/>
        <v>45380</v>
      </c>
      <c r="B540" s="18" t="str">
        <f ca="1">INDEX(Regions!A$1:A$5, RANDBETWEEN(1, ROWS(Regions!A$1:A$5)))</f>
        <v>דרום</v>
      </c>
      <c r="C540" s="22" t="str">
        <f ca="1">INDEX(Agents!A$1:A$6, RANDBETWEEN(1, ROWS(Agents!A$1:A$6)))</f>
        <v>יעל פרידמן</v>
      </c>
      <c r="D540" s="18" t="str">
        <f ca="1">INDEX(Payment_Methods!A$1:A$5, RANDBETWEEN(1, ROWS([1]Payment_method!A$1:A$5)))</f>
        <v>Credit</v>
      </c>
      <c r="E540" s="23">
        <f ca="1">H540*Agent_Commission!$A$2</f>
        <v>3174.8625000000002</v>
      </c>
      <c r="F540" s="19">
        <f t="shared" ca="1" si="41"/>
        <v>34500</v>
      </c>
      <c r="G540" s="20">
        <f ca="1">VLOOKUP(A:A,BOA!F:G,2,FALSE)</f>
        <v>3.681</v>
      </c>
      <c r="H540" s="13">
        <f t="shared" ca="1" si="42"/>
        <v>126994.5</v>
      </c>
      <c r="I540" s="23">
        <f t="shared" ca="1" si="43"/>
        <v>30988</v>
      </c>
      <c r="J540" s="13">
        <f t="shared" ca="1" si="44"/>
        <v>92831.637499999997</v>
      </c>
    </row>
    <row r="541" spans="1:10">
      <c r="A541" s="21">
        <f t="shared" ca="1" si="40"/>
        <v>45605</v>
      </c>
      <c r="B541" s="18" t="str">
        <f ca="1">INDEX(Regions!A$1:A$5, RANDBETWEEN(1, ROWS(Regions!A$1:A$5)))</f>
        <v>צפון</v>
      </c>
      <c r="C541" s="22" t="str">
        <f ca="1">INDEX(Agents!A$1:A$6, RANDBETWEEN(1, ROWS(Agents!A$1:A$6)))</f>
        <v>דניאל לוי</v>
      </c>
      <c r="D541" s="18" t="str">
        <f ca="1">INDEX(Payment_Methods!A$1:A$5, RANDBETWEEN(1, ROWS([1]Payment_method!A$1:A$5)))</f>
        <v>Cash</v>
      </c>
      <c r="E541" s="23">
        <f ca="1">H541*Agent_Commission!$A$2</f>
        <v>2233.2000000000003</v>
      </c>
      <c r="F541" s="19">
        <f t="shared" ca="1" si="41"/>
        <v>24000</v>
      </c>
      <c r="G541" s="20">
        <f ca="1">VLOOKUP(A:A,BOA!F:G,2,FALSE)</f>
        <v>3.722</v>
      </c>
      <c r="H541" s="13">
        <f t="shared" ca="1" si="42"/>
        <v>89328</v>
      </c>
      <c r="I541" s="23">
        <f t="shared" ca="1" si="43"/>
        <v>29395</v>
      </c>
      <c r="J541" s="13">
        <f t="shared" ca="1" si="44"/>
        <v>57699.8</v>
      </c>
    </row>
    <row r="542" spans="1:10">
      <c r="A542" s="21">
        <f t="shared" ca="1" si="40"/>
        <v>45476</v>
      </c>
      <c r="B542" s="18" t="str">
        <f ca="1">INDEX(Regions!A$1:A$5, RANDBETWEEN(1, ROWS(Regions!A$1:A$5)))</f>
        <v>דרום</v>
      </c>
      <c r="C542" s="22" t="str">
        <f ca="1">INDEX(Agents!A$1:A$6, RANDBETWEEN(1, ROWS(Agents!A$1:A$6)))</f>
        <v>מיכל רוזנברג</v>
      </c>
      <c r="D542" s="18" t="str">
        <f ca="1">INDEX(Payment_Methods!A$1:A$5, RANDBETWEEN(1, ROWS([1]Payment_method!A$1:A$5)))</f>
        <v>Credit</v>
      </c>
      <c r="E542" s="23">
        <f ca="1">H542*Agent_Commission!$A$2</f>
        <v>2210.7625000000003</v>
      </c>
      <c r="F542" s="19">
        <f t="shared" ca="1" si="41"/>
        <v>23500</v>
      </c>
      <c r="G542" s="20">
        <f ca="1">VLOOKUP(A:A,BOA!F:G,2,FALSE)</f>
        <v>3.7629999999999999</v>
      </c>
      <c r="H542" s="13">
        <f t="shared" ca="1" si="42"/>
        <v>88430.5</v>
      </c>
      <c r="I542" s="23">
        <f t="shared" ca="1" si="43"/>
        <v>29717</v>
      </c>
      <c r="J542" s="13">
        <f t="shared" ca="1" si="44"/>
        <v>56502.737500000003</v>
      </c>
    </row>
    <row r="543" spans="1:10">
      <c r="A543" s="21">
        <f t="shared" ca="1" si="40"/>
        <v>45516</v>
      </c>
      <c r="B543" s="18" t="str">
        <f ca="1">INDEX(Regions!A$1:A$5, RANDBETWEEN(1, ROWS(Regions!A$1:A$5)))</f>
        <v>מזרח</v>
      </c>
      <c r="C543" s="22" t="str">
        <f ca="1">INDEX(Agents!A$1:A$6, RANDBETWEEN(1, ROWS(Agents!A$1:A$6)))</f>
        <v>נועם אברמוביץ</v>
      </c>
      <c r="D543" s="18" t="str">
        <f ca="1">INDEX(Payment_Methods!A$1:A$5, RANDBETWEEN(1, ROWS([1]Payment_method!A$1:A$5)))</f>
        <v>Cash</v>
      </c>
      <c r="E543" s="23">
        <f ca="1">H543*Agent_Commission!$A$2</f>
        <v>1131</v>
      </c>
      <c r="F543" s="19">
        <f t="shared" ca="1" si="41"/>
        <v>12000</v>
      </c>
      <c r="G543" s="20">
        <f ca="1">VLOOKUP(A:A,BOA!F:G,2,FALSE)</f>
        <v>3.77</v>
      </c>
      <c r="H543" s="13">
        <f t="shared" ca="1" si="42"/>
        <v>45240</v>
      </c>
      <c r="I543" s="23">
        <f t="shared" ca="1" si="43"/>
        <v>36166</v>
      </c>
      <c r="J543" s="13">
        <f t="shared" ca="1" si="44"/>
        <v>7943</v>
      </c>
    </row>
    <row r="544" spans="1:10">
      <c r="A544" s="21">
        <f t="shared" ca="1" si="40"/>
        <v>45512</v>
      </c>
      <c r="B544" s="18" t="str">
        <f ca="1">INDEX(Regions!A$1:A$5, RANDBETWEEN(1, ROWS(Regions!A$1:A$5)))</f>
        <v>מרכז</v>
      </c>
      <c r="C544" s="22" t="str">
        <f ca="1">INDEX(Agents!A$1:A$6, RANDBETWEEN(1, ROWS(Agents!A$1:A$6)))</f>
        <v>יובל כהן</v>
      </c>
      <c r="D544" s="18" t="str">
        <f ca="1">INDEX(Payment_Methods!A$1:A$5, RANDBETWEEN(1, ROWS([1]Payment_method!A$1:A$5)))</f>
        <v>Cash</v>
      </c>
      <c r="E544" s="23">
        <f ca="1">H544*Agent_Commission!$A$2</f>
        <v>2607</v>
      </c>
      <c r="F544" s="19">
        <f t="shared" ca="1" si="41"/>
        <v>27500</v>
      </c>
      <c r="G544" s="20">
        <f ca="1">VLOOKUP(A:A,BOA!F:G,2,FALSE)</f>
        <v>3.7919999999999998</v>
      </c>
      <c r="H544" s="13">
        <f t="shared" ca="1" si="42"/>
        <v>104280</v>
      </c>
      <c r="I544" s="23">
        <f t="shared" ca="1" si="43"/>
        <v>52959</v>
      </c>
      <c r="J544" s="13">
        <f t="shared" ca="1" si="44"/>
        <v>48714</v>
      </c>
    </row>
    <row r="545" spans="1:10">
      <c r="A545" s="21">
        <f t="shared" ca="1" si="40"/>
        <v>45294</v>
      </c>
      <c r="B545" s="18" t="str">
        <f ca="1">INDEX(Regions!A$1:A$5, RANDBETWEEN(1, ROWS(Regions!A$1:A$5)))</f>
        <v>מזרח</v>
      </c>
      <c r="C545" s="22" t="str">
        <f ca="1">INDEX(Agents!A$1:A$6, RANDBETWEEN(1, ROWS(Agents!A$1:A$6)))</f>
        <v>יובל כהן</v>
      </c>
      <c r="D545" s="18" t="str">
        <f ca="1">INDEX(Payment_Methods!A$1:A$5, RANDBETWEEN(1, ROWS([1]Payment_method!A$1:A$5)))</f>
        <v>Credit</v>
      </c>
      <c r="E545" s="23">
        <f ca="1">H545*Agent_Commission!$A$2</f>
        <v>2005.8500000000001</v>
      </c>
      <c r="F545" s="19">
        <f t="shared" ca="1" si="41"/>
        <v>22000</v>
      </c>
      <c r="G545" s="20">
        <f ca="1">VLOOKUP(A:A,BOA!F:G,2,FALSE)</f>
        <v>3.6469999999999998</v>
      </c>
      <c r="H545" s="13">
        <f t="shared" ca="1" si="42"/>
        <v>80234</v>
      </c>
      <c r="I545" s="23">
        <f t="shared" ca="1" si="43"/>
        <v>27596</v>
      </c>
      <c r="J545" s="13">
        <f t="shared" ca="1" si="44"/>
        <v>50632.15</v>
      </c>
    </row>
    <row r="546" spans="1:10">
      <c r="A546" s="21">
        <f t="shared" ca="1" si="40"/>
        <v>45587</v>
      </c>
      <c r="B546" s="18" t="str">
        <f ca="1">INDEX(Regions!A$1:A$5, RANDBETWEEN(1, ROWS(Regions!A$1:A$5)))</f>
        <v>מרכז</v>
      </c>
      <c r="C546" s="22" t="str">
        <f ca="1">INDEX(Agents!A$1:A$6, RANDBETWEEN(1, ROWS(Agents!A$1:A$6)))</f>
        <v>דניאל לוי</v>
      </c>
      <c r="D546" s="18" t="str">
        <f ca="1">INDEX(Payment_Methods!A$1:A$5, RANDBETWEEN(1, ROWS([1]Payment_method!A$1:A$5)))</f>
        <v>PayPal</v>
      </c>
      <c r="E546" s="23">
        <f ca="1">H546*Agent_Commission!$A$2</f>
        <v>1794.075</v>
      </c>
      <c r="F546" s="19">
        <f t="shared" ca="1" si="41"/>
        <v>19000</v>
      </c>
      <c r="G546" s="20">
        <f ca="1">VLOOKUP(A:A,BOA!F:G,2,FALSE)</f>
        <v>3.7770000000000001</v>
      </c>
      <c r="H546" s="13">
        <f t="shared" ca="1" si="42"/>
        <v>71763</v>
      </c>
      <c r="I546" s="23">
        <f t="shared" ca="1" si="43"/>
        <v>25726</v>
      </c>
      <c r="J546" s="13">
        <f t="shared" ca="1" si="44"/>
        <v>44242.925000000003</v>
      </c>
    </row>
    <row r="547" spans="1:10">
      <c r="A547" s="21">
        <f t="shared" ca="1" si="40"/>
        <v>45323</v>
      </c>
      <c r="B547" s="18" t="str">
        <f ca="1">INDEX(Regions!A$1:A$5, RANDBETWEEN(1, ROWS(Regions!A$1:A$5)))</f>
        <v>מערב</v>
      </c>
      <c r="C547" s="22" t="str">
        <f ca="1">INDEX(Agents!A$1:A$6, RANDBETWEEN(1, ROWS(Agents!A$1:A$6)))</f>
        <v>יובל כהן</v>
      </c>
      <c r="D547" s="18" t="str">
        <f ca="1">INDEX(Payment_Methods!A$1:A$5, RANDBETWEEN(1, ROWS([1]Payment_method!A$1:A$5)))</f>
        <v>Credit</v>
      </c>
      <c r="E547" s="23">
        <f ca="1">H547*Agent_Commission!$A$2</f>
        <v>1552.5250000000001</v>
      </c>
      <c r="F547" s="19">
        <f t="shared" ca="1" si="41"/>
        <v>17000</v>
      </c>
      <c r="G547" s="20">
        <f ca="1">VLOOKUP(A:A,BOA!F:G,2,FALSE)</f>
        <v>3.653</v>
      </c>
      <c r="H547" s="13">
        <f t="shared" ca="1" si="42"/>
        <v>62101</v>
      </c>
      <c r="I547" s="23">
        <f t="shared" ca="1" si="43"/>
        <v>42691</v>
      </c>
      <c r="J547" s="13">
        <f t="shared" ca="1" si="44"/>
        <v>17857.474999999999</v>
      </c>
    </row>
    <row r="548" spans="1:10">
      <c r="A548" s="21">
        <f t="shared" ca="1" si="40"/>
        <v>45306</v>
      </c>
      <c r="B548" s="18" t="str">
        <f ca="1">INDEX(Regions!A$1:A$5, RANDBETWEEN(1, ROWS(Regions!A$1:A$5)))</f>
        <v>דרום</v>
      </c>
      <c r="C548" s="22" t="str">
        <f ca="1">INDEX(Agents!A$1:A$6, RANDBETWEEN(1, ROWS(Agents!A$1:A$6)))</f>
        <v>יעל פרידמן</v>
      </c>
      <c r="D548" s="18" t="str">
        <f ca="1">INDEX(Payment_Methods!A$1:A$5, RANDBETWEEN(1, ROWS([1]Payment_method!A$1:A$5)))</f>
        <v>Credit</v>
      </c>
      <c r="E548" s="23">
        <f ca="1">H548*Agent_Commission!$A$2</f>
        <v>2486.3625000000002</v>
      </c>
      <c r="F548" s="19">
        <f t="shared" ca="1" si="41"/>
        <v>26500</v>
      </c>
      <c r="G548" s="20">
        <f ca="1">VLOOKUP(A:A,BOA!F:G,2,FALSE)</f>
        <v>3.7530000000000001</v>
      </c>
      <c r="H548" s="13">
        <f t="shared" ca="1" si="42"/>
        <v>99454.5</v>
      </c>
      <c r="I548" s="23">
        <f t="shared" ca="1" si="43"/>
        <v>17005</v>
      </c>
      <c r="J548" s="13">
        <f t="shared" ca="1" si="44"/>
        <v>79963.137499999997</v>
      </c>
    </row>
    <row r="549" spans="1:10">
      <c r="A549" s="21">
        <f t="shared" ca="1" si="40"/>
        <v>45386</v>
      </c>
      <c r="B549" s="18" t="str">
        <f ca="1">INDEX(Regions!A$1:A$5, RANDBETWEEN(1, ROWS(Regions!A$1:A$5)))</f>
        <v>מערב</v>
      </c>
      <c r="C549" s="22" t="str">
        <f ca="1">INDEX(Agents!A$1:A$6, RANDBETWEEN(1, ROWS(Agents!A$1:A$6)))</f>
        <v>מיכל רוזנברג</v>
      </c>
      <c r="D549" s="18" t="str">
        <f ca="1">INDEX(Payment_Methods!A$1:A$5, RANDBETWEEN(1, ROWS([1]Payment_method!A$1:A$5)))</f>
        <v>Cash</v>
      </c>
      <c r="E549" s="23">
        <f ca="1">H549*Agent_Commission!$A$2</f>
        <v>2879.9</v>
      </c>
      <c r="F549" s="19">
        <f t="shared" ca="1" si="41"/>
        <v>31000</v>
      </c>
      <c r="G549" s="20">
        <f ca="1">VLOOKUP(A:A,BOA!F:G,2,FALSE)</f>
        <v>3.7160000000000002</v>
      </c>
      <c r="H549" s="13">
        <f t="shared" ca="1" si="42"/>
        <v>115196</v>
      </c>
      <c r="I549" s="23">
        <f t="shared" ca="1" si="43"/>
        <v>39194</v>
      </c>
      <c r="J549" s="13">
        <f t="shared" ca="1" si="44"/>
        <v>73122.100000000006</v>
      </c>
    </row>
    <row r="550" spans="1:10">
      <c r="A550" s="21">
        <f t="shared" ca="1" si="40"/>
        <v>45525</v>
      </c>
      <c r="B550" s="18" t="str">
        <f ca="1">INDEX(Regions!A$1:A$5, RANDBETWEEN(1, ROWS(Regions!A$1:A$5)))</f>
        <v>מערב</v>
      </c>
      <c r="C550" s="22" t="str">
        <f ca="1">INDEX(Agents!A$1:A$6, RANDBETWEEN(1, ROWS(Agents!A$1:A$6)))</f>
        <v>דניאל לוי</v>
      </c>
      <c r="D550" s="18" t="str">
        <f ca="1">INDEX(Payment_Methods!A$1:A$5, RANDBETWEEN(1, ROWS([1]Payment_method!A$1:A$5)))</f>
        <v>PayBox</v>
      </c>
      <c r="E550" s="23">
        <f ca="1">H550*Agent_Commission!$A$2</f>
        <v>2000.575</v>
      </c>
      <c r="F550" s="19">
        <f t="shared" ca="1" si="41"/>
        <v>21500</v>
      </c>
      <c r="G550" s="20">
        <f ca="1">VLOOKUP(A:A,BOA!F:G,2,FALSE)</f>
        <v>3.722</v>
      </c>
      <c r="H550" s="13">
        <f t="shared" ca="1" si="42"/>
        <v>80023</v>
      </c>
      <c r="I550" s="23">
        <f t="shared" ca="1" si="43"/>
        <v>26485</v>
      </c>
      <c r="J550" s="13">
        <f t="shared" ca="1" si="44"/>
        <v>51537.425000000003</v>
      </c>
    </row>
    <row r="551" spans="1:10">
      <c r="A551" s="21">
        <f t="shared" ca="1" si="40"/>
        <v>45578</v>
      </c>
      <c r="B551" s="18" t="str">
        <f ca="1">INDEX(Regions!A$1:A$5, RANDBETWEEN(1, ROWS(Regions!A$1:A$5)))</f>
        <v>מערב</v>
      </c>
      <c r="C551" s="22" t="str">
        <f ca="1">INDEX(Agents!A$1:A$6, RANDBETWEEN(1, ROWS(Agents!A$1:A$6)))</f>
        <v>אורי גולדשטיין</v>
      </c>
      <c r="D551" s="18" t="str">
        <f ca="1">INDEX(Payment_Methods!A$1:A$5, RANDBETWEEN(1, ROWS([1]Payment_method!A$1:A$5)))</f>
        <v>Credit</v>
      </c>
      <c r="E551" s="23">
        <f ca="1">H551*Agent_Commission!$A$2</f>
        <v>1934.1750000000002</v>
      </c>
      <c r="F551" s="19">
        <f t="shared" ca="1" si="41"/>
        <v>20500</v>
      </c>
      <c r="G551" s="20">
        <f ca="1">VLOOKUP(A:A,BOA!F:G,2,FALSE)</f>
        <v>3.774</v>
      </c>
      <c r="H551" s="13">
        <f t="shared" ca="1" si="42"/>
        <v>77367</v>
      </c>
      <c r="I551" s="23">
        <f t="shared" ca="1" si="43"/>
        <v>46561</v>
      </c>
      <c r="J551" s="13">
        <f t="shared" ca="1" si="44"/>
        <v>28871.825000000001</v>
      </c>
    </row>
    <row r="552" spans="1:10">
      <c r="A552" s="21">
        <f t="shared" ca="1" si="40"/>
        <v>45384</v>
      </c>
      <c r="B552" s="18" t="str">
        <f ca="1">INDEX(Regions!A$1:A$5, RANDBETWEEN(1, ROWS(Regions!A$1:A$5)))</f>
        <v>מזרח</v>
      </c>
      <c r="C552" s="22" t="str">
        <f ca="1">INDEX(Agents!A$1:A$6, RANDBETWEEN(1, ROWS(Agents!A$1:A$6)))</f>
        <v>יעל פרידמן</v>
      </c>
      <c r="D552" s="18" t="str">
        <f ca="1">INDEX(Payment_Methods!A$1:A$5, RANDBETWEEN(1, ROWS([1]Payment_method!A$1:A$5)))</f>
        <v>PayPal</v>
      </c>
      <c r="E552" s="23">
        <f ca="1">H552*Agent_Commission!$A$2</f>
        <v>1848.5</v>
      </c>
      <c r="F552" s="19">
        <f t="shared" ca="1" si="41"/>
        <v>20000</v>
      </c>
      <c r="G552" s="20">
        <f ca="1">VLOOKUP(A:A,BOA!F:G,2,FALSE)</f>
        <v>3.6970000000000001</v>
      </c>
      <c r="H552" s="13">
        <f t="shared" ca="1" si="42"/>
        <v>73940</v>
      </c>
      <c r="I552" s="23">
        <f t="shared" ca="1" si="43"/>
        <v>28378</v>
      </c>
      <c r="J552" s="13">
        <f t="shared" ca="1" si="44"/>
        <v>43713.5</v>
      </c>
    </row>
    <row r="553" spans="1:10">
      <c r="A553" s="21">
        <f t="shared" ca="1" si="40"/>
        <v>45446</v>
      </c>
      <c r="B553" s="18" t="str">
        <f ca="1">INDEX(Regions!A$1:A$5, RANDBETWEEN(1, ROWS(Regions!A$1:A$5)))</f>
        <v>מערב</v>
      </c>
      <c r="C553" s="22" t="str">
        <f ca="1">INDEX(Agents!A$1:A$6, RANDBETWEEN(1, ROWS(Agents!A$1:A$6)))</f>
        <v>דניאל לוי</v>
      </c>
      <c r="D553" s="18" t="str">
        <f ca="1">INDEX(Payment_Methods!A$1:A$5, RANDBETWEEN(1, ROWS([1]Payment_method!A$1:A$5)))</f>
        <v>Bit</v>
      </c>
      <c r="E553" s="23">
        <f ca="1">H553*Agent_Commission!$A$2</f>
        <v>3066.0875000000001</v>
      </c>
      <c r="F553" s="19">
        <f t="shared" ca="1" si="41"/>
        <v>33500</v>
      </c>
      <c r="G553" s="20">
        <f ca="1">VLOOKUP(A:A,BOA!F:G,2,FALSE)</f>
        <v>3.661</v>
      </c>
      <c r="H553" s="13">
        <f t="shared" ca="1" si="42"/>
        <v>122643.5</v>
      </c>
      <c r="I553" s="23">
        <f t="shared" ca="1" si="43"/>
        <v>52429</v>
      </c>
      <c r="J553" s="13">
        <f t="shared" ca="1" si="44"/>
        <v>67148.412500000006</v>
      </c>
    </row>
    <row r="554" spans="1:10">
      <c r="A554" s="21">
        <f t="shared" ca="1" si="40"/>
        <v>45347</v>
      </c>
      <c r="B554" s="18" t="str">
        <f ca="1">INDEX(Regions!A$1:A$5, RANDBETWEEN(1, ROWS(Regions!A$1:A$5)))</f>
        <v>דרום</v>
      </c>
      <c r="C554" s="22" t="str">
        <f ca="1">INDEX(Agents!A$1:A$6, RANDBETWEEN(1, ROWS(Agents!A$1:A$6)))</f>
        <v>יעל פרידמן</v>
      </c>
      <c r="D554" s="18" t="str">
        <f ca="1">INDEX(Payment_Methods!A$1:A$5, RANDBETWEEN(1, ROWS([1]Payment_method!A$1:A$5)))</f>
        <v>PayPal</v>
      </c>
      <c r="E554" s="23">
        <f ca="1">H554*Agent_Commission!$A$2</f>
        <v>1454.4</v>
      </c>
      <c r="F554" s="19">
        <f t="shared" ca="1" si="41"/>
        <v>16000</v>
      </c>
      <c r="G554" s="20">
        <f ca="1">VLOOKUP(A:A,BOA!F:G,2,FALSE)</f>
        <v>3.6360000000000001</v>
      </c>
      <c r="H554" s="13">
        <f t="shared" ca="1" si="42"/>
        <v>58176</v>
      </c>
      <c r="I554" s="23">
        <f t="shared" ca="1" si="43"/>
        <v>53426</v>
      </c>
      <c r="J554" s="13">
        <f t="shared" ca="1" si="44"/>
        <v>3295.6</v>
      </c>
    </row>
    <row r="555" spans="1:10">
      <c r="A555" s="21">
        <f t="shared" ca="1" si="40"/>
        <v>45589</v>
      </c>
      <c r="B555" s="18" t="str">
        <f ca="1">INDEX(Regions!A$1:A$5, RANDBETWEEN(1, ROWS(Regions!A$1:A$5)))</f>
        <v>מערב</v>
      </c>
      <c r="C555" s="22" t="str">
        <f ca="1">INDEX(Agents!A$1:A$6, RANDBETWEEN(1, ROWS(Agents!A$1:A$6)))</f>
        <v>יובל כהן</v>
      </c>
      <c r="D555" s="18" t="str">
        <f ca="1">INDEX(Payment_Methods!A$1:A$5, RANDBETWEEN(1, ROWS([1]Payment_method!A$1:A$5)))</f>
        <v>PayPal</v>
      </c>
      <c r="E555" s="23">
        <f ca="1">H555*Agent_Commission!$A$2</f>
        <v>1420.875</v>
      </c>
      <c r="F555" s="19">
        <f t="shared" ca="1" si="41"/>
        <v>15000</v>
      </c>
      <c r="G555" s="20">
        <f ca="1">VLOOKUP(A:A,BOA!F:G,2,FALSE)</f>
        <v>3.7890000000000001</v>
      </c>
      <c r="H555" s="13">
        <f t="shared" ca="1" si="42"/>
        <v>56835</v>
      </c>
      <c r="I555" s="23">
        <f t="shared" ca="1" si="43"/>
        <v>37407</v>
      </c>
      <c r="J555" s="13">
        <f t="shared" ca="1" si="44"/>
        <v>18007.125</v>
      </c>
    </row>
    <row r="556" spans="1:10">
      <c r="A556" s="21">
        <f t="shared" ca="1" si="40"/>
        <v>45550</v>
      </c>
      <c r="B556" s="18" t="str">
        <f ca="1">INDEX(Regions!A$1:A$5, RANDBETWEEN(1, ROWS(Regions!A$1:A$5)))</f>
        <v>מערב</v>
      </c>
      <c r="C556" s="22" t="str">
        <f ca="1">INDEX(Agents!A$1:A$6, RANDBETWEEN(1, ROWS(Agents!A$1:A$6)))</f>
        <v>מיכל רוזנברג</v>
      </c>
      <c r="D556" s="18" t="str">
        <f ca="1">INDEX(Payment_Methods!A$1:A$5, RANDBETWEEN(1, ROWS([1]Payment_method!A$1:A$5)))</f>
        <v>Credit</v>
      </c>
      <c r="E556" s="23">
        <f ca="1">H556*Agent_Commission!$A$2</f>
        <v>3058.2750000000001</v>
      </c>
      <c r="F556" s="19">
        <f t="shared" ca="1" si="41"/>
        <v>33000</v>
      </c>
      <c r="G556" s="20">
        <f ca="1">VLOOKUP(A:A,BOA!F:G,2,FALSE)</f>
        <v>3.7069999999999999</v>
      </c>
      <c r="H556" s="13">
        <f t="shared" ca="1" si="42"/>
        <v>122331</v>
      </c>
      <c r="I556" s="23">
        <f t="shared" ca="1" si="43"/>
        <v>46803</v>
      </c>
      <c r="J556" s="13">
        <f t="shared" ca="1" si="44"/>
        <v>72469.725000000006</v>
      </c>
    </row>
    <row r="557" spans="1:10">
      <c r="A557" s="21">
        <f t="shared" ca="1" si="40"/>
        <v>45449</v>
      </c>
      <c r="B557" s="18" t="str">
        <f ca="1">INDEX(Regions!A$1:A$5, RANDBETWEEN(1, ROWS(Regions!A$1:A$5)))</f>
        <v>מרכז</v>
      </c>
      <c r="C557" s="22" t="str">
        <f ca="1">INDEX(Agents!A$1:A$6, RANDBETWEEN(1, ROWS(Agents!A$1:A$6)))</f>
        <v>אורי גולדשטיין</v>
      </c>
      <c r="D557" s="18" t="str">
        <f ca="1">INDEX(Payment_Methods!A$1:A$5, RANDBETWEEN(1, ROWS([1]Payment_method!A$1:A$5)))</f>
        <v>PayPal</v>
      </c>
      <c r="E557" s="23">
        <f ca="1">H557*Agent_Commission!$A$2</f>
        <v>2094.75</v>
      </c>
      <c r="F557" s="19">
        <f t="shared" ca="1" si="41"/>
        <v>22500</v>
      </c>
      <c r="G557" s="20">
        <f ca="1">VLOOKUP(A:A,BOA!F:G,2,FALSE)</f>
        <v>3.7240000000000002</v>
      </c>
      <c r="H557" s="13">
        <f t="shared" ca="1" si="42"/>
        <v>83790</v>
      </c>
      <c r="I557" s="23">
        <f t="shared" ca="1" si="43"/>
        <v>35246</v>
      </c>
      <c r="J557" s="13">
        <f t="shared" ca="1" si="44"/>
        <v>46449.25</v>
      </c>
    </row>
    <row r="558" spans="1:10">
      <c r="A558" s="21">
        <f t="shared" ca="1" si="40"/>
        <v>45273</v>
      </c>
      <c r="B558" s="18" t="str">
        <f ca="1">INDEX(Regions!A$1:A$5, RANDBETWEEN(1, ROWS(Regions!A$1:A$5)))</f>
        <v>מזרח</v>
      </c>
      <c r="C558" s="22" t="str">
        <f ca="1">INDEX(Agents!A$1:A$6, RANDBETWEEN(1, ROWS(Agents!A$1:A$6)))</f>
        <v>יובל כהן</v>
      </c>
      <c r="D558" s="18" t="str">
        <f ca="1">INDEX(Payment_Methods!A$1:A$5, RANDBETWEEN(1, ROWS([1]Payment_method!A$1:A$5)))</f>
        <v>PayBox</v>
      </c>
      <c r="E558" s="23">
        <f ca="1">H558*Agent_Commission!$A$2</f>
        <v>2318.75</v>
      </c>
      <c r="F558" s="19">
        <f t="shared" ca="1" si="41"/>
        <v>25000</v>
      </c>
      <c r="G558" s="20">
        <f ca="1">VLOOKUP(A:A,BOA!F:G,2,FALSE)</f>
        <v>3.71</v>
      </c>
      <c r="H558" s="13">
        <f t="shared" ca="1" si="42"/>
        <v>92750</v>
      </c>
      <c r="I558" s="23">
        <f t="shared" ca="1" si="43"/>
        <v>34003</v>
      </c>
      <c r="J558" s="13">
        <f t="shared" ca="1" si="44"/>
        <v>56428.25</v>
      </c>
    </row>
    <row r="559" spans="1:10">
      <c r="A559" s="21">
        <f t="shared" ca="1" si="40"/>
        <v>45550</v>
      </c>
      <c r="B559" s="18" t="str">
        <f ca="1">INDEX(Regions!A$1:A$5, RANDBETWEEN(1, ROWS(Regions!A$1:A$5)))</f>
        <v>מערב</v>
      </c>
      <c r="C559" s="22" t="str">
        <f ca="1">INDEX(Agents!A$1:A$6, RANDBETWEEN(1, ROWS(Agents!A$1:A$6)))</f>
        <v>יעל פרידמן</v>
      </c>
      <c r="D559" s="18" t="str">
        <f ca="1">INDEX(Payment_Methods!A$1:A$5, RANDBETWEEN(1, ROWS([1]Payment_method!A$1:A$5)))</f>
        <v>PayPal</v>
      </c>
      <c r="E559" s="23">
        <f ca="1">H559*Agent_Commission!$A$2</f>
        <v>2409.5500000000002</v>
      </c>
      <c r="F559" s="19">
        <f t="shared" ca="1" si="41"/>
        <v>26000</v>
      </c>
      <c r="G559" s="20">
        <f ca="1">VLOOKUP(A:A,BOA!F:G,2,FALSE)</f>
        <v>3.7069999999999999</v>
      </c>
      <c r="H559" s="13">
        <f t="shared" ca="1" si="42"/>
        <v>96382</v>
      </c>
      <c r="I559" s="23">
        <f t="shared" ca="1" si="43"/>
        <v>53369</v>
      </c>
      <c r="J559" s="13">
        <f t="shared" ca="1" si="44"/>
        <v>40603.449999999997</v>
      </c>
    </row>
    <row r="560" spans="1:10">
      <c r="A560" s="21">
        <f t="shared" ca="1" si="40"/>
        <v>45520</v>
      </c>
      <c r="B560" s="18" t="str">
        <f ca="1">INDEX(Regions!A$1:A$5, RANDBETWEEN(1, ROWS(Regions!A$1:A$5)))</f>
        <v>צפון</v>
      </c>
      <c r="C560" s="22" t="str">
        <f ca="1">INDEX(Agents!A$1:A$6, RANDBETWEEN(1, ROWS(Agents!A$1:A$6)))</f>
        <v>נועם אברמוביץ</v>
      </c>
      <c r="D560" s="18" t="str">
        <f ca="1">INDEX(Payment_Methods!A$1:A$5, RANDBETWEEN(1, ROWS([1]Payment_method!A$1:A$5)))</f>
        <v>PayPal</v>
      </c>
      <c r="E560" s="23">
        <f ca="1">H560*Agent_Commission!$A$2</f>
        <v>3222.625</v>
      </c>
      <c r="F560" s="19">
        <f t="shared" ca="1" si="41"/>
        <v>35000</v>
      </c>
      <c r="G560" s="20">
        <f ca="1">VLOOKUP(A:A,BOA!F:G,2,FALSE)</f>
        <v>3.6829999999999998</v>
      </c>
      <c r="H560" s="13">
        <f t="shared" ca="1" si="42"/>
        <v>128905</v>
      </c>
      <c r="I560" s="23">
        <f t="shared" ca="1" si="43"/>
        <v>42341</v>
      </c>
      <c r="J560" s="13">
        <f t="shared" ca="1" si="44"/>
        <v>83341.375</v>
      </c>
    </row>
    <row r="561" spans="1:10">
      <c r="A561" s="21">
        <f t="shared" ca="1" si="40"/>
        <v>45268</v>
      </c>
      <c r="B561" s="18" t="str">
        <f ca="1">INDEX(Regions!A$1:A$5, RANDBETWEEN(1, ROWS(Regions!A$1:A$5)))</f>
        <v>מרכז</v>
      </c>
      <c r="C561" s="22" t="str">
        <f ca="1">INDEX(Agents!A$1:A$6, RANDBETWEEN(1, ROWS(Agents!A$1:A$6)))</f>
        <v>נועם אברמוביץ</v>
      </c>
      <c r="D561" s="18" t="str">
        <f ca="1">INDEX(Payment_Methods!A$1:A$5, RANDBETWEEN(1, ROWS([1]Payment_method!A$1:A$5)))</f>
        <v>Cash</v>
      </c>
      <c r="E561" s="23">
        <f ca="1">H561*Agent_Commission!$A$2</f>
        <v>1294.3000000000002</v>
      </c>
      <c r="F561" s="19">
        <f t="shared" ca="1" si="41"/>
        <v>14000</v>
      </c>
      <c r="G561" s="20">
        <f ca="1">VLOOKUP(A:A,BOA!F:G,2,FALSE)</f>
        <v>3.698</v>
      </c>
      <c r="H561" s="13">
        <f t="shared" ca="1" si="42"/>
        <v>51772</v>
      </c>
      <c r="I561" s="23">
        <f t="shared" ca="1" si="43"/>
        <v>51863</v>
      </c>
      <c r="J561" s="13">
        <f t="shared" ca="1" si="44"/>
        <v>-1385.3000000000002</v>
      </c>
    </row>
    <row r="562" spans="1:10">
      <c r="A562" s="21">
        <f t="shared" ca="1" si="40"/>
        <v>45618</v>
      </c>
      <c r="B562" s="18" t="str">
        <f ca="1">INDEX(Regions!A$1:A$5, RANDBETWEEN(1, ROWS(Regions!A$1:A$5)))</f>
        <v>דרום</v>
      </c>
      <c r="C562" s="22" t="str">
        <f ca="1">INDEX(Agents!A$1:A$6, RANDBETWEEN(1, ROWS(Agents!A$1:A$6)))</f>
        <v>נועם אברמוביץ</v>
      </c>
      <c r="D562" s="18" t="str">
        <f ca="1">INDEX(Payment_Methods!A$1:A$5, RANDBETWEEN(1, ROWS([1]Payment_method!A$1:A$5)))</f>
        <v>Credit</v>
      </c>
      <c r="E562" s="23">
        <f ca="1">H562*Agent_Commission!$A$2</f>
        <v>1910.6000000000001</v>
      </c>
      <c r="F562" s="19">
        <f t="shared" ca="1" si="41"/>
        <v>20500</v>
      </c>
      <c r="G562" s="20">
        <f ca="1">VLOOKUP(A:A,BOA!F:G,2,FALSE)</f>
        <v>3.7280000000000002</v>
      </c>
      <c r="H562" s="13">
        <f t="shared" ca="1" si="42"/>
        <v>76424</v>
      </c>
      <c r="I562" s="23">
        <f t="shared" ca="1" si="43"/>
        <v>51768</v>
      </c>
      <c r="J562" s="13">
        <f t="shared" ca="1" si="44"/>
        <v>22745.4</v>
      </c>
    </row>
    <row r="563" spans="1:10">
      <c r="A563" s="21">
        <f t="shared" ca="1" si="40"/>
        <v>45489</v>
      </c>
      <c r="B563" s="18" t="str">
        <f ca="1">INDEX(Regions!A$1:A$5, RANDBETWEEN(1, ROWS(Regions!A$1:A$5)))</f>
        <v>דרום</v>
      </c>
      <c r="C563" s="22" t="str">
        <f ca="1">INDEX(Agents!A$1:A$6, RANDBETWEEN(1, ROWS(Agents!A$1:A$6)))</f>
        <v>דניאל לוי</v>
      </c>
      <c r="D563" s="18" t="str">
        <f ca="1">INDEX(Payment_Methods!A$1:A$5, RANDBETWEEN(1, ROWS([1]Payment_method!A$1:A$5)))</f>
        <v>Credit</v>
      </c>
      <c r="E563" s="23">
        <f ca="1">H563*Agent_Commission!$A$2</f>
        <v>2683.7625000000003</v>
      </c>
      <c r="F563" s="19">
        <f t="shared" ca="1" si="41"/>
        <v>29500</v>
      </c>
      <c r="G563" s="20">
        <f ca="1">VLOOKUP(A:A,BOA!F:G,2,FALSE)</f>
        <v>3.6389999999999998</v>
      </c>
      <c r="H563" s="13">
        <f t="shared" ca="1" si="42"/>
        <v>107350.5</v>
      </c>
      <c r="I563" s="23">
        <f t="shared" ca="1" si="43"/>
        <v>20719</v>
      </c>
      <c r="J563" s="13">
        <f t="shared" ca="1" si="44"/>
        <v>83947.737500000003</v>
      </c>
    </row>
    <row r="564" spans="1:10">
      <c r="A564" s="21">
        <f t="shared" ca="1" si="40"/>
        <v>45404</v>
      </c>
      <c r="B564" s="18" t="str">
        <f ca="1">INDEX(Regions!A$1:A$5, RANDBETWEEN(1, ROWS(Regions!A$1:A$5)))</f>
        <v>מערב</v>
      </c>
      <c r="C564" s="22" t="str">
        <f ca="1">INDEX(Agents!A$1:A$6, RANDBETWEEN(1, ROWS(Agents!A$1:A$6)))</f>
        <v>נועם אברמוביץ</v>
      </c>
      <c r="D564" s="18" t="str">
        <f ca="1">INDEX(Payment_Methods!A$1:A$5, RANDBETWEEN(1, ROWS([1]Payment_method!A$1:A$5)))</f>
        <v>Credit</v>
      </c>
      <c r="E564" s="23">
        <f ca="1">H564*Agent_Commission!$A$2</f>
        <v>2742.6750000000002</v>
      </c>
      <c r="F564" s="19">
        <f t="shared" ca="1" si="41"/>
        <v>29000</v>
      </c>
      <c r="G564" s="20">
        <f ca="1">VLOOKUP(A:A,BOA!F:G,2,FALSE)</f>
        <v>3.7829999999999999</v>
      </c>
      <c r="H564" s="13">
        <f t="shared" ca="1" si="42"/>
        <v>109707</v>
      </c>
      <c r="I564" s="23">
        <f t="shared" ca="1" si="43"/>
        <v>32210</v>
      </c>
      <c r="J564" s="13">
        <f t="shared" ca="1" si="44"/>
        <v>74754.324999999997</v>
      </c>
    </row>
    <row r="565" spans="1:10">
      <c r="A565" s="21">
        <f t="shared" ca="1" si="40"/>
        <v>45583</v>
      </c>
      <c r="B565" s="18" t="str">
        <f ca="1">INDEX(Regions!A$1:A$5, RANDBETWEEN(1, ROWS(Regions!A$1:A$5)))</f>
        <v>מזרח</v>
      </c>
      <c r="C565" s="22" t="str">
        <f ca="1">INDEX(Agents!A$1:A$6, RANDBETWEEN(1, ROWS(Agents!A$1:A$6)))</f>
        <v>יעל פרידמן</v>
      </c>
      <c r="D565" s="18" t="str">
        <f ca="1">INDEX(Payment_Methods!A$1:A$5, RANDBETWEEN(1, ROWS([1]Payment_method!A$1:A$5)))</f>
        <v>Credit</v>
      </c>
      <c r="E565" s="23">
        <f ca="1">H565*Agent_Commission!$A$2</f>
        <v>2923.9875000000002</v>
      </c>
      <c r="F565" s="19">
        <f t="shared" ca="1" si="41"/>
        <v>31500</v>
      </c>
      <c r="G565" s="20">
        <f ca="1">VLOOKUP(A:A,BOA!F:G,2,FALSE)</f>
        <v>3.7130000000000001</v>
      </c>
      <c r="H565" s="13">
        <f t="shared" ca="1" si="42"/>
        <v>116959.5</v>
      </c>
      <c r="I565" s="23">
        <f t="shared" ca="1" si="43"/>
        <v>45633</v>
      </c>
      <c r="J565" s="13">
        <f t="shared" ca="1" si="44"/>
        <v>68402.512499999997</v>
      </c>
    </row>
    <row r="566" spans="1:10">
      <c r="A566" s="21">
        <f t="shared" ca="1" si="40"/>
        <v>45604</v>
      </c>
      <c r="B566" s="18" t="str">
        <f ca="1">INDEX(Regions!A$1:A$5, RANDBETWEEN(1, ROWS(Regions!A$1:A$5)))</f>
        <v>מזרח</v>
      </c>
      <c r="C566" s="22" t="str">
        <f ca="1">INDEX(Agents!A$1:A$6, RANDBETWEEN(1, ROWS(Agents!A$1:A$6)))</f>
        <v>יובל כהן</v>
      </c>
      <c r="D566" s="18" t="str">
        <f ca="1">INDEX(Payment_Methods!A$1:A$5, RANDBETWEEN(1, ROWS([1]Payment_method!A$1:A$5)))</f>
        <v>Bit</v>
      </c>
      <c r="E566" s="23">
        <f ca="1">H566*Agent_Commission!$A$2</f>
        <v>3210.2250000000004</v>
      </c>
      <c r="F566" s="19">
        <f t="shared" ca="1" si="41"/>
        <v>34500</v>
      </c>
      <c r="G566" s="20">
        <f ca="1">VLOOKUP(A:A,BOA!F:G,2,FALSE)</f>
        <v>3.722</v>
      </c>
      <c r="H566" s="13">
        <f t="shared" ca="1" si="42"/>
        <v>128409</v>
      </c>
      <c r="I566" s="23">
        <f t="shared" ca="1" si="43"/>
        <v>36740</v>
      </c>
      <c r="J566" s="13">
        <f t="shared" ca="1" si="44"/>
        <v>88458.774999999994</v>
      </c>
    </row>
    <row r="567" spans="1:10">
      <c r="A567" s="21">
        <f t="shared" ca="1" si="40"/>
        <v>45367</v>
      </c>
      <c r="B567" s="18" t="str">
        <f ca="1">INDEX(Regions!A$1:A$5, RANDBETWEEN(1, ROWS(Regions!A$1:A$5)))</f>
        <v>דרום</v>
      </c>
      <c r="C567" s="22" t="str">
        <f ca="1">INDEX(Agents!A$1:A$6, RANDBETWEEN(1, ROWS(Agents!A$1:A$6)))</f>
        <v>יעל פרידמן</v>
      </c>
      <c r="D567" s="18" t="str">
        <f ca="1">INDEX(Payment_Methods!A$1:A$5, RANDBETWEEN(1, ROWS([1]Payment_method!A$1:A$5)))</f>
        <v>PayPal</v>
      </c>
      <c r="E567" s="23">
        <f ca="1">H567*Agent_Commission!$A$2</f>
        <v>3379.0250000000001</v>
      </c>
      <c r="F567" s="19">
        <f t="shared" ca="1" si="41"/>
        <v>37000</v>
      </c>
      <c r="G567" s="20">
        <f ca="1">VLOOKUP(A:A,BOA!F:G,2,FALSE)</f>
        <v>3.653</v>
      </c>
      <c r="H567" s="13">
        <f t="shared" ca="1" si="42"/>
        <v>135161</v>
      </c>
      <c r="I567" s="23">
        <f t="shared" ca="1" si="43"/>
        <v>48450</v>
      </c>
      <c r="J567" s="13">
        <f t="shared" ca="1" si="44"/>
        <v>83331.975000000006</v>
      </c>
    </row>
    <row r="568" spans="1:10">
      <c r="A568" s="21">
        <f t="shared" ca="1" si="40"/>
        <v>45532</v>
      </c>
      <c r="B568" s="18" t="str">
        <f ca="1">INDEX(Regions!A$1:A$5, RANDBETWEEN(1, ROWS(Regions!A$1:A$5)))</f>
        <v>צפון</v>
      </c>
      <c r="C568" s="22" t="str">
        <f ca="1">INDEX(Agents!A$1:A$6, RANDBETWEEN(1, ROWS(Agents!A$1:A$6)))</f>
        <v>מיכל רוזנברג</v>
      </c>
      <c r="D568" s="18" t="str">
        <f ca="1">INDEX(Payment_Methods!A$1:A$5, RANDBETWEEN(1, ROWS([1]Payment_method!A$1:A$5)))</f>
        <v>PayPal</v>
      </c>
      <c r="E568" s="23">
        <f ca="1">H568*Agent_Commission!$A$2</f>
        <v>1650.6000000000001</v>
      </c>
      <c r="F568" s="19">
        <f t="shared" ca="1" si="41"/>
        <v>18000</v>
      </c>
      <c r="G568" s="20">
        <f ca="1">VLOOKUP(A:A,BOA!F:G,2,FALSE)</f>
        <v>3.6680000000000001</v>
      </c>
      <c r="H568" s="13">
        <f t="shared" ca="1" si="42"/>
        <v>66024</v>
      </c>
      <c r="I568" s="23">
        <f t="shared" ca="1" si="43"/>
        <v>23288</v>
      </c>
      <c r="J568" s="13">
        <f t="shared" ca="1" si="44"/>
        <v>41085.4</v>
      </c>
    </row>
    <row r="569" spans="1:10">
      <c r="A569" s="21">
        <f t="shared" ca="1" si="40"/>
        <v>45375</v>
      </c>
      <c r="B569" s="18" t="str">
        <f ca="1">INDEX(Regions!A$1:A$5, RANDBETWEEN(1, ROWS(Regions!A$1:A$5)))</f>
        <v>מערב</v>
      </c>
      <c r="C569" s="22" t="str">
        <f ca="1">INDEX(Agents!A$1:A$6, RANDBETWEEN(1, ROWS(Agents!A$1:A$6)))</f>
        <v>דניאל לוי</v>
      </c>
      <c r="D569" s="18" t="str">
        <f ca="1">INDEX(Payment_Methods!A$1:A$5, RANDBETWEEN(1, ROWS([1]Payment_method!A$1:A$5)))</f>
        <v>Credit</v>
      </c>
      <c r="E569" s="23">
        <f ca="1">H569*Agent_Commission!$A$2</f>
        <v>1358.25</v>
      </c>
      <c r="F569" s="19">
        <f t="shared" ca="1" si="41"/>
        <v>15000</v>
      </c>
      <c r="G569" s="20">
        <f ca="1">VLOOKUP(A:A,BOA!F:G,2,FALSE)</f>
        <v>3.6219999999999999</v>
      </c>
      <c r="H569" s="13">
        <f t="shared" ca="1" si="42"/>
        <v>54330</v>
      </c>
      <c r="I569" s="23">
        <f t="shared" ca="1" si="43"/>
        <v>49205</v>
      </c>
      <c r="J569" s="13">
        <f t="shared" ca="1" si="44"/>
        <v>3766.75</v>
      </c>
    </row>
    <row r="570" spans="1:10">
      <c r="A570" s="21">
        <f t="shared" ca="1" si="40"/>
        <v>45543</v>
      </c>
      <c r="B570" s="18" t="str">
        <f ca="1">INDEX(Regions!A$1:A$5, RANDBETWEEN(1, ROWS(Regions!A$1:A$5)))</f>
        <v>צפון</v>
      </c>
      <c r="C570" s="22" t="str">
        <f ca="1">INDEX(Agents!A$1:A$6, RANDBETWEEN(1, ROWS(Agents!A$1:A$6)))</f>
        <v>אורי גולדשטיין</v>
      </c>
      <c r="D570" s="18" t="str">
        <f ca="1">INDEX(Payment_Methods!A$1:A$5, RANDBETWEEN(1, ROWS([1]Payment_method!A$1:A$5)))</f>
        <v>Cash</v>
      </c>
      <c r="E570" s="23">
        <f ca="1">H570*Agent_Commission!$A$2</f>
        <v>3102.1000000000004</v>
      </c>
      <c r="F570" s="19">
        <f t="shared" ca="1" si="41"/>
        <v>33500</v>
      </c>
      <c r="G570" s="20">
        <f ca="1">VLOOKUP(A:A,BOA!F:G,2,FALSE)</f>
        <v>3.7040000000000002</v>
      </c>
      <c r="H570" s="13">
        <f t="shared" ca="1" si="42"/>
        <v>124084</v>
      </c>
      <c r="I570" s="23">
        <f t="shared" ca="1" si="43"/>
        <v>15585</v>
      </c>
      <c r="J570" s="13">
        <f t="shared" ca="1" si="44"/>
        <v>105396.9</v>
      </c>
    </row>
    <row r="571" spans="1:10">
      <c r="A571" s="21">
        <f t="shared" ca="1" si="40"/>
        <v>45539</v>
      </c>
      <c r="B571" s="18" t="str">
        <f ca="1">INDEX(Regions!A$1:A$5, RANDBETWEEN(1, ROWS(Regions!A$1:A$5)))</f>
        <v>מזרח</v>
      </c>
      <c r="C571" s="22" t="str">
        <f ca="1">INDEX(Agents!A$1:A$6, RANDBETWEEN(1, ROWS(Agents!A$1:A$6)))</f>
        <v>אורי גולדשטיין</v>
      </c>
      <c r="D571" s="18" t="str">
        <f ca="1">INDEX(Payment_Methods!A$1:A$5, RANDBETWEEN(1, ROWS([1]Payment_method!A$1:A$5)))</f>
        <v>Credit</v>
      </c>
      <c r="E571" s="23">
        <f ca="1">H571*Agent_Commission!$A$2</f>
        <v>2977.6000000000004</v>
      </c>
      <c r="F571" s="19">
        <f t="shared" ca="1" si="41"/>
        <v>32000</v>
      </c>
      <c r="G571" s="20">
        <f ca="1">VLOOKUP(A:A,BOA!F:G,2,FALSE)</f>
        <v>3.722</v>
      </c>
      <c r="H571" s="13">
        <f t="shared" ca="1" si="42"/>
        <v>119104</v>
      </c>
      <c r="I571" s="23">
        <f t="shared" ca="1" si="43"/>
        <v>17004</v>
      </c>
      <c r="J571" s="13">
        <f t="shared" ca="1" si="44"/>
        <v>99122.4</v>
      </c>
    </row>
    <row r="572" spans="1:10">
      <c r="A572" s="21">
        <f t="shared" ca="1" si="40"/>
        <v>45522</v>
      </c>
      <c r="B572" s="18" t="str">
        <f ca="1">INDEX(Regions!A$1:A$5, RANDBETWEEN(1, ROWS(Regions!A$1:A$5)))</f>
        <v>מזרח</v>
      </c>
      <c r="C572" s="22" t="str">
        <f ca="1">INDEX(Agents!A$1:A$6, RANDBETWEEN(1, ROWS(Agents!A$1:A$6)))</f>
        <v>יובל כהן</v>
      </c>
      <c r="D572" s="18" t="str">
        <f ca="1">INDEX(Payment_Methods!A$1:A$5, RANDBETWEEN(1, ROWS([1]Payment_method!A$1:A$5)))</f>
        <v>PayPal</v>
      </c>
      <c r="E572" s="23">
        <f ca="1">H572*Agent_Commission!$A$2</f>
        <v>2578.1000000000004</v>
      </c>
      <c r="F572" s="19">
        <f t="shared" ca="1" si="41"/>
        <v>28000</v>
      </c>
      <c r="G572" s="20">
        <f ca="1">VLOOKUP(A:A,BOA!F:G,2,FALSE)</f>
        <v>3.6829999999999998</v>
      </c>
      <c r="H572" s="13">
        <f t="shared" ca="1" si="42"/>
        <v>103124</v>
      </c>
      <c r="I572" s="23">
        <f t="shared" ca="1" si="43"/>
        <v>44116</v>
      </c>
      <c r="J572" s="13">
        <f t="shared" ca="1" si="44"/>
        <v>56429.9</v>
      </c>
    </row>
    <row r="573" spans="1:10">
      <c r="A573" s="21">
        <f t="shared" ca="1" si="40"/>
        <v>45556</v>
      </c>
      <c r="B573" s="18" t="str">
        <f ca="1">INDEX(Regions!A$1:A$5, RANDBETWEEN(1, ROWS(Regions!A$1:A$5)))</f>
        <v>דרום</v>
      </c>
      <c r="C573" s="22" t="str">
        <f ca="1">INDEX(Agents!A$1:A$6, RANDBETWEEN(1, ROWS(Agents!A$1:A$6)))</f>
        <v>יעל פרידמן</v>
      </c>
      <c r="D573" s="18" t="str">
        <f ca="1">INDEX(Payment_Methods!A$1:A$5, RANDBETWEEN(1, ROWS([1]Payment_method!A$1:A$5)))</f>
        <v>Credit</v>
      </c>
      <c r="E573" s="23">
        <f ca="1">H573*Agent_Commission!$A$2</f>
        <v>1835.4375</v>
      </c>
      <c r="F573" s="19">
        <f t="shared" ca="1" si="41"/>
        <v>19500</v>
      </c>
      <c r="G573" s="20">
        <f ca="1">VLOOKUP(A:A,BOA!F:G,2,FALSE)</f>
        <v>3.7650000000000001</v>
      </c>
      <c r="H573" s="13">
        <f t="shared" ca="1" si="42"/>
        <v>73417.5</v>
      </c>
      <c r="I573" s="23">
        <f t="shared" ca="1" si="43"/>
        <v>22977</v>
      </c>
      <c r="J573" s="13">
        <f t="shared" ca="1" si="44"/>
        <v>48605.0625</v>
      </c>
    </row>
    <row r="574" spans="1:10">
      <c r="A574" s="21">
        <f t="shared" ca="1" si="40"/>
        <v>45492</v>
      </c>
      <c r="B574" s="18" t="str">
        <f ca="1">INDEX(Regions!A$1:A$5, RANDBETWEEN(1, ROWS(Regions!A$1:A$5)))</f>
        <v>דרום</v>
      </c>
      <c r="C574" s="22" t="str">
        <f ca="1">INDEX(Agents!A$1:A$6, RANDBETWEEN(1, ROWS(Agents!A$1:A$6)))</f>
        <v>יעל פרידמן</v>
      </c>
      <c r="D574" s="18" t="str">
        <f ca="1">INDEX(Payment_Methods!A$1:A$5, RANDBETWEEN(1, ROWS([1]Payment_method!A$1:A$5)))</f>
        <v>PayPal</v>
      </c>
      <c r="E574" s="23">
        <f ca="1">H574*Agent_Commission!$A$2</f>
        <v>2471.8500000000004</v>
      </c>
      <c r="F574" s="19">
        <f t="shared" ca="1" si="41"/>
        <v>27000</v>
      </c>
      <c r="G574" s="20">
        <f ca="1">VLOOKUP(A:A,BOA!F:G,2,FALSE)</f>
        <v>3.6619999999999999</v>
      </c>
      <c r="H574" s="13">
        <f t="shared" ca="1" si="42"/>
        <v>98874</v>
      </c>
      <c r="I574" s="23">
        <f t="shared" ca="1" si="43"/>
        <v>28451</v>
      </c>
      <c r="J574" s="13">
        <f t="shared" ca="1" si="44"/>
        <v>67951.149999999994</v>
      </c>
    </row>
    <row r="575" spans="1:10">
      <c r="A575" s="21">
        <f t="shared" ca="1" si="40"/>
        <v>45292</v>
      </c>
      <c r="B575" s="18" t="str">
        <f ca="1">INDEX(Regions!A$1:A$5, RANDBETWEEN(1, ROWS(Regions!A$1:A$5)))</f>
        <v>מערב</v>
      </c>
      <c r="C575" s="22" t="str">
        <f ca="1">INDEX(Agents!A$1:A$6, RANDBETWEEN(1, ROWS(Agents!A$1:A$6)))</f>
        <v>מיכל רוזנברג</v>
      </c>
      <c r="D575" s="18" t="str">
        <f ca="1">INDEX(Payment_Methods!A$1:A$5, RANDBETWEEN(1, ROWS([1]Payment_method!A$1:A$5)))</f>
        <v>Bit</v>
      </c>
      <c r="E575" s="23">
        <f ca="1">H575*Agent_Commission!$A$2</f>
        <v>3536.3250000000003</v>
      </c>
      <c r="F575" s="19">
        <f t="shared" ca="1" si="41"/>
        <v>39000</v>
      </c>
      <c r="G575" s="20">
        <f ca="1">VLOOKUP(A:A,BOA!F:G,2,FALSE)</f>
        <v>3.6269999999999998</v>
      </c>
      <c r="H575" s="13">
        <f t="shared" ca="1" si="42"/>
        <v>141453</v>
      </c>
      <c r="I575" s="23">
        <f t="shared" ca="1" si="43"/>
        <v>17762</v>
      </c>
      <c r="J575" s="13">
        <f t="shared" ca="1" si="44"/>
        <v>120154.675</v>
      </c>
    </row>
    <row r="576" spans="1:10">
      <c r="A576" s="21">
        <f t="shared" ca="1" si="40"/>
        <v>45314</v>
      </c>
      <c r="B576" s="18" t="str">
        <f ca="1">INDEX(Regions!A$1:A$5, RANDBETWEEN(1, ROWS(Regions!A$1:A$5)))</f>
        <v>צפון</v>
      </c>
      <c r="C576" s="22" t="str">
        <f ca="1">INDEX(Agents!A$1:A$6, RANDBETWEEN(1, ROWS(Agents!A$1:A$6)))</f>
        <v>נועם אברמוביץ</v>
      </c>
      <c r="D576" s="18" t="str">
        <f ca="1">INDEX(Payment_Methods!A$1:A$5, RANDBETWEEN(1, ROWS([1]Payment_method!A$1:A$5)))</f>
        <v>PayPal</v>
      </c>
      <c r="E576" s="23">
        <f ca="1">H576*Agent_Commission!$A$2</f>
        <v>1414.125</v>
      </c>
      <c r="F576" s="19">
        <f t="shared" ca="1" si="41"/>
        <v>15000</v>
      </c>
      <c r="G576" s="20">
        <f ca="1">VLOOKUP(A:A,BOA!F:G,2,FALSE)</f>
        <v>3.7709999999999999</v>
      </c>
      <c r="H576" s="13">
        <f t="shared" ca="1" si="42"/>
        <v>56565</v>
      </c>
      <c r="I576" s="23">
        <f t="shared" ca="1" si="43"/>
        <v>17309</v>
      </c>
      <c r="J576" s="13">
        <f t="shared" ca="1" si="44"/>
        <v>37841.875</v>
      </c>
    </row>
    <row r="577" spans="1:10">
      <c r="A577" s="21">
        <f t="shared" ca="1" si="40"/>
        <v>45412</v>
      </c>
      <c r="B577" s="18" t="str">
        <f ca="1">INDEX(Regions!A$1:A$5, RANDBETWEEN(1, ROWS(Regions!A$1:A$5)))</f>
        <v>צפון</v>
      </c>
      <c r="C577" s="22" t="str">
        <f ca="1">INDEX(Agents!A$1:A$6, RANDBETWEEN(1, ROWS(Agents!A$1:A$6)))</f>
        <v>נועם אברמוביץ</v>
      </c>
      <c r="D577" s="18" t="str">
        <f ca="1">INDEX(Payment_Methods!A$1:A$5, RANDBETWEEN(1, ROWS([1]Payment_method!A$1:A$5)))</f>
        <v>PayBox</v>
      </c>
      <c r="E577" s="23">
        <f ca="1">H577*Agent_Commission!$A$2</f>
        <v>2805.75</v>
      </c>
      <c r="F577" s="19">
        <f t="shared" ca="1" si="41"/>
        <v>30000</v>
      </c>
      <c r="G577" s="20">
        <f ca="1">VLOOKUP(A:A,BOA!F:G,2,FALSE)</f>
        <v>3.7410000000000001</v>
      </c>
      <c r="H577" s="13">
        <f t="shared" ca="1" si="42"/>
        <v>112230</v>
      </c>
      <c r="I577" s="23">
        <f t="shared" ca="1" si="43"/>
        <v>16843</v>
      </c>
      <c r="J577" s="13">
        <f t="shared" ca="1" si="44"/>
        <v>92581.25</v>
      </c>
    </row>
    <row r="578" spans="1:10">
      <c r="A578" s="21">
        <f t="shared" ca="1" si="40"/>
        <v>45313</v>
      </c>
      <c r="B578" s="18" t="str">
        <f ca="1">INDEX(Regions!A$1:A$5, RANDBETWEEN(1, ROWS(Regions!A$1:A$5)))</f>
        <v>דרום</v>
      </c>
      <c r="C578" s="22" t="str">
        <f ca="1">INDEX(Agents!A$1:A$6, RANDBETWEEN(1, ROWS(Agents!A$1:A$6)))</f>
        <v>יעל פרידמן</v>
      </c>
      <c r="D578" s="18" t="str">
        <f ca="1">INDEX(Payment_Methods!A$1:A$5, RANDBETWEEN(1, ROWS([1]Payment_method!A$1:A$5)))</f>
        <v>PayBox</v>
      </c>
      <c r="E578" s="23">
        <f ca="1">H578*Agent_Commission!$A$2</f>
        <v>1838.8500000000001</v>
      </c>
      <c r="F578" s="19">
        <f t="shared" ca="1" si="41"/>
        <v>19500</v>
      </c>
      <c r="G578" s="20">
        <f ca="1">VLOOKUP(A:A,BOA!F:G,2,FALSE)</f>
        <v>3.7719999999999998</v>
      </c>
      <c r="H578" s="13">
        <f t="shared" ca="1" si="42"/>
        <v>73554</v>
      </c>
      <c r="I578" s="23">
        <f t="shared" ca="1" si="43"/>
        <v>40587</v>
      </c>
      <c r="J578" s="13">
        <f t="shared" ca="1" si="44"/>
        <v>31128.15</v>
      </c>
    </row>
    <row r="579" spans="1:10">
      <c r="A579" s="21">
        <f t="shared" ref="A579:A642" ca="1" si="45">RANDBETWEEN(DATE(2023,12,1),DATE(2024,12,1))</f>
        <v>45490</v>
      </c>
      <c r="B579" s="18" t="str">
        <f ca="1">INDEX(Regions!A$1:A$5, RANDBETWEEN(1, ROWS(Regions!A$1:A$5)))</f>
        <v>דרום</v>
      </c>
      <c r="C579" s="22" t="str">
        <f ca="1">INDEX(Agents!A$1:A$6, RANDBETWEEN(1, ROWS(Agents!A$1:A$6)))</f>
        <v>נועם אברמוביץ</v>
      </c>
      <c r="D579" s="18" t="str">
        <f ca="1">INDEX(Payment_Methods!A$1:A$5, RANDBETWEEN(1, ROWS([1]Payment_method!A$1:A$5)))</f>
        <v>PayPal</v>
      </c>
      <c r="E579" s="23">
        <f ca="1">H579*Agent_Commission!$A$2</f>
        <v>1722.825</v>
      </c>
      <c r="F579" s="19">
        <f t="shared" ref="F579:F642" ca="1" si="46">RANDBETWEEN(20, 80)*500</f>
        <v>19000</v>
      </c>
      <c r="G579" s="20">
        <f ca="1">VLOOKUP(A:A,BOA!F:G,2,FALSE)</f>
        <v>3.6269999999999998</v>
      </c>
      <c r="H579" s="13">
        <f t="shared" ref="H579:H642" ca="1" si="47">F579*G579</f>
        <v>68913</v>
      </c>
      <c r="I579" s="23">
        <f t="shared" ref="I579:I642" ca="1" si="48">RANDBETWEEN(15000, 55000)</f>
        <v>48607</v>
      </c>
      <c r="J579" s="13">
        <f t="shared" ref="J579:J642" ca="1" si="49">H579-I579-E579</f>
        <v>18583.174999999999</v>
      </c>
    </row>
    <row r="580" spans="1:10">
      <c r="A580" s="21">
        <f t="shared" ca="1" si="45"/>
        <v>45437</v>
      </c>
      <c r="B580" s="18" t="str">
        <f ca="1">INDEX(Regions!A$1:A$5, RANDBETWEEN(1, ROWS(Regions!A$1:A$5)))</f>
        <v>מזרח</v>
      </c>
      <c r="C580" s="22" t="str">
        <f ca="1">INDEX(Agents!A$1:A$6, RANDBETWEEN(1, ROWS(Agents!A$1:A$6)))</f>
        <v>יובל כהן</v>
      </c>
      <c r="D580" s="18" t="str">
        <f ca="1">INDEX(Payment_Methods!A$1:A$5, RANDBETWEEN(1, ROWS([1]Payment_method!A$1:A$5)))</f>
        <v>Cash</v>
      </c>
      <c r="E580" s="23">
        <f ca="1">H580*Agent_Commission!$A$2</f>
        <v>1561.0250000000001</v>
      </c>
      <c r="F580" s="19">
        <f t="shared" ca="1" si="46"/>
        <v>17000</v>
      </c>
      <c r="G580" s="20">
        <f ca="1">VLOOKUP(A:A,BOA!F:G,2,FALSE)</f>
        <v>3.673</v>
      </c>
      <c r="H580" s="13">
        <f t="shared" ca="1" si="47"/>
        <v>62441</v>
      </c>
      <c r="I580" s="23">
        <f t="shared" ca="1" si="48"/>
        <v>47815</v>
      </c>
      <c r="J580" s="13">
        <f t="shared" ca="1" si="49"/>
        <v>13064.975</v>
      </c>
    </row>
    <row r="581" spans="1:10">
      <c r="A581" s="21">
        <f t="shared" ca="1" si="45"/>
        <v>45627</v>
      </c>
      <c r="B581" s="18" t="str">
        <f ca="1">INDEX(Regions!A$1:A$5, RANDBETWEEN(1, ROWS(Regions!A$1:A$5)))</f>
        <v>מזרח</v>
      </c>
      <c r="C581" s="22" t="str">
        <f ca="1">INDEX(Agents!A$1:A$6, RANDBETWEEN(1, ROWS(Agents!A$1:A$6)))</f>
        <v>יובל כהן</v>
      </c>
      <c r="D581" s="18" t="str">
        <f ca="1">INDEX(Payment_Methods!A$1:A$5, RANDBETWEEN(1, ROWS([1]Payment_method!A$1:A$5)))</f>
        <v>PayPal</v>
      </c>
      <c r="E581" s="23">
        <f ca="1">H581*Agent_Commission!$A$2</f>
        <v>3415.3125</v>
      </c>
      <c r="F581" s="19">
        <f t="shared" ca="1" si="46"/>
        <v>37500</v>
      </c>
      <c r="G581" s="20">
        <f ca="1">VLOOKUP(A:A,BOA!F:G,2,FALSE)</f>
        <v>3.6429999999999998</v>
      </c>
      <c r="H581" s="13">
        <f t="shared" ca="1" si="47"/>
        <v>136612.5</v>
      </c>
      <c r="I581" s="23">
        <f t="shared" ca="1" si="48"/>
        <v>41372</v>
      </c>
      <c r="J581" s="13">
        <f t="shared" ca="1" si="49"/>
        <v>91825.1875</v>
      </c>
    </row>
    <row r="582" spans="1:10">
      <c r="A582" s="21">
        <f t="shared" ca="1" si="45"/>
        <v>45297</v>
      </c>
      <c r="B582" s="18" t="str">
        <f ca="1">INDEX(Regions!A$1:A$5, RANDBETWEEN(1, ROWS(Regions!A$1:A$5)))</f>
        <v>מרכז</v>
      </c>
      <c r="C582" s="22" t="str">
        <f ca="1">INDEX(Agents!A$1:A$6, RANDBETWEEN(1, ROWS(Agents!A$1:A$6)))</f>
        <v>דניאל לוי</v>
      </c>
      <c r="D582" s="18" t="str">
        <f ca="1">INDEX(Payment_Methods!A$1:A$5, RANDBETWEEN(1, ROWS([1]Payment_method!A$1:A$5)))</f>
        <v>Credit</v>
      </c>
      <c r="E582" s="23">
        <f ca="1">H582*Agent_Commission!$A$2</f>
        <v>3473.2000000000003</v>
      </c>
      <c r="F582" s="19">
        <f t="shared" ca="1" si="46"/>
        <v>38000</v>
      </c>
      <c r="G582" s="20">
        <f ca="1">VLOOKUP(A:A,BOA!F:G,2,FALSE)</f>
        <v>3.6560000000000001</v>
      </c>
      <c r="H582" s="13">
        <f t="shared" ca="1" si="47"/>
        <v>138928</v>
      </c>
      <c r="I582" s="23">
        <f t="shared" ca="1" si="48"/>
        <v>44907</v>
      </c>
      <c r="J582" s="13">
        <f t="shared" ca="1" si="49"/>
        <v>90547.8</v>
      </c>
    </row>
    <row r="583" spans="1:10">
      <c r="A583" s="21">
        <f t="shared" ca="1" si="45"/>
        <v>45420</v>
      </c>
      <c r="B583" s="18" t="str">
        <f ca="1">INDEX(Regions!A$1:A$5, RANDBETWEEN(1, ROWS(Regions!A$1:A$5)))</f>
        <v>מזרח</v>
      </c>
      <c r="C583" s="22" t="str">
        <f ca="1">INDEX(Agents!A$1:A$6, RANDBETWEEN(1, ROWS(Agents!A$1:A$6)))</f>
        <v>יעל פרידמן</v>
      </c>
      <c r="D583" s="18" t="str">
        <f ca="1">INDEX(Payment_Methods!A$1:A$5, RANDBETWEEN(1, ROWS([1]Payment_method!A$1:A$5)))</f>
        <v>Bit</v>
      </c>
      <c r="E583" s="23">
        <f ca="1">H583*Agent_Commission!$A$2</f>
        <v>1485.2</v>
      </c>
      <c r="F583" s="19">
        <f t="shared" ca="1" si="46"/>
        <v>16000</v>
      </c>
      <c r="G583" s="20">
        <f ca="1">VLOOKUP(A:A,BOA!F:G,2,FALSE)</f>
        <v>3.7130000000000001</v>
      </c>
      <c r="H583" s="13">
        <f t="shared" ca="1" si="47"/>
        <v>59408</v>
      </c>
      <c r="I583" s="23">
        <f t="shared" ca="1" si="48"/>
        <v>17252</v>
      </c>
      <c r="J583" s="13">
        <f t="shared" ca="1" si="49"/>
        <v>40670.800000000003</v>
      </c>
    </row>
    <row r="584" spans="1:10">
      <c r="A584" s="21">
        <f t="shared" ca="1" si="45"/>
        <v>45337</v>
      </c>
      <c r="B584" s="18" t="str">
        <f ca="1">INDEX(Regions!A$1:A$5, RANDBETWEEN(1, ROWS(Regions!A$1:A$5)))</f>
        <v>מערב</v>
      </c>
      <c r="C584" s="22" t="str">
        <f ca="1">INDEX(Agents!A$1:A$6, RANDBETWEEN(1, ROWS(Agents!A$1:A$6)))</f>
        <v>יעל פרידמן</v>
      </c>
      <c r="D584" s="18" t="str">
        <f ca="1">INDEX(Payment_Methods!A$1:A$5, RANDBETWEEN(1, ROWS([1]Payment_method!A$1:A$5)))</f>
        <v>Credit</v>
      </c>
      <c r="E584" s="23">
        <f ca="1">H584*Agent_Commission!$A$2</f>
        <v>906.75</v>
      </c>
      <c r="F584" s="19">
        <f t="shared" ca="1" si="46"/>
        <v>10000</v>
      </c>
      <c r="G584" s="20">
        <f ca="1">VLOOKUP(A:A,BOA!F:G,2,FALSE)</f>
        <v>3.6269999999999998</v>
      </c>
      <c r="H584" s="13">
        <f t="shared" ca="1" si="47"/>
        <v>36270</v>
      </c>
      <c r="I584" s="23">
        <f t="shared" ca="1" si="48"/>
        <v>49609</v>
      </c>
      <c r="J584" s="13">
        <f t="shared" ca="1" si="49"/>
        <v>-14245.75</v>
      </c>
    </row>
    <row r="585" spans="1:10">
      <c r="A585" s="21">
        <f t="shared" ca="1" si="45"/>
        <v>45277</v>
      </c>
      <c r="B585" s="18" t="str">
        <f ca="1">INDEX(Regions!A$1:A$5, RANDBETWEEN(1, ROWS(Regions!A$1:A$5)))</f>
        <v>דרום</v>
      </c>
      <c r="C585" s="22" t="str">
        <f ca="1">INDEX(Agents!A$1:A$6, RANDBETWEEN(1, ROWS(Agents!A$1:A$6)))</f>
        <v>דניאל לוי</v>
      </c>
      <c r="D585" s="18" t="str">
        <f ca="1">INDEX(Payment_Methods!A$1:A$5, RANDBETWEEN(1, ROWS([1]Payment_method!A$1:A$5)))</f>
        <v>Bit</v>
      </c>
      <c r="E585" s="23">
        <f ca="1">H585*Agent_Commission!$A$2</f>
        <v>2149.0750000000003</v>
      </c>
      <c r="F585" s="19">
        <f t="shared" ca="1" si="46"/>
        <v>23500</v>
      </c>
      <c r="G585" s="20">
        <f ca="1">VLOOKUP(A:A,BOA!F:G,2,FALSE)</f>
        <v>3.6579999999999999</v>
      </c>
      <c r="H585" s="13">
        <f t="shared" ca="1" si="47"/>
        <v>85963</v>
      </c>
      <c r="I585" s="23">
        <f t="shared" ca="1" si="48"/>
        <v>41298</v>
      </c>
      <c r="J585" s="13">
        <f t="shared" ca="1" si="49"/>
        <v>42515.925000000003</v>
      </c>
    </row>
    <row r="586" spans="1:10">
      <c r="A586" s="21">
        <f t="shared" ca="1" si="45"/>
        <v>45304</v>
      </c>
      <c r="B586" s="18" t="str">
        <f ca="1">INDEX(Regions!A$1:A$5, RANDBETWEEN(1, ROWS(Regions!A$1:A$5)))</f>
        <v>מערב</v>
      </c>
      <c r="C586" s="22" t="str">
        <f ca="1">INDEX(Agents!A$1:A$6, RANDBETWEEN(1, ROWS(Agents!A$1:A$6)))</f>
        <v>יעל פרידמן</v>
      </c>
      <c r="D586" s="18" t="str">
        <f ca="1">INDEX(Payment_Methods!A$1:A$5, RANDBETWEEN(1, ROWS([1]Payment_method!A$1:A$5)))</f>
        <v>PayPal</v>
      </c>
      <c r="E586" s="23">
        <f ca="1">H586*Agent_Commission!$A$2</f>
        <v>1770.8000000000002</v>
      </c>
      <c r="F586" s="19">
        <f t="shared" ca="1" si="46"/>
        <v>19000</v>
      </c>
      <c r="G586" s="20">
        <f ca="1">VLOOKUP(A:A,BOA!F:G,2,FALSE)</f>
        <v>3.7280000000000002</v>
      </c>
      <c r="H586" s="13">
        <f t="shared" ca="1" si="47"/>
        <v>70832</v>
      </c>
      <c r="I586" s="23">
        <f t="shared" ca="1" si="48"/>
        <v>16913</v>
      </c>
      <c r="J586" s="13">
        <f t="shared" ca="1" si="49"/>
        <v>52148.2</v>
      </c>
    </row>
    <row r="587" spans="1:10">
      <c r="A587" s="21">
        <f t="shared" ca="1" si="45"/>
        <v>45290</v>
      </c>
      <c r="B587" s="18" t="str">
        <f ca="1">INDEX(Regions!A$1:A$5, RANDBETWEEN(1, ROWS(Regions!A$1:A$5)))</f>
        <v>דרום</v>
      </c>
      <c r="C587" s="22" t="str">
        <f ca="1">INDEX(Agents!A$1:A$6, RANDBETWEEN(1, ROWS(Agents!A$1:A$6)))</f>
        <v>אורי גולדשטיין</v>
      </c>
      <c r="D587" s="18" t="str">
        <f ca="1">INDEX(Payment_Methods!A$1:A$5, RANDBETWEEN(1, ROWS([1]Payment_method!A$1:A$5)))</f>
        <v>Cash</v>
      </c>
      <c r="E587" s="23">
        <f ca="1">H587*Agent_Commission!$A$2</f>
        <v>906.75</v>
      </c>
      <c r="F587" s="19">
        <f t="shared" ca="1" si="46"/>
        <v>10000</v>
      </c>
      <c r="G587" s="20">
        <f ca="1">VLOOKUP(A:A,BOA!F:G,2,FALSE)</f>
        <v>3.6269999999999998</v>
      </c>
      <c r="H587" s="13">
        <f t="shared" ca="1" si="47"/>
        <v>36270</v>
      </c>
      <c r="I587" s="23">
        <f t="shared" ca="1" si="48"/>
        <v>21622</v>
      </c>
      <c r="J587" s="13">
        <f t="shared" ca="1" si="49"/>
        <v>13741.25</v>
      </c>
    </row>
    <row r="588" spans="1:10">
      <c r="A588" s="21">
        <f t="shared" ca="1" si="45"/>
        <v>45406</v>
      </c>
      <c r="B588" s="18" t="str">
        <f ca="1">INDEX(Regions!A$1:A$5, RANDBETWEEN(1, ROWS(Regions!A$1:A$5)))</f>
        <v>מזרח</v>
      </c>
      <c r="C588" s="22" t="str">
        <f ca="1">INDEX(Agents!A$1:A$6, RANDBETWEEN(1, ROWS(Agents!A$1:A$6)))</f>
        <v>מיכל רוזנברג</v>
      </c>
      <c r="D588" s="18" t="str">
        <f ca="1">INDEX(Payment_Methods!A$1:A$5, RANDBETWEEN(1, ROWS([1]Payment_method!A$1:A$5)))</f>
        <v>Cash</v>
      </c>
      <c r="E588" s="23">
        <f ca="1">H588*Agent_Commission!$A$2</f>
        <v>2819.25</v>
      </c>
      <c r="F588" s="19">
        <f t="shared" ca="1" si="46"/>
        <v>30000</v>
      </c>
      <c r="G588" s="20">
        <f ca="1">VLOOKUP(A:A,BOA!F:G,2,FALSE)</f>
        <v>3.7589999999999999</v>
      </c>
      <c r="H588" s="13">
        <f t="shared" ca="1" si="47"/>
        <v>112770</v>
      </c>
      <c r="I588" s="23">
        <f t="shared" ca="1" si="48"/>
        <v>17472</v>
      </c>
      <c r="J588" s="13">
        <f t="shared" ca="1" si="49"/>
        <v>92478.75</v>
      </c>
    </row>
    <row r="589" spans="1:10">
      <c r="A589" s="21">
        <f t="shared" ca="1" si="45"/>
        <v>45441</v>
      </c>
      <c r="B589" s="18" t="str">
        <f ca="1">INDEX(Regions!A$1:A$5, RANDBETWEEN(1, ROWS(Regions!A$1:A$5)))</f>
        <v>מרכז</v>
      </c>
      <c r="C589" s="22" t="str">
        <f ca="1">INDEX(Agents!A$1:A$6, RANDBETWEEN(1, ROWS(Agents!A$1:A$6)))</f>
        <v>יובל כהן</v>
      </c>
      <c r="D589" s="18" t="str">
        <f ca="1">INDEX(Payment_Methods!A$1:A$5, RANDBETWEEN(1, ROWS([1]Payment_method!A$1:A$5)))</f>
        <v>Cash</v>
      </c>
      <c r="E589" s="23">
        <f ca="1">H589*Agent_Commission!$A$2</f>
        <v>3278.4250000000002</v>
      </c>
      <c r="F589" s="19">
        <f t="shared" ca="1" si="46"/>
        <v>35500</v>
      </c>
      <c r="G589" s="20">
        <f ca="1">VLOOKUP(A:A,BOA!F:G,2,FALSE)</f>
        <v>3.694</v>
      </c>
      <c r="H589" s="13">
        <f t="shared" ca="1" si="47"/>
        <v>131137</v>
      </c>
      <c r="I589" s="23">
        <f t="shared" ca="1" si="48"/>
        <v>22936</v>
      </c>
      <c r="J589" s="13">
        <f t="shared" ca="1" si="49"/>
        <v>104922.575</v>
      </c>
    </row>
    <row r="590" spans="1:10">
      <c r="A590" s="21">
        <f t="shared" ca="1" si="45"/>
        <v>45272</v>
      </c>
      <c r="B590" s="18" t="str">
        <f ca="1">INDEX(Regions!A$1:A$5, RANDBETWEEN(1, ROWS(Regions!A$1:A$5)))</f>
        <v>מערב</v>
      </c>
      <c r="C590" s="22" t="str">
        <f ca="1">INDEX(Agents!A$1:A$6, RANDBETWEEN(1, ROWS(Agents!A$1:A$6)))</f>
        <v>אורי גולדשטיין</v>
      </c>
      <c r="D590" s="18" t="str">
        <f ca="1">INDEX(Payment_Methods!A$1:A$5, RANDBETWEEN(1, ROWS([1]Payment_method!A$1:A$5)))</f>
        <v>Bit</v>
      </c>
      <c r="E590" s="23">
        <f ca="1">H590*Agent_Commission!$A$2</f>
        <v>2966.4</v>
      </c>
      <c r="F590" s="19">
        <f t="shared" ca="1" si="46"/>
        <v>32000</v>
      </c>
      <c r="G590" s="20">
        <f ca="1">VLOOKUP(A:A,BOA!F:G,2,FALSE)</f>
        <v>3.7080000000000002</v>
      </c>
      <c r="H590" s="13">
        <f t="shared" ca="1" si="47"/>
        <v>118656</v>
      </c>
      <c r="I590" s="23">
        <f t="shared" ca="1" si="48"/>
        <v>42691</v>
      </c>
      <c r="J590" s="13">
        <f t="shared" ca="1" si="49"/>
        <v>72998.600000000006</v>
      </c>
    </row>
    <row r="591" spans="1:10">
      <c r="A591" s="21">
        <f t="shared" ca="1" si="45"/>
        <v>45568</v>
      </c>
      <c r="B591" s="18" t="str">
        <f ca="1">INDEX(Regions!A$1:A$5, RANDBETWEEN(1, ROWS(Regions!A$1:A$5)))</f>
        <v>צפון</v>
      </c>
      <c r="C591" s="22" t="str">
        <f ca="1">INDEX(Agents!A$1:A$6, RANDBETWEEN(1, ROWS(Agents!A$1:A$6)))</f>
        <v>אורי גולדשטיין</v>
      </c>
      <c r="D591" s="18" t="str">
        <f ca="1">INDEX(Payment_Methods!A$1:A$5, RANDBETWEEN(1, ROWS([1]Payment_method!A$1:A$5)))</f>
        <v>PayBox</v>
      </c>
      <c r="E591" s="23">
        <f ca="1">H591*Agent_Commission!$A$2</f>
        <v>1535.325</v>
      </c>
      <c r="F591" s="19">
        <f t="shared" ca="1" si="46"/>
        <v>16500</v>
      </c>
      <c r="G591" s="20">
        <f ca="1">VLOOKUP(A:A,BOA!F:G,2,FALSE)</f>
        <v>3.722</v>
      </c>
      <c r="H591" s="13">
        <f t="shared" ca="1" si="47"/>
        <v>61413</v>
      </c>
      <c r="I591" s="23">
        <f t="shared" ca="1" si="48"/>
        <v>33417</v>
      </c>
      <c r="J591" s="13">
        <f t="shared" ca="1" si="49"/>
        <v>26460.674999999999</v>
      </c>
    </row>
    <row r="592" spans="1:10">
      <c r="A592" s="21">
        <f t="shared" ca="1" si="45"/>
        <v>45447</v>
      </c>
      <c r="B592" s="18" t="str">
        <f ca="1">INDEX(Regions!A$1:A$5, RANDBETWEEN(1, ROWS(Regions!A$1:A$5)))</f>
        <v>צפון</v>
      </c>
      <c r="C592" s="22" t="str">
        <f ca="1">INDEX(Agents!A$1:A$6, RANDBETWEEN(1, ROWS(Agents!A$1:A$6)))</f>
        <v>אורי גולדשטיין</v>
      </c>
      <c r="D592" s="18" t="str">
        <f ca="1">INDEX(Payment_Methods!A$1:A$5, RANDBETWEEN(1, ROWS([1]Payment_method!A$1:A$5)))</f>
        <v>PayBox</v>
      </c>
      <c r="E592" s="23">
        <f ca="1">H592*Agent_Commission!$A$2</f>
        <v>2766</v>
      </c>
      <c r="F592" s="19">
        <f t="shared" ca="1" si="46"/>
        <v>30000</v>
      </c>
      <c r="G592" s="20">
        <f ca="1">VLOOKUP(A:A,BOA!F:G,2,FALSE)</f>
        <v>3.6880000000000002</v>
      </c>
      <c r="H592" s="13">
        <f t="shared" ca="1" si="47"/>
        <v>110640</v>
      </c>
      <c r="I592" s="23">
        <f t="shared" ca="1" si="48"/>
        <v>21771</v>
      </c>
      <c r="J592" s="13">
        <f t="shared" ca="1" si="49"/>
        <v>86103</v>
      </c>
    </row>
    <row r="593" spans="1:10">
      <c r="A593" s="21">
        <f t="shared" ca="1" si="45"/>
        <v>45593</v>
      </c>
      <c r="B593" s="18" t="str">
        <f ca="1">INDEX(Regions!A$1:A$5, RANDBETWEEN(1, ROWS(Regions!A$1:A$5)))</f>
        <v>דרום</v>
      </c>
      <c r="C593" s="22" t="str">
        <f ca="1">INDEX(Agents!A$1:A$6, RANDBETWEEN(1, ROWS(Agents!A$1:A$6)))</f>
        <v>דניאל לוי</v>
      </c>
      <c r="D593" s="18" t="str">
        <f ca="1">INDEX(Payment_Methods!A$1:A$5, RANDBETWEEN(1, ROWS([1]Payment_method!A$1:A$5)))</f>
        <v>PayPal</v>
      </c>
      <c r="E593" s="23">
        <f ca="1">H593*Agent_Commission!$A$2</f>
        <v>1584.4</v>
      </c>
      <c r="F593" s="19">
        <f t="shared" ca="1" si="46"/>
        <v>17000</v>
      </c>
      <c r="G593" s="20">
        <f ca="1">VLOOKUP(A:A,BOA!F:G,2,FALSE)</f>
        <v>3.7280000000000002</v>
      </c>
      <c r="H593" s="13">
        <f t="shared" ca="1" si="47"/>
        <v>63376</v>
      </c>
      <c r="I593" s="23">
        <f t="shared" ca="1" si="48"/>
        <v>23010</v>
      </c>
      <c r="J593" s="13">
        <f t="shared" ca="1" si="49"/>
        <v>38781.599999999999</v>
      </c>
    </row>
    <row r="594" spans="1:10">
      <c r="A594" s="21">
        <f t="shared" ca="1" si="45"/>
        <v>45618</v>
      </c>
      <c r="B594" s="18" t="str">
        <f ca="1">INDEX(Regions!A$1:A$5, RANDBETWEEN(1, ROWS(Regions!A$1:A$5)))</f>
        <v>דרום</v>
      </c>
      <c r="C594" s="22" t="str">
        <f ca="1">INDEX(Agents!A$1:A$6, RANDBETWEEN(1, ROWS(Agents!A$1:A$6)))</f>
        <v>מיכל רוזנברג</v>
      </c>
      <c r="D594" s="18" t="str">
        <f ca="1">INDEX(Payment_Methods!A$1:A$5, RANDBETWEEN(1, ROWS([1]Payment_method!A$1:A$5)))</f>
        <v>Cash</v>
      </c>
      <c r="E594" s="23">
        <f ca="1">H594*Agent_Commission!$A$2</f>
        <v>3588.2000000000003</v>
      </c>
      <c r="F594" s="19">
        <f t="shared" ca="1" si="46"/>
        <v>38500</v>
      </c>
      <c r="G594" s="20">
        <f ca="1">VLOOKUP(A:A,BOA!F:G,2,FALSE)</f>
        <v>3.7280000000000002</v>
      </c>
      <c r="H594" s="13">
        <f t="shared" ca="1" si="47"/>
        <v>143528</v>
      </c>
      <c r="I594" s="23">
        <f t="shared" ca="1" si="48"/>
        <v>18459</v>
      </c>
      <c r="J594" s="13">
        <f t="shared" ca="1" si="49"/>
        <v>121480.8</v>
      </c>
    </row>
    <row r="595" spans="1:10">
      <c r="A595" s="21">
        <f t="shared" ca="1" si="45"/>
        <v>45385</v>
      </c>
      <c r="B595" s="18" t="str">
        <f ca="1">INDEX(Regions!A$1:A$5, RANDBETWEEN(1, ROWS(Regions!A$1:A$5)))</f>
        <v>צפון</v>
      </c>
      <c r="C595" s="22" t="str">
        <f ca="1">INDEX(Agents!A$1:A$6, RANDBETWEEN(1, ROWS(Agents!A$1:A$6)))</f>
        <v>יובל כהן</v>
      </c>
      <c r="D595" s="18" t="str">
        <f ca="1">INDEX(Payment_Methods!A$1:A$5, RANDBETWEEN(1, ROWS([1]Payment_method!A$1:A$5)))</f>
        <v>Credit</v>
      </c>
      <c r="E595" s="23">
        <f ca="1">H595*Agent_Commission!$A$2</f>
        <v>3452.1000000000004</v>
      </c>
      <c r="F595" s="19">
        <f t="shared" ca="1" si="46"/>
        <v>37000</v>
      </c>
      <c r="G595" s="20">
        <f ca="1">VLOOKUP(A:A,BOA!F:G,2,FALSE)</f>
        <v>3.7320000000000002</v>
      </c>
      <c r="H595" s="13">
        <f t="shared" ca="1" si="47"/>
        <v>138084</v>
      </c>
      <c r="I595" s="23">
        <f t="shared" ca="1" si="48"/>
        <v>28880</v>
      </c>
      <c r="J595" s="13">
        <f t="shared" ca="1" si="49"/>
        <v>105751.9</v>
      </c>
    </row>
    <row r="596" spans="1:10">
      <c r="A596" s="21">
        <f t="shared" ca="1" si="45"/>
        <v>45589</v>
      </c>
      <c r="B596" s="18" t="str">
        <f ca="1">INDEX(Regions!A$1:A$5, RANDBETWEEN(1, ROWS(Regions!A$1:A$5)))</f>
        <v>מרכז</v>
      </c>
      <c r="C596" s="22" t="str">
        <f ca="1">INDEX(Agents!A$1:A$6, RANDBETWEEN(1, ROWS(Agents!A$1:A$6)))</f>
        <v>אורי גולדשטיין</v>
      </c>
      <c r="D596" s="18" t="str">
        <f ca="1">INDEX(Payment_Methods!A$1:A$5, RANDBETWEEN(1, ROWS([1]Payment_method!A$1:A$5)))</f>
        <v>PayPal</v>
      </c>
      <c r="E596" s="23">
        <f ca="1">H596*Agent_Commission!$A$2</f>
        <v>1705.0500000000002</v>
      </c>
      <c r="F596" s="19">
        <f t="shared" ca="1" si="46"/>
        <v>18000</v>
      </c>
      <c r="G596" s="20">
        <f ca="1">VLOOKUP(A:A,BOA!F:G,2,FALSE)</f>
        <v>3.7890000000000001</v>
      </c>
      <c r="H596" s="13">
        <f t="shared" ca="1" si="47"/>
        <v>68202</v>
      </c>
      <c r="I596" s="23">
        <f t="shared" ca="1" si="48"/>
        <v>31396</v>
      </c>
      <c r="J596" s="13">
        <f t="shared" ca="1" si="49"/>
        <v>35100.949999999997</v>
      </c>
    </row>
    <row r="597" spans="1:10">
      <c r="A597" s="21">
        <f t="shared" ca="1" si="45"/>
        <v>45348</v>
      </c>
      <c r="B597" s="18" t="str">
        <f ca="1">INDEX(Regions!A$1:A$5, RANDBETWEEN(1, ROWS(Regions!A$1:A$5)))</f>
        <v>מרכז</v>
      </c>
      <c r="C597" s="22" t="str">
        <f ca="1">INDEX(Agents!A$1:A$6, RANDBETWEEN(1, ROWS(Agents!A$1:A$6)))</f>
        <v>נועם אברמוביץ</v>
      </c>
      <c r="D597" s="18" t="str">
        <f ca="1">INDEX(Payment_Methods!A$1:A$5, RANDBETWEEN(1, ROWS([1]Payment_method!A$1:A$5)))</f>
        <v>Credit</v>
      </c>
      <c r="E597" s="23">
        <f ca="1">H597*Agent_Commission!$A$2</f>
        <v>3420.9375</v>
      </c>
      <c r="F597" s="19">
        <f t="shared" ca="1" si="46"/>
        <v>37500</v>
      </c>
      <c r="G597" s="20">
        <f ca="1">VLOOKUP(A:A,BOA!F:G,2,FALSE)</f>
        <v>3.649</v>
      </c>
      <c r="H597" s="13">
        <f t="shared" ca="1" si="47"/>
        <v>136837.5</v>
      </c>
      <c r="I597" s="23">
        <f t="shared" ca="1" si="48"/>
        <v>52783</v>
      </c>
      <c r="J597" s="13">
        <f t="shared" ca="1" si="49"/>
        <v>80633.5625</v>
      </c>
    </row>
    <row r="598" spans="1:10">
      <c r="A598" s="21">
        <f t="shared" ca="1" si="45"/>
        <v>45327</v>
      </c>
      <c r="B598" s="18" t="str">
        <f ca="1">INDEX(Regions!A$1:A$5, RANDBETWEEN(1, ROWS(Regions!A$1:A$5)))</f>
        <v>מרכז</v>
      </c>
      <c r="C598" s="22" t="str">
        <f ca="1">INDEX(Agents!A$1:A$6, RANDBETWEEN(1, ROWS(Agents!A$1:A$6)))</f>
        <v>יובל כהן</v>
      </c>
      <c r="D598" s="18" t="str">
        <f ca="1">INDEX(Payment_Methods!A$1:A$5, RANDBETWEEN(1, ROWS([1]Payment_method!A$1:A$5)))</f>
        <v>PayPal</v>
      </c>
      <c r="E598" s="23">
        <f ca="1">H598*Agent_Commission!$A$2</f>
        <v>2250.9375</v>
      </c>
      <c r="F598" s="19">
        <f t="shared" ca="1" si="46"/>
        <v>24500</v>
      </c>
      <c r="G598" s="20">
        <f ca="1">VLOOKUP(A:A,BOA!F:G,2,FALSE)</f>
        <v>3.6749999999999998</v>
      </c>
      <c r="H598" s="13">
        <f t="shared" ca="1" si="47"/>
        <v>90037.5</v>
      </c>
      <c r="I598" s="23">
        <f t="shared" ca="1" si="48"/>
        <v>41228</v>
      </c>
      <c r="J598" s="13">
        <f t="shared" ca="1" si="49"/>
        <v>46558.5625</v>
      </c>
    </row>
    <row r="599" spans="1:10">
      <c r="A599" s="21">
        <f t="shared" ca="1" si="45"/>
        <v>45410</v>
      </c>
      <c r="B599" s="18" t="str">
        <f ca="1">INDEX(Regions!A$1:A$5, RANDBETWEEN(1, ROWS(Regions!A$1:A$5)))</f>
        <v>דרום</v>
      </c>
      <c r="C599" s="22" t="str">
        <f ca="1">INDEX(Agents!A$1:A$6, RANDBETWEEN(1, ROWS(Agents!A$1:A$6)))</f>
        <v>אורי גולדשטיין</v>
      </c>
      <c r="D599" s="18" t="str">
        <f ca="1">INDEX(Payment_Methods!A$1:A$5, RANDBETWEEN(1, ROWS([1]Payment_method!A$1:A$5)))</f>
        <v>Bit</v>
      </c>
      <c r="E599" s="23">
        <f ca="1">H599*Agent_Commission!$A$2</f>
        <v>1479.4750000000001</v>
      </c>
      <c r="F599" s="19">
        <f t="shared" ca="1" si="46"/>
        <v>15500</v>
      </c>
      <c r="G599" s="20">
        <f ca="1">VLOOKUP(A:A,BOA!F:G,2,FALSE)</f>
        <v>3.8180000000000001</v>
      </c>
      <c r="H599" s="13">
        <f t="shared" ca="1" si="47"/>
        <v>59179</v>
      </c>
      <c r="I599" s="23">
        <f t="shared" ca="1" si="48"/>
        <v>33495</v>
      </c>
      <c r="J599" s="13">
        <f t="shared" ca="1" si="49"/>
        <v>24204.525000000001</v>
      </c>
    </row>
    <row r="600" spans="1:10">
      <c r="A600" s="21">
        <f t="shared" ca="1" si="45"/>
        <v>45419</v>
      </c>
      <c r="B600" s="18" t="str">
        <f ca="1">INDEX(Regions!A$1:A$5, RANDBETWEEN(1, ROWS(Regions!A$1:A$5)))</f>
        <v>מרכז</v>
      </c>
      <c r="C600" s="22" t="str">
        <f ca="1">INDEX(Agents!A$1:A$6, RANDBETWEEN(1, ROWS(Agents!A$1:A$6)))</f>
        <v>נועם אברמוביץ</v>
      </c>
      <c r="D600" s="18" t="str">
        <f ca="1">INDEX(Payment_Methods!A$1:A$5, RANDBETWEEN(1, ROWS([1]Payment_method!A$1:A$5)))</f>
        <v>Cash</v>
      </c>
      <c r="E600" s="23">
        <f ca="1">H600*Agent_Commission!$A$2</f>
        <v>2326.25</v>
      </c>
      <c r="F600" s="19">
        <f t="shared" ca="1" si="46"/>
        <v>25000</v>
      </c>
      <c r="G600" s="20">
        <f ca="1">VLOOKUP(A:A,BOA!F:G,2,FALSE)</f>
        <v>3.722</v>
      </c>
      <c r="H600" s="13">
        <f t="shared" ca="1" si="47"/>
        <v>93050</v>
      </c>
      <c r="I600" s="23">
        <f t="shared" ca="1" si="48"/>
        <v>34586</v>
      </c>
      <c r="J600" s="13">
        <f t="shared" ca="1" si="49"/>
        <v>56137.75</v>
      </c>
    </row>
    <row r="601" spans="1:10">
      <c r="A601" s="21">
        <f t="shared" ca="1" si="45"/>
        <v>45414</v>
      </c>
      <c r="B601" s="18" t="str">
        <f ca="1">INDEX(Regions!A$1:A$5, RANDBETWEEN(1, ROWS(Regions!A$1:A$5)))</f>
        <v>דרום</v>
      </c>
      <c r="C601" s="22" t="str">
        <f ca="1">INDEX(Agents!A$1:A$6, RANDBETWEEN(1, ROWS(Agents!A$1:A$6)))</f>
        <v>יעל פרידמן</v>
      </c>
      <c r="D601" s="18" t="str">
        <f ca="1">INDEX(Payment_Methods!A$1:A$5, RANDBETWEEN(1, ROWS([1]Payment_method!A$1:A$5)))</f>
        <v>Credit</v>
      </c>
      <c r="E601" s="23">
        <f ca="1">H601*Agent_Commission!$A$2</f>
        <v>1355.0250000000001</v>
      </c>
      <c r="F601" s="19">
        <f t="shared" ca="1" si="46"/>
        <v>14500</v>
      </c>
      <c r="G601" s="20">
        <f ca="1">VLOOKUP(A:A,BOA!F:G,2,FALSE)</f>
        <v>3.738</v>
      </c>
      <c r="H601" s="13">
        <f t="shared" ca="1" si="47"/>
        <v>54201</v>
      </c>
      <c r="I601" s="23">
        <f t="shared" ca="1" si="48"/>
        <v>23224</v>
      </c>
      <c r="J601" s="13">
        <f t="shared" ca="1" si="49"/>
        <v>29621.974999999999</v>
      </c>
    </row>
    <row r="602" spans="1:10">
      <c r="A602" s="21">
        <f t="shared" ca="1" si="45"/>
        <v>45613</v>
      </c>
      <c r="B602" s="18" t="str">
        <f ca="1">INDEX(Regions!A$1:A$5, RANDBETWEEN(1, ROWS(Regions!A$1:A$5)))</f>
        <v>דרום</v>
      </c>
      <c r="C602" s="22" t="str">
        <f ca="1">INDEX(Agents!A$1:A$6, RANDBETWEEN(1, ROWS(Agents!A$1:A$6)))</f>
        <v>אורי גולדשטיין</v>
      </c>
      <c r="D602" s="18" t="str">
        <f ca="1">INDEX(Payment_Methods!A$1:A$5, RANDBETWEEN(1, ROWS([1]Payment_method!A$1:A$5)))</f>
        <v>PayBox</v>
      </c>
      <c r="E602" s="23">
        <f ca="1">H602*Agent_Commission!$A$2</f>
        <v>3181.55</v>
      </c>
      <c r="F602" s="19">
        <f t="shared" ca="1" si="46"/>
        <v>34000</v>
      </c>
      <c r="G602" s="20">
        <f ca="1">VLOOKUP(A:A,BOA!F:G,2,FALSE)</f>
        <v>3.7429999999999999</v>
      </c>
      <c r="H602" s="13">
        <f t="shared" ca="1" si="47"/>
        <v>127262</v>
      </c>
      <c r="I602" s="23">
        <f t="shared" ca="1" si="48"/>
        <v>35236</v>
      </c>
      <c r="J602" s="13">
        <f t="shared" ca="1" si="49"/>
        <v>88844.45</v>
      </c>
    </row>
    <row r="603" spans="1:10">
      <c r="A603" s="21">
        <f t="shared" ca="1" si="45"/>
        <v>45532</v>
      </c>
      <c r="B603" s="18" t="str">
        <f ca="1">INDEX(Regions!A$1:A$5, RANDBETWEEN(1, ROWS(Regions!A$1:A$5)))</f>
        <v>מערב</v>
      </c>
      <c r="C603" s="22" t="str">
        <f ca="1">INDEX(Agents!A$1:A$6, RANDBETWEEN(1, ROWS(Agents!A$1:A$6)))</f>
        <v>יעל פרידמן</v>
      </c>
      <c r="D603" s="18" t="str">
        <f ca="1">INDEX(Payment_Methods!A$1:A$5, RANDBETWEEN(1, ROWS([1]Payment_method!A$1:A$5)))</f>
        <v>PayPal</v>
      </c>
      <c r="E603" s="23">
        <f ca="1">H603*Agent_Commission!$A$2</f>
        <v>2980.25</v>
      </c>
      <c r="F603" s="19">
        <f t="shared" ca="1" si="46"/>
        <v>32500</v>
      </c>
      <c r="G603" s="20">
        <f ca="1">VLOOKUP(A:A,BOA!F:G,2,FALSE)</f>
        <v>3.6680000000000001</v>
      </c>
      <c r="H603" s="13">
        <f t="shared" ca="1" si="47"/>
        <v>119210</v>
      </c>
      <c r="I603" s="23">
        <f t="shared" ca="1" si="48"/>
        <v>53180</v>
      </c>
      <c r="J603" s="13">
        <f t="shared" ca="1" si="49"/>
        <v>63049.75</v>
      </c>
    </row>
    <row r="604" spans="1:10">
      <c r="A604" s="21">
        <f t="shared" ca="1" si="45"/>
        <v>45569</v>
      </c>
      <c r="B604" s="18" t="str">
        <f ca="1">INDEX(Regions!A$1:A$5, RANDBETWEEN(1, ROWS(Regions!A$1:A$5)))</f>
        <v>מזרח</v>
      </c>
      <c r="C604" s="22" t="str">
        <f ca="1">INDEX(Agents!A$1:A$6, RANDBETWEEN(1, ROWS(Agents!A$1:A$6)))</f>
        <v>אורי גולדשטיין</v>
      </c>
      <c r="D604" s="18" t="str">
        <f ca="1">INDEX(Payment_Methods!A$1:A$5, RANDBETWEEN(1, ROWS([1]Payment_method!A$1:A$5)))</f>
        <v>PayPal</v>
      </c>
      <c r="E604" s="23">
        <f ca="1">H604*Agent_Commission!$A$2</f>
        <v>1395.75</v>
      </c>
      <c r="F604" s="19">
        <f t="shared" ca="1" si="46"/>
        <v>15000</v>
      </c>
      <c r="G604" s="20">
        <f ca="1">VLOOKUP(A:A,BOA!F:G,2,FALSE)</f>
        <v>3.722</v>
      </c>
      <c r="H604" s="13">
        <f t="shared" ca="1" si="47"/>
        <v>55830</v>
      </c>
      <c r="I604" s="23">
        <f t="shared" ca="1" si="48"/>
        <v>39453</v>
      </c>
      <c r="J604" s="13">
        <f t="shared" ca="1" si="49"/>
        <v>14981.25</v>
      </c>
    </row>
    <row r="605" spans="1:10">
      <c r="A605" s="21">
        <f t="shared" ca="1" si="45"/>
        <v>45466</v>
      </c>
      <c r="B605" s="18" t="str">
        <f ca="1">INDEX(Regions!A$1:A$5, RANDBETWEEN(1, ROWS(Regions!A$1:A$5)))</f>
        <v>דרום</v>
      </c>
      <c r="C605" s="22" t="str">
        <f ca="1">INDEX(Agents!A$1:A$6, RANDBETWEEN(1, ROWS(Agents!A$1:A$6)))</f>
        <v>אורי גולדשטיין</v>
      </c>
      <c r="D605" s="18" t="str">
        <f ca="1">INDEX(Payment_Methods!A$1:A$5, RANDBETWEEN(1, ROWS([1]Payment_method!A$1:A$5)))</f>
        <v>Bit</v>
      </c>
      <c r="E605" s="23">
        <f ca="1">H605*Agent_Commission!$A$2</f>
        <v>1308.6500000000001</v>
      </c>
      <c r="F605" s="19">
        <f t="shared" ca="1" si="46"/>
        <v>14000</v>
      </c>
      <c r="G605" s="20">
        <f ca="1">VLOOKUP(A:A,BOA!F:G,2,FALSE)</f>
        <v>3.7389999999999999</v>
      </c>
      <c r="H605" s="13">
        <f t="shared" ca="1" si="47"/>
        <v>52346</v>
      </c>
      <c r="I605" s="23">
        <f t="shared" ca="1" si="48"/>
        <v>43057</v>
      </c>
      <c r="J605" s="13">
        <f t="shared" ca="1" si="49"/>
        <v>7980.35</v>
      </c>
    </row>
    <row r="606" spans="1:10">
      <c r="A606" s="21">
        <f t="shared" ca="1" si="45"/>
        <v>45487</v>
      </c>
      <c r="B606" s="18" t="str">
        <f ca="1">INDEX(Regions!A$1:A$5, RANDBETWEEN(1, ROWS(Regions!A$1:A$5)))</f>
        <v>מרכז</v>
      </c>
      <c r="C606" s="22" t="str">
        <f ca="1">INDEX(Agents!A$1:A$6, RANDBETWEEN(1, ROWS(Agents!A$1:A$6)))</f>
        <v>דניאל לוי</v>
      </c>
      <c r="D606" s="18" t="str">
        <f ca="1">INDEX(Payment_Methods!A$1:A$5, RANDBETWEEN(1, ROWS([1]Payment_method!A$1:A$5)))</f>
        <v>Credit</v>
      </c>
      <c r="E606" s="23">
        <f ca="1">H606*Agent_Commission!$A$2</f>
        <v>3642</v>
      </c>
      <c r="F606" s="19">
        <f t="shared" ca="1" si="46"/>
        <v>40000</v>
      </c>
      <c r="G606" s="20">
        <f ca="1">VLOOKUP(A:A,BOA!F:G,2,FALSE)</f>
        <v>3.6419999999999999</v>
      </c>
      <c r="H606" s="13">
        <f t="shared" ca="1" si="47"/>
        <v>145680</v>
      </c>
      <c r="I606" s="23">
        <f t="shared" ca="1" si="48"/>
        <v>23569</v>
      </c>
      <c r="J606" s="13">
        <f t="shared" ca="1" si="49"/>
        <v>118469</v>
      </c>
    </row>
    <row r="607" spans="1:10">
      <c r="A607" s="21">
        <f t="shared" ca="1" si="45"/>
        <v>45381</v>
      </c>
      <c r="B607" s="18" t="str">
        <f ca="1">INDEX(Regions!A$1:A$5, RANDBETWEEN(1, ROWS(Regions!A$1:A$5)))</f>
        <v>מזרח</v>
      </c>
      <c r="C607" s="22" t="str">
        <f ca="1">INDEX(Agents!A$1:A$6, RANDBETWEEN(1, ROWS(Agents!A$1:A$6)))</f>
        <v>מיכל רוזנברג</v>
      </c>
      <c r="D607" s="18" t="str">
        <f ca="1">INDEX(Payment_Methods!A$1:A$5, RANDBETWEEN(1, ROWS([1]Payment_method!A$1:A$5)))</f>
        <v>Credit</v>
      </c>
      <c r="E607" s="23">
        <f ca="1">H607*Agent_Commission!$A$2</f>
        <v>2622.7125000000001</v>
      </c>
      <c r="F607" s="19">
        <f t="shared" ca="1" si="46"/>
        <v>28500</v>
      </c>
      <c r="G607" s="20">
        <f ca="1">VLOOKUP(A:A,BOA!F:G,2,FALSE)</f>
        <v>3.681</v>
      </c>
      <c r="H607" s="13">
        <f t="shared" ca="1" si="47"/>
        <v>104908.5</v>
      </c>
      <c r="I607" s="23">
        <f t="shared" ca="1" si="48"/>
        <v>17064</v>
      </c>
      <c r="J607" s="13">
        <f t="shared" ca="1" si="49"/>
        <v>85221.787500000006</v>
      </c>
    </row>
    <row r="608" spans="1:10">
      <c r="A608" s="21">
        <f t="shared" ca="1" si="45"/>
        <v>45607</v>
      </c>
      <c r="B608" s="18" t="str">
        <f ca="1">INDEX(Regions!A$1:A$5, RANDBETWEEN(1, ROWS(Regions!A$1:A$5)))</f>
        <v>מרכז</v>
      </c>
      <c r="C608" s="22" t="str">
        <f ca="1">INDEX(Agents!A$1:A$6, RANDBETWEEN(1, ROWS(Agents!A$1:A$6)))</f>
        <v>מיכל רוזנברג</v>
      </c>
      <c r="D608" s="18" t="str">
        <f ca="1">INDEX(Payment_Methods!A$1:A$5, RANDBETWEEN(1, ROWS([1]Payment_method!A$1:A$5)))</f>
        <v>PayPal</v>
      </c>
      <c r="E608" s="23">
        <f ca="1">H608*Agent_Commission!$A$2</f>
        <v>3079.7250000000004</v>
      </c>
      <c r="F608" s="19">
        <f t="shared" ca="1" si="46"/>
        <v>33000</v>
      </c>
      <c r="G608" s="20">
        <f ca="1">VLOOKUP(A:A,BOA!F:G,2,FALSE)</f>
        <v>3.7330000000000001</v>
      </c>
      <c r="H608" s="13">
        <f t="shared" ca="1" si="47"/>
        <v>123189</v>
      </c>
      <c r="I608" s="23">
        <f t="shared" ca="1" si="48"/>
        <v>48453</v>
      </c>
      <c r="J608" s="13">
        <f t="shared" ca="1" si="49"/>
        <v>71656.274999999994</v>
      </c>
    </row>
    <row r="609" spans="1:10">
      <c r="A609" s="21">
        <f t="shared" ca="1" si="45"/>
        <v>45564</v>
      </c>
      <c r="B609" s="18" t="str">
        <f ca="1">INDEX(Regions!A$1:A$5, RANDBETWEEN(1, ROWS(Regions!A$1:A$5)))</f>
        <v>דרום</v>
      </c>
      <c r="C609" s="22" t="str">
        <f ca="1">INDEX(Agents!A$1:A$6, RANDBETWEEN(1, ROWS(Agents!A$1:A$6)))</f>
        <v>דניאל לוי</v>
      </c>
      <c r="D609" s="18" t="str">
        <f ca="1">INDEX(Payment_Methods!A$1:A$5, RANDBETWEEN(1, ROWS([1]Payment_method!A$1:A$5)))</f>
        <v>Bit</v>
      </c>
      <c r="E609" s="23">
        <f ca="1">H609*Agent_Commission!$A$2</f>
        <v>3241</v>
      </c>
      <c r="F609" s="19">
        <f t="shared" ca="1" si="46"/>
        <v>35000</v>
      </c>
      <c r="G609" s="20">
        <f ca="1">VLOOKUP(A:A,BOA!F:G,2,FALSE)</f>
        <v>3.7040000000000002</v>
      </c>
      <c r="H609" s="13">
        <f t="shared" ca="1" si="47"/>
        <v>129640</v>
      </c>
      <c r="I609" s="23">
        <f t="shared" ca="1" si="48"/>
        <v>30342</v>
      </c>
      <c r="J609" s="13">
        <f t="shared" ca="1" si="49"/>
        <v>96057</v>
      </c>
    </row>
    <row r="610" spans="1:10">
      <c r="A610" s="21">
        <f t="shared" ca="1" si="45"/>
        <v>45545</v>
      </c>
      <c r="B610" s="18" t="str">
        <f ca="1">INDEX(Regions!A$1:A$5, RANDBETWEEN(1, ROWS(Regions!A$1:A$5)))</f>
        <v>מערב</v>
      </c>
      <c r="C610" s="22" t="str">
        <f ca="1">INDEX(Agents!A$1:A$6, RANDBETWEEN(1, ROWS(Agents!A$1:A$6)))</f>
        <v>נועם אברמוביץ</v>
      </c>
      <c r="D610" s="18" t="str">
        <f ca="1">INDEX(Payment_Methods!A$1:A$5, RANDBETWEEN(1, ROWS([1]Payment_method!A$1:A$5)))</f>
        <v>Bit</v>
      </c>
      <c r="E610" s="23">
        <f ca="1">H610*Agent_Commission!$A$2</f>
        <v>2351.875</v>
      </c>
      <c r="F610" s="19">
        <f t="shared" ca="1" si="46"/>
        <v>25000</v>
      </c>
      <c r="G610" s="20">
        <f ca="1">VLOOKUP(A:A,BOA!F:G,2,FALSE)</f>
        <v>3.7629999999999999</v>
      </c>
      <c r="H610" s="13">
        <f t="shared" ca="1" si="47"/>
        <v>94075</v>
      </c>
      <c r="I610" s="23">
        <f t="shared" ca="1" si="48"/>
        <v>19826</v>
      </c>
      <c r="J610" s="13">
        <f t="shared" ca="1" si="49"/>
        <v>71897.125</v>
      </c>
    </row>
    <row r="611" spans="1:10">
      <c r="A611" s="21">
        <f t="shared" ca="1" si="45"/>
        <v>45513</v>
      </c>
      <c r="B611" s="18" t="str">
        <f ca="1">INDEX(Regions!A$1:A$5, RANDBETWEEN(1, ROWS(Regions!A$1:A$5)))</f>
        <v>דרום</v>
      </c>
      <c r="C611" s="22" t="str">
        <f ca="1">INDEX(Agents!A$1:A$6, RANDBETWEEN(1, ROWS(Agents!A$1:A$6)))</f>
        <v>דניאל לוי</v>
      </c>
      <c r="D611" s="18" t="str">
        <f ca="1">INDEX(Payment_Methods!A$1:A$5, RANDBETWEEN(1, ROWS([1]Payment_method!A$1:A$5)))</f>
        <v>PayBox</v>
      </c>
      <c r="E611" s="23">
        <f ca="1">H611*Agent_Commission!$A$2</f>
        <v>1824.2250000000001</v>
      </c>
      <c r="F611" s="19">
        <f t="shared" ca="1" si="46"/>
        <v>19500</v>
      </c>
      <c r="G611" s="20">
        <f ca="1">VLOOKUP(A:A,BOA!F:G,2,FALSE)</f>
        <v>3.742</v>
      </c>
      <c r="H611" s="13">
        <f t="shared" ca="1" si="47"/>
        <v>72969</v>
      </c>
      <c r="I611" s="23">
        <f t="shared" ca="1" si="48"/>
        <v>54269</v>
      </c>
      <c r="J611" s="13">
        <f t="shared" ca="1" si="49"/>
        <v>16875.775000000001</v>
      </c>
    </row>
    <row r="612" spans="1:10">
      <c r="A612" s="21">
        <f t="shared" ca="1" si="45"/>
        <v>45303</v>
      </c>
      <c r="B612" s="18" t="str">
        <f ca="1">INDEX(Regions!A$1:A$5, RANDBETWEEN(1, ROWS(Regions!A$1:A$5)))</f>
        <v>צפון</v>
      </c>
      <c r="C612" s="22" t="str">
        <f ca="1">INDEX(Agents!A$1:A$6, RANDBETWEEN(1, ROWS(Agents!A$1:A$6)))</f>
        <v>אורי גולדשטיין</v>
      </c>
      <c r="D612" s="18" t="str">
        <f ca="1">INDEX(Payment_Methods!A$1:A$5, RANDBETWEEN(1, ROWS([1]Payment_method!A$1:A$5)))</f>
        <v>Credit</v>
      </c>
      <c r="E612" s="23">
        <f ca="1">H612*Agent_Commission!$A$2</f>
        <v>1304.8000000000002</v>
      </c>
      <c r="F612" s="19">
        <f t="shared" ca="1" si="46"/>
        <v>14000</v>
      </c>
      <c r="G612" s="20">
        <f ca="1">VLOOKUP(A:A,BOA!F:G,2,FALSE)</f>
        <v>3.7280000000000002</v>
      </c>
      <c r="H612" s="13">
        <f t="shared" ca="1" si="47"/>
        <v>52192</v>
      </c>
      <c r="I612" s="23">
        <f t="shared" ca="1" si="48"/>
        <v>33034</v>
      </c>
      <c r="J612" s="13">
        <f t="shared" ca="1" si="49"/>
        <v>17853.2</v>
      </c>
    </row>
    <row r="613" spans="1:10">
      <c r="A613" s="21">
        <f t="shared" ca="1" si="45"/>
        <v>45340</v>
      </c>
      <c r="B613" s="18" t="str">
        <f ca="1">INDEX(Regions!A$1:A$5, RANDBETWEEN(1, ROWS(Regions!A$1:A$5)))</f>
        <v>צפון</v>
      </c>
      <c r="C613" s="22" t="str">
        <f ca="1">INDEX(Agents!A$1:A$6, RANDBETWEEN(1, ROWS(Agents!A$1:A$6)))</f>
        <v>אורי גולדשטיין</v>
      </c>
      <c r="D613" s="18" t="str">
        <f ca="1">INDEX(Payment_Methods!A$1:A$5, RANDBETWEEN(1, ROWS([1]Payment_method!A$1:A$5)))</f>
        <v>PayBox</v>
      </c>
      <c r="E613" s="23">
        <f ca="1">H613*Agent_Commission!$A$2</f>
        <v>2842.0875000000001</v>
      </c>
      <c r="F613" s="19">
        <f t="shared" ca="1" si="46"/>
        <v>31500</v>
      </c>
      <c r="G613" s="20">
        <f ca="1">VLOOKUP(A:A,BOA!F:G,2,FALSE)</f>
        <v>3.609</v>
      </c>
      <c r="H613" s="13">
        <f t="shared" ca="1" si="47"/>
        <v>113683.5</v>
      </c>
      <c r="I613" s="23">
        <f t="shared" ca="1" si="48"/>
        <v>49525</v>
      </c>
      <c r="J613" s="13">
        <f t="shared" ca="1" si="49"/>
        <v>61316.412499999999</v>
      </c>
    </row>
    <row r="614" spans="1:10">
      <c r="A614" s="21">
        <f t="shared" ca="1" si="45"/>
        <v>45406</v>
      </c>
      <c r="B614" s="18" t="str">
        <f ca="1">INDEX(Regions!A$1:A$5, RANDBETWEEN(1, ROWS(Regions!A$1:A$5)))</f>
        <v>דרום</v>
      </c>
      <c r="C614" s="22" t="str">
        <f ca="1">INDEX(Agents!A$1:A$6, RANDBETWEEN(1, ROWS(Agents!A$1:A$6)))</f>
        <v>יעל פרידמן</v>
      </c>
      <c r="D614" s="18" t="str">
        <f ca="1">INDEX(Payment_Methods!A$1:A$5, RANDBETWEEN(1, ROWS([1]Payment_method!A$1:A$5)))</f>
        <v>PayPal</v>
      </c>
      <c r="E614" s="23">
        <f ca="1">H614*Agent_Commission!$A$2</f>
        <v>3101.1750000000002</v>
      </c>
      <c r="F614" s="19">
        <f t="shared" ca="1" si="46"/>
        <v>33000</v>
      </c>
      <c r="G614" s="20">
        <f ca="1">VLOOKUP(A:A,BOA!F:G,2,FALSE)</f>
        <v>3.7589999999999999</v>
      </c>
      <c r="H614" s="13">
        <f t="shared" ca="1" si="47"/>
        <v>124047</v>
      </c>
      <c r="I614" s="23">
        <f t="shared" ca="1" si="48"/>
        <v>23287</v>
      </c>
      <c r="J614" s="13">
        <f t="shared" ca="1" si="49"/>
        <v>97658.824999999997</v>
      </c>
    </row>
    <row r="615" spans="1:10">
      <c r="A615" s="21">
        <f t="shared" ca="1" si="45"/>
        <v>45342</v>
      </c>
      <c r="B615" s="18" t="str">
        <f ca="1">INDEX(Regions!A$1:A$5, RANDBETWEEN(1, ROWS(Regions!A$1:A$5)))</f>
        <v>מערב</v>
      </c>
      <c r="C615" s="22" t="str">
        <f ca="1">INDEX(Agents!A$1:A$6, RANDBETWEEN(1, ROWS(Agents!A$1:A$6)))</f>
        <v>דניאל לוי</v>
      </c>
      <c r="D615" s="18" t="str">
        <f ca="1">INDEX(Payment_Methods!A$1:A$5, RANDBETWEEN(1, ROWS([1]Payment_method!A$1:A$5)))</f>
        <v>Cash</v>
      </c>
      <c r="E615" s="23">
        <f ca="1">H615*Agent_Commission!$A$2</f>
        <v>1782.3000000000002</v>
      </c>
      <c r="F615" s="19">
        <f t="shared" ca="1" si="46"/>
        <v>19500</v>
      </c>
      <c r="G615" s="20">
        <f ca="1">VLOOKUP(A:A,BOA!F:G,2,FALSE)</f>
        <v>3.6560000000000001</v>
      </c>
      <c r="H615" s="13">
        <f t="shared" ca="1" si="47"/>
        <v>71292</v>
      </c>
      <c r="I615" s="23">
        <f t="shared" ca="1" si="48"/>
        <v>39140</v>
      </c>
      <c r="J615" s="13">
        <f t="shared" ca="1" si="49"/>
        <v>30369.7</v>
      </c>
    </row>
    <row r="616" spans="1:10">
      <c r="A616" s="21">
        <f t="shared" ca="1" si="45"/>
        <v>45521</v>
      </c>
      <c r="B616" s="18" t="str">
        <f ca="1">INDEX(Regions!A$1:A$5, RANDBETWEEN(1, ROWS(Regions!A$1:A$5)))</f>
        <v>מזרח</v>
      </c>
      <c r="C616" s="22" t="str">
        <f ca="1">INDEX(Agents!A$1:A$6, RANDBETWEEN(1, ROWS(Agents!A$1:A$6)))</f>
        <v>מיכל רוזנברג</v>
      </c>
      <c r="D616" s="18" t="str">
        <f ca="1">INDEX(Payment_Methods!A$1:A$5, RANDBETWEEN(1, ROWS([1]Payment_method!A$1:A$5)))</f>
        <v>PayBox</v>
      </c>
      <c r="E616" s="23">
        <f ca="1">H616*Agent_Commission!$A$2</f>
        <v>920.75</v>
      </c>
      <c r="F616" s="19">
        <f t="shared" ca="1" si="46"/>
        <v>10000</v>
      </c>
      <c r="G616" s="20">
        <f ca="1">VLOOKUP(A:A,BOA!F:G,2,FALSE)</f>
        <v>3.6829999999999998</v>
      </c>
      <c r="H616" s="13">
        <f t="shared" ca="1" si="47"/>
        <v>36830</v>
      </c>
      <c r="I616" s="23">
        <f t="shared" ca="1" si="48"/>
        <v>47910</v>
      </c>
      <c r="J616" s="13">
        <f t="shared" ca="1" si="49"/>
        <v>-12000.75</v>
      </c>
    </row>
    <row r="617" spans="1:10">
      <c r="A617" s="21">
        <f t="shared" ca="1" si="45"/>
        <v>45499</v>
      </c>
      <c r="B617" s="18" t="str">
        <f ca="1">INDEX(Regions!A$1:A$5, RANDBETWEEN(1, ROWS(Regions!A$1:A$5)))</f>
        <v>מזרח</v>
      </c>
      <c r="C617" s="22" t="str">
        <f ca="1">INDEX(Agents!A$1:A$6, RANDBETWEEN(1, ROWS(Agents!A$1:A$6)))</f>
        <v>יעל פרידמן</v>
      </c>
      <c r="D617" s="18" t="str">
        <f ca="1">INDEX(Payment_Methods!A$1:A$5, RANDBETWEEN(1, ROWS([1]Payment_method!A$1:A$5)))</f>
        <v>Cash</v>
      </c>
      <c r="E617" s="23">
        <f ca="1">H617*Agent_Commission!$A$2</f>
        <v>3588</v>
      </c>
      <c r="F617" s="19">
        <f t="shared" ca="1" si="46"/>
        <v>39000</v>
      </c>
      <c r="G617" s="20">
        <f ca="1">VLOOKUP(A:A,BOA!F:G,2,FALSE)</f>
        <v>3.68</v>
      </c>
      <c r="H617" s="13">
        <f t="shared" ca="1" si="47"/>
        <v>143520</v>
      </c>
      <c r="I617" s="23">
        <f t="shared" ca="1" si="48"/>
        <v>15630</v>
      </c>
      <c r="J617" s="13">
        <f t="shared" ca="1" si="49"/>
        <v>124302</v>
      </c>
    </row>
    <row r="618" spans="1:10">
      <c r="A618" s="21">
        <f t="shared" ca="1" si="45"/>
        <v>45532</v>
      </c>
      <c r="B618" s="18" t="str">
        <f ca="1">INDEX(Regions!A$1:A$5, RANDBETWEEN(1, ROWS(Regions!A$1:A$5)))</f>
        <v>מערב</v>
      </c>
      <c r="C618" s="22" t="str">
        <f ca="1">INDEX(Agents!A$1:A$6, RANDBETWEEN(1, ROWS(Agents!A$1:A$6)))</f>
        <v>דניאל לוי</v>
      </c>
      <c r="D618" s="18" t="str">
        <f ca="1">INDEX(Payment_Methods!A$1:A$5, RANDBETWEEN(1, ROWS([1]Payment_method!A$1:A$5)))</f>
        <v>Cash</v>
      </c>
      <c r="E618" s="23">
        <f ca="1">H618*Agent_Commission!$A$2</f>
        <v>2246.65</v>
      </c>
      <c r="F618" s="19">
        <f t="shared" ca="1" si="46"/>
        <v>24500</v>
      </c>
      <c r="G618" s="20">
        <f ca="1">VLOOKUP(A:A,BOA!F:G,2,FALSE)</f>
        <v>3.6680000000000001</v>
      </c>
      <c r="H618" s="13">
        <f t="shared" ca="1" si="47"/>
        <v>89866</v>
      </c>
      <c r="I618" s="23">
        <f t="shared" ca="1" si="48"/>
        <v>42483</v>
      </c>
      <c r="J618" s="13">
        <f t="shared" ca="1" si="49"/>
        <v>45136.35</v>
      </c>
    </row>
    <row r="619" spans="1:10">
      <c r="A619" s="21">
        <f t="shared" ca="1" si="45"/>
        <v>45592</v>
      </c>
      <c r="B619" s="18" t="str">
        <f ca="1">INDEX(Regions!A$1:A$5, RANDBETWEEN(1, ROWS(Regions!A$1:A$5)))</f>
        <v>דרום</v>
      </c>
      <c r="C619" s="22" t="str">
        <f ca="1">INDEX(Agents!A$1:A$6, RANDBETWEEN(1, ROWS(Agents!A$1:A$6)))</f>
        <v>מיכל רוזנברג</v>
      </c>
      <c r="D619" s="18" t="str">
        <f ca="1">INDEX(Payment_Methods!A$1:A$5, RANDBETWEEN(1, ROWS([1]Payment_method!A$1:A$5)))</f>
        <v>PayPal</v>
      </c>
      <c r="E619" s="23">
        <f ca="1">H619*Agent_Commission!$A$2</f>
        <v>2034.4375</v>
      </c>
      <c r="F619" s="19">
        <f t="shared" ca="1" si="46"/>
        <v>21500</v>
      </c>
      <c r="G619" s="20">
        <f ca="1">VLOOKUP(A:A,BOA!F:G,2,FALSE)</f>
        <v>3.7850000000000001</v>
      </c>
      <c r="H619" s="13">
        <f t="shared" ca="1" si="47"/>
        <v>81377.5</v>
      </c>
      <c r="I619" s="23">
        <f t="shared" ca="1" si="48"/>
        <v>40573</v>
      </c>
      <c r="J619" s="13">
        <f t="shared" ca="1" si="49"/>
        <v>38770.0625</v>
      </c>
    </row>
    <row r="620" spans="1:10">
      <c r="A620" s="21">
        <f t="shared" ca="1" si="45"/>
        <v>45507</v>
      </c>
      <c r="B620" s="18" t="str">
        <f ca="1">INDEX(Regions!A$1:A$5, RANDBETWEEN(1, ROWS(Regions!A$1:A$5)))</f>
        <v>מערב</v>
      </c>
      <c r="C620" s="22" t="str">
        <f ca="1">INDEX(Agents!A$1:A$6, RANDBETWEEN(1, ROWS(Agents!A$1:A$6)))</f>
        <v>יובל כהן</v>
      </c>
      <c r="D620" s="18" t="str">
        <f ca="1">INDEX(Payment_Methods!A$1:A$5, RANDBETWEEN(1, ROWS([1]Payment_method!A$1:A$5)))</f>
        <v>PayBox</v>
      </c>
      <c r="E620" s="23">
        <f ca="1">H620*Agent_Commission!$A$2</f>
        <v>3140.7750000000001</v>
      </c>
      <c r="F620" s="19">
        <f t="shared" ca="1" si="46"/>
        <v>33000</v>
      </c>
      <c r="G620" s="20">
        <f ca="1">VLOOKUP(A:A,BOA!F:G,2,FALSE)</f>
        <v>3.8069999999999999</v>
      </c>
      <c r="H620" s="13">
        <f t="shared" ca="1" si="47"/>
        <v>125631</v>
      </c>
      <c r="I620" s="23">
        <f t="shared" ca="1" si="48"/>
        <v>50349</v>
      </c>
      <c r="J620" s="13">
        <f t="shared" ca="1" si="49"/>
        <v>72141.225000000006</v>
      </c>
    </row>
    <row r="621" spans="1:10">
      <c r="A621" s="21">
        <f t="shared" ca="1" si="45"/>
        <v>45536</v>
      </c>
      <c r="B621" s="18" t="str">
        <f ca="1">INDEX(Regions!A$1:A$5, RANDBETWEEN(1, ROWS(Regions!A$1:A$5)))</f>
        <v>מערב</v>
      </c>
      <c r="C621" s="22" t="str">
        <f ca="1">INDEX(Agents!A$1:A$6, RANDBETWEEN(1, ROWS(Agents!A$1:A$6)))</f>
        <v>מיכל רוזנברג</v>
      </c>
      <c r="D621" s="18" t="str">
        <f ca="1">INDEX(Payment_Methods!A$1:A$5, RANDBETWEEN(1, ROWS([1]Payment_method!A$1:A$5)))</f>
        <v>PayPal</v>
      </c>
      <c r="E621" s="23">
        <f ca="1">H621*Agent_Commission!$A$2</f>
        <v>2147.9</v>
      </c>
      <c r="F621" s="19">
        <f t="shared" ca="1" si="46"/>
        <v>23500</v>
      </c>
      <c r="G621" s="20">
        <f ca="1">VLOOKUP(A:A,BOA!F:G,2,FALSE)</f>
        <v>3.6560000000000001</v>
      </c>
      <c r="H621" s="13">
        <f t="shared" ca="1" si="47"/>
        <v>85916</v>
      </c>
      <c r="I621" s="23">
        <f t="shared" ca="1" si="48"/>
        <v>16296</v>
      </c>
      <c r="J621" s="13">
        <f t="shared" ca="1" si="49"/>
        <v>67472.100000000006</v>
      </c>
    </row>
    <row r="622" spans="1:10">
      <c r="A622" s="21">
        <f t="shared" ca="1" si="45"/>
        <v>45571</v>
      </c>
      <c r="B622" s="18" t="str">
        <f ca="1">INDEX(Regions!A$1:A$5, RANDBETWEEN(1, ROWS(Regions!A$1:A$5)))</f>
        <v>מערב</v>
      </c>
      <c r="C622" s="22" t="str">
        <f ca="1">INDEX(Agents!A$1:A$6, RANDBETWEEN(1, ROWS(Agents!A$1:A$6)))</f>
        <v>נועם אברמוביץ</v>
      </c>
      <c r="D622" s="18" t="str">
        <f ca="1">INDEX(Payment_Methods!A$1:A$5, RANDBETWEEN(1, ROWS([1]Payment_method!A$1:A$5)))</f>
        <v>Credit</v>
      </c>
      <c r="E622" s="23">
        <f ca="1">H622*Agent_Commission!$A$2</f>
        <v>3349.8</v>
      </c>
      <c r="F622" s="19">
        <f t="shared" ca="1" si="46"/>
        <v>36000</v>
      </c>
      <c r="G622" s="20">
        <f ca="1">VLOOKUP(A:A,BOA!F:G,2,FALSE)</f>
        <v>3.722</v>
      </c>
      <c r="H622" s="13">
        <f t="shared" ca="1" si="47"/>
        <v>133992</v>
      </c>
      <c r="I622" s="23">
        <f t="shared" ca="1" si="48"/>
        <v>52522</v>
      </c>
      <c r="J622" s="13">
        <f t="shared" ca="1" si="49"/>
        <v>78120.2</v>
      </c>
    </row>
    <row r="623" spans="1:10">
      <c r="A623" s="21">
        <f t="shared" ca="1" si="45"/>
        <v>45564</v>
      </c>
      <c r="B623" s="18" t="str">
        <f ca="1">INDEX(Regions!A$1:A$5, RANDBETWEEN(1, ROWS(Regions!A$1:A$5)))</f>
        <v>דרום</v>
      </c>
      <c r="C623" s="22" t="str">
        <f ca="1">INDEX(Agents!A$1:A$6, RANDBETWEEN(1, ROWS(Agents!A$1:A$6)))</f>
        <v>דניאל לוי</v>
      </c>
      <c r="D623" s="18" t="str">
        <f ca="1">INDEX(Payment_Methods!A$1:A$5, RANDBETWEEN(1, ROWS([1]Payment_method!A$1:A$5)))</f>
        <v>Bit</v>
      </c>
      <c r="E623" s="23">
        <f ca="1">H623*Agent_Commission!$A$2</f>
        <v>3704</v>
      </c>
      <c r="F623" s="19">
        <f t="shared" ca="1" si="46"/>
        <v>40000</v>
      </c>
      <c r="G623" s="20">
        <f ca="1">VLOOKUP(A:A,BOA!F:G,2,FALSE)</f>
        <v>3.7040000000000002</v>
      </c>
      <c r="H623" s="13">
        <f t="shared" ca="1" si="47"/>
        <v>148160</v>
      </c>
      <c r="I623" s="23">
        <f t="shared" ca="1" si="48"/>
        <v>21872</v>
      </c>
      <c r="J623" s="13">
        <f t="shared" ca="1" si="49"/>
        <v>122584</v>
      </c>
    </row>
    <row r="624" spans="1:10">
      <c r="A624" s="21">
        <f t="shared" ca="1" si="45"/>
        <v>45276</v>
      </c>
      <c r="B624" s="18" t="str">
        <f ca="1">INDEX(Regions!A$1:A$5, RANDBETWEEN(1, ROWS(Regions!A$1:A$5)))</f>
        <v>מרכז</v>
      </c>
      <c r="C624" s="22" t="str">
        <f ca="1">INDEX(Agents!A$1:A$6, RANDBETWEEN(1, ROWS(Agents!A$1:A$6)))</f>
        <v>יעל פרידמן</v>
      </c>
      <c r="D624" s="18" t="str">
        <f ca="1">INDEX(Payment_Methods!A$1:A$5, RANDBETWEEN(1, ROWS([1]Payment_method!A$1:A$5)))</f>
        <v>Bit</v>
      </c>
      <c r="E624" s="23">
        <f ca="1">H624*Agent_Commission!$A$2</f>
        <v>914.5</v>
      </c>
      <c r="F624" s="19">
        <f t="shared" ca="1" si="46"/>
        <v>10000</v>
      </c>
      <c r="G624" s="20">
        <f ca="1">VLOOKUP(A:A,BOA!F:G,2,FALSE)</f>
        <v>3.6579999999999999</v>
      </c>
      <c r="H624" s="13">
        <f t="shared" ca="1" si="47"/>
        <v>36580</v>
      </c>
      <c r="I624" s="23">
        <f t="shared" ca="1" si="48"/>
        <v>26574</v>
      </c>
      <c r="J624" s="13">
        <f t="shared" ca="1" si="49"/>
        <v>9091.5</v>
      </c>
    </row>
    <row r="625" spans="1:10">
      <c r="A625" s="21">
        <f t="shared" ca="1" si="45"/>
        <v>45548</v>
      </c>
      <c r="B625" s="18" t="str">
        <f ca="1">INDEX(Regions!A$1:A$5, RANDBETWEEN(1, ROWS(Regions!A$1:A$5)))</f>
        <v>מערב</v>
      </c>
      <c r="C625" s="22" t="str">
        <f ca="1">INDEX(Agents!A$1:A$6, RANDBETWEEN(1, ROWS(Agents!A$1:A$6)))</f>
        <v>אורי גולדשטיין</v>
      </c>
      <c r="D625" s="18" t="str">
        <f ca="1">INDEX(Payment_Methods!A$1:A$5, RANDBETWEEN(1, ROWS([1]Payment_method!A$1:A$5)))</f>
        <v>PayPal</v>
      </c>
      <c r="E625" s="23">
        <f ca="1">H625*Agent_Commission!$A$2</f>
        <v>2038.8500000000001</v>
      </c>
      <c r="F625" s="19">
        <f t="shared" ca="1" si="46"/>
        <v>22000</v>
      </c>
      <c r="G625" s="20">
        <f ca="1">VLOOKUP(A:A,BOA!F:G,2,FALSE)</f>
        <v>3.7069999999999999</v>
      </c>
      <c r="H625" s="13">
        <f t="shared" ca="1" si="47"/>
        <v>81554</v>
      </c>
      <c r="I625" s="23">
        <f t="shared" ca="1" si="48"/>
        <v>53870</v>
      </c>
      <c r="J625" s="13">
        <f t="shared" ca="1" si="49"/>
        <v>25645.15</v>
      </c>
    </row>
    <row r="626" spans="1:10">
      <c r="A626" s="21">
        <f t="shared" ca="1" si="45"/>
        <v>45371</v>
      </c>
      <c r="B626" s="18" t="str">
        <f ca="1">INDEX(Regions!A$1:A$5, RANDBETWEEN(1, ROWS(Regions!A$1:A$5)))</f>
        <v>דרום</v>
      </c>
      <c r="C626" s="22" t="str">
        <f ca="1">INDEX(Agents!A$1:A$6, RANDBETWEEN(1, ROWS(Agents!A$1:A$6)))</f>
        <v>מיכל רוזנברג</v>
      </c>
      <c r="D626" s="18" t="str">
        <f ca="1">INDEX(Payment_Methods!A$1:A$5, RANDBETWEEN(1, ROWS([1]Payment_method!A$1:A$5)))</f>
        <v>Bit</v>
      </c>
      <c r="E626" s="23">
        <f ca="1">H626*Agent_Commission!$A$2</f>
        <v>3681</v>
      </c>
      <c r="F626" s="19">
        <f t="shared" ca="1" si="46"/>
        <v>40000</v>
      </c>
      <c r="G626" s="20">
        <f ca="1">VLOOKUP(A:A,BOA!F:G,2,FALSE)</f>
        <v>3.681</v>
      </c>
      <c r="H626" s="13">
        <f t="shared" ca="1" si="47"/>
        <v>147240</v>
      </c>
      <c r="I626" s="23">
        <f t="shared" ca="1" si="48"/>
        <v>31977</v>
      </c>
      <c r="J626" s="13">
        <f t="shared" ca="1" si="49"/>
        <v>111582</v>
      </c>
    </row>
    <row r="627" spans="1:10">
      <c r="A627" s="21">
        <f t="shared" ca="1" si="45"/>
        <v>45530</v>
      </c>
      <c r="B627" s="18" t="str">
        <f ca="1">INDEX(Regions!A$1:A$5, RANDBETWEEN(1, ROWS(Regions!A$1:A$5)))</f>
        <v>צפון</v>
      </c>
      <c r="C627" s="22" t="str">
        <f ca="1">INDEX(Agents!A$1:A$6, RANDBETWEEN(1, ROWS(Agents!A$1:A$6)))</f>
        <v>יובל כהן</v>
      </c>
      <c r="D627" s="18" t="str">
        <f ca="1">INDEX(Payment_Methods!A$1:A$5, RANDBETWEEN(1, ROWS([1]Payment_method!A$1:A$5)))</f>
        <v>PayBox</v>
      </c>
      <c r="E627" s="23">
        <f ca="1">H627*Agent_Commission!$A$2</f>
        <v>2474.5500000000002</v>
      </c>
      <c r="F627" s="19">
        <f t="shared" ca="1" si="46"/>
        <v>27000</v>
      </c>
      <c r="G627" s="20">
        <f ca="1">VLOOKUP(A:A,BOA!F:G,2,FALSE)</f>
        <v>3.6659999999999999</v>
      </c>
      <c r="H627" s="13">
        <f t="shared" ca="1" si="47"/>
        <v>98982</v>
      </c>
      <c r="I627" s="23">
        <f t="shared" ca="1" si="48"/>
        <v>52621</v>
      </c>
      <c r="J627" s="13">
        <f t="shared" ca="1" si="49"/>
        <v>43886.45</v>
      </c>
    </row>
    <row r="628" spans="1:10">
      <c r="A628" s="21">
        <f t="shared" ca="1" si="45"/>
        <v>45588</v>
      </c>
      <c r="B628" s="18" t="str">
        <f ca="1">INDEX(Regions!A$1:A$5, RANDBETWEEN(1, ROWS(Regions!A$1:A$5)))</f>
        <v>צפון</v>
      </c>
      <c r="C628" s="22" t="str">
        <f ca="1">INDEX(Agents!A$1:A$6, RANDBETWEEN(1, ROWS(Agents!A$1:A$6)))</f>
        <v>דניאל לוי</v>
      </c>
      <c r="D628" s="18" t="str">
        <f ca="1">INDEX(Payment_Methods!A$1:A$5, RANDBETWEEN(1, ROWS([1]Payment_method!A$1:A$5)))</f>
        <v>Credit</v>
      </c>
      <c r="E628" s="23">
        <f ca="1">H628*Agent_Commission!$A$2</f>
        <v>2083.9500000000003</v>
      </c>
      <c r="F628" s="19">
        <f t="shared" ca="1" si="46"/>
        <v>22000</v>
      </c>
      <c r="G628" s="20">
        <f ca="1">VLOOKUP(A:A,BOA!F:G,2,FALSE)</f>
        <v>3.7890000000000001</v>
      </c>
      <c r="H628" s="13">
        <f t="shared" ca="1" si="47"/>
        <v>83358</v>
      </c>
      <c r="I628" s="23">
        <f t="shared" ca="1" si="48"/>
        <v>28065</v>
      </c>
      <c r="J628" s="13">
        <f t="shared" ca="1" si="49"/>
        <v>53209.05</v>
      </c>
    </row>
    <row r="629" spans="1:10">
      <c r="A629" s="21">
        <f t="shared" ca="1" si="45"/>
        <v>45431</v>
      </c>
      <c r="B629" s="18" t="str">
        <f ca="1">INDEX(Regions!A$1:A$5, RANDBETWEEN(1, ROWS(Regions!A$1:A$5)))</f>
        <v>מזרח</v>
      </c>
      <c r="C629" s="22" t="str">
        <f ca="1">INDEX(Agents!A$1:A$6, RANDBETWEEN(1, ROWS(Agents!A$1:A$6)))</f>
        <v>נועם אברמוביץ</v>
      </c>
      <c r="D629" s="18" t="str">
        <f ca="1">INDEX(Payment_Methods!A$1:A$5, RANDBETWEEN(1, ROWS([1]Payment_method!A$1:A$5)))</f>
        <v>Bit</v>
      </c>
      <c r="E629" s="23">
        <f ca="1">H629*Agent_Commission!$A$2</f>
        <v>1114.8</v>
      </c>
      <c r="F629" s="19">
        <f t="shared" ca="1" si="46"/>
        <v>12000</v>
      </c>
      <c r="G629" s="20">
        <f ca="1">VLOOKUP(A:A,BOA!F:G,2,FALSE)</f>
        <v>3.7160000000000002</v>
      </c>
      <c r="H629" s="13">
        <f t="shared" ca="1" si="47"/>
        <v>44592</v>
      </c>
      <c r="I629" s="23">
        <f t="shared" ca="1" si="48"/>
        <v>22840</v>
      </c>
      <c r="J629" s="13">
        <f t="shared" ca="1" si="49"/>
        <v>20637.2</v>
      </c>
    </row>
    <row r="630" spans="1:10">
      <c r="A630" s="21">
        <f t="shared" ca="1" si="45"/>
        <v>45422</v>
      </c>
      <c r="B630" s="18" t="str">
        <f ca="1">INDEX(Regions!A$1:A$5, RANDBETWEEN(1, ROWS(Regions!A$1:A$5)))</f>
        <v>דרום</v>
      </c>
      <c r="C630" s="22" t="str">
        <f ca="1">INDEX(Agents!A$1:A$6, RANDBETWEEN(1, ROWS(Agents!A$1:A$6)))</f>
        <v>דניאל לוי</v>
      </c>
      <c r="D630" s="18" t="str">
        <f ca="1">INDEX(Payment_Methods!A$1:A$5, RANDBETWEEN(1, ROWS([1]Payment_method!A$1:A$5)))</f>
        <v>Credit</v>
      </c>
      <c r="E630" s="23">
        <f ca="1">H630*Agent_Commission!$A$2</f>
        <v>3348.9</v>
      </c>
      <c r="F630" s="19">
        <f t="shared" ca="1" si="46"/>
        <v>36000</v>
      </c>
      <c r="G630" s="20">
        <f ca="1">VLOOKUP(A:A,BOA!F:G,2,FALSE)</f>
        <v>3.7210000000000001</v>
      </c>
      <c r="H630" s="13">
        <f t="shared" ca="1" si="47"/>
        <v>133956</v>
      </c>
      <c r="I630" s="23">
        <f t="shared" ca="1" si="48"/>
        <v>54819</v>
      </c>
      <c r="J630" s="13">
        <f t="shared" ca="1" si="49"/>
        <v>75788.100000000006</v>
      </c>
    </row>
    <row r="631" spans="1:10">
      <c r="A631" s="21">
        <f t="shared" ca="1" si="45"/>
        <v>45556</v>
      </c>
      <c r="B631" s="18" t="str">
        <f ca="1">INDEX(Regions!A$1:A$5, RANDBETWEEN(1, ROWS(Regions!A$1:A$5)))</f>
        <v>מרכז</v>
      </c>
      <c r="C631" s="22" t="str">
        <f ca="1">INDEX(Agents!A$1:A$6, RANDBETWEEN(1, ROWS(Agents!A$1:A$6)))</f>
        <v>דניאל לוי</v>
      </c>
      <c r="D631" s="18" t="str">
        <f ca="1">INDEX(Payment_Methods!A$1:A$5, RANDBETWEEN(1, ROWS([1]Payment_method!A$1:A$5)))</f>
        <v>Cash</v>
      </c>
      <c r="E631" s="23">
        <f ca="1">H631*Agent_Commission!$A$2</f>
        <v>2494.3125</v>
      </c>
      <c r="F631" s="19">
        <f t="shared" ca="1" si="46"/>
        <v>26500</v>
      </c>
      <c r="G631" s="20">
        <f ca="1">VLOOKUP(A:A,BOA!F:G,2,FALSE)</f>
        <v>3.7650000000000001</v>
      </c>
      <c r="H631" s="13">
        <f t="shared" ca="1" si="47"/>
        <v>99772.5</v>
      </c>
      <c r="I631" s="23">
        <f t="shared" ca="1" si="48"/>
        <v>34269</v>
      </c>
      <c r="J631" s="13">
        <f t="shared" ca="1" si="49"/>
        <v>63009.1875</v>
      </c>
    </row>
    <row r="632" spans="1:10">
      <c r="A632" s="21">
        <f t="shared" ca="1" si="45"/>
        <v>45519</v>
      </c>
      <c r="B632" s="18" t="str">
        <f ca="1">INDEX(Regions!A$1:A$5, RANDBETWEEN(1, ROWS(Regions!A$1:A$5)))</f>
        <v>מרכז</v>
      </c>
      <c r="C632" s="22" t="str">
        <f ca="1">INDEX(Agents!A$1:A$6, RANDBETWEEN(1, ROWS(Agents!A$1:A$6)))</f>
        <v>אורי גולדשטיין</v>
      </c>
      <c r="D632" s="18" t="str">
        <f ca="1">INDEX(Payment_Methods!A$1:A$5, RANDBETWEEN(1, ROWS([1]Payment_method!A$1:A$5)))</f>
        <v>Credit</v>
      </c>
      <c r="E632" s="23">
        <f ca="1">H632*Agent_Commission!$A$2</f>
        <v>3575.6875</v>
      </c>
      <c r="F632" s="19">
        <f t="shared" ca="1" si="46"/>
        <v>38500</v>
      </c>
      <c r="G632" s="20">
        <f ca="1">VLOOKUP(A:A,BOA!F:G,2,FALSE)</f>
        <v>3.7149999999999999</v>
      </c>
      <c r="H632" s="13">
        <f t="shared" ca="1" si="47"/>
        <v>143027.5</v>
      </c>
      <c r="I632" s="23">
        <f t="shared" ca="1" si="48"/>
        <v>28151</v>
      </c>
      <c r="J632" s="13">
        <f t="shared" ca="1" si="49"/>
        <v>111300.8125</v>
      </c>
    </row>
    <row r="633" spans="1:10">
      <c r="A633" s="21">
        <f t="shared" ca="1" si="45"/>
        <v>45429</v>
      </c>
      <c r="B633" s="18" t="str">
        <f ca="1">INDEX(Regions!A$1:A$5, RANDBETWEEN(1, ROWS(Regions!A$1:A$5)))</f>
        <v>מזרח</v>
      </c>
      <c r="C633" s="22" t="str">
        <f ca="1">INDEX(Agents!A$1:A$6, RANDBETWEEN(1, ROWS(Agents!A$1:A$6)))</f>
        <v>נועם אברמוביץ</v>
      </c>
      <c r="D633" s="18" t="str">
        <f ca="1">INDEX(Payment_Methods!A$1:A$5, RANDBETWEEN(1, ROWS([1]Payment_method!A$1:A$5)))</f>
        <v>PayBox</v>
      </c>
      <c r="E633" s="23">
        <f ca="1">H633*Agent_Commission!$A$2</f>
        <v>1625.75</v>
      </c>
      <c r="F633" s="19">
        <f t="shared" ca="1" si="46"/>
        <v>17500</v>
      </c>
      <c r="G633" s="20">
        <f ca="1">VLOOKUP(A:A,BOA!F:G,2,FALSE)</f>
        <v>3.7160000000000002</v>
      </c>
      <c r="H633" s="13">
        <f t="shared" ca="1" si="47"/>
        <v>65030</v>
      </c>
      <c r="I633" s="23">
        <f t="shared" ca="1" si="48"/>
        <v>54269</v>
      </c>
      <c r="J633" s="13">
        <f t="shared" ca="1" si="49"/>
        <v>9135.25</v>
      </c>
    </row>
    <row r="634" spans="1:10">
      <c r="A634" s="21">
        <f t="shared" ca="1" si="45"/>
        <v>45523</v>
      </c>
      <c r="B634" s="18" t="str">
        <f ca="1">INDEX(Regions!A$1:A$5, RANDBETWEEN(1, ROWS(Regions!A$1:A$5)))</f>
        <v>מערב</v>
      </c>
      <c r="C634" s="22" t="str">
        <f ca="1">INDEX(Agents!A$1:A$6, RANDBETWEEN(1, ROWS(Agents!A$1:A$6)))</f>
        <v>נועם אברמוביץ</v>
      </c>
      <c r="D634" s="18" t="str">
        <f ca="1">INDEX(Payment_Methods!A$1:A$5, RANDBETWEEN(1, ROWS([1]Payment_method!A$1:A$5)))</f>
        <v>Credit</v>
      </c>
      <c r="E634" s="23">
        <f ca="1">H634*Agent_Commission!$A$2</f>
        <v>3423.4250000000002</v>
      </c>
      <c r="F634" s="19">
        <f t="shared" ca="1" si="46"/>
        <v>37000</v>
      </c>
      <c r="G634" s="20">
        <f ca="1">VLOOKUP(A:A,BOA!F:G,2,FALSE)</f>
        <v>3.7010000000000001</v>
      </c>
      <c r="H634" s="13">
        <f t="shared" ca="1" si="47"/>
        <v>136937</v>
      </c>
      <c r="I634" s="23">
        <f t="shared" ca="1" si="48"/>
        <v>22806</v>
      </c>
      <c r="J634" s="13">
        <f t="shared" ca="1" si="49"/>
        <v>110707.575</v>
      </c>
    </row>
    <row r="635" spans="1:10">
      <c r="A635" s="21">
        <f t="shared" ca="1" si="45"/>
        <v>45327</v>
      </c>
      <c r="B635" s="18" t="str">
        <f ca="1">INDEX(Regions!A$1:A$5, RANDBETWEEN(1, ROWS(Regions!A$1:A$5)))</f>
        <v>דרום</v>
      </c>
      <c r="C635" s="22" t="str">
        <f ca="1">INDEX(Agents!A$1:A$6, RANDBETWEEN(1, ROWS(Agents!A$1:A$6)))</f>
        <v>מיכל רוזנברג</v>
      </c>
      <c r="D635" s="18" t="str">
        <f ca="1">INDEX(Payment_Methods!A$1:A$5, RANDBETWEEN(1, ROWS([1]Payment_method!A$1:A$5)))</f>
        <v>PayBox</v>
      </c>
      <c r="E635" s="23">
        <f ca="1">H635*Agent_Commission!$A$2</f>
        <v>2388.75</v>
      </c>
      <c r="F635" s="19">
        <f t="shared" ca="1" si="46"/>
        <v>26000</v>
      </c>
      <c r="G635" s="20">
        <f ca="1">VLOOKUP(A:A,BOA!F:G,2,FALSE)</f>
        <v>3.6749999999999998</v>
      </c>
      <c r="H635" s="13">
        <f t="shared" ca="1" si="47"/>
        <v>95550</v>
      </c>
      <c r="I635" s="23">
        <f t="shared" ca="1" si="48"/>
        <v>54704</v>
      </c>
      <c r="J635" s="13">
        <f t="shared" ca="1" si="49"/>
        <v>38457.25</v>
      </c>
    </row>
    <row r="636" spans="1:10">
      <c r="A636" s="21">
        <f t="shared" ca="1" si="45"/>
        <v>45426</v>
      </c>
      <c r="B636" s="18" t="str">
        <f ca="1">INDEX(Regions!A$1:A$5, RANDBETWEEN(1, ROWS(Regions!A$1:A$5)))</f>
        <v>מזרח</v>
      </c>
      <c r="C636" s="22" t="str">
        <f ca="1">INDEX(Agents!A$1:A$6, RANDBETWEEN(1, ROWS(Agents!A$1:A$6)))</f>
        <v>יעל פרידמן</v>
      </c>
      <c r="D636" s="18" t="str">
        <f ca="1">INDEX(Payment_Methods!A$1:A$5, RANDBETWEEN(1, ROWS([1]Payment_method!A$1:A$5)))</f>
        <v>Credit</v>
      </c>
      <c r="E636" s="23">
        <f ca="1">H636*Agent_Commission!$A$2</f>
        <v>1443.0500000000002</v>
      </c>
      <c r="F636" s="19">
        <f t="shared" ca="1" si="46"/>
        <v>15500</v>
      </c>
      <c r="G636" s="20">
        <f ca="1">VLOOKUP(A:A,BOA!F:G,2,FALSE)</f>
        <v>3.7240000000000002</v>
      </c>
      <c r="H636" s="13">
        <f t="shared" ca="1" si="47"/>
        <v>57722</v>
      </c>
      <c r="I636" s="23">
        <f t="shared" ca="1" si="48"/>
        <v>50838</v>
      </c>
      <c r="J636" s="13">
        <f t="shared" ca="1" si="49"/>
        <v>5440.95</v>
      </c>
    </row>
    <row r="637" spans="1:10">
      <c r="A637" s="21">
        <f t="shared" ca="1" si="45"/>
        <v>45518</v>
      </c>
      <c r="B637" s="18" t="str">
        <f ca="1">INDEX(Regions!A$1:A$5, RANDBETWEEN(1, ROWS(Regions!A$1:A$5)))</f>
        <v>מזרח</v>
      </c>
      <c r="C637" s="22" t="str">
        <f ca="1">INDEX(Agents!A$1:A$6, RANDBETWEEN(1, ROWS(Agents!A$1:A$6)))</f>
        <v>נועם אברמוביץ</v>
      </c>
      <c r="D637" s="18" t="str">
        <f ca="1">INDEX(Payment_Methods!A$1:A$5, RANDBETWEEN(1, ROWS([1]Payment_method!A$1:A$5)))</f>
        <v>PayBox</v>
      </c>
      <c r="E637" s="23">
        <f ca="1">H637*Agent_Commission!$A$2</f>
        <v>2238.6</v>
      </c>
      <c r="F637" s="19">
        <f t="shared" ca="1" si="46"/>
        <v>24000</v>
      </c>
      <c r="G637" s="20">
        <f ca="1">VLOOKUP(A:A,BOA!F:G,2,FALSE)</f>
        <v>3.7309999999999999</v>
      </c>
      <c r="H637" s="13">
        <f t="shared" ca="1" si="47"/>
        <v>89544</v>
      </c>
      <c r="I637" s="23">
        <f t="shared" ca="1" si="48"/>
        <v>53801</v>
      </c>
      <c r="J637" s="13">
        <f t="shared" ca="1" si="49"/>
        <v>33504.400000000001</v>
      </c>
    </row>
    <row r="638" spans="1:10">
      <c r="A638" s="21">
        <f t="shared" ca="1" si="45"/>
        <v>45322</v>
      </c>
      <c r="B638" s="18" t="str">
        <f ca="1">INDEX(Regions!A$1:A$5, RANDBETWEEN(1, ROWS(Regions!A$1:A$5)))</f>
        <v>צפון</v>
      </c>
      <c r="C638" s="22" t="str">
        <f ca="1">INDEX(Agents!A$1:A$6, RANDBETWEEN(1, ROWS(Agents!A$1:A$6)))</f>
        <v>נועם אברמוביץ</v>
      </c>
      <c r="D638" s="18" t="str">
        <f ca="1">INDEX(Payment_Methods!A$1:A$5, RANDBETWEEN(1, ROWS([1]Payment_method!A$1:A$5)))</f>
        <v>Bit</v>
      </c>
      <c r="E638" s="23">
        <f ca="1">H638*Agent_Commission!$A$2</f>
        <v>2953.4375</v>
      </c>
      <c r="F638" s="19">
        <f t="shared" ca="1" si="46"/>
        <v>32500</v>
      </c>
      <c r="G638" s="20">
        <f ca="1">VLOOKUP(A:A,BOA!F:G,2,FALSE)</f>
        <v>3.6349999999999998</v>
      </c>
      <c r="H638" s="13">
        <f t="shared" ca="1" si="47"/>
        <v>118137.5</v>
      </c>
      <c r="I638" s="23">
        <f t="shared" ca="1" si="48"/>
        <v>18941</v>
      </c>
      <c r="J638" s="13">
        <f t="shared" ca="1" si="49"/>
        <v>96243.0625</v>
      </c>
    </row>
    <row r="639" spans="1:10">
      <c r="A639" s="21">
        <f t="shared" ca="1" si="45"/>
        <v>45355</v>
      </c>
      <c r="B639" s="18" t="str">
        <f ca="1">INDEX(Regions!A$1:A$5, RANDBETWEEN(1, ROWS(Regions!A$1:A$5)))</f>
        <v>דרום</v>
      </c>
      <c r="C639" s="22" t="str">
        <f ca="1">INDEX(Agents!A$1:A$6, RANDBETWEEN(1, ROWS(Agents!A$1:A$6)))</f>
        <v>אורי גולדשטיין</v>
      </c>
      <c r="D639" s="18" t="str">
        <f ca="1">INDEX(Payment_Methods!A$1:A$5, RANDBETWEEN(1, ROWS([1]Payment_method!A$1:A$5)))</f>
        <v>Credit</v>
      </c>
      <c r="E639" s="23">
        <f ca="1">H639*Agent_Commission!$A$2</f>
        <v>1608.75</v>
      </c>
      <c r="F639" s="19">
        <f t="shared" ca="1" si="46"/>
        <v>18000</v>
      </c>
      <c r="G639" s="20">
        <f ca="1">VLOOKUP(A:A,BOA!F:G,2,FALSE)</f>
        <v>3.5750000000000002</v>
      </c>
      <c r="H639" s="13">
        <f t="shared" ca="1" si="47"/>
        <v>64350</v>
      </c>
      <c r="I639" s="23">
        <f t="shared" ca="1" si="48"/>
        <v>19687</v>
      </c>
      <c r="J639" s="13">
        <f t="shared" ca="1" si="49"/>
        <v>43054.25</v>
      </c>
    </row>
    <row r="640" spans="1:10">
      <c r="A640" s="21">
        <f t="shared" ca="1" si="45"/>
        <v>45482</v>
      </c>
      <c r="B640" s="18" t="str">
        <f ca="1">INDEX(Regions!A$1:A$5, RANDBETWEEN(1, ROWS(Regions!A$1:A$5)))</f>
        <v>מרכז</v>
      </c>
      <c r="C640" s="22" t="str">
        <f ca="1">INDEX(Agents!A$1:A$6, RANDBETWEEN(1, ROWS(Agents!A$1:A$6)))</f>
        <v>יובל כהן</v>
      </c>
      <c r="D640" s="18" t="str">
        <f ca="1">INDEX(Payment_Methods!A$1:A$5, RANDBETWEEN(1, ROWS([1]Payment_method!A$1:A$5)))</f>
        <v>Bit</v>
      </c>
      <c r="E640" s="23">
        <f ca="1">H640*Agent_Commission!$A$2</f>
        <v>1698.7625</v>
      </c>
      <c r="F640" s="19">
        <f t="shared" ca="1" si="46"/>
        <v>18500</v>
      </c>
      <c r="G640" s="20">
        <f ca="1">VLOOKUP(A:A,BOA!F:G,2,FALSE)</f>
        <v>3.673</v>
      </c>
      <c r="H640" s="13">
        <f t="shared" ca="1" si="47"/>
        <v>67950.5</v>
      </c>
      <c r="I640" s="23">
        <f t="shared" ca="1" si="48"/>
        <v>21172</v>
      </c>
      <c r="J640" s="13">
        <f t="shared" ca="1" si="49"/>
        <v>45079.737500000003</v>
      </c>
    </row>
    <row r="641" spans="1:10">
      <c r="A641" s="21">
        <f t="shared" ca="1" si="45"/>
        <v>45530</v>
      </c>
      <c r="B641" s="18" t="str">
        <f ca="1">INDEX(Regions!A$1:A$5, RANDBETWEEN(1, ROWS(Regions!A$1:A$5)))</f>
        <v>דרום</v>
      </c>
      <c r="C641" s="22" t="str">
        <f ca="1">INDEX(Agents!A$1:A$6, RANDBETWEEN(1, ROWS(Agents!A$1:A$6)))</f>
        <v>מיכל רוזנברג</v>
      </c>
      <c r="D641" s="18" t="str">
        <f ca="1">INDEX(Payment_Methods!A$1:A$5, RANDBETWEEN(1, ROWS([1]Payment_method!A$1:A$5)))</f>
        <v>PayBox</v>
      </c>
      <c r="E641" s="23">
        <f ca="1">H641*Agent_Commission!$A$2</f>
        <v>3436.875</v>
      </c>
      <c r="F641" s="19">
        <f t="shared" ca="1" si="46"/>
        <v>37500</v>
      </c>
      <c r="G641" s="20">
        <f ca="1">VLOOKUP(A:A,BOA!F:G,2,FALSE)</f>
        <v>3.6659999999999999</v>
      </c>
      <c r="H641" s="13">
        <f t="shared" ca="1" si="47"/>
        <v>137475</v>
      </c>
      <c r="I641" s="23">
        <f t="shared" ca="1" si="48"/>
        <v>33280</v>
      </c>
      <c r="J641" s="13">
        <f t="shared" ca="1" si="49"/>
        <v>100758.125</v>
      </c>
    </row>
    <row r="642" spans="1:10">
      <c r="A642" s="21">
        <f t="shared" ca="1" si="45"/>
        <v>45297</v>
      </c>
      <c r="B642" s="18" t="str">
        <f ca="1">INDEX(Regions!A$1:A$5, RANDBETWEEN(1, ROWS(Regions!A$1:A$5)))</f>
        <v>מרכז</v>
      </c>
      <c r="C642" s="22" t="str">
        <f ca="1">INDEX(Agents!A$1:A$6, RANDBETWEEN(1, ROWS(Agents!A$1:A$6)))</f>
        <v>מיכל רוזנברג</v>
      </c>
      <c r="D642" s="18" t="str">
        <f ca="1">INDEX(Payment_Methods!A$1:A$5, RANDBETWEEN(1, ROWS([1]Payment_method!A$1:A$5)))</f>
        <v>PayPal</v>
      </c>
      <c r="E642" s="23">
        <f ca="1">H642*Agent_Commission!$A$2</f>
        <v>1873.7</v>
      </c>
      <c r="F642" s="19">
        <f t="shared" ca="1" si="46"/>
        <v>20500</v>
      </c>
      <c r="G642" s="20">
        <f ca="1">VLOOKUP(A:A,BOA!F:G,2,FALSE)</f>
        <v>3.6560000000000001</v>
      </c>
      <c r="H642" s="13">
        <f t="shared" ca="1" si="47"/>
        <v>74948</v>
      </c>
      <c r="I642" s="23">
        <f t="shared" ca="1" si="48"/>
        <v>28886</v>
      </c>
      <c r="J642" s="13">
        <f t="shared" ca="1" si="49"/>
        <v>44188.3</v>
      </c>
    </row>
    <row r="643" spans="1:10">
      <c r="A643" s="21">
        <f t="shared" ref="A643:A706" ca="1" si="50">RANDBETWEEN(DATE(2023,12,1),DATE(2024,12,1))</f>
        <v>45387</v>
      </c>
      <c r="B643" s="18" t="str">
        <f ca="1">INDEX(Regions!A$1:A$5, RANDBETWEEN(1, ROWS(Regions!A$1:A$5)))</f>
        <v>מרכז</v>
      </c>
      <c r="C643" s="22" t="str">
        <f ca="1">INDEX(Agents!A$1:A$6, RANDBETWEEN(1, ROWS(Agents!A$1:A$6)))</f>
        <v>יעל פרידמן</v>
      </c>
      <c r="D643" s="18" t="str">
        <f ca="1">INDEX(Payment_Methods!A$1:A$5, RANDBETWEEN(1, ROWS([1]Payment_method!A$1:A$5)))</f>
        <v>PayPal</v>
      </c>
      <c r="E643" s="23">
        <f ca="1">H643*Agent_Commission!$A$2</f>
        <v>2248.8000000000002</v>
      </c>
      <c r="F643" s="19">
        <f t="shared" ref="F643:F706" ca="1" si="51">RANDBETWEEN(20, 80)*500</f>
        <v>24000</v>
      </c>
      <c r="G643" s="20">
        <f ca="1">VLOOKUP(A:A,BOA!F:G,2,FALSE)</f>
        <v>3.7480000000000002</v>
      </c>
      <c r="H643" s="13">
        <f t="shared" ref="H643:H706" ca="1" si="52">F643*G643</f>
        <v>89952</v>
      </c>
      <c r="I643" s="23">
        <f t="shared" ref="I643:I706" ca="1" si="53">RANDBETWEEN(15000, 55000)</f>
        <v>29333</v>
      </c>
      <c r="J643" s="13">
        <f t="shared" ref="J643:J706" ca="1" si="54">H643-I643-E643</f>
        <v>58370.2</v>
      </c>
    </row>
    <row r="644" spans="1:10">
      <c r="A644" s="21">
        <f t="shared" ca="1" si="50"/>
        <v>45410</v>
      </c>
      <c r="B644" s="18" t="str">
        <f ca="1">INDEX(Regions!A$1:A$5, RANDBETWEEN(1, ROWS(Regions!A$1:A$5)))</f>
        <v>מזרח</v>
      </c>
      <c r="C644" s="22" t="str">
        <f ca="1">INDEX(Agents!A$1:A$6, RANDBETWEEN(1, ROWS(Agents!A$1:A$6)))</f>
        <v>מיכל רוזנברג</v>
      </c>
      <c r="D644" s="18" t="str">
        <f ca="1">INDEX(Payment_Methods!A$1:A$5, RANDBETWEEN(1, ROWS([1]Payment_method!A$1:A$5)))</f>
        <v>Bit</v>
      </c>
      <c r="E644" s="23">
        <f ca="1">H644*Agent_Commission!$A$2</f>
        <v>1479.4750000000001</v>
      </c>
      <c r="F644" s="19">
        <f t="shared" ca="1" si="51"/>
        <v>15500</v>
      </c>
      <c r="G644" s="20">
        <f ca="1">VLOOKUP(A:A,BOA!F:G,2,FALSE)</f>
        <v>3.8180000000000001</v>
      </c>
      <c r="H644" s="13">
        <f t="shared" ca="1" si="52"/>
        <v>59179</v>
      </c>
      <c r="I644" s="23">
        <f t="shared" ca="1" si="53"/>
        <v>31495</v>
      </c>
      <c r="J644" s="13">
        <f t="shared" ca="1" si="54"/>
        <v>26204.525000000001</v>
      </c>
    </row>
    <row r="645" spans="1:10">
      <c r="A645" s="21">
        <f t="shared" ca="1" si="50"/>
        <v>45524</v>
      </c>
      <c r="B645" s="18" t="str">
        <f ca="1">INDEX(Regions!A$1:A$5, RANDBETWEEN(1, ROWS(Regions!A$1:A$5)))</f>
        <v>מערב</v>
      </c>
      <c r="C645" s="22" t="str">
        <f ca="1">INDEX(Agents!A$1:A$6, RANDBETWEEN(1, ROWS(Agents!A$1:A$6)))</f>
        <v>יעל פרידמן</v>
      </c>
      <c r="D645" s="18" t="str">
        <f ca="1">INDEX(Payment_Methods!A$1:A$5, RANDBETWEEN(1, ROWS([1]Payment_method!A$1:A$5)))</f>
        <v>PayBox</v>
      </c>
      <c r="E645" s="23">
        <f ca="1">H645*Agent_Commission!$A$2</f>
        <v>1939.3500000000001</v>
      </c>
      <c r="F645" s="19">
        <f t="shared" ca="1" si="51"/>
        <v>21000</v>
      </c>
      <c r="G645" s="20">
        <f ca="1">VLOOKUP(A:A,BOA!F:G,2,FALSE)</f>
        <v>3.694</v>
      </c>
      <c r="H645" s="13">
        <f t="shared" ca="1" si="52"/>
        <v>77574</v>
      </c>
      <c r="I645" s="23">
        <f t="shared" ca="1" si="53"/>
        <v>34649</v>
      </c>
      <c r="J645" s="13">
        <f t="shared" ca="1" si="54"/>
        <v>40985.65</v>
      </c>
    </row>
    <row r="646" spans="1:10">
      <c r="A646" s="21">
        <f t="shared" ca="1" si="50"/>
        <v>45300</v>
      </c>
      <c r="B646" s="18" t="str">
        <f ca="1">INDEX(Regions!A$1:A$5, RANDBETWEEN(1, ROWS(Regions!A$1:A$5)))</f>
        <v>מרכז</v>
      </c>
      <c r="C646" s="22" t="str">
        <f ca="1">INDEX(Agents!A$1:A$6, RANDBETWEEN(1, ROWS(Agents!A$1:A$6)))</f>
        <v>דניאל לוי</v>
      </c>
      <c r="D646" s="18" t="str">
        <f ca="1">INDEX(Payment_Methods!A$1:A$5, RANDBETWEEN(1, ROWS([1]Payment_method!A$1:A$5)))</f>
        <v>PayBox</v>
      </c>
      <c r="E646" s="23">
        <f ca="1">H646*Agent_Commission!$A$2</f>
        <v>1719.1125000000002</v>
      </c>
      <c r="F646" s="19">
        <f t="shared" ca="1" si="51"/>
        <v>18500</v>
      </c>
      <c r="G646" s="20">
        <f ca="1">VLOOKUP(A:A,BOA!F:G,2,FALSE)</f>
        <v>3.7170000000000001</v>
      </c>
      <c r="H646" s="13">
        <f t="shared" ca="1" si="52"/>
        <v>68764.5</v>
      </c>
      <c r="I646" s="23">
        <f t="shared" ca="1" si="53"/>
        <v>18239</v>
      </c>
      <c r="J646" s="13">
        <f t="shared" ca="1" si="54"/>
        <v>48806.387499999997</v>
      </c>
    </row>
    <row r="647" spans="1:10">
      <c r="A647" s="21">
        <f t="shared" ca="1" si="50"/>
        <v>45333</v>
      </c>
      <c r="B647" s="18" t="str">
        <f ca="1">INDEX(Regions!A$1:A$5, RANDBETWEEN(1, ROWS(Regions!A$1:A$5)))</f>
        <v>מערב</v>
      </c>
      <c r="C647" s="22" t="str">
        <f ca="1">INDEX(Agents!A$1:A$6, RANDBETWEEN(1, ROWS(Agents!A$1:A$6)))</f>
        <v>אורי גולדשטיין</v>
      </c>
      <c r="D647" s="18" t="str">
        <f ca="1">INDEX(Payment_Methods!A$1:A$5, RANDBETWEEN(1, ROWS([1]Payment_method!A$1:A$5)))</f>
        <v>PayBox</v>
      </c>
      <c r="E647" s="23">
        <f ca="1">H647*Agent_Commission!$A$2</f>
        <v>2256.4500000000003</v>
      </c>
      <c r="F647" s="19">
        <f t="shared" ca="1" si="51"/>
        <v>24500</v>
      </c>
      <c r="G647" s="20">
        <f ca="1">VLOOKUP(A:A,BOA!F:G,2,FALSE)</f>
        <v>3.6840000000000002</v>
      </c>
      <c r="H647" s="13">
        <f t="shared" ca="1" si="52"/>
        <v>90258</v>
      </c>
      <c r="I647" s="23">
        <f t="shared" ca="1" si="53"/>
        <v>37023</v>
      </c>
      <c r="J647" s="13">
        <f t="shared" ca="1" si="54"/>
        <v>50978.55</v>
      </c>
    </row>
    <row r="648" spans="1:10">
      <c r="A648" s="21">
        <f t="shared" ca="1" si="50"/>
        <v>45414</v>
      </c>
      <c r="B648" s="18" t="str">
        <f ca="1">INDEX(Regions!A$1:A$5, RANDBETWEEN(1, ROWS(Regions!A$1:A$5)))</f>
        <v>מרכז</v>
      </c>
      <c r="C648" s="22" t="str">
        <f ca="1">INDEX(Agents!A$1:A$6, RANDBETWEEN(1, ROWS(Agents!A$1:A$6)))</f>
        <v>יובל כהן</v>
      </c>
      <c r="D648" s="18" t="str">
        <f ca="1">INDEX(Payment_Methods!A$1:A$5, RANDBETWEEN(1, ROWS([1]Payment_method!A$1:A$5)))</f>
        <v>Credit</v>
      </c>
      <c r="E648" s="23">
        <f ca="1">H648*Agent_Commission!$A$2</f>
        <v>1635.375</v>
      </c>
      <c r="F648" s="19">
        <f t="shared" ca="1" si="51"/>
        <v>17500</v>
      </c>
      <c r="G648" s="20">
        <f ca="1">VLOOKUP(A:A,BOA!F:G,2,FALSE)</f>
        <v>3.738</v>
      </c>
      <c r="H648" s="13">
        <f t="shared" ca="1" si="52"/>
        <v>65415</v>
      </c>
      <c r="I648" s="23">
        <f t="shared" ca="1" si="53"/>
        <v>17686</v>
      </c>
      <c r="J648" s="13">
        <f t="shared" ca="1" si="54"/>
        <v>46093.625</v>
      </c>
    </row>
    <row r="649" spans="1:10">
      <c r="A649" s="21">
        <f t="shared" ca="1" si="50"/>
        <v>45498</v>
      </c>
      <c r="B649" s="18" t="str">
        <f ca="1">INDEX(Regions!A$1:A$5, RANDBETWEEN(1, ROWS(Regions!A$1:A$5)))</f>
        <v>מרכז</v>
      </c>
      <c r="C649" s="22" t="str">
        <f ca="1">INDEX(Agents!A$1:A$6, RANDBETWEEN(1, ROWS(Agents!A$1:A$6)))</f>
        <v>יובל כהן</v>
      </c>
      <c r="D649" s="18" t="str">
        <f ca="1">INDEX(Payment_Methods!A$1:A$5, RANDBETWEEN(1, ROWS([1]Payment_method!A$1:A$5)))</f>
        <v>Credit</v>
      </c>
      <c r="E649" s="23">
        <f ca="1">H649*Agent_Commission!$A$2</f>
        <v>2374.4500000000003</v>
      </c>
      <c r="F649" s="19">
        <f t="shared" ca="1" si="51"/>
        <v>26000</v>
      </c>
      <c r="G649" s="20">
        <f ca="1">VLOOKUP(A:A,BOA!F:G,2,FALSE)</f>
        <v>3.653</v>
      </c>
      <c r="H649" s="13">
        <f t="shared" ca="1" si="52"/>
        <v>94978</v>
      </c>
      <c r="I649" s="23">
        <f t="shared" ca="1" si="53"/>
        <v>23227</v>
      </c>
      <c r="J649" s="13">
        <f t="shared" ca="1" si="54"/>
        <v>69376.55</v>
      </c>
    </row>
    <row r="650" spans="1:10">
      <c r="A650" s="21">
        <f t="shared" ca="1" si="50"/>
        <v>45390</v>
      </c>
      <c r="B650" s="18" t="str">
        <f ca="1">INDEX(Regions!A$1:A$5, RANDBETWEEN(1, ROWS(Regions!A$1:A$5)))</f>
        <v>דרום</v>
      </c>
      <c r="C650" s="22" t="str">
        <f ca="1">INDEX(Agents!A$1:A$6, RANDBETWEEN(1, ROWS(Agents!A$1:A$6)))</f>
        <v>יעל פרידמן</v>
      </c>
      <c r="D650" s="18" t="str">
        <f ca="1">INDEX(Payment_Methods!A$1:A$5, RANDBETWEEN(1, ROWS([1]Payment_method!A$1:A$5)))</f>
        <v>PayPal</v>
      </c>
      <c r="E650" s="23">
        <f ca="1">H650*Agent_Commission!$A$2</f>
        <v>1252.8000000000002</v>
      </c>
      <c r="F650" s="19">
        <f t="shared" ca="1" si="51"/>
        <v>13500</v>
      </c>
      <c r="G650" s="20">
        <f ca="1">VLOOKUP(A:A,BOA!F:G,2,FALSE)</f>
        <v>3.7120000000000002</v>
      </c>
      <c r="H650" s="13">
        <f t="shared" ca="1" si="52"/>
        <v>50112</v>
      </c>
      <c r="I650" s="23">
        <f t="shared" ca="1" si="53"/>
        <v>30519</v>
      </c>
      <c r="J650" s="13">
        <f t="shared" ca="1" si="54"/>
        <v>18340.2</v>
      </c>
    </row>
    <row r="651" spans="1:10">
      <c r="A651" s="21">
        <f t="shared" ca="1" si="50"/>
        <v>45290</v>
      </c>
      <c r="B651" s="18" t="str">
        <f ca="1">INDEX(Regions!A$1:A$5, RANDBETWEEN(1, ROWS(Regions!A$1:A$5)))</f>
        <v>צפון</v>
      </c>
      <c r="C651" s="22" t="str">
        <f ca="1">INDEX(Agents!A$1:A$6, RANDBETWEEN(1, ROWS(Agents!A$1:A$6)))</f>
        <v>נועם אברמוביץ</v>
      </c>
      <c r="D651" s="18" t="str">
        <f ca="1">INDEX(Payment_Methods!A$1:A$5, RANDBETWEEN(1, ROWS([1]Payment_method!A$1:A$5)))</f>
        <v>Bit</v>
      </c>
      <c r="E651" s="23">
        <f ca="1">H651*Agent_Commission!$A$2</f>
        <v>997.42500000000007</v>
      </c>
      <c r="F651" s="19">
        <f t="shared" ca="1" si="51"/>
        <v>11000</v>
      </c>
      <c r="G651" s="20">
        <f ca="1">VLOOKUP(A:A,BOA!F:G,2,FALSE)</f>
        <v>3.6269999999999998</v>
      </c>
      <c r="H651" s="13">
        <f t="shared" ca="1" si="52"/>
        <v>39897</v>
      </c>
      <c r="I651" s="23">
        <f t="shared" ca="1" si="53"/>
        <v>44312</v>
      </c>
      <c r="J651" s="13">
        <f t="shared" ca="1" si="54"/>
        <v>-5412.4250000000002</v>
      </c>
    </row>
    <row r="652" spans="1:10">
      <c r="A652" s="21">
        <f t="shared" ca="1" si="50"/>
        <v>45446</v>
      </c>
      <c r="B652" s="18" t="str">
        <f ca="1">INDEX(Regions!A$1:A$5, RANDBETWEEN(1, ROWS(Regions!A$1:A$5)))</f>
        <v>דרום</v>
      </c>
      <c r="C652" s="22" t="str">
        <f ca="1">INDEX(Agents!A$1:A$6, RANDBETWEEN(1, ROWS(Agents!A$1:A$6)))</f>
        <v>נועם אברמוביץ</v>
      </c>
      <c r="D652" s="18" t="str">
        <f ca="1">INDEX(Payment_Methods!A$1:A$5, RANDBETWEEN(1, ROWS([1]Payment_method!A$1:A$5)))</f>
        <v>Cash</v>
      </c>
      <c r="E652" s="23">
        <f ca="1">H652*Agent_Commission!$A$2</f>
        <v>1235.5875000000001</v>
      </c>
      <c r="F652" s="19">
        <f t="shared" ca="1" si="51"/>
        <v>13500</v>
      </c>
      <c r="G652" s="20">
        <f ca="1">VLOOKUP(A:A,BOA!F:G,2,FALSE)</f>
        <v>3.661</v>
      </c>
      <c r="H652" s="13">
        <f t="shared" ca="1" si="52"/>
        <v>49423.5</v>
      </c>
      <c r="I652" s="23">
        <f t="shared" ca="1" si="53"/>
        <v>36245</v>
      </c>
      <c r="J652" s="13">
        <f t="shared" ca="1" si="54"/>
        <v>11942.9125</v>
      </c>
    </row>
    <row r="653" spans="1:10">
      <c r="A653" s="21">
        <f t="shared" ca="1" si="50"/>
        <v>45469</v>
      </c>
      <c r="B653" s="18" t="str">
        <f ca="1">INDEX(Regions!A$1:A$5, RANDBETWEEN(1, ROWS(Regions!A$1:A$5)))</f>
        <v>דרום</v>
      </c>
      <c r="C653" s="22" t="str">
        <f ca="1">INDEX(Agents!A$1:A$6, RANDBETWEEN(1, ROWS(Agents!A$1:A$6)))</f>
        <v>יובל כהן</v>
      </c>
      <c r="D653" s="18" t="str">
        <f ca="1">INDEX(Payment_Methods!A$1:A$5, RANDBETWEEN(1, ROWS([1]Payment_method!A$1:A$5)))</f>
        <v>PayBox</v>
      </c>
      <c r="E653" s="23">
        <f ca="1">H653*Agent_Commission!$A$2</f>
        <v>3236.1</v>
      </c>
      <c r="F653" s="19">
        <f t="shared" ca="1" si="51"/>
        <v>34500</v>
      </c>
      <c r="G653" s="20">
        <f ca="1">VLOOKUP(A:A,BOA!F:G,2,FALSE)</f>
        <v>3.7519999999999998</v>
      </c>
      <c r="H653" s="13">
        <f t="shared" ca="1" si="52"/>
        <v>129443.99999999999</v>
      </c>
      <c r="I653" s="23">
        <f t="shared" ca="1" si="53"/>
        <v>40375</v>
      </c>
      <c r="J653" s="13">
        <f t="shared" ca="1" si="54"/>
        <v>85832.89999999998</v>
      </c>
    </row>
    <row r="654" spans="1:10">
      <c r="A654" s="21">
        <f t="shared" ca="1" si="50"/>
        <v>45547</v>
      </c>
      <c r="B654" s="18" t="str">
        <f ca="1">INDEX(Regions!A$1:A$5, RANDBETWEEN(1, ROWS(Regions!A$1:A$5)))</f>
        <v>דרום</v>
      </c>
      <c r="C654" s="22" t="str">
        <f ca="1">INDEX(Agents!A$1:A$6, RANDBETWEEN(1, ROWS(Agents!A$1:A$6)))</f>
        <v>אורי גולדשטיין</v>
      </c>
      <c r="D654" s="18" t="str">
        <f ca="1">INDEX(Payment_Methods!A$1:A$5, RANDBETWEEN(1, ROWS([1]Payment_method!A$1:A$5)))</f>
        <v>Bit</v>
      </c>
      <c r="E654" s="23">
        <f ca="1">H654*Agent_Commission!$A$2</f>
        <v>1501.2</v>
      </c>
      <c r="F654" s="19">
        <f t="shared" ca="1" si="51"/>
        <v>16000</v>
      </c>
      <c r="G654" s="20">
        <f ca="1">VLOOKUP(A:A,BOA!F:G,2,FALSE)</f>
        <v>3.7530000000000001</v>
      </c>
      <c r="H654" s="13">
        <f t="shared" ca="1" si="52"/>
        <v>60048</v>
      </c>
      <c r="I654" s="23">
        <f t="shared" ca="1" si="53"/>
        <v>47009</v>
      </c>
      <c r="J654" s="13">
        <f t="shared" ca="1" si="54"/>
        <v>11537.8</v>
      </c>
    </row>
    <row r="655" spans="1:10">
      <c r="A655" s="21">
        <f t="shared" ca="1" si="50"/>
        <v>45287</v>
      </c>
      <c r="B655" s="18" t="str">
        <f ca="1">INDEX(Regions!A$1:A$5, RANDBETWEEN(1, ROWS(Regions!A$1:A$5)))</f>
        <v>מזרח</v>
      </c>
      <c r="C655" s="22" t="str">
        <f ca="1">INDEX(Agents!A$1:A$6, RANDBETWEEN(1, ROWS(Agents!A$1:A$6)))</f>
        <v>נועם אברמוביץ</v>
      </c>
      <c r="D655" s="18" t="str">
        <f ca="1">INDEX(Payment_Methods!A$1:A$5, RANDBETWEEN(1, ROWS([1]Payment_method!A$1:A$5)))</f>
        <v>Bit</v>
      </c>
      <c r="E655" s="23">
        <f ca="1">H655*Agent_Commission!$A$2</f>
        <v>2718</v>
      </c>
      <c r="F655" s="19">
        <f t="shared" ca="1" si="51"/>
        <v>30000</v>
      </c>
      <c r="G655" s="20">
        <f ca="1">VLOOKUP(A:A,BOA!F:G,2,FALSE)</f>
        <v>3.6240000000000001</v>
      </c>
      <c r="H655" s="13">
        <f t="shared" ca="1" si="52"/>
        <v>108720</v>
      </c>
      <c r="I655" s="23">
        <f t="shared" ca="1" si="53"/>
        <v>27789</v>
      </c>
      <c r="J655" s="13">
        <f t="shared" ca="1" si="54"/>
        <v>78213</v>
      </c>
    </row>
    <row r="656" spans="1:10">
      <c r="A656" s="21">
        <f t="shared" ca="1" si="50"/>
        <v>45576</v>
      </c>
      <c r="B656" s="18" t="str">
        <f ca="1">INDEX(Regions!A$1:A$5, RANDBETWEEN(1, ROWS(Regions!A$1:A$5)))</f>
        <v>מזרח</v>
      </c>
      <c r="C656" s="22" t="str">
        <f ca="1">INDEX(Agents!A$1:A$6, RANDBETWEEN(1, ROWS(Agents!A$1:A$6)))</f>
        <v>דניאל לוי</v>
      </c>
      <c r="D656" s="18" t="str">
        <f ca="1">INDEX(Payment_Methods!A$1:A$5, RANDBETWEEN(1, ROWS([1]Payment_method!A$1:A$5)))</f>
        <v>PayBox</v>
      </c>
      <c r="E656" s="23">
        <f ca="1">H656*Agent_Commission!$A$2</f>
        <v>1603.95</v>
      </c>
      <c r="F656" s="19">
        <f t="shared" ca="1" si="51"/>
        <v>17000</v>
      </c>
      <c r="G656" s="20">
        <f ca="1">VLOOKUP(A:A,BOA!F:G,2,FALSE)</f>
        <v>3.774</v>
      </c>
      <c r="H656" s="13">
        <f t="shared" ca="1" si="52"/>
        <v>64158</v>
      </c>
      <c r="I656" s="23">
        <f t="shared" ca="1" si="53"/>
        <v>41711</v>
      </c>
      <c r="J656" s="13">
        <f t="shared" ca="1" si="54"/>
        <v>20843.05</v>
      </c>
    </row>
    <row r="657" spans="1:10">
      <c r="A657" s="21">
        <f t="shared" ca="1" si="50"/>
        <v>45415</v>
      </c>
      <c r="B657" s="18" t="str">
        <f ca="1">INDEX(Regions!A$1:A$5, RANDBETWEEN(1, ROWS(Regions!A$1:A$5)))</f>
        <v>דרום</v>
      </c>
      <c r="C657" s="22" t="str">
        <f ca="1">INDEX(Agents!A$1:A$6, RANDBETWEEN(1, ROWS(Agents!A$1:A$6)))</f>
        <v>נועם אברמוביץ</v>
      </c>
      <c r="D657" s="18" t="str">
        <f ca="1">INDEX(Payment_Methods!A$1:A$5, RANDBETWEEN(1, ROWS([1]Payment_method!A$1:A$5)))</f>
        <v>PayBox</v>
      </c>
      <c r="E657" s="23">
        <f ca="1">H657*Agent_Commission!$A$2</f>
        <v>3397.2375000000002</v>
      </c>
      <c r="F657" s="19">
        <f t="shared" ca="1" si="51"/>
        <v>36500</v>
      </c>
      <c r="G657" s="20">
        <f ca="1">VLOOKUP(A:A,BOA!F:G,2,FALSE)</f>
        <v>3.7229999999999999</v>
      </c>
      <c r="H657" s="13">
        <f t="shared" ca="1" si="52"/>
        <v>135889.5</v>
      </c>
      <c r="I657" s="23">
        <f t="shared" ca="1" si="53"/>
        <v>36693</v>
      </c>
      <c r="J657" s="13">
        <f t="shared" ca="1" si="54"/>
        <v>95799.262499999997</v>
      </c>
    </row>
    <row r="658" spans="1:10">
      <c r="A658" s="21">
        <f t="shared" ca="1" si="50"/>
        <v>45417</v>
      </c>
      <c r="B658" s="18" t="str">
        <f ca="1">INDEX(Regions!A$1:A$5, RANDBETWEEN(1, ROWS(Regions!A$1:A$5)))</f>
        <v>צפון</v>
      </c>
      <c r="C658" s="22" t="str">
        <f ca="1">INDEX(Agents!A$1:A$6, RANDBETWEEN(1, ROWS(Agents!A$1:A$6)))</f>
        <v>אורי גולדשטיין</v>
      </c>
      <c r="D658" s="18" t="str">
        <f ca="1">INDEX(Payment_Methods!A$1:A$5, RANDBETWEEN(1, ROWS([1]Payment_method!A$1:A$5)))</f>
        <v>Credit</v>
      </c>
      <c r="E658" s="23">
        <f ca="1">H658*Agent_Commission!$A$2</f>
        <v>1489.2</v>
      </c>
      <c r="F658" s="19">
        <f t="shared" ca="1" si="51"/>
        <v>16000</v>
      </c>
      <c r="G658" s="20">
        <f ca="1">VLOOKUP(A:A,BOA!F:G,2,FALSE)</f>
        <v>3.7229999999999999</v>
      </c>
      <c r="H658" s="13">
        <f t="shared" ca="1" si="52"/>
        <v>59568</v>
      </c>
      <c r="I658" s="23">
        <f t="shared" ca="1" si="53"/>
        <v>34803</v>
      </c>
      <c r="J658" s="13">
        <f t="shared" ca="1" si="54"/>
        <v>23275.8</v>
      </c>
    </row>
    <row r="659" spans="1:10">
      <c r="A659" s="21">
        <f t="shared" ca="1" si="50"/>
        <v>45517</v>
      </c>
      <c r="B659" s="18" t="str">
        <f ca="1">INDEX(Regions!A$1:A$5, RANDBETWEEN(1, ROWS(Regions!A$1:A$5)))</f>
        <v>צפון</v>
      </c>
      <c r="C659" s="22" t="str">
        <f ca="1">INDEX(Agents!A$1:A$6, RANDBETWEEN(1, ROWS(Agents!A$1:A$6)))</f>
        <v>יעל פרידמן</v>
      </c>
      <c r="D659" s="18" t="str">
        <f ca="1">INDEX(Payment_Methods!A$1:A$5, RANDBETWEEN(1, ROWS([1]Payment_method!A$1:A$5)))</f>
        <v>PayBox</v>
      </c>
      <c r="E659" s="23">
        <f ca="1">H659*Agent_Commission!$A$2</f>
        <v>1272.375</v>
      </c>
      <c r="F659" s="19">
        <f t="shared" ca="1" si="51"/>
        <v>13500</v>
      </c>
      <c r="G659" s="20">
        <f ca="1">VLOOKUP(A:A,BOA!F:G,2,FALSE)</f>
        <v>3.77</v>
      </c>
      <c r="H659" s="13">
        <f t="shared" ca="1" si="52"/>
        <v>50895</v>
      </c>
      <c r="I659" s="23">
        <f t="shared" ca="1" si="53"/>
        <v>49041</v>
      </c>
      <c r="J659" s="13">
        <f t="shared" ca="1" si="54"/>
        <v>581.625</v>
      </c>
    </row>
    <row r="660" spans="1:10">
      <c r="A660" s="21">
        <f t="shared" ca="1" si="50"/>
        <v>45408</v>
      </c>
      <c r="B660" s="18" t="str">
        <f ca="1">INDEX(Regions!A$1:A$5, RANDBETWEEN(1, ROWS(Regions!A$1:A$5)))</f>
        <v>מרכז</v>
      </c>
      <c r="C660" s="22" t="str">
        <f ca="1">INDEX(Agents!A$1:A$6, RANDBETWEEN(1, ROWS(Agents!A$1:A$6)))</f>
        <v>נועם אברמוביץ</v>
      </c>
      <c r="D660" s="18" t="str">
        <f ca="1">INDEX(Payment_Methods!A$1:A$5, RANDBETWEEN(1, ROWS([1]Payment_method!A$1:A$5)))</f>
        <v>PayBox</v>
      </c>
      <c r="E660" s="23">
        <f ca="1">H660*Agent_Commission!$A$2</f>
        <v>2386.25</v>
      </c>
      <c r="F660" s="19">
        <f t="shared" ca="1" si="51"/>
        <v>25000</v>
      </c>
      <c r="G660" s="20">
        <f ca="1">VLOOKUP(A:A,BOA!F:G,2,FALSE)</f>
        <v>3.8180000000000001</v>
      </c>
      <c r="H660" s="13">
        <f t="shared" ca="1" si="52"/>
        <v>95450</v>
      </c>
      <c r="I660" s="23">
        <f t="shared" ca="1" si="53"/>
        <v>45172</v>
      </c>
      <c r="J660" s="13">
        <f t="shared" ca="1" si="54"/>
        <v>47891.75</v>
      </c>
    </row>
    <row r="661" spans="1:10">
      <c r="A661" s="21">
        <f t="shared" ca="1" si="50"/>
        <v>45534</v>
      </c>
      <c r="B661" s="18" t="str">
        <f ca="1">INDEX(Regions!A$1:A$5, RANDBETWEEN(1, ROWS(Regions!A$1:A$5)))</f>
        <v>צפון</v>
      </c>
      <c r="C661" s="22" t="str">
        <f ca="1">INDEX(Agents!A$1:A$6, RANDBETWEEN(1, ROWS(Agents!A$1:A$6)))</f>
        <v>יובל כהן</v>
      </c>
      <c r="D661" s="18" t="str">
        <f ca="1">INDEX(Payment_Methods!A$1:A$5, RANDBETWEEN(1, ROWS([1]Payment_method!A$1:A$5)))</f>
        <v>Cash</v>
      </c>
      <c r="E661" s="23">
        <f ca="1">H661*Agent_Commission!$A$2</f>
        <v>2513.5</v>
      </c>
      <c r="F661" s="19">
        <f t="shared" ca="1" si="51"/>
        <v>27500</v>
      </c>
      <c r="G661" s="20">
        <f ca="1">VLOOKUP(A:A,BOA!F:G,2,FALSE)</f>
        <v>3.6560000000000001</v>
      </c>
      <c r="H661" s="13">
        <f t="shared" ca="1" si="52"/>
        <v>100540</v>
      </c>
      <c r="I661" s="23">
        <f t="shared" ca="1" si="53"/>
        <v>21794</v>
      </c>
      <c r="J661" s="13">
        <f t="shared" ca="1" si="54"/>
        <v>76232.5</v>
      </c>
    </row>
    <row r="662" spans="1:10">
      <c r="A662" s="21">
        <f t="shared" ca="1" si="50"/>
        <v>45398</v>
      </c>
      <c r="B662" s="18" t="str">
        <f ca="1">INDEX(Regions!A$1:A$5, RANDBETWEEN(1, ROWS(Regions!A$1:A$5)))</f>
        <v>מערב</v>
      </c>
      <c r="C662" s="22" t="str">
        <f ca="1">INDEX(Agents!A$1:A$6, RANDBETWEEN(1, ROWS(Agents!A$1:A$6)))</f>
        <v>דניאל לוי</v>
      </c>
      <c r="D662" s="18" t="str">
        <f ca="1">INDEX(Payment_Methods!A$1:A$5, RANDBETWEEN(1, ROWS([1]Payment_method!A$1:A$5)))</f>
        <v>PayBox</v>
      </c>
      <c r="E662" s="23">
        <f ca="1">H662*Agent_Commission!$A$2</f>
        <v>2214.875</v>
      </c>
      <c r="F662" s="19">
        <f t="shared" ca="1" si="51"/>
        <v>23500</v>
      </c>
      <c r="G662" s="20">
        <f ca="1">VLOOKUP(A:A,BOA!F:G,2,FALSE)</f>
        <v>3.77</v>
      </c>
      <c r="H662" s="13">
        <f t="shared" ca="1" si="52"/>
        <v>88595</v>
      </c>
      <c r="I662" s="23">
        <f t="shared" ca="1" si="53"/>
        <v>31893</v>
      </c>
      <c r="J662" s="13">
        <f t="shared" ca="1" si="54"/>
        <v>54487.125</v>
      </c>
    </row>
    <row r="663" spans="1:10">
      <c r="A663" s="21">
        <f t="shared" ca="1" si="50"/>
        <v>45571</v>
      </c>
      <c r="B663" s="18" t="str">
        <f ca="1">INDEX(Regions!A$1:A$5, RANDBETWEEN(1, ROWS(Regions!A$1:A$5)))</f>
        <v>מרכז</v>
      </c>
      <c r="C663" s="22" t="str">
        <f ca="1">INDEX(Agents!A$1:A$6, RANDBETWEEN(1, ROWS(Agents!A$1:A$6)))</f>
        <v>אורי גולדשטיין</v>
      </c>
      <c r="D663" s="18" t="str">
        <f ca="1">INDEX(Payment_Methods!A$1:A$5, RANDBETWEEN(1, ROWS([1]Payment_method!A$1:A$5)))</f>
        <v>Credit</v>
      </c>
      <c r="E663" s="23">
        <f ca="1">H663*Agent_Commission!$A$2</f>
        <v>2791.5</v>
      </c>
      <c r="F663" s="19">
        <f t="shared" ca="1" si="51"/>
        <v>30000</v>
      </c>
      <c r="G663" s="20">
        <f ca="1">VLOOKUP(A:A,BOA!F:G,2,FALSE)</f>
        <v>3.722</v>
      </c>
      <c r="H663" s="13">
        <f t="shared" ca="1" si="52"/>
        <v>111660</v>
      </c>
      <c r="I663" s="23">
        <f t="shared" ca="1" si="53"/>
        <v>21382</v>
      </c>
      <c r="J663" s="13">
        <f t="shared" ca="1" si="54"/>
        <v>87486.5</v>
      </c>
    </row>
    <row r="664" spans="1:10">
      <c r="A664" s="21">
        <f t="shared" ca="1" si="50"/>
        <v>45340</v>
      </c>
      <c r="B664" s="18" t="str">
        <f ca="1">INDEX(Regions!A$1:A$5, RANDBETWEEN(1, ROWS(Regions!A$1:A$5)))</f>
        <v>צפון</v>
      </c>
      <c r="C664" s="22" t="str">
        <f ca="1">INDEX(Agents!A$1:A$6, RANDBETWEEN(1, ROWS(Agents!A$1:A$6)))</f>
        <v>יובל כהן</v>
      </c>
      <c r="D664" s="18" t="str">
        <f ca="1">INDEX(Payment_Methods!A$1:A$5, RANDBETWEEN(1, ROWS([1]Payment_method!A$1:A$5)))</f>
        <v>Cash</v>
      </c>
      <c r="E664" s="23">
        <f ca="1">H664*Agent_Commission!$A$2</f>
        <v>3518.7750000000001</v>
      </c>
      <c r="F664" s="19">
        <f t="shared" ca="1" si="51"/>
        <v>39000</v>
      </c>
      <c r="G664" s="20">
        <f ca="1">VLOOKUP(A:A,BOA!F:G,2,FALSE)</f>
        <v>3.609</v>
      </c>
      <c r="H664" s="13">
        <f t="shared" ca="1" si="52"/>
        <v>140751</v>
      </c>
      <c r="I664" s="23">
        <f t="shared" ca="1" si="53"/>
        <v>22314</v>
      </c>
      <c r="J664" s="13">
        <f t="shared" ca="1" si="54"/>
        <v>114918.22500000001</v>
      </c>
    </row>
    <row r="665" spans="1:10">
      <c r="A665" s="21">
        <f t="shared" ca="1" si="50"/>
        <v>45482</v>
      </c>
      <c r="B665" s="18" t="str">
        <f ca="1">INDEX(Regions!A$1:A$5, RANDBETWEEN(1, ROWS(Regions!A$1:A$5)))</f>
        <v>מרכז</v>
      </c>
      <c r="C665" s="22" t="str">
        <f ca="1">INDEX(Agents!A$1:A$6, RANDBETWEEN(1, ROWS(Agents!A$1:A$6)))</f>
        <v>יעל פרידמן</v>
      </c>
      <c r="D665" s="18" t="str">
        <f ca="1">INDEX(Payment_Methods!A$1:A$5, RANDBETWEEN(1, ROWS([1]Payment_method!A$1:A$5)))</f>
        <v>Cash</v>
      </c>
      <c r="E665" s="23">
        <f ca="1">H665*Agent_Commission!$A$2</f>
        <v>2938.4</v>
      </c>
      <c r="F665" s="19">
        <f t="shared" ca="1" si="51"/>
        <v>32000</v>
      </c>
      <c r="G665" s="20">
        <f ca="1">VLOOKUP(A:A,BOA!F:G,2,FALSE)</f>
        <v>3.673</v>
      </c>
      <c r="H665" s="13">
        <f t="shared" ca="1" si="52"/>
        <v>117536</v>
      </c>
      <c r="I665" s="23">
        <f t="shared" ca="1" si="53"/>
        <v>40593</v>
      </c>
      <c r="J665" s="13">
        <f t="shared" ca="1" si="54"/>
        <v>74004.600000000006</v>
      </c>
    </row>
    <row r="666" spans="1:10">
      <c r="A666" s="21">
        <f t="shared" ca="1" si="50"/>
        <v>45435</v>
      </c>
      <c r="B666" s="18" t="str">
        <f ca="1">INDEX(Regions!A$1:A$5, RANDBETWEEN(1, ROWS(Regions!A$1:A$5)))</f>
        <v>דרום</v>
      </c>
      <c r="C666" s="22" t="str">
        <f ca="1">INDEX(Agents!A$1:A$6, RANDBETWEEN(1, ROWS(Agents!A$1:A$6)))</f>
        <v>יובל כהן</v>
      </c>
      <c r="D666" s="18" t="str">
        <f ca="1">INDEX(Payment_Methods!A$1:A$5, RANDBETWEEN(1, ROWS([1]Payment_method!A$1:A$5)))</f>
        <v>PayPal</v>
      </c>
      <c r="E666" s="23">
        <f ca="1">H666*Agent_Commission!$A$2</f>
        <v>3213</v>
      </c>
      <c r="F666" s="19">
        <f t="shared" ca="1" si="51"/>
        <v>35000</v>
      </c>
      <c r="G666" s="20">
        <f ca="1">VLOOKUP(A:A,BOA!F:G,2,FALSE)</f>
        <v>3.6720000000000002</v>
      </c>
      <c r="H666" s="13">
        <f t="shared" ca="1" si="52"/>
        <v>128520</v>
      </c>
      <c r="I666" s="23">
        <f t="shared" ca="1" si="53"/>
        <v>49093</v>
      </c>
      <c r="J666" s="13">
        <f t="shared" ca="1" si="54"/>
        <v>76214</v>
      </c>
    </row>
    <row r="667" spans="1:10">
      <c r="A667" s="21">
        <f t="shared" ca="1" si="50"/>
        <v>45554</v>
      </c>
      <c r="B667" s="18" t="str">
        <f ca="1">INDEX(Regions!A$1:A$5, RANDBETWEEN(1, ROWS(Regions!A$1:A$5)))</f>
        <v>מערב</v>
      </c>
      <c r="C667" s="22" t="str">
        <f ca="1">INDEX(Agents!A$1:A$6, RANDBETWEEN(1, ROWS(Agents!A$1:A$6)))</f>
        <v>יובל כהן</v>
      </c>
      <c r="D667" s="18" t="str">
        <f ca="1">INDEX(Payment_Methods!A$1:A$5, RANDBETWEEN(1, ROWS([1]Payment_method!A$1:A$5)))</f>
        <v>Cash</v>
      </c>
      <c r="E667" s="23">
        <f ca="1">H667*Agent_Commission!$A$2</f>
        <v>1785.5250000000001</v>
      </c>
      <c r="F667" s="19">
        <f t="shared" ca="1" si="51"/>
        <v>19000</v>
      </c>
      <c r="G667" s="20">
        <f ca="1">VLOOKUP(A:A,BOA!F:G,2,FALSE)</f>
        <v>3.7589999999999999</v>
      </c>
      <c r="H667" s="13">
        <f t="shared" ca="1" si="52"/>
        <v>71421</v>
      </c>
      <c r="I667" s="23">
        <f t="shared" ca="1" si="53"/>
        <v>32589</v>
      </c>
      <c r="J667" s="13">
        <f t="shared" ca="1" si="54"/>
        <v>37046.474999999999</v>
      </c>
    </row>
    <row r="668" spans="1:10">
      <c r="A668" s="21">
        <f t="shared" ca="1" si="50"/>
        <v>45534</v>
      </c>
      <c r="B668" s="18" t="str">
        <f ca="1">INDEX(Regions!A$1:A$5, RANDBETWEEN(1, ROWS(Regions!A$1:A$5)))</f>
        <v>צפון</v>
      </c>
      <c r="C668" s="22" t="str">
        <f ca="1">INDEX(Agents!A$1:A$6, RANDBETWEEN(1, ROWS(Agents!A$1:A$6)))</f>
        <v>יעל פרידמן</v>
      </c>
      <c r="D668" s="18" t="str">
        <f ca="1">INDEX(Payment_Methods!A$1:A$5, RANDBETWEEN(1, ROWS([1]Payment_method!A$1:A$5)))</f>
        <v>Bit</v>
      </c>
      <c r="E668" s="23">
        <f ca="1">H668*Agent_Commission!$A$2</f>
        <v>3061.9</v>
      </c>
      <c r="F668" s="19">
        <f t="shared" ca="1" si="51"/>
        <v>33500</v>
      </c>
      <c r="G668" s="20">
        <f ca="1">VLOOKUP(A:A,BOA!F:G,2,FALSE)</f>
        <v>3.6560000000000001</v>
      </c>
      <c r="H668" s="13">
        <f t="shared" ca="1" si="52"/>
        <v>122476</v>
      </c>
      <c r="I668" s="23">
        <f t="shared" ca="1" si="53"/>
        <v>51925</v>
      </c>
      <c r="J668" s="13">
        <f t="shared" ca="1" si="54"/>
        <v>67489.100000000006</v>
      </c>
    </row>
    <row r="669" spans="1:10">
      <c r="A669" s="21">
        <f t="shared" ca="1" si="50"/>
        <v>45398</v>
      </c>
      <c r="B669" s="18" t="str">
        <f ca="1">INDEX(Regions!A$1:A$5, RANDBETWEEN(1, ROWS(Regions!A$1:A$5)))</f>
        <v>מערב</v>
      </c>
      <c r="C669" s="22" t="str">
        <f ca="1">INDEX(Agents!A$1:A$6, RANDBETWEEN(1, ROWS(Agents!A$1:A$6)))</f>
        <v>יובל כהן</v>
      </c>
      <c r="D669" s="18" t="str">
        <f ca="1">INDEX(Payment_Methods!A$1:A$5, RANDBETWEEN(1, ROWS([1]Payment_method!A$1:A$5)))</f>
        <v>PayBox</v>
      </c>
      <c r="E669" s="23">
        <f ca="1">H669*Agent_Commission!$A$2</f>
        <v>1508</v>
      </c>
      <c r="F669" s="19">
        <f t="shared" ca="1" si="51"/>
        <v>16000</v>
      </c>
      <c r="G669" s="20">
        <f ca="1">VLOOKUP(A:A,BOA!F:G,2,FALSE)</f>
        <v>3.77</v>
      </c>
      <c r="H669" s="13">
        <f t="shared" ca="1" si="52"/>
        <v>60320</v>
      </c>
      <c r="I669" s="23">
        <f t="shared" ca="1" si="53"/>
        <v>32581</v>
      </c>
      <c r="J669" s="13">
        <f t="shared" ca="1" si="54"/>
        <v>26231</v>
      </c>
    </row>
    <row r="670" spans="1:10">
      <c r="A670" s="21">
        <f t="shared" ca="1" si="50"/>
        <v>45286</v>
      </c>
      <c r="B670" s="18" t="str">
        <f ca="1">INDEX(Regions!A$1:A$5, RANDBETWEEN(1, ROWS(Regions!A$1:A$5)))</f>
        <v>צפון</v>
      </c>
      <c r="C670" s="22" t="str">
        <f ca="1">INDEX(Agents!A$1:A$6, RANDBETWEEN(1, ROWS(Agents!A$1:A$6)))</f>
        <v>יעל פרידמן</v>
      </c>
      <c r="D670" s="18" t="str">
        <f ca="1">INDEX(Payment_Methods!A$1:A$5, RANDBETWEEN(1, ROWS([1]Payment_method!A$1:A$5)))</f>
        <v>Credit</v>
      </c>
      <c r="E670" s="23">
        <f ca="1">H670*Agent_Commission!$A$2</f>
        <v>2403.5500000000002</v>
      </c>
      <c r="F670" s="19">
        <f t="shared" ca="1" si="51"/>
        <v>26500</v>
      </c>
      <c r="G670" s="20">
        <f ca="1">VLOOKUP(A:A,BOA!F:G,2,FALSE)</f>
        <v>3.6280000000000001</v>
      </c>
      <c r="H670" s="13">
        <f t="shared" ca="1" si="52"/>
        <v>96142</v>
      </c>
      <c r="I670" s="23">
        <f t="shared" ca="1" si="53"/>
        <v>33023</v>
      </c>
      <c r="J670" s="13">
        <f t="shared" ca="1" si="54"/>
        <v>60715.45</v>
      </c>
    </row>
    <row r="671" spans="1:10">
      <c r="A671" s="21">
        <f t="shared" ca="1" si="50"/>
        <v>45545</v>
      </c>
      <c r="B671" s="18" t="str">
        <f ca="1">INDEX(Regions!A$1:A$5, RANDBETWEEN(1, ROWS(Regions!A$1:A$5)))</f>
        <v>מרכז</v>
      </c>
      <c r="C671" s="22" t="str">
        <f ca="1">INDEX(Agents!A$1:A$6, RANDBETWEEN(1, ROWS(Agents!A$1:A$6)))</f>
        <v>יעל פרידמן</v>
      </c>
      <c r="D671" s="18" t="str">
        <f ca="1">INDEX(Payment_Methods!A$1:A$5, RANDBETWEEN(1, ROWS([1]Payment_method!A$1:A$5)))</f>
        <v>Cash</v>
      </c>
      <c r="E671" s="23">
        <f ca="1">H671*Agent_Commission!$A$2</f>
        <v>1411.125</v>
      </c>
      <c r="F671" s="19">
        <f t="shared" ca="1" si="51"/>
        <v>15000</v>
      </c>
      <c r="G671" s="20">
        <f ca="1">VLOOKUP(A:A,BOA!F:G,2,FALSE)</f>
        <v>3.7629999999999999</v>
      </c>
      <c r="H671" s="13">
        <f t="shared" ca="1" si="52"/>
        <v>56445</v>
      </c>
      <c r="I671" s="23">
        <f t="shared" ca="1" si="53"/>
        <v>39483</v>
      </c>
      <c r="J671" s="13">
        <f t="shared" ca="1" si="54"/>
        <v>15550.875</v>
      </c>
    </row>
    <row r="672" spans="1:10">
      <c r="A672" s="21">
        <f t="shared" ca="1" si="50"/>
        <v>45421</v>
      </c>
      <c r="B672" s="18" t="str">
        <f ca="1">INDEX(Regions!A$1:A$5, RANDBETWEEN(1, ROWS(Regions!A$1:A$5)))</f>
        <v>צפון</v>
      </c>
      <c r="C672" s="22" t="str">
        <f ca="1">INDEX(Agents!A$1:A$6, RANDBETWEEN(1, ROWS(Agents!A$1:A$6)))</f>
        <v>יובל כהן</v>
      </c>
      <c r="D672" s="18" t="str">
        <f ca="1">INDEX(Payment_Methods!A$1:A$5, RANDBETWEEN(1, ROWS([1]Payment_method!A$1:A$5)))</f>
        <v>Bit</v>
      </c>
      <c r="E672" s="23">
        <f ca="1">H672*Agent_Commission!$A$2</f>
        <v>2291.3625000000002</v>
      </c>
      <c r="F672" s="19">
        <f t="shared" ca="1" si="51"/>
        <v>24500</v>
      </c>
      <c r="G672" s="20">
        <f ca="1">VLOOKUP(A:A,BOA!F:G,2,FALSE)</f>
        <v>3.7410000000000001</v>
      </c>
      <c r="H672" s="13">
        <f t="shared" ca="1" si="52"/>
        <v>91654.5</v>
      </c>
      <c r="I672" s="23">
        <f t="shared" ca="1" si="53"/>
        <v>32163</v>
      </c>
      <c r="J672" s="13">
        <f t="shared" ca="1" si="54"/>
        <v>57200.137499999997</v>
      </c>
    </row>
    <row r="673" spans="1:10">
      <c r="A673" s="21">
        <f t="shared" ca="1" si="50"/>
        <v>45463</v>
      </c>
      <c r="B673" s="18" t="str">
        <f ca="1">INDEX(Regions!A$1:A$5, RANDBETWEEN(1, ROWS(Regions!A$1:A$5)))</f>
        <v>מרכז</v>
      </c>
      <c r="C673" s="22" t="str">
        <f ca="1">INDEX(Agents!A$1:A$6, RANDBETWEEN(1, ROWS(Agents!A$1:A$6)))</f>
        <v>יובל כהן</v>
      </c>
      <c r="D673" s="18" t="str">
        <f ca="1">INDEX(Payment_Methods!A$1:A$5, RANDBETWEEN(1, ROWS([1]Payment_method!A$1:A$5)))</f>
        <v>Credit</v>
      </c>
      <c r="E673" s="23">
        <f ca="1">H673*Agent_Commission!$A$2</f>
        <v>1859.5</v>
      </c>
      <c r="F673" s="19">
        <f t="shared" ca="1" si="51"/>
        <v>20000</v>
      </c>
      <c r="G673" s="20">
        <f ca="1">VLOOKUP(A:A,BOA!F:G,2,FALSE)</f>
        <v>3.7189999999999999</v>
      </c>
      <c r="H673" s="13">
        <f t="shared" ca="1" si="52"/>
        <v>74380</v>
      </c>
      <c r="I673" s="23">
        <f t="shared" ca="1" si="53"/>
        <v>44647</v>
      </c>
      <c r="J673" s="13">
        <f t="shared" ca="1" si="54"/>
        <v>27873.5</v>
      </c>
    </row>
    <row r="674" spans="1:10">
      <c r="A674" s="21">
        <f t="shared" ca="1" si="50"/>
        <v>45347</v>
      </c>
      <c r="B674" s="18" t="str">
        <f ca="1">INDEX(Regions!A$1:A$5, RANDBETWEEN(1, ROWS(Regions!A$1:A$5)))</f>
        <v>מערב</v>
      </c>
      <c r="C674" s="22" t="str">
        <f ca="1">INDEX(Agents!A$1:A$6, RANDBETWEEN(1, ROWS(Agents!A$1:A$6)))</f>
        <v>דניאל לוי</v>
      </c>
      <c r="D674" s="18" t="str">
        <f ca="1">INDEX(Payment_Methods!A$1:A$5, RANDBETWEEN(1, ROWS([1]Payment_method!A$1:A$5)))</f>
        <v>PayBox</v>
      </c>
      <c r="E674" s="23">
        <f ca="1">H674*Agent_Commission!$A$2</f>
        <v>2317.9500000000003</v>
      </c>
      <c r="F674" s="19">
        <f t="shared" ca="1" si="51"/>
        <v>25500</v>
      </c>
      <c r="G674" s="20">
        <f ca="1">VLOOKUP(A:A,BOA!F:G,2,FALSE)</f>
        <v>3.6360000000000001</v>
      </c>
      <c r="H674" s="13">
        <f t="shared" ca="1" si="52"/>
        <v>92718</v>
      </c>
      <c r="I674" s="23">
        <f t="shared" ca="1" si="53"/>
        <v>22151</v>
      </c>
      <c r="J674" s="13">
        <f t="shared" ca="1" si="54"/>
        <v>68249.05</v>
      </c>
    </row>
    <row r="675" spans="1:10">
      <c r="A675" s="21">
        <f t="shared" ca="1" si="50"/>
        <v>45487</v>
      </c>
      <c r="B675" s="18" t="str">
        <f ca="1">INDEX(Regions!A$1:A$5, RANDBETWEEN(1, ROWS(Regions!A$1:A$5)))</f>
        <v>צפון</v>
      </c>
      <c r="C675" s="22" t="str">
        <f ca="1">INDEX(Agents!A$1:A$6, RANDBETWEEN(1, ROWS(Agents!A$1:A$6)))</f>
        <v>מיכל רוזנברג</v>
      </c>
      <c r="D675" s="18" t="str">
        <f ca="1">INDEX(Payment_Methods!A$1:A$5, RANDBETWEEN(1, ROWS([1]Payment_method!A$1:A$5)))</f>
        <v>PayBox</v>
      </c>
      <c r="E675" s="23">
        <f ca="1">H675*Agent_Commission!$A$2</f>
        <v>1912.0500000000002</v>
      </c>
      <c r="F675" s="19">
        <f t="shared" ca="1" si="51"/>
        <v>21000</v>
      </c>
      <c r="G675" s="20">
        <f ca="1">VLOOKUP(A:A,BOA!F:G,2,FALSE)</f>
        <v>3.6419999999999999</v>
      </c>
      <c r="H675" s="13">
        <f t="shared" ca="1" si="52"/>
        <v>76482</v>
      </c>
      <c r="I675" s="23">
        <f t="shared" ca="1" si="53"/>
        <v>23466</v>
      </c>
      <c r="J675" s="13">
        <f t="shared" ca="1" si="54"/>
        <v>51103.95</v>
      </c>
    </row>
    <row r="676" spans="1:10">
      <c r="A676" s="21">
        <f t="shared" ca="1" si="50"/>
        <v>45445</v>
      </c>
      <c r="B676" s="18" t="str">
        <f ca="1">INDEX(Regions!A$1:A$5, RANDBETWEEN(1, ROWS(Regions!A$1:A$5)))</f>
        <v>מזרח</v>
      </c>
      <c r="C676" s="22" t="str">
        <f ca="1">INDEX(Agents!A$1:A$6, RANDBETWEEN(1, ROWS(Agents!A$1:A$6)))</f>
        <v>אורי גולדשטיין</v>
      </c>
      <c r="D676" s="18" t="str">
        <f ca="1">INDEX(Payment_Methods!A$1:A$5, RANDBETWEEN(1, ROWS([1]Payment_method!A$1:A$5)))</f>
        <v>PayBox</v>
      </c>
      <c r="E676" s="23">
        <f ca="1">H676*Agent_Commission!$A$2</f>
        <v>2463.1750000000002</v>
      </c>
      <c r="F676" s="19">
        <f t="shared" ca="1" si="51"/>
        <v>26500</v>
      </c>
      <c r="G676" s="20">
        <f ca="1">VLOOKUP(A:A,BOA!F:G,2,FALSE)</f>
        <v>3.718</v>
      </c>
      <c r="H676" s="13">
        <f t="shared" ca="1" si="52"/>
        <v>98527</v>
      </c>
      <c r="I676" s="23">
        <f t="shared" ca="1" si="53"/>
        <v>42527</v>
      </c>
      <c r="J676" s="13">
        <f t="shared" ca="1" si="54"/>
        <v>53536.824999999997</v>
      </c>
    </row>
    <row r="677" spans="1:10">
      <c r="A677" s="21">
        <f t="shared" ca="1" si="50"/>
        <v>45551</v>
      </c>
      <c r="B677" s="18" t="str">
        <f ca="1">INDEX(Regions!A$1:A$5, RANDBETWEEN(1, ROWS(Regions!A$1:A$5)))</f>
        <v>מזרח</v>
      </c>
      <c r="C677" s="22" t="str">
        <f ca="1">INDEX(Agents!A$1:A$6, RANDBETWEEN(1, ROWS(Agents!A$1:A$6)))</f>
        <v>יעל פרידמן</v>
      </c>
      <c r="D677" s="18" t="str">
        <f ca="1">INDEX(Payment_Methods!A$1:A$5, RANDBETWEEN(1, ROWS([1]Payment_method!A$1:A$5)))</f>
        <v>PayBox</v>
      </c>
      <c r="E677" s="23">
        <f ca="1">H677*Agent_Commission!$A$2</f>
        <v>2853.2750000000001</v>
      </c>
      <c r="F677" s="19">
        <f t="shared" ca="1" si="51"/>
        <v>30500</v>
      </c>
      <c r="G677" s="20">
        <f ca="1">VLOOKUP(A:A,BOA!F:G,2,FALSE)</f>
        <v>3.742</v>
      </c>
      <c r="H677" s="13">
        <f t="shared" ca="1" si="52"/>
        <v>114131</v>
      </c>
      <c r="I677" s="23">
        <f t="shared" ca="1" si="53"/>
        <v>30956</v>
      </c>
      <c r="J677" s="13">
        <f t="shared" ca="1" si="54"/>
        <v>80321.725000000006</v>
      </c>
    </row>
    <row r="678" spans="1:10">
      <c r="A678" s="21">
        <f t="shared" ca="1" si="50"/>
        <v>45300</v>
      </c>
      <c r="B678" s="18" t="str">
        <f ca="1">INDEX(Regions!A$1:A$5, RANDBETWEEN(1, ROWS(Regions!A$1:A$5)))</f>
        <v>מזרח</v>
      </c>
      <c r="C678" s="22" t="str">
        <f ca="1">INDEX(Agents!A$1:A$6, RANDBETWEEN(1, ROWS(Agents!A$1:A$6)))</f>
        <v>דניאל לוי</v>
      </c>
      <c r="D678" s="18" t="str">
        <f ca="1">INDEX(Payment_Methods!A$1:A$5, RANDBETWEEN(1, ROWS([1]Payment_method!A$1:A$5)))</f>
        <v>Cash</v>
      </c>
      <c r="E678" s="23">
        <f ca="1">H678*Agent_Commission!$A$2</f>
        <v>1022.1750000000001</v>
      </c>
      <c r="F678" s="19">
        <f t="shared" ca="1" si="51"/>
        <v>11000</v>
      </c>
      <c r="G678" s="20">
        <f ca="1">VLOOKUP(A:A,BOA!F:G,2,FALSE)</f>
        <v>3.7170000000000001</v>
      </c>
      <c r="H678" s="13">
        <f t="shared" ca="1" si="52"/>
        <v>40887</v>
      </c>
      <c r="I678" s="23">
        <f t="shared" ca="1" si="53"/>
        <v>20052</v>
      </c>
      <c r="J678" s="13">
        <f t="shared" ca="1" si="54"/>
        <v>19812.825000000001</v>
      </c>
    </row>
    <row r="679" spans="1:10">
      <c r="A679" s="21">
        <f t="shared" ca="1" si="50"/>
        <v>45443</v>
      </c>
      <c r="B679" s="18" t="str">
        <f ca="1">INDEX(Regions!A$1:A$5, RANDBETWEEN(1, ROWS(Regions!A$1:A$5)))</f>
        <v>צפון</v>
      </c>
      <c r="C679" s="22" t="str">
        <f ca="1">INDEX(Agents!A$1:A$6, RANDBETWEEN(1, ROWS(Agents!A$1:A$6)))</f>
        <v>אורי גולדשטיין</v>
      </c>
      <c r="D679" s="18" t="str">
        <f ca="1">INDEX(Payment_Methods!A$1:A$5, RANDBETWEEN(1, ROWS([1]Payment_method!A$1:A$5)))</f>
        <v>Cash</v>
      </c>
      <c r="E679" s="23">
        <f ca="1">H679*Agent_Commission!$A$2</f>
        <v>3299.7250000000004</v>
      </c>
      <c r="F679" s="19">
        <f t="shared" ca="1" si="51"/>
        <v>35500</v>
      </c>
      <c r="G679" s="20">
        <f ca="1">VLOOKUP(A:A,BOA!F:G,2,FALSE)</f>
        <v>3.718</v>
      </c>
      <c r="H679" s="13">
        <f t="shared" ca="1" si="52"/>
        <v>131989</v>
      </c>
      <c r="I679" s="23">
        <f t="shared" ca="1" si="53"/>
        <v>35823</v>
      </c>
      <c r="J679" s="13">
        <f t="shared" ca="1" si="54"/>
        <v>92866.274999999994</v>
      </c>
    </row>
    <row r="680" spans="1:10">
      <c r="A680" s="21">
        <f t="shared" ca="1" si="50"/>
        <v>45497</v>
      </c>
      <c r="B680" s="18" t="str">
        <f ca="1">INDEX(Regions!A$1:A$5, RANDBETWEEN(1, ROWS(Regions!A$1:A$5)))</f>
        <v>מרכז</v>
      </c>
      <c r="C680" s="22" t="str">
        <f ca="1">INDEX(Agents!A$1:A$6, RANDBETWEEN(1, ROWS(Agents!A$1:A$6)))</f>
        <v>יובל כהן</v>
      </c>
      <c r="D680" s="18" t="str">
        <f ca="1">INDEX(Payment_Methods!A$1:A$5, RANDBETWEEN(1, ROWS([1]Payment_method!A$1:A$5)))</f>
        <v>PayBox</v>
      </c>
      <c r="E680" s="23">
        <f ca="1">H680*Agent_Commission!$A$2</f>
        <v>1088.1000000000001</v>
      </c>
      <c r="F680" s="19">
        <f t="shared" ca="1" si="51"/>
        <v>12000</v>
      </c>
      <c r="G680" s="20">
        <f ca="1">VLOOKUP(A:A,BOA!F:G,2,FALSE)</f>
        <v>3.6269999999999998</v>
      </c>
      <c r="H680" s="13">
        <f t="shared" ca="1" si="52"/>
        <v>43524</v>
      </c>
      <c r="I680" s="23">
        <f t="shared" ca="1" si="53"/>
        <v>18077</v>
      </c>
      <c r="J680" s="13">
        <f t="shared" ca="1" si="54"/>
        <v>24358.9</v>
      </c>
    </row>
    <row r="681" spans="1:10">
      <c r="A681" s="21">
        <f t="shared" ca="1" si="50"/>
        <v>45498</v>
      </c>
      <c r="B681" s="18" t="str">
        <f ca="1">INDEX(Regions!A$1:A$5, RANDBETWEEN(1, ROWS(Regions!A$1:A$5)))</f>
        <v>מרכז</v>
      </c>
      <c r="C681" s="22" t="str">
        <f ca="1">INDEX(Agents!A$1:A$6, RANDBETWEEN(1, ROWS(Agents!A$1:A$6)))</f>
        <v>דניאל לוי</v>
      </c>
      <c r="D681" s="18" t="str">
        <f ca="1">INDEX(Payment_Methods!A$1:A$5, RANDBETWEEN(1, ROWS([1]Payment_method!A$1:A$5)))</f>
        <v>PayBox</v>
      </c>
      <c r="E681" s="23">
        <f ca="1">H681*Agent_Commission!$A$2</f>
        <v>2146.1375000000003</v>
      </c>
      <c r="F681" s="19">
        <f t="shared" ca="1" si="51"/>
        <v>23500</v>
      </c>
      <c r="G681" s="20">
        <f ca="1">VLOOKUP(A:A,BOA!F:G,2,FALSE)</f>
        <v>3.653</v>
      </c>
      <c r="H681" s="13">
        <f t="shared" ca="1" si="52"/>
        <v>85845.5</v>
      </c>
      <c r="I681" s="23">
        <f t="shared" ca="1" si="53"/>
        <v>46971</v>
      </c>
      <c r="J681" s="13">
        <f t="shared" ca="1" si="54"/>
        <v>36728.362500000003</v>
      </c>
    </row>
    <row r="682" spans="1:10">
      <c r="A682" s="21">
        <f t="shared" ca="1" si="50"/>
        <v>45562</v>
      </c>
      <c r="B682" s="18" t="str">
        <f ca="1">INDEX(Regions!A$1:A$5, RANDBETWEEN(1, ROWS(Regions!A$1:A$5)))</f>
        <v>צפון</v>
      </c>
      <c r="C682" s="22" t="str">
        <f ca="1">INDEX(Agents!A$1:A$6, RANDBETWEEN(1, ROWS(Agents!A$1:A$6)))</f>
        <v>אורי גולדשטיין</v>
      </c>
      <c r="D682" s="18" t="str">
        <f ca="1">INDEX(Payment_Methods!A$1:A$5, RANDBETWEEN(1, ROWS([1]Payment_method!A$1:A$5)))</f>
        <v>Cash</v>
      </c>
      <c r="E682" s="23">
        <f ca="1">H682*Agent_Commission!$A$2</f>
        <v>2500.2000000000003</v>
      </c>
      <c r="F682" s="19">
        <f t="shared" ca="1" si="51"/>
        <v>27000</v>
      </c>
      <c r="G682" s="20">
        <f ca="1">VLOOKUP(A:A,BOA!F:G,2,FALSE)</f>
        <v>3.7040000000000002</v>
      </c>
      <c r="H682" s="13">
        <f t="shared" ca="1" si="52"/>
        <v>100008</v>
      </c>
      <c r="I682" s="23">
        <f t="shared" ca="1" si="53"/>
        <v>46809</v>
      </c>
      <c r="J682" s="13">
        <f t="shared" ca="1" si="54"/>
        <v>50698.8</v>
      </c>
    </row>
    <row r="683" spans="1:10">
      <c r="A683" s="21">
        <f t="shared" ca="1" si="50"/>
        <v>45339</v>
      </c>
      <c r="B683" s="18" t="str">
        <f ca="1">INDEX(Regions!A$1:A$5, RANDBETWEEN(1, ROWS(Regions!A$1:A$5)))</f>
        <v>דרום</v>
      </c>
      <c r="C683" s="22" t="str">
        <f ca="1">INDEX(Agents!A$1:A$6, RANDBETWEEN(1, ROWS(Agents!A$1:A$6)))</f>
        <v>יעל פרידמן</v>
      </c>
      <c r="D683" s="18" t="str">
        <f ca="1">INDEX(Payment_Methods!A$1:A$5, RANDBETWEEN(1, ROWS([1]Payment_method!A$1:A$5)))</f>
        <v>PayBox</v>
      </c>
      <c r="E683" s="23">
        <f ca="1">H683*Agent_Commission!$A$2</f>
        <v>1127.8125</v>
      </c>
      <c r="F683" s="19">
        <f t="shared" ca="1" si="51"/>
        <v>12500</v>
      </c>
      <c r="G683" s="20">
        <f ca="1">VLOOKUP(A:A,BOA!F:G,2,FALSE)</f>
        <v>3.609</v>
      </c>
      <c r="H683" s="13">
        <f t="shared" ca="1" si="52"/>
        <v>45112.5</v>
      </c>
      <c r="I683" s="23">
        <f t="shared" ca="1" si="53"/>
        <v>45095</v>
      </c>
      <c r="J683" s="13">
        <f t="shared" ca="1" si="54"/>
        <v>-1110.3125</v>
      </c>
    </row>
    <row r="684" spans="1:10">
      <c r="A684" s="21">
        <f t="shared" ca="1" si="50"/>
        <v>45587</v>
      </c>
      <c r="B684" s="18" t="str">
        <f ca="1">INDEX(Regions!A$1:A$5, RANDBETWEEN(1, ROWS(Regions!A$1:A$5)))</f>
        <v>דרום</v>
      </c>
      <c r="C684" s="22" t="str">
        <f ca="1">INDEX(Agents!A$1:A$6, RANDBETWEEN(1, ROWS(Agents!A$1:A$6)))</f>
        <v>מיכל רוזנברג</v>
      </c>
      <c r="D684" s="18" t="str">
        <f ca="1">INDEX(Payment_Methods!A$1:A$5, RANDBETWEEN(1, ROWS([1]Payment_method!A$1:A$5)))</f>
        <v>PayPal</v>
      </c>
      <c r="E684" s="23">
        <f ca="1">H684*Agent_Commission!$A$2</f>
        <v>3163.2375000000002</v>
      </c>
      <c r="F684" s="19">
        <f t="shared" ca="1" si="51"/>
        <v>33500</v>
      </c>
      <c r="G684" s="20">
        <f ca="1">VLOOKUP(A:A,BOA!F:G,2,FALSE)</f>
        <v>3.7770000000000001</v>
      </c>
      <c r="H684" s="13">
        <f t="shared" ca="1" si="52"/>
        <v>126529.5</v>
      </c>
      <c r="I684" s="23">
        <f t="shared" ca="1" si="53"/>
        <v>51013</v>
      </c>
      <c r="J684" s="13">
        <f t="shared" ca="1" si="54"/>
        <v>72353.262499999997</v>
      </c>
    </row>
    <row r="685" spans="1:10">
      <c r="A685" s="21">
        <f t="shared" ca="1" si="50"/>
        <v>45464</v>
      </c>
      <c r="B685" s="18" t="str">
        <f ca="1">INDEX(Regions!A$1:A$5, RANDBETWEEN(1, ROWS(Regions!A$1:A$5)))</f>
        <v>מרכז</v>
      </c>
      <c r="C685" s="22" t="str">
        <f ca="1">INDEX(Agents!A$1:A$6, RANDBETWEEN(1, ROWS(Agents!A$1:A$6)))</f>
        <v>אורי גולדשטיין</v>
      </c>
      <c r="D685" s="18" t="str">
        <f ca="1">INDEX(Payment_Methods!A$1:A$5, RANDBETWEEN(1, ROWS([1]Payment_method!A$1:A$5)))</f>
        <v>Bit</v>
      </c>
      <c r="E685" s="23">
        <f ca="1">H685*Agent_Commission!$A$2</f>
        <v>3224.8875000000003</v>
      </c>
      <c r="F685" s="19">
        <f t="shared" ca="1" si="51"/>
        <v>34500</v>
      </c>
      <c r="G685" s="20">
        <f ca="1">VLOOKUP(A:A,BOA!F:G,2,FALSE)</f>
        <v>3.7389999999999999</v>
      </c>
      <c r="H685" s="13">
        <f t="shared" ca="1" si="52"/>
        <v>128995.5</v>
      </c>
      <c r="I685" s="23">
        <f t="shared" ca="1" si="53"/>
        <v>44076</v>
      </c>
      <c r="J685" s="13">
        <f t="shared" ca="1" si="54"/>
        <v>81694.612500000003</v>
      </c>
    </row>
    <row r="686" spans="1:10">
      <c r="A686" s="21">
        <f t="shared" ca="1" si="50"/>
        <v>45327</v>
      </c>
      <c r="B686" s="18" t="str">
        <f ca="1">INDEX(Regions!A$1:A$5, RANDBETWEEN(1, ROWS(Regions!A$1:A$5)))</f>
        <v>מערב</v>
      </c>
      <c r="C686" s="22" t="str">
        <f ca="1">INDEX(Agents!A$1:A$6, RANDBETWEEN(1, ROWS(Agents!A$1:A$6)))</f>
        <v>יעל פרידמן</v>
      </c>
      <c r="D686" s="18" t="str">
        <f ca="1">INDEX(Payment_Methods!A$1:A$5, RANDBETWEEN(1, ROWS([1]Payment_method!A$1:A$5)))</f>
        <v>Credit</v>
      </c>
      <c r="E686" s="23">
        <f ca="1">H686*Agent_Commission!$A$2</f>
        <v>2802.1875</v>
      </c>
      <c r="F686" s="19">
        <f t="shared" ca="1" si="51"/>
        <v>30500</v>
      </c>
      <c r="G686" s="20">
        <f ca="1">VLOOKUP(A:A,BOA!F:G,2,FALSE)</f>
        <v>3.6749999999999998</v>
      </c>
      <c r="H686" s="13">
        <f t="shared" ca="1" si="52"/>
        <v>112087.5</v>
      </c>
      <c r="I686" s="23">
        <f t="shared" ca="1" si="53"/>
        <v>42231</v>
      </c>
      <c r="J686" s="13">
        <f t="shared" ca="1" si="54"/>
        <v>67054.3125</v>
      </c>
    </row>
    <row r="687" spans="1:10">
      <c r="A687" s="21">
        <f t="shared" ca="1" si="50"/>
        <v>45280</v>
      </c>
      <c r="B687" s="18" t="str">
        <f ca="1">INDEX(Regions!A$1:A$5, RANDBETWEEN(1, ROWS(Regions!A$1:A$5)))</f>
        <v>מזרח</v>
      </c>
      <c r="C687" s="22" t="str">
        <f ca="1">INDEX(Agents!A$1:A$6, RANDBETWEEN(1, ROWS(Agents!A$1:A$6)))</f>
        <v>יעל פרידמן</v>
      </c>
      <c r="D687" s="18" t="str">
        <f ca="1">INDEX(Payment_Methods!A$1:A$5, RANDBETWEEN(1, ROWS([1]Payment_method!A$1:A$5)))</f>
        <v>Credit</v>
      </c>
      <c r="E687" s="23">
        <f ca="1">H687*Agent_Commission!$A$2</f>
        <v>3556.8</v>
      </c>
      <c r="F687" s="19">
        <f t="shared" ca="1" si="51"/>
        <v>39000</v>
      </c>
      <c r="G687" s="20">
        <f ca="1">VLOOKUP(A:A,BOA!F:G,2,FALSE)</f>
        <v>3.6480000000000001</v>
      </c>
      <c r="H687" s="13">
        <f t="shared" ca="1" si="52"/>
        <v>142272</v>
      </c>
      <c r="I687" s="23">
        <f t="shared" ca="1" si="53"/>
        <v>47092</v>
      </c>
      <c r="J687" s="13">
        <f t="shared" ca="1" si="54"/>
        <v>91623.2</v>
      </c>
    </row>
    <row r="688" spans="1:10">
      <c r="A688" s="21">
        <f t="shared" ca="1" si="50"/>
        <v>45561</v>
      </c>
      <c r="B688" s="18" t="str">
        <f ca="1">INDEX(Regions!A$1:A$5, RANDBETWEEN(1, ROWS(Regions!A$1:A$5)))</f>
        <v>מערב</v>
      </c>
      <c r="C688" s="22" t="str">
        <f ca="1">INDEX(Agents!A$1:A$6, RANDBETWEEN(1, ROWS(Agents!A$1:A$6)))</f>
        <v>מיכל רוזנברג</v>
      </c>
      <c r="D688" s="18" t="str">
        <f ca="1">INDEX(Payment_Methods!A$1:A$5, RANDBETWEEN(1, ROWS([1]Payment_method!A$1:A$5)))</f>
        <v>PayBox</v>
      </c>
      <c r="E688" s="23">
        <f ca="1">H688*Agent_Commission!$A$2</f>
        <v>2493.4500000000003</v>
      </c>
      <c r="F688" s="19">
        <f t="shared" ca="1" si="51"/>
        <v>27000</v>
      </c>
      <c r="G688" s="20">
        <f ca="1">VLOOKUP(A:A,BOA!F:G,2,FALSE)</f>
        <v>3.694</v>
      </c>
      <c r="H688" s="13">
        <f t="shared" ca="1" si="52"/>
        <v>99738</v>
      </c>
      <c r="I688" s="23">
        <f t="shared" ca="1" si="53"/>
        <v>29272</v>
      </c>
      <c r="J688" s="13">
        <f t="shared" ca="1" si="54"/>
        <v>67972.55</v>
      </c>
    </row>
    <row r="689" spans="1:10">
      <c r="A689" s="21">
        <f t="shared" ca="1" si="50"/>
        <v>45610</v>
      </c>
      <c r="B689" s="18" t="str">
        <f ca="1">INDEX(Regions!A$1:A$5, RANDBETWEEN(1, ROWS(Regions!A$1:A$5)))</f>
        <v>דרום</v>
      </c>
      <c r="C689" s="22" t="str">
        <f ca="1">INDEX(Agents!A$1:A$6, RANDBETWEEN(1, ROWS(Agents!A$1:A$6)))</f>
        <v>אורי גולדשטיין</v>
      </c>
      <c r="D689" s="18" t="str">
        <f ca="1">INDEX(Payment_Methods!A$1:A$5, RANDBETWEEN(1, ROWS([1]Payment_method!A$1:A$5)))</f>
        <v>Credit</v>
      </c>
      <c r="E689" s="23">
        <f ca="1">H689*Agent_Commission!$A$2</f>
        <v>1733.45</v>
      </c>
      <c r="F689" s="19">
        <f t="shared" ca="1" si="51"/>
        <v>18500</v>
      </c>
      <c r="G689" s="20">
        <f ca="1">VLOOKUP(A:A,BOA!F:G,2,FALSE)</f>
        <v>3.7480000000000002</v>
      </c>
      <c r="H689" s="13">
        <f t="shared" ca="1" si="52"/>
        <v>69338</v>
      </c>
      <c r="I689" s="23">
        <f t="shared" ca="1" si="53"/>
        <v>49708</v>
      </c>
      <c r="J689" s="13">
        <f t="shared" ca="1" si="54"/>
        <v>17896.55</v>
      </c>
    </row>
    <row r="690" spans="1:10">
      <c r="A690" s="21">
        <f t="shared" ca="1" si="50"/>
        <v>45517</v>
      </c>
      <c r="B690" s="18" t="str">
        <f ca="1">INDEX(Regions!A$1:A$5, RANDBETWEEN(1, ROWS(Regions!A$1:A$5)))</f>
        <v>צפון</v>
      </c>
      <c r="C690" s="22" t="str">
        <f ca="1">INDEX(Agents!A$1:A$6, RANDBETWEEN(1, ROWS(Agents!A$1:A$6)))</f>
        <v>דניאל לוי</v>
      </c>
      <c r="D690" s="18" t="str">
        <f ca="1">INDEX(Payment_Methods!A$1:A$5, RANDBETWEEN(1, ROWS([1]Payment_method!A$1:A$5)))</f>
        <v>PayBox</v>
      </c>
      <c r="E690" s="23">
        <f ca="1">H690*Agent_Commission!$A$2</f>
        <v>2968.875</v>
      </c>
      <c r="F690" s="19">
        <f t="shared" ca="1" si="51"/>
        <v>31500</v>
      </c>
      <c r="G690" s="20">
        <f ca="1">VLOOKUP(A:A,BOA!F:G,2,FALSE)</f>
        <v>3.77</v>
      </c>
      <c r="H690" s="13">
        <f t="shared" ca="1" si="52"/>
        <v>118755</v>
      </c>
      <c r="I690" s="23">
        <f t="shared" ca="1" si="53"/>
        <v>42134</v>
      </c>
      <c r="J690" s="13">
        <f t="shared" ca="1" si="54"/>
        <v>73652.125</v>
      </c>
    </row>
    <row r="691" spans="1:10">
      <c r="A691" s="21">
        <f t="shared" ca="1" si="50"/>
        <v>45284</v>
      </c>
      <c r="B691" s="18" t="str">
        <f ca="1">INDEX(Regions!A$1:A$5, RANDBETWEEN(1, ROWS(Regions!A$1:A$5)))</f>
        <v>דרום</v>
      </c>
      <c r="C691" s="22" t="str">
        <f ca="1">INDEX(Agents!A$1:A$6, RANDBETWEEN(1, ROWS(Agents!A$1:A$6)))</f>
        <v>יעל פרידמן</v>
      </c>
      <c r="D691" s="18" t="str">
        <f ca="1">INDEX(Payment_Methods!A$1:A$5, RANDBETWEEN(1, ROWS([1]Payment_method!A$1:A$5)))</f>
        <v>Credit</v>
      </c>
      <c r="E691" s="23">
        <f ca="1">H691*Agent_Commission!$A$2</f>
        <v>1079.7</v>
      </c>
      <c r="F691" s="19">
        <f t="shared" ca="1" si="51"/>
        <v>12000</v>
      </c>
      <c r="G691" s="20">
        <f ca="1">VLOOKUP(A:A,BOA!F:G,2,FALSE)</f>
        <v>3.5990000000000002</v>
      </c>
      <c r="H691" s="13">
        <f t="shared" ca="1" si="52"/>
        <v>43188</v>
      </c>
      <c r="I691" s="23">
        <f t="shared" ca="1" si="53"/>
        <v>27597</v>
      </c>
      <c r="J691" s="13">
        <f t="shared" ca="1" si="54"/>
        <v>14511.3</v>
      </c>
    </row>
    <row r="692" spans="1:10">
      <c r="A692" s="21">
        <f t="shared" ca="1" si="50"/>
        <v>45526</v>
      </c>
      <c r="B692" s="18" t="str">
        <f ca="1">INDEX(Regions!A$1:A$5, RANDBETWEEN(1, ROWS(Regions!A$1:A$5)))</f>
        <v>מזרח</v>
      </c>
      <c r="C692" s="22" t="str">
        <f ca="1">INDEX(Agents!A$1:A$6, RANDBETWEEN(1, ROWS(Agents!A$1:A$6)))</f>
        <v>אורי גולדשטיין</v>
      </c>
      <c r="D692" s="18" t="str">
        <f ca="1">INDEX(Payment_Methods!A$1:A$5, RANDBETWEEN(1, ROWS([1]Payment_method!A$1:A$5)))</f>
        <v>PayBox</v>
      </c>
      <c r="E692" s="23">
        <f ca="1">H692*Agent_Commission!$A$2</f>
        <v>1908.5500000000002</v>
      </c>
      <c r="F692" s="19">
        <f t="shared" ca="1" si="51"/>
        <v>20500</v>
      </c>
      <c r="G692" s="20">
        <f ca="1">VLOOKUP(A:A,BOA!F:G,2,FALSE)</f>
        <v>3.7240000000000002</v>
      </c>
      <c r="H692" s="13">
        <f t="shared" ca="1" si="52"/>
        <v>76342</v>
      </c>
      <c r="I692" s="23">
        <f t="shared" ca="1" si="53"/>
        <v>38266</v>
      </c>
      <c r="J692" s="13">
        <f t="shared" ca="1" si="54"/>
        <v>36167.449999999997</v>
      </c>
    </row>
    <row r="693" spans="1:10">
      <c r="A693" s="21">
        <f t="shared" ca="1" si="50"/>
        <v>45400</v>
      </c>
      <c r="B693" s="18" t="str">
        <f ca="1">INDEX(Regions!A$1:A$5, RANDBETWEEN(1, ROWS(Regions!A$1:A$5)))</f>
        <v>צפון</v>
      </c>
      <c r="C693" s="22" t="str">
        <f ca="1">INDEX(Agents!A$1:A$6, RANDBETWEEN(1, ROWS(Agents!A$1:A$6)))</f>
        <v>מיכל רוזנברג</v>
      </c>
      <c r="D693" s="18" t="str">
        <f ca="1">INDEX(Payment_Methods!A$1:A$5, RANDBETWEEN(1, ROWS([1]Payment_method!A$1:A$5)))</f>
        <v>Cash</v>
      </c>
      <c r="E693" s="23">
        <f ca="1">H693*Agent_Commission!$A$2</f>
        <v>3024</v>
      </c>
      <c r="F693" s="19">
        <f t="shared" ca="1" si="51"/>
        <v>32000</v>
      </c>
      <c r="G693" s="20">
        <f ca="1">VLOOKUP(A:A,BOA!F:G,2,FALSE)</f>
        <v>3.78</v>
      </c>
      <c r="H693" s="13">
        <f t="shared" ca="1" si="52"/>
        <v>120960</v>
      </c>
      <c r="I693" s="23">
        <f t="shared" ca="1" si="53"/>
        <v>34738</v>
      </c>
      <c r="J693" s="13">
        <f t="shared" ca="1" si="54"/>
        <v>83198</v>
      </c>
    </row>
    <row r="694" spans="1:10">
      <c r="A694" s="21">
        <f t="shared" ca="1" si="50"/>
        <v>45554</v>
      </c>
      <c r="B694" s="18" t="str">
        <f ca="1">INDEX(Regions!A$1:A$5, RANDBETWEEN(1, ROWS(Regions!A$1:A$5)))</f>
        <v>צפון</v>
      </c>
      <c r="C694" s="22" t="str">
        <f ca="1">INDEX(Agents!A$1:A$6, RANDBETWEEN(1, ROWS(Agents!A$1:A$6)))</f>
        <v>מיכל רוזנברג</v>
      </c>
      <c r="D694" s="18" t="str">
        <f ca="1">INDEX(Payment_Methods!A$1:A$5, RANDBETWEEN(1, ROWS([1]Payment_method!A$1:A$5)))</f>
        <v>Bit</v>
      </c>
      <c r="E694" s="23">
        <f ca="1">H694*Agent_Commission!$A$2</f>
        <v>1785.5250000000001</v>
      </c>
      <c r="F694" s="19">
        <f t="shared" ca="1" si="51"/>
        <v>19000</v>
      </c>
      <c r="G694" s="20">
        <f ca="1">VLOOKUP(A:A,BOA!F:G,2,FALSE)</f>
        <v>3.7589999999999999</v>
      </c>
      <c r="H694" s="13">
        <f t="shared" ca="1" si="52"/>
        <v>71421</v>
      </c>
      <c r="I694" s="23">
        <f t="shared" ca="1" si="53"/>
        <v>54259</v>
      </c>
      <c r="J694" s="13">
        <f t="shared" ca="1" si="54"/>
        <v>15376.475</v>
      </c>
    </row>
    <row r="695" spans="1:10">
      <c r="A695" s="21">
        <f t="shared" ca="1" si="50"/>
        <v>45580</v>
      </c>
      <c r="B695" s="18" t="str">
        <f ca="1">INDEX(Regions!A$1:A$5, RANDBETWEEN(1, ROWS(Regions!A$1:A$5)))</f>
        <v>מערב</v>
      </c>
      <c r="C695" s="22" t="str">
        <f ca="1">INDEX(Agents!A$1:A$6, RANDBETWEEN(1, ROWS(Agents!A$1:A$6)))</f>
        <v>מיכל רוזנברג</v>
      </c>
      <c r="D695" s="18" t="str">
        <f ca="1">INDEX(Payment_Methods!A$1:A$5, RANDBETWEEN(1, ROWS([1]Payment_method!A$1:A$5)))</f>
        <v>PayPal</v>
      </c>
      <c r="E695" s="23">
        <f ca="1">H695*Agent_Commission!$A$2</f>
        <v>1873.5</v>
      </c>
      <c r="F695" s="19">
        <f t="shared" ca="1" si="51"/>
        <v>20000</v>
      </c>
      <c r="G695" s="20">
        <f ca="1">VLOOKUP(A:A,BOA!F:G,2,FALSE)</f>
        <v>3.7469999999999999</v>
      </c>
      <c r="H695" s="13">
        <f t="shared" ca="1" si="52"/>
        <v>74940</v>
      </c>
      <c r="I695" s="23">
        <f t="shared" ca="1" si="53"/>
        <v>44818</v>
      </c>
      <c r="J695" s="13">
        <f t="shared" ca="1" si="54"/>
        <v>28248.5</v>
      </c>
    </row>
    <row r="696" spans="1:10">
      <c r="A696" s="21">
        <f t="shared" ca="1" si="50"/>
        <v>45368</v>
      </c>
      <c r="B696" s="18" t="str">
        <f ca="1">INDEX(Regions!A$1:A$5, RANDBETWEEN(1, ROWS(Regions!A$1:A$5)))</f>
        <v>מזרח</v>
      </c>
      <c r="C696" s="22" t="str">
        <f ca="1">INDEX(Agents!A$1:A$6, RANDBETWEEN(1, ROWS(Agents!A$1:A$6)))</f>
        <v>יעל פרידמן</v>
      </c>
      <c r="D696" s="18" t="str">
        <f ca="1">INDEX(Payment_Methods!A$1:A$5, RANDBETWEEN(1, ROWS([1]Payment_method!A$1:A$5)))</f>
        <v>Credit</v>
      </c>
      <c r="E696" s="23">
        <f ca="1">H696*Agent_Commission!$A$2</f>
        <v>2922.4</v>
      </c>
      <c r="F696" s="19">
        <f t="shared" ca="1" si="51"/>
        <v>32000</v>
      </c>
      <c r="G696" s="20">
        <f ca="1">VLOOKUP(A:A,BOA!F:G,2,FALSE)</f>
        <v>3.653</v>
      </c>
      <c r="H696" s="13">
        <f t="shared" ca="1" si="52"/>
        <v>116896</v>
      </c>
      <c r="I696" s="23">
        <f t="shared" ca="1" si="53"/>
        <v>45830</v>
      </c>
      <c r="J696" s="13">
        <f t="shared" ca="1" si="54"/>
        <v>68143.600000000006</v>
      </c>
    </row>
    <row r="697" spans="1:10">
      <c r="A697" s="21">
        <f t="shared" ca="1" si="50"/>
        <v>45272</v>
      </c>
      <c r="B697" s="18" t="str">
        <f ca="1">INDEX(Regions!A$1:A$5, RANDBETWEEN(1, ROWS(Regions!A$1:A$5)))</f>
        <v>דרום</v>
      </c>
      <c r="C697" s="22" t="str">
        <f ca="1">INDEX(Agents!A$1:A$6, RANDBETWEEN(1, ROWS(Agents!A$1:A$6)))</f>
        <v>יעל פרידמן</v>
      </c>
      <c r="D697" s="18" t="str">
        <f ca="1">INDEX(Payment_Methods!A$1:A$5, RANDBETWEEN(1, ROWS([1]Payment_method!A$1:A$5)))</f>
        <v>PayBox</v>
      </c>
      <c r="E697" s="23">
        <f ca="1">H697*Agent_Commission!$A$2</f>
        <v>2595.6000000000004</v>
      </c>
      <c r="F697" s="19">
        <f t="shared" ca="1" si="51"/>
        <v>28000</v>
      </c>
      <c r="G697" s="20">
        <f ca="1">VLOOKUP(A:A,BOA!F:G,2,FALSE)</f>
        <v>3.7080000000000002</v>
      </c>
      <c r="H697" s="13">
        <f t="shared" ca="1" si="52"/>
        <v>103824</v>
      </c>
      <c r="I697" s="23">
        <f t="shared" ca="1" si="53"/>
        <v>52700</v>
      </c>
      <c r="J697" s="13">
        <f t="shared" ca="1" si="54"/>
        <v>48528.4</v>
      </c>
    </row>
    <row r="698" spans="1:10">
      <c r="A698" s="21">
        <f t="shared" ca="1" si="50"/>
        <v>45349</v>
      </c>
      <c r="B698" s="18" t="str">
        <f ca="1">INDEX(Regions!A$1:A$5, RANDBETWEEN(1, ROWS(Regions!A$1:A$5)))</f>
        <v>מרכז</v>
      </c>
      <c r="C698" s="22" t="str">
        <f ca="1">INDEX(Agents!A$1:A$6, RANDBETWEEN(1, ROWS(Agents!A$1:A$6)))</f>
        <v>אורי גולדשטיין</v>
      </c>
      <c r="D698" s="18" t="str">
        <f ca="1">INDEX(Payment_Methods!A$1:A$5, RANDBETWEEN(1, ROWS([1]Payment_method!A$1:A$5)))</f>
        <v>Credit</v>
      </c>
      <c r="E698" s="23">
        <f ca="1">H698*Agent_Commission!$A$2</f>
        <v>2736.75</v>
      </c>
      <c r="F698" s="19">
        <f t="shared" ca="1" si="51"/>
        <v>30000</v>
      </c>
      <c r="G698" s="20">
        <f ca="1">VLOOKUP(A:A,BOA!F:G,2,FALSE)</f>
        <v>3.649</v>
      </c>
      <c r="H698" s="13">
        <f t="shared" ca="1" si="52"/>
        <v>109470</v>
      </c>
      <c r="I698" s="23">
        <f t="shared" ca="1" si="53"/>
        <v>21715</v>
      </c>
      <c r="J698" s="13">
        <f t="shared" ca="1" si="54"/>
        <v>85018.25</v>
      </c>
    </row>
    <row r="699" spans="1:10">
      <c r="A699" s="21">
        <f t="shared" ca="1" si="50"/>
        <v>45545</v>
      </c>
      <c r="B699" s="18" t="str">
        <f ca="1">INDEX(Regions!A$1:A$5, RANDBETWEEN(1, ROWS(Regions!A$1:A$5)))</f>
        <v>מערב</v>
      </c>
      <c r="C699" s="22" t="str">
        <f ca="1">INDEX(Agents!A$1:A$6, RANDBETWEEN(1, ROWS(Agents!A$1:A$6)))</f>
        <v>יעל פרידמן</v>
      </c>
      <c r="D699" s="18" t="str">
        <f ca="1">INDEX(Payment_Methods!A$1:A$5, RANDBETWEEN(1, ROWS([1]Payment_method!A$1:A$5)))</f>
        <v>Cash</v>
      </c>
      <c r="E699" s="23">
        <f ca="1">H699*Agent_Commission!$A$2</f>
        <v>2022.6125000000002</v>
      </c>
      <c r="F699" s="19">
        <f t="shared" ca="1" si="51"/>
        <v>21500</v>
      </c>
      <c r="G699" s="20">
        <f ca="1">VLOOKUP(A:A,BOA!F:G,2,FALSE)</f>
        <v>3.7629999999999999</v>
      </c>
      <c r="H699" s="13">
        <f t="shared" ca="1" si="52"/>
        <v>80904.5</v>
      </c>
      <c r="I699" s="23">
        <f t="shared" ca="1" si="53"/>
        <v>39884</v>
      </c>
      <c r="J699" s="13">
        <f t="shared" ca="1" si="54"/>
        <v>38997.887499999997</v>
      </c>
    </row>
    <row r="700" spans="1:10">
      <c r="A700" s="21">
        <f t="shared" ca="1" si="50"/>
        <v>45511</v>
      </c>
      <c r="B700" s="18" t="str">
        <f ca="1">INDEX(Regions!A$1:A$5, RANDBETWEEN(1, ROWS(Regions!A$1:A$5)))</f>
        <v>צפון</v>
      </c>
      <c r="C700" s="22" t="str">
        <f ca="1">INDEX(Agents!A$1:A$6, RANDBETWEEN(1, ROWS(Agents!A$1:A$6)))</f>
        <v>נועם אברמוביץ</v>
      </c>
      <c r="D700" s="18" t="str">
        <f ca="1">INDEX(Payment_Methods!A$1:A$5, RANDBETWEEN(1, ROWS([1]Payment_method!A$1:A$5)))</f>
        <v>PayPal</v>
      </c>
      <c r="E700" s="23">
        <f ca="1">H700*Agent_Commission!$A$2</f>
        <v>3216.4</v>
      </c>
      <c r="F700" s="19">
        <f t="shared" ca="1" si="51"/>
        <v>34000</v>
      </c>
      <c r="G700" s="20">
        <f ca="1">VLOOKUP(A:A,BOA!F:G,2,FALSE)</f>
        <v>3.7839999999999998</v>
      </c>
      <c r="H700" s="13">
        <f t="shared" ca="1" si="52"/>
        <v>128656</v>
      </c>
      <c r="I700" s="23">
        <f t="shared" ca="1" si="53"/>
        <v>38202</v>
      </c>
      <c r="J700" s="13">
        <f t="shared" ca="1" si="54"/>
        <v>87237.6</v>
      </c>
    </row>
    <row r="701" spans="1:10">
      <c r="A701" s="21">
        <f t="shared" ca="1" si="50"/>
        <v>45435</v>
      </c>
      <c r="B701" s="18" t="str">
        <f ca="1">INDEX(Regions!A$1:A$5, RANDBETWEEN(1, ROWS(Regions!A$1:A$5)))</f>
        <v>דרום</v>
      </c>
      <c r="C701" s="22" t="str">
        <f ca="1">INDEX(Agents!A$1:A$6, RANDBETWEEN(1, ROWS(Agents!A$1:A$6)))</f>
        <v>נועם אברמוביץ</v>
      </c>
      <c r="D701" s="18" t="str">
        <f ca="1">INDEX(Payment_Methods!A$1:A$5, RANDBETWEEN(1, ROWS([1]Payment_method!A$1:A$5)))</f>
        <v>PayBox</v>
      </c>
      <c r="E701" s="23">
        <f ca="1">H701*Agent_Commission!$A$2</f>
        <v>1285.2</v>
      </c>
      <c r="F701" s="19">
        <f t="shared" ca="1" si="51"/>
        <v>14000</v>
      </c>
      <c r="G701" s="20">
        <f ca="1">VLOOKUP(A:A,BOA!F:G,2,FALSE)</f>
        <v>3.6720000000000002</v>
      </c>
      <c r="H701" s="13">
        <f t="shared" ca="1" si="52"/>
        <v>51408</v>
      </c>
      <c r="I701" s="23">
        <f t="shared" ca="1" si="53"/>
        <v>41942</v>
      </c>
      <c r="J701" s="13">
        <f t="shared" ca="1" si="54"/>
        <v>8180.8</v>
      </c>
    </row>
    <row r="702" spans="1:10">
      <c r="A702" s="21">
        <f t="shared" ca="1" si="50"/>
        <v>45530</v>
      </c>
      <c r="B702" s="18" t="str">
        <f ca="1">INDEX(Regions!A$1:A$5, RANDBETWEEN(1, ROWS(Regions!A$1:A$5)))</f>
        <v>צפון</v>
      </c>
      <c r="C702" s="22" t="str">
        <f ca="1">INDEX(Agents!A$1:A$6, RANDBETWEEN(1, ROWS(Agents!A$1:A$6)))</f>
        <v>יובל כהן</v>
      </c>
      <c r="D702" s="18" t="str">
        <f ca="1">INDEX(Payment_Methods!A$1:A$5, RANDBETWEEN(1, ROWS([1]Payment_method!A$1:A$5)))</f>
        <v>PayBox</v>
      </c>
      <c r="E702" s="23">
        <f ca="1">H702*Agent_Commission!$A$2</f>
        <v>1420.575</v>
      </c>
      <c r="F702" s="19">
        <f t="shared" ca="1" si="51"/>
        <v>15500</v>
      </c>
      <c r="G702" s="20">
        <f ca="1">VLOOKUP(A:A,BOA!F:G,2,FALSE)</f>
        <v>3.6659999999999999</v>
      </c>
      <c r="H702" s="13">
        <f t="shared" ca="1" si="52"/>
        <v>56823</v>
      </c>
      <c r="I702" s="23">
        <f t="shared" ca="1" si="53"/>
        <v>39136</v>
      </c>
      <c r="J702" s="13">
        <f t="shared" ca="1" si="54"/>
        <v>16266.424999999999</v>
      </c>
    </row>
    <row r="703" spans="1:10">
      <c r="A703" s="21">
        <f t="shared" ca="1" si="50"/>
        <v>45516</v>
      </c>
      <c r="B703" s="18" t="str">
        <f ca="1">INDEX(Regions!A$1:A$5, RANDBETWEEN(1, ROWS(Regions!A$1:A$5)))</f>
        <v>דרום</v>
      </c>
      <c r="C703" s="22" t="str">
        <f ca="1">INDEX(Agents!A$1:A$6, RANDBETWEEN(1, ROWS(Agents!A$1:A$6)))</f>
        <v>אורי גולדשטיין</v>
      </c>
      <c r="D703" s="18" t="str">
        <f ca="1">INDEX(Payment_Methods!A$1:A$5, RANDBETWEEN(1, ROWS([1]Payment_method!A$1:A$5)))</f>
        <v>Bit</v>
      </c>
      <c r="E703" s="23">
        <f ca="1">H703*Agent_Commission!$A$2</f>
        <v>1225.25</v>
      </c>
      <c r="F703" s="19">
        <f t="shared" ca="1" si="51"/>
        <v>13000</v>
      </c>
      <c r="G703" s="20">
        <f ca="1">VLOOKUP(A:A,BOA!F:G,2,FALSE)</f>
        <v>3.77</v>
      </c>
      <c r="H703" s="13">
        <f t="shared" ca="1" si="52"/>
        <v>49010</v>
      </c>
      <c r="I703" s="23">
        <f t="shared" ca="1" si="53"/>
        <v>46023</v>
      </c>
      <c r="J703" s="13">
        <f t="shared" ca="1" si="54"/>
        <v>1761.75</v>
      </c>
    </row>
    <row r="704" spans="1:10">
      <c r="A704" s="21">
        <f t="shared" ca="1" si="50"/>
        <v>45345</v>
      </c>
      <c r="B704" s="18" t="str">
        <f ca="1">INDEX(Regions!A$1:A$5, RANDBETWEEN(1, ROWS(Regions!A$1:A$5)))</f>
        <v>צפון</v>
      </c>
      <c r="C704" s="22" t="str">
        <f ca="1">INDEX(Agents!A$1:A$6, RANDBETWEEN(1, ROWS(Agents!A$1:A$6)))</f>
        <v>נועם אברמוביץ</v>
      </c>
      <c r="D704" s="18" t="str">
        <f ca="1">INDEX(Payment_Methods!A$1:A$5, RANDBETWEEN(1, ROWS([1]Payment_method!A$1:A$5)))</f>
        <v>Cash</v>
      </c>
      <c r="E704" s="23">
        <f ca="1">H704*Agent_Commission!$A$2</f>
        <v>1181.7</v>
      </c>
      <c r="F704" s="19">
        <f t="shared" ca="1" si="51"/>
        <v>13000</v>
      </c>
      <c r="G704" s="20">
        <f ca="1">VLOOKUP(A:A,BOA!F:G,2,FALSE)</f>
        <v>3.6360000000000001</v>
      </c>
      <c r="H704" s="13">
        <f t="shared" ca="1" si="52"/>
        <v>47268</v>
      </c>
      <c r="I704" s="23">
        <f t="shared" ca="1" si="53"/>
        <v>24971</v>
      </c>
      <c r="J704" s="13">
        <f t="shared" ca="1" si="54"/>
        <v>21115.3</v>
      </c>
    </row>
    <row r="705" spans="1:10">
      <c r="A705" s="21">
        <f t="shared" ca="1" si="50"/>
        <v>45407</v>
      </c>
      <c r="B705" s="18" t="str">
        <f ca="1">INDEX(Regions!A$1:A$5, RANDBETWEEN(1, ROWS(Regions!A$1:A$5)))</f>
        <v>צפון</v>
      </c>
      <c r="C705" s="22" t="str">
        <f ca="1">INDEX(Agents!A$1:A$6, RANDBETWEEN(1, ROWS(Agents!A$1:A$6)))</f>
        <v>מיכל רוזנברג</v>
      </c>
      <c r="D705" s="18" t="str">
        <f ca="1">INDEX(Payment_Methods!A$1:A$5, RANDBETWEEN(1, ROWS([1]Payment_method!A$1:A$5)))</f>
        <v>Bit</v>
      </c>
      <c r="E705" s="23">
        <f ca="1">H705*Agent_Commission!$A$2</f>
        <v>1991.8500000000001</v>
      </c>
      <c r="F705" s="19">
        <f t="shared" ca="1" si="51"/>
        <v>21000</v>
      </c>
      <c r="G705" s="20">
        <f ca="1">VLOOKUP(A:A,BOA!F:G,2,FALSE)</f>
        <v>3.794</v>
      </c>
      <c r="H705" s="13">
        <f t="shared" ca="1" si="52"/>
        <v>79674</v>
      </c>
      <c r="I705" s="23">
        <f t="shared" ca="1" si="53"/>
        <v>26398</v>
      </c>
      <c r="J705" s="13">
        <f t="shared" ca="1" si="54"/>
        <v>51284.15</v>
      </c>
    </row>
    <row r="706" spans="1:10">
      <c r="A706" s="21">
        <f t="shared" ca="1" si="50"/>
        <v>45324</v>
      </c>
      <c r="B706" s="18" t="str">
        <f ca="1">INDEX(Regions!A$1:A$5, RANDBETWEEN(1, ROWS(Regions!A$1:A$5)))</f>
        <v>מזרח</v>
      </c>
      <c r="C706" s="22" t="str">
        <f ca="1">INDEX(Agents!A$1:A$6, RANDBETWEEN(1, ROWS(Agents!A$1:A$6)))</f>
        <v>נועם אברמוביץ</v>
      </c>
      <c r="D706" s="18" t="str">
        <f ca="1">INDEX(Payment_Methods!A$1:A$5, RANDBETWEEN(1, ROWS([1]Payment_method!A$1:A$5)))</f>
        <v>Cash</v>
      </c>
      <c r="E706" s="23">
        <f ca="1">H706*Agent_Commission!$A$2</f>
        <v>3644</v>
      </c>
      <c r="F706" s="19">
        <f t="shared" ca="1" si="51"/>
        <v>40000</v>
      </c>
      <c r="G706" s="20">
        <f ca="1">VLOOKUP(A:A,BOA!F:G,2,FALSE)</f>
        <v>3.6440000000000001</v>
      </c>
      <c r="H706" s="13">
        <f t="shared" ca="1" si="52"/>
        <v>145760</v>
      </c>
      <c r="I706" s="23">
        <f t="shared" ca="1" si="53"/>
        <v>45965</v>
      </c>
      <c r="J706" s="13">
        <f t="shared" ca="1" si="54"/>
        <v>96151</v>
      </c>
    </row>
    <row r="707" spans="1:10">
      <c r="A707" s="21">
        <f t="shared" ref="A707:A770" ca="1" si="55">RANDBETWEEN(DATE(2023,12,1),DATE(2024,12,1))</f>
        <v>45446</v>
      </c>
      <c r="B707" s="18" t="str">
        <f ca="1">INDEX(Regions!A$1:A$5, RANDBETWEEN(1, ROWS(Regions!A$1:A$5)))</f>
        <v>מערב</v>
      </c>
      <c r="C707" s="22" t="str">
        <f ca="1">INDEX(Agents!A$1:A$6, RANDBETWEEN(1, ROWS(Agents!A$1:A$6)))</f>
        <v>יעל פרידמן</v>
      </c>
      <c r="D707" s="18" t="str">
        <f ca="1">INDEX(Payment_Methods!A$1:A$5, RANDBETWEEN(1, ROWS([1]Payment_method!A$1:A$5)))</f>
        <v>Bit</v>
      </c>
      <c r="E707" s="23">
        <f ca="1">H707*Agent_Commission!$A$2</f>
        <v>3386.4250000000002</v>
      </c>
      <c r="F707" s="19">
        <f t="shared" ref="F707:F770" ca="1" si="56">RANDBETWEEN(20, 80)*500</f>
        <v>37000</v>
      </c>
      <c r="G707" s="20">
        <f ca="1">VLOOKUP(A:A,BOA!F:G,2,FALSE)</f>
        <v>3.661</v>
      </c>
      <c r="H707" s="13">
        <f t="shared" ref="H707:H770" ca="1" si="57">F707*G707</f>
        <v>135457</v>
      </c>
      <c r="I707" s="23">
        <f t="shared" ref="I707:I770" ca="1" si="58">RANDBETWEEN(15000, 55000)</f>
        <v>22289</v>
      </c>
      <c r="J707" s="13">
        <f t="shared" ref="J707:J770" ca="1" si="59">H707-I707-E707</f>
        <v>109781.575</v>
      </c>
    </row>
    <row r="708" spans="1:10">
      <c r="A708" s="21">
        <f t="shared" ca="1" si="55"/>
        <v>45294</v>
      </c>
      <c r="B708" s="18" t="str">
        <f ca="1">INDEX(Regions!A$1:A$5, RANDBETWEEN(1, ROWS(Regions!A$1:A$5)))</f>
        <v>מזרח</v>
      </c>
      <c r="C708" s="22" t="str">
        <f ca="1">INDEX(Agents!A$1:A$6, RANDBETWEEN(1, ROWS(Agents!A$1:A$6)))</f>
        <v>דניאל לוי</v>
      </c>
      <c r="D708" s="18" t="str">
        <f ca="1">INDEX(Payment_Methods!A$1:A$5, RANDBETWEEN(1, ROWS([1]Payment_method!A$1:A$5)))</f>
        <v>Credit</v>
      </c>
      <c r="E708" s="23">
        <f ca="1">H708*Agent_Commission!$A$2</f>
        <v>1914.6750000000002</v>
      </c>
      <c r="F708" s="19">
        <f t="shared" ca="1" si="56"/>
        <v>21000</v>
      </c>
      <c r="G708" s="20">
        <f ca="1">VLOOKUP(A:A,BOA!F:G,2,FALSE)</f>
        <v>3.6469999999999998</v>
      </c>
      <c r="H708" s="13">
        <f t="shared" ca="1" si="57"/>
        <v>76587</v>
      </c>
      <c r="I708" s="23">
        <f t="shared" ca="1" si="58"/>
        <v>33534</v>
      </c>
      <c r="J708" s="13">
        <f t="shared" ca="1" si="59"/>
        <v>41138.324999999997</v>
      </c>
    </row>
    <row r="709" spans="1:10">
      <c r="A709" s="21">
        <f t="shared" ca="1" si="55"/>
        <v>45498</v>
      </c>
      <c r="B709" s="18" t="str">
        <f ca="1">INDEX(Regions!A$1:A$5, RANDBETWEEN(1, ROWS(Regions!A$1:A$5)))</f>
        <v>צפון</v>
      </c>
      <c r="C709" s="22" t="str">
        <f ca="1">INDEX(Agents!A$1:A$6, RANDBETWEEN(1, ROWS(Agents!A$1:A$6)))</f>
        <v>יעל פרידמן</v>
      </c>
      <c r="D709" s="18" t="str">
        <f ca="1">INDEX(Payment_Methods!A$1:A$5, RANDBETWEEN(1, ROWS([1]Payment_method!A$1:A$5)))</f>
        <v>Credit</v>
      </c>
      <c r="E709" s="23">
        <f ca="1">H709*Agent_Commission!$A$2</f>
        <v>2831.0750000000003</v>
      </c>
      <c r="F709" s="19">
        <f t="shared" ca="1" si="56"/>
        <v>31000</v>
      </c>
      <c r="G709" s="20">
        <f ca="1">VLOOKUP(A:A,BOA!F:G,2,FALSE)</f>
        <v>3.653</v>
      </c>
      <c r="H709" s="13">
        <f t="shared" ca="1" si="57"/>
        <v>113243</v>
      </c>
      <c r="I709" s="23">
        <f t="shared" ca="1" si="58"/>
        <v>17180</v>
      </c>
      <c r="J709" s="13">
        <f t="shared" ca="1" si="59"/>
        <v>93231.925000000003</v>
      </c>
    </row>
    <row r="710" spans="1:10">
      <c r="A710" s="21">
        <f t="shared" ca="1" si="55"/>
        <v>45620</v>
      </c>
      <c r="B710" s="18" t="str">
        <f ca="1">INDEX(Regions!A$1:A$5, RANDBETWEEN(1, ROWS(Regions!A$1:A$5)))</f>
        <v>מרכז</v>
      </c>
      <c r="C710" s="22" t="str">
        <f ca="1">INDEX(Agents!A$1:A$6, RANDBETWEEN(1, ROWS(Agents!A$1:A$6)))</f>
        <v>מיכל רוזנברג</v>
      </c>
      <c r="D710" s="18" t="str">
        <f ca="1">INDEX(Payment_Methods!A$1:A$5, RANDBETWEEN(1, ROWS([1]Payment_method!A$1:A$5)))</f>
        <v>PayBox</v>
      </c>
      <c r="E710" s="23">
        <f ca="1">H710*Agent_Commission!$A$2</f>
        <v>1491.2</v>
      </c>
      <c r="F710" s="19">
        <f t="shared" ca="1" si="56"/>
        <v>16000</v>
      </c>
      <c r="G710" s="20">
        <f ca="1">VLOOKUP(A:A,BOA!F:G,2,FALSE)</f>
        <v>3.7280000000000002</v>
      </c>
      <c r="H710" s="13">
        <f t="shared" ca="1" si="57"/>
        <v>59648</v>
      </c>
      <c r="I710" s="23">
        <f t="shared" ca="1" si="58"/>
        <v>41750</v>
      </c>
      <c r="J710" s="13">
        <f t="shared" ca="1" si="59"/>
        <v>16406.8</v>
      </c>
    </row>
    <row r="711" spans="1:10">
      <c r="A711" s="21">
        <f t="shared" ca="1" si="55"/>
        <v>45306</v>
      </c>
      <c r="B711" s="18" t="str">
        <f ca="1">INDEX(Regions!A$1:A$5, RANDBETWEEN(1, ROWS(Regions!A$1:A$5)))</f>
        <v>צפון</v>
      </c>
      <c r="C711" s="22" t="str">
        <f ca="1">INDEX(Agents!A$1:A$6, RANDBETWEEN(1, ROWS(Agents!A$1:A$6)))</f>
        <v>יובל כהן</v>
      </c>
      <c r="D711" s="18" t="str">
        <f ca="1">INDEX(Payment_Methods!A$1:A$5, RANDBETWEEN(1, ROWS([1]Payment_method!A$1:A$5)))</f>
        <v>PayBox</v>
      </c>
      <c r="E711" s="23">
        <f ca="1">H711*Agent_Commission!$A$2</f>
        <v>3330.7875000000004</v>
      </c>
      <c r="F711" s="19">
        <f t="shared" ca="1" si="56"/>
        <v>35500</v>
      </c>
      <c r="G711" s="20">
        <f ca="1">VLOOKUP(A:A,BOA!F:G,2,FALSE)</f>
        <v>3.7530000000000001</v>
      </c>
      <c r="H711" s="13">
        <f t="shared" ca="1" si="57"/>
        <v>133231.5</v>
      </c>
      <c r="I711" s="23">
        <f t="shared" ca="1" si="58"/>
        <v>47480</v>
      </c>
      <c r="J711" s="13">
        <f t="shared" ca="1" si="59"/>
        <v>82420.712499999994</v>
      </c>
    </row>
    <row r="712" spans="1:10">
      <c r="A712" s="21">
        <f t="shared" ca="1" si="55"/>
        <v>45452</v>
      </c>
      <c r="B712" s="18" t="str">
        <f ca="1">INDEX(Regions!A$1:A$5, RANDBETWEEN(1, ROWS(Regions!A$1:A$5)))</f>
        <v>דרום</v>
      </c>
      <c r="C712" s="22" t="str">
        <f ca="1">INDEX(Agents!A$1:A$6, RANDBETWEEN(1, ROWS(Agents!A$1:A$6)))</f>
        <v>מיכל רוזנברג</v>
      </c>
      <c r="D712" s="18" t="str">
        <f ca="1">INDEX(Payment_Methods!A$1:A$5, RANDBETWEEN(1, ROWS([1]Payment_method!A$1:A$5)))</f>
        <v>Cash</v>
      </c>
      <c r="E712" s="23">
        <f ca="1">H712*Agent_Commission!$A$2</f>
        <v>2565.75</v>
      </c>
      <c r="F712" s="19">
        <f t="shared" ca="1" si="56"/>
        <v>27500</v>
      </c>
      <c r="G712" s="20">
        <f ca="1">VLOOKUP(A:A,BOA!F:G,2,FALSE)</f>
        <v>3.7320000000000002</v>
      </c>
      <c r="H712" s="13">
        <f t="shared" ca="1" si="57"/>
        <v>102630</v>
      </c>
      <c r="I712" s="23">
        <f t="shared" ca="1" si="58"/>
        <v>17800</v>
      </c>
      <c r="J712" s="13">
        <f t="shared" ca="1" si="59"/>
        <v>82264.25</v>
      </c>
    </row>
    <row r="713" spans="1:10">
      <c r="A713" s="21">
        <f t="shared" ca="1" si="55"/>
        <v>45486</v>
      </c>
      <c r="B713" s="18" t="str">
        <f ca="1">INDEX(Regions!A$1:A$5, RANDBETWEEN(1, ROWS(Regions!A$1:A$5)))</f>
        <v>מזרח</v>
      </c>
      <c r="C713" s="22" t="str">
        <f ca="1">INDEX(Agents!A$1:A$6, RANDBETWEEN(1, ROWS(Agents!A$1:A$6)))</f>
        <v>נועם אברמוביץ</v>
      </c>
      <c r="D713" s="18" t="str">
        <f ca="1">INDEX(Payment_Methods!A$1:A$5, RANDBETWEEN(1, ROWS([1]Payment_method!A$1:A$5)))</f>
        <v>Bit</v>
      </c>
      <c r="E713" s="23">
        <f ca="1">H713*Agent_Commission!$A$2</f>
        <v>956.02500000000009</v>
      </c>
      <c r="F713" s="19">
        <f t="shared" ca="1" si="56"/>
        <v>10500</v>
      </c>
      <c r="G713" s="20">
        <f ca="1">VLOOKUP(A:A,BOA!F:G,2,FALSE)</f>
        <v>3.6419999999999999</v>
      </c>
      <c r="H713" s="13">
        <f t="shared" ca="1" si="57"/>
        <v>38241</v>
      </c>
      <c r="I713" s="23">
        <f t="shared" ca="1" si="58"/>
        <v>36224</v>
      </c>
      <c r="J713" s="13">
        <f t="shared" ca="1" si="59"/>
        <v>1060.9749999999999</v>
      </c>
    </row>
    <row r="714" spans="1:10">
      <c r="A714" s="21">
        <f t="shared" ca="1" si="55"/>
        <v>45596</v>
      </c>
      <c r="B714" s="18" t="str">
        <f ca="1">INDEX(Regions!A$1:A$5, RANDBETWEEN(1, ROWS(Regions!A$1:A$5)))</f>
        <v>מערב</v>
      </c>
      <c r="C714" s="22" t="str">
        <f ca="1">INDEX(Agents!A$1:A$6, RANDBETWEEN(1, ROWS(Agents!A$1:A$6)))</f>
        <v>דניאל לוי</v>
      </c>
      <c r="D714" s="18" t="str">
        <f ca="1">INDEX(Payment_Methods!A$1:A$5, RANDBETWEEN(1, ROWS([1]Payment_method!A$1:A$5)))</f>
        <v>Credit</v>
      </c>
      <c r="E714" s="23">
        <f ca="1">H714*Agent_Commission!$A$2</f>
        <v>2135.5500000000002</v>
      </c>
      <c r="F714" s="19">
        <f t="shared" ca="1" si="56"/>
        <v>23000</v>
      </c>
      <c r="G714" s="20">
        <f ca="1">VLOOKUP(A:A,BOA!F:G,2,FALSE)</f>
        <v>3.714</v>
      </c>
      <c r="H714" s="13">
        <f t="shared" ca="1" si="57"/>
        <v>85422</v>
      </c>
      <c r="I714" s="23">
        <f t="shared" ca="1" si="58"/>
        <v>39813</v>
      </c>
      <c r="J714" s="13">
        <f t="shared" ca="1" si="59"/>
        <v>43473.45</v>
      </c>
    </row>
    <row r="715" spans="1:10">
      <c r="A715" s="21">
        <f t="shared" ca="1" si="55"/>
        <v>45290</v>
      </c>
      <c r="B715" s="18" t="str">
        <f ca="1">INDEX(Regions!A$1:A$5, RANDBETWEEN(1, ROWS(Regions!A$1:A$5)))</f>
        <v>מרכז</v>
      </c>
      <c r="C715" s="22" t="str">
        <f ca="1">INDEX(Agents!A$1:A$6, RANDBETWEEN(1, ROWS(Agents!A$1:A$6)))</f>
        <v>מיכל רוזנברג</v>
      </c>
      <c r="D715" s="18" t="str">
        <f ca="1">INDEX(Payment_Methods!A$1:A$5, RANDBETWEEN(1, ROWS([1]Payment_method!A$1:A$5)))</f>
        <v>Credit</v>
      </c>
      <c r="E715" s="23">
        <f ca="1">H715*Agent_Commission!$A$2</f>
        <v>1994.8500000000001</v>
      </c>
      <c r="F715" s="19">
        <f t="shared" ca="1" si="56"/>
        <v>22000</v>
      </c>
      <c r="G715" s="20">
        <f ca="1">VLOOKUP(A:A,BOA!F:G,2,FALSE)</f>
        <v>3.6269999999999998</v>
      </c>
      <c r="H715" s="13">
        <f t="shared" ca="1" si="57"/>
        <v>79794</v>
      </c>
      <c r="I715" s="23">
        <f t="shared" ca="1" si="58"/>
        <v>25979</v>
      </c>
      <c r="J715" s="13">
        <f t="shared" ca="1" si="59"/>
        <v>51820.15</v>
      </c>
    </row>
    <row r="716" spans="1:10">
      <c r="A716" s="21">
        <f t="shared" ca="1" si="55"/>
        <v>45284</v>
      </c>
      <c r="B716" s="18" t="str">
        <f ca="1">INDEX(Regions!A$1:A$5, RANDBETWEEN(1, ROWS(Regions!A$1:A$5)))</f>
        <v>דרום</v>
      </c>
      <c r="C716" s="22" t="str">
        <f ca="1">INDEX(Agents!A$1:A$6, RANDBETWEEN(1, ROWS(Agents!A$1:A$6)))</f>
        <v>יובל כהן</v>
      </c>
      <c r="D716" s="18" t="str">
        <f ca="1">INDEX(Payment_Methods!A$1:A$5, RANDBETWEEN(1, ROWS([1]Payment_method!A$1:A$5)))</f>
        <v>Credit</v>
      </c>
      <c r="E716" s="23">
        <f ca="1">H716*Agent_Commission!$A$2</f>
        <v>1844.4875000000002</v>
      </c>
      <c r="F716" s="19">
        <f t="shared" ca="1" si="56"/>
        <v>20500</v>
      </c>
      <c r="G716" s="20">
        <f ca="1">VLOOKUP(A:A,BOA!F:G,2,FALSE)</f>
        <v>3.5990000000000002</v>
      </c>
      <c r="H716" s="13">
        <f t="shared" ca="1" si="57"/>
        <v>73779.5</v>
      </c>
      <c r="I716" s="23">
        <f t="shared" ca="1" si="58"/>
        <v>48543</v>
      </c>
      <c r="J716" s="13">
        <f t="shared" ca="1" si="59"/>
        <v>23392.012500000001</v>
      </c>
    </row>
    <row r="717" spans="1:10">
      <c r="A717" s="21">
        <f t="shared" ca="1" si="55"/>
        <v>45577</v>
      </c>
      <c r="B717" s="18" t="str">
        <f ca="1">INDEX(Regions!A$1:A$5, RANDBETWEEN(1, ROWS(Regions!A$1:A$5)))</f>
        <v>צפון</v>
      </c>
      <c r="C717" s="22" t="str">
        <f ca="1">INDEX(Agents!A$1:A$6, RANDBETWEEN(1, ROWS(Agents!A$1:A$6)))</f>
        <v>אורי גולדשטיין</v>
      </c>
      <c r="D717" s="18" t="str">
        <f ca="1">INDEX(Payment_Methods!A$1:A$5, RANDBETWEEN(1, ROWS([1]Payment_method!A$1:A$5)))</f>
        <v>Cash</v>
      </c>
      <c r="E717" s="23">
        <f ca="1">H717*Agent_Commission!$A$2</f>
        <v>990.67500000000007</v>
      </c>
      <c r="F717" s="19">
        <f t="shared" ca="1" si="56"/>
        <v>10500</v>
      </c>
      <c r="G717" s="20">
        <f ca="1">VLOOKUP(A:A,BOA!F:G,2,FALSE)</f>
        <v>3.774</v>
      </c>
      <c r="H717" s="13">
        <f t="shared" ca="1" si="57"/>
        <v>39627</v>
      </c>
      <c r="I717" s="23">
        <f t="shared" ca="1" si="58"/>
        <v>49185</v>
      </c>
      <c r="J717" s="13">
        <f t="shared" ca="1" si="59"/>
        <v>-10548.674999999999</v>
      </c>
    </row>
    <row r="718" spans="1:10">
      <c r="A718" s="21">
        <f t="shared" ca="1" si="55"/>
        <v>45627</v>
      </c>
      <c r="B718" s="18" t="str">
        <f ca="1">INDEX(Regions!A$1:A$5, RANDBETWEEN(1, ROWS(Regions!A$1:A$5)))</f>
        <v>מרכז</v>
      </c>
      <c r="C718" s="22" t="str">
        <f ca="1">INDEX(Agents!A$1:A$6, RANDBETWEEN(1, ROWS(Agents!A$1:A$6)))</f>
        <v>דניאל לוי</v>
      </c>
      <c r="D718" s="18" t="str">
        <f ca="1">INDEX(Payment_Methods!A$1:A$5, RANDBETWEEN(1, ROWS([1]Payment_method!A$1:A$5)))</f>
        <v>PayBox</v>
      </c>
      <c r="E718" s="23">
        <f ca="1">H718*Agent_Commission!$A$2</f>
        <v>1821.5</v>
      </c>
      <c r="F718" s="19">
        <f t="shared" ca="1" si="56"/>
        <v>20000</v>
      </c>
      <c r="G718" s="20">
        <f ca="1">VLOOKUP(A:A,BOA!F:G,2,FALSE)</f>
        <v>3.6429999999999998</v>
      </c>
      <c r="H718" s="13">
        <f t="shared" ca="1" si="57"/>
        <v>72860</v>
      </c>
      <c r="I718" s="23">
        <f t="shared" ca="1" si="58"/>
        <v>47380</v>
      </c>
      <c r="J718" s="13">
        <f t="shared" ca="1" si="59"/>
        <v>23658.5</v>
      </c>
    </row>
    <row r="719" spans="1:10">
      <c r="A719" s="21">
        <f t="shared" ca="1" si="55"/>
        <v>45281</v>
      </c>
      <c r="B719" s="18" t="str">
        <f ca="1">INDEX(Regions!A$1:A$5, RANDBETWEEN(1, ROWS(Regions!A$1:A$5)))</f>
        <v>מזרח</v>
      </c>
      <c r="C719" s="22" t="str">
        <f ca="1">INDEX(Agents!A$1:A$6, RANDBETWEEN(1, ROWS(Agents!A$1:A$6)))</f>
        <v>מיכל רוזנברג</v>
      </c>
      <c r="D719" s="18" t="str">
        <f ca="1">INDEX(Payment_Methods!A$1:A$5, RANDBETWEEN(1, ROWS([1]Payment_method!A$1:A$5)))</f>
        <v>PayPal</v>
      </c>
      <c r="E719" s="23">
        <f ca="1">H719*Agent_Commission!$A$2</f>
        <v>3344.8</v>
      </c>
      <c r="F719" s="19">
        <f t="shared" ca="1" si="56"/>
        <v>37000</v>
      </c>
      <c r="G719" s="20">
        <f ca="1">VLOOKUP(A:A,BOA!F:G,2,FALSE)</f>
        <v>3.6160000000000001</v>
      </c>
      <c r="H719" s="13">
        <f t="shared" ca="1" si="57"/>
        <v>133792</v>
      </c>
      <c r="I719" s="23">
        <f t="shared" ca="1" si="58"/>
        <v>16460</v>
      </c>
      <c r="J719" s="13">
        <f t="shared" ca="1" si="59"/>
        <v>113987.2</v>
      </c>
    </row>
    <row r="720" spans="1:10">
      <c r="A720" s="21">
        <f t="shared" ca="1" si="55"/>
        <v>45335</v>
      </c>
      <c r="B720" s="18" t="str">
        <f ca="1">INDEX(Regions!A$1:A$5, RANDBETWEEN(1, ROWS(Regions!A$1:A$5)))</f>
        <v>מזרח</v>
      </c>
      <c r="C720" s="22" t="str">
        <f ca="1">INDEX(Agents!A$1:A$6, RANDBETWEEN(1, ROWS(Agents!A$1:A$6)))</f>
        <v>יעל פרידמן</v>
      </c>
      <c r="D720" s="18" t="str">
        <f ca="1">INDEX(Payment_Methods!A$1:A$5, RANDBETWEEN(1, ROWS([1]Payment_method!A$1:A$5)))</f>
        <v>Bit</v>
      </c>
      <c r="E720" s="23">
        <f ca="1">H720*Agent_Commission!$A$2</f>
        <v>3461.8</v>
      </c>
      <c r="F720" s="19">
        <f t="shared" ca="1" si="56"/>
        <v>38000</v>
      </c>
      <c r="G720" s="20">
        <f ca="1">VLOOKUP(A:A,BOA!F:G,2,FALSE)</f>
        <v>3.6440000000000001</v>
      </c>
      <c r="H720" s="13">
        <f t="shared" ca="1" si="57"/>
        <v>138472</v>
      </c>
      <c r="I720" s="23">
        <f t="shared" ca="1" si="58"/>
        <v>25843</v>
      </c>
      <c r="J720" s="13">
        <f t="shared" ca="1" si="59"/>
        <v>109167.2</v>
      </c>
    </row>
    <row r="721" spans="1:10">
      <c r="A721" s="21">
        <f t="shared" ca="1" si="55"/>
        <v>45405</v>
      </c>
      <c r="B721" s="18" t="str">
        <f ca="1">INDEX(Regions!A$1:A$5, RANDBETWEEN(1, ROWS(Regions!A$1:A$5)))</f>
        <v>צפון</v>
      </c>
      <c r="C721" s="22" t="str">
        <f ca="1">INDEX(Agents!A$1:A$6, RANDBETWEEN(1, ROWS(Agents!A$1:A$6)))</f>
        <v>דניאל לוי</v>
      </c>
      <c r="D721" s="18" t="str">
        <f ca="1">INDEX(Payment_Methods!A$1:A$5, RANDBETWEEN(1, ROWS([1]Payment_method!A$1:A$5)))</f>
        <v>Cash</v>
      </c>
      <c r="E721" s="23">
        <f ca="1">H721*Agent_Commission!$A$2</f>
        <v>1560.4875000000002</v>
      </c>
      <c r="F721" s="19">
        <f t="shared" ca="1" si="56"/>
        <v>16500</v>
      </c>
      <c r="G721" s="20">
        <f ca="1">VLOOKUP(A:A,BOA!F:G,2,FALSE)</f>
        <v>3.7829999999999999</v>
      </c>
      <c r="H721" s="13">
        <f t="shared" ca="1" si="57"/>
        <v>62419.5</v>
      </c>
      <c r="I721" s="23">
        <f t="shared" ca="1" si="58"/>
        <v>19242</v>
      </c>
      <c r="J721" s="13">
        <f t="shared" ca="1" si="59"/>
        <v>41617.012499999997</v>
      </c>
    </row>
    <row r="722" spans="1:10">
      <c r="A722" s="21">
        <f t="shared" ca="1" si="55"/>
        <v>45390</v>
      </c>
      <c r="B722" s="18" t="str">
        <f ca="1">INDEX(Regions!A$1:A$5, RANDBETWEEN(1, ROWS(Regions!A$1:A$5)))</f>
        <v>צפון</v>
      </c>
      <c r="C722" s="22" t="str">
        <f ca="1">INDEX(Agents!A$1:A$6, RANDBETWEEN(1, ROWS(Agents!A$1:A$6)))</f>
        <v>יעל פרידמן</v>
      </c>
      <c r="D722" s="18" t="str">
        <f ca="1">INDEX(Payment_Methods!A$1:A$5, RANDBETWEEN(1, ROWS([1]Payment_method!A$1:A$5)))</f>
        <v>PayPal</v>
      </c>
      <c r="E722" s="23">
        <f ca="1">H722*Agent_Commission!$A$2</f>
        <v>3062.4</v>
      </c>
      <c r="F722" s="19">
        <f t="shared" ca="1" si="56"/>
        <v>33000</v>
      </c>
      <c r="G722" s="20">
        <f ca="1">VLOOKUP(A:A,BOA!F:G,2,FALSE)</f>
        <v>3.7120000000000002</v>
      </c>
      <c r="H722" s="13">
        <f t="shared" ca="1" si="57"/>
        <v>122496</v>
      </c>
      <c r="I722" s="23">
        <f t="shared" ca="1" si="58"/>
        <v>50328</v>
      </c>
      <c r="J722" s="13">
        <f t="shared" ca="1" si="59"/>
        <v>69105.600000000006</v>
      </c>
    </row>
    <row r="723" spans="1:10">
      <c r="A723" s="21">
        <f t="shared" ca="1" si="55"/>
        <v>45457</v>
      </c>
      <c r="B723" s="18" t="str">
        <f ca="1">INDEX(Regions!A$1:A$5, RANDBETWEEN(1, ROWS(Regions!A$1:A$5)))</f>
        <v>דרום</v>
      </c>
      <c r="C723" s="22" t="str">
        <f ca="1">INDEX(Agents!A$1:A$6, RANDBETWEEN(1, ROWS(Agents!A$1:A$6)))</f>
        <v>מיכל רוזנברג</v>
      </c>
      <c r="D723" s="18" t="str">
        <f ca="1">INDEX(Payment_Methods!A$1:A$5, RANDBETWEEN(1, ROWS([1]Payment_method!A$1:A$5)))</f>
        <v>PayPal</v>
      </c>
      <c r="E723" s="23">
        <f ca="1">H723*Agent_Commission!$A$2</f>
        <v>3071.4750000000004</v>
      </c>
      <c r="F723" s="19">
        <f t="shared" ca="1" si="56"/>
        <v>33000</v>
      </c>
      <c r="G723" s="20">
        <f ca="1">VLOOKUP(A:A,BOA!F:G,2,FALSE)</f>
        <v>3.7229999999999999</v>
      </c>
      <c r="H723" s="13">
        <f t="shared" ca="1" si="57"/>
        <v>122859</v>
      </c>
      <c r="I723" s="23">
        <f t="shared" ca="1" si="58"/>
        <v>33189</v>
      </c>
      <c r="J723" s="13">
        <f t="shared" ca="1" si="59"/>
        <v>86598.524999999994</v>
      </c>
    </row>
    <row r="724" spans="1:10">
      <c r="A724" s="21">
        <f t="shared" ca="1" si="55"/>
        <v>45587</v>
      </c>
      <c r="B724" s="18" t="str">
        <f ca="1">INDEX(Regions!A$1:A$5, RANDBETWEEN(1, ROWS(Regions!A$1:A$5)))</f>
        <v>מזרח</v>
      </c>
      <c r="C724" s="22" t="str">
        <f ca="1">INDEX(Agents!A$1:A$6, RANDBETWEEN(1, ROWS(Agents!A$1:A$6)))</f>
        <v>דניאל לוי</v>
      </c>
      <c r="D724" s="18" t="str">
        <f ca="1">INDEX(Payment_Methods!A$1:A$5, RANDBETWEEN(1, ROWS([1]Payment_method!A$1:A$5)))</f>
        <v>PayPal</v>
      </c>
      <c r="E724" s="23">
        <f ca="1">H724*Agent_Commission!$A$2</f>
        <v>1274.7375000000002</v>
      </c>
      <c r="F724" s="19">
        <f t="shared" ca="1" si="56"/>
        <v>13500</v>
      </c>
      <c r="G724" s="20">
        <f ca="1">VLOOKUP(A:A,BOA!F:G,2,FALSE)</f>
        <v>3.7770000000000001</v>
      </c>
      <c r="H724" s="13">
        <f t="shared" ca="1" si="57"/>
        <v>50989.5</v>
      </c>
      <c r="I724" s="23">
        <f t="shared" ca="1" si="58"/>
        <v>42139</v>
      </c>
      <c r="J724" s="13">
        <f t="shared" ca="1" si="59"/>
        <v>7575.7624999999998</v>
      </c>
    </row>
    <row r="725" spans="1:10">
      <c r="A725" s="21">
        <f t="shared" ca="1" si="55"/>
        <v>45329</v>
      </c>
      <c r="B725" s="18" t="str">
        <f ca="1">INDEX(Regions!A$1:A$5, RANDBETWEEN(1, ROWS(Regions!A$1:A$5)))</f>
        <v>מערב</v>
      </c>
      <c r="C725" s="22" t="str">
        <f ca="1">INDEX(Agents!A$1:A$6, RANDBETWEEN(1, ROWS(Agents!A$1:A$6)))</f>
        <v>יובל כהן</v>
      </c>
      <c r="D725" s="18" t="str">
        <f ca="1">INDEX(Payment_Methods!A$1:A$5, RANDBETWEEN(1, ROWS([1]Payment_method!A$1:A$5)))</f>
        <v>Bit</v>
      </c>
      <c r="E725" s="23">
        <f ca="1">H725*Agent_Commission!$A$2</f>
        <v>2052</v>
      </c>
      <c r="F725" s="19">
        <f t="shared" ca="1" si="56"/>
        <v>22500</v>
      </c>
      <c r="G725" s="20">
        <f ca="1">VLOOKUP(A:A,BOA!F:G,2,FALSE)</f>
        <v>3.6480000000000001</v>
      </c>
      <c r="H725" s="13">
        <f t="shared" ca="1" si="57"/>
        <v>82080</v>
      </c>
      <c r="I725" s="23">
        <f t="shared" ca="1" si="58"/>
        <v>31690</v>
      </c>
      <c r="J725" s="13">
        <f t="shared" ca="1" si="59"/>
        <v>48338</v>
      </c>
    </row>
    <row r="726" spans="1:10">
      <c r="A726" s="21">
        <f t="shared" ca="1" si="55"/>
        <v>45296</v>
      </c>
      <c r="B726" s="18" t="str">
        <f ca="1">INDEX(Regions!A$1:A$5, RANDBETWEEN(1, ROWS(Regions!A$1:A$5)))</f>
        <v>מרכז</v>
      </c>
      <c r="C726" s="22" t="str">
        <f ca="1">INDEX(Agents!A$1:A$6, RANDBETWEEN(1, ROWS(Agents!A$1:A$6)))</f>
        <v>יעל פרידמן</v>
      </c>
      <c r="D726" s="18" t="str">
        <f ca="1">INDEX(Payment_Methods!A$1:A$5, RANDBETWEEN(1, ROWS([1]Payment_method!A$1:A$5)))</f>
        <v>Bit</v>
      </c>
      <c r="E726" s="23">
        <f ca="1">H726*Agent_Commission!$A$2</f>
        <v>2010.8000000000002</v>
      </c>
      <c r="F726" s="19">
        <f t="shared" ca="1" si="56"/>
        <v>22000</v>
      </c>
      <c r="G726" s="20">
        <f ca="1">VLOOKUP(A:A,BOA!F:G,2,FALSE)</f>
        <v>3.6560000000000001</v>
      </c>
      <c r="H726" s="13">
        <f t="shared" ca="1" si="57"/>
        <v>80432</v>
      </c>
      <c r="I726" s="23">
        <f t="shared" ca="1" si="58"/>
        <v>34050</v>
      </c>
      <c r="J726" s="13">
        <f t="shared" ca="1" si="59"/>
        <v>44371.199999999997</v>
      </c>
    </row>
    <row r="727" spans="1:10">
      <c r="A727" s="21">
        <f t="shared" ca="1" si="55"/>
        <v>45428</v>
      </c>
      <c r="B727" s="18" t="str">
        <f ca="1">INDEX(Regions!A$1:A$5, RANDBETWEEN(1, ROWS(Regions!A$1:A$5)))</f>
        <v>מזרח</v>
      </c>
      <c r="C727" s="22" t="str">
        <f ca="1">INDEX(Agents!A$1:A$6, RANDBETWEEN(1, ROWS(Agents!A$1:A$6)))</f>
        <v>מיכל רוזנברג</v>
      </c>
      <c r="D727" s="18" t="str">
        <f ca="1">INDEX(Payment_Methods!A$1:A$5, RANDBETWEEN(1, ROWS([1]Payment_method!A$1:A$5)))</f>
        <v>Bit</v>
      </c>
      <c r="E727" s="23">
        <f ca="1">H727*Agent_Commission!$A$2</f>
        <v>920.25</v>
      </c>
      <c r="F727" s="19">
        <f t="shared" ca="1" si="56"/>
        <v>10000</v>
      </c>
      <c r="G727" s="20">
        <f ca="1">VLOOKUP(A:A,BOA!F:G,2,FALSE)</f>
        <v>3.681</v>
      </c>
      <c r="H727" s="13">
        <f t="shared" ca="1" si="57"/>
        <v>36810</v>
      </c>
      <c r="I727" s="23">
        <f t="shared" ca="1" si="58"/>
        <v>23938</v>
      </c>
      <c r="J727" s="13">
        <f t="shared" ca="1" si="59"/>
        <v>11951.75</v>
      </c>
    </row>
    <row r="728" spans="1:10">
      <c r="A728" s="21">
        <f t="shared" ca="1" si="55"/>
        <v>45466</v>
      </c>
      <c r="B728" s="18" t="str">
        <f ca="1">INDEX(Regions!A$1:A$5, RANDBETWEEN(1, ROWS(Regions!A$1:A$5)))</f>
        <v>מזרח</v>
      </c>
      <c r="C728" s="22" t="str">
        <f ca="1">INDEX(Agents!A$1:A$6, RANDBETWEEN(1, ROWS(Agents!A$1:A$6)))</f>
        <v>יובל כהן</v>
      </c>
      <c r="D728" s="18" t="str">
        <f ca="1">INDEX(Payment_Methods!A$1:A$5, RANDBETWEEN(1, ROWS([1]Payment_method!A$1:A$5)))</f>
        <v>Bit</v>
      </c>
      <c r="E728" s="23">
        <f ca="1">H728*Agent_Commission!$A$2</f>
        <v>3411.8375000000001</v>
      </c>
      <c r="F728" s="19">
        <f t="shared" ca="1" si="56"/>
        <v>36500</v>
      </c>
      <c r="G728" s="20">
        <f ca="1">VLOOKUP(A:A,BOA!F:G,2,FALSE)</f>
        <v>3.7389999999999999</v>
      </c>
      <c r="H728" s="13">
        <f t="shared" ca="1" si="57"/>
        <v>136473.5</v>
      </c>
      <c r="I728" s="23">
        <f t="shared" ca="1" si="58"/>
        <v>17020</v>
      </c>
      <c r="J728" s="13">
        <f t="shared" ca="1" si="59"/>
        <v>116041.66250000001</v>
      </c>
    </row>
    <row r="729" spans="1:10">
      <c r="A729" s="21">
        <f t="shared" ca="1" si="55"/>
        <v>45347</v>
      </c>
      <c r="B729" s="18" t="str">
        <f ca="1">INDEX(Regions!A$1:A$5, RANDBETWEEN(1, ROWS(Regions!A$1:A$5)))</f>
        <v>מזרח</v>
      </c>
      <c r="C729" s="22" t="str">
        <f ca="1">INDEX(Agents!A$1:A$6, RANDBETWEEN(1, ROWS(Agents!A$1:A$6)))</f>
        <v>אורי גולדשטיין</v>
      </c>
      <c r="D729" s="18" t="str">
        <f ca="1">INDEX(Payment_Methods!A$1:A$5, RANDBETWEEN(1, ROWS([1]Payment_method!A$1:A$5)))</f>
        <v>Credit</v>
      </c>
      <c r="E729" s="23">
        <f ca="1">H729*Agent_Commission!$A$2</f>
        <v>2272.5</v>
      </c>
      <c r="F729" s="19">
        <f t="shared" ca="1" si="56"/>
        <v>25000</v>
      </c>
      <c r="G729" s="20">
        <f ca="1">VLOOKUP(A:A,BOA!F:G,2,FALSE)</f>
        <v>3.6360000000000001</v>
      </c>
      <c r="H729" s="13">
        <f t="shared" ca="1" si="57"/>
        <v>90900</v>
      </c>
      <c r="I729" s="23">
        <f t="shared" ca="1" si="58"/>
        <v>50956</v>
      </c>
      <c r="J729" s="13">
        <f t="shared" ca="1" si="59"/>
        <v>37671.5</v>
      </c>
    </row>
    <row r="730" spans="1:10">
      <c r="A730" s="21">
        <f t="shared" ca="1" si="55"/>
        <v>45405</v>
      </c>
      <c r="B730" s="18" t="str">
        <f ca="1">INDEX(Regions!A$1:A$5, RANDBETWEEN(1, ROWS(Regions!A$1:A$5)))</f>
        <v>מערב</v>
      </c>
      <c r="C730" s="22" t="str">
        <f ca="1">INDEX(Agents!A$1:A$6, RANDBETWEEN(1, ROWS(Agents!A$1:A$6)))</f>
        <v>יעל פרידמן</v>
      </c>
      <c r="D730" s="18" t="str">
        <f ca="1">INDEX(Payment_Methods!A$1:A$5, RANDBETWEEN(1, ROWS([1]Payment_method!A$1:A$5)))</f>
        <v>PayBox</v>
      </c>
      <c r="E730" s="23">
        <f ca="1">H730*Agent_Commission!$A$2</f>
        <v>2269.8000000000002</v>
      </c>
      <c r="F730" s="19">
        <f t="shared" ca="1" si="56"/>
        <v>24000</v>
      </c>
      <c r="G730" s="20">
        <f ca="1">VLOOKUP(A:A,BOA!F:G,2,FALSE)</f>
        <v>3.7829999999999999</v>
      </c>
      <c r="H730" s="13">
        <f t="shared" ca="1" si="57"/>
        <v>90792</v>
      </c>
      <c r="I730" s="23">
        <f t="shared" ca="1" si="58"/>
        <v>20304</v>
      </c>
      <c r="J730" s="13">
        <f t="shared" ca="1" si="59"/>
        <v>68218.2</v>
      </c>
    </row>
    <row r="731" spans="1:10">
      <c r="A731" s="21">
        <f t="shared" ca="1" si="55"/>
        <v>45548</v>
      </c>
      <c r="B731" s="18" t="str">
        <f ca="1">INDEX(Regions!A$1:A$5, RANDBETWEEN(1, ROWS(Regions!A$1:A$5)))</f>
        <v>צפון</v>
      </c>
      <c r="C731" s="22" t="str">
        <f ca="1">INDEX(Agents!A$1:A$6, RANDBETWEEN(1, ROWS(Agents!A$1:A$6)))</f>
        <v>דניאל לוי</v>
      </c>
      <c r="D731" s="18" t="str">
        <f ca="1">INDEX(Payment_Methods!A$1:A$5, RANDBETWEEN(1, ROWS([1]Payment_method!A$1:A$5)))</f>
        <v>Bit</v>
      </c>
      <c r="E731" s="23">
        <f ca="1">H731*Agent_Commission!$A$2</f>
        <v>3150.9500000000003</v>
      </c>
      <c r="F731" s="19">
        <f t="shared" ca="1" si="56"/>
        <v>34000</v>
      </c>
      <c r="G731" s="20">
        <f ca="1">VLOOKUP(A:A,BOA!F:G,2,FALSE)</f>
        <v>3.7069999999999999</v>
      </c>
      <c r="H731" s="13">
        <f t="shared" ca="1" si="57"/>
        <v>126038</v>
      </c>
      <c r="I731" s="23">
        <f t="shared" ca="1" si="58"/>
        <v>35159</v>
      </c>
      <c r="J731" s="13">
        <f t="shared" ca="1" si="59"/>
        <v>87728.05</v>
      </c>
    </row>
    <row r="732" spans="1:10">
      <c r="A732" s="21">
        <f t="shared" ca="1" si="55"/>
        <v>45365</v>
      </c>
      <c r="B732" s="18" t="str">
        <f ca="1">INDEX(Regions!A$1:A$5, RANDBETWEEN(1, ROWS(Regions!A$1:A$5)))</f>
        <v>צפון</v>
      </c>
      <c r="C732" s="22" t="str">
        <f ca="1">INDEX(Agents!A$1:A$6, RANDBETWEEN(1, ROWS(Agents!A$1:A$6)))</f>
        <v>אורי גולדשטיין</v>
      </c>
      <c r="D732" s="18" t="str">
        <f ca="1">INDEX(Payment_Methods!A$1:A$5, RANDBETWEEN(1, ROWS([1]Payment_method!A$1:A$5)))</f>
        <v>Cash</v>
      </c>
      <c r="E732" s="23">
        <f ca="1">H732*Agent_Commission!$A$2</f>
        <v>3081.25</v>
      </c>
      <c r="F732" s="19">
        <f t="shared" ca="1" si="56"/>
        <v>34000</v>
      </c>
      <c r="G732" s="20">
        <f ca="1">VLOOKUP(A:A,BOA!F:G,2,FALSE)</f>
        <v>3.625</v>
      </c>
      <c r="H732" s="13">
        <f t="shared" ca="1" si="57"/>
        <v>123250</v>
      </c>
      <c r="I732" s="23">
        <f t="shared" ca="1" si="58"/>
        <v>24902</v>
      </c>
      <c r="J732" s="13">
        <f t="shared" ca="1" si="59"/>
        <v>95266.75</v>
      </c>
    </row>
    <row r="733" spans="1:10">
      <c r="A733" s="21">
        <f t="shared" ca="1" si="55"/>
        <v>45473</v>
      </c>
      <c r="B733" s="18" t="str">
        <f ca="1">INDEX(Regions!A$1:A$5, RANDBETWEEN(1, ROWS(Regions!A$1:A$5)))</f>
        <v>מרכז</v>
      </c>
      <c r="C733" s="22" t="str">
        <f ca="1">INDEX(Agents!A$1:A$6, RANDBETWEEN(1, ROWS(Agents!A$1:A$6)))</f>
        <v>יובל כהן</v>
      </c>
      <c r="D733" s="18" t="str">
        <f ca="1">INDEX(Payment_Methods!A$1:A$5, RANDBETWEEN(1, ROWS([1]Payment_method!A$1:A$5)))</f>
        <v>Bit</v>
      </c>
      <c r="E733" s="23">
        <f ca="1">H733*Agent_Commission!$A$2</f>
        <v>2208.4124999999999</v>
      </c>
      <c r="F733" s="19">
        <f t="shared" ca="1" si="56"/>
        <v>23500</v>
      </c>
      <c r="G733" s="20">
        <f ca="1">VLOOKUP(A:A,BOA!F:G,2,FALSE)</f>
        <v>3.7589999999999999</v>
      </c>
      <c r="H733" s="13">
        <f t="shared" ca="1" si="57"/>
        <v>88336.5</v>
      </c>
      <c r="I733" s="23">
        <f t="shared" ca="1" si="58"/>
        <v>28202</v>
      </c>
      <c r="J733" s="13">
        <f t="shared" ca="1" si="59"/>
        <v>57926.087500000001</v>
      </c>
    </row>
    <row r="734" spans="1:10">
      <c r="A734" s="21">
        <f t="shared" ca="1" si="55"/>
        <v>45450</v>
      </c>
      <c r="B734" s="18" t="str">
        <f ca="1">INDEX(Regions!A$1:A$5, RANDBETWEEN(1, ROWS(Regions!A$1:A$5)))</f>
        <v>דרום</v>
      </c>
      <c r="C734" s="22" t="str">
        <f ca="1">INDEX(Agents!A$1:A$6, RANDBETWEEN(1, ROWS(Agents!A$1:A$6)))</f>
        <v>נועם אברמוביץ</v>
      </c>
      <c r="D734" s="18" t="str">
        <f ca="1">INDEX(Payment_Methods!A$1:A$5, RANDBETWEEN(1, ROWS([1]Payment_method!A$1:A$5)))</f>
        <v>Credit</v>
      </c>
      <c r="E734" s="23">
        <f ca="1">H734*Agent_Commission!$A$2</f>
        <v>2705.7000000000003</v>
      </c>
      <c r="F734" s="19">
        <f t="shared" ca="1" si="56"/>
        <v>29000</v>
      </c>
      <c r="G734" s="20">
        <f ca="1">VLOOKUP(A:A,BOA!F:G,2,FALSE)</f>
        <v>3.7320000000000002</v>
      </c>
      <c r="H734" s="13">
        <f t="shared" ca="1" si="57"/>
        <v>108228</v>
      </c>
      <c r="I734" s="23">
        <f t="shared" ca="1" si="58"/>
        <v>35928</v>
      </c>
      <c r="J734" s="13">
        <f t="shared" ca="1" si="59"/>
        <v>69594.3</v>
      </c>
    </row>
    <row r="735" spans="1:10">
      <c r="A735" s="21">
        <f t="shared" ca="1" si="55"/>
        <v>45468</v>
      </c>
      <c r="B735" s="18" t="str">
        <f ca="1">INDEX(Regions!A$1:A$5, RANDBETWEEN(1, ROWS(Regions!A$1:A$5)))</f>
        <v>דרום</v>
      </c>
      <c r="C735" s="22" t="str">
        <f ca="1">INDEX(Agents!A$1:A$6, RANDBETWEEN(1, ROWS(Agents!A$1:A$6)))</f>
        <v>נועם אברמוביץ</v>
      </c>
      <c r="D735" s="18" t="str">
        <f ca="1">INDEX(Payment_Methods!A$1:A$5, RANDBETWEEN(1, ROWS([1]Payment_method!A$1:A$5)))</f>
        <v>PayPal</v>
      </c>
      <c r="E735" s="23">
        <f ca="1">H735*Agent_Commission!$A$2</f>
        <v>3725</v>
      </c>
      <c r="F735" s="19">
        <f t="shared" ca="1" si="56"/>
        <v>40000</v>
      </c>
      <c r="G735" s="20">
        <f ca="1">VLOOKUP(A:A,BOA!F:G,2,FALSE)</f>
        <v>3.7250000000000001</v>
      </c>
      <c r="H735" s="13">
        <f t="shared" ca="1" si="57"/>
        <v>149000</v>
      </c>
      <c r="I735" s="23">
        <f t="shared" ca="1" si="58"/>
        <v>31140</v>
      </c>
      <c r="J735" s="13">
        <f t="shared" ca="1" si="59"/>
        <v>114135</v>
      </c>
    </row>
    <row r="736" spans="1:10">
      <c r="A736" s="21">
        <f t="shared" ca="1" si="55"/>
        <v>45445</v>
      </c>
      <c r="B736" s="18" t="str">
        <f ca="1">INDEX(Regions!A$1:A$5, RANDBETWEEN(1, ROWS(Regions!A$1:A$5)))</f>
        <v>מערב</v>
      </c>
      <c r="C736" s="22" t="str">
        <f ca="1">INDEX(Agents!A$1:A$6, RANDBETWEEN(1, ROWS(Agents!A$1:A$6)))</f>
        <v>מיכל רוזנברג</v>
      </c>
      <c r="D736" s="18" t="str">
        <f ca="1">INDEX(Payment_Methods!A$1:A$5, RANDBETWEEN(1, ROWS([1]Payment_method!A$1:A$5)))</f>
        <v>Bit</v>
      </c>
      <c r="E736" s="23">
        <f ca="1">H736*Agent_Commission!$A$2</f>
        <v>1440.7250000000001</v>
      </c>
      <c r="F736" s="19">
        <f t="shared" ca="1" si="56"/>
        <v>15500</v>
      </c>
      <c r="G736" s="20">
        <f ca="1">VLOOKUP(A:A,BOA!F:G,2,FALSE)</f>
        <v>3.718</v>
      </c>
      <c r="H736" s="13">
        <f t="shared" ca="1" si="57"/>
        <v>57629</v>
      </c>
      <c r="I736" s="23">
        <f t="shared" ca="1" si="58"/>
        <v>47176</v>
      </c>
      <c r="J736" s="13">
        <f t="shared" ca="1" si="59"/>
        <v>9012.2749999999996</v>
      </c>
    </row>
    <row r="737" spans="1:10">
      <c r="A737" s="21">
        <f t="shared" ca="1" si="55"/>
        <v>45484</v>
      </c>
      <c r="B737" s="18" t="str">
        <f ca="1">INDEX(Regions!A$1:A$5, RANDBETWEEN(1, ROWS(Regions!A$1:A$5)))</f>
        <v>מרכז</v>
      </c>
      <c r="C737" s="22" t="str">
        <f ca="1">INDEX(Agents!A$1:A$6, RANDBETWEEN(1, ROWS(Agents!A$1:A$6)))</f>
        <v>יובל כהן</v>
      </c>
      <c r="D737" s="18" t="str">
        <f ca="1">INDEX(Payment_Methods!A$1:A$5, RANDBETWEEN(1, ROWS([1]Payment_method!A$1:A$5)))</f>
        <v>Credit</v>
      </c>
      <c r="E737" s="23">
        <f ca="1">H737*Agent_Commission!$A$2</f>
        <v>1592.9375</v>
      </c>
      <c r="F737" s="19">
        <f t="shared" ca="1" si="56"/>
        <v>17500</v>
      </c>
      <c r="G737" s="20">
        <f ca="1">VLOOKUP(A:A,BOA!F:G,2,FALSE)</f>
        <v>3.641</v>
      </c>
      <c r="H737" s="13">
        <f t="shared" ca="1" si="57"/>
        <v>63717.5</v>
      </c>
      <c r="I737" s="23">
        <f t="shared" ca="1" si="58"/>
        <v>29399</v>
      </c>
      <c r="J737" s="13">
        <f t="shared" ca="1" si="59"/>
        <v>32725.5625</v>
      </c>
    </row>
    <row r="738" spans="1:10">
      <c r="A738" s="21">
        <f t="shared" ca="1" si="55"/>
        <v>45414</v>
      </c>
      <c r="B738" s="18" t="str">
        <f ca="1">INDEX(Regions!A$1:A$5, RANDBETWEEN(1, ROWS(Regions!A$1:A$5)))</f>
        <v>מערב</v>
      </c>
      <c r="C738" s="22" t="str">
        <f ca="1">INDEX(Agents!A$1:A$6, RANDBETWEEN(1, ROWS(Agents!A$1:A$6)))</f>
        <v>יעל פרידמן</v>
      </c>
      <c r="D738" s="18" t="str">
        <f ca="1">INDEX(Payment_Methods!A$1:A$5, RANDBETWEEN(1, ROWS([1]Payment_method!A$1:A$5)))</f>
        <v>PayPal</v>
      </c>
      <c r="E738" s="23">
        <f ca="1">H738*Agent_Commission!$A$2</f>
        <v>3224.0250000000001</v>
      </c>
      <c r="F738" s="19">
        <f t="shared" ca="1" si="56"/>
        <v>34500</v>
      </c>
      <c r="G738" s="20">
        <f ca="1">VLOOKUP(A:A,BOA!F:G,2,FALSE)</f>
        <v>3.738</v>
      </c>
      <c r="H738" s="13">
        <f t="shared" ca="1" si="57"/>
        <v>128961</v>
      </c>
      <c r="I738" s="23">
        <f t="shared" ca="1" si="58"/>
        <v>15807</v>
      </c>
      <c r="J738" s="13">
        <f t="shared" ca="1" si="59"/>
        <v>109929.97500000001</v>
      </c>
    </row>
    <row r="739" spans="1:10">
      <c r="A739" s="21">
        <f t="shared" ca="1" si="55"/>
        <v>45478</v>
      </c>
      <c r="B739" s="18" t="str">
        <f ca="1">INDEX(Regions!A$1:A$5, RANDBETWEEN(1, ROWS(Regions!A$1:A$5)))</f>
        <v>מרכז</v>
      </c>
      <c r="C739" s="22" t="str">
        <f ca="1">INDEX(Agents!A$1:A$6, RANDBETWEEN(1, ROWS(Agents!A$1:A$6)))</f>
        <v>יעל פרידמן</v>
      </c>
      <c r="D739" s="18" t="str">
        <f ca="1">INDEX(Payment_Methods!A$1:A$5, RANDBETWEEN(1, ROWS([1]Payment_method!A$1:A$5)))</f>
        <v>PayPal</v>
      </c>
      <c r="E739" s="23">
        <f ca="1">H739*Agent_Commission!$A$2</f>
        <v>3581.4625000000001</v>
      </c>
      <c r="F739" s="19">
        <f t="shared" ca="1" si="56"/>
        <v>38500</v>
      </c>
      <c r="G739" s="20">
        <f ca="1">VLOOKUP(A:A,BOA!F:G,2,FALSE)</f>
        <v>3.7210000000000001</v>
      </c>
      <c r="H739" s="13">
        <f t="shared" ca="1" si="57"/>
        <v>143258.5</v>
      </c>
      <c r="I739" s="23">
        <f t="shared" ca="1" si="58"/>
        <v>40890</v>
      </c>
      <c r="J739" s="13">
        <f t="shared" ca="1" si="59"/>
        <v>98787.037500000006</v>
      </c>
    </row>
    <row r="740" spans="1:10">
      <c r="A740" s="21">
        <f t="shared" ca="1" si="55"/>
        <v>45295</v>
      </c>
      <c r="B740" s="18" t="str">
        <f ca="1">INDEX(Regions!A$1:A$5, RANDBETWEEN(1, ROWS(Regions!A$1:A$5)))</f>
        <v>מרכז</v>
      </c>
      <c r="C740" s="22" t="str">
        <f ca="1">INDEX(Agents!A$1:A$6, RANDBETWEEN(1, ROWS(Agents!A$1:A$6)))</f>
        <v>נועם אברמוביץ</v>
      </c>
      <c r="D740" s="18" t="str">
        <f ca="1">INDEX(Payment_Methods!A$1:A$5, RANDBETWEEN(1, ROWS([1]Payment_method!A$1:A$5)))</f>
        <v>Cash</v>
      </c>
      <c r="E740" s="23">
        <f ca="1">H740*Agent_Commission!$A$2</f>
        <v>3192</v>
      </c>
      <c r="F740" s="19">
        <f t="shared" ca="1" si="56"/>
        <v>35000</v>
      </c>
      <c r="G740" s="20">
        <f ca="1">VLOOKUP(A:A,BOA!F:G,2,FALSE)</f>
        <v>3.6480000000000001</v>
      </c>
      <c r="H740" s="13">
        <f t="shared" ca="1" si="57"/>
        <v>127680</v>
      </c>
      <c r="I740" s="23">
        <f t="shared" ca="1" si="58"/>
        <v>32318</v>
      </c>
      <c r="J740" s="13">
        <f t="shared" ca="1" si="59"/>
        <v>92170</v>
      </c>
    </row>
    <row r="741" spans="1:10">
      <c r="A741" s="21">
        <f t="shared" ca="1" si="55"/>
        <v>45283</v>
      </c>
      <c r="B741" s="18" t="str">
        <f ca="1">INDEX(Regions!A$1:A$5, RANDBETWEEN(1, ROWS(Regions!A$1:A$5)))</f>
        <v>מזרח</v>
      </c>
      <c r="C741" s="22" t="str">
        <f ca="1">INDEX(Agents!A$1:A$6, RANDBETWEEN(1, ROWS(Agents!A$1:A$6)))</f>
        <v>נועם אברמוביץ</v>
      </c>
      <c r="D741" s="18" t="str">
        <f ca="1">INDEX(Payment_Methods!A$1:A$5, RANDBETWEEN(1, ROWS([1]Payment_method!A$1:A$5)))</f>
        <v>Credit</v>
      </c>
      <c r="E741" s="23">
        <f ca="1">H741*Agent_Commission!$A$2</f>
        <v>3374.0625</v>
      </c>
      <c r="F741" s="19">
        <f t="shared" ca="1" si="56"/>
        <v>37500</v>
      </c>
      <c r="G741" s="20">
        <f ca="1">VLOOKUP(A:A,BOA!F:G,2,FALSE)</f>
        <v>3.5990000000000002</v>
      </c>
      <c r="H741" s="13">
        <f t="shared" ca="1" si="57"/>
        <v>134962.5</v>
      </c>
      <c r="I741" s="23">
        <f t="shared" ca="1" si="58"/>
        <v>23739</v>
      </c>
      <c r="J741" s="13">
        <f t="shared" ca="1" si="59"/>
        <v>107849.4375</v>
      </c>
    </row>
    <row r="742" spans="1:10">
      <c r="A742" s="21">
        <f t="shared" ca="1" si="55"/>
        <v>45411</v>
      </c>
      <c r="B742" s="18" t="str">
        <f ca="1">INDEX(Regions!A$1:A$5, RANDBETWEEN(1, ROWS(Regions!A$1:A$5)))</f>
        <v>מזרח</v>
      </c>
      <c r="C742" s="22" t="str">
        <f ca="1">INDEX(Agents!A$1:A$6, RANDBETWEEN(1, ROWS(Agents!A$1:A$6)))</f>
        <v>נועם אברמוביץ</v>
      </c>
      <c r="D742" s="18" t="str">
        <f ca="1">INDEX(Payment_Methods!A$1:A$5, RANDBETWEEN(1, ROWS([1]Payment_method!A$1:A$5)))</f>
        <v>Cash</v>
      </c>
      <c r="E742" s="23">
        <f ca="1">H742*Agent_Commission!$A$2</f>
        <v>2147.625</v>
      </c>
      <c r="F742" s="19">
        <f t="shared" ca="1" si="56"/>
        <v>22500</v>
      </c>
      <c r="G742" s="20">
        <f ca="1">VLOOKUP(A:A,BOA!F:G,2,FALSE)</f>
        <v>3.8180000000000001</v>
      </c>
      <c r="H742" s="13">
        <f t="shared" ca="1" si="57"/>
        <v>85905</v>
      </c>
      <c r="I742" s="23">
        <f t="shared" ca="1" si="58"/>
        <v>22640</v>
      </c>
      <c r="J742" s="13">
        <f t="shared" ca="1" si="59"/>
        <v>61117.375</v>
      </c>
    </row>
    <row r="743" spans="1:10">
      <c r="A743" s="21">
        <f t="shared" ca="1" si="55"/>
        <v>45306</v>
      </c>
      <c r="B743" s="18" t="str">
        <f ca="1">INDEX(Regions!A$1:A$5, RANDBETWEEN(1, ROWS(Regions!A$1:A$5)))</f>
        <v>מזרח</v>
      </c>
      <c r="C743" s="22" t="str">
        <f ca="1">INDEX(Agents!A$1:A$6, RANDBETWEEN(1, ROWS(Agents!A$1:A$6)))</f>
        <v>אורי גולדשטיין</v>
      </c>
      <c r="D743" s="18" t="str">
        <f ca="1">INDEX(Payment_Methods!A$1:A$5, RANDBETWEEN(1, ROWS([1]Payment_method!A$1:A$5)))</f>
        <v>PayPal</v>
      </c>
      <c r="E743" s="23">
        <f ca="1">H743*Agent_Commission!$A$2</f>
        <v>2345.625</v>
      </c>
      <c r="F743" s="19">
        <f t="shared" ca="1" si="56"/>
        <v>25000</v>
      </c>
      <c r="G743" s="20">
        <f ca="1">VLOOKUP(A:A,BOA!F:G,2,FALSE)</f>
        <v>3.7530000000000001</v>
      </c>
      <c r="H743" s="13">
        <f t="shared" ca="1" si="57"/>
        <v>93825</v>
      </c>
      <c r="I743" s="23">
        <f t="shared" ca="1" si="58"/>
        <v>47013</v>
      </c>
      <c r="J743" s="13">
        <f t="shared" ca="1" si="59"/>
        <v>44466.375</v>
      </c>
    </row>
    <row r="744" spans="1:10">
      <c r="A744" s="21">
        <f t="shared" ca="1" si="55"/>
        <v>45616</v>
      </c>
      <c r="B744" s="18" t="str">
        <f ca="1">INDEX(Regions!A$1:A$5, RANDBETWEEN(1, ROWS(Regions!A$1:A$5)))</f>
        <v>דרום</v>
      </c>
      <c r="C744" s="22" t="str">
        <f ca="1">INDEX(Agents!A$1:A$6, RANDBETWEEN(1, ROWS(Agents!A$1:A$6)))</f>
        <v>נועם אברמוביץ</v>
      </c>
      <c r="D744" s="18" t="str">
        <f ca="1">INDEX(Payment_Methods!A$1:A$5, RANDBETWEEN(1, ROWS([1]Payment_method!A$1:A$5)))</f>
        <v>PayBox</v>
      </c>
      <c r="E744" s="23">
        <f ca="1">H744*Agent_Commission!$A$2</f>
        <v>2944.4625000000001</v>
      </c>
      <c r="F744" s="19">
        <f t="shared" ca="1" si="56"/>
        <v>31500</v>
      </c>
      <c r="G744" s="20">
        <f ca="1">VLOOKUP(A:A,BOA!F:G,2,FALSE)</f>
        <v>3.7389999999999999</v>
      </c>
      <c r="H744" s="13">
        <f t="shared" ca="1" si="57"/>
        <v>117778.5</v>
      </c>
      <c r="I744" s="23">
        <f t="shared" ca="1" si="58"/>
        <v>30843</v>
      </c>
      <c r="J744" s="13">
        <f t="shared" ca="1" si="59"/>
        <v>83991.037500000006</v>
      </c>
    </row>
    <row r="745" spans="1:10">
      <c r="A745" s="21">
        <f t="shared" ca="1" si="55"/>
        <v>45501</v>
      </c>
      <c r="B745" s="18" t="str">
        <f ca="1">INDEX(Regions!A$1:A$5, RANDBETWEEN(1, ROWS(Regions!A$1:A$5)))</f>
        <v>דרום</v>
      </c>
      <c r="C745" s="22" t="str">
        <f ca="1">INDEX(Agents!A$1:A$6, RANDBETWEEN(1, ROWS(Agents!A$1:A$6)))</f>
        <v>יובל כהן</v>
      </c>
      <c r="D745" s="18" t="str">
        <f ca="1">INDEX(Payment_Methods!A$1:A$5, RANDBETWEEN(1, ROWS([1]Payment_method!A$1:A$5)))</f>
        <v>PayPal</v>
      </c>
      <c r="E745" s="23">
        <f ca="1">H745*Agent_Commission!$A$2</f>
        <v>2346</v>
      </c>
      <c r="F745" s="19">
        <f t="shared" ca="1" si="56"/>
        <v>25500</v>
      </c>
      <c r="G745" s="20">
        <f ca="1">VLOOKUP(A:A,BOA!F:G,2,FALSE)</f>
        <v>3.68</v>
      </c>
      <c r="H745" s="13">
        <f t="shared" ca="1" si="57"/>
        <v>93840</v>
      </c>
      <c r="I745" s="23">
        <f t="shared" ca="1" si="58"/>
        <v>49444</v>
      </c>
      <c r="J745" s="13">
        <f t="shared" ca="1" si="59"/>
        <v>42050</v>
      </c>
    </row>
    <row r="746" spans="1:10">
      <c r="A746" s="21">
        <f t="shared" ca="1" si="55"/>
        <v>45295</v>
      </c>
      <c r="B746" s="18" t="str">
        <f ca="1">INDEX(Regions!A$1:A$5, RANDBETWEEN(1, ROWS(Regions!A$1:A$5)))</f>
        <v>מערב</v>
      </c>
      <c r="C746" s="22" t="str">
        <f ca="1">INDEX(Agents!A$1:A$6, RANDBETWEEN(1, ROWS(Agents!A$1:A$6)))</f>
        <v>אורי גולדשטיין</v>
      </c>
      <c r="D746" s="18" t="str">
        <f ca="1">INDEX(Payment_Methods!A$1:A$5, RANDBETWEEN(1, ROWS([1]Payment_method!A$1:A$5)))</f>
        <v>Cash</v>
      </c>
      <c r="E746" s="23">
        <f ca="1">H746*Agent_Commission!$A$2</f>
        <v>3420</v>
      </c>
      <c r="F746" s="19">
        <f t="shared" ca="1" si="56"/>
        <v>37500</v>
      </c>
      <c r="G746" s="20">
        <f ca="1">VLOOKUP(A:A,BOA!F:G,2,FALSE)</f>
        <v>3.6480000000000001</v>
      </c>
      <c r="H746" s="13">
        <f t="shared" ca="1" si="57"/>
        <v>136800</v>
      </c>
      <c r="I746" s="23">
        <f t="shared" ca="1" si="58"/>
        <v>48020</v>
      </c>
      <c r="J746" s="13">
        <f t="shared" ca="1" si="59"/>
        <v>85360</v>
      </c>
    </row>
    <row r="747" spans="1:10">
      <c r="A747" s="21">
        <f t="shared" ca="1" si="55"/>
        <v>45337</v>
      </c>
      <c r="B747" s="18" t="str">
        <f ca="1">INDEX(Regions!A$1:A$5, RANDBETWEEN(1, ROWS(Regions!A$1:A$5)))</f>
        <v>מזרח</v>
      </c>
      <c r="C747" s="22" t="str">
        <f ca="1">INDEX(Agents!A$1:A$6, RANDBETWEEN(1, ROWS(Agents!A$1:A$6)))</f>
        <v>נועם אברמוביץ</v>
      </c>
      <c r="D747" s="18" t="str">
        <f ca="1">INDEX(Payment_Methods!A$1:A$5, RANDBETWEEN(1, ROWS([1]Payment_method!A$1:A$5)))</f>
        <v>PayPal</v>
      </c>
      <c r="E747" s="23">
        <f ca="1">H747*Agent_Commission!$A$2</f>
        <v>1677.4875000000002</v>
      </c>
      <c r="F747" s="19">
        <f t="shared" ca="1" si="56"/>
        <v>18500</v>
      </c>
      <c r="G747" s="20">
        <f ca="1">VLOOKUP(A:A,BOA!F:G,2,FALSE)</f>
        <v>3.6269999999999998</v>
      </c>
      <c r="H747" s="13">
        <f t="shared" ca="1" si="57"/>
        <v>67099.5</v>
      </c>
      <c r="I747" s="23">
        <f t="shared" ca="1" si="58"/>
        <v>38766</v>
      </c>
      <c r="J747" s="13">
        <f t="shared" ca="1" si="59"/>
        <v>26656.012500000001</v>
      </c>
    </row>
    <row r="748" spans="1:10">
      <c r="A748" s="21">
        <f t="shared" ca="1" si="55"/>
        <v>45609</v>
      </c>
      <c r="B748" s="18" t="str">
        <f ca="1">INDEX(Regions!A$1:A$5, RANDBETWEEN(1, ROWS(Regions!A$1:A$5)))</f>
        <v>מערב</v>
      </c>
      <c r="C748" s="22" t="str">
        <f ca="1">INDEX(Agents!A$1:A$6, RANDBETWEEN(1, ROWS(Agents!A$1:A$6)))</f>
        <v>דניאל לוי</v>
      </c>
      <c r="D748" s="18" t="str">
        <f ca="1">INDEX(Payment_Methods!A$1:A$5, RANDBETWEEN(1, ROWS([1]Payment_method!A$1:A$5)))</f>
        <v>Cash</v>
      </c>
      <c r="E748" s="23">
        <f ca="1">H748*Agent_Commission!$A$2</f>
        <v>2104.3125</v>
      </c>
      <c r="F748" s="19">
        <f t="shared" ca="1" si="56"/>
        <v>22500</v>
      </c>
      <c r="G748" s="20">
        <f ca="1">VLOOKUP(A:A,BOA!F:G,2,FALSE)</f>
        <v>3.7410000000000001</v>
      </c>
      <c r="H748" s="13">
        <f t="shared" ca="1" si="57"/>
        <v>84172.5</v>
      </c>
      <c r="I748" s="23">
        <f t="shared" ca="1" si="58"/>
        <v>19128</v>
      </c>
      <c r="J748" s="13">
        <f t="shared" ca="1" si="59"/>
        <v>62940.1875</v>
      </c>
    </row>
    <row r="749" spans="1:10">
      <c r="A749" s="21">
        <f t="shared" ca="1" si="55"/>
        <v>45528</v>
      </c>
      <c r="B749" s="18" t="str">
        <f ca="1">INDEX(Regions!A$1:A$5, RANDBETWEEN(1, ROWS(Regions!A$1:A$5)))</f>
        <v>מזרח</v>
      </c>
      <c r="C749" s="22" t="str">
        <f ca="1">INDEX(Agents!A$1:A$6, RANDBETWEEN(1, ROWS(Agents!A$1:A$6)))</f>
        <v>אורי גולדשטיין</v>
      </c>
      <c r="D749" s="18" t="str">
        <f ca="1">INDEX(Payment_Methods!A$1:A$5, RANDBETWEEN(1, ROWS([1]Payment_method!A$1:A$5)))</f>
        <v>PayPal</v>
      </c>
      <c r="E749" s="23">
        <f ca="1">H749*Agent_Commission!$A$2</f>
        <v>1666.8000000000002</v>
      </c>
      <c r="F749" s="19">
        <f t="shared" ca="1" si="56"/>
        <v>18000</v>
      </c>
      <c r="G749" s="20">
        <f ca="1">VLOOKUP(A:A,BOA!F:G,2,FALSE)</f>
        <v>3.7040000000000002</v>
      </c>
      <c r="H749" s="13">
        <f t="shared" ca="1" si="57"/>
        <v>66672</v>
      </c>
      <c r="I749" s="23">
        <f t="shared" ca="1" si="58"/>
        <v>45706</v>
      </c>
      <c r="J749" s="13">
        <f t="shared" ca="1" si="59"/>
        <v>19299.2</v>
      </c>
    </row>
    <row r="750" spans="1:10">
      <c r="A750" s="21">
        <f t="shared" ca="1" si="55"/>
        <v>45326</v>
      </c>
      <c r="B750" s="18" t="str">
        <f ca="1">INDEX(Regions!A$1:A$5, RANDBETWEEN(1, ROWS(Regions!A$1:A$5)))</f>
        <v>מזרח</v>
      </c>
      <c r="C750" s="22" t="str">
        <f ca="1">INDEX(Agents!A$1:A$6, RANDBETWEEN(1, ROWS(Agents!A$1:A$6)))</f>
        <v>מיכל רוזנברג</v>
      </c>
      <c r="D750" s="18" t="str">
        <f ca="1">INDEX(Payment_Methods!A$1:A$5, RANDBETWEEN(1, ROWS([1]Payment_method!A$1:A$5)))</f>
        <v>Cash</v>
      </c>
      <c r="E750" s="23">
        <f ca="1">H750*Agent_Commission!$A$2</f>
        <v>2004.2</v>
      </c>
      <c r="F750" s="19">
        <f t="shared" ca="1" si="56"/>
        <v>22000</v>
      </c>
      <c r="G750" s="20">
        <f ca="1">VLOOKUP(A:A,BOA!F:G,2,FALSE)</f>
        <v>3.6440000000000001</v>
      </c>
      <c r="H750" s="13">
        <f t="shared" ca="1" si="57"/>
        <v>80168</v>
      </c>
      <c r="I750" s="23">
        <f t="shared" ca="1" si="58"/>
        <v>40274</v>
      </c>
      <c r="J750" s="13">
        <f t="shared" ca="1" si="59"/>
        <v>37889.800000000003</v>
      </c>
    </row>
    <row r="751" spans="1:10">
      <c r="A751" s="21">
        <f t="shared" ca="1" si="55"/>
        <v>45478</v>
      </c>
      <c r="B751" s="18" t="str">
        <f ca="1">INDEX(Regions!A$1:A$5, RANDBETWEEN(1, ROWS(Regions!A$1:A$5)))</f>
        <v>צפון</v>
      </c>
      <c r="C751" s="22" t="str">
        <f ca="1">INDEX(Agents!A$1:A$6, RANDBETWEEN(1, ROWS(Agents!A$1:A$6)))</f>
        <v>דניאל לוי</v>
      </c>
      <c r="D751" s="18" t="str">
        <f ca="1">INDEX(Payment_Methods!A$1:A$5, RANDBETWEEN(1, ROWS([1]Payment_method!A$1:A$5)))</f>
        <v>PayBox</v>
      </c>
      <c r="E751" s="23">
        <f ca="1">H751*Agent_Commission!$A$2</f>
        <v>1302.3500000000001</v>
      </c>
      <c r="F751" s="19">
        <f t="shared" ca="1" si="56"/>
        <v>14000</v>
      </c>
      <c r="G751" s="20">
        <f ca="1">VLOOKUP(A:A,BOA!F:G,2,FALSE)</f>
        <v>3.7210000000000001</v>
      </c>
      <c r="H751" s="13">
        <f t="shared" ca="1" si="57"/>
        <v>52094</v>
      </c>
      <c r="I751" s="23">
        <f t="shared" ca="1" si="58"/>
        <v>25487</v>
      </c>
      <c r="J751" s="13">
        <f t="shared" ca="1" si="59"/>
        <v>25304.65</v>
      </c>
    </row>
    <row r="752" spans="1:10">
      <c r="A752" s="21">
        <f t="shared" ca="1" si="55"/>
        <v>45314</v>
      </c>
      <c r="B752" s="18" t="str">
        <f ca="1">INDEX(Regions!A$1:A$5, RANDBETWEEN(1, ROWS(Regions!A$1:A$5)))</f>
        <v>מרכז</v>
      </c>
      <c r="C752" s="22" t="str">
        <f ca="1">INDEX(Agents!A$1:A$6, RANDBETWEEN(1, ROWS(Agents!A$1:A$6)))</f>
        <v>נועם אברמוביץ</v>
      </c>
      <c r="D752" s="18" t="str">
        <f ca="1">INDEX(Payment_Methods!A$1:A$5, RANDBETWEEN(1, ROWS([1]Payment_method!A$1:A$5)))</f>
        <v>PayPal</v>
      </c>
      <c r="E752" s="23">
        <f ca="1">H752*Agent_Commission!$A$2</f>
        <v>942.75</v>
      </c>
      <c r="F752" s="19">
        <f t="shared" ca="1" si="56"/>
        <v>10000</v>
      </c>
      <c r="G752" s="20">
        <f ca="1">VLOOKUP(A:A,BOA!F:G,2,FALSE)</f>
        <v>3.7709999999999999</v>
      </c>
      <c r="H752" s="13">
        <f t="shared" ca="1" si="57"/>
        <v>37710</v>
      </c>
      <c r="I752" s="23">
        <f t="shared" ca="1" si="58"/>
        <v>54099</v>
      </c>
      <c r="J752" s="13">
        <f t="shared" ca="1" si="59"/>
        <v>-17331.75</v>
      </c>
    </row>
    <row r="753" spans="1:10">
      <c r="A753" s="21">
        <f t="shared" ca="1" si="55"/>
        <v>45530</v>
      </c>
      <c r="B753" s="18" t="str">
        <f ca="1">INDEX(Regions!A$1:A$5, RANDBETWEEN(1, ROWS(Regions!A$1:A$5)))</f>
        <v>דרום</v>
      </c>
      <c r="C753" s="22" t="str">
        <f ca="1">INDEX(Agents!A$1:A$6, RANDBETWEEN(1, ROWS(Agents!A$1:A$6)))</f>
        <v>נועם אברמוביץ</v>
      </c>
      <c r="D753" s="18" t="str">
        <f ca="1">INDEX(Payment_Methods!A$1:A$5, RANDBETWEEN(1, ROWS([1]Payment_method!A$1:A$5)))</f>
        <v>PayBox</v>
      </c>
      <c r="E753" s="23">
        <f ca="1">H753*Agent_Commission!$A$2</f>
        <v>2520.375</v>
      </c>
      <c r="F753" s="19">
        <f t="shared" ca="1" si="56"/>
        <v>27500</v>
      </c>
      <c r="G753" s="20">
        <f ca="1">VLOOKUP(A:A,BOA!F:G,2,FALSE)</f>
        <v>3.6659999999999999</v>
      </c>
      <c r="H753" s="13">
        <f t="shared" ca="1" si="57"/>
        <v>100815</v>
      </c>
      <c r="I753" s="23">
        <f t="shared" ca="1" si="58"/>
        <v>16038</v>
      </c>
      <c r="J753" s="13">
        <f t="shared" ca="1" si="59"/>
        <v>82256.625</v>
      </c>
    </row>
    <row r="754" spans="1:10">
      <c r="A754" s="21">
        <f t="shared" ca="1" si="55"/>
        <v>45339</v>
      </c>
      <c r="B754" s="18" t="str">
        <f ca="1">INDEX(Regions!A$1:A$5, RANDBETWEEN(1, ROWS(Regions!A$1:A$5)))</f>
        <v>דרום</v>
      </c>
      <c r="C754" s="22" t="str">
        <f ca="1">INDEX(Agents!A$1:A$6, RANDBETWEEN(1, ROWS(Agents!A$1:A$6)))</f>
        <v>יובל כהן</v>
      </c>
      <c r="D754" s="18" t="str">
        <f ca="1">INDEX(Payment_Methods!A$1:A$5, RANDBETWEEN(1, ROWS([1]Payment_method!A$1:A$5)))</f>
        <v>PayBox</v>
      </c>
      <c r="E754" s="23">
        <f ca="1">H754*Agent_Commission!$A$2</f>
        <v>1578.9375</v>
      </c>
      <c r="F754" s="19">
        <f t="shared" ca="1" si="56"/>
        <v>17500</v>
      </c>
      <c r="G754" s="20">
        <f ca="1">VLOOKUP(A:A,BOA!F:G,2,FALSE)</f>
        <v>3.609</v>
      </c>
      <c r="H754" s="13">
        <f t="shared" ca="1" si="57"/>
        <v>63157.5</v>
      </c>
      <c r="I754" s="23">
        <f t="shared" ca="1" si="58"/>
        <v>52498</v>
      </c>
      <c r="J754" s="13">
        <f t="shared" ca="1" si="59"/>
        <v>9080.5625</v>
      </c>
    </row>
    <row r="755" spans="1:10">
      <c r="A755" s="21">
        <f t="shared" ca="1" si="55"/>
        <v>45385</v>
      </c>
      <c r="B755" s="18" t="str">
        <f ca="1">INDEX(Regions!A$1:A$5, RANDBETWEEN(1, ROWS(Regions!A$1:A$5)))</f>
        <v>צפון</v>
      </c>
      <c r="C755" s="22" t="str">
        <f ca="1">INDEX(Agents!A$1:A$6, RANDBETWEEN(1, ROWS(Agents!A$1:A$6)))</f>
        <v>מיכל רוזנברג</v>
      </c>
      <c r="D755" s="18" t="str">
        <f ca="1">INDEX(Payment_Methods!A$1:A$5, RANDBETWEEN(1, ROWS([1]Payment_method!A$1:A$5)))</f>
        <v>Cash</v>
      </c>
      <c r="E755" s="23">
        <f ca="1">H755*Agent_Commission!$A$2</f>
        <v>3685.3500000000004</v>
      </c>
      <c r="F755" s="19">
        <f t="shared" ca="1" si="56"/>
        <v>39500</v>
      </c>
      <c r="G755" s="20">
        <f ca="1">VLOOKUP(A:A,BOA!F:G,2,FALSE)</f>
        <v>3.7320000000000002</v>
      </c>
      <c r="H755" s="13">
        <f t="shared" ca="1" si="57"/>
        <v>147414</v>
      </c>
      <c r="I755" s="23">
        <f t="shared" ca="1" si="58"/>
        <v>54653</v>
      </c>
      <c r="J755" s="13">
        <f t="shared" ca="1" si="59"/>
        <v>89075.65</v>
      </c>
    </row>
    <row r="756" spans="1:10">
      <c r="A756" s="21">
        <f t="shared" ca="1" si="55"/>
        <v>45270</v>
      </c>
      <c r="B756" s="18" t="str">
        <f ca="1">INDEX(Regions!A$1:A$5, RANDBETWEEN(1, ROWS(Regions!A$1:A$5)))</f>
        <v>מרכז</v>
      </c>
      <c r="C756" s="22" t="str">
        <f ca="1">INDEX(Agents!A$1:A$6, RANDBETWEEN(1, ROWS(Agents!A$1:A$6)))</f>
        <v>אורי גולדשטיין</v>
      </c>
      <c r="D756" s="18" t="str">
        <f ca="1">INDEX(Payment_Methods!A$1:A$5, RANDBETWEEN(1, ROWS([1]Payment_method!A$1:A$5)))</f>
        <v>Bit</v>
      </c>
      <c r="E756" s="23">
        <f ca="1">H756*Agent_Commission!$A$2</f>
        <v>2819.7250000000004</v>
      </c>
      <c r="F756" s="19">
        <f t="shared" ca="1" si="56"/>
        <v>30500</v>
      </c>
      <c r="G756" s="20">
        <f ca="1">VLOOKUP(A:A,BOA!F:G,2,FALSE)</f>
        <v>3.698</v>
      </c>
      <c r="H756" s="13">
        <f t="shared" ca="1" si="57"/>
        <v>112789</v>
      </c>
      <c r="I756" s="23">
        <f t="shared" ca="1" si="58"/>
        <v>54946</v>
      </c>
      <c r="J756" s="13">
        <f t="shared" ca="1" si="59"/>
        <v>55023.275000000001</v>
      </c>
    </row>
    <row r="757" spans="1:10">
      <c r="A757" s="21">
        <f t="shared" ca="1" si="55"/>
        <v>45545</v>
      </c>
      <c r="B757" s="18" t="str">
        <f ca="1">INDEX(Regions!A$1:A$5, RANDBETWEEN(1, ROWS(Regions!A$1:A$5)))</f>
        <v>מרכז</v>
      </c>
      <c r="C757" s="22" t="str">
        <f ca="1">INDEX(Agents!A$1:A$6, RANDBETWEEN(1, ROWS(Agents!A$1:A$6)))</f>
        <v>אורי גולדשטיין</v>
      </c>
      <c r="D757" s="18" t="str">
        <f ca="1">INDEX(Payment_Methods!A$1:A$5, RANDBETWEEN(1, ROWS([1]Payment_method!A$1:A$5)))</f>
        <v>Bit</v>
      </c>
      <c r="E757" s="23">
        <f ca="1">H757*Agent_Commission!$A$2</f>
        <v>3057.4375</v>
      </c>
      <c r="F757" s="19">
        <f t="shared" ca="1" si="56"/>
        <v>32500</v>
      </c>
      <c r="G757" s="20">
        <f ca="1">VLOOKUP(A:A,BOA!F:G,2,FALSE)</f>
        <v>3.7629999999999999</v>
      </c>
      <c r="H757" s="13">
        <f t="shared" ca="1" si="57"/>
        <v>122297.5</v>
      </c>
      <c r="I757" s="23">
        <f t="shared" ca="1" si="58"/>
        <v>21516</v>
      </c>
      <c r="J757" s="13">
        <f t="shared" ca="1" si="59"/>
        <v>97724.0625</v>
      </c>
    </row>
    <row r="758" spans="1:10">
      <c r="A758" s="21">
        <f t="shared" ca="1" si="55"/>
        <v>45510</v>
      </c>
      <c r="B758" s="18" t="str">
        <f ca="1">INDEX(Regions!A$1:A$5, RANDBETWEEN(1, ROWS(Regions!A$1:A$5)))</f>
        <v>מערב</v>
      </c>
      <c r="C758" s="22" t="str">
        <f ca="1">INDEX(Agents!A$1:A$6, RANDBETWEEN(1, ROWS(Agents!A$1:A$6)))</f>
        <v>יעל פרידמן</v>
      </c>
      <c r="D758" s="18" t="str">
        <f ca="1">INDEX(Payment_Methods!A$1:A$5, RANDBETWEEN(1, ROWS([1]Payment_method!A$1:A$5)))</f>
        <v>Cash</v>
      </c>
      <c r="E758" s="23">
        <f ca="1">H758*Agent_Commission!$A$2</f>
        <v>2257.7625000000003</v>
      </c>
      <c r="F758" s="19">
        <f t="shared" ca="1" si="56"/>
        <v>23500</v>
      </c>
      <c r="G758" s="20">
        <f ca="1">VLOOKUP(A:A,BOA!F:G,2,FALSE)</f>
        <v>3.843</v>
      </c>
      <c r="H758" s="13">
        <f t="shared" ca="1" si="57"/>
        <v>90310.5</v>
      </c>
      <c r="I758" s="23">
        <f t="shared" ca="1" si="58"/>
        <v>48486</v>
      </c>
      <c r="J758" s="13">
        <f t="shared" ca="1" si="59"/>
        <v>39566.737500000003</v>
      </c>
    </row>
    <row r="759" spans="1:10">
      <c r="A759" s="21">
        <f t="shared" ca="1" si="55"/>
        <v>45467</v>
      </c>
      <c r="B759" s="18" t="str">
        <f ca="1">INDEX(Regions!A$1:A$5, RANDBETWEEN(1, ROWS(Regions!A$1:A$5)))</f>
        <v>מזרח</v>
      </c>
      <c r="C759" s="22" t="str">
        <f ca="1">INDEX(Agents!A$1:A$6, RANDBETWEEN(1, ROWS(Agents!A$1:A$6)))</f>
        <v>מיכל רוזנברג</v>
      </c>
      <c r="D759" s="18" t="str">
        <f ca="1">INDEX(Payment_Methods!A$1:A$5, RANDBETWEEN(1, ROWS([1]Payment_method!A$1:A$5)))</f>
        <v>Credit</v>
      </c>
      <c r="E759" s="23">
        <f ca="1">H759*Agent_Commission!$A$2</f>
        <v>3072.3</v>
      </c>
      <c r="F759" s="19">
        <f t="shared" ca="1" si="56"/>
        <v>33000</v>
      </c>
      <c r="G759" s="20">
        <f ca="1">VLOOKUP(A:A,BOA!F:G,2,FALSE)</f>
        <v>3.7240000000000002</v>
      </c>
      <c r="H759" s="13">
        <f t="shared" ca="1" si="57"/>
        <v>122892</v>
      </c>
      <c r="I759" s="23">
        <f t="shared" ca="1" si="58"/>
        <v>22522</v>
      </c>
      <c r="J759" s="13">
        <f t="shared" ca="1" si="59"/>
        <v>97297.7</v>
      </c>
    </row>
    <row r="760" spans="1:10">
      <c r="A760" s="21">
        <f t="shared" ca="1" si="55"/>
        <v>45336</v>
      </c>
      <c r="B760" s="18" t="str">
        <f ca="1">INDEX(Regions!A$1:A$5, RANDBETWEEN(1, ROWS(Regions!A$1:A$5)))</f>
        <v>מרכז</v>
      </c>
      <c r="C760" s="22" t="str">
        <f ca="1">INDEX(Agents!A$1:A$6, RANDBETWEEN(1, ROWS(Agents!A$1:A$6)))</f>
        <v>נועם אברמוביץ</v>
      </c>
      <c r="D760" s="18" t="str">
        <f ca="1">INDEX(Payment_Methods!A$1:A$5, RANDBETWEEN(1, ROWS([1]Payment_method!A$1:A$5)))</f>
        <v>PayPal</v>
      </c>
      <c r="E760" s="23">
        <f ca="1">H760*Agent_Commission!$A$2</f>
        <v>3020.3250000000003</v>
      </c>
      <c r="F760" s="19">
        <f t="shared" ca="1" si="56"/>
        <v>33000</v>
      </c>
      <c r="G760" s="20">
        <f ca="1">VLOOKUP(A:A,BOA!F:G,2,FALSE)</f>
        <v>3.661</v>
      </c>
      <c r="H760" s="13">
        <f t="shared" ca="1" si="57"/>
        <v>120813</v>
      </c>
      <c r="I760" s="23">
        <f t="shared" ca="1" si="58"/>
        <v>54189</v>
      </c>
      <c r="J760" s="13">
        <f t="shared" ca="1" si="59"/>
        <v>63603.675000000003</v>
      </c>
    </row>
    <row r="761" spans="1:10">
      <c r="A761" s="21">
        <f t="shared" ca="1" si="55"/>
        <v>45264</v>
      </c>
      <c r="B761" s="18" t="str">
        <f ca="1">INDEX(Regions!A$1:A$5, RANDBETWEEN(1, ROWS(Regions!A$1:A$5)))</f>
        <v>מרכז</v>
      </c>
      <c r="C761" s="22" t="str">
        <f ca="1">INDEX(Agents!A$1:A$6, RANDBETWEEN(1, ROWS(Agents!A$1:A$6)))</f>
        <v>דניאל לוי</v>
      </c>
      <c r="D761" s="18" t="str">
        <f ca="1">INDEX(Payment_Methods!A$1:A$5, RANDBETWEEN(1, ROWS([1]Payment_method!A$1:A$5)))</f>
        <v>PayBox</v>
      </c>
      <c r="E761" s="23">
        <f ca="1">H761*Agent_Commission!$A$2</f>
        <v>3105.4500000000003</v>
      </c>
      <c r="F761" s="19">
        <f t="shared" ca="1" si="56"/>
        <v>33500</v>
      </c>
      <c r="G761" s="20">
        <f ca="1">VLOOKUP(A:A,BOA!F:G,2,FALSE)</f>
        <v>3.7080000000000002</v>
      </c>
      <c r="H761" s="13">
        <f t="shared" ca="1" si="57"/>
        <v>124218</v>
      </c>
      <c r="I761" s="23">
        <f t="shared" ca="1" si="58"/>
        <v>16860</v>
      </c>
      <c r="J761" s="13">
        <f t="shared" ca="1" si="59"/>
        <v>104252.55</v>
      </c>
    </row>
    <row r="762" spans="1:10">
      <c r="A762" s="21">
        <f t="shared" ca="1" si="55"/>
        <v>45359</v>
      </c>
      <c r="B762" s="18" t="str">
        <f ca="1">INDEX(Regions!A$1:A$5, RANDBETWEEN(1, ROWS(Regions!A$1:A$5)))</f>
        <v>מערב</v>
      </c>
      <c r="C762" s="22" t="str">
        <f ca="1">INDEX(Agents!A$1:A$6, RANDBETWEEN(1, ROWS(Agents!A$1:A$6)))</f>
        <v>דניאל לוי</v>
      </c>
      <c r="D762" s="18" t="str">
        <f ca="1">INDEX(Payment_Methods!A$1:A$5, RANDBETWEEN(1, ROWS([1]Payment_method!A$1:A$5)))</f>
        <v>PayPal</v>
      </c>
      <c r="E762" s="23">
        <f ca="1">H762*Agent_Commission!$A$2</f>
        <v>1789</v>
      </c>
      <c r="F762" s="19">
        <f t="shared" ca="1" si="56"/>
        <v>20000</v>
      </c>
      <c r="G762" s="20">
        <f ca="1">VLOOKUP(A:A,BOA!F:G,2,FALSE)</f>
        <v>3.5779999999999998</v>
      </c>
      <c r="H762" s="13">
        <f t="shared" ca="1" si="57"/>
        <v>71560</v>
      </c>
      <c r="I762" s="23">
        <f t="shared" ca="1" si="58"/>
        <v>43543</v>
      </c>
      <c r="J762" s="13">
        <f t="shared" ca="1" si="59"/>
        <v>26228</v>
      </c>
    </row>
    <row r="763" spans="1:10">
      <c r="A763" s="21">
        <f t="shared" ca="1" si="55"/>
        <v>45591</v>
      </c>
      <c r="B763" s="18" t="str">
        <f ca="1">INDEX(Regions!A$1:A$5, RANDBETWEEN(1, ROWS(Regions!A$1:A$5)))</f>
        <v>מזרח</v>
      </c>
      <c r="C763" s="22" t="str">
        <f ca="1">INDEX(Agents!A$1:A$6, RANDBETWEEN(1, ROWS(Agents!A$1:A$6)))</f>
        <v>נועם אברמוביץ</v>
      </c>
      <c r="D763" s="18" t="str">
        <f ca="1">INDEX(Payment_Methods!A$1:A$5, RANDBETWEEN(1, ROWS([1]Payment_method!A$1:A$5)))</f>
        <v>PayBox</v>
      </c>
      <c r="E763" s="23">
        <f ca="1">H763*Agent_Commission!$A$2</f>
        <v>1466.6875</v>
      </c>
      <c r="F763" s="19">
        <f t="shared" ca="1" si="56"/>
        <v>15500</v>
      </c>
      <c r="G763" s="20">
        <f ca="1">VLOOKUP(A:A,BOA!F:G,2,FALSE)</f>
        <v>3.7850000000000001</v>
      </c>
      <c r="H763" s="13">
        <f t="shared" ca="1" si="57"/>
        <v>58667.5</v>
      </c>
      <c r="I763" s="23">
        <f t="shared" ca="1" si="58"/>
        <v>54229</v>
      </c>
      <c r="J763" s="13">
        <f t="shared" ca="1" si="59"/>
        <v>2971.8125</v>
      </c>
    </row>
    <row r="764" spans="1:10">
      <c r="A764" s="21">
        <f t="shared" ca="1" si="55"/>
        <v>45329</v>
      </c>
      <c r="B764" s="18" t="str">
        <f ca="1">INDEX(Regions!A$1:A$5, RANDBETWEEN(1, ROWS(Regions!A$1:A$5)))</f>
        <v>צפון</v>
      </c>
      <c r="C764" s="22" t="str">
        <f ca="1">INDEX(Agents!A$1:A$6, RANDBETWEEN(1, ROWS(Agents!A$1:A$6)))</f>
        <v>נועם אברמוביץ</v>
      </c>
      <c r="D764" s="18" t="str">
        <f ca="1">INDEX(Payment_Methods!A$1:A$5, RANDBETWEEN(1, ROWS([1]Payment_method!A$1:A$5)))</f>
        <v>PayPal</v>
      </c>
      <c r="E764" s="23">
        <f ca="1">H764*Agent_Commission!$A$2</f>
        <v>2781.6000000000004</v>
      </c>
      <c r="F764" s="19">
        <f t="shared" ca="1" si="56"/>
        <v>30500</v>
      </c>
      <c r="G764" s="20">
        <f ca="1">VLOOKUP(A:A,BOA!F:G,2,FALSE)</f>
        <v>3.6480000000000001</v>
      </c>
      <c r="H764" s="13">
        <f t="shared" ca="1" si="57"/>
        <v>111264</v>
      </c>
      <c r="I764" s="23">
        <f t="shared" ca="1" si="58"/>
        <v>36330</v>
      </c>
      <c r="J764" s="13">
        <f t="shared" ca="1" si="59"/>
        <v>72152.399999999994</v>
      </c>
    </row>
    <row r="765" spans="1:10">
      <c r="A765" s="21">
        <f t="shared" ca="1" si="55"/>
        <v>45350</v>
      </c>
      <c r="B765" s="18" t="str">
        <f ca="1">INDEX(Regions!A$1:A$5, RANDBETWEEN(1, ROWS(Regions!A$1:A$5)))</f>
        <v>מערב</v>
      </c>
      <c r="C765" s="22" t="str">
        <f ca="1">INDEX(Agents!A$1:A$6, RANDBETWEEN(1, ROWS(Agents!A$1:A$6)))</f>
        <v>דניאל לוי</v>
      </c>
      <c r="D765" s="18" t="str">
        <f ca="1">INDEX(Payment_Methods!A$1:A$5, RANDBETWEEN(1, ROWS([1]Payment_method!A$1:A$5)))</f>
        <v>PayBox</v>
      </c>
      <c r="E765" s="23">
        <f ca="1">H765*Agent_Commission!$A$2</f>
        <v>3112.7625000000003</v>
      </c>
      <c r="F765" s="19">
        <f t="shared" ca="1" si="56"/>
        <v>34500</v>
      </c>
      <c r="G765" s="20">
        <f ca="1">VLOOKUP(A:A,BOA!F:G,2,FALSE)</f>
        <v>3.609</v>
      </c>
      <c r="H765" s="13">
        <f t="shared" ca="1" si="57"/>
        <v>124510.5</v>
      </c>
      <c r="I765" s="23">
        <f t="shared" ca="1" si="58"/>
        <v>30883</v>
      </c>
      <c r="J765" s="13">
        <f t="shared" ca="1" si="59"/>
        <v>90514.737500000003</v>
      </c>
    </row>
    <row r="766" spans="1:10">
      <c r="A766" s="21">
        <f t="shared" ca="1" si="55"/>
        <v>45287</v>
      </c>
      <c r="B766" s="18" t="str">
        <f ca="1">INDEX(Regions!A$1:A$5, RANDBETWEEN(1, ROWS(Regions!A$1:A$5)))</f>
        <v>מזרח</v>
      </c>
      <c r="C766" s="22" t="str">
        <f ca="1">INDEX(Agents!A$1:A$6, RANDBETWEEN(1, ROWS(Agents!A$1:A$6)))</f>
        <v>אורי גולדשטיין</v>
      </c>
      <c r="D766" s="18" t="str">
        <f ca="1">INDEX(Payment_Methods!A$1:A$5, RANDBETWEEN(1, ROWS([1]Payment_method!A$1:A$5)))</f>
        <v>Bit</v>
      </c>
      <c r="E766" s="23">
        <f ca="1">H766*Agent_Commission!$A$2</f>
        <v>906</v>
      </c>
      <c r="F766" s="19">
        <f t="shared" ca="1" si="56"/>
        <v>10000</v>
      </c>
      <c r="G766" s="20">
        <f ca="1">VLOOKUP(A:A,BOA!F:G,2,FALSE)</f>
        <v>3.6240000000000001</v>
      </c>
      <c r="H766" s="13">
        <f t="shared" ca="1" si="57"/>
        <v>36240</v>
      </c>
      <c r="I766" s="23">
        <f t="shared" ca="1" si="58"/>
        <v>53178</v>
      </c>
      <c r="J766" s="13">
        <f t="shared" ca="1" si="59"/>
        <v>-17844</v>
      </c>
    </row>
    <row r="767" spans="1:10">
      <c r="A767" s="21">
        <f t="shared" ca="1" si="55"/>
        <v>45431</v>
      </c>
      <c r="B767" s="18" t="str">
        <f ca="1">INDEX(Regions!A$1:A$5, RANDBETWEEN(1, ROWS(Regions!A$1:A$5)))</f>
        <v>מרכז</v>
      </c>
      <c r="C767" s="22" t="str">
        <f ca="1">INDEX(Agents!A$1:A$6, RANDBETWEEN(1, ROWS(Agents!A$1:A$6)))</f>
        <v>מיכל רוזנברג</v>
      </c>
      <c r="D767" s="18" t="str">
        <f ca="1">INDEX(Payment_Methods!A$1:A$5, RANDBETWEEN(1, ROWS([1]Payment_method!A$1:A$5)))</f>
        <v>Credit</v>
      </c>
      <c r="E767" s="23">
        <f ca="1">H767*Agent_Commission!$A$2</f>
        <v>2833.4500000000003</v>
      </c>
      <c r="F767" s="19">
        <f t="shared" ca="1" si="56"/>
        <v>30500</v>
      </c>
      <c r="G767" s="20">
        <f ca="1">VLOOKUP(A:A,BOA!F:G,2,FALSE)</f>
        <v>3.7160000000000002</v>
      </c>
      <c r="H767" s="13">
        <f t="shared" ca="1" si="57"/>
        <v>113338</v>
      </c>
      <c r="I767" s="23">
        <f t="shared" ca="1" si="58"/>
        <v>39456</v>
      </c>
      <c r="J767" s="13">
        <f t="shared" ca="1" si="59"/>
        <v>71048.55</v>
      </c>
    </row>
    <row r="768" spans="1:10">
      <c r="A768" s="21">
        <f t="shared" ca="1" si="55"/>
        <v>45514</v>
      </c>
      <c r="B768" s="18" t="str">
        <f ca="1">INDEX(Regions!A$1:A$5, RANDBETWEEN(1, ROWS(Regions!A$1:A$5)))</f>
        <v>מזרח</v>
      </c>
      <c r="C768" s="22" t="str">
        <f ca="1">INDEX(Agents!A$1:A$6, RANDBETWEEN(1, ROWS(Agents!A$1:A$6)))</f>
        <v>יובל כהן</v>
      </c>
      <c r="D768" s="18" t="str">
        <f ca="1">INDEX(Payment_Methods!A$1:A$5, RANDBETWEEN(1, ROWS([1]Payment_method!A$1:A$5)))</f>
        <v>PayPal</v>
      </c>
      <c r="E768" s="23">
        <f ca="1">H768*Agent_Commission!$A$2</f>
        <v>935.5</v>
      </c>
      <c r="F768" s="19">
        <f t="shared" ca="1" si="56"/>
        <v>10000</v>
      </c>
      <c r="G768" s="20">
        <f ca="1">VLOOKUP(A:A,BOA!F:G,2,FALSE)</f>
        <v>3.742</v>
      </c>
      <c r="H768" s="13">
        <f t="shared" ca="1" si="57"/>
        <v>37420</v>
      </c>
      <c r="I768" s="23">
        <f t="shared" ca="1" si="58"/>
        <v>45729</v>
      </c>
      <c r="J768" s="13">
        <f t="shared" ca="1" si="59"/>
        <v>-9244.5</v>
      </c>
    </row>
    <row r="769" spans="1:10">
      <c r="A769" s="21">
        <f t="shared" ca="1" si="55"/>
        <v>45606</v>
      </c>
      <c r="B769" s="18" t="str">
        <f ca="1">INDEX(Regions!A$1:A$5, RANDBETWEEN(1, ROWS(Regions!A$1:A$5)))</f>
        <v>מרכז</v>
      </c>
      <c r="C769" s="22" t="str">
        <f ca="1">INDEX(Agents!A$1:A$6, RANDBETWEEN(1, ROWS(Agents!A$1:A$6)))</f>
        <v>יובל כהן</v>
      </c>
      <c r="D769" s="18" t="str">
        <f ca="1">INDEX(Payment_Methods!A$1:A$5, RANDBETWEEN(1, ROWS([1]Payment_method!A$1:A$5)))</f>
        <v>Cash</v>
      </c>
      <c r="E769" s="23">
        <f ca="1">H769*Agent_Commission!$A$2</f>
        <v>3303.2750000000001</v>
      </c>
      <c r="F769" s="19">
        <f t="shared" ca="1" si="56"/>
        <v>35500</v>
      </c>
      <c r="G769" s="20">
        <f ca="1">VLOOKUP(A:A,BOA!F:G,2,FALSE)</f>
        <v>3.722</v>
      </c>
      <c r="H769" s="13">
        <f t="shared" ca="1" si="57"/>
        <v>132131</v>
      </c>
      <c r="I769" s="23">
        <f t="shared" ca="1" si="58"/>
        <v>21422</v>
      </c>
      <c r="J769" s="13">
        <f t="shared" ca="1" si="59"/>
        <v>107405.72500000001</v>
      </c>
    </row>
    <row r="770" spans="1:10">
      <c r="A770" s="21">
        <f t="shared" ca="1" si="55"/>
        <v>45597</v>
      </c>
      <c r="B770" s="18" t="str">
        <f ca="1">INDEX(Regions!A$1:A$5, RANDBETWEEN(1, ROWS(Regions!A$1:A$5)))</f>
        <v>מרכז</v>
      </c>
      <c r="C770" s="22" t="str">
        <f ca="1">INDEX(Agents!A$1:A$6, RANDBETWEEN(1, ROWS(Agents!A$1:A$6)))</f>
        <v>יעל פרידמן</v>
      </c>
      <c r="D770" s="18" t="str">
        <f ca="1">INDEX(Payment_Methods!A$1:A$5, RANDBETWEEN(1, ROWS([1]Payment_method!A$1:A$5)))</f>
        <v>PayPal</v>
      </c>
      <c r="E770" s="23">
        <f ca="1">H770*Agent_Commission!$A$2</f>
        <v>3761</v>
      </c>
      <c r="F770" s="19">
        <f t="shared" ca="1" si="56"/>
        <v>40000</v>
      </c>
      <c r="G770" s="20">
        <f ca="1">VLOOKUP(A:A,BOA!F:G,2,FALSE)</f>
        <v>3.7610000000000001</v>
      </c>
      <c r="H770" s="13">
        <f t="shared" ca="1" si="57"/>
        <v>150440</v>
      </c>
      <c r="I770" s="23">
        <f t="shared" ca="1" si="58"/>
        <v>40152</v>
      </c>
      <c r="J770" s="13">
        <f t="shared" ca="1" si="59"/>
        <v>106527</v>
      </c>
    </row>
    <row r="771" spans="1:10">
      <c r="A771" s="21">
        <f t="shared" ref="A771:A834" ca="1" si="60">RANDBETWEEN(DATE(2023,12,1),DATE(2024,12,1))</f>
        <v>45270</v>
      </c>
      <c r="B771" s="18" t="str">
        <f ca="1">INDEX(Regions!A$1:A$5, RANDBETWEEN(1, ROWS(Regions!A$1:A$5)))</f>
        <v>מזרח</v>
      </c>
      <c r="C771" s="22" t="str">
        <f ca="1">INDEX(Agents!A$1:A$6, RANDBETWEEN(1, ROWS(Agents!A$1:A$6)))</f>
        <v>מיכל רוזנברג</v>
      </c>
      <c r="D771" s="18" t="str">
        <f ca="1">INDEX(Payment_Methods!A$1:A$5, RANDBETWEEN(1, ROWS([1]Payment_method!A$1:A$5)))</f>
        <v>Cash</v>
      </c>
      <c r="E771" s="23">
        <f ca="1">H771*Agent_Commission!$A$2</f>
        <v>2403.7000000000003</v>
      </c>
      <c r="F771" s="19">
        <f t="shared" ref="F771:F834" ca="1" si="61">RANDBETWEEN(20, 80)*500</f>
        <v>26000</v>
      </c>
      <c r="G771" s="20">
        <f ca="1">VLOOKUP(A:A,BOA!F:G,2,FALSE)</f>
        <v>3.698</v>
      </c>
      <c r="H771" s="13">
        <f t="shared" ref="H771:H834" ca="1" si="62">F771*G771</f>
        <v>96148</v>
      </c>
      <c r="I771" s="23">
        <f t="shared" ref="I771:I834" ca="1" si="63">RANDBETWEEN(15000, 55000)</f>
        <v>30502</v>
      </c>
      <c r="J771" s="13">
        <f t="shared" ref="J771:J834" ca="1" si="64">H771-I771-E771</f>
        <v>63242.3</v>
      </c>
    </row>
    <row r="772" spans="1:10">
      <c r="A772" s="21">
        <f t="shared" ca="1" si="60"/>
        <v>45383</v>
      </c>
      <c r="B772" s="18" t="str">
        <f ca="1">INDEX(Regions!A$1:A$5, RANDBETWEEN(1, ROWS(Regions!A$1:A$5)))</f>
        <v>מערב</v>
      </c>
      <c r="C772" s="22" t="str">
        <f ca="1">INDEX(Agents!A$1:A$6, RANDBETWEEN(1, ROWS(Agents!A$1:A$6)))</f>
        <v>מיכל רוזנברג</v>
      </c>
      <c r="D772" s="18" t="str">
        <f ca="1">INDEX(Payment_Methods!A$1:A$5, RANDBETWEEN(1, ROWS([1]Payment_method!A$1:A$5)))</f>
        <v>PayPal</v>
      </c>
      <c r="E772" s="23">
        <f ca="1">H772*Agent_Commission!$A$2</f>
        <v>1739.9250000000002</v>
      </c>
      <c r="F772" s="19">
        <f t="shared" ca="1" si="61"/>
        <v>19000</v>
      </c>
      <c r="G772" s="20">
        <f ca="1">VLOOKUP(A:A,BOA!F:G,2,FALSE)</f>
        <v>3.6629999999999998</v>
      </c>
      <c r="H772" s="13">
        <f t="shared" ca="1" si="62"/>
        <v>69597</v>
      </c>
      <c r="I772" s="23">
        <f t="shared" ca="1" si="63"/>
        <v>43646</v>
      </c>
      <c r="J772" s="13">
        <f t="shared" ca="1" si="64"/>
        <v>24211.075000000001</v>
      </c>
    </row>
    <row r="773" spans="1:10">
      <c r="A773" s="21">
        <f t="shared" ca="1" si="60"/>
        <v>45321</v>
      </c>
      <c r="B773" s="18" t="str">
        <f ca="1">INDEX(Regions!A$1:A$5, RANDBETWEEN(1, ROWS(Regions!A$1:A$5)))</f>
        <v>מערב</v>
      </c>
      <c r="C773" s="22" t="str">
        <f ca="1">INDEX(Agents!A$1:A$6, RANDBETWEEN(1, ROWS(Agents!A$1:A$6)))</f>
        <v>נועם אברמוביץ</v>
      </c>
      <c r="D773" s="18" t="str">
        <f ca="1">INDEX(Payment_Methods!A$1:A$5, RANDBETWEEN(1, ROWS([1]Payment_method!A$1:A$5)))</f>
        <v>PayBox</v>
      </c>
      <c r="E773" s="23">
        <f ca="1">H773*Agent_Commission!$A$2</f>
        <v>1186.9000000000001</v>
      </c>
      <c r="F773" s="19">
        <f t="shared" ca="1" si="61"/>
        <v>13000</v>
      </c>
      <c r="G773" s="20">
        <f ca="1">VLOOKUP(A:A,BOA!F:G,2,FALSE)</f>
        <v>3.6520000000000001</v>
      </c>
      <c r="H773" s="13">
        <f t="shared" ca="1" si="62"/>
        <v>47476</v>
      </c>
      <c r="I773" s="23">
        <f t="shared" ca="1" si="63"/>
        <v>15452</v>
      </c>
      <c r="J773" s="13">
        <f t="shared" ca="1" si="64"/>
        <v>30837.1</v>
      </c>
    </row>
    <row r="774" spans="1:10">
      <c r="A774" s="21">
        <f t="shared" ca="1" si="60"/>
        <v>45527</v>
      </c>
      <c r="B774" s="18" t="str">
        <f ca="1">INDEX(Regions!A$1:A$5, RANDBETWEEN(1, ROWS(Regions!A$1:A$5)))</f>
        <v>מערב</v>
      </c>
      <c r="C774" s="22" t="str">
        <f ca="1">INDEX(Agents!A$1:A$6, RANDBETWEEN(1, ROWS(Agents!A$1:A$6)))</f>
        <v>אורי גולדשטיין</v>
      </c>
      <c r="D774" s="18" t="str">
        <f ca="1">INDEX(Payment_Methods!A$1:A$5, RANDBETWEEN(1, ROWS([1]Payment_method!A$1:A$5)))</f>
        <v>PayPal</v>
      </c>
      <c r="E774" s="23">
        <f ca="1">H774*Agent_Commission!$A$2</f>
        <v>1759.4</v>
      </c>
      <c r="F774" s="19">
        <f t="shared" ca="1" si="61"/>
        <v>19000</v>
      </c>
      <c r="G774" s="20">
        <f ca="1">VLOOKUP(A:A,BOA!F:G,2,FALSE)</f>
        <v>3.7040000000000002</v>
      </c>
      <c r="H774" s="13">
        <f t="shared" ca="1" si="62"/>
        <v>70376</v>
      </c>
      <c r="I774" s="23">
        <f t="shared" ca="1" si="63"/>
        <v>34266</v>
      </c>
      <c r="J774" s="13">
        <f t="shared" ca="1" si="64"/>
        <v>34350.6</v>
      </c>
    </row>
    <row r="775" spans="1:10">
      <c r="A775" s="21">
        <f t="shared" ca="1" si="60"/>
        <v>45440</v>
      </c>
      <c r="B775" s="18" t="str">
        <f ca="1">INDEX(Regions!A$1:A$5, RANDBETWEEN(1, ROWS(Regions!A$1:A$5)))</f>
        <v>דרום</v>
      </c>
      <c r="C775" s="22" t="str">
        <f ca="1">INDEX(Agents!A$1:A$6, RANDBETWEEN(1, ROWS(Agents!A$1:A$6)))</f>
        <v>יעל פרידמן</v>
      </c>
      <c r="D775" s="18" t="str">
        <f ca="1">INDEX(Payment_Methods!A$1:A$5, RANDBETWEEN(1, ROWS([1]Payment_method!A$1:A$5)))</f>
        <v>PayPal</v>
      </c>
      <c r="E775" s="23">
        <f ca="1">H775*Agent_Commission!$A$2</f>
        <v>1699.6875</v>
      </c>
      <c r="F775" s="19">
        <f t="shared" ca="1" si="61"/>
        <v>18500</v>
      </c>
      <c r="G775" s="20">
        <f ca="1">VLOOKUP(A:A,BOA!F:G,2,FALSE)</f>
        <v>3.6749999999999998</v>
      </c>
      <c r="H775" s="13">
        <f t="shared" ca="1" si="62"/>
        <v>67987.5</v>
      </c>
      <c r="I775" s="23">
        <f t="shared" ca="1" si="63"/>
        <v>34886</v>
      </c>
      <c r="J775" s="13">
        <f t="shared" ca="1" si="64"/>
        <v>31401.8125</v>
      </c>
    </row>
    <row r="776" spans="1:10">
      <c r="A776" s="21">
        <f t="shared" ca="1" si="60"/>
        <v>45562</v>
      </c>
      <c r="B776" s="18" t="str">
        <f ca="1">INDEX(Regions!A$1:A$5, RANDBETWEEN(1, ROWS(Regions!A$1:A$5)))</f>
        <v>צפון</v>
      </c>
      <c r="C776" s="22" t="str">
        <f ca="1">INDEX(Agents!A$1:A$6, RANDBETWEEN(1, ROWS(Agents!A$1:A$6)))</f>
        <v>מיכל רוזנברג</v>
      </c>
      <c r="D776" s="18" t="str">
        <f ca="1">INDEX(Payment_Methods!A$1:A$5, RANDBETWEEN(1, ROWS([1]Payment_method!A$1:A$5)))</f>
        <v>Credit</v>
      </c>
      <c r="E776" s="23">
        <f ca="1">H776*Agent_Commission!$A$2</f>
        <v>3333.6000000000004</v>
      </c>
      <c r="F776" s="19">
        <f t="shared" ca="1" si="61"/>
        <v>36000</v>
      </c>
      <c r="G776" s="20">
        <f ca="1">VLOOKUP(A:A,BOA!F:G,2,FALSE)</f>
        <v>3.7040000000000002</v>
      </c>
      <c r="H776" s="13">
        <f t="shared" ca="1" si="62"/>
        <v>133344</v>
      </c>
      <c r="I776" s="23">
        <f t="shared" ca="1" si="63"/>
        <v>20593</v>
      </c>
      <c r="J776" s="13">
        <f t="shared" ca="1" si="64"/>
        <v>109417.4</v>
      </c>
    </row>
    <row r="777" spans="1:10">
      <c r="A777" s="21">
        <f t="shared" ca="1" si="60"/>
        <v>45345</v>
      </c>
      <c r="B777" s="18" t="str">
        <f ca="1">INDEX(Regions!A$1:A$5, RANDBETWEEN(1, ROWS(Regions!A$1:A$5)))</f>
        <v>צפון</v>
      </c>
      <c r="C777" s="22" t="str">
        <f ca="1">INDEX(Agents!A$1:A$6, RANDBETWEEN(1, ROWS(Agents!A$1:A$6)))</f>
        <v>אורי גולדשטיין</v>
      </c>
      <c r="D777" s="18" t="str">
        <f ca="1">INDEX(Payment_Methods!A$1:A$5, RANDBETWEEN(1, ROWS([1]Payment_method!A$1:A$5)))</f>
        <v>Cash</v>
      </c>
      <c r="E777" s="23">
        <f ca="1">H777*Agent_Commission!$A$2</f>
        <v>2045.25</v>
      </c>
      <c r="F777" s="19">
        <f t="shared" ca="1" si="61"/>
        <v>22500</v>
      </c>
      <c r="G777" s="20">
        <f ca="1">VLOOKUP(A:A,BOA!F:G,2,FALSE)</f>
        <v>3.6360000000000001</v>
      </c>
      <c r="H777" s="13">
        <f t="shared" ca="1" si="62"/>
        <v>81810</v>
      </c>
      <c r="I777" s="23">
        <f t="shared" ca="1" si="63"/>
        <v>54941</v>
      </c>
      <c r="J777" s="13">
        <f t="shared" ca="1" si="64"/>
        <v>24823.75</v>
      </c>
    </row>
    <row r="778" spans="1:10">
      <c r="A778" s="21">
        <f t="shared" ca="1" si="60"/>
        <v>45432</v>
      </c>
      <c r="B778" s="18" t="str">
        <f ca="1">INDEX(Regions!A$1:A$5, RANDBETWEEN(1, ROWS(Regions!A$1:A$5)))</f>
        <v>דרום</v>
      </c>
      <c r="C778" s="22" t="str">
        <f ca="1">INDEX(Agents!A$1:A$6, RANDBETWEEN(1, ROWS(Agents!A$1:A$6)))</f>
        <v>יעל פרידמן</v>
      </c>
      <c r="D778" s="18" t="str">
        <f ca="1">INDEX(Payment_Methods!A$1:A$5, RANDBETWEEN(1, ROWS([1]Payment_method!A$1:A$5)))</f>
        <v>Cash</v>
      </c>
      <c r="E778" s="23">
        <f ca="1">H778*Agent_Commission!$A$2</f>
        <v>3054.9750000000004</v>
      </c>
      <c r="F778" s="19">
        <f t="shared" ca="1" si="61"/>
        <v>33000</v>
      </c>
      <c r="G778" s="20">
        <f ca="1">VLOOKUP(A:A,BOA!F:G,2,FALSE)</f>
        <v>3.7029999999999998</v>
      </c>
      <c r="H778" s="13">
        <f t="shared" ca="1" si="62"/>
        <v>122199</v>
      </c>
      <c r="I778" s="23">
        <f t="shared" ca="1" si="63"/>
        <v>16530</v>
      </c>
      <c r="J778" s="13">
        <f t="shared" ca="1" si="64"/>
        <v>102614.02499999999</v>
      </c>
    </row>
    <row r="779" spans="1:10">
      <c r="A779" s="21">
        <f t="shared" ca="1" si="60"/>
        <v>45454</v>
      </c>
      <c r="B779" s="18" t="str">
        <f ca="1">INDEX(Regions!A$1:A$5, RANDBETWEEN(1, ROWS(Regions!A$1:A$5)))</f>
        <v>מזרח</v>
      </c>
      <c r="C779" s="22" t="str">
        <f ca="1">INDEX(Agents!A$1:A$6, RANDBETWEEN(1, ROWS(Agents!A$1:A$6)))</f>
        <v>מיכל רוזנברג</v>
      </c>
      <c r="D779" s="18" t="str">
        <f ca="1">INDEX(Payment_Methods!A$1:A$5, RANDBETWEEN(1, ROWS([1]Payment_method!A$1:A$5)))</f>
        <v>PayBox</v>
      </c>
      <c r="E779" s="23">
        <f ca="1">H779*Agent_Commission!$A$2</f>
        <v>2513.0250000000001</v>
      </c>
      <c r="F779" s="19">
        <f t="shared" ca="1" si="61"/>
        <v>27000</v>
      </c>
      <c r="G779" s="20">
        <f ca="1">VLOOKUP(A:A,BOA!F:G,2,FALSE)</f>
        <v>3.7229999999999999</v>
      </c>
      <c r="H779" s="13">
        <f t="shared" ca="1" si="62"/>
        <v>100521</v>
      </c>
      <c r="I779" s="23">
        <f t="shared" ca="1" si="63"/>
        <v>25738</v>
      </c>
      <c r="J779" s="13">
        <f t="shared" ca="1" si="64"/>
        <v>72269.975000000006</v>
      </c>
    </row>
    <row r="780" spans="1:10">
      <c r="A780" s="21">
        <f t="shared" ca="1" si="60"/>
        <v>45515</v>
      </c>
      <c r="B780" s="18" t="str">
        <f ca="1">INDEX(Regions!A$1:A$5, RANDBETWEEN(1, ROWS(Regions!A$1:A$5)))</f>
        <v>צפון</v>
      </c>
      <c r="C780" s="22" t="str">
        <f ca="1">INDEX(Agents!A$1:A$6, RANDBETWEEN(1, ROWS(Agents!A$1:A$6)))</f>
        <v>נועם אברמוביץ</v>
      </c>
      <c r="D780" s="18" t="str">
        <f ca="1">INDEX(Payment_Methods!A$1:A$5, RANDBETWEEN(1, ROWS([1]Payment_method!A$1:A$5)))</f>
        <v>Cash</v>
      </c>
      <c r="E780" s="23">
        <f ca="1">H780*Agent_Commission!$A$2</f>
        <v>1122.6000000000001</v>
      </c>
      <c r="F780" s="19">
        <f t="shared" ca="1" si="61"/>
        <v>12000</v>
      </c>
      <c r="G780" s="20">
        <f ca="1">VLOOKUP(A:A,BOA!F:G,2,FALSE)</f>
        <v>3.742</v>
      </c>
      <c r="H780" s="13">
        <f t="shared" ca="1" si="62"/>
        <v>44904</v>
      </c>
      <c r="I780" s="23">
        <f t="shared" ca="1" si="63"/>
        <v>40677</v>
      </c>
      <c r="J780" s="13">
        <f t="shared" ca="1" si="64"/>
        <v>3104.3999999999996</v>
      </c>
    </row>
    <row r="781" spans="1:10">
      <c r="A781" s="21">
        <f t="shared" ca="1" si="60"/>
        <v>45566</v>
      </c>
      <c r="B781" s="18" t="str">
        <f ca="1">INDEX(Regions!A$1:A$5, RANDBETWEEN(1, ROWS(Regions!A$1:A$5)))</f>
        <v>צפון</v>
      </c>
      <c r="C781" s="22" t="str">
        <f ca="1">INDEX(Agents!A$1:A$6, RANDBETWEEN(1, ROWS(Agents!A$1:A$6)))</f>
        <v>יובל כהן</v>
      </c>
      <c r="D781" s="18" t="str">
        <f ca="1">INDEX(Payment_Methods!A$1:A$5, RANDBETWEEN(1, ROWS([1]Payment_method!A$1:A$5)))</f>
        <v>Credit</v>
      </c>
      <c r="E781" s="23">
        <f ca="1">H781*Agent_Commission!$A$2</f>
        <v>3163.7000000000003</v>
      </c>
      <c r="F781" s="19">
        <f t="shared" ca="1" si="61"/>
        <v>34000</v>
      </c>
      <c r="G781" s="20">
        <f ca="1">VLOOKUP(A:A,BOA!F:G,2,FALSE)</f>
        <v>3.722</v>
      </c>
      <c r="H781" s="13">
        <f t="shared" ca="1" si="62"/>
        <v>126548</v>
      </c>
      <c r="I781" s="23">
        <f t="shared" ca="1" si="63"/>
        <v>43683</v>
      </c>
      <c r="J781" s="13">
        <f t="shared" ca="1" si="64"/>
        <v>79701.3</v>
      </c>
    </row>
    <row r="782" spans="1:10">
      <c r="A782" s="21">
        <f t="shared" ca="1" si="60"/>
        <v>45516</v>
      </c>
      <c r="B782" s="18" t="str">
        <f ca="1">INDEX(Regions!A$1:A$5, RANDBETWEEN(1, ROWS(Regions!A$1:A$5)))</f>
        <v>מזרח</v>
      </c>
      <c r="C782" s="22" t="str">
        <f ca="1">INDEX(Agents!A$1:A$6, RANDBETWEEN(1, ROWS(Agents!A$1:A$6)))</f>
        <v>אורי גולדשטיין</v>
      </c>
      <c r="D782" s="18" t="str">
        <f ca="1">INDEX(Payment_Methods!A$1:A$5, RANDBETWEEN(1, ROWS([1]Payment_method!A$1:A$5)))</f>
        <v>PayBox</v>
      </c>
      <c r="E782" s="23">
        <f ca="1">H782*Agent_Commission!$A$2</f>
        <v>3487.25</v>
      </c>
      <c r="F782" s="19">
        <f t="shared" ca="1" si="61"/>
        <v>37000</v>
      </c>
      <c r="G782" s="20">
        <f ca="1">VLOOKUP(A:A,BOA!F:G,2,FALSE)</f>
        <v>3.77</v>
      </c>
      <c r="H782" s="13">
        <f t="shared" ca="1" si="62"/>
        <v>139490</v>
      </c>
      <c r="I782" s="23">
        <f t="shared" ca="1" si="63"/>
        <v>54505</v>
      </c>
      <c r="J782" s="13">
        <f t="shared" ca="1" si="64"/>
        <v>81497.75</v>
      </c>
    </row>
    <row r="783" spans="1:10">
      <c r="A783" s="21">
        <f t="shared" ca="1" si="60"/>
        <v>45593</v>
      </c>
      <c r="B783" s="18" t="str">
        <f ca="1">INDEX(Regions!A$1:A$5, RANDBETWEEN(1, ROWS(Regions!A$1:A$5)))</f>
        <v>דרום</v>
      </c>
      <c r="C783" s="22" t="str">
        <f ca="1">INDEX(Agents!A$1:A$6, RANDBETWEEN(1, ROWS(Agents!A$1:A$6)))</f>
        <v>יעל פרידמן</v>
      </c>
      <c r="D783" s="18" t="str">
        <f ca="1">INDEX(Payment_Methods!A$1:A$5, RANDBETWEEN(1, ROWS([1]Payment_method!A$1:A$5)))</f>
        <v>PayPal</v>
      </c>
      <c r="E783" s="23">
        <f ca="1">H783*Agent_Commission!$A$2</f>
        <v>2796</v>
      </c>
      <c r="F783" s="19">
        <f t="shared" ca="1" si="61"/>
        <v>30000</v>
      </c>
      <c r="G783" s="20">
        <f ca="1">VLOOKUP(A:A,BOA!F:G,2,FALSE)</f>
        <v>3.7280000000000002</v>
      </c>
      <c r="H783" s="13">
        <f t="shared" ca="1" si="62"/>
        <v>111840</v>
      </c>
      <c r="I783" s="23">
        <f t="shared" ca="1" si="63"/>
        <v>42261</v>
      </c>
      <c r="J783" s="13">
        <f t="shared" ca="1" si="64"/>
        <v>66783</v>
      </c>
    </row>
    <row r="784" spans="1:10">
      <c r="A784" s="21">
        <f t="shared" ca="1" si="60"/>
        <v>45582</v>
      </c>
      <c r="B784" s="18" t="str">
        <f ca="1">INDEX(Regions!A$1:A$5, RANDBETWEEN(1, ROWS(Regions!A$1:A$5)))</f>
        <v>מרכז</v>
      </c>
      <c r="C784" s="22" t="str">
        <f ca="1">INDEX(Agents!A$1:A$6, RANDBETWEEN(1, ROWS(Agents!A$1:A$6)))</f>
        <v>יובל כהן</v>
      </c>
      <c r="D784" s="18" t="str">
        <f ca="1">INDEX(Payment_Methods!A$1:A$5, RANDBETWEEN(1, ROWS([1]Payment_method!A$1:A$5)))</f>
        <v>Bit</v>
      </c>
      <c r="E784" s="23">
        <f ca="1">H784*Agent_Commission!$A$2</f>
        <v>2257.8000000000002</v>
      </c>
      <c r="F784" s="19">
        <f t="shared" ca="1" si="61"/>
        <v>24000</v>
      </c>
      <c r="G784" s="20">
        <f ca="1">VLOOKUP(A:A,BOA!F:G,2,FALSE)</f>
        <v>3.7629999999999999</v>
      </c>
      <c r="H784" s="13">
        <f t="shared" ca="1" si="62"/>
        <v>90312</v>
      </c>
      <c r="I784" s="23">
        <f t="shared" ca="1" si="63"/>
        <v>52151</v>
      </c>
      <c r="J784" s="13">
        <f t="shared" ca="1" si="64"/>
        <v>35903.199999999997</v>
      </c>
    </row>
    <row r="785" spans="1:10">
      <c r="A785" s="21">
        <f t="shared" ca="1" si="60"/>
        <v>45293</v>
      </c>
      <c r="B785" s="18" t="str">
        <f ca="1">INDEX(Regions!A$1:A$5, RANDBETWEEN(1, ROWS(Regions!A$1:A$5)))</f>
        <v>צפון</v>
      </c>
      <c r="C785" s="22" t="str">
        <f ca="1">INDEX(Agents!A$1:A$6, RANDBETWEEN(1, ROWS(Agents!A$1:A$6)))</f>
        <v>דניאל לוי</v>
      </c>
      <c r="D785" s="18" t="str">
        <f ca="1">INDEX(Payment_Methods!A$1:A$5, RANDBETWEEN(1, ROWS([1]Payment_method!A$1:A$5)))</f>
        <v>PayPal</v>
      </c>
      <c r="E785" s="23">
        <f ca="1">H785*Agent_Commission!$A$2</f>
        <v>1175.8500000000001</v>
      </c>
      <c r="F785" s="19">
        <f t="shared" ca="1" si="61"/>
        <v>13000</v>
      </c>
      <c r="G785" s="20">
        <f ca="1">VLOOKUP(A:A,BOA!F:G,2,FALSE)</f>
        <v>3.6179999999999999</v>
      </c>
      <c r="H785" s="13">
        <f t="shared" ca="1" si="62"/>
        <v>47034</v>
      </c>
      <c r="I785" s="23">
        <f t="shared" ca="1" si="63"/>
        <v>31645</v>
      </c>
      <c r="J785" s="13">
        <f t="shared" ca="1" si="64"/>
        <v>14213.15</v>
      </c>
    </row>
    <row r="786" spans="1:10">
      <c r="A786" s="21">
        <f t="shared" ca="1" si="60"/>
        <v>45386</v>
      </c>
      <c r="B786" s="18" t="str">
        <f ca="1">INDEX(Regions!A$1:A$5, RANDBETWEEN(1, ROWS(Regions!A$1:A$5)))</f>
        <v>מערב</v>
      </c>
      <c r="C786" s="22" t="str">
        <f ca="1">INDEX(Agents!A$1:A$6, RANDBETWEEN(1, ROWS(Agents!A$1:A$6)))</f>
        <v>יעל פרידמן</v>
      </c>
      <c r="D786" s="18" t="str">
        <f ca="1">INDEX(Payment_Methods!A$1:A$5, RANDBETWEEN(1, ROWS([1]Payment_method!A$1:A$5)))</f>
        <v>Bit</v>
      </c>
      <c r="E786" s="23">
        <f ca="1">H786*Agent_Commission!$A$2</f>
        <v>1021.9000000000001</v>
      </c>
      <c r="F786" s="19">
        <f t="shared" ca="1" si="61"/>
        <v>11000</v>
      </c>
      <c r="G786" s="20">
        <f ca="1">VLOOKUP(A:A,BOA!F:G,2,FALSE)</f>
        <v>3.7160000000000002</v>
      </c>
      <c r="H786" s="13">
        <f t="shared" ca="1" si="62"/>
        <v>40876</v>
      </c>
      <c r="I786" s="23">
        <f t="shared" ca="1" si="63"/>
        <v>44116</v>
      </c>
      <c r="J786" s="13">
        <f t="shared" ca="1" si="64"/>
        <v>-4261.8999999999996</v>
      </c>
    </row>
    <row r="787" spans="1:10">
      <c r="A787" s="21">
        <f t="shared" ca="1" si="60"/>
        <v>45380</v>
      </c>
      <c r="B787" s="18" t="str">
        <f ca="1">INDEX(Regions!A$1:A$5, RANDBETWEEN(1, ROWS(Regions!A$1:A$5)))</f>
        <v>מרכז</v>
      </c>
      <c r="C787" s="22" t="str">
        <f ca="1">INDEX(Agents!A$1:A$6, RANDBETWEEN(1, ROWS(Agents!A$1:A$6)))</f>
        <v>אורי גולדשטיין</v>
      </c>
      <c r="D787" s="18" t="str">
        <f ca="1">INDEX(Payment_Methods!A$1:A$5, RANDBETWEEN(1, ROWS([1]Payment_method!A$1:A$5)))</f>
        <v>PayBox</v>
      </c>
      <c r="E787" s="23">
        <f ca="1">H787*Agent_Commission!$A$2</f>
        <v>2852.7750000000001</v>
      </c>
      <c r="F787" s="19">
        <f t="shared" ca="1" si="61"/>
        <v>31000</v>
      </c>
      <c r="G787" s="20">
        <f ca="1">VLOOKUP(A:A,BOA!F:G,2,FALSE)</f>
        <v>3.681</v>
      </c>
      <c r="H787" s="13">
        <f t="shared" ca="1" si="62"/>
        <v>114111</v>
      </c>
      <c r="I787" s="23">
        <f t="shared" ca="1" si="63"/>
        <v>25809</v>
      </c>
      <c r="J787" s="13">
        <f t="shared" ca="1" si="64"/>
        <v>85449.225000000006</v>
      </c>
    </row>
    <row r="788" spans="1:10">
      <c r="A788" s="21">
        <f t="shared" ca="1" si="60"/>
        <v>45262</v>
      </c>
      <c r="B788" s="18" t="str">
        <f ca="1">INDEX(Regions!A$1:A$5, RANDBETWEEN(1, ROWS(Regions!A$1:A$5)))</f>
        <v>דרום</v>
      </c>
      <c r="C788" s="22" t="str">
        <f ca="1">INDEX(Agents!A$1:A$6, RANDBETWEEN(1, ROWS(Agents!A$1:A$6)))</f>
        <v>נועם אברמוביץ</v>
      </c>
      <c r="D788" s="18" t="str">
        <f ca="1">INDEX(Payment_Methods!A$1:A$5, RANDBETWEEN(1, ROWS([1]Payment_method!A$1:A$5)))</f>
        <v>PayBox</v>
      </c>
      <c r="E788" s="23">
        <f ca="1">H788*Agent_Commission!$A$2</f>
        <v>1962.9750000000001</v>
      </c>
      <c r="F788" s="19">
        <f t="shared" ca="1" si="61"/>
        <v>21000</v>
      </c>
      <c r="G788" s="20">
        <f ca="1">VLOOKUP(A:A,BOA!F:G,2,FALSE)</f>
        <v>3.7389999999999999</v>
      </c>
      <c r="H788" s="13">
        <f t="shared" ca="1" si="62"/>
        <v>78519</v>
      </c>
      <c r="I788" s="23">
        <f t="shared" ca="1" si="63"/>
        <v>38987</v>
      </c>
      <c r="J788" s="13">
        <f t="shared" ca="1" si="64"/>
        <v>37569.025000000001</v>
      </c>
    </row>
    <row r="789" spans="1:10">
      <c r="A789" s="21">
        <f t="shared" ca="1" si="60"/>
        <v>45420</v>
      </c>
      <c r="B789" s="18" t="str">
        <f ca="1">INDEX(Regions!A$1:A$5, RANDBETWEEN(1, ROWS(Regions!A$1:A$5)))</f>
        <v>דרום</v>
      </c>
      <c r="C789" s="22" t="str">
        <f ca="1">INDEX(Agents!A$1:A$6, RANDBETWEEN(1, ROWS(Agents!A$1:A$6)))</f>
        <v>יובל כהן</v>
      </c>
      <c r="D789" s="18" t="str">
        <f ca="1">INDEX(Payment_Methods!A$1:A$5, RANDBETWEEN(1, ROWS([1]Payment_method!A$1:A$5)))</f>
        <v>PayPal</v>
      </c>
      <c r="E789" s="23">
        <f ca="1">H789*Agent_Commission!$A$2</f>
        <v>1995.7375000000002</v>
      </c>
      <c r="F789" s="19">
        <f t="shared" ca="1" si="61"/>
        <v>21500</v>
      </c>
      <c r="G789" s="20">
        <f ca="1">VLOOKUP(A:A,BOA!F:G,2,FALSE)</f>
        <v>3.7130000000000001</v>
      </c>
      <c r="H789" s="13">
        <f t="shared" ca="1" si="62"/>
        <v>79829.5</v>
      </c>
      <c r="I789" s="23">
        <f t="shared" ca="1" si="63"/>
        <v>39081</v>
      </c>
      <c r="J789" s="13">
        <f t="shared" ca="1" si="64"/>
        <v>38752.762499999997</v>
      </c>
    </row>
    <row r="790" spans="1:10">
      <c r="A790" s="21">
        <f t="shared" ca="1" si="60"/>
        <v>45368</v>
      </c>
      <c r="B790" s="18" t="str">
        <f ca="1">INDEX(Regions!A$1:A$5, RANDBETWEEN(1, ROWS(Regions!A$1:A$5)))</f>
        <v>דרום</v>
      </c>
      <c r="C790" s="22" t="str">
        <f ca="1">INDEX(Agents!A$1:A$6, RANDBETWEEN(1, ROWS(Agents!A$1:A$6)))</f>
        <v>דניאל לוי</v>
      </c>
      <c r="D790" s="18" t="str">
        <f ca="1">INDEX(Payment_Methods!A$1:A$5, RANDBETWEEN(1, ROWS([1]Payment_method!A$1:A$5)))</f>
        <v>Bit</v>
      </c>
      <c r="E790" s="23">
        <f ca="1">H790*Agent_Commission!$A$2</f>
        <v>1598.1875</v>
      </c>
      <c r="F790" s="19">
        <f t="shared" ca="1" si="61"/>
        <v>17500</v>
      </c>
      <c r="G790" s="20">
        <f ca="1">VLOOKUP(A:A,BOA!F:G,2,FALSE)</f>
        <v>3.653</v>
      </c>
      <c r="H790" s="13">
        <f t="shared" ca="1" si="62"/>
        <v>63927.5</v>
      </c>
      <c r="I790" s="23">
        <f t="shared" ca="1" si="63"/>
        <v>50846</v>
      </c>
      <c r="J790" s="13">
        <f t="shared" ca="1" si="64"/>
        <v>11483.3125</v>
      </c>
    </row>
    <row r="791" spans="1:10">
      <c r="A791" s="21">
        <f t="shared" ca="1" si="60"/>
        <v>45562</v>
      </c>
      <c r="B791" s="18" t="str">
        <f ca="1">INDEX(Regions!A$1:A$5, RANDBETWEEN(1, ROWS(Regions!A$1:A$5)))</f>
        <v>צפון</v>
      </c>
      <c r="C791" s="22" t="str">
        <f ca="1">INDEX(Agents!A$1:A$6, RANDBETWEEN(1, ROWS(Agents!A$1:A$6)))</f>
        <v>דניאל לוי</v>
      </c>
      <c r="D791" s="18" t="str">
        <f ca="1">INDEX(Payment_Methods!A$1:A$5, RANDBETWEEN(1, ROWS([1]Payment_method!A$1:A$5)))</f>
        <v>PayPal</v>
      </c>
      <c r="E791" s="23">
        <f ca="1">H791*Agent_Commission!$A$2</f>
        <v>2500.2000000000003</v>
      </c>
      <c r="F791" s="19">
        <f t="shared" ca="1" si="61"/>
        <v>27000</v>
      </c>
      <c r="G791" s="20">
        <f ca="1">VLOOKUP(A:A,BOA!F:G,2,FALSE)</f>
        <v>3.7040000000000002</v>
      </c>
      <c r="H791" s="13">
        <f t="shared" ca="1" si="62"/>
        <v>100008</v>
      </c>
      <c r="I791" s="23">
        <f t="shared" ca="1" si="63"/>
        <v>29289</v>
      </c>
      <c r="J791" s="13">
        <f t="shared" ca="1" si="64"/>
        <v>68218.8</v>
      </c>
    </row>
    <row r="792" spans="1:10">
      <c r="A792" s="21">
        <f t="shared" ca="1" si="60"/>
        <v>45603</v>
      </c>
      <c r="B792" s="18" t="str">
        <f ca="1">INDEX(Regions!A$1:A$5, RANDBETWEEN(1, ROWS(Regions!A$1:A$5)))</f>
        <v>דרום</v>
      </c>
      <c r="C792" s="22" t="str">
        <f ca="1">INDEX(Agents!A$1:A$6, RANDBETWEEN(1, ROWS(Agents!A$1:A$6)))</f>
        <v>יובל כהן</v>
      </c>
      <c r="D792" s="18" t="str">
        <f ca="1">INDEX(Payment_Methods!A$1:A$5, RANDBETWEEN(1, ROWS([1]Payment_method!A$1:A$5)))</f>
        <v>PayBox</v>
      </c>
      <c r="E792" s="23">
        <f ca="1">H792*Agent_Commission!$A$2</f>
        <v>1863</v>
      </c>
      <c r="F792" s="19">
        <f t="shared" ca="1" si="61"/>
        <v>20000</v>
      </c>
      <c r="G792" s="20">
        <f ca="1">VLOOKUP(A:A,BOA!F:G,2,FALSE)</f>
        <v>3.726</v>
      </c>
      <c r="H792" s="13">
        <f t="shared" ca="1" si="62"/>
        <v>74520</v>
      </c>
      <c r="I792" s="23">
        <f t="shared" ca="1" si="63"/>
        <v>33857</v>
      </c>
      <c r="J792" s="13">
        <f t="shared" ca="1" si="64"/>
        <v>38800</v>
      </c>
    </row>
    <row r="793" spans="1:10">
      <c r="A793" s="21">
        <f t="shared" ca="1" si="60"/>
        <v>45494</v>
      </c>
      <c r="B793" s="18" t="str">
        <f ca="1">INDEX(Regions!A$1:A$5, RANDBETWEEN(1, ROWS(Regions!A$1:A$5)))</f>
        <v>דרום</v>
      </c>
      <c r="C793" s="22" t="str">
        <f ca="1">INDEX(Agents!A$1:A$6, RANDBETWEEN(1, ROWS(Agents!A$1:A$6)))</f>
        <v>יובל כהן</v>
      </c>
      <c r="D793" s="18" t="str">
        <f ca="1">INDEX(Payment_Methods!A$1:A$5, RANDBETWEEN(1, ROWS([1]Payment_method!A$1:A$5)))</f>
        <v>Credit</v>
      </c>
      <c r="E793" s="23">
        <f ca="1">H793*Agent_Commission!$A$2</f>
        <v>1968.325</v>
      </c>
      <c r="F793" s="19">
        <f t="shared" ca="1" si="61"/>
        <v>21500</v>
      </c>
      <c r="G793" s="20">
        <f ca="1">VLOOKUP(A:A,BOA!F:G,2,FALSE)</f>
        <v>3.6619999999999999</v>
      </c>
      <c r="H793" s="13">
        <f t="shared" ca="1" si="62"/>
        <v>78733</v>
      </c>
      <c r="I793" s="23">
        <f t="shared" ca="1" si="63"/>
        <v>29622</v>
      </c>
      <c r="J793" s="13">
        <f t="shared" ca="1" si="64"/>
        <v>47142.675000000003</v>
      </c>
    </row>
    <row r="794" spans="1:10">
      <c r="A794" s="21">
        <f t="shared" ca="1" si="60"/>
        <v>45480</v>
      </c>
      <c r="B794" s="18" t="str">
        <f ca="1">INDEX(Regions!A$1:A$5, RANDBETWEEN(1, ROWS(Regions!A$1:A$5)))</f>
        <v>מזרח</v>
      </c>
      <c r="C794" s="22" t="str">
        <f ca="1">INDEX(Agents!A$1:A$6, RANDBETWEEN(1, ROWS(Agents!A$1:A$6)))</f>
        <v>מיכל רוזנברג</v>
      </c>
      <c r="D794" s="18" t="str">
        <f ca="1">INDEX(Payment_Methods!A$1:A$5, RANDBETWEEN(1, ROWS([1]Payment_method!A$1:A$5)))</f>
        <v>Cash</v>
      </c>
      <c r="E794" s="23">
        <f ca="1">H794*Agent_Commission!$A$2</f>
        <v>2372.1375000000003</v>
      </c>
      <c r="F794" s="19">
        <f t="shared" ca="1" si="61"/>
        <v>25500</v>
      </c>
      <c r="G794" s="20">
        <f ca="1">VLOOKUP(A:A,BOA!F:G,2,FALSE)</f>
        <v>3.7210000000000001</v>
      </c>
      <c r="H794" s="13">
        <f t="shared" ca="1" si="62"/>
        <v>94885.5</v>
      </c>
      <c r="I794" s="23">
        <f t="shared" ca="1" si="63"/>
        <v>23739</v>
      </c>
      <c r="J794" s="13">
        <f t="shared" ca="1" si="64"/>
        <v>68774.362500000003</v>
      </c>
    </row>
    <row r="795" spans="1:10">
      <c r="A795" s="21">
        <f t="shared" ca="1" si="60"/>
        <v>45291</v>
      </c>
      <c r="B795" s="18" t="str">
        <f ca="1">INDEX(Regions!A$1:A$5, RANDBETWEEN(1, ROWS(Regions!A$1:A$5)))</f>
        <v>מזרח</v>
      </c>
      <c r="C795" s="22" t="str">
        <f ca="1">INDEX(Agents!A$1:A$6, RANDBETWEEN(1, ROWS(Agents!A$1:A$6)))</f>
        <v>דניאל לוי</v>
      </c>
      <c r="D795" s="18" t="str">
        <f ca="1">INDEX(Payment_Methods!A$1:A$5, RANDBETWEEN(1, ROWS([1]Payment_method!A$1:A$5)))</f>
        <v>Bit</v>
      </c>
      <c r="E795" s="23">
        <f ca="1">H795*Agent_Commission!$A$2</f>
        <v>2901.6000000000004</v>
      </c>
      <c r="F795" s="19">
        <f t="shared" ca="1" si="61"/>
        <v>32000</v>
      </c>
      <c r="G795" s="20">
        <f ca="1">VLOOKUP(A:A,BOA!F:G,2,FALSE)</f>
        <v>3.6269999999999998</v>
      </c>
      <c r="H795" s="13">
        <f t="shared" ca="1" si="62"/>
        <v>116064</v>
      </c>
      <c r="I795" s="23">
        <f t="shared" ca="1" si="63"/>
        <v>26380</v>
      </c>
      <c r="J795" s="13">
        <f t="shared" ca="1" si="64"/>
        <v>86782.399999999994</v>
      </c>
    </row>
    <row r="796" spans="1:10">
      <c r="A796" s="21">
        <f t="shared" ca="1" si="60"/>
        <v>45464</v>
      </c>
      <c r="B796" s="18" t="str">
        <f ca="1">INDEX(Regions!A$1:A$5, RANDBETWEEN(1, ROWS(Regions!A$1:A$5)))</f>
        <v>מערב</v>
      </c>
      <c r="C796" s="22" t="str">
        <f ca="1">INDEX(Agents!A$1:A$6, RANDBETWEEN(1, ROWS(Agents!A$1:A$6)))</f>
        <v>יעל פרידמן</v>
      </c>
      <c r="D796" s="18" t="str">
        <f ca="1">INDEX(Payment_Methods!A$1:A$5, RANDBETWEEN(1, ROWS([1]Payment_method!A$1:A$5)))</f>
        <v>Credit</v>
      </c>
      <c r="E796" s="23">
        <f ca="1">H796*Agent_Commission!$A$2</f>
        <v>2523.8250000000003</v>
      </c>
      <c r="F796" s="19">
        <f t="shared" ca="1" si="61"/>
        <v>27000</v>
      </c>
      <c r="G796" s="20">
        <f ca="1">VLOOKUP(A:A,BOA!F:G,2,FALSE)</f>
        <v>3.7389999999999999</v>
      </c>
      <c r="H796" s="13">
        <f t="shared" ca="1" si="62"/>
        <v>100953</v>
      </c>
      <c r="I796" s="23">
        <f t="shared" ca="1" si="63"/>
        <v>32160</v>
      </c>
      <c r="J796" s="13">
        <f t="shared" ca="1" si="64"/>
        <v>66269.175000000003</v>
      </c>
    </row>
    <row r="797" spans="1:10">
      <c r="A797" s="21">
        <f t="shared" ca="1" si="60"/>
        <v>45325</v>
      </c>
      <c r="B797" s="18" t="str">
        <f ca="1">INDEX(Regions!A$1:A$5, RANDBETWEEN(1, ROWS(Regions!A$1:A$5)))</f>
        <v>דרום</v>
      </c>
      <c r="C797" s="22" t="str">
        <f ca="1">INDEX(Agents!A$1:A$6, RANDBETWEEN(1, ROWS(Agents!A$1:A$6)))</f>
        <v>מיכל רוזנברג</v>
      </c>
      <c r="D797" s="18" t="str">
        <f ca="1">INDEX(Payment_Methods!A$1:A$5, RANDBETWEEN(1, ROWS([1]Payment_method!A$1:A$5)))</f>
        <v>Bit</v>
      </c>
      <c r="E797" s="23">
        <f ca="1">H797*Agent_Commission!$A$2</f>
        <v>1093.2</v>
      </c>
      <c r="F797" s="19">
        <f t="shared" ca="1" si="61"/>
        <v>12000</v>
      </c>
      <c r="G797" s="20">
        <f ca="1">VLOOKUP(A:A,BOA!F:G,2,FALSE)</f>
        <v>3.6440000000000001</v>
      </c>
      <c r="H797" s="13">
        <f t="shared" ca="1" si="62"/>
        <v>43728</v>
      </c>
      <c r="I797" s="23">
        <f t="shared" ca="1" si="63"/>
        <v>16356</v>
      </c>
      <c r="J797" s="13">
        <f t="shared" ca="1" si="64"/>
        <v>26278.799999999999</v>
      </c>
    </row>
    <row r="798" spans="1:10">
      <c r="A798" s="21">
        <f t="shared" ca="1" si="60"/>
        <v>45541</v>
      </c>
      <c r="B798" s="18" t="str">
        <f ca="1">INDEX(Regions!A$1:A$5, RANDBETWEEN(1, ROWS(Regions!A$1:A$5)))</f>
        <v>מרכז</v>
      </c>
      <c r="C798" s="22" t="str">
        <f ca="1">INDEX(Agents!A$1:A$6, RANDBETWEEN(1, ROWS(Agents!A$1:A$6)))</f>
        <v>נועם אברמוביץ</v>
      </c>
      <c r="D798" s="18" t="str">
        <f ca="1">INDEX(Payment_Methods!A$1:A$5, RANDBETWEEN(1, ROWS([1]Payment_method!A$1:A$5)))</f>
        <v>PayPal</v>
      </c>
      <c r="E798" s="23">
        <f ca="1">H798*Agent_Commission!$A$2</f>
        <v>2361.3000000000002</v>
      </c>
      <c r="F798" s="19">
        <f t="shared" ca="1" si="61"/>
        <v>25500</v>
      </c>
      <c r="G798" s="20">
        <f ca="1">VLOOKUP(A:A,BOA!F:G,2,FALSE)</f>
        <v>3.7040000000000002</v>
      </c>
      <c r="H798" s="13">
        <f t="shared" ca="1" si="62"/>
        <v>94452</v>
      </c>
      <c r="I798" s="23">
        <f t="shared" ca="1" si="63"/>
        <v>38411</v>
      </c>
      <c r="J798" s="13">
        <f t="shared" ca="1" si="64"/>
        <v>53679.7</v>
      </c>
    </row>
    <row r="799" spans="1:10">
      <c r="A799" s="21">
        <f t="shared" ca="1" si="60"/>
        <v>45398</v>
      </c>
      <c r="B799" s="18" t="str">
        <f ca="1">INDEX(Regions!A$1:A$5, RANDBETWEEN(1, ROWS(Regions!A$1:A$5)))</f>
        <v>דרום</v>
      </c>
      <c r="C799" s="22" t="str">
        <f ca="1">INDEX(Agents!A$1:A$6, RANDBETWEEN(1, ROWS(Agents!A$1:A$6)))</f>
        <v>מיכל רוזנברג</v>
      </c>
      <c r="D799" s="18" t="str">
        <f ca="1">INDEX(Payment_Methods!A$1:A$5, RANDBETWEEN(1, ROWS([1]Payment_method!A$1:A$5)))</f>
        <v>Credit</v>
      </c>
      <c r="E799" s="23">
        <f ca="1">H799*Agent_Commission!$A$2</f>
        <v>3628.625</v>
      </c>
      <c r="F799" s="19">
        <f t="shared" ca="1" si="61"/>
        <v>38500</v>
      </c>
      <c r="G799" s="20">
        <f ca="1">VLOOKUP(A:A,BOA!F:G,2,FALSE)</f>
        <v>3.77</v>
      </c>
      <c r="H799" s="13">
        <f t="shared" ca="1" si="62"/>
        <v>145145</v>
      </c>
      <c r="I799" s="23">
        <f t="shared" ca="1" si="63"/>
        <v>48598</v>
      </c>
      <c r="J799" s="13">
        <f t="shared" ca="1" si="64"/>
        <v>92918.375</v>
      </c>
    </row>
    <row r="800" spans="1:10">
      <c r="A800" s="21">
        <f t="shared" ca="1" si="60"/>
        <v>45445</v>
      </c>
      <c r="B800" s="18" t="str">
        <f ca="1">INDEX(Regions!A$1:A$5, RANDBETWEEN(1, ROWS(Regions!A$1:A$5)))</f>
        <v>מרכז</v>
      </c>
      <c r="C800" s="22" t="str">
        <f ca="1">INDEX(Agents!A$1:A$6, RANDBETWEEN(1, ROWS(Agents!A$1:A$6)))</f>
        <v>יובל כהן</v>
      </c>
      <c r="D800" s="18" t="str">
        <f ca="1">INDEX(Payment_Methods!A$1:A$5, RANDBETWEEN(1, ROWS([1]Payment_method!A$1:A$5)))</f>
        <v>Bit</v>
      </c>
      <c r="E800" s="23">
        <f ca="1">H800*Agent_Commission!$A$2</f>
        <v>1068.925</v>
      </c>
      <c r="F800" s="19">
        <f t="shared" ca="1" si="61"/>
        <v>11500</v>
      </c>
      <c r="G800" s="20">
        <f ca="1">VLOOKUP(A:A,BOA!F:G,2,FALSE)</f>
        <v>3.718</v>
      </c>
      <c r="H800" s="13">
        <f t="shared" ca="1" si="62"/>
        <v>42757</v>
      </c>
      <c r="I800" s="23">
        <f t="shared" ca="1" si="63"/>
        <v>39722</v>
      </c>
      <c r="J800" s="13">
        <f t="shared" ca="1" si="64"/>
        <v>1966.075</v>
      </c>
    </row>
    <row r="801" spans="1:10">
      <c r="A801" s="21">
        <f t="shared" ca="1" si="60"/>
        <v>45389</v>
      </c>
      <c r="B801" s="18" t="str">
        <f ca="1">INDEX(Regions!A$1:A$5, RANDBETWEEN(1, ROWS(Regions!A$1:A$5)))</f>
        <v>מרכז</v>
      </c>
      <c r="C801" s="22" t="str">
        <f ca="1">INDEX(Agents!A$1:A$6, RANDBETWEEN(1, ROWS(Agents!A$1:A$6)))</f>
        <v>נועם אברמוביץ</v>
      </c>
      <c r="D801" s="18" t="str">
        <f ca="1">INDEX(Payment_Methods!A$1:A$5, RANDBETWEEN(1, ROWS([1]Payment_method!A$1:A$5)))</f>
        <v>PayPal</v>
      </c>
      <c r="E801" s="23">
        <f ca="1">H801*Agent_Commission!$A$2</f>
        <v>1592.9000000000003</v>
      </c>
      <c r="F801" s="19">
        <f t="shared" ca="1" si="61"/>
        <v>17000</v>
      </c>
      <c r="G801" s="20">
        <f ca="1">VLOOKUP(A:A,BOA!F:G,2,FALSE)</f>
        <v>3.7480000000000002</v>
      </c>
      <c r="H801" s="13">
        <f t="shared" ca="1" si="62"/>
        <v>63716.000000000007</v>
      </c>
      <c r="I801" s="23">
        <f t="shared" ca="1" si="63"/>
        <v>31589</v>
      </c>
      <c r="J801" s="13">
        <f t="shared" ca="1" si="64"/>
        <v>30534.100000000006</v>
      </c>
    </row>
    <row r="802" spans="1:10">
      <c r="A802" s="21">
        <f t="shared" ca="1" si="60"/>
        <v>45514</v>
      </c>
      <c r="B802" s="18" t="str">
        <f ca="1">INDEX(Regions!A$1:A$5, RANDBETWEEN(1, ROWS(Regions!A$1:A$5)))</f>
        <v>מזרח</v>
      </c>
      <c r="C802" s="22" t="str">
        <f ca="1">INDEX(Agents!A$1:A$6, RANDBETWEEN(1, ROWS(Agents!A$1:A$6)))</f>
        <v>נועם אברמוביץ</v>
      </c>
      <c r="D802" s="18" t="str">
        <f ca="1">INDEX(Payment_Methods!A$1:A$5, RANDBETWEEN(1, ROWS([1]Payment_method!A$1:A$5)))</f>
        <v>PayPal</v>
      </c>
      <c r="E802" s="23">
        <f ca="1">H802*Agent_Commission!$A$2</f>
        <v>2198.4250000000002</v>
      </c>
      <c r="F802" s="19">
        <f t="shared" ca="1" si="61"/>
        <v>23500</v>
      </c>
      <c r="G802" s="20">
        <f ca="1">VLOOKUP(A:A,BOA!F:G,2,FALSE)</f>
        <v>3.742</v>
      </c>
      <c r="H802" s="13">
        <f t="shared" ca="1" si="62"/>
        <v>87937</v>
      </c>
      <c r="I802" s="23">
        <f t="shared" ca="1" si="63"/>
        <v>36791</v>
      </c>
      <c r="J802" s="13">
        <f t="shared" ca="1" si="64"/>
        <v>48947.574999999997</v>
      </c>
    </row>
    <row r="803" spans="1:10">
      <c r="A803" s="21">
        <f t="shared" ca="1" si="60"/>
        <v>45463</v>
      </c>
      <c r="B803" s="18" t="str">
        <f ca="1">INDEX(Regions!A$1:A$5, RANDBETWEEN(1, ROWS(Regions!A$1:A$5)))</f>
        <v>דרום</v>
      </c>
      <c r="C803" s="22" t="str">
        <f ca="1">INDEX(Agents!A$1:A$6, RANDBETWEEN(1, ROWS(Agents!A$1:A$6)))</f>
        <v>יעל פרידמן</v>
      </c>
      <c r="D803" s="18" t="str">
        <f ca="1">INDEX(Payment_Methods!A$1:A$5, RANDBETWEEN(1, ROWS([1]Payment_method!A$1:A$5)))</f>
        <v>Cash</v>
      </c>
      <c r="E803" s="23">
        <f ca="1">H803*Agent_Commission!$A$2</f>
        <v>3533.05</v>
      </c>
      <c r="F803" s="19">
        <f t="shared" ca="1" si="61"/>
        <v>38000</v>
      </c>
      <c r="G803" s="20">
        <f ca="1">VLOOKUP(A:A,BOA!F:G,2,FALSE)</f>
        <v>3.7189999999999999</v>
      </c>
      <c r="H803" s="13">
        <f t="shared" ca="1" si="62"/>
        <v>141322</v>
      </c>
      <c r="I803" s="23">
        <f t="shared" ca="1" si="63"/>
        <v>45159</v>
      </c>
      <c r="J803" s="13">
        <f t="shared" ca="1" si="64"/>
        <v>92629.95</v>
      </c>
    </row>
    <row r="804" spans="1:10">
      <c r="A804" s="21">
        <f t="shared" ca="1" si="60"/>
        <v>45408</v>
      </c>
      <c r="B804" s="18" t="str">
        <f ca="1">INDEX(Regions!A$1:A$5, RANDBETWEEN(1, ROWS(Regions!A$1:A$5)))</f>
        <v>דרום</v>
      </c>
      <c r="C804" s="22" t="str">
        <f ca="1">INDEX(Agents!A$1:A$6, RANDBETWEEN(1, ROWS(Agents!A$1:A$6)))</f>
        <v>אורי גולדשטיין</v>
      </c>
      <c r="D804" s="18" t="str">
        <f ca="1">INDEX(Payment_Methods!A$1:A$5, RANDBETWEEN(1, ROWS([1]Payment_method!A$1:A$5)))</f>
        <v>Credit</v>
      </c>
      <c r="E804" s="23">
        <f ca="1">H804*Agent_Commission!$A$2</f>
        <v>1431.75</v>
      </c>
      <c r="F804" s="19">
        <f t="shared" ca="1" si="61"/>
        <v>15000</v>
      </c>
      <c r="G804" s="20">
        <f ca="1">VLOOKUP(A:A,BOA!F:G,2,FALSE)</f>
        <v>3.8180000000000001</v>
      </c>
      <c r="H804" s="13">
        <f t="shared" ca="1" si="62"/>
        <v>57270</v>
      </c>
      <c r="I804" s="23">
        <f t="shared" ca="1" si="63"/>
        <v>16879</v>
      </c>
      <c r="J804" s="13">
        <f t="shared" ca="1" si="64"/>
        <v>38959.25</v>
      </c>
    </row>
    <row r="805" spans="1:10">
      <c r="A805" s="21">
        <f t="shared" ca="1" si="60"/>
        <v>45364</v>
      </c>
      <c r="B805" s="18" t="str">
        <f ca="1">INDEX(Regions!A$1:A$5, RANDBETWEEN(1, ROWS(Regions!A$1:A$5)))</f>
        <v>מזרח</v>
      </c>
      <c r="C805" s="22" t="str">
        <f ca="1">INDEX(Agents!A$1:A$6, RANDBETWEEN(1, ROWS(Agents!A$1:A$6)))</f>
        <v>יובל כהן</v>
      </c>
      <c r="D805" s="18" t="str">
        <f ca="1">INDEX(Payment_Methods!A$1:A$5, RANDBETWEEN(1, ROWS([1]Payment_method!A$1:A$5)))</f>
        <v>Cash</v>
      </c>
      <c r="E805" s="23">
        <f ca="1">H805*Agent_Commission!$A$2</f>
        <v>3568.5</v>
      </c>
      <c r="F805" s="19">
        <f t="shared" ca="1" si="61"/>
        <v>39000</v>
      </c>
      <c r="G805" s="20">
        <f ca="1">VLOOKUP(A:A,BOA!F:G,2,FALSE)</f>
        <v>3.66</v>
      </c>
      <c r="H805" s="13">
        <f t="shared" ca="1" si="62"/>
        <v>142740</v>
      </c>
      <c r="I805" s="23">
        <f t="shared" ca="1" si="63"/>
        <v>54621</v>
      </c>
      <c r="J805" s="13">
        <f t="shared" ca="1" si="64"/>
        <v>84550.5</v>
      </c>
    </row>
    <row r="806" spans="1:10">
      <c r="A806" s="21">
        <f t="shared" ca="1" si="60"/>
        <v>45301</v>
      </c>
      <c r="B806" s="18" t="str">
        <f ca="1">INDEX(Regions!A$1:A$5, RANDBETWEEN(1, ROWS(Regions!A$1:A$5)))</f>
        <v>מרכז</v>
      </c>
      <c r="C806" s="22" t="str">
        <f ca="1">INDEX(Agents!A$1:A$6, RANDBETWEEN(1, ROWS(Agents!A$1:A$6)))</f>
        <v>אורי גולדשטיין</v>
      </c>
      <c r="D806" s="18" t="str">
        <f ca="1">INDEX(Payment_Methods!A$1:A$5, RANDBETWEEN(1, ROWS([1]Payment_method!A$1:A$5)))</f>
        <v>Credit</v>
      </c>
      <c r="E806" s="23">
        <f ca="1">H806*Agent_Commission!$A$2</f>
        <v>1033.45</v>
      </c>
      <c r="F806" s="19">
        <f t="shared" ca="1" si="61"/>
        <v>11000</v>
      </c>
      <c r="G806" s="20">
        <f ca="1">VLOOKUP(A:A,BOA!F:G,2,FALSE)</f>
        <v>3.758</v>
      </c>
      <c r="H806" s="13">
        <f t="shared" ca="1" si="62"/>
        <v>41338</v>
      </c>
      <c r="I806" s="23">
        <f t="shared" ca="1" si="63"/>
        <v>27782</v>
      </c>
      <c r="J806" s="13">
        <f t="shared" ca="1" si="64"/>
        <v>12522.55</v>
      </c>
    </row>
    <row r="807" spans="1:10">
      <c r="A807" s="21">
        <f t="shared" ca="1" si="60"/>
        <v>45596</v>
      </c>
      <c r="B807" s="18" t="str">
        <f ca="1">INDEX(Regions!A$1:A$5, RANDBETWEEN(1, ROWS(Regions!A$1:A$5)))</f>
        <v>מזרח</v>
      </c>
      <c r="C807" s="22" t="str">
        <f ca="1">INDEX(Agents!A$1:A$6, RANDBETWEEN(1, ROWS(Agents!A$1:A$6)))</f>
        <v>אורי גולדשטיין</v>
      </c>
      <c r="D807" s="18" t="str">
        <f ca="1">INDEX(Payment_Methods!A$1:A$5, RANDBETWEEN(1, ROWS([1]Payment_method!A$1:A$5)))</f>
        <v>PayPal</v>
      </c>
      <c r="E807" s="23">
        <f ca="1">H807*Agent_Commission!$A$2</f>
        <v>2181.9749999999999</v>
      </c>
      <c r="F807" s="19">
        <f t="shared" ca="1" si="61"/>
        <v>23500</v>
      </c>
      <c r="G807" s="20">
        <f ca="1">VLOOKUP(A:A,BOA!F:G,2,FALSE)</f>
        <v>3.714</v>
      </c>
      <c r="H807" s="13">
        <f t="shared" ca="1" si="62"/>
        <v>87279</v>
      </c>
      <c r="I807" s="23">
        <f t="shared" ca="1" si="63"/>
        <v>24394</v>
      </c>
      <c r="J807" s="13">
        <f t="shared" ca="1" si="64"/>
        <v>60703.025000000001</v>
      </c>
    </row>
    <row r="808" spans="1:10">
      <c r="A808" s="21">
        <f t="shared" ca="1" si="60"/>
        <v>45310</v>
      </c>
      <c r="B808" s="18" t="str">
        <f ca="1">INDEX(Regions!A$1:A$5, RANDBETWEEN(1, ROWS(Regions!A$1:A$5)))</f>
        <v>דרום</v>
      </c>
      <c r="C808" s="22" t="str">
        <f ca="1">INDEX(Agents!A$1:A$6, RANDBETWEEN(1, ROWS(Agents!A$1:A$6)))</f>
        <v>דניאל לוי</v>
      </c>
      <c r="D808" s="18" t="str">
        <f ca="1">INDEX(Payment_Methods!A$1:A$5, RANDBETWEEN(1, ROWS([1]Payment_method!A$1:A$5)))</f>
        <v>Credit</v>
      </c>
      <c r="E808" s="23">
        <f ca="1">H808*Agent_Commission!$A$2</f>
        <v>3282.125</v>
      </c>
      <c r="F808" s="19">
        <f t="shared" ca="1" si="61"/>
        <v>35000</v>
      </c>
      <c r="G808" s="20">
        <f ca="1">VLOOKUP(A:A,BOA!F:G,2,FALSE)</f>
        <v>3.7509999999999999</v>
      </c>
      <c r="H808" s="13">
        <f t="shared" ca="1" si="62"/>
        <v>131285</v>
      </c>
      <c r="I808" s="23">
        <f t="shared" ca="1" si="63"/>
        <v>38137</v>
      </c>
      <c r="J808" s="13">
        <f t="shared" ca="1" si="64"/>
        <v>89865.875</v>
      </c>
    </row>
    <row r="809" spans="1:10">
      <c r="A809" s="21">
        <f t="shared" ca="1" si="60"/>
        <v>45569</v>
      </c>
      <c r="B809" s="18" t="str">
        <f ca="1">INDEX(Regions!A$1:A$5, RANDBETWEEN(1, ROWS(Regions!A$1:A$5)))</f>
        <v>מזרח</v>
      </c>
      <c r="C809" s="22" t="str">
        <f ca="1">INDEX(Agents!A$1:A$6, RANDBETWEEN(1, ROWS(Agents!A$1:A$6)))</f>
        <v>נועם אברמוביץ</v>
      </c>
      <c r="D809" s="18" t="str">
        <f ca="1">INDEX(Payment_Methods!A$1:A$5, RANDBETWEEN(1, ROWS([1]Payment_method!A$1:A$5)))</f>
        <v>PayPal</v>
      </c>
      <c r="E809" s="23">
        <f ca="1">H809*Agent_Commission!$A$2</f>
        <v>2093.625</v>
      </c>
      <c r="F809" s="19">
        <f t="shared" ca="1" si="61"/>
        <v>22500</v>
      </c>
      <c r="G809" s="20">
        <f ca="1">VLOOKUP(A:A,BOA!F:G,2,FALSE)</f>
        <v>3.722</v>
      </c>
      <c r="H809" s="13">
        <f t="shared" ca="1" si="62"/>
        <v>83745</v>
      </c>
      <c r="I809" s="23">
        <f t="shared" ca="1" si="63"/>
        <v>25851</v>
      </c>
      <c r="J809" s="13">
        <f t="shared" ca="1" si="64"/>
        <v>55800.375</v>
      </c>
    </row>
    <row r="810" spans="1:10">
      <c r="A810" s="21">
        <f t="shared" ca="1" si="60"/>
        <v>45624</v>
      </c>
      <c r="B810" s="18" t="str">
        <f ca="1">INDEX(Regions!A$1:A$5, RANDBETWEEN(1, ROWS(Regions!A$1:A$5)))</f>
        <v>מזרח</v>
      </c>
      <c r="C810" s="22" t="str">
        <f ca="1">INDEX(Agents!A$1:A$6, RANDBETWEEN(1, ROWS(Agents!A$1:A$6)))</f>
        <v>נועם אברמוביץ</v>
      </c>
      <c r="D810" s="18" t="str">
        <f ca="1">INDEX(Payment_Methods!A$1:A$5, RANDBETWEEN(1, ROWS([1]Payment_method!A$1:A$5)))</f>
        <v>PayPal</v>
      </c>
      <c r="E810" s="23">
        <f ca="1">H810*Agent_Commission!$A$2</f>
        <v>2871.2250000000004</v>
      </c>
      <c r="F810" s="19">
        <f t="shared" ca="1" si="61"/>
        <v>31500</v>
      </c>
      <c r="G810" s="20">
        <f ca="1">VLOOKUP(A:A,BOA!F:G,2,FALSE)</f>
        <v>3.6459999999999999</v>
      </c>
      <c r="H810" s="13">
        <f t="shared" ca="1" si="62"/>
        <v>114849</v>
      </c>
      <c r="I810" s="23">
        <f t="shared" ca="1" si="63"/>
        <v>16534</v>
      </c>
      <c r="J810" s="13">
        <f t="shared" ca="1" si="64"/>
        <v>95443.774999999994</v>
      </c>
    </row>
    <row r="811" spans="1:10">
      <c r="A811" s="21">
        <f t="shared" ca="1" si="60"/>
        <v>45289</v>
      </c>
      <c r="B811" s="18" t="str">
        <f ca="1">INDEX(Regions!A$1:A$5, RANDBETWEEN(1, ROWS(Regions!A$1:A$5)))</f>
        <v>מערב</v>
      </c>
      <c r="C811" s="22" t="str">
        <f ca="1">INDEX(Agents!A$1:A$6, RANDBETWEEN(1, ROWS(Agents!A$1:A$6)))</f>
        <v>אורי גולדשטיין</v>
      </c>
      <c r="D811" s="18" t="str">
        <f ca="1">INDEX(Payment_Methods!A$1:A$5, RANDBETWEEN(1, ROWS([1]Payment_method!A$1:A$5)))</f>
        <v>PayPal</v>
      </c>
      <c r="E811" s="23">
        <f ca="1">H811*Agent_Commission!$A$2</f>
        <v>2448.2249999999999</v>
      </c>
      <c r="F811" s="19">
        <f t="shared" ca="1" si="61"/>
        <v>27000</v>
      </c>
      <c r="G811" s="20">
        <f ca="1">VLOOKUP(A:A,BOA!F:G,2,FALSE)</f>
        <v>3.6269999999999998</v>
      </c>
      <c r="H811" s="13">
        <f t="shared" ca="1" si="62"/>
        <v>97929</v>
      </c>
      <c r="I811" s="23">
        <f t="shared" ca="1" si="63"/>
        <v>44629</v>
      </c>
      <c r="J811" s="13">
        <f t="shared" ca="1" si="64"/>
        <v>50851.775000000001</v>
      </c>
    </row>
    <row r="812" spans="1:10">
      <c r="A812" s="21">
        <f t="shared" ca="1" si="60"/>
        <v>45435</v>
      </c>
      <c r="B812" s="18" t="str">
        <f ca="1">INDEX(Regions!A$1:A$5, RANDBETWEEN(1, ROWS(Regions!A$1:A$5)))</f>
        <v>מערב</v>
      </c>
      <c r="C812" s="22" t="str">
        <f ca="1">INDEX(Agents!A$1:A$6, RANDBETWEEN(1, ROWS(Agents!A$1:A$6)))</f>
        <v>יובל כהן</v>
      </c>
      <c r="D812" s="18" t="str">
        <f ca="1">INDEX(Payment_Methods!A$1:A$5, RANDBETWEEN(1, ROWS([1]Payment_method!A$1:A$5)))</f>
        <v>PayPal</v>
      </c>
      <c r="E812" s="23">
        <f ca="1">H812*Agent_Commission!$A$2</f>
        <v>1652.4</v>
      </c>
      <c r="F812" s="19">
        <f t="shared" ca="1" si="61"/>
        <v>18000</v>
      </c>
      <c r="G812" s="20">
        <f ca="1">VLOOKUP(A:A,BOA!F:G,2,FALSE)</f>
        <v>3.6720000000000002</v>
      </c>
      <c r="H812" s="13">
        <f t="shared" ca="1" si="62"/>
        <v>66096</v>
      </c>
      <c r="I812" s="23">
        <f t="shared" ca="1" si="63"/>
        <v>54840</v>
      </c>
      <c r="J812" s="13">
        <f t="shared" ca="1" si="64"/>
        <v>9603.6</v>
      </c>
    </row>
    <row r="813" spans="1:10">
      <c r="A813" s="21">
        <f t="shared" ca="1" si="60"/>
        <v>45402</v>
      </c>
      <c r="B813" s="18" t="str">
        <f ca="1">INDEX(Regions!A$1:A$5, RANDBETWEEN(1, ROWS(Regions!A$1:A$5)))</f>
        <v>מרכז</v>
      </c>
      <c r="C813" s="22" t="str">
        <f ca="1">INDEX(Agents!A$1:A$6, RANDBETWEEN(1, ROWS(Agents!A$1:A$6)))</f>
        <v>יעל פרידמן</v>
      </c>
      <c r="D813" s="18" t="str">
        <f ca="1">INDEX(Payment_Methods!A$1:A$5, RANDBETWEEN(1, ROWS([1]Payment_method!A$1:A$5)))</f>
        <v>Bit</v>
      </c>
      <c r="E813" s="23">
        <f ca="1">H813*Agent_Commission!$A$2</f>
        <v>2648.1000000000004</v>
      </c>
      <c r="F813" s="19">
        <f t="shared" ca="1" si="61"/>
        <v>28000</v>
      </c>
      <c r="G813" s="20">
        <f ca="1">VLOOKUP(A:A,BOA!F:G,2,FALSE)</f>
        <v>3.7829999999999999</v>
      </c>
      <c r="H813" s="13">
        <f t="shared" ca="1" si="62"/>
        <v>105924</v>
      </c>
      <c r="I813" s="23">
        <f t="shared" ca="1" si="63"/>
        <v>51555</v>
      </c>
      <c r="J813" s="13">
        <f t="shared" ca="1" si="64"/>
        <v>51720.9</v>
      </c>
    </row>
    <row r="814" spans="1:10">
      <c r="A814" s="21">
        <f t="shared" ca="1" si="60"/>
        <v>45350</v>
      </c>
      <c r="B814" s="18" t="str">
        <f ca="1">INDEX(Regions!A$1:A$5, RANDBETWEEN(1, ROWS(Regions!A$1:A$5)))</f>
        <v>מערב</v>
      </c>
      <c r="C814" s="22" t="str">
        <f ca="1">INDEX(Agents!A$1:A$6, RANDBETWEEN(1, ROWS(Agents!A$1:A$6)))</f>
        <v>יובל כהן</v>
      </c>
      <c r="D814" s="18" t="str">
        <f ca="1">INDEX(Payment_Methods!A$1:A$5, RANDBETWEEN(1, ROWS([1]Payment_method!A$1:A$5)))</f>
        <v>Cash</v>
      </c>
      <c r="E814" s="23">
        <f ca="1">H814*Agent_Commission!$A$2</f>
        <v>2796.9750000000004</v>
      </c>
      <c r="F814" s="19">
        <f t="shared" ca="1" si="61"/>
        <v>31000</v>
      </c>
      <c r="G814" s="20">
        <f ca="1">VLOOKUP(A:A,BOA!F:G,2,FALSE)</f>
        <v>3.609</v>
      </c>
      <c r="H814" s="13">
        <f t="shared" ca="1" si="62"/>
        <v>111879</v>
      </c>
      <c r="I814" s="23">
        <f t="shared" ca="1" si="63"/>
        <v>31355</v>
      </c>
      <c r="J814" s="13">
        <f t="shared" ca="1" si="64"/>
        <v>77727.024999999994</v>
      </c>
    </row>
    <row r="815" spans="1:10">
      <c r="A815" s="21">
        <f t="shared" ca="1" si="60"/>
        <v>45467</v>
      </c>
      <c r="B815" s="18" t="str">
        <f ca="1">INDEX(Regions!A$1:A$5, RANDBETWEEN(1, ROWS(Regions!A$1:A$5)))</f>
        <v>דרום</v>
      </c>
      <c r="C815" s="22" t="str">
        <f ca="1">INDEX(Agents!A$1:A$6, RANDBETWEEN(1, ROWS(Agents!A$1:A$6)))</f>
        <v>דניאל לוי</v>
      </c>
      <c r="D815" s="18" t="str">
        <f ca="1">INDEX(Payment_Methods!A$1:A$5, RANDBETWEEN(1, ROWS([1]Payment_method!A$1:A$5)))</f>
        <v>Credit</v>
      </c>
      <c r="E815" s="23">
        <f ca="1">H815*Agent_Commission!$A$2</f>
        <v>931</v>
      </c>
      <c r="F815" s="19">
        <f t="shared" ca="1" si="61"/>
        <v>10000</v>
      </c>
      <c r="G815" s="20">
        <f ca="1">VLOOKUP(A:A,BOA!F:G,2,FALSE)</f>
        <v>3.7240000000000002</v>
      </c>
      <c r="H815" s="13">
        <f t="shared" ca="1" si="62"/>
        <v>37240</v>
      </c>
      <c r="I815" s="23">
        <f t="shared" ca="1" si="63"/>
        <v>21048</v>
      </c>
      <c r="J815" s="13">
        <f t="shared" ca="1" si="64"/>
        <v>15261</v>
      </c>
    </row>
    <row r="816" spans="1:10">
      <c r="A816" s="21">
        <f t="shared" ca="1" si="60"/>
        <v>45360</v>
      </c>
      <c r="B816" s="18" t="str">
        <f ca="1">INDEX(Regions!A$1:A$5, RANDBETWEEN(1, ROWS(Regions!A$1:A$5)))</f>
        <v>מערב</v>
      </c>
      <c r="C816" s="22" t="str">
        <f ca="1">INDEX(Agents!A$1:A$6, RANDBETWEEN(1, ROWS(Agents!A$1:A$6)))</f>
        <v>דניאל לוי</v>
      </c>
      <c r="D816" s="18" t="str">
        <f ca="1">INDEX(Payment_Methods!A$1:A$5, RANDBETWEEN(1, ROWS([1]Payment_method!A$1:A$5)))</f>
        <v>Credit</v>
      </c>
      <c r="E816" s="23">
        <f ca="1">H816*Agent_Commission!$A$2</f>
        <v>2549.3250000000003</v>
      </c>
      <c r="F816" s="19">
        <f t="shared" ca="1" si="61"/>
        <v>28500</v>
      </c>
      <c r="G816" s="20">
        <f ca="1">VLOOKUP(A:A,BOA!F:G,2,FALSE)</f>
        <v>3.5779999999999998</v>
      </c>
      <c r="H816" s="13">
        <f t="shared" ca="1" si="62"/>
        <v>101973</v>
      </c>
      <c r="I816" s="23">
        <f t="shared" ca="1" si="63"/>
        <v>54313</v>
      </c>
      <c r="J816" s="13">
        <f t="shared" ca="1" si="64"/>
        <v>45110.675000000003</v>
      </c>
    </row>
    <row r="817" spans="1:10">
      <c r="A817" s="21">
        <f t="shared" ca="1" si="60"/>
        <v>45518</v>
      </c>
      <c r="B817" s="18" t="str">
        <f ca="1">INDEX(Regions!A$1:A$5, RANDBETWEEN(1, ROWS(Regions!A$1:A$5)))</f>
        <v>מרכז</v>
      </c>
      <c r="C817" s="22" t="str">
        <f ca="1">INDEX(Agents!A$1:A$6, RANDBETWEEN(1, ROWS(Agents!A$1:A$6)))</f>
        <v>יעל פרידמן</v>
      </c>
      <c r="D817" s="18" t="str">
        <f ca="1">INDEX(Payment_Methods!A$1:A$5, RANDBETWEEN(1, ROWS([1]Payment_method!A$1:A$5)))</f>
        <v>PayPal</v>
      </c>
      <c r="E817" s="23">
        <f ca="1">H817*Agent_Commission!$A$2</f>
        <v>3684.3625000000002</v>
      </c>
      <c r="F817" s="19">
        <f t="shared" ca="1" si="61"/>
        <v>39500</v>
      </c>
      <c r="G817" s="20">
        <f ca="1">VLOOKUP(A:A,BOA!F:G,2,FALSE)</f>
        <v>3.7309999999999999</v>
      </c>
      <c r="H817" s="13">
        <f t="shared" ca="1" si="62"/>
        <v>147374.5</v>
      </c>
      <c r="I817" s="23">
        <f t="shared" ca="1" si="63"/>
        <v>22059</v>
      </c>
      <c r="J817" s="13">
        <f t="shared" ca="1" si="64"/>
        <v>121631.1375</v>
      </c>
    </row>
    <row r="818" spans="1:10">
      <c r="A818" s="21">
        <f t="shared" ca="1" si="60"/>
        <v>45360</v>
      </c>
      <c r="B818" s="18" t="str">
        <f ca="1">INDEX(Regions!A$1:A$5, RANDBETWEEN(1, ROWS(Regions!A$1:A$5)))</f>
        <v>דרום</v>
      </c>
      <c r="C818" s="22" t="str">
        <f ca="1">INDEX(Agents!A$1:A$6, RANDBETWEEN(1, ROWS(Agents!A$1:A$6)))</f>
        <v>יובל כהן</v>
      </c>
      <c r="D818" s="18" t="str">
        <f ca="1">INDEX(Payment_Methods!A$1:A$5, RANDBETWEEN(1, ROWS([1]Payment_method!A$1:A$5)))</f>
        <v>PayPal</v>
      </c>
      <c r="E818" s="23">
        <f ca="1">H818*Agent_Commission!$A$2</f>
        <v>3041.3</v>
      </c>
      <c r="F818" s="19">
        <f t="shared" ca="1" si="61"/>
        <v>34000</v>
      </c>
      <c r="G818" s="20">
        <f ca="1">VLOOKUP(A:A,BOA!F:G,2,FALSE)</f>
        <v>3.5779999999999998</v>
      </c>
      <c r="H818" s="13">
        <f t="shared" ca="1" si="62"/>
        <v>121652</v>
      </c>
      <c r="I818" s="23">
        <f t="shared" ca="1" si="63"/>
        <v>43097</v>
      </c>
      <c r="J818" s="13">
        <f t="shared" ca="1" si="64"/>
        <v>75513.7</v>
      </c>
    </row>
    <row r="819" spans="1:10">
      <c r="A819" s="21">
        <f t="shared" ca="1" si="60"/>
        <v>45548</v>
      </c>
      <c r="B819" s="18" t="str">
        <f ca="1">INDEX(Regions!A$1:A$5, RANDBETWEEN(1, ROWS(Regions!A$1:A$5)))</f>
        <v>מרכז</v>
      </c>
      <c r="C819" s="22" t="str">
        <f ca="1">INDEX(Agents!A$1:A$6, RANDBETWEEN(1, ROWS(Agents!A$1:A$6)))</f>
        <v>אורי גולדשטיין</v>
      </c>
      <c r="D819" s="18" t="str">
        <f ca="1">INDEX(Payment_Methods!A$1:A$5, RANDBETWEEN(1, ROWS([1]Payment_method!A$1:A$5)))</f>
        <v>PayPal</v>
      </c>
      <c r="E819" s="23">
        <f ca="1">H819*Agent_Commission!$A$2</f>
        <v>2641.2375000000002</v>
      </c>
      <c r="F819" s="19">
        <f t="shared" ca="1" si="61"/>
        <v>28500</v>
      </c>
      <c r="G819" s="20">
        <f ca="1">VLOOKUP(A:A,BOA!F:G,2,FALSE)</f>
        <v>3.7069999999999999</v>
      </c>
      <c r="H819" s="13">
        <f t="shared" ca="1" si="62"/>
        <v>105649.5</v>
      </c>
      <c r="I819" s="23">
        <f t="shared" ca="1" si="63"/>
        <v>36336</v>
      </c>
      <c r="J819" s="13">
        <f t="shared" ca="1" si="64"/>
        <v>66672.262499999997</v>
      </c>
    </row>
    <row r="820" spans="1:10">
      <c r="A820" s="21">
        <f t="shared" ca="1" si="60"/>
        <v>45437</v>
      </c>
      <c r="B820" s="18" t="str">
        <f ca="1">INDEX(Regions!A$1:A$5, RANDBETWEEN(1, ROWS(Regions!A$1:A$5)))</f>
        <v>דרום</v>
      </c>
      <c r="C820" s="22" t="str">
        <f ca="1">INDEX(Agents!A$1:A$6, RANDBETWEEN(1, ROWS(Agents!A$1:A$6)))</f>
        <v>מיכל רוזנברג</v>
      </c>
      <c r="D820" s="18" t="str">
        <f ca="1">INDEX(Payment_Methods!A$1:A$5, RANDBETWEEN(1, ROWS([1]Payment_method!A$1:A$5)))</f>
        <v>PayBox</v>
      </c>
      <c r="E820" s="23">
        <f ca="1">H820*Agent_Commission!$A$2</f>
        <v>2479.2750000000001</v>
      </c>
      <c r="F820" s="19">
        <f t="shared" ca="1" si="61"/>
        <v>27000</v>
      </c>
      <c r="G820" s="20">
        <f ca="1">VLOOKUP(A:A,BOA!F:G,2,FALSE)</f>
        <v>3.673</v>
      </c>
      <c r="H820" s="13">
        <f t="shared" ca="1" si="62"/>
        <v>99171</v>
      </c>
      <c r="I820" s="23">
        <f t="shared" ca="1" si="63"/>
        <v>47765</v>
      </c>
      <c r="J820" s="13">
        <f t="shared" ca="1" si="64"/>
        <v>48926.724999999999</v>
      </c>
    </row>
    <row r="821" spans="1:10">
      <c r="A821" s="21">
        <f t="shared" ca="1" si="60"/>
        <v>45286</v>
      </c>
      <c r="B821" s="18" t="str">
        <f ca="1">INDEX(Regions!A$1:A$5, RANDBETWEEN(1, ROWS(Regions!A$1:A$5)))</f>
        <v>מזרח</v>
      </c>
      <c r="C821" s="22" t="str">
        <f ca="1">INDEX(Agents!A$1:A$6, RANDBETWEEN(1, ROWS(Agents!A$1:A$6)))</f>
        <v>יעל פרידמן</v>
      </c>
      <c r="D821" s="18" t="str">
        <f ca="1">INDEX(Payment_Methods!A$1:A$5, RANDBETWEEN(1, ROWS([1]Payment_method!A$1:A$5)))</f>
        <v>Credit</v>
      </c>
      <c r="E821" s="23">
        <f ca="1">H821*Agent_Commission!$A$2</f>
        <v>1315.15</v>
      </c>
      <c r="F821" s="19">
        <f t="shared" ca="1" si="61"/>
        <v>14500</v>
      </c>
      <c r="G821" s="20">
        <f ca="1">VLOOKUP(A:A,BOA!F:G,2,FALSE)</f>
        <v>3.6280000000000001</v>
      </c>
      <c r="H821" s="13">
        <f t="shared" ca="1" si="62"/>
        <v>52606</v>
      </c>
      <c r="I821" s="23">
        <f t="shared" ca="1" si="63"/>
        <v>39489</v>
      </c>
      <c r="J821" s="13">
        <f t="shared" ca="1" si="64"/>
        <v>11801.85</v>
      </c>
    </row>
    <row r="822" spans="1:10">
      <c r="A822" s="21">
        <f t="shared" ca="1" si="60"/>
        <v>45375</v>
      </c>
      <c r="B822" s="18" t="str">
        <f ca="1">INDEX(Regions!A$1:A$5, RANDBETWEEN(1, ROWS(Regions!A$1:A$5)))</f>
        <v>דרום</v>
      </c>
      <c r="C822" s="22" t="str">
        <f ca="1">INDEX(Agents!A$1:A$6, RANDBETWEEN(1, ROWS(Agents!A$1:A$6)))</f>
        <v>יעל פרידמן</v>
      </c>
      <c r="D822" s="18" t="str">
        <f ca="1">INDEX(Payment_Methods!A$1:A$5, RANDBETWEEN(1, ROWS([1]Payment_method!A$1:A$5)))</f>
        <v>Credit</v>
      </c>
      <c r="E822" s="23">
        <f ca="1">H822*Agent_Commission!$A$2</f>
        <v>2852.3250000000003</v>
      </c>
      <c r="F822" s="19">
        <f t="shared" ca="1" si="61"/>
        <v>31500</v>
      </c>
      <c r="G822" s="20">
        <f ca="1">VLOOKUP(A:A,BOA!F:G,2,FALSE)</f>
        <v>3.6219999999999999</v>
      </c>
      <c r="H822" s="13">
        <f t="shared" ca="1" si="62"/>
        <v>114093</v>
      </c>
      <c r="I822" s="23">
        <f t="shared" ca="1" si="63"/>
        <v>24880</v>
      </c>
      <c r="J822" s="13">
        <f t="shared" ca="1" si="64"/>
        <v>86360.675000000003</v>
      </c>
    </row>
    <row r="823" spans="1:10">
      <c r="A823" s="21">
        <f t="shared" ca="1" si="60"/>
        <v>45366</v>
      </c>
      <c r="B823" s="18" t="str">
        <f ca="1">INDEX(Regions!A$1:A$5, RANDBETWEEN(1, ROWS(Regions!A$1:A$5)))</f>
        <v>מערב</v>
      </c>
      <c r="C823" s="22" t="str">
        <f ca="1">INDEX(Agents!A$1:A$6, RANDBETWEEN(1, ROWS(Agents!A$1:A$6)))</f>
        <v>דניאל לוי</v>
      </c>
      <c r="D823" s="18" t="str">
        <f ca="1">INDEX(Payment_Methods!A$1:A$5, RANDBETWEEN(1, ROWS([1]Payment_method!A$1:A$5)))</f>
        <v>PayBox</v>
      </c>
      <c r="E823" s="23">
        <f ca="1">H823*Agent_Commission!$A$2</f>
        <v>2465.7750000000001</v>
      </c>
      <c r="F823" s="19">
        <f t="shared" ca="1" si="61"/>
        <v>27000</v>
      </c>
      <c r="G823" s="20">
        <f ca="1">VLOOKUP(A:A,BOA!F:G,2,FALSE)</f>
        <v>3.653</v>
      </c>
      <c r="H823" s="13">
        <f t="shared" ca="1" si="62"/>
        <v>98631</v>
      </c>
      <c r="I823" s="23">
        <f t="shared" ca="1" si="63"/>
        <v>47860</v>
      </c>
      <c r="J823" s="13">
        <f t="shared" ca="1" si="64"/>
        <v>48305.224999999999</v>
      </c>
    </row>
    <row r="824" spans="1:10">
      <c r="A824" s="21">
        <f t="shared" ca="1" si="60"/>
        <v>45482</v>
      </c>
      <c r="B824" s="18" t="str">
        <f ca="1">INDEX(Regions!A$1:A$5, RANDBETWEEN(1, ROWS(Regions!A$1:A$5)))</f>
        <v>מזרח</v>
      </c>
      <c r="C824" s="22" t="str">
        <f ca="1">INDEX(Agents!A$1:A$6, RANDBETWEEN(1, ROWS(Agents!A$1:A$6)))</f>
        <v>אורי גולדשטיין</v>
      </c>
      <c r="D824" s="18" t="str">
        <f ca="1">INDEX(Payment_Methods!A$1:A$5, RANDBETWEEN(1, ROWS([1]Payment_method!A$1:A$5)))</f>
        <v>Credit</v>
      </c>
      <c r="E824" s="23">
        <f ca="1">H824*Agent_Commission!$A$2</f>
        <v>3076.1375000000003</v>
      </c>
      <c r="F824" s="19">
        <f t="shared" ca="1" si="61"/>
        <v>33500</v>
      </c>
      <c r="G824" s="20">
        <f ca="1">VLOOKUP(A:A,BOA!F:G,2,FALSE)</f>
        <v>3.673</v>
      </c>
      <c r="H824" s="13">
        <f t="shared" ca="1" si="62"/>
        <v>123045.5</v>
      </c>
      <c r="I824" s="23">
        <f t="shared" ca="1" si="63"/>
        <v>19744</v>
      </c>
      <c r="J824" s="13">
        <f t="shared" ca="1" si="64"/>
        <v>100225.3625</v>
      </c>
    </row>
    <row r="825" spans="1:10">
      <c r="A825" s="21">
        <f t="shared" ca="1" si="60"/>
        <v>45403</v>
      </c>
      <c r="B825" s="18" t="str">
        <f ca="1">INDEX(Regions!A$1:A$5, RANDBETWEEN(1, ROWS(Regions!A$1:A$5)))</f>
        <v>מרכז</v>
      </c>
      <c r="C825" s="22" t="str">
        <f ca="1">INDEX(Agents!A$1:A$6, RANDBETWEEN(1, ROWS(Agents!A$1:A$6)))</f>
        <v>יובל כהן</v>
      </c>
      <c r="D825" s="18" t="str">
        <f ca="1">INDEX(Payment_Methods!A$1:A$5, RANDBETWEEN(1, ROWS([1]Payment_method!A$1:A$5)))</f>
        <v>Cash</v>
      </c>
      <c r="E825" s="23">
        <f ca="1">H825*Agent_Commission!$A$2</f>
        <v>2979.1125000000002</v>
      </c>
      <c r="F825" s="19">
        <f t="shared" ca="1" si="61"/>
        <v>31500</v>
      </c>
      <c r="G825" s="20">
        <f ca="1">VLOOKUP(A:A,BOA!F:G,2,FALSE)</f>
        <v>3.7829999999999999</v>
      </c>
      <c r="H825" s="13">
        <f t="shared" ca="1" si="62"/>
        <v>119164.5</v>
      </c>
      <c r="I825" s="23">
        <f t="shared" ca="1" si="63"/>
        <v>52619</v>
      </c>
      <c r="J825" s="13">
        <f t="shared" ca="1" si="64"/>
        <v>63566.387499999997</v>
      </c>
    </row>
    <row r="826" spans="1:10">
      <c r="A826" s="21">
        <f t="shared" ca="1" si="60"/>
        <v>45296</v>
      </c>
      <c r="B826" s="18" t="str">
        <f ca="1">INDEX(Regions!A$1:A$5, RANDBETWEEN(1, ROWS(Regions!A$1:A$5)))</f>
        <v>צפון</v>
      </c>
      <c r="C826" s="22" t="str">
        <f ca="1">INDEX(Agents!A$1:A$6, RANDBETWEEN(1, ROWS(Agents!A$1:A$6)))</f>
        <v>מיכל רוזנברג</v>
      </c>
      <c r="D826" s="18" t="str">
        <f ca="1">INDEX(Payment_Methods!A$1:A$5, RANDBETWEEN(1, ROWS([1]Payment_method!A$1:A$5)))</f>
        <v>PayPal</v>
      </c>
      <c r="E826" s="23">
        <f ca="1">H826*Agent_Commission!$A$2</f>
        <v>3061.9</v>
      </c>
      <c r="F826" s="19">
        <f t="shared" ca="1" si="61"/>
        <v>33500</v>
      </c>
      <c r="G826" s="20">
        <f ca="1">VLOOKUP(A:A,BOA!F:G,2,FALSE)</f>
        <v>3.6560000000000001</v>
      </c>
      <c r="H826" s="13">
        <f t="shared" ca="1" si="62"/>
        <v>122476</v>
      </c>
      <c r="I826" s="23">
        <f t="shared" ca="1" si="63"/>
        <v>39388</v>
      </c>
      <c r="J826" s="13">
        <f t="shared" ca="1" si="64"/>
        <v>80026.100000000006</v>
      </c>
    </row>
    <row r="827" spans="1:10">
      <c r="A827" s="21">
        <f t="shared" ca="1" si="60"/>
        <v>45584</v>
      </c>
      <c r="B827" s="18" t="str">
        <f ca="1">INDEX(Regions!A$1:A$5, RANDBETWEEN(1, ROWS(Regions!A$1:A$5)))</f>
        <v>דרום</v>
      </c>
      <c r="C827" s="22" t="str">
        <f ca="1">INDEX(Agents!A$1:A$6, RANDBETWEEN(1, ROWS(Agents!A$1:A$6)))</f>
        <v>אורי גולדשטיין</v>
      </c>
      <c r="D827" s="18" t="str">
        <f ca="1">INDEX(Payment_Methods!A$1:A$5, RANDBETWEEN(1, ROWS([1]Payment_method!A$1:A$5)))</f>
        <v>PayPal</v>
      </c>
      <c r="E827" s="23">
        <f ca="1">H827*Agent_Commission!$A$2</f>
        <v>3248.875</v>
      </c>
      <c r="F827" s="19">
        <f t="shared" ca="1" si="61"/>
        <v>35000</v>
      </c>
      <c r="G827" s="20">
        <f ca="1">VLOOKUP(A:A,BOA!F:G,2,FALSE)</f>
        <v>3.7130000000000001</v>
      </c>
      <c r="H827" s="13">
        <f t="shared" ca="1" si="62"/>
        <v>129955</v>
      </c>
      <c r="I827" s="23">
        <f t="shared" ca="1" si="63"/>
        <v>35437</v>
      </c>
      <c r="J827" s="13">
        <f t="shared" ca="1" si="64"/>
        <v>91269.125</v>
      </c>
    </row>
    <row r="828" spans="1:10">
      <c r="A828" s="21">
        <f t="shared" ca="1" si="60"/>
        <v>45614</v>
      </c>
      <c r="B828" s="18" t="str">
        <f ca="1">INDEX(Regions!A$1:A$5, RANDBETWEEN(1, ROWS(Regions!A$1:A$5)))</f>
        <v>מזרח</v>
      </c>
      <c r="C828" s="22" t="str">
        <f ca="1">INDEX(Agents!A$1:A$6, RANDBETWEEN(1, ROWS(Agents!A$1:A$6)))</f>
        <v>אורי גולדשטיין</v>
      </c>
      <c r="D828" s="18" t="str">
        <f ca="1">INDEX(Payment_Methods!A$1:A$5, RANDBETWEEN(1, ROWS([1]Payment_method!A$1:A$5)))</f>
        <v>Bit</v>
      </c>
      <c r="E828" s="23">
        <f ca="1">H828*Agent_Commission!$A$2</f>
        <v>1913.1625000000001</v>
      </c>
      <c r="F828" s="19">
        <f t="shared" ca="1" si="61"/>
        <v>20500</v>
      </c>
      <c r="G828" s="20">
        <f ca="1">VLOOKUP(A:A,BOA!F:G,2,FALSE)</f>
        <v>3.7330000000000001</v>
      </c>
      <c r="H828" s="13">
        <f t="shared" ca="1" si="62"/>
        <v>76526.5</v>
      </c>
      <c r="I828" s="23">
        <f t="shared" ca="1" si="63"/>
        <v>30349</v>
      </c>
      <c r="J828" s="13">
        <f t="shared" ca="1" si="64"/>
        <v>44264.337500000001</v>
      </c>
    </row>
    <row r="829" spans="1:10">
      <c r="A829" s="21">
        <f t="shared" ca="1" si="60"/>
        <v>45608</v>
      </c>
      <c r="B829" s="18" t="str">
        <f ca="1">INDEX(Regions!A$1:A$5, RANDBETWEEN(1, ROWS(Regions!A$1:A$5)))</f>
        <v>צפון</v>
      </c>
      <c r="C829" s="22" t="str">
        <f ca="1">INDEX(Agents!A$1:A$6, RANDBETWEEN(1, ROWS(Agents!A$1:A$6)))</f>
        <v>יובל כהן</v>
      </c>
      <c r="D829" s="18" t="str">
        <f ca="1">INDEX(Payment_Methods!A$1:A$5, RANDBETWEEN(1, ROWS([1]Payment_method!A$1:A$5)))</f>
        <v>Credit</v>
      </c>
      <c r="E829" s="23">
        <f ca="1">H829*Agent_Commission!$A$2</f>
        <v>1359.0125</v>
      </c>
      <c r="F829" s="19">
        <f t="shared" ca="1" si="61"/>
        <v>14500</v>
      </c>
      <c r="G829" s="20">
        <f ca="1">VLOOKUP(A:A,BOA!F:G,2,FALSE)</f>
        <v>3.7490000000000001</v>
      </c>
      <c r="H829" s="13">
        <f t="shared" ca="1" si="62"/>
        <v>54360.5</v>
      </c>
      <c r="I829" s="23">
        <f t="shared" ca="1" si="63"/>
        <v>29011</v>
      </c>
      <c r="J829" s="13">
        <f t="shared" ca="1" si="64"/>
        <v>23990.487499999999</v>
      </c>
    </row>
    <row r="830" spans="1:10">
      <c r="A830" s="21">
        <f t="shared" ca="1" si="60"/>
        <v>45377</v>
      </c>
      <c r="B830" s="18" t="str">
        <f ca="1">INDEX(Regions!A$1:A$5, RANDBETWEEN(1, ROWS(Regions!A$1:A$5)))</f>
        <v>מזרח</v>
      </c>
      <c r="C830" s="22" t="str">
        <f ca="1">INDEX(Agents!A$1:A$6, RANDBETWEEN(1, ROWS(Agents!A$1:A$6)))</f>
        <v>יובל כהן</v>
      </c>
      <c r="D830" s="18" t="str">
        <f ca="1">INDEX(Payment_Methods!A$1:A$5, RANDBETWEEN(1, ROWS([1]Payment_method!A$1:A$5)))</f>
        <v>PayBox</v>
      </c>
      <c r="E830" s="23">
        <f ca="1">H830*Agent_Commission!$A$2</f>
        <v>1052.25</v>
      </c>
      <c r="F830" s="19">
        <f t="shared" ca="1" si="61"/>
        <v>11500</v>
      </c>
      <c r="G830" s="20">
        <f ca="1">VLOOKUP(A:A,BOA!F:G,2,FALSE)</f>
        <v>3.66</v>
      </c>
      <c r="H830" s="13">
        <f t="shared" ca="1" si="62"/>
        <v>42090</v>
      </c>
      <c r="I830" s="23">
        <f t="shared" ca="1" si="63"/>
        <v>32798</v>
      </c>
      <c r="J830" s="13">
        <f t="shared" ca="1" si="64"/>
        <v>8239.75</v>
      </c>
    </row>
    <row r="831" spans="1:10">
      <c r="A831" s="21">
        <f t="shared" ca="1" si="60"/>
        <v>45444</v>
      </c>
      <c r="B831" s="18" t="str">
        <f ca="1">INDEX(Regions!A$1:A$5, RANDBETWEEN(1, ROWS(Regions!A$1:A$5)))</f>
        <v>מזרח</v>
      </c>
      <c r="C831" s="22" t="str">
        <f ca="1">INDEX(Agents!A$1:A$6, RANDBETWEEN(1, ROWS(Agents!A$1:A$6)))</f>
        <v>יעל פרידמן</v>
      </c>
      <c r="D831" s="18" t="str">
        <f ca="1">INDEX(Payment_Methods!A$1:A$5, RANDBETWEEN(1, ROWS([1]Payment_method!A$1:A$5)))</f>
        <v>PayPal</v>
      </c>
      <c r="E831" s="23">
        <f ca="1">H831*Agent_Commission!$A$2</f>
        <v>3113.8250000000003</v>
      </c>
      <c r="F831" s="19">
        <f t="shared" ca="1" si="61"/>
        <v>33500</v>
      </c>
      <c r="G831" s="20">
        <f ca="1">VLOOKUP(A:A,BOA!F:G,2,FALSE)</f>
        <v>3.718</v>
      </c>
      <c r="H831" s="13">
        <f t="shared" ca="1" si="62"/>
        <v>124553</v>
      </c>
      <c r="I831" s="23">
        <f t="shared" ca="1" si="63"/>
        <v>21621</v>
      </c>
      <c r="J831" s="13">
        <f t="shared" ca="1" si="64"/>
        <v>99818.175000000003</v>
      </c>
    </row>
    <row r="832" spans="1:10">
      <c r="A832" s="21">
        <f t="shared" ca="1" si="60"/>
        <v>45417</v>
      </c>
      <c r="B832" s="18" t="str">
        <f ca="1">INDEX(Regions!A$1:A$5, RANDBETWEEN(1, ROWS(Regions!A$1:A$5)))</f>
        <v>מרכז</v>
      </c>
      <c r="C832" s="22" t="str">
        <f ca="1">INDEX(Agents!A$1:A$6, RANDBETWEEN(1, ROWS(Agents!A$1:A$6)))</f>
        <v>דניאל לוי</v>
      </c>
      <c r="D832" s="18" t="str">
        <f ca="1">INDEX(Payment_Methods!A$1:A$5, RANDBETWEEN(1, ROWS([1]Payment_method!A$1:A$5)))</f>
        <v>Bit</v>
      </c>
      <c r="E832" s="23">
        <f ca="1">H832*Agent_Commission!$A$2</f>
        <v>2513.0250000000001</v>
      </c>
      <c r="F832" s="19">
        <f t="shared" ca="1" si="61"/>
        <v>27000</v>
      </c>
      <c r="G832" s="20">
        <f ca="1">VLOOKUP(A:A,BOA!F:G,2,FALSE)</f>
        <v>3.7229999999999999</v>
      </c>
      <c r="H832" s="13">
        <f t="shared" ca="1" si="62"/>
        <v>100521</v>
      </c>
      <c r="I832" s="23">
        <f t="shared" ca="1" si="63"/>
        <v>18501</v>
      </c>
      <c r="J832" s="13">
        <f t="shared" ca="1" si="64"/>
        <v>79506.975000000006</v>
      </c>
    </row>
    <row r="833" spans="1:10">
      <c r="A833" s="21">
        <f t="shared" ca="1" si="60"/>
        <v>45386</v>
      </c>
      <c r="B833" s="18" t="str">
        <f ca="1">INDEX(Regions!A$1:A$5, RANDBETWEEN(1, ROWS(Regions!A$1:A$5)))</f>
        <v>מרכז</v>
      </c>
      <c r="C833" s="22" t="str">
        <f ca="1">INDEX(Agents!A$1:A$6, RANDBETWEEN(1, ROWS(Agents!A$1:A$6)))</f>
        <v>יובל כהן</v>
      </c>
      <c r="D833" s="18" t="str">
        <f ca="1">INDEX(Payment_Methods!A$1:A$5, RANDBETWEEN(1, ROWS([1]Payment_method!A$1:A$5)))</f>
        <v>Credit</v>
      </c>
      <c r="E833" s="23">
        <f ca="1">H833*Agent_Commission!$A$2</f>
        <v>3158.6000000000004</v>
      </c>
      <c r="F833" s="19">
        <f t="shared" ca="1" si="61"/>
        <v>34000</v>
      </c>
      <c r="G833" s="20">
        <f ca="1">VLOOKUP(A:A,BOA!F:G,2,FALSE)</f>
        <v>3.7160000000000002</v>
      </c>
      <c r="H833" s="13">
        <f t="shared" ca="1" si="62"/>
        <v>126344</v>
      </c>
      <c r="I833" s="23">
        <f t="shared" ca="1" si="63"/>
        <v>52147</v>
      </c>
      <c r="J833" s="13">
        <f t="shared" ca="1" si="64"/>
        <v>71038.399999999994</v>
      </c>
    </row>
    <row r="834" spans="1:10">
      <c r="A834" s="21">
        <f t="shared" ca="1" si="60"/>
        <v>45463</v>
      </c>
      <c r="B834" s="18" t="str">
        <f ca="1">INDEX(Regions!A$1:A$5, RANDBETWEEN(1, ROWS(Regions!A$1:A$5)))</f>
        <v>דרום</v>
      </c>
      <c r="C834" s="22" t="str">
        <f ca="1">INDEX(Agents!A$1:A$6, RANDBETWEEN(1, ROWS(Agents!A$1:A$6)))</f>
        <v>דניאל לוי</v>
      </c>
      <c r="D834" s="18" t="str">
        <f ca="1">INDEX(Payment_Methods!A$1:A$5, RANDBETWEEN(1, ROWS([1]Payment_method!A$1:A$5)))</f>
        <v>Cash</v>
      </c>
      <c r="E834" s="23">
        <f ca="1">H834*Agent_Commission!$A$2</f>
        <v>1208.675</v>
      </c>
      <c r="F834" s="19">
        <f t="shared" ca="1" si="61"/>
        <v>13000</v>
      </c>
      <c r="G834" s="20">
        <f ca="1">VLOOKUP(A:A,BOA!F:G,2,FALSE)</f>
        <v>3.7189999999999999</v>
      </c>
      <c r="H834" s="13">
        <f t="shared" ca="1" si="62"/>
        <v>48347</v>
      </c>
      <c r="I834" s="23">
        <f t="shared" ca="1" si="63"/>
        <v>19076</v>
      </c>
      <c r="J834" s="13">
        <f t="shared" ca="1" si="64"/>
        <v>28062.325000000001</v>
      </c>
    </row>
    <row r="835" spans="1:10">
      <c r="A835" s="21">
        <f t="shared" ref="A835:A898" ca="1" si="65">RANDBETWEEN(DATE(2023,12,1),DATE(2024,12,1))</f>
        <v>45302</v>
      </c>
      <c r="B835" s="18" t="str">
        <f ca="1">INDEX(Regions!A$1:A$5, RANDBETWEEN(1, ROWS(Regions!A$1:A$5)))</f>
        <v>מזרח</v>
      </c>
      <c r="C835" s="22" t="str">
        <f ca="1">INDEX(Agents!A$1:A$6, RANDBETWEEN(1, ROWS(Agents!A$1:A$6)))</f>
        <v>מיכל רוזנברג</v>
      </c>
      <c r="D835" s="18" t="str">
        <f ca="1">INDEX(Payment_Methods!A$1:A$5, RANDBETWEEN(1, ROWS([1]Payment_method!A$1:A$5)))</f>
        <v>Credit</v>
      </c>
      <c r="E835" s="23">
        <f ca="1">H835*Agent_Commission!$A$2</f>
        <v>2334.375</v>
      </c>
      <c r="F835" s="19">
        <f t="shared" ref="F835:F898" ca="1" si="66">RANDBETWEEN(20, 80)*500</f>
        <v>25000</v>
      </c>
      <c r="G835" s="20">
        <f ca="1">VLOOKUP(A:A,BOA!F:G,2,FALSE)</f>
        <v>3.7349999999999999</v>
      </c>
      <c r="H835" s="13">
        <f t="shared" ref="H835:H898" ca="1" si="67">F835*G835</f>
        <v>93375</v>
      </c>
      <c r="I835" s="23">
        <f t="shared" ref="I835:I898" ca="1" si="68">RANDBETWEEN(15000, 55000)</f>
        <v>39072</v>
      </c>
      <c r="J835" s="13">
        <f t="shared" ref="J835:J898" ca="1" si="69">H835-I835-E835</f>
        <v>51968.625</v>
      </c>
    </row>
    <row r="836" spans="1:10">
      <c r="A836" s="21">
        <f t="shared" ca="1" si="65"/>
        <v>45457</v>
      </c>
      <c r="B836" s="18" t="str">
        <f ca="1">INDEX(Regions!A$1:A$5, RANDBETWEEN(1, ROWS(Regions!A$1:A$5)))</f>
        <v>צפון</v>
      </c>
      <c r="C836" s="22" t="str">
        <f ca="1">INDEX(Agents!A$1:A$6, RANDBETWEEN(1, ROWS(Agents!A$1:A$6)))</f>
        <v>דניאל לוי</v>
      </c>
      <c r="D836" s="18" t="str">
        <f ca="1">INDEX(Payment_Methods!A$1:A$5, RANDBETWEEN(1, ROWS([1]Payment_method!A$1:A$5)))</f>
        <v>PayPal</v>
      </c>
      <c r="E836" s="23">
        <f ca="1">H836*Agent_Commission!$A$2</f>
        <v>3024.9375</v>
      </c>
      <c r="F836" s="19">
        <f t="shared" ca="1" si="66"/>
        <v>32500</v>
      </c>
      <c r="G836" s="20">
        <f ca="1">VLOOKUP(A:A,BOA!F:G,2,FALSE)</f>
        <v>3.7229999999999999</v>
      </c>
      <c r="H836" s="13">
        <f t="shared" ca="1" si="67"/>
        <v>120997.5</v>
      </c>
      <c r="I836" s="23">
        <f t="shared" ca="1" si="68"/>
        <v>48177</v>
      </c>
      <c r="J836" s="13">
        <f t="shared" ca="1" si="69"/>
        <v>69795.5625</v>
      </c>
    </row>
    <row r="837" spans="1:10">
      <c r="A837" s="21">
        <f t="shared" ca="1" si="65"/>
        <v>45379</v>
      </c>
      <c r="B837" s="18" t="str">
        <f ca="1">INDEX(Regions!A$1:A$5, RANDBETWEEN(1, ROWS(Regions!A$1:A$5)))</f>
        <v>מערב</v>
      </c>
      <c r="C837" s="22" t="str">
        <f ca="1">INDEX(Agents!A$1:A$6, RANDBETWEEN(1, ROWS(Agents!A$1:A$6)))</f>
        <v>יובל כהן</v>
      </c>
      <c r="D837" s="18" t="str">
        <f ca="1">INDEX(Payment_Methods!A$1:A$5, RANDBETWEEN(1, ROWS([1]Payment_method!A$1:A$5)))</f>
        <v>PayPal</v>
      </c>
      <c r="E837" s="23">
        <f ca="1">H837*Agent_Commission!$A$2</f>
        <v>3634.9875000000002</v>
      </c>
      <c r="F837" s="19">
        <f t="shared" ca="1" si="66"/>
        <v>39500</v>
      </c>
      <c r="G837" s="20">
        <f ca="1">VLOOKUP(A:A,BOA!F:G,2,FALSE)</f>
        <v>3.681</v>
      </c>
      <c r="H837" s="13">
        <f t="shared" ca="1" si="67"/>
        <v>145399.5</v>
      </c>
      <c r="I837" s="23">
        <f t="shared" ca="1" si="68"/>
        <v>32097</v>
      </c>
      <c r="J837" s="13">
        <f t="shared" ca="1" si="69"/>
        <v>109667.5125</v>
      </c>
    </row>
    <row r="838" spans="1:10">
      <c r="A838" s="21">
        <f t="shared" ca="1" si="65"/>
        <v>45306</v>
      </c>
      <c r="B838" s="18" t="str">
        <f ca="1">INDEX(Regions!A$1:A$5, RANDBETWEEN(1, ROWS(Regions!A$1:A$5)))</f>
        <v>מרכז</v>
      </c>
      <c r="C838" s="22" t="str">
        <f ca="1">INDEX(Agents!A$1:A$6, RANDBETWEEN(1, ROWS(Agents!A$1:A$6)))</f>
        <v>נועם אברמוביץ</v>
      </c>
      <c r="D838" s="18" t="str">
        <f ca="1">INDEX(Payment_Methods!A$1:A$5, RANDBETWEEN(1, ROWS([1]Payment_method!A$1:A$5)))</f>
        <v>PayPal</v>
      </c>
      <c r="E838" s="23">
        <f ca="1">H838*Agent_Commission!$A$2</f>
        <v>985.16250000000002</v>
      </c>
      <c r="F838" s="19">
        <f t="shared" ca="1" si="66"/>
        <v>10500</v>
      </c>
      <c r="G838" s="20">
        <f ca="1">VLOOKUP(A:A,BOA!F:G,2,FALSE)</f>
        <v>3.7530000000000001</v>
      </c>
      <c r="H838" s="13">
        <f t="shared" ca="1" si="67"/>
        <v>39406.5</v>
      </c>
      <c r="I838" s="23">
        <f t="shared" ca="1" si="68"/>
        <v>21333</v>
      </c>
      <c r="J838" s="13">
        <f t="shared" ca="1" si="69"/>
        <v>17088.337500000001</v>
      </c>
    </row>
    <row r="839" spans="1:10">
      <c r="A839" s="21">
        <f t="shared" ca="1" si="65"/>
        <v>45342</v>
      </c>
      <c r="B839" s="18" t="str">
        <f ca="1">INDEX(Regions!A$1:A$5, RANDBETWEEN(1, ROWS(Regions!A$1:A$5)))</f>
        <v>צפון</v>
      </c>
      <c r="C839" s="22" t="str">
        <f ca="1">INDEX(Agents!A$1:A$6, RANDBETWEEN(1, ROWS(Agents!A$1:A$6)))</f>
        <v>אורי גולדשטיין</v>
      </c>
      <c r="D839" s="18" t="str">
        <f ca="1">INDEX(Payment_Methods!A$1:A$5, RANDBETWEEN(1, ROWS([1]Payment_method!A$1:A$5)))</f>
        <v>Cash</v>
      </c>
      <c r="E839" s="23">
        <f ca="1">H839*Agent_Commission!$A$2</f>
        <v>2056.5</v>
      </c>
      <c r="F839" s="19">
        <f t="shared" ca="1" si="66"/>
        <v>22500</v>
      </c>
      <c r="G839" s="20">
        <f ca="1">VLOOKUP(A:A,BOA!F:G,2,FALSE)</f>
        <v>3.6560000000000001</v>
      </c>
      <c r="H839" s="13">
        <f t="shared" ca="1" si="67"/>
        <v>82260</v>
      </c>
      <c r="I839" s="23">
        <f t="shared" ca="1" si="68"/>
        <v>45391</v>
      </c>
      <c r="J839" s="13">
        <f t="shared" ca="1" si="69"/>
        <v>34812.5</v>
      </c>
    </row>
    <row r="840" spans="1:10">
      <c r="A840" s="21">
        <f t="shared" ca="1" si="65"/>
        <v>45483</v>
      </c>
      <c r="B840" s="18" t="str">
        <f ca="1">INDEX(Regions!A$1:A$5, RANDBETWEEN(1, ROWS(Regions!A$1:A$5)))</f>
        <v>מערב</v>
      </c>
      <c r="C840" s="22" t="str">
        <f ca="1">INDEX(Agents!A$1:A$6, RANDBETWEEN(1, ROWS(Agents!A$1:A$6)))</f>
        <v>יעל פרידמן</v>
      </c>
      <c r="D840" s="18" t="str">
        <f ca="1">INDEX(Payment_Methods!A$1:A$5, RANDBETWEEN(1, ROWS([1]Payment_method!A$1:A$5)))</f>
        <v>Credit</v>
      </c>
      <c r="E840" s="23">
        <f ca="1">H840*Agent_Commission!$A$2</f>
        <v>2655.6750000000002</v>
      </c>
      <c r="F840" s="19">
        <f t="shared" ca="1" si="66"/>
        <v>29000</v>
      </c>
      <c r="G840" s="20">
        <f ca="1">VLOOKUP(A:A,BOA!F:G,2,FALSE)</f>
        <v>3.6629999999999998</v>
      </c>
      <c r="H840" s="13">
        <f t="shared" ca="1" si="67"/>
        <v>106227</v>
      </c>
      <c r="I840" s="23">
        <f t="shared" ca="1" si="68"/>
        <v>18447</v>
      </c>
      <c r="J840" s="13">
        <f t="shared" ca="1" si="69"/>
        <v>85124.324999999997</v>
      </c>
    </row>
    <row r="841" spans="1:10">
      <c r="A841" s="21">
        <f t="shared" ca="1" si="65"/>
        <v>45602</v>
      </c>
      <c r="B841" s="18" t="str">
        <f ca="1">INDEX(Regions!A$1:A$5, RANDBETWEEN(1, ROWS(Regions!A$1:A$5)))</f>
        <v>מרכז</v>
      </c>
      <c r="C841" s="22" t="str">
        <f ca="1">INDEX(Agents!A$1:A$6, RANDBETWEEN(1, ROWS(Agents!A$1:A$6)))</f>
        <v>יעל פרידמן</v>
      </c>
      <c r="D841" s="18" t="str">
        <f ca="1">INDEX(Payment_Methods!A$1:A$5, RANDBETWEEN(1, ROWS([1]Payment_method!A$1:A$5)))</f>
        <v>PayBox</v>
      </c>
      <c r="E841" s="23">
        <f ca="1">H841*Agent_Commission!$A$2</f>
        <v>1729.2875000000001</v>
      </c>
      <c r="F841" s="19">
        <f t="shared" ca="1" si="66"/>
        <v>18500</v>
      </c>
      <c r="G841" s="20">
        <f ca="1">VLOOKUP(A:A,BOA!F:G,2,FALSE)</f>
        <v>3.7389999999999999</v>
      </c>
      <c r="H841" s="13">
        <f t="shared" ca="1" si="67"/>
        <v>69171.5</v>
      </c>
      <c r="I841" s="23">
        <f t="shared" ca="1" si="68"/>
        <v>33423</v>
      </c>
      <c r="J841" s="13">
        <f t="shared" ca="1" si="69"/>
        <v>34019.212500000001</v>
      </c>
    </row>
    <row r="842" spans="1:10">
      <c r="A842" s="21">
        <f t="shared" ca="1" si="65"/>
        <v>45292</v>
      </c>
      <c r="B842" s="18" t="str">
        <f ca="1">INDEX(Regions!A$1:A$5, RANDBETWEEN(1, ROWS(Regions!A$1:A$5)))</f>
        <v>מרכז</v>
      </c>
      <c r="C842" s="22" t="str">
        <f ca="1">INDEX(Agents!A$1:A$6, RANDBETWEEN(1, ROWS(Agents!A$1:A$6)))</f>
        <v>דניאל לוי</v>
      </c>
      <c r="D842" s="18" t="str">
        <f ca="1">INDEX(Payment_Methods!A$1:A$5, RANDBETWEEN(1, ROWS([1]Payment_method!A$1:A$5)))</f>
        <v>PayPal</v>
      </c>
      <c r="E842" s="23">
        <f ca="1">H842*Agent_Commission!$A$2</f>
        <v>1269.45</v>
      </c>
      <c r="F842" s="19">
        <f t="shared" ca="1" si="66"/>
        <v>14000</v>
      </c>
      <c r="G842" s="20">
        <f ca="1">VLOOKUP(A:A,BOA!F:G,2,FALSE)</f>
        <v>3.6269999999999998</v>
      </c>
      <c r="H842" s="13">
        <f t="shared" ca="1" si="67"/>
        <v>50778</v>
      </c>
      <c r="I842" s="23">
        <f t="shared" ca="1" si="68"/>
        <v>51231</v>
      </c>
      <c r="J842" s="13">
        <f t="shared" ca="1" si="69"/>
        <v>-1722.45</v>
      </c>
    </row>
    <row r="843" spans="1:10">
      <c r="A843" s="21">
        <f t="shared" ca="1" si="65"/>
        <v>45571</v>
      </c>
      <c r="B843" s="18" t="str">
        <f ca="1">INDEX(Regions!A$1:A$5, RANDBETWEEN(1, ROWS(Regions!A$1:A$5)))</f>
        <v>מזרח</v>
      </c>
      <c r="C843" s="22" t="str">
        <f ca="1">INDEX(Agents!A$1:A$6, RANDBETWEEN(1, ROWS(Agents!A$1:A$6)))</f>
        <v>נועם אברמוביץ</v>
      </c>
      <c r="D843" s="18" t="str">
        <f ca="1">INDEX(Payment_Methods!A$1:A$5, RANDBETWEEN(1, ROWS([1]Payment_method!A$1:A$5)))</f>
        <v>PayBox</v>
      </c>
      <c r="E843" s="23">
        <f ca="1">H843*Agent_Commission!$A$2</f>
        <v>3535.9</v>
      </c>
      <c r="F843" s="19">
        <f t="shared" ca="1" si="66"/>
        <v>38000</v>
      </c>
      <c r="G843" s="20">
        <f ca="1">VLOOKUP(A:A,BOA!F:G,2,FALSE)</f>
        <v>3.722</v>
      </c>
      <c r="H843" s="13">
        <f t="shared" ca="1" si="67"/>
        <v>141436</v>
      </c>
      <c r="I843" s="23">
        <f t="shared" ca="1" si="68"/>
        <v>24663</v>
      </c>
      <c r="J843" s="13">
        <f t="shared" ca="1" si="69"/>
        <v>113237.1</v>
      </c>
    </row>
    <row r="844" spans="1:10">
      <c r="A844" s="21">
        <f t="shared" ca="1" si="65"/>
        <v>45604</v>
      </c>
      <c r="B844" s="18" t="str">
        <f ca="1">INDEX(Regions!A$1:A$5, RANDBETWEEN(1, ROWS(Regions!A$1:A$5)))</f>
        <v>מרכז</v>
      </c>
      <c r="C844" s="22" t="str">
        <f ca="1">INDEX(Agents!A$1:A$6, RANDBETWEEN(1, ROWS(Agents!A$1:A$6)))</f>
        <v>יובל כהן</v>
      </c>
      <c r="D844" s="18" t="str">
        <f ca="1">INDEX(Payment_Methods!A$1:A$5, RANDBETWEEN(1, ROWS([1]Payment_method!A$1:A$5)))</f>
        <v>Credit</v>
      </c>
      <c r="E844" s="23">
        <f ca="1">H844*Agent_Commission!$A$2</f>
        <v>1535.325</v>
      </c>
      <c r="F844" s="19">
        <f t="shared" ca="1" si="66"/>
        <v>16500</v>
      </c>
      <c r="G844" s="20">
        <f ca="1">VLOOKUP(A:A,BOA!F:G,2,FALSE)</f>
        <v>3.722</v>
      </c>
      <c r="H844" s="13">
        <f t="shared" ca="1" si="67"/>
        <v>61413</v>
      </c>
      <c r="I844" s="23">
        <f t="shared" ca="1" si="68"/>
        <v>30222</v>
      </c>
      <c r="J844" s="13">
        <f t="shared" ca="1" si="69"/>
        <v>29655.674999999999</v>
      </c>
    </row>
    <row r="845" spans="1:10">
      <c r="A845" s="21">
        <f t="shared" ca="1" si="65"/>
        <v>45533</v>
      </c>
      <c r="B845" s="18" t="str">
        <f ca="1">INDEX(Regions!A$1:A$5, RANDBETWEEN(1, ROWS(Regions!A$1:A$5)))</f>
        <v>מרכז</v>
      </c>
      <c r="C845" s="22" t="str">
        <f ca="1">INDEX(Agents!A$1:A$6, RANDBETWEEN(1, ROWS(Agents!A$1:A$6)))</f>
        <v>יובל כהן</v>
      </c>
      <c r="D845" s="18" t="str">
        <f ca="1">INDEX(Payment_Methods!A$1:A$5, RANDBETWEEN(1, ROWS([1]Payment_method!A$1:A$5)))</f>
        <v>Credit</v>
      </c>
      <c r="E845" s="23">
        <f ca="1">H845*Agent_Commission!$A$2</f>
        <v>2382.25</v>
      </c>
      <c r="F845" s="19">
        <f t="shared" ca="1" si="66"/>
        <v>26000</v>
      </c>
      <c r="G845" s="20">
        <f ca="1">VLOOKUP(A:A,BOA!F:G,2,FALSE)</f>
        <v>3.665</v>
      </c>
      <c r="H845" s="13">
        <f t="shared" ca="1" si="67"/>
        <v>95290</v>
      </c>
      <c r="I845" s="23">
        <f t="shared" ca="1" si="68"/>
        <v>35124</v>
      </c>
      <c r="J845" s="13">
        <f t="shared" ca="1" si="69"/>
        <v>57783.75</v>
      </c>
    </row>
    <row r="846" spans="1:10">
      <c r="A846" s="21">
        <f t="shared" ca="1" si="65"/>
        <v>45399</v>
      </c>
      <c r="B846" s="18" t="str">
        <f ca="1">INDEX(Regions!A$1:A$5, RANDBETWEEN(1, ROWS(Regions!A$1:A$5)))</f>
        <v>דרום</v>
      </c>
      <c r="C846" s="22" t="str">
        <f ca="1">INDEX(Agents!A$1:A$6, RANDBETWEEN(1, ROWS(Agents!A$1:A$6)))</f>
        <v>יעל פרידמן</v>
      </c>
      <c r="D846" s="18" t="str">
        <f ca="1">INDEX(Payment_Methods!A$1:A$5, RANDBETWEEN(1, ROWS([1]Payment_method!A$1:A$5)))</f>
        <v>Bit</v>
      </c>
      <c r="E846" s="23">
        <f ca="1">H846*Agent_Commission!$A$2</f>
        <v>2265</v>
      </c>
      <c r="F846" s="19">
        <f t="shared" ca="1" si="66"/>
        <v>24000</v>
      </c>
      <c r="G846" s="20">
        <f ca="1">VLOOKUP(A:A,BOA!F:G,2,FALSE)</f>
        <v>3.7749999999999999</v>
      </c>
      <c r="H846" s="13">
        <f t="shared" ca="1" si="67"/>
        <v>90600</v>
      </c>
      <c r="I846" s="23">
        <f t="shared" ca="1" si="68"/>
        <v>37232</v>
      </c>
      <c r="J846" s="13">
        <f t="shared" ca="1" si="69"/>
        <v>51103</v>
      </c>
    </row>
    <row r="847" spans="1:10">
      <c r="A847" s="21">
        <f t="shared" ca="1" si="65"/>
        <v>45583</v>
      </c>
      <c r="B847" s="18" t="str">
        <f ca="1">INDEX(Regions!A$1:A$5, RANDBETWEEN(1, ROWS(Regions!A$1:A$5)))</f>
        <v>דרום</v>
      </c>
      <c r="C847" s="22" t="str">
        <f ca="1">INDEX(Agents!A$1:A$6, RANDBETWEEN(1, ROWS(Agents!A$1:A$6)))</f>
        <v>מיכל רוזנברג</v>
      </c>
      <c r="D847" s="18" t="str">
        <f ca="1">INDEX(Payment_Methods!A$1:A$5, RANDBETWEEN(1, ROWS([1]Payment_method!A$1:A$5)))</f>
        <v>Credit</v>
      </c>
      <c r="E847" s="23">
        <f ca="1">H847*Agent_Commission!$A$2</f>
        <v>928.25</v>
      </c>
      <c r="F847" s="19">
        <f t="shared" ca="1" si="66"/>
        <v>10000</v>
      </c>
      <c r="G847" s="20">
        <f ca="1">VLOOKUP(A:A,BOA!F:G,2,FALSE)</f>
        <v>3.7130000000000001</v>
      </c>
      <c r="H847" s="13">
        <f t="shared" ca="1" si="67"/>
        <v>37130</v>
      </c>
      <c r="I847" s="23">
        <f t="shared" ca="1" si="68"/>
        <v>33643</v>
      </c>
      <c r="J847" s="13">
        <f t="shared" ca="1" si="69"/>
        <v>2558.75</v>
      </c>
    </row>
    <row r="848" spans="1:10">
      <c r="A848" s="21">
        <f t="shared" ca="1" si="65"/>
        <v>45589</v>
      </c>
      <c r="B848" s="18" t="str">
        <f ca="1">INDEX(Regions!A$1:A$5, RANDBETWEEN(1, ROWS(Regions!A$1:A$5)))</f>
        <v>מרכז</v>
      </c>
      <c r="C848" s="22" t="str">
        <f ca="1">INDEX(Agents!A$1:A$6, RANDBETWEEN(1, ROWS(Agents!A$1:A$6)))</f>
        <v>יובל כהן</v>
      </c>
      <c r="D848" s="18" t="str">
        <f ca="1">INDEX(Payment_Methods!A$1:A$5, RANDBETWEEN(1, ROWS([1]Payment_method!A$1:A$5)))</f>
        <v>Cash</v>
      </c>
      <c r="E848" s="23">
        <f ca="1">H848*Agent_Commission!$A$2</f>
        <v>2462.8500000000004</v>
      </c>
      <c r="F848" s="19">
        <f t="shared" ca="1" si="66"/>
        <v>26000</v>
      </c>
      <c r="G848" s="20">
        <f ca="1">VLOOKUP(A:A,BOA!F:G,2,FALSE)</f>
        <v>3.7890000000000001</v>
      </c>
      <c r="H848" s="13">
        <f t="shared" ca="1" si="67"/>
        <v>98514</v>
      </c>
      <c r="I848" s="23">
        <f t="shared" ca="1" si="68"/>
        <v>19810</v>
      </c>
      <c r="J848" s="13">
        <f t="shared" ca="1" si="69"/>
        <v>76241.149999999994</v>
      </c>
    </row>
    <row r="849" spans="1:10">
      <c r="A849" s="21">
        <f t="shared" ca="1" si="65"/>
        <v>45357</v>
      </c>
      <c r="B849" s="18" t="str">
        <f ca="1">INDEX(Regions!A$1:A$5, RANDBETWEEN(1, ROWS(Regions!A$1:A$5)))</f>
        <v>צפון</v>
      </c>
      <c r="C849" s="22" t="str">
        <f ca="1">INDEX(Agents!A$1:A$6, RANDBETWEEN(1, ROWS(Agents!A$1:A$6)))</f>
        <v>יובל כהן</v>
      </c>
      <c r="D849" s="18" t="str">
        <f ca="1">INDEX(Payment_Methods!A$1:A$5, RANDBETWEEN(1, ROWS([1]Payment_method!A$1:A$5)))</f>
        <v>Bit</v>
      </c>
      <c r="E849" s="23">
        <f ca="1">H849*Agent_Commission!$A$2</f>
        <v>1488.3000000000002</v>
      </c>
      <c r="F849" s="19">
        <f t="shared" ca="1" si="66"/>
        <v>16500</v>
      </c>
      <c r="G849" s="20">
        <f ca="1">VLOOKUP(A:A,BOA!F:G,2,FALSE)</f>
        <v>3.6080000000000001</v>
      </c>
      <c r="H849" s="13">
        <f t="shared" ca="1" si="67"/>
        <v>59532</v>
      </c>
      <c r="I849" s="23">
        <f t="shared" ca="1" si="68"/>
        <v>21302</v>
      </c>
      <c r="J849" s="13">
        <f t="shared" ca="1" si="69"/>
        <v>36741.699999999997</v>
      </c>
    </row>
    <row r="850" spans="1:10">
      <c r="A850" s="21">
        <f t="shared" ca="1" si="65"/>
        <v>45350</v>
      </c>
      <c r="B850" s="18" t="str">
        <f ca="1">INDEX(Regions!A$1:A$5, RANDBETWEEN(1, ROWS(Regions!A$1:A$5)))</f>
        <v>מערב</v>
      </c>
      <c r="C850" s="22" t="str">
        <f ca="1">INDEX(Agents!A$1:A$6, RANDBETWEEN(1, ROWS(Agents!A$1:A$6)))</f>
        <v>יובל כהן</v>
      </c>
      <c r="D850" s="18" t="str">
        <f ca="1">INDEX(Payment_Methods!A$1:A$5, RANDBETWEEN(1, ROWS([1]Payment_method!A$1:A$5)))</f>
        <v>Bit</v>
      </c>
      <c r="E850" s="23">
        <f ca="1">H850*Agent_Commission!$A$2</f>
        <v>992.47500000000002</v>
      </c>
      <c r="F850" s="19">
        <f t="shared" ca="1" si="66"/>
        <v>11000</v>
      </c>
      <c r="G850" s="20">
        <f ca="1">VLOOKUP(A:A,BOA!F:G,2,FALSE)</f>
        <v>3.609</v>
      </c>
      <c r="H850" s="13">
        <f t="shared" ca="1" si="67"/>
        <v>39699</v>
      </c>
      <c r="I850" s="23">
        <f t="shared" ca="1" si="68"/>
        <v>48475</v>
      </c>
      <c r="J850" s="13">
        <f t="shared" ca="1" si="69"/>
        <v>-9768.4750000000004</v>
      </c>
    </row>
    <row r="851" spans="1:10">
      <c r="A851" s="21">
        <f t="shared" ca="1" si="65"/>
        <v>45489</v>
      </c>
      <c r="B851" s="18" t="str">
        <f ca="1">INDEX(Regions!A$1:A$5, RANDBETWEEN(1, ROWS(Regions!A$1:A$5)))</f>
        <v>מרכז</v>
      </c>
      <c r="C851" s="22" t="str">
        <f ca="1">INDEX(Agents!A$1:A$6, RANDBETWEEN(1, ROWS(Agents!A$1:A$6)))</f>
        <v>מיכל רוזנברג</v>
      </c>
      <c r="D851" s="18" t="str">
        <f ca="1">INDEX(Payment_Methods!A$1:A$5, RANDBETWEEN(1, ROWS([1]Payment_method!A$1:A$5)))</f>
        <v>PayPal</v>
      </c>
      <c r="E851" s="23">
        <f ca="1">H851*Agent_Commission!$A$2</f>
        <v>1228.1625000000001</v>
      </c>
      <c r="F851" s="19">
        <f t="shared" ca="1" si="66"/>
        <v>13500</v>
      </c>
      <c r="G851" s="20">
        <f ca="1">VLOOKUP(A:A,BOA!F:G,2,FALSE)</f>
        <v>3.6389999999999998</v>
      </c>
      <c r="H851" s="13">
        <f t="shared" ca="1" si="67"/>
        <v>49126.5</v>
      </c>
      <c r="I851" s="23">
        <f t="shared" ca="1" si="68"/>
        <v>34449</v>
      </c>
      <c r="J851" s="13">
        <f t="shared" ca="1" si="69"/>
        <v>13449.3375</v>
      </c>
    </row>
    <row r="852" spans="1:10">
      <c r="A852" s="21">
        <f t="shared" ca="1" si="65"/>
        <v>45538</v>
      </c>
      <c r="B852" s="18" t="str">
        <f ca="1">INDEX(Regions!A$1:A$5, RANDBETWEEN(1, ROWS(Regions!A$1:A$5)))</f>
        <v>דרום</v>
      </c>
      <c r="C852" s="22" t="str">
        <f ca="1">INDEX(Agents!A$1:A$6, RANDBETWEEN(1, ROWS(Agents!A$1:A$6)))</f>
        <v>נועם אברמוביץ</v>
      </c>
      <c r="D852" s="18" t="str">
        <f ca="1">INDEX(Payment_Methods!A$1:A$5, RANDBETWEEN(1, ROWS([1]Payment_method!A$1:A$5)))</f>
        <v>Cash</v>
      </c>
      <c r="E852" s="23">
        <f ca="1">H852*Agent_Commission!$A$2</f>
        <v>3395.6750000000002</v>
      </c>
      <c r="F852" s="19">
        <f t="shared" ca="1" si="66"/>
        <v>37000</v>
      </c>
      <c r="G852" s="20">
        <f ca="1">VLOOKUP(A:A,BOA!F:G,2,FALSE)</f>
        <v>3.6709999999999998</v>
      </c>
      <c r="H852" s="13">
        <f t="shared" ca="1" si="67"/>
        <v>135827</v>
      </c>
      <c r="I852" s="23">
        <f t="shared" ca="1" si="68"/>
        <v>48202</v>
      </c>
      <c r="J852" s="13">
        <f t="shared" ca="1" si="69"/>
        <v>84229.324999999997</v>
      </c>
    </row>
    <row r="853" spans="1:10">
      <c r="A853" s="21">
        <f t="shared" ca="1" si="65"/>
        <v>45266</v>
      </c>
      <c r="B853" s="18" t="str">
        <f ca="1">INDEX(Regions!A$1:A$5, RANDBETWEEN(1, ROWS(Regions!A$1:A$5)))</f>
        <v>צפון</v>
      </c>
      <c r="C853" s="22" t="str">
        <f ca="1">INDEX(Agents!A$1:A$6, RANDBETWEEN(1, ROWS(Agents!A$1:A$6)))</f>
        <v>אורי גולדשטיין</v>
      </c>
      <c r="D853" s="18" t="str">
        <f ca="1">INDEX(Payment_Methods!A$1:A$5, RANDBETWEEN(1, ROWS([1]Payment_method!A$1:A$5)))</f>
        <v>Credit</v>
      </c>
      <c r="E853" s="23">
        <f ca="1">H853*Agent_Commission!$A$2</f>
        <v>2596.3000000000002</v>
      </c>
      <c r="F853" s="19">
        <f t="shared" ca="1" si="66"/>
        <v>28000</v>
      </c>
      <c r="G853" s="20">
        <f ca="1">VLOOKUP(A:A,BOA!F:G,2,FALSE)</f>
        <v>3.7090000000000001</v>
      </c>
      <c r="H853" s="13">
        <f t="shared" ca="1" si="67"/>
        <v>103852</v>
      </c>
      <c r="I853" s="23">
        <f t="shared" ca="1" si="68"/>
        <v>16252</v>
      </c>
      <c r="J853" s="13">
        <f t="shared" ca="1" si="69"/>
        <v>85003.7</v>
      </c>
    </row>
    <row r="854" spans="1:10">
      <c r="A854" s="21">
        <f t="shared" ca="1" si="65"/>
        <v>45346</v>
      </c>
      <c r="B854" s="18" t="str">
        <f ca="1">INDEX(Regions!A$1:A$5, RANDBETWEEN(1, ROWS(Regions!A$1:A$5)))</f>
        <v>מזרח</v>
      </c>
      <c r="C854" s="22" t="str">
        <f ca="1">INDEX(Agents!A$1:A$6, RANDBETWEEN(1, ROWS(Agents!A$1:A$6)))</f>
        <v>דניאל לוי</v>
      </c>
      <c r="D854" s="18" t="str">
        <f ca="1">INDEX(Payment_Methods!A$1:A$5, RANDBETWEEN(1, ROWS([1]Payment_method!A$1:A$5)))</f>
        <v>PayPal</v>
      </c>
      <c r="E854" s="23">
        <f ca="1">H854*Agent_Commission!$A$2</f>
        <v>1408.95</v>
      </c>
      <c r="F854" s="19">
        <f t="shared" ca="1" si="66"/>
        <v>15500</v>
      </c>
      <c r="G854" s="20">
        <f ca="1">VLOOKUP(A:A,BOA!F:G,2,FALSE)</f>
        <v>3.6360000000000001</v>
      </c>
      <c r="H854" s="13">
        <f t="shared" ca="1" si="67"/>
        <v>56358</v>
      </c>
      <c r="I854" s="23">
        <f t="shared" ca="1" si="68"/>
        <v>46139</v>
      </c>
      <c r="J854" s="13">
        <f t="shared" ca="1" si="69"/>
        <v>8810.0499999999993</v>
      </c>
    </row>
    <row r="855" spans="1:10">
      <c r="A855" s="21">
        <f t="shared" ca="1" si="65"/>
        <v>45607</v>
      </c>
      <c r="B855" s="18" t="str">
        <f ca="1">INDEX(Regions!A$1:A$5, RANDBETWEEN(1, ROWS(Regions!A$1:A$5)))</f>
        <v>מרכז</v>
      </c>
      <c r="C855" s="22" t="str">
        <f ca="1">INDEX(Agents!A$1:A$6, RANDBETWEEN(1, ROWS(Agents!A$1:A$6)))</f>
        <v>דניאל לוי</v>
      </c>
      <c r="D855" s="18" t="str">
        <f ca="1">INDEX(Payment_Methods!A$1:A$5, RANDBETWEEN(1, ROWS([1]Payment_method!A$1:A$5)))</f>
        <v>PayPal</v>
      </c>
      <c r="E855" s="23">
        <f ca="1">H855*Agent_Commission!$A$2</f>
        <v>1866.5</v>
      </c>
      <c r="F855" s="19">
        <f t="shared" ca="1" si="66"/>
        <v>20000</v>
      </c>
      <c r="G855" s="20">
        <f ca="1">VLOOKUP(A:A,BOA!F:G,2,FALSE)</f>
        <v>3.7330000000000001</v>
      </c>
      <c r="H855" s="13">
        <f t="shared" ca="1" si="67"/>
        <v>74660</v>
      </c>
      <c r="I855" s="23">
        <f t="shared" ca="1" si="68"/>
        <v>41358</v>
      </c>
      <c r="J855" s="13">
        <f t="shared" ca="1" si="69"/>
        <v>31435.5</v>
      </c>
    </row>
    <row r="856" spans="1:10">
      <c r="A856" s="21">
        <f t="shared" ca="1" si="65"/>
        <v>45551</v>
      </c>
      <c r="B856" s="18" t="str">
        <f ca="1">INDEX(Regions!A$1:A$5, RANDBETWEEN(1, ROWS(Regions!A$1:A$5)))</f>
        <v>מרכז</v>
      </c>
      <c r="C856" s="22" t="str">
        <f ca="1">INDEX(Agents!A$1:A$6, RANDBETWEEN(1, ROWS(Agents!A$1:A$6)))</f>
        <v>יעל פרידמן</v>
      </c>
      <c r="D856" s="18" t="str">
        <f ca="1">INDEX(Payment_Methods!A$1:A$5, RANDBETWEEN(1, ROWS([1]Payment_method!A$1:A$5)))</f>
        <v>Cash</v>
      </c>
      <c r="E856" s="23">
        <f ca="1">H856*Agent_Commission!$A$2</f>
        <v>2572.625</v>
      </c>
      <c r="F856" s="19">
        <f t="shared" ca="1" si="66"/>
        <v>27500</v>
      </c>
      <c r="G856" s="20">
        <f ca="1">VLOOKUP(A:A,BOA!F:G,2,FALSE)</f>
        <v>3.742</v>
      </c>
      <c r="H856" s="13">
        <f t="shared" ca="1" si="67"/>
        <v>102905</v>
      </c>
      <c r="I856" s="23">
        <f t="shared" ca="1" si="68"/>
        <v>46458</v>
      </c>
      <c r="J856" s="13">
        <f t="shared" ca="1" si="69"/>
        <v>53874.375</v>
      </c>
    </row>
    <row r="857" spans="1:10">
      <c r="A857" s="21">
        <f t="shared" ca="1" si="65"/>
        <v>45332</v>
      </c>
      <c r="B857" s="18" t="str">
        <f ca="1">INDEX(Regions!A$1:A$5, RANDBETWEEN(1, ROWS(Regions!A$1:A$5)))</f>
        <v>מרכז</v>
      </c>
      <c r="C857" s="22" t="str">
        <f ca="1">INDEX(Agents!A$1:A$6, RANDBETWEEN(1, ROWS(Agents!A$1:A$6)))</f>
        <v>דניאל לוי</v>
      </c>
      <c r="D857" s="18" t="str">
        <f ca="1">INDEX(Payment_Methods!A$1:A$5, RANDBETWEEN(1, ROWS([1]Payment_method!A$1:A$5)))</f>
        <v>PayBox</v>
      </c>
      <c r="E857" s="23">
        <f ca="1">H857*Agent_Commission!$A$2</f>
        <v>1197.3</v>
      </c>
      <c r="F857" s="19">
        <f t="shared" ca="1" si="66"/>
        <v>13000</v>
      </c>
      <c r="G857" s="20">
        <f ca="1">VLOOKUP(A:A,BOA!F:G,2,FALSE)</f>
        <v>3.6840000000000002</v>
      </c>
      <c r="H857" s="13">
        <f t="shared" ca="1" si="67"/>
        <v>47892</v>
      </c>
      <c r="I857" s="23">
        <f t="shared" ca="1" si="68"/>
        <v>28429</v>
      </c>
      <c r="J857" s="13">
        <f t="shared" ca="1" si="69"/>
        <v>18265.7</v>
      </c>
    </row>
    <row r="858" spans="1:10">
      <c r="A858" s="21">
        <f t="shared" ca="1" si="65"/>
        <v>45456</v>
      </c>
      <c r="B858" s="18" t="str">
        <f ca="1">INDEX(Regions!A$1:A$5, RANDBETWEEN(1, ROWS(Regions!A$1:A$5)))</f>
        <v>מערב</v>
      </c>
      <c r="C858" s="22" t="str">
        <f ca="1">INDEX(Agents!A$1:A$6, RANDBETWEEN(1, ROWS(Agents!A$1:A$6)))</f>
        <v>יובל כהן</v>
      </c>
      <c r="D858" s="18" t="str">
        <f ca="1">INDEX(Payment_Methods!A$1:A$5, RANDBETWEEN(1, ROWS([1]Payment_method!A$1:A$5)))</f>
        <v>PayPal</v>
      </c>
      <c r="E858" s="23">
        <f ca="1">H858*Agent_Commission!$A$2</f>
        <v>2786.25</v>
      </c>
      <c r="F858" s="19">
        <f t="shared" ca="1" si="66"/>
        <v>30000</v>
      </c>
      <c r="G858" s="20">
        <f ca="1">VLOOKUP(A:A,BOA!F:G,2,FALSE)</f>
        <v>3.7149999999999999</v>
      </c>
      <c r="H858" s="13">
        <f t="shared" ca="1" si="67"/>
        <v>111450</v>
      </c>
      <c r="I858" s="23">
        <f t="shared" ca="1" si="68"/>
        <v>16504</v>
      </c>
      <c r="J858" s="13">
        <f t="shared" ca="1" si="69"/>
        <v>92159.75</v>
      </c>
    </row>
    <row r="859" spans="1:10">
      <c r="A859" s="21">
        <f t="shared" ca="1" si="65"/>
        <v>45388</v>
      </c>
      <c r="B859" s="18" t="str">
        <f ca="1">INDEX(Regions!A$1:A$5, RANDBETWEEN(1, ROWS(Regions!A$1:A$5)))</f>
        <v>מרכז</v>
      </c>
      <c r="C859" s="22" t="str">
        <f ca="1">INDEX(Agents!A$1:A$6, RANDBETWEEN(1, ROWS(Agents!A$1:A$6)))</f>
        <v>יובל כהן</v>
      </c>
      <c r="D859" s="18" t="str">
        <f ca="1">INDEX(Payment_Methods!A$1:A$5, RANDBETWEEN(1, ROWS([1]Payment_method!A$1:A$5)))</f>
        <v>PayPal</v>
      </c>
      <c r="E859" s="23">
        <f ca="1">H859*Agent_Commission!$A$2</f>
        <v>3045.25</v>
      </c>
      <c r="F859" s="19">
        <f t="shared" ca="1" si="66"/>
        <v>32500</v>
      </c>
      <c r="G859" s="20">
        <f ca="1">VLOOKUP(A:A,BOA!F:G,2,FALSE)</f>
        <v>3.7480000000000002</v>
      </c>
      <c r="H859" s="13">
        <f t="shared" ca="1" si="67"/>
        <v>121810</v>
      </c>
      <c r="I859" s="23">
        <f t="shared" ca="1" si="68"/>
        <v>32036</v>
      </c>
      <c r="J859" s="13">
        <f t="shared" ca="1" si="69"/>
        <v>86728.75</v>
      </c>
    </row>
    <row r="860" spans="1:10">
      <c r="A860" s="21">
        <f t="shared" ca="1" si="65"/>
        <v>45519</v>
      </c>
      <c r="B860" s="18" t="str">
        <f ca="1">INDEX(Regions!A$1:A$5, RANDBETWEEN(1, ROWS(Regions!A$1:A$5)))</f>
        <v>מערב</v>
      </c>
      <c r="C860" s="22" t="str">
        <f ca="1">INDEX(Agents!A$1:A$6, RANDBETWEEN(1, ROWS(Agents!A$1:A$6)))</f>
        <v>אורי גולדשטיין</v>
      </c>
      <c r="D860" s="18" t="str">
        <f ca="1">INDEX(Payment_Methods!A$1:A$5, RANDBETWEEN(1, ROWS([1]Payment_method!A$1:A$5)))</f>
        <v>Credit</v>
      </c>
      <c r="E860" s="23">
        <f ca="1">H860*Agent_Commission!$A$2</f>
        <v>2275.4375</v>
      </c>
      <c r="F860" s="19">
        <f t="shared" ca="1" si="66"/>
        <v>24500</v>
      </c>
      <c r="G860" s="20">
        <f ca="1">VLOOKUP(A:A,BOA!F:G,2,FALSE)</f>
        <v>3.7149999999999999</v>
      </c>
      <c r="H860" s="13">
        <f t="shared" ca="1" si="67"/>
        <v>91017.5</v>
      </c>
      <c r="I860" s="23">
        <f t="shared" ca="1" si="68"/>
        <v>47363</v>
      </c>
      <c r="J860" s="13">
        <f t="shared" ca="1" si="69"/>
        <v>41379.0625</v>
      </c>
    </row>
    <row r="861" spans="1:10">
      <c r="A861" s="21">
        <f t="shared" ca="1" si="65"/>
        <v>45484</v>
      </c>
      <c r="B861" s="18" t="str">
        <f ca="1">INDEX(Regions!A$1:A$5, RANDBETWEEN(1, ROWS(Regions!A$1:A$5)))</f>
        <v>דרום</v>
      </c>
      <c r="C861" s="22" t="str">
        <f ca="1">INDEX(Agents!A$1:A$6, RANDBETWEEN(1, ROWS(Agents!A$1:A$6)))</f>
        <v>יעל פרידמן</v>
      </c>
      <c r="D861" s="18" t="str">
        <f ca="1">INDEX(Payment_Methods!A$1:A$5, RANDBETWEEN(1, ROWS([1]Payment_method!A$1:A$5)))</f>
        <v>Credit</v>
      </c>
      <c r="E861" s="23">
        <f ca="1">H861*Agent_Commission!$A$2</f>
        <v>2958.3125</v>
      </c>
      <c r="F861" s="19">
        <f t="shared" ca="1" si="66"/>
        <v>32500</v>
      </c>
      <c r="G861" s="20">
        <f ca="1">VLOOKUP(A:A,BOA!F:G,2,FALSE)</f>
        <v>3.641</v>
      </c>
      <c r="H861" s="13">
        <f t="shared" ca="1" si="67"/>
        <v>118332.5</v>
      </c>
      <c r="I861" s="23">
        <f t="shared" ca="1" si="68"/>
        <v>21600</v>
      </c>
      <c r="J861" s="13">
        <f t="shared" ca="1" si="69"/>
        <v>93774.1875</v>
      </c>
    </row>
    <row r="862" spans="1:10">
      <c r="A862" s="21">
        <f t="shared" ca="1" si="65"/>
        <v>45483</v>
      </c>
      <c r="B862" s="18" t="str">
        <f ca="1">INDEX(Regions!A$1:A$5, RANDBETWEEN(1, ROWS(Regions!A$1:A$5)))</f>
        <v>דרום</v>
      </c>
      <c r="C862" s="22" t="str">
        <f ca="1">INDEX(Agents!A$1:A$6, RANDBETWEEN(1, ROWS(Agents!A$1:A$6)))</f>
        <v>יובל כהן</v>
      </c>
      <c r="D862" s="18" t="str">
        <f ca="1">INDEX(Payment_Methods!A$1:A$5, RANDBETWEEN(1, ROWS([1]Payment_method!A$1:A$5)))</f>
        <v>PayPal</v>
      </c>
      <c r="E862" s="23">
        <f ca="1">H862*Agent_Commission!$A$2</f>
        <v>1373.625</v>
      </c>
      <c r="F862" s="19">
        <f t="shared" ca="1" si="66"/>
        <v>15000</v>
      </c>
      <c r="G862" s="20">
        <f ca="1">VLOOKUP(A:A,BOA!F:G,2,FALSE)</f>
        <v>3.6629999999999998</v>
      </c>
      <c r="H862" s="13">
        <f t="shared" ca="1" si="67"/>
        <v>54945</v>
      </c>
      <c r="I862" s="23">
        <f t="shared" ca="1" si="68"/>
        <v>19147</v>
      </c>
      <c r="J862" s="13">
        <f t="shared" ca="1" si="69"/>
        <v>34424.375</v>
      </c>
    </row>
    <row r="863" spans="1:10">
      <c r="A863" s="21">
        <f t="shared" ca="1" si="65"/>
        <v>45573</v>
      </c>
      <c r="B863" s="18" t="str">
        <f ca="1">INDEX(Regions!A$1:A$5, RANDBETWEEN(1, ROWS(Regions!A$1:A$5)))</f>
        <v>מזרח</v>
      </c>
      <c r="C863" s="22" t="str">
        <f ca="1">INDEX(Agents!A$1:A$6, RANDBETWEEN(1, ROWS(Agents!A$1:A$6)))</f>
        <v>יובל כהן</v>
      </c>
      <c r="D863" s="18" t="str">
        <f ca="1">INDEX(Payment_Methods!A$1:A$5, RANDBETWEEN(1, ROWS([1]Payment_method!A$1:A$5)))</f>
        <v>Credit</v>
      </c>
      <c r="E863" s="23">
        <f ca="1">H863*Agent_Commission!$A$2</f>
        <v>1037.3</v>
      </c>
      <c r="F863" s="19">
        <f t="shared" ca="1" si="66"/>
        <v>11000</v>
      </c>
      <c r="G863" s="20">
        <f ca="1">VLOOKUP(A:A,BOA!F:G,2,FALSE)</f>
        <v>3.7719999999999998</v>
      </c>
      <c r="H863" s="13">
        <f t="shared" ca="1" si="67"/>
        <v>41492</v>
      </c>
      <c r="I863" s="23">
        <f t="shared" ca="1" si="68"/>
        <v>22190</v>
      </c>
      <c r="J863" s="13">
        <f t="shared" ca="1" si="69"/>
        <v>18264.7</v>
      </c>
    </row>
    <row r="864" spans="1:10">
      <c r="A864" s="21">
        <f t="shared" ca="1" si="65"/>
        <v>45626</v>
      </c>
      <c r="B864" s="18" t="str">
        <f ca="1">INDEX(Regions!A$1:A$5, RANDBETWEEN(1, ROWS(Regions!A$1:A$5)))</f>
        <v>מרכז</v>
      </c>
      <c r="C864" s="22" t="str">
        <f ca="1">INDEX(Agents!A$1:A$6, RANDBETWEEN(1, ROWS(Agents!A$1:A$6)))</f>
        <v>נועם אברמוביץ</v>
      </c>
      <c r="D864" s="18" t="str">
        <f ca="1">INDEX(Payment_Methods!A$1:A$5, RANDBETWEEN(1, ROWS([1]Payment_method!A$1:A$5)))</f>
        <v>Bit</v>
      </c>
      <c r="E864" s="23">
        <f ca="1">H864*Agent_Commission!$A$2</f>
        <v>1593.8125</v>
      </c>
      <c r="F864" s="19">
        <f t="shared" ca="1" si="66"/>
        <v>17500</v>
      </c>
      <c r="G864" s="20">
        <f ca="1">VLOOKUP(A:A,BOA!F:G,2,FALSE)</f>
        <v>3.6429999999999998</v>
      </c>
      <c r="H864" s="13">
        <f t="shared" ca="1" si="67"/>
        <v>63752.5</v>
      </c>
      <c r="I864" s="23">
        <f t="shared" ca="1" si="68"/>
        <v>33276</v>
      </c>
      <c r="J864" s="13">
        <f t="shared" ca="1" si="69"/>
        <v>28882.6875</v>
      </c>
    </row>
    <row r="865" spans="1:10">
      <c r="A865" s="21">
        <f t="shared" ca="1" si="65"/>
        <v>45346</v>
      </c>
      <c r="B865" s="18" t="str">
        <f ca="1">INDEX(Regions!A$1:A$5, RANDBETWEEN(1, ROWS(Regions!A$1:A$5)))</f>
        <v>מזרח</v>
      </c>
      <c r="C865" s="22" t="str">
        <f ca="1">INDEX(Agents!A$1:A$6, RANDBETWEEN(1, ROWS(Agents!A$1:A$6)))</f>
        <v>יעל פרידמן</v>
      </c>
      <c r="D865" s="18" t="str">
        <f ca="1">INDEX(Payment_Methods!A$1:A$5, RANDBETWEEN(1, ROWS([1]Payment_method!A$1:A$5)))</f>
        <v>Cash</v>
      </c>
      <c r="E865" s="23">
        <f ca="1">H865*Agent_Commission!$A$2</f>
        <v>1499.8500000000001</v>
      </c>
      <c r="F865" s="19">
        <f t="shared" ca="1" si="66"/>
        <v>16500</v>
      </c>
      <c r="G865" s="20">
        <f ca="1">VLOOKUP(A:A,BOA!F:G,2,FALSE)</f>
        <v>3.6360000000000001</v>
      </c>
      <c r="H865" s="13">
        <f t="shared" ca="1" si="67"/>
        <v>59994</v>
      </c>
      <c r="I865" s="23">
        <f t="shared" ca="1" si="68"/>
        <v>28098</v>
      </c>
      <c r="J865" s="13">
        <f t="shared" ca="1" si="69"/>
        <v>30396.15</v>
      </c>
    </row>
    <row r="866" spans="1:10">
      <c r="A866" s="21">
        <f t="shared" ca="1" si="65"/>
        <v>45298</v>
      </c>
      <c r="B866" s="18" t="str">
        <f ca="1">INDEX(Regions!A$1:A$5, RANDBETWEEN(1, ROWS(Regions!A$1:A$5)))</f>
        <v>מרכז</v>
      </c>
      <c r="C866" s="22" t="str">
        <f ca="1">INDEX(Agents!A$1:A$6, RANDBETWEEN(1, ROWS(Agents!A$1:A$6)))</f>
        <v>נועם אברמוביץ</v>
      </c>
      <c r="D866" s="18" t="str">
        <f ca="1">INDEX(Payment_Methods!A$1:A$5, RANDBETWEEN(1, ROWS([1]Payment_method!A$1:A$5)))</f>
        <v>Cash</v>
      </c>
      <c r="E866" s="23">
        <f ca="1">H866*Agent_Commission!$A$2</f>
        <v>1325.3000000000002</v>
      </c>
      <c r="F866" s="19">
        <f t="shared" ca="1" si="66"/>
        <v>14500</v>
      </c>
      <c r="G866" s="20">
        <f ca="1">VLOOKUP(A:A,BOA!F:G,2,FALSE)</f>
        <v>3.6560000000000001</v>
      </c>
      <c r="H866" s="13">
        <f t="shared" ca="1" si="67"/>
        <v>53012</v>
      </c>
      <c r="I866" s="23">
        <f t="shared" ca="1" si="68"/>
        <v>21901</v>
      </c>
      <c r="J866" s="13">
        <f t="shared" ca="1" si="69"/>
        <v>29785.7</v>
      </c>
    </row>
    <row r="867" spans="1:10">
      <c r="A867" s="21">
        <f t="shared" ca="1" si="65"/>
        <v>45577</v>
      </c>
      <c r="B867" s="18" t="str">
        <f ca="1">INDEX(Regions!A$1:A$5, RANDBETWEEN(1, ROWS(Regions!A$1:A$5)))</f>
        <v>צפון</v>
      </c>
      <c r="C867" s="22" t="str">
        <f ca="1">INDEX(Agents!A$1:A$6, RANDBETWEEN(1, ROWS(Agents!A$1:A$6)))</f>
        <v>יובל כהן</v>
      </c>
      <c r="D867" s="18" t="str">
        <f ca="1">INDEX(Payment_Methods!A$1:A$5, RANDBETWEEN(1, ROWS([1]Payment_method!A$1:A$5)))</f>
        <v>Credit</v>
      </c>
      <c r="E867" s="23">
        <f ca="1">H867*Agent_Commission!$A$2</f>
        <v>2972.0250000000001</v>
      </c>
      <c r="F867" s="19">
        <f t="shared" ca="1" si="66"/>
        <v>31500</v>
      </c>
      <c r="G867" s="20">
        <f ca="1">VLOOKUP(A:A,BOA!F:G,2,FALSE)</f>
        <v>3.774</v>
      </c>
      <c r="H867" s="13">
        <f t="shared" ca="1" si="67"/>
        <v>118881</v>
      </c>
      <c r="I867" s="23">
        <f t="shared" ca="1" si="68"/>
        <v>29554</v>
      </c>
      <c r="J867" s="13">
        <f t="shared" ca="1" si="69"/>
        <v>86354.975000000006</v>
      </c>
    </row>
    <row r="868" spans="1:10">
      <c r="A868" s="21">
        <f t="shared" ca="1" si="65"/>
        <v>45264</v>
      </c>
      <c r="B868" s="18" t="str">
        <f ca="1">INDEX(Regions!A$1:A$5, RANDBETWEEN(1, ROWS(Regions!A$1:A$5)))</f>
        <v>מזרח</v>
      </c>
      <c r="C868" s="22" t="str">
        <f ca="1">INDEX(Agents!A$1:A$6, RANDBETWEEN(1, ROWS(Agents!A$1:A$6)))</f>
        <v>יובל כהן</v>
      </c>
      <c r="D868" s="18" t="str">
        <f ca="1">INDEX(Payment_Methods!A$1:A$5, RANDBETWEEN(1, ROWS([1]Payment_method!A$1:A$5)))</f>
        <v>Cash</v>
      </c>
      <c r="E868" s="23">
        <f ca="1">H868*Agent_Commission!$A$2</f>
        <v>1714.95</v>
      </c>
      <c r="F868" s="19">
        <f t="shared" ca="1" si="66"/>
        <v>18500</v>
      </c>
      <c r="G868" s="20">
        <f ca="1">VLOOKUP(A:A,BOA!F:G,2,FALSE)</f>
        <v>3.7080000000000002</v>
      </c>
      <c r="H868" s="13">
        <f t="shared" ca="1" si="67"/>
        <v>68598</v>
      </c>
      <c r="I868" s="23">
        <f t="shared" ca="1" si="68"/>
        <v>32731</v>
      </c>
      <c r="J868" s="13">
        <f t="shared" ca="1" si="69"/>
        <v>34152.050000000003</v>
      </c>
    </row>
    <row r="869" spans="1:10">
      <c r="A869" s="21">
        <f t="shared" ca="1" si="65"/>
        <v>45295</v>
      </c>
      <c r="B869" s="18" t="str">
        <f ca="1">INDEX(Regions!A$1:A$5, RANDBETWEEN(1, ROWS(Regions!A$1:A$5)))</f>
        <v>מערב</v>
      </c>
      <c r="C869" s="22" t="str">
        <f ca="1">INDEX(Agents!A$1:A$6, RANDBETWEEN(1, ROWS(Agents!A$1:A$6)))</f>
        <v>נועם אברמוביץ</v>
      </c>
      <c r="D869" s="18" t="str">
        <f ca="1">INDEX(Payment_Methods!A$1:A$5, RANDBETWEEN(1, ROWS([1]Payment_method!A$1:A$5)))</f>
        <v>Cash</v>
      </c>
      <c r="E869" s="23">
        <f ca="1">H869*Agent_Commission!$A$2</f>
        <v>2052</v>
      </c>
      <c r="F869" s="19">
        <f t="shared" ca="1" si="66"/>
        <v>22500</v>
      </c>
      <c r="G869" s="20">
        <f ca="1">VLOOKUP(A:A,BOA!F:G,2,FALSE)</f>
        <v>3.6480000000000001</v>
      </c>
      <c r="H869" s="13">
        <f t="shared" ca="1" si="67"/>
        <v>82080</v>
      </c>
      <c r="I869" s="23">
        <f t="shared" ca="1" si="68"/>
        <v>17000</v>
      </c>
      <c r="J869" s="13">
        <f t="shared" ca="1" si="69"/>
        <v>63028</v>
      </c>
    </row>
    <row r="870" spans="1:10">
      <c r="A870" s="21">
        <f t="shared" ca="1" si="65"/>
        <v>45586</v>
      </c>
      <c r="B870" s="18" t="str">
        <f ca="1">INDEX(Regions!A$1:A$5, RANDBETWEEN(1, ROWS(Regions!A$1:A$5)))</f>
        <v>דרום</v>
      </c>
      <c r="C870" s="22" t="str">
        <f ca="1">INDEX(Agents!A$1:A$6, RANDBETWEEN(1, ROWS(Agents!A$1:A$6)))</f>
        <v>נועם אברמוביץ</v>
      </c>
      <c r="D870" s="18" t="str">
        <f ca="1">INDEX(Payment_Methods!A$1:A$5, RANDBETWEEN(1, ROWS([1]Payment_method!A$1:A$5)))</f>
        <v>Credit</v>
      </c>
      <c r="E870" s="23">
        <f ca="1">H870*Agent_Commission!$A$2</f>
        <v>1167.5</v>
      </c>
      <c r="F870" s="19">
        <f t="shared" ca="1" si="66"/>
        <v>12500</v>
      </c>
      <c r="G870" s="20">
        <f ca="1">VLOOKUP(A:A,BOA!F:G,2,FALSE)</f>
        <v>3.7360000000000002</v>
      </c>
      <c r="H870" s="13">
        <f t="shared" ca="1" si="67"/>
        <v>46700</v>
      </c>
      <c r="I870" s="23">
        <f t="shared" ca="1" si="68"/>
        <v>21889</v>
      </c>
      <c r="J870" s="13">
        <f t="shared" ca="1" si="69"/>
        <v>23643.5</v>
      </c>
    </row>
    <row r="871" spans="1:10">
      <c r="A871" s="21">
        <f t="shared" ca="1" si="65"/>
        <v>45553</v>
      </c>
      <c r="B871" s="18" t="str">
        <f ca="1">INDEX(Regions!A$1:A$5, RANDBETWEEN(1, ROWS(Regions!A$1:A$5)))</f>
        <v>צפון</v>
      </c>
      <c r="C871" s="22" t="str">
        <f ca="1">INDEX(Agents!A$1:A$6, RANDBETWEEN(1, ROWS(Agents!A$1:A$6)))</f>
        <v>דניאל לוי</v>
      </c>
      <c r="D871" s="18" t="str">
        <f ca="1">INDEX(Payment_Methods!A$1:A$5, RANDBETWEEN(1, ROWS([1]Payment_method!A$1:A$5)))</f>
        <v>Cash</v>
      </c>
      <c r="E871" s="23">
        <f ca="1">H871*Agent_Commission!$A$2</f>
        <v>3254.2125000000001</v>
      </c>
      <c r="F871" s="19">
        <f t="shared" ca="1" si="66"/>
        <v>34500</v>
      </c>
      <c r="G871" s="20">
        <f ca="1">VLOOKUP(A:A,BOA!F:G,2,FALSE)</f>
        <v>3.7730000000000001</v>
      </c>
      <c r="H871" s="13">
        <f t="shared" ca="1" si="67"/>
        <v>130168.5</v>
      </c>
      <c r="I871" s="23">
        <f t="shared" ca="1" si="68"/>
        <v>51076</v>
      </c>
      <c r="J871" s="13">
        <f t="shared" ca="1" si="69"/>
        <v>75838.287500000006</v>
      </c>
    </row>
    <row r="872" spans="1:10">
      <c r="A872" s="21">
        <f t="shared" ca="1" si="65"/>
        <v>45267</v>
      </c>
      <c r="B872" s="18" t="str">
        <f ca="1">INDEX(Regions!A$1:A$5, RANDBETWEEN(1, ROWS(Regions!A$1:A$5)))</f>
        <v>מערב</v>
      </c>
      <c r="C872" s="22" t="str">
        <f ca="1">INDEX(Agents!A$1:A$6, RANDBETWEEN(1, ROWS(Agents!A$1:A$6)))</f>
        <v>נועם אברמוביץ</v>
      </c>
      <c r="D872" s="18" t="str">
        <f ca="1">INDEX(Payment_Methods!A$1:A$5, RANDBETWEEN(1, ROWS([1]Payment_method!A$1:A$5)))</f>
        <v>Cash</v>
      </c>
      <c r="E872" s="23">
        <f ca="1">H872*Agent_Commission!$A$2</f>
        <v>2545.8125</v>
      </c>
      <c r="F872" s="19">
        <f t="shared" ca="1" si="66"/>
        <v>27500</v>
      </c>
      <c r="G872" s="20">
        <f ca="1">VLOOKUP(A:A,BOA!F:G,2,FALSE)</f>
        <v>3.7029999999999998</v>
      </c>
      <c r="H872" s="13">
        <f t="shared" ca="1" si="67"/>
        <v>101832.5</v>
      </c>
      <c r="I872" s="23">
        <f t="shared" ca="1" si="68"/>
        <v>48802</v>
      </c>
      <c r="J872" s="13">
        <f t="shared" ca="1" si="69"/>
        <v>50484.6875</v>
      </c>
    </row>
    <row r="873" spans="1:10">
      <c r="A873" s="21">
        <f t="shared" ca="1" si="65"/>
        <v>45488</v>
      </c>
      <c r="B873" s="18" t="str">
        <f ca="1">INDEX(Regions!A$1:A$5, RANDBETWEEN(1, ROWS(Regions!A$1:A$5)))</f>
        <v>דרום</v>
      </c>
      <c r="C873" s="22" t="str">
        <f ca="1">INDEX(Agents!A$1:A$6, RANDBETWEEN(1, ROWS(Agents!A$1:A$6)))</f>
        <v>מיכל רוזנברג</v>
      </c>
      <c r="D873" s="18" t="str">
        <f ca="1">INDEX(Payment_Methods!A$1:A$5, RANDBETWEEN(1, ROWS([1]Payment_method!A$1:A$5)))</f>
        <v>Cash</v>
      </c>
      <c r="E873" s="23">
        <f ca="1">H873*Agent_Commission!$A$2</f>
        <v>3386.25</v>
      </c>
      <c r="F873" s="19">
        <f t="shared" ca="1" si="66"/>
        <v>37500</v>
      </c>
      <c r="G873" s="20">
        <f ca="1">VLOOKUP(A:A,BOA!F:G,2,FALSE)</f>
        <v>3.6120000000000001</v>
      </c>
      <c r="H873" s="13">
        <f t="shared" ca="1" si="67"/>
        <v>135450</v>
      </c>
      <c r="I873" s="23">
        <f t="shared" ca="1" si="68"/>
        <v>27469</v>
      </c>
      <c r="J873" s="13">
        <f t="shared" ca="1" si="69"/>
        <v>104594.75</v>
      </c>
    </row>
    <row r="874" spans="1:10">
      <c r="A874" s="21">
        <f t="shared" ca="1" si="65"/>
        <v>45466</v>
      </c>
      <c r="B874" s="18" t="str">
        <f ca="1">INDEX(Regions!A$1:A$5, RANDBETWEEN(1, ROWS(Regions!A$1:A$5)))</f>
        <v>דרום</v>
      </c>
      <c r="C874" s="22" t="str">
        <f ca="1">INDEX(Agents!A$1:A$6, RANDBETWEEN(1, ROWS(Agents!A$1:A$6)))</f>
        <v>דניאל לוי</v>
      </c>
      <c r="D874" s="18" t="str">
        <f ca="1">INDEX(Payment_Methods!A$1:A$5, RANDBETWEEN(1, ROWS([1]Payment_method!A$1:A$5)))</f>
        <v>PayBox</v>
      </c>
      <c r="E874" s="23">
        <f ca="1">H874*Agent_Commission!$A$2</f>
        <v>2944.4625000000001</v>
      </c>
      <c r="F874" s="19">
        <f t="shared" ca="1" si="66"/>
        <v>31500</v>
      </c>
      <c r="G874" s="20">
        <f ca="1">VLOOKUP(A:A,BOA!F:G,2,FALSE)</f>
        <v>3.7389999999999999</v>
      </c>
      <c r="H874" s="13">
        <f t="shared" ca="1" si="67"/>
        <v>117778.5</v>
      </c>
      <c r="I874" s="23">
        <f t="shared" ca="1" si="68"/>
        <v>25947</v>
      </c>
      <c r="J874" s="13">
        <f t="shared" ca="1" si="69"/>
        <v>88887.037500000006</v>
      </c>
    </row>
    <row r="875" spans="1:10">
      <c r="A875" s="21">
        <f t="shared" ca="1" si="65"/>
        <v>45318</v>
      </c>
      <c r="B875" s="18" t="str">
        <f ca="1">INDEX(Regions!A$1:A$5, RANDBETWEEN(1, ROWS(Regions!A$1:A$5)))</f>
        <v>מרכז</v>
      </c>
      <c r="C875" s="22" t="str">
        <f ca="1">INDEX(Agents!A$1:A$6, RANDBETWEEN(1, ROWS(Agents!A$1:A$6)))</f>
        <v>יובל כהן</v>
      </c>
      <c r="D875" s="18" t="str">
        <f ca="1">INDEX(Payment_Methods!A$1:A$5, RANDBETWEEN(1, ROWS([1]Payment_method!A$1:A$5)))</f>
        <v>Bit</v>
      </c>
      <c r="E875" s="23">
        <f ca="1">H875*Agent_Commission!$A$2</f>
        <v>1482.8000000000002</v>
      </c>
      <c r="F875" s="19">
        <f t="shared" ca="1" si="66"/>
        <v>16000</v>
      </c>
      <c r="G875" s="20">
        <f ca="1">VLOOKUP(A:A,BOA!F:G,2,FALSE)</f>
        <v>3.7069999999999999</v>
      </c>
      <c r="H875" s="13">
        <f t="shared" ca="1" si="67"/>
        <v>59312</v>
      </c>
      <c r="I875" s="23">
        <f t="shared" ca="1" si="68"/>
        <v>30895</v>
      </c>
      <c r="J875" s="13">
        <f t="shared" ca="1" si="69"/>
        <v>26934.2</v>
      </c>
    </row>
    <row r="876" spans="1:10">
      <c r="A876" s="21">
        <f t="shared" ca="1" si="65"/>
        <v>45530</v>
      </c>
      <c r="B876" s="18" t="str">
        <f ca="1">INDEX(Regions!A$1:A$5, RANDBETWEEN(1, ROWS(Regions!A$1:A$5)))</f>
        <v>מזרח</v>
      </c>
      <c r="C876" s="22" t="str">
        <f ca="1">INDEX(Agents!A$1:A$6, RANDBETWEEN(1, ROWS(Agents!A$1:A$6)))</f>
        <v>דניאל לוי</v>
      </c>
      <c r="D876" s="18" t="str">
        <f ca="1">INDEX(Payment_Methods!A$1:A$5, RANDBETWEEN(1, ROWS([1]Payment_method!A$1:A$5)))</f>
        <v>Cash</v>
      </c>
      <c r="E876" s="23">
        <f ca="1">H876*Agent_Commission!$A$2</f>
        <v>3574.3500000000004</v>
      </c>
      <c r="F876" s="19">
        <f t="shared" ca="1" si="66"/>
        <v>39000</v>
      </c>
      <c r="G876" s="20">
        <f ca="1">VLOOKUP(A:A,BOA!F:G,2,FALSE)</f>
        <v>3.6659999999999999</v>
      </c>
      <c r="H876" s="13">
        <f t="shared" ca="1" si="67"/>
        <v>142974</v>
      </c>
      <c r="I876" s="23">
        <f t="shared" ca="1" si="68"/>
        <v>34348</v>
      </c>
      <c r="J876" s="13">
        <f t="shared" ca="1" si="69"/>
        <v>105051.65</v>
      </c>
    </row>
    <row r="877" spans="1:10">
      <c r="A877" s="21">
        <f t="shared" ca="1" si="65"/>
        <v>45422</v>
      </c>
      <c r="B877" s="18" t="str">
        <f ca="1">INDEX(Regions!A$1:A$5, RANDBETWEEN(1, ROWS(Regions!A$1:A$5)))</f>
        <v>מערב</v>
      </c>
      <c r="C877" s="22" t="str">
        <f ca="1">INDEX(Agents!A$1:A$6, RANDBETWEEN(1, ROWS(Agents!A$1:A$6)))</f>
        <v>דניאל לוי</v>
      </c>
      <c r="D877" s="18" t="str">
        <f ca="1">INDEX(Payment_Methods!A$1:A$5, RANDBETWEEN(1, ROWS([1]Payment_method!A$1:A$5)))</f>
        <v>PayBox</v>
      </c>
      <c r="E877" s="23">
        <f ca="1">H877*Agent_Commission!$A$2</f>
        <v>1813.9875000000002</v>
      </c>
      <c r="F877" s="19">
        <f t="shared" ca="1" si="66"/>
        <v>19500</v>
      </c>
      <c r="G877" s="20">
        <f ca="1">VLOOKUP(A:A,BOA!F:G,2,FALSE)</f>
        <v>3.7210000000000001</v>
      </c>
      <c r="H877" s="13">
        <f t="shared" ca="1" si="67"/>
        <v>72559.5</v>
      </c>
      <c r="I877" s="23">
        <f t="shared" ca="1" si="68"/>
        <v>18203</v>
      </c>
      <c r="J877" s="13">
        <f t="shared" ca="1" si="69"/>
        <v>52542.512499999997</v>
      </c>
    </row>
    <row r="878" spans="1:10">
      <c r="A878" s="21">
        <f t="shared" ca="1" si="65"/>
        <v>45498</v>
      </c>
      <c r="B878" s="18" t="str">
        <f ca="1">INDEX(Regions!A$1:A$5, RANDBETWEEN(1, ROWS(Regions!A$1:A$5)))</f>
        <v>מרכז</v>
      </c>
      <c r="C878" s="22" t="str">
        <f ca="1">INDEX(Agents!A$1:A$6, RANDBETWEEN(1, ROWS(Agents!A$1:A$6)))</f>
        <v>מיכל רוזנברג</v>
      </c>
      <c r="D878" s="18" t="str">
        <f ca="1">INDEX(Payment_Methods!A$1:A$5, RANDBETWEEN(1, ROWS([1]Payment_method!A$1:A$5)))</f>
        <v>PayBox</v>
      </c>
      <c r="E878" s="23">
        <f ca="1">H878*Agent_Commission!$A$2</f>
        <v>3150.7125000000001</v>
      </c>
      <c r="F878" s="19">
        <f t="shared" ca="1" si="66"/>
        <v>34500</v>
      </c>
      <c r="G878" s="20">
        <f ca="1">VLOOKUP(A:A,BOA!F:G,2,FALSE)</f>
        <v>3.653</v>
      </c>
      <c r="H878" s="13">
        <f t="shared" ca="1" si="67"/>
        <v>126028.5</v>
      </c>
      <c r="I878" s="23">
        <f t="shared" ca="1" si="68"/>
        <v>50303</v>
      </c>
      <c r="J878" s="13">
        <f t="shared" ca="1" si="69"/>
        <v>72574.787500000006</v>
      </c>
    </row>
    <row r="879" spans="1:10">
      <c r="A879" s="21">
        <f t="shared" ca="1" si="65"/>
        <v>45336</v>
      </c>
      <c r="B879" s="18" t="str">
        <f ca="1">INDEX(Regions!A$1:A$5, RANDBETWEEN(1, ROWS(Regions!A$1:A$5)))</f>
        <v>מערב</v>
      </c>
      <c r="C879" s="22" t="str">
        <f ca="1">INDEX(Agents!A$1:A$6, RANDBETWEEN(1, ROWS(Agents!A$1:A$6)))</f>
        <v>נועם אברמוביץ</v>
      </c>
      <c r="D879" s="18" t="str">
        <f ca="1">INDEX(Payment_Methods!A$1:A$5, RANDBETWEEN(1, ROWS([1]Payment_method!A$1:A$5)))</f>
        <v>Cash</v>
      </c>
      <c r="E879" s="23">
        <f ca="1">H879*Agent_Commission!$A$2</f>
        <v>1281.3500000000001</v>
      </c>
      <c r="F879" s="19">
        <f t="shared" ca="1" si="66"/>
        <v>14000</v>
      </c>
      <c r="G879" s="20">
        <f ca="1">VLOOKUP(A:A,BOA!F:G,2,FALSE)</f>
        <v>3.661</v>
      </c>
      <c r="H879" s="13">
        <f t="shared" ca="1" si="67"/>
        <v>51254</v>
      </c>
      <c r="I879" s="23">
        <f t="shared" ca="1" si="68"/>
        <v>40167</v>
      </c>
      <c r="J879" s="13">
        <f t="shared" ca="1" si="69"/>
        <v>9805.65</v>
      </c>
    </row>
    <row r="880" spans="1:10">
      <c r="A880" s="21">
        <f t="shared" ca="1" si="65"/>
        <v>45491</v>
      </c>
      <c r="B880" s="18" t="str">
        <f ca="1">INDEX(Regions!A$1:A$5, RANDBETWEEN(1, ROWS(Regions!A$1:A$5)))</f>
        <v>מרכז</v>
      </c>
      <c r="C880" s="22" t="str">
        <f ca="1">INDEX(Agents!A$1:A$6, RANDBETWEEN(1, ROWS(Agents!A$1:A$6)))</f>
        <v>נועם אברמוביץ</v>
      </c>
      <c r="D880" s="18" t="str">
        <f ca="1">INDEX(Payment_Methods!A$1:A$5, RANDBETWEEN(1, ROWS([1]Payment_method!A$1:A$5)))</f>
        <v>PayBox</v>
      </c>
      <c r="E880" s="23">
        <f ca="1">H880*Agent_Commission!$A$2</f>
        <v>1681.65</v>
      </c>
      <c r="F880" s="19">
        <f t="shared" ca="1" si="66"/>
        <v>18500</v>
      </c>
      <c r="G880" s="20">
        <f ca="1">VLOOKUP(A:A,BOA!F:G,2,FALSE)</f>
        <v>3.6360000000000001</v>
      </c>
      <c r="H880" s="13">
        <f t="shared" ca="1" si="67"/>
        <v>67266</v>
      </c>
      <c r="I880" s="23">
        <f t="shared" ca="1" si="68"/>
        <v>37777</v>
      </c>
      <c r="J880" s="13">
        <f t="shared" ca="1" si="69"/>
        <v>27807.35</v>
      </c>
    </row>
    <row r="881" spans="1:10">
      <c r="A881" s="21">
        <f t="shared" ca="1" si="65"/>
        <v>45335</v>
      </c>
      <c r="B881" s="18" t="str">
        <f ca="1">INDEX(Regions!A$1:A$5, RANDBETWEEN(1, ROWS(Regions!A$1:A$5)))</f>
        <v>דרום</v>
      </c>
      <c r="C881" s="22" t="str">
        <f ca="1">INDEX(Agents!A$1:A$6, RANDBETWEEN(1, ROWS(Agents!A$1:A$6)))</f>
        <v>יובל כהן</v>
      </c>
      <c r="D881" s="18" t="str">
        <f ca="1">INDEX(Payment_Methods!A$1:A$5, RANDBETWEEN(1, ROWS([1]Payment_method!A$1:A$5)))</f>
        <v>PayBox</v>
      </c>
      <c r="E881" s="23">
        <f ca="1">H881*Agent_Commission!$A$2</f>
        <v>1184.3</v>
      </c>
      <c r="F881" s="19">
        <f t="shared" ca="1" si="66"/>
        <v>13000</v>
      </c>
      <c r="G881" s="20">
        <f ca="1">VLOOKUP(A:A,BOA!F:G,2,FALSE)</f>
        <v>3.6440000000000001</v>
      </c>
      <c r="H881" s="13">
        <f t="shared" ca="1" si="67"/>
        <v>47372</v>
      </c>
      <c r="I881" s="23">
        <f t="shared" ca="1" si="68"/>
        <v>19347</v>
      </c>
      <c r="J881" s="13">
        <f t="shared" ca="1" si="69"/>
        <v>26840.7</v>
      </c>
    </row>
    <row r="882" spans="1:10">
      <c r="A882" s="21">
        <f t="shared" ca="1" si="65"/>
        <v>45343</v>
      </c>
      <c r="B882" s="18" t="str">
        <f ca="1">INDEX(Regions!A$1:A$5, RANDBETWEEN(1, ROWS(Regions!A$1:A$5)))</f>
        <v>דרום</v>
      </c>
      <c r="C882" s="22" t="str">
        <f ca="1">INDEX(Agents!A$1:A$6, RANDBETWEEN(1, ROWS(Agents!A$1:A$6)))</f>
        <v>אורי גולדשטיין</v>
      </c>
      <c r="D882" s="18" t="str">
        <f ca="1">INDEX(Payment_Methods!A$1:A$5, RANDBETWEEN(1, ROWS([1]Payment_method!A$1:A$5)))</f>
        <v>PayBox</v>
      </c>
      <c r="E882" s="23">
        <f ca="1">H882*Agent_Commission!$A$2</f>
        <v>2391.35</v>
      </c>
      <c r="F882" s="19">
        <f t="shared" ca="1" si="66"/>
        <v>26000</v>
      </c>
      <c r="G882" s="20">
        <f ca="1">VLOOKUP(A:A,BOA!F:G,2,FALSE)</f>
        <v>3.6789999999999998</v>
      </c>
      <c r="H882" s="13">
        <f t="shared" ca="1" si="67"/>
        <v>95654</v>
      </c>
      <c r="I882" s="23">
        <f t="shared" ca="1" si="68"/>
        <v>28158</v>
      </c>
      <c r="J882" s="13">
        <f t="shared" ca="1" si="69"/>
        <v>65104.65</v>
      </c>
    </row>
    <row r="883" spans="1:10">
      <c r="A883" s="21">
        <f t="shared" ca="1" si="65"/>
        <v>45534</v>
      </c>
      <c r="B883" s="18" t="str">
        <f ca="1">INDEX(Regions!A$1:A$5, RANDBETWEEN(1, ROWS(Regions!A$1:A$5)))</f>
        <v>מערב</v>
      </c>
      <c r="C883" s="22" t="str">
        <f ca="1">INDEX(Agents!A$1:A$6, RANDBETWEEN(1, ROWS(Agents!A$1:A$6)))</f>
        <v>אורי גולדשטיין</v>
      </c>
      <c r="D883" s="18" t="str">
        <f ca="1">INDEX(Payment_Methods!A$1:A$5, RANDBETWEEN(1, ROWS([1]Payment_method!A$1:A$5)))</f>
        <v>Bit</v>
      </c>
      <c r="E883" s="23">
        <f ca="1">H883*Agent_Commission!$A$2</f>
        <v>1553.8000000000002</v>
      </c>
      <c r="F883" s="19">
        <f t="shared" ca="1" si="66"/>
        <v>17000</v>
      </c>
      <c r="G883" s="20">
        <f ca="1">VLOOKUP(A:A,BOA!F:G,2,FALSE)</f>
        <v>3.6560000000000001</v>
      </c>
      <c r="H883" s="13">
        <f t="shared" ca="1" si="67"/>
        <v>62152</v>
      </c>
      <c r="I883" s="23">
        <f t="shared" ca="1" si="68"/>
        <v>39768</v>
      </c>
      <c r="J883" s="13">
        <f t="shared" ca="1" si="69"/>
        <v>20830.2</v>
      </c>
    </row>
    <row r="884" spans="1:10">
      <c r="A884" s="21">
        <f t="shared" ca="1" si="65"/>
        <v>45364</v>
      </c>
      <c r="B884" s="18" t="str">
        <f ca="1">INDEX(Regions!A$1:A$5, RANDBETWEEN(1, ROWS(Regions!A$1:A$5)))</f>
        <v>דרום</v>
      </c>
      <c r="C884" s="22" t="str">
        <f ca="1">INDEX(Agents!A$1:A$6, RANDBETWEEN(1, ROWS(Agents!A$1:A$6)))</f>
        <v>אורי גולדשטיין</v>
      </c>
      <c r="D884" s="18" t="str">
        <f ca="1">INDEX(Payment_Methods!A$1:A$5, RANDBETWEEN(1, ROWS([1]Payment_method!A$1:A$5)))</f>
        <v>Credit</v>
      </c>
      <c r="E884" s="23">
        <f ca="1">H884*Agent_Commission!$A$2</f>
        <v>3385.5</v>
      </c>
      <c r="F884" s="19">
        <f t="shared" ca="1" si="66"/>
        <v>37000</v>
      </c>
      <c r="G884" s="20">
        <f ca="1">VLOOKUP(A:A,BOA!F:G,2,FALSE)</f>
        <v>3.66</v>
      </c>
      <c r="H884" s="13">
        <f t="shared" ca="1" si="67"/>
        <v>135420</v>
      </c>
      <c r="I884" s="23">
        <f t="shared" ca="1" si="68"/>
        <v>17662</v>
      </c>
      <c r="J884" s="13">
        <f t="shared" ca="1" si="69"/>
        <v>114372.5</v>
      </c>
    </row>
    <row r="885" spans="1:10">
      <c r="A885" s="21">
        <f t="shared" ca="1" si="65"/>
        <v>45388</v>
      </c>
      <c r="B885" s="18" t="str">
        <f ca="1">INDEX(Regions!A$1:A$5, RANDBETWEEN(1, ROWS(Regions!A$1:A$5)))</f>
        <v>מרכז</v>
      </c>
      <c r="C885" s="22" t="str">
        <f ca="1">INDEX(Agents!A$1:A$6, RANDBETWEEN(1, ROWS(Agents!A$1:A$6)))</f>
        <v>אורי גולדשטיין</v>
      </c>
      <c r="D885" s="18" t="str">
        <f ca="1">INDEX(Payment_Methods!A$1:A$5, RANDBETWEEN(1, ROWS([1]Payment_method!A$1:A$5)))</f>
        <v>Cash</v>
      </c>
      <c r="E885" s="23">
        <f ca="1">H885*Agent_Commission!$A$2</f>
        <v>2764.15</v>
      </c>
      <c r="F885" s="19">
        <f t="shared" ca="1" si="66"/>
        <v>29500</v>
      </c>
      <c r="G885" s="20">
        <f ca="1">VLOOKUP(A:A,BOA!F:G,2,FALSE)</f>
        <v>3.7480000000000002</v>
      </c>
      <c r="H885" s="13">
        <f t="shared" ca="1" si="67"/>
        <v>110566</v>
      </c>
      <c r="I885" s="23">
        <f t="shared" ca="1" si="68"/>
        <v>17415</v>
      </c>
      <c r="J885" s="13">
        <f t="shared" ca="1" si="69"/>
        <v>90386.85</v>
      </c>
    </row>
    <row r="886" spans="1:10">
      <c r="A886" s="21">
        <f t="shared" ca="1" si="65"/>
        <v>45577</v>
      </c>
      <c r="B886" s="18" t="str">
        <f ca="1">INDEX(Regions!A$1:A$5, RANDBETWEEN(1, ROWS(Regions!A$1:A$5)))</f>
        <v>צפון</v>
      </c>
      <c r="C886" s="22" t="str">
        <f ca="1">INDEX(Agents!A$1:A$6, RANDBETWEEN(1, ROWS(Agents!A$1:A$6)))</f>
        <v>נועם אברמוביץ</v>
      </c>
      <c r="D886" s="18" t="str">
        <f ca="1">INDEX(Payment_Methods!A$1:A$5, RANDBETWEEN(1, ROWS([1]Payment_method!A$1:A$5)))</f>
        <v>PayPal</v>
      </c>
      <c r="E886" s="23">
        <f ca="1">H886*Agent_Commission!$A$2</f>
        <v>2972.0250000000001</v>
      </c>
      <c r="F886" s="19">
        <f t="shared" ca="1" si="66"/>
        <v>31500</v>
      </c>
      <c r="G886" s="20">
        <f ca="1">VLOOKUP(A:A,BOA!F:G,2,FALSE)</f>
        <v>3.774</v>
      </c>
      <c r="H886" s="13">
        <f t="shared" ca="1" si="67"/>
        <v>118881</v>
      </c>
      <c r="I886" s="23">
        <f t="shared" ca="1" si="68"/>
        <v>37745</v>
      </c>
      <c r="J886" s="13">
        <f t="shared" ca="1" si="69"/>
        <v>78163.975000000006</v>
      </c>
    </row>
    <row r="887" spans="1:10">
      <c r="A887" s="21">
        <f t="shared" ca="1" si="65"/>
        <v>45571</v>
      </c>
      <c r="B887" s="18" t="str">
        <f ca="1">INDEX(Regions!A$1:A$5, RANDBETWEEN(1, ROWS(Regions!A$1:A$5)))</f>
        <v>מרכז</v>
      </c>
      <c r="C887" s="22" t="str">
        <f ca="1">INDEX(Agents!A$1:A$6, RANDBETWEEN(1, ROWS(Agents!A$1:A$6)))</f>
        <v>מיכל רוזנברג</v>
      </c>
      <c r="D887" s="18" t="str">
        <f ca="1">INDEX(Payment_Methods!A$1:A$5, RANDBETWEEN(1, ROWS([1]Payment_method!A$1:A$5)))</f>
        <v>Credit</v>
      </c>
      <c r="E887" s="23">
        <f ca="1">H887*Agent_Commission!$A$2</f>
        <v>3210.2250000000004</v>
      </c>
      <c r="F887" s="19">
        <f t="shared" ca="1" si="66"/>
        <v>34500</v>
      </c>
      <c r="G887" s="20">
        <f ca="1">VLOOKUP(A:A,BOA!F:G,2,FALSE)</f>
        <v>3.722</v>
      </c>
      <c r="H887" s="13">
        <f t="shared" ca="1" si="67"/>
        <v>128409</v>
      </c>
      <c r="I887" s="23">
        <f t="shared" ca="1" si="68"/>
        <v>28452</v>
      </c>
      <c r="J887" s="13">
        <f t="shared" ca="1" si="69"/>
        <v>96746.774999999994</v>
      </c>
    </row>
    <row r="888" spans="1:10">
      <c r="A888" s="21">
        <f t="shared" ca="1" si="65"/>
        <v>45438</v>
      </c>
      <c r="B888" s="18" t="str">
        <f ca="1">INDEX(Regions!A$1:A$5, RANDBETWEEN(1, ROWS(Regions!A$1:A$5)))</f>
        <v>מערב</v>
      </c>
      <c r="C888" s="22" t="str">
        <f ca="1">INDEX(Agents!A$1:A$6, RANDBETWEEN(1, ROWS(Agents!A$1:A$6)))</f>
        <v>יובל כהן</v>
      </c>
      <c r="D888" s="18" t="str">
        <f ca="1">INDEX(Payment_Methods!A$1:A$5, RANDBETWEEN(1, ROWS([1]Payment_method!A$1:A$5)))</f>
        <v>Credit</v>
      </c>
      <c r="E888" s="23">
        <f ca="1">H888*Agent_Commission!$A$2</f>
        <v>1606.9375</v>
      </c>
      <c r="F888" s="19">
        <f t="shared" ca="1" si="66"/>
        <v>17500</v>
      </c>
      <c r="G888" s="20">
        <f ca="1">VLOOKUP(A:A,BOA!F:G,2,FALSE)</f>
        <v>3.673</v>
      </c>
      <c r="H888" s="13">
        <f t="shared" ca="1" si="67"/>
        <v>64277.5</v>
      </c>
      <c r="I888" s="23">
        <f t="shared" ca="1" si="68"/>
        <v>21917</v>
      </c>
      <c r="J888" s="13">
        <f t="shared" ca="1" si="69"/>
        <v>40753.5625</v>
      </c>
    </row>
    <row r="889" spans="1:10">
      <c r="A889" s="21">
        <f t="shared" ca="1" si="65"/>
        <v>45310</v>
      </c>
      <c r="B889" s="18" t="str">
        <f ca="1">INDEX(Regions!A$1:A$5, RANDBETWEEN(1, ROWS(Regions!A$1:A$5)))</f>
        <v>מערב</v>
      </c>
      <c r="C889" s="22" t="str">
        <f ca="1">INDEX(Agents!A$1:A$6, RANDBETWEEN(1, ROWS(Agents!A$1:A$6)))</f>
        <v>אורי גולדשטיין</v>
      </c>
      <c r="D889" s="18" t="str">
        <f ca="1">INDEX(Payment_Methods!A$1:A$5, RANDBETWEEN(1, ROWS([1]Payment_method!A$1:A$5)))</f>
        <v>Bit</v>
      </c>
      <c r="E889" s="23">
        <f ca="1">H889*Agent_Commission!$A$2</f>
        <v>2109.9375</v>
      </c>
      <c r="F889" s="19">
        <f t="shared" ca="1" si="66"/>
        <v>22500</v>
      </c>
      <c r="G889" s="20">
        <f ca="1">VLOOKUP(A:A,BOA!F:G,2,FALSE)</f>
        <v>3.7509999999999999</v>
      </c>
      <c r="H889" s="13">
        <f t="shared" ca="1" si="67"/>
        <v>84397.5</v>
      </c>
      <c r="I889" s="23">
        <f t="shared" ca="1" si="68"/>
        <v>24755</v>
      </c>
      <c r="J889" s="13">
        <f t="shared" ca="1" si="69"/>
        <v>57532.5625</v>
      </c>
    </row>
    <row r="890" spans="1:10">
      <c r="A890" s="21">
        <f t="shared" ca="1" si="65"/>
        <v>45318</v>
      </c>
      <c r="B890" s="18" t="str">
        <f ca="1">INDEX(Regions!A$1:A$5, RANDBETWEEN(1, ROWS(Regions!A$1:A$5)))</f>
        <v>צפון</v>
      </c>
      <c r="C890" s="22" t="str">
        <f ca="1">INDEX(Agents!A$1:A$6, RANDBETWEEN(1, ROWS(Agents!A$1:A$6)))</f>
        <v>יובל כהן</v>
      </c>
      <c r="D890" s="18" t="str">
        <f ca="1">INDEX(Payment_Methods!A$1:A$5, RANDBETWEEN(1, ROWS([1]Payment_method!A$1:A$5)))</f>
        <v>Cash</v>
      </c>
      <c r="E890" s="23">
        <f ca="1">H890*Agent_Commission!$A$2</f>
        <v>2131.5250000000001</v>
      </c>
      <c r="F890" s="19">
        <f t="shared" ca="1" si="66"/>
        <v>23000</v>
      </c>
      <c r="G890" s="20">
        <f ca="1">VLOOKUP(A:A,BOA!F:G,2,FALSE)</f>
        <v>3.7069999999999999</v>
      </c>
      <c r="H890" s="13">
        <f t="shared" ca="1" si="67"/>
        <v>85261</v>
      </c>
      <c r="I890" s="23">
        <f t="shared" ca="1" si="68"/>
        <v>27863</v>
      </c>
      <c r="J890" s="13">
        <f t="shared" ca="1" si="69"/>
        <v>55266.474999999999</v>
      </c>
    </row>
    <row r="891" spans="1:10">
      <c r="A891" s="21">
        <f t="shared" ca="1" si="65"/>
        <v>45325</v>
      </c>
      <c r="B891" s="18" t="str">
        <f ca="1">INDEX(Regions!A$1:A$5, RANDBETWEEN(1, ROWS(Regions!A$1:A$5)))</f>
        <v>מערב</v>
      </c>
      <c r="C891" s="22" t="str">
        <f ca="1">INDEX(Agents!A$1:A$6, RANDBETWEEN(1, ROWS(Agents!A$1:A$6)))</f>
        <v>אורי גולדשטיין</v>
      </c>
      <c r="D891" s="18" t="str">
        <f ca="1">INDEX(Payment_Methods!A$1:A$5, RANDBETWEEN(1, ROWS([1]Payment_method!A$1:A$5)))</f>
        <v>PayPal</v>
      </c>
      <c r="E891" s="23">
        <f ca="1">H891*Agent_Commission!$A$2</f>
        <v>3279.6000000000004</v>
      </c>
      <c r="F891" s="19">
        <f t="shared" ca="1" si="66"/>
        <v>36000</v>
      </c>
      <c r="G891" s="20">
        <f ca="1">VLOOKUP(A:A,BOA!F:G,2,FALSE)</f>
        <v>3.6440000000000001</v>
      </c>
      <c r="H891" s="13">
        <f t="shared" ca="1" si="67"/>
        <v>131184</v>
      </c>
      <c r="I891" s="23">
        <f t="shared" ca="1" si="68"/>
        <v>52326</v>
      </c>
      <c r="J891" s="13">
        <f t="shared" ca="1" si="69"/>
        <v>75578.399999999994</v>
      </c>
    </row>
    <row r="892" spans="1:10">
      <c r="A892" s="21">
        <f t="shared" ca="1" si="65"/>
        <v>45470</v>
      </c>
      <c r="B892" s="18" t="str">
        <f ca="1">INDEX(Regions!A$1:A$5, RANDBETWEEN(1, ROWS(Regions!A$1:A$5)))</f>
        <v>צפון</v>
      </c>
      <c r="C892" s="22" t="str">
        <f ca="1">INDEX(Agents!A$1:A$6, RANDBETWEEN(1, ROWS(Agents!A$1:A$6)))</f>
        <v>נועם אברמוביץ</v>
      </c>
      <c r="D892" s="18" t="str">
        <f ca="1">INDEX(Payment_Methods!A$1:A$5, RANDBETWEEN(1, ROWS([1]Payment_method!A$1:A$5)))</f>
        <v>PayBox</v>
      </c>
      <c r="E892" s="23">
        <f ca="1">H892*Agent_Commission!$A$2</f>
        <v>2581.5625</v>
      </c>
      <c r="F892" s="19">
        <f t="shared" ca="1" si="66"/>
        <v>27500</v>
      </c>
      <c r="G892" s="20">
        <f ca="1">VLOOKUP(A:A,BOA!F:G,2,FALSE)</f>
        <v>3.7549999999999999</v>
      </c>
      <c r="H892" s="13">
        <f t="shared" ca="1" si="67"/>
        <v>103262.5</v>
      </c>
      <c r="I892" s="23">
        <f t="shared" ca="1" si="68"/>
        <v>24553</v>
      </c>
      <c r="J892" s="13">
        <f t="shared" ca="1" si="69"/>
        <v>76127.9375</v>
      </c>
    </row>
    <row r="893" spans="1:10">
      <c r="A893" s="21">
        <f t="shared" ca="1" si="65"/>
        <v>45559</v>
      </c>
      <c r="B893" s="18" t="str">
        <f ca="1">INDEX(Regions!A$1:A$5, RANDBETWEEN(1, ROWS(Regions!A$1:A$5)))</f>
        <v>צפון</v>
      </c>
      <c r="C893" s="22" t="str">
        <f ca="1">INDEX(Agents!A$1:A$6, RANDBETWEEN(1, ROWS(Agents!A$1:A$6)))</f>
        <v>דניאל לוי</v>
      </c>
      <c r="D893" s="18" t="str">
        <f ca="1">INDEX(Payment_Methods!A$1:A$5, RANDBETWEEN(1, ROWS([1]Payment_method!A$1:A$5)))</f>
        <v>Cash</v>
      </c>
      <c r="E893" s="23">
        <f ca="1">H893*Agent_Commission!$A$2</f>
        <v>1603.5250000000001</v>
      </c>
      <c r="F893" s="19">
        <f t="shared" ca="1" si="66"/>
        <v>17000</v>
      </c>
      <c r="G893" s="20">
        <f ca="1">VLOOKUP(A:A,BOA!F:G,2,FALSE)</f>
        <v>3.7730000000000001</v>
      </c>
      <c r="H893" s="13">
        <f t="shared" ca="1" si="67"/>
        <v>64141</v>
      </c>
      <c r="I893" s="23">
        <f t="shared" ca="1" si="68"/>
        <v>18132</v>
      </c>
      <c r="J893" s="13">
        <f t="shared" ca="1" si="69"/>
        <v>44405.474999999999</v>
      </c>
    </row>
    <row r="894" spans="1:10">
      <c r="A894" s="21">
        <f t="shared" ca="1" si="65"/>
        <v>45301</v>
      </c>
      <c r="B894" s="18" t="str">
        <f ca="1">INDEX(Regions!A$1:A$5, RANDBETWEEN(1, ROWS(Regions!A$1:A$5)))</f>
        <v>מרכז</v>
      </c>
      <c r="C894" s="22" t="str">
        <f ca="1">INDEX(Agents!A$1:A$6, RANDBETWEEN(1, ROWS(Agents!A$1:A$6)))</f>
        <v>אורי גולדשטיין</v>
      </c>
      <c r="D894" s="18" t="str">
        <f ca="1">INDEX(Payment_Methods!A$1:A$5, RANDBETWEEN(1, ROWS([1]Payment_method!A$1:A$5)))</f>
        <v>Bit</v>
      </c>
      <c r="E894" s="23">
        <f ca="1">H894*Agent_Commission!$A$2</f>
        <v>1925.9750000000001</v>
      </c>
      <c r="F894" s="19">
        <f t="shared" ca="1" si="66"/>
        <v>20500</v>
      </c>
      <c r="G894" s="20">
        <f ca="1">VLOOKUP(A:A,BOA!F:G,2,FALSE)</f>
        <v>3.758</v>
      </c>
      <c r="H894" s="13">
        <f t="shared" ca="1" si="67"/>
        <v>77039</v>
      </c>
      <c r="I894" s="23">
        <f t="shared" ca="1" si="68"/>
        <v>23613</v>
      </c>
      <c r="J894" s="13">
        <f t="shared" ca="1" si="69"/>
        <v>51500.025000000001</v>
      </c>
    </row>
    <row r="895" spans="1:10">
      <c r="A895" s="21">
        <f t="shared" ca="1" si="65"/>
        <v>45383</v>
      </c>
      <c r="B895" s="18" t="str">
        <f ca="1">INDEX(Regions!A$1:A$5, RANDBETWEEN(1, ROWS(Regions!A$1:A$5)))</f>
        <v>צפון</v>
      </c>
      <c r="C895" s="22" t="str">
        <f ca="1">INDEX(Agents!A$1:A$6, RANDBETWEEN(1, ROWS(Agents!A$1:A$6)))</f>
        <v>נועם אברמוביץ</v>
      </c>
      <c r="D895" s="18" t="str">
        <f ca="1">INDEX(Payment_Methods!A$1:A$5, RANDBETWEEN(1, ROWS([1]Payment_method!A$1:A$5)))</f>
        <v>Cash</v>
      </c>
      <c r="E895" s="23">
        <f ca="1">H895*Agent_Commission!$A$2</f>
        <v>1648.3500000000001</v>
      </c>
      <c r="F895" s="19">
        <f t="shared" ca="1" si="66"/>
        <v>18000</v>
      </c>
      <c r="G895" s="20">
        <f ca="1">VLOOKUP(A:A,BOA!F:G,2,FALSE)</f>
        <v>3.6629999999999998</v>
      </c>
      <c r="H895" s="13">
        <f t="shared" ca="1" si="67"/>
        <v>65934</v>
      </c>
      <c r="I895" s="23">
        <f t="shared" ca="1" si="68"/>
        <v>54888</v>
      </c>
      <c r="J895" s="13">
        <f t="shared" ca="1" si="69"/>
        <v>9397.65</v>
      </c>
    </row>
    <row r="896" spans="1:10">
      <c r="A896" s="21">
        <f t="shared" ca="1" si="65"/>
        <v>45280</v>
      </c>
      <c r="B896" s="18" t="str">
        <f ca="1">INDEX(Regions!A$1:A$5, RANDBETWEEN(1, ROWS(Regions!A$1:A$5)))</f>
        <v>מערב</v>
      </c>
      <c r="C896" s="22" t="str">
        <f ca="1">INDEX(Agents!A$1:A$6, RANDBETWEEN(1, ROWS(Agents!A$1:A$6)))</f>
        <v>אורי גולדשטיין</v>
      </c>
      <c r="D896" s="18" t="str">
        <f ca="1">INDEX(Payment_Methods!A$1:A$5, RANDBETWEEN(1, ROWS([1]Payment_method!A$1:A$5)))</f>
        <v>Bit</v>
      </c>
      <c r="E896" s="23">
        <f ca="1">H896*Agent_Commission!$A$2</f>
        <v>1048.8</v>
      </c>
      <c r="F896" s="19">
        <f t="shared" ca="1" si="66"/>
        <v>11500</v>
      </c>
      <c r="G896" s="20">
        <f ca="1">VLOOKUP(A:A,BOA!F:G,2,FALSE)</f>
        <v>3.6480000000000001</v>
      </c>
      <c r="H896" s="13">
        <f t="shared" ca="1" si="67"/>
        <v>41952</v>
      </c>
      <c r="I896" s="23">
        <f t="shared" ca="1" si="68"/>
        <v>42496</v>
      </c>
      <c r="J896" s="13">
        <f t="shared" ca="1" si="69"/>
        <v>-1592.8</v>
      </c>
    </row>
    <row r="897" spans="1:10">
      <c r="A897" s="21">
        <f t="shared" ca="1" si="65"/>
        <v>45565</v>
      </c>
      <c r="B897" s="18" t="str">
        <f ca="1">INDEX(Regions!A$1:A$5, RANDBETWEEN(1, ROWS(Regions!A$1:A$5)))</f>
        <v>מרכז</v>
      </c>
      <c r="C897" s="22" t="str">
        <f ca="1">INDEX(Agents!A$1:A$6, RANDBETWEEN(1, ROWS(Agents!A$1:A$6)))</f>
        <v>יובל כהן</v>
      </c>
      <c r="D897" s="18" t="str">
        <f ca="1">INDEX(Payment_Methods!A$1:A$5, RANDBETWEEN(1, ROWS([1]Payment_method!A$1:A$5)))</f>
        <v>Cash</v>
      </c>
      <c r="E897" s="23">
        <f ca="1">H897*Agent_Commission!$A$2</f>
        <v>1530.375</v>
      </c>
      <c r="F897" s="19">
        <f t="shared" ca="1" si="66"/>
        <v>16500</v>
      </c>
      <c r="G897" s="20">
        <f ca="1">VLOOKUP(A:A,BOA!F:G,2,FALSE)</f>
        <v>3.71</v>
      </c>
      <c r="H897" s="13">
        <f t="shared" ca="1" si="67"/>
        <v>61215</v>
      </c>
      <c r="I897" s="23">
        <f t="shared" ca="1" si="68"/>
        <v>35186</v>
      </c>
      <c r="J897" s="13">
        <f t="shared" ca="1" si="69"/>
        <v>24498.625</v>
      </c>
    </row>
    <row r="898" spans="1:10">
      <c r="A898" s="21">
        <f t="shared" ca="1" si="65"/>
        <v>45435</v>
      </c>
      <c r="B898" s="18" t="str">
        <f ca="1">INDEX(Regions!A$1:A$5, RANDBETWEEN(1, ROWS(Regions!A$1:A$5)))</f>
        <v>צפון</v>
      </c>
      <c r="C898" s="22" t="str">
        <f ca="1">INDEX(Agents!A$1:A$6, RANDBETWEEN(1, ROWS(Agents!A$1:A$6)))</f>
        <v>אורי גולדשטיין</v>
      </c>
      <c r="D898" s="18" t="str">
        <f ca="1">INDEX(Payment_Methods!A$1:A$5, RANDBETWEEN(1, ROWS([1]Payment_method!A$1:A$5)))</f>
        <v>Credit</v>
      </c>
      <c r="E898" s="23">
        <f ca="1">H898*Agent_Commission!$A$2</f>
        <v>2386.8000000000002</v>
      </c>
      <c r="F898" s="19">
        <f t="shared" ca="1" si="66"/>
        <v>26000</v>
      </c>
      <c r="G898" s="20">
        <f ca="1">VLOOKUP(A:A,BOA!F:G,2,FALSE)</f>
        <v>3.6720000000000002</v>
      </c>
      <c r="H898" s="13">
        <f t="shared" ca="1" si="67"/>
        <v>95472</v>
      </c>
      <c r="I898" s="23">
        <f t="shared" ca="1" si="68"/>
        <v>49652</v>
      </c>
      <c r="J898" s="13">
        <f t="shared" ca="1" si="69"/>
        <v>43433.2</v>
      </c>
    </row>
    <row r="899" spans="1:10">
      <c r="A899" s="21">
        <f t="shared" ref="A899:A962" ca="1" si="70">RANDBETWEEN(DATE(2023,12,1),DATE(2024,12,1))</f>
        <v>45496</v>
      </c>
      <c r="B899" s="18" t="str">
        <f ca="1">INDEX(Regions!A$1:A$5, RANDBETWEEN(1, ROWS(Regions!A$1:A$5)))</f>
        <v>דרום</v>
      </c>
      <c r="C899" s="22" t="str">
        <f ca="1">INDEX(Agents!A$1:A$6, RANDBETWEEN(1, ROWS(Agents!A$1:A$6)))</f>
        <v>מיכל רוזנברג</v>
      </c>
      <c r="D899" s="18" t="str">
        <f ca="1">INDEX(Payment_Methods!A$1:A$5, RANDBETWEEN(1, ROWS([1]Payment_method!A$1:A$5)))</f>
        <v>Cash</v>
      </c>
      <c r="E899" s="23">
        <f ca="1">H899*Agent_Commission!$A$2</f>
        <v>2175.6</v>
      </c>
      <c r="F899" s="19">
        <f t="shared" ref="F899:F962" ca="1" si="71">RANDBETWEEN(20, 80)*500</f>
        <v>24000</v>
      </c>
      <c r="G899" s="20">
        <f ca="1">VLOOKUP(A:A,BOA!F:G,2,FALSE)</f>
        <v>3.6259999999999999</v>
      </c>
      <c r="H899" s="13">
        <f t="shared" ref="H899:H962" ca="1" si="72">F899*G899</f>
        <v>87024</v>
      </c>
      <c r="I899" s="23">
        <f t="shared" ref="I899:I962" ca="1" si="73">RANDBETWEEN(15000, 55000)</f>
        <v>34411</v>
      </c>
      <c r="J899" s="13">
        <f t="shared" ref="J899:J962" ca="1" si="74">H899-I899-E899</f>
        <v>50437.4</v>
      </c>
    </row>
    <row r="900" spans="1:10">
      <c r="A900" s="21">
        <f t="shared" ca="1" si="70"/>
        <v>45319</v>
      </c>
      <c r="B900" s="18" t="str">
        <f ca="1">INDEX(Regions!A$1:A$5, RANDBETWEEN(1, ROWS(Regions!A$1:A$5)))</f>
        <v>מזרח</v>
      </c>
      <c r="C900" s="22" t="str">
        <f ca="1">INDEX(Agents!A$1:A$6, RANDBETWEEN(1, ROWS(Agents!A$1:A$6)))</f>
        <v>נועם אברמוביץ</v>
      </c>
      <c r="D900" s="18" t="str">
        <f ca="1">INDEX(Payment_Methods!A$1:A$5, RANDBETWEEN(1, ROWS([1]Payment_method!A$1:A$5)))</f>
        <v>Bit</v>
      </c>
      <c r="E900" s="23">
        <f ca="1">H900*Agent_Commission!$A$2</f>
        <v>2363.2125000000001</v>
      </c>
      <c r="F900" s="19">
        <f t="shared" ca="1" si="71"/>
        <v>25500</v>
      </c>
      <c r="G900" s="20">
        <f ca="1">VLOOKUP(A:A,BOA!F:G,2,FALSE)</f>
        <v>3.7069999999999999</v>
      </c>
      <c r="H900" s="13">
        <f t="shared" ca="1" si="72"/>
        <v>94528.5</v>
      </c>
      <c r="I900" s="23">
        <f t="shared" ca="1" si="73"/>
        <v>51292</v>
      </c>
      <c r="J900" s="13">
        <f t="shared" ca="1" si="74"/>
        <v>40873.287499999999</v>
      </c>
    </row>
    <row r="901" spans="1:10">
      <c r="A901" s="21">
        <f t="shared" ca="1" si="70"/>
        <v>45593</v>
      </c>
      <c r="B901" s="18" t="str">
        <f ca="1">INDEX(Regions!A$1:A$5, RANDBETWEEN(1, ROWS(Regions!A$1:A$5)))</f>
        <v>מזרח</v>
      </c>
      <c r="C901" s="22" t="str">
        <f ca="1">INDEX(Agents!A$1:A$6, RANDBETWEEN(1, ROWS(Agents!A$1:A$6)))</f>
        <v>יובל כהן</v>
      </c>
      <c r="D901" s="18" t="str">
        <f ca="1">INDEX(Payment_Methods!A$1:A$5, RANDBETWEEN(1, ROWS([1]Payment_method!A$1:A$5)))</f>
        <v>Bit</v>
      </c>
      <c r="E901" s="23">
        <f ca="1">H901*Agent_Commission!$A$2</f>
        <v>1631</v>
      </c>
      <c r="F901" s="19">
        <f t="shared" ca="1" si="71"/>
        <v>17500</v>
      </c>
      <c r="G901" s="20">
        <f ca="1">VLOOKUP(A:A,BOA!F:G,2,FALSE)</f>
        <v>3.7280000000000002</v>
      </c>
      <c r="H901" s="13">
        <f t="shared" ca="1" si="72"/>
        <v>65240</v>
      </c>
      <c r="I901" s="23">
        <f t="shared" ca="1" si="73"/>
        <v>26426</v>
      </c>
      <c r="J901" s="13">
        <f t="shared" ca="1" si="74"/>
        <v>37183</v>
      </c>
    </row>
    <row r="902" spans="1:10">
      <c r="A902" s="21">
        <f t="shared" ca="1" si="70"/>
        <v>45625</v>
      </c>
      <c r="B902" s="18" t="str">
        <f ca="1">INDEX(Regions!A$1:A$5, RANDBETWEEN(1, ROWS(Regions!A$1:A$5)))</f>
        <v>דרום</v>
      </c>
      <c r="C902" s="22" t="str">
        <f ca="1">INDEX(Agents!A$1:A$6, RANDBETWEEN(1, ROWS(Agents!A$1:A$6)))</f>
        <v>מיכל רוזנברג</v>
      </c>
      <c r="D902" s="18" t="str">
        <f ca="1">INDEX(Payment_Methods!A$1:A$5, RANDBETWEEN(1, ROWS([1]Payment_method!A$1:A$5)))</f>
        <v>Cash</v>
      </c>
      <c r="E902" s="23">
        <f ca="1">H902*Agent_Commission!$A$2</f>
        <v>2276.875</v>
      </c>
      <c r="F902" s="19">
        <f t="shared" ca="1" si="71"/>
        <v>25000</v>
      </c>
      <c r="G902" s="20">
        <f ca="1">VLOOKUP(A:A,BOA!F:G,2,FALSE)</f>
        <v>3.6429999999999998</v>
      </c>
      <c r="H902" s="13">
        <f t="shared" ca="1" si="72"/>
        <v>91075</v>
      </c>
      <c r="I902" s="23">
        <f t="shared" ca="1" si="73"/>
        <v>52022</v>
      </c>
      <c r="J902" s="13">
        <f t="shared" ca="1" si="74"/>
        <v>36776.125</v>
      </c>
    </row>
    <row r="903" spans="1:10">
      <c r="A903" s="21">
        <f t="shared" ca="1" si="70"/>
        <v>45321</v>
      </c>
      <c r="B903" s="18" t="str">
        <f ca="1">INDEX(Regions!A$1:A$5, RANDBETWEEN(1, ROWS(Regions!A$1:A$5)))</f>
        <v>מרכז</v>
      </c>
      <c r="C903" s="22" t="str">
        <f ca="1">INDEX(Agents!A$1:A$6, RANDBETWEEN(1, ROWS(Agents!A$1:A$6)))</f>
        <v>מיכל רוזנברג</v>
      </c>
      <c r="D903" s="18" t="str">
        <f ca="1">INDEX(Payment_Methods!A$1:A$5, RANDBETWEEN(1, ROWS([1]Payment_method!A$1:A$5)))</f>
        <v>Bit</v>
      </c>
      <c r="E903" s="23">
        <f ca="1">H903*Agent_Commission!$A$2</f>
        <v>1734.7</v>
      </c>
      <c r="F903" s="19">
        <f t="shared" ca="1" si="71"/>
        <v>19000</v>
      </c>
      <c r="G903" s="20">
        <f ca="1">VLOOKUP(A:A,BOA!F:G,2,FALSE)</f>
        <v>3.6520000000000001</v>
      </c>
      <c r="H903" s="13">
        <f t="shared" ca="1" si="72"/>
        <v>69388</v>
      </c>
      <c r="I903" s="23">
        <f t="shared" ca="1" si="73"/>
        <v>49672</v>
      </c>
      <c r="J903" s="13">
        <f t="shared" ca="1" si="74"/>
        <v>17981.3</v>
      </c>
    </row>
    <row r="904" spans="1:10">
      <c r="A904" s="21">
        <f t="shared" ca="1" si="70"/>
        <v>45392</v>
      </c>
      <c r="B904" s="18" t="str">
        <f ca="1">INDEX(Regions!A$1:A$5, RANDBETWEEN(1, ROWS(Regions!A$1:A$5)))</f>
        <v>מרכז</v>
      </c>
      <c r="C904" s="22" t="str">
        <f ca="1">INDEX(Agents!A$1:A$6, RANDBETWEEN(1, ROWS(Agents!A$1:A$6)))</f>
        <v>יובל כהן</v>
      </c>
      <c r="D904" s="18" t="str">
        <f ca="1">INDEX(Payment_Methods!A$1:A$5, RANDBETWEEN(1, ROWS([1]Payment_method!A$1:A$5)))</f>
        <v>Credit</v>
      </c>
      <c r="E904" s="23">
        <f ca="1">H904*Agent_Commission!$A$2</f>
        <v>2181.9749999999999</v>
      </c>
      <c r="F904" s="19">
        <f t="shared" ca="1" si="71"/>
        <v>23500</v>
      </c>
      <c r="G904" s="20">
        <f ca="1">VLOOKUP(A:A,BOA!F:G,2,FALSE)</f>
        <v>3.714</v>
      </c>
      <c r="H904" s="13">
        <f t="shared" ca="1" si="72"/>
        <v>87279</v>
      </c>
      <c r="I904" s="23">
        <f t="shared" ca="1" si="73"/>
        <v>40793</v>
      </c>
      <c r="J904" s="13">
        <f t="shared" ca="1" si="74"/>
        <v>44304.025000000001</v>
      </c>
    </row>
    <row r="905" spans="1:10">
      <c r="A905" s="21">
        <f t="shared" ca="1" si="70"/>
        <v>45437</v>
      </c>
      <c r="B905" s="18" t="str">
        <f ca="1">INDEX(Regions!A$1:A$5, RANDBETWEEN(1, ROWS(Regions!A$1:A$5)))</f>
        <v>מזרח</v>
      </c>
      <c r="C905" s="22" t="str">
        <f ca="1">INDEX(Agents!A$1:A$6, RANDBETWEEN(1, ROWS(Agents!A$1:A$6)))</f>
        <v>נועם אברמוביץ</v>
      </c>
      <c r="D905" s="18" t="str">
        <f ca="1">INDEX(Payment_Methods!A$1:A$5, RANDBETWEEN(1, ROWS([1]Payment_method!A$1:A$5)))</f>
        <v>Credit</v>
      </c>
      <c r="E905" s="23">
        <f ca="1">H905*Agent_Commission!$A$2</f>
        <v>2708.8375000000001</v>
      </c>
      <c r="F905" s="19">
        <f t="shared" ca="1" si="71"/>
        <v>29500</v>
      </c>
      <c r="G905" s="20">
        <f ca="1">VLOOKUP(A:A,BOA!F:G,2,FALSE)</f>
        <v>3.673</v>
      </c>
      <c r="H905" s="13">
        <f t="shared" ca="1" si="72"/>
        <v>108353.5</v>
      </c>
      <c r="I905" s="23">
        <f t="shared" ca="1" si="73"/>
        <v>15003</v>
      </c>
      <c r="J905" s="13">
        <f t="shared" ca="1" si="74"/>
        <v>90641.662500000006</v>
      </c>
    </row>
    <row r="906" spans="1:10">
      <c r="A906" s="21">
        <f t="shared" ca="1" si="70"/>
        <v>45298</v>
      </c>
      <c r="B906" s="18" t="str">
        <f ca="1">INDEX(Regions!A$1:A$5, RANDBETWEEN(1, ROWS(Regions!A$1:A$5)))</f>
        <v>צפון</v>
      </c>
      <c r="C906" s="22" t="str">
        <f ca="1">INDEX(Agents!A$1:A$6, RANDBETWEEN(1, ROWS(Agents!A$1:A$6)))</f>
        <v>נועם אברמוביץ</v>
      </c>
      <c r="D906" s="18" t="str">
        <f ca="1">INDEX(Payment_Methods!A$1:A$5, RANDBETWEEN(1, ROWS([1]Payment_method!A$1:A$5)))</f>
        <v>Credit</v>
      </c>
      <c r="E906" s="23">
        <f ca="1">H906*Agent_Commission!$A$2</f>
        <v>1188.2</v>
      </c>
      <c r="F906" s="19">
        <f t="shared" ca="1" si="71"/>
        <v>13000</v>
      </c>
      <c r="G906" s="20">
        <f ca="1">VLOOKUP(A:A,BOA!F:G,2,FALSE)</f>
        <v>3.6560000000000001</v>
      </c>
      <c r="H906" s="13">
        <f t="shared" ca="1" si="72"/>
        <v>47528</v>
      </c>
      <c r="I906" s="23">
        <f t="shared" ca="1" si="73"/>
        <v>39606</v>
      </c>
      <c r="J906" s="13">
        <f t="shared" ca="1" si="74"/>
        <v>6733.8</v>
      </c>
    </row>
    <row r="907" spans="1:10">
      <c r="A907" s="21">
        <f t="shared" ca="1" si="70"/>
        <v>45405</v>
      </c>
      <c r="B907" s="18" t="str">
        <f ca="1">INDEX(Regions!A$1:A$5, RANDBETWEEN(1, ROWS(Regions!A$1:A$5)))</f>
        <v>צפון</v>
      </c>
      <c r="C907" s="22" t="str">
        <f ca="1">INDEX(Agents!A$1:A$6, RANDBETWEEN(1, ROWS(Agents!A$1:A$6)))</f>
        <v>אורי גולדשטיין</v>
      </c>
      <c r="D907" s="18" t="str">
        <f ca="1">INDEX(Payment_Methods!A$1:A$5, RANDBETWEEN(1, ROWS([1]Payment_method!A$1:A$5)))</f>
        <v>Cash</v>
      </c>
      <c r="E907" s="23">
        <f ca="1">H907*Agent_Commission!$A$2</f>
        <v>1087.6125</v>
      </c>
      <c r="F907" s="19">
        <f t="shared" ca="1" si="71"/>
        <v>11500</v>
      </c>
      <c r="G907" s="20">
        <f ca="1">VLOOKUP(A:A,BOA!F:G,2,FALSE)</f>
        <v>3.7829999999999999</v>
      </c>
      <c r="H907" s="13">
        <f t="shared" ca="1" si="72"/>
        <v>43504.5</v>
      </c>
      <c r="I907" s="23">
        <f t="shared" ca="1" si="73"/>
        <v>51791</v>
      </c>
      <c r="J907" s="13">
        <f t="shared" ca="1" si="74"/>
        <v>-9374.1124999999993</v>
      </c>
    </row>
    <row r="908" spans="1:10">
      <c r="A908" s="21">
        <f t="shared" ca="1" si="70"/>
        <v>45574</v>
      </c>
      <c r="B908" s="18" t="str">
        <f ca="1">INDEX(Regions!A$1:A$5, RANDBETWEEN(1, ROWS(Regions!A$1:A$5)))</f>
        <v>מערב</v>
      </c>
      <c r="C908" s="22" t="str">
        <f ca="1">INDEX(Agents!A$1:A$6, RANDBETWEEN(1, ROWS(Agents!A$1:A$6)))</f>
        <v>מיכל רוזנברג</v>
      </c>
      <c r="D908" s="18" t="str">
        <f ca="1">INDEX(Payment_Methods!A$1:A$5, RANDBETWEEN(1, ROWS([1]Payment_method!A$1:A$5)))</f>
        <v>Bit</v>
      </c>
      <c r="E908" s="23">
        <f ca="1">H908*Agent_Commission!$A$2</f>
        <v>2961</v>
      </c>
      <c r="F908" s="19">
        <f t="shared" ca="1" si="71"/>
        <v>31500</v>
      </c>
      <c r="G908" s="20">
        <f ca="1">VLOOKUP(A:A,BOA!F:G,2,FALSE)</f>
        <v>3.76</v>
      </c>
      <c r="H908" s="13">
        <f t="shared" ca="1" si="72"/>
        <v>118440</v>
      </c>
      <c r="I908" s="23">
        <f t="shared" ca="1" si="73"/>
        <v>33194</v>
      </c>
      <c r="J908" s="13">
        <f t="shared" ca="1" si="74"/>
        <v>82285</v>
      </c>
    </row>
    <row r="909" spans="1:10">
      <c r="A909" s="21">
        <f t="shared" ca="1" si="70"/>
        <v>45459</v>
      </c>
      <c r="B909" s="18" t="str">
        <f ca="1">INDEX(Regions!A$1:A$5, RANDBETWEEN(1, ROWS(Regions!A$1:A$5)))</f>
        <v>צפון</v>
      </c>
      <c r="C909" s="22" t="str">
        <f ca="1">INDEX(Agents!A$1:A$6, RANDBETWEEN(1, ROWS(Agents!A$1:A$6)))</f>
        <v>יובל כהן</v>
      </c>
      <c r="D909" s="18" t="str">
        <f ca="1">INDEX(Payment_Methods!A$1:A$5, RANDBETWEEN(1, ROWS([1]Payment_method!A$1:A$5)))</f>
        <v>PayPal</v>
      </c>
      <c r="E909" s="23">
        <f ca="1">H909*Agent_Commission!$A$2</f>
        <v>1721.8875</v>
      </c>
      <c r="F909" s="19">
        <f t="shared" ca="1" si="71"/>
        <v>18500</v>
      </c>
      <c r="G909" s="20">
        <f ca="1">VLOOKUP(A:A,BOA!F:G,2,FALSE)</f>
        <v>3.7229999999999999</v>
      </c>
      <c r="H909" s="13">
        <f t="shared" ca="1" si="72"/>
        <v>68875.5</v>
      </c>
      <c r="I909" s="23">
        <f t="shared" ca="1" si="73"/>
        <v>52642</v>
      </c>
      <c r="J909" s="13">
        <f t="shared" ca="1" si="74"/>
        <v>14511.612499999999</v>
      </c>
    </row>
    <row r="910" spans="1:10">
      <c r="A910" s="21">
        <f t="shared" ca="1" si="70"/>
        <v>45318</v>
      </c>
      <c r="B910" s="18" t="str">
        <f ca="1">INDEX(Regions!A$1:A$5, RANDBETWEEN(1, ROWS(Regions!A$1:A$5)))</f>
        <v>מערב</v>
      </c>
      <c r="C910" s="22" t="str">
        <f ca="1">INDEX(Agents!A$1:A$6, RANDBETWEEN(1, ROWS(Agents!A$1:A$6)))</f>
        <v>דניאל לוי</v>
      </c>
      <c r="D910" s="18" t="str">
        <f ca="1">INDEX(Payment_Methods!A$1:A$5, RANDBETWEEN(1, ROWS([1]Payment_method!A$1:A$5)))</f>
        <v>PayPal</v>
      </c>
      <c r="E910" s="23">
        <f ca="1">H910*Agent_Commission!$A$2</f>
        <v>2780.25</v>
      </c>
      <c r="F910" s="19">
        <f t="shared" ca="1" si="71"/>
        <v>30000</v>
      </c>
      <c r="G910" s="20">
        <f ca="1">VLOOKUP(A:A,BOA!F:G,2,FALSE)</f>
        <v>3.7069999999999999</v>
      </c>
      <c r="H910" s="13">
        <f t="shared" ca="1" si="72"/>
        <v>111210</v>
      </c>
      <c r="I910" s="23">
        <f t="shared" ca="1" si="73"/>
        <v>32658</v>
      </c>
      <c r="J910" s="13">
        <f t="shared" ca="1" si="74"/>
        <v>75771.75</v>
      </c>
    </row>
    <row r="911" spans="1:10">
      <c r="A911" s="21">
        <f t="shared" ca="1" si="70"/>
        <v>45422</v>
      </c>
      <c r="B911" s="18" t="str">
        <f ca="1">INDEX(Regions!A$1:A$5, RANDBETWEEN(1, ROWS(Regions!A$1:A$5)))</f>
        <v>מערב</v>
      </c>
      <c r="C911" s="22" t="str">
        <f ca="1">INDEX(Agents!A$1:A$6, RANDBETWEEN(1, ROWS(Agents!A$1:A$6)))</f>
        <v>דניאל לוי</v>
      </c>
      <c r="D911" s="18" t="str">
        <f ca="1">INDEX(Payment_Methods!A$1:A$5, RANDBETWEEN(1, ROWS([1]Payment_method!A$1:A$5)))</f>
        <v>PayPal</v>
      </c>
      <c r="E911" s="23">
        <f ca="1">H911*Agent_Commission!$A$2</f>
        <v>1674.45</v>
      </c>
      <c r="F911" s="19">
        <f t="shared" ca="1" si="71"/>
        <v>18000</v>
      </c>
      <c r="G911" s="20">
        <f ca="1">VLOOKUP(A:A,BOA!F:G,2,FALSE)</f>
        <v>3.7210000000000001</v>
      </c>
      <c r="H911" s="13">
        <f t="shared" ca="1" si="72"/>
        <v>66978</v>
      </c>
      <c r="I911" s="23">
        <f t="shared" ca="1" si="73"/>
        <v>37770</v>
      </c>
      <c r="J911" s="13">
        <f t="shared" ca="1" si="74"/>
        <v>27533.55</v>
      </c>
    </row>
    <row r="912" spans="1:10">
      <c r="A912" s="21">
        <f t="shared" ca="1" si="70"/>
        <v>45559</v>
      </c>
      <c r="B912" s="18" t="str">
        <f ca="1">INDEX(Regions!A$1:A$5, RANDBETWEEN(1, ROWS(Regions!A$1:A$5)))</f>
        <v>דרום</v>
      </c>
      <c r="C912" s="22" t="str">
        <f ca="1">INDEX(Agents!A$1:A$6, RANDBETWEEN(1, ROWS(Agents!A$1:A$6)))</f>
        <v>אורי גולדשטיין</v>
      </c>
      <c r="D912" s="18" t="str">
        <f ca="1">INDEX(Payment_Methods!A$1:A$5, RANDBETWEEN(1, ROWS([1]Payment_method!A$1:A$5)))</f>
        <v>PayPal</v>
      </c>
      <c r="E912" s="23">
        <f ca="1">H912*Agent_Commission!$A$2</f>
        <v>1084.7375</v>
      </c>
      <c r="F912" s="19">
        <f t="shared" ca="1" si="71"/>
        <v>11500</v>
      </c>
      <c r="G912" s="20">
        <f ca="1">VLOOKUP(A:A,BOA!F:G,2,FALSE)</f>
        <v>3.7730000000000001</v>
      </c>
      <c r="H912" s="13">
        <f t="shared" ca="1" si="72"/>
        <v>43389.5</v>
      </c>
      <c r="I912" s="23">
        <f t="shared" ca="1" si="73"/>
        <v>28843</v>
      </c>
      <c r="J912" s="13">
        <f t="shared" ca="1" si="74"/>
        <v>13461.762500000001</v>
      </c>
    </row>
    <row r="913" spans="1:10">
      <c r="A913" s="21">
        <f t="shared" ca="1" si="70"/>
        <v>45305</v>
      </c>
      <c r="B913" s="18" t="str">
        <f ca="1">INDEX(Regions!A$1:A$5, RANDBETWEEN(1, ROWS(Regions!A$1:A$5)))</f>
        <v>מזרח</v>
      </c>
      <c r="C913" s="22" t="str">
        <f ca="1">INDEX(Agents!A$1:A$6, RANDBETWEEN(1, ROWS(Agents!A$1:A$6)))</f>
        <v>אורי גולדשטיין</v>
      </c>
      <c r="D913" s="18" t="str">
        <f ca="1">INDEX(Payment_Methods!A$1:A$5, RANDBETWEEN(1, ROWS([1]Payment_method!A$1:A$5)))</f>
        <v>Bit</v>
      </c>
      <c r="E913" s="23">
        <f ca="1">H913*Agent_Commission!$A$2</f>
        <v>2097</v>
      </c>
      <c r="F913" s="19">
        <f t="shared" ca="1" si="71"/>
        <v>22500</v>
      </c>
      <c r="G913" s="20">
        <f ca="1">VLOOKUP(A:A,BOA!F:G,2,FALSE)</f>
        <v>3.7280000000000002</v>
      </c>
      <c r="H913" s="13">
        <f t="shared" ca="1" si="72"/>
        <v>83880</v>
      </c>
      <c r="I913" s="23">
        <f t="shared" ca="1" si="73"/>
        <v>20933</v>
      </c>
      <c r="J913" s="13">
        <f t="shared" ca="1" si="74"/>
        <v>60850</v>
      </c>
    </row>
    <row r="914" spans="1:10">
      <c r="A914" s="21">
        <f t="shared" ca="1" si="70"/>
        <v>45517</v>
      </c>
      <c r="B914" s="18" t="str">
        <f ca="1">INDEX(Regions!A$1:A$5, RANDBETWEEN(1, ROWS(Regions!A$1:A$5)))</f>
        <v>דרום</v>
      </c>
      <c r="C914" s="22" t="str">
        <f ca="1">INDEX(Agents!A$1:A$6, RANDBETWEEN(1, ROWS(Agents!A$1:A$6)))</f>
        <v>דניאל לוי</v>
      </c>
      <c r="D914" s="18" t="str">
        <f ca="1">INDEX(Payment_Methods!A$1:A$5, RANDBETWEEN(1, ROWS([1]Payment_method!A$1:A$5)))</f>
        <v>PayPal</v>
      </c>
      <c r="E914" s="23">
        <f ca="1">H914*Agent_Commission!$A$2</f>
        <v>2120.625</v>
      </c>
      <c r="F914" s="19">
        <f t="shared" ca="1" si="71"/>
        <v>22500</v>
      </c>
      <c r="G914" s="20">
        <f ca="1">VLOOKUP(A:A,BOA!F:G,2,FALSE)</f>
        <v>3.77</v>
      </c>
      <c r="H914" s="13">
        <f t="shared" ca="1" si="72"/>
        <v>84825</v>
      </c>
      <c r="I914" s="23">
        <f t="shared" ca="1" si="73"/>
        <v>38925</v>
      </c>
      <c r="J914" s="13">
        <f t="shared" ca="1" si="74"/>
        <v>43779.375</v>
      </c>
    </row>
    <row r="915" spans="1:10">
      <c r="A915" s="21">
        <f t="shared" ca="1" si="70"/>
        <v>45522</v>
      </c>
      <c r="B915" s="18" t="str">
        <f ca="1">INDEX(Regions!A$1:A$5, RANDBETWEEN(1, ROWS(Regions!A$1:A$5)))</f>
        <v>דרום</v>
      </c>
      <c r="C915" s="22" t="str">
        <f ca="1">INDEX(Agents!A$1:A$6, RANDBETWEEN(1, ROWS(Agents!A$1:A$6)))</f>
        <v>יעל פרידמן</v>
      </c>
      <c r="D915" s="18" t="str">
        <f ca="1">INDEX(Payment_Methods!A$1:A$5, RANDBETWEEN(1, ROWS([1]Payment_method!A$1:A$5)))</f>
        <v>PayPal</v>
      </c>
      <c r="E915" s="23">
        <f ca="1">H915*Agent_Commission!$A$2</f>
        <v>1841.5</v>
      </c>
      <c r="F915" s="19">
        <f t="shared" ca="1" si="71"/>
        <v>20000</v>
      </c>
      <c r="G915" s="20">
        <f ca="1">VLOOKUP(A:A,BOA!F:G,2,FALSE)</f>
        <v>3.6829999999999998</v>
      </c>
      <c r="H915" s="13">
        <f t="shared" ca="1" si="72"/>
        <v>73660</v>
      </c>
      <c r="I915" s="23">
        <f t="shared" ca="1" si="73"/>
        <v>25469</v>
      </c>
      <c r="J915" s="13">
        <f t="shared" ca="1" si="74"/>
        <v>46349.5</v>
      </c>
    </row>
    <row r="916" spans="1:10">
      <c r="A916" s="21">
        <f t="shared" ca="1" si="70"/>
        <v>45359</v>
      </c>
      <c r="B916" s="18" t="str">
        <f ca="1">INDEX(Regions!A$1:A$5, RANDBETWEEN(1, ROWS(Regions!A$1:A$5)))</f>
        <v>מרכז</v>
      </c>
      <c r="C916" s="22" t="str">
        <f ca="1">INDEX(Agents!A$1:A$6, RANDBETWEEN(1, ROWS(Agents!A$1:A$6)))</f>
        <v>מיכל רוזנברג</v>
      </c>
      <c r="D916" s="18" t="str">
        <f ca="1">INDEX(Payment_Methods!A$1:A$5, RANDBETWEEN(1, ROWS([1]Payment_method!A$1:A$5)))</f>
        <v>Bit</v>
      </c>
      <c r="E916" s="23">
        <f ca="1">H916*Agent_Commission!$A$2</f>
        <v>2012.625</v>
      </c>
      <c r="F916" s="19">
        <f t="shared" ca="1" si="71"/>
        <v>22500</v>
      </c>
      <c r="G916" s="20">
        <f ca="1">VLOOKUP(A:A,BOA!F:G,2,FALSE)</f>
        <v>3.5779999999999998</v>
      </c>
      <c r="H916" s="13">
        <f t="shared" ca="1" si="72"/>
        <v>80505</v>
      </c>
      <c r="I916" s="23">
        <f t="shared" ca="1" si="73"/>
        <v>31828</v>
      </c>
      <c r="J916" s="13">
        <f t="shared" ca="1" si="74"/>
        <v>46664.375</v>
      </c>
    </row>
    <row r="917" spans="1:10">
      <c r="A917" s="21">
        <f t="shared" ca="1" si="70"/>
        <v>45392</v>
      </c>
      <c r="B917" s="18" t="str">
        <f ca="1">INDEX(Regions!A$1:A$5, RANDBETWEEN(1, ROWS(Regions!A$1:A$5)))</f>
        <v>צפון</v>
      </c>
      <c r="C917" s="22" t="str">
        <f ca="1">INDEX(Agents!A$1:A$6, RANDBETWEEN(1, ROWS(Agents!A$1:A$6)))</f>
        <v>יעל פרידמן</v>
      </c>
      <c r="D917" s="18" t="str">
        <f ca="1">INDEX(Payment_Methods!A$1:A$5, RANDBETWEEN(1, ROWS([1]Payment_method!A$1:A$5)))</f>
        <v>Cash</v>
      </c>
      <c r="E917" s="23">
        <f ca="1">H917*Agent_Commission!$A$2</f>
        <v>2831.9250000000002</v>
      </c>
      <c r="F917" s="19">
        <f t="shared" ca="1" si="71"/>
        <v>30500</v>
      </c>
      <c r="G917" s="20">
        <f ca="1">VLOOKUP(A:A,BOA!F:G,2,FALSE)</f>
        <v>3.714</v>
      </c>
      <c r="H917" s="13">
        <f t="shared" ca="1" si="72"/>
        <v>113277</v>
      </c>
      <c r="I917" s="23">
        <f t="shared" ca="1" si="73"/>
        <v>50318</v>
      </c>
      <c r="J917" s="13">
        <f t="shared" ca="1" si="74"/>
        <v>60127.074999999997</v>
      </c>
    </row>
    <row r="918" spans="1:10">
      <c r="A918" s="21">
        <f t="shared" ca="1" si="70"/>
        <v>45406</v>
      </c>
      <c r="B918" s="18" t="str">
        <f ca="1">INDEX(Regions!A$1:A$5, RANDBETWEEN(1, ROWS(Regions!A$1:A$5)))</f>
        <v>מרכז</v>
      </c>
      <c r="C918" s="22" t="str">
        <f ca="1">INDEX(Agents!A$1:A$6, RANDBETWEEN(1, ROWS(Agents!A$1:A$6)))</f>
        <v>אורי גולדשטיין</v>
      </c>
      <c r="D918" s="18" t="str">
        <f ca="1">INDEX(Payment_Methods!A$1:A$5, RANDBETWEEN(1, ROWS([1]Payment_method!A$1:A$5)))</f>
        <v>Cash</v>
      </c>
      <c r="E918" s="23">
        <f ca="1">H918*Agent_Commission!$A$2</f>
        <v>2819.25</v>
      </c>
      <c r="F918" s="19">
        <f t="shared" ca="1" si="71"/>
        <v>30000</v>
      </c>
      <c r="G918" s="20">
        <f ca="1">VLOOKUP(A:A,BOA!F:G,2,FALSE)</f>
        <v>3.7589999999999999</v>
      </c>
      <c r="H918" s="13">
        <f t="shared" ca="1" si="72"/>
        <v>112770</v>
      </c>
      <c r="I918" s="23">
        <f t="shared" ca="1" si="73"/>
        <v>27587</v>
      </c>
      <c r="J918" s="13">
        <f t="shared" ca="1" si="74"/>
        <v>82363.75</v>
      </c>
    </row>
    <row r="919" spans="1:10">
      <c r="A919" s="21">
        <f t="shared" ca="1" si="70"/>
        <v>45298</v>
      </c>
      <c r="B919" s="18" t="str">
        <f ca="1">INDEX(Regions!A$1:A$5, RANDBETWEEN(1, ROWS(Regions!A$1:A$5)))</f>
        <v>צפון</v>
      </c>
      <c r="C919" s="22" t="str">
        <f ca="1">INDEX(Agents!A$1:A$6, RANDBETWEEN(1, ROWS(Agents!A$1:A$6)))</f>
        <v>אורי גולדשטיין</v>
      </c>
      <c r="D919" s="18" t="str">
        <f ca="1">INDEX(Payment_Methods!A$1:A$5, RANDBETWEEN(1, ROWS([1]Payment_method!A$1:A$5)))</f>
        <v>PayBox</v>
      </c>
      <c r="E919" s="23">
        <f ca="1">H919*Agent_Commission!$A$2</f>
        <v>1096.8</v>
      </c>
      <c r="F919" s="19">
        <f t="shared" ca="1" si="71"/>
        <v>12000</v>
      </c>
      <c r="G919" s="20">
        <f ca="1">VLOOKUP(A:A,BOA!F:G,2,FALSE)</f>
        <v>3.6560000000000001</v>
      </c>
      <c r="H919" s="13">
        <f t="shared" ca="1" si="72"/>
        <v>43872</v>
      </c>
      <c r="I919" s="23">
        <f t="shared" ca="1" si="73"/>
        <v>22750</v>
      </c>
      <c r="J919" s="13">
        <f t="shared" ca="1" si="74"/>
        <v>20025.2</v>
      </c>
    </row>
    <row r="920" spans="1:10">
      <c r="A920" s="21">
        <f t="shared" ca="1" si="70"/>
        <v>45335</v>
      </c>
      <c r="B920" s="18" t="str">
        <f ca="1">INDEX(Regions!A$1:A$5, RANDBETWEEN(1, ROWS(Regions!A$1:A$5)))</f>
        <v>צפון</v>
      </c>
      <c r="C920" s="22" t="str">
        <f ca="1">INDEX(Agents!A$1:A$6, RANDBETWEEN(1, ROWS(Agents!A$1:A$6)))</f>
        <v>דניאל לוי</v>
      </c>
      <c r="D920" s="18" t="str">
        <f ca="1">INDEX(Payment_Methods!A$1:A$5, RANDBETWEEN(1, ROWS([1]Payment_method!A$1:A$5)))</f>
        <v>Cash</v>
      </c>
      <c r="E920" s="23">
        <f ca="1">H920*Agent_Commission!$A$2</f>
        <v>2095.3000000000002</v>
      </c>
      <c r="F920" s="19">
        <f t="shared" ca="1" si="71"/>
        <v>23000</v>
      </c>
      <c r="G920" s="20">
        <f ca="1">VLOOKUP(A:A,BOA!F:G,2,FALSE)</f>
        <v>3.6440000000000001</v>
      </c>
      <c r="H920" s="13">
        <f t="shared" ca="1" si="72"/>
        <v>83812</v>
      </c>
      <c r="I920" s="23">
        <f t="shared" ca="1" si="73"/>
        <v>17732</v>
      </c>
      <c r="J920" s="13">
        <f t="shared" ca="1" si="74"/>
        <v>63984.7</v>
      </c>
    </row>
    <row r="921" spans="1:10">
      <c r="A921" s="21">
        <f t="shared" ca="1" si="70"/>
        <v>45424</v>
      </c>
      <c r="B921" s="18" t="str">
        <f ca="1">INDEX(Regions!A$1:A$5, RANDBETWEEN(1, ROWS(Regions!A$1:A$5)))</f>
        <v>מזרח</v>
      </c>
      <c r="C921" s="22" t="str">
        <f ca="1">INDEX(Agents!A$1:A$6, RANDBETWEEN(1, ROWS(Agents!A$1:A$6)))</f>
        <v>יעל פרידמן</v>
      </c>
      <c r="D921" s="18" t="str">
        <f ca="1">INDEX(Payment_Methods!A$1:A$5, RANDBETWEEN(1, ROWS([1]Payment_method!A$1:A$5)))</f>
        <v>Credit</v>
      </c>
      <c r="E921" s="23">
        <f ca="1">H921*Agent_Commission!$A$2</f>
        <v>3162.8500000000004</v>
      </c>
      <c r="F921" s="19">
        <f t="shared" ca="1" si="71"/>
        <v>34000</v>
      </c>
      <c r="G921" s="20">
        <f ca="1">VLOOKUP(A:A,BOA!F:G,2,FALSE)</f>
        <v>3.7210000000000001</v>
      </c>
      <c r="H921" s="13">
        <f t="shared" ca="1" si="72"/>
        <v>126514</v>
      </c>
      <c r="I921" s="23">
        <f t="shared" ca="1" si="73"/>
        <v>44494</v>
      </c>
      <c r="J921" s="13">
        <f t="shared" ca="1" si="74"/>
        <v>78857.149999999994</v>
      </c>
    </row>
    <row r="922" spans="1:10">
      <c r="A922" s="21">
        <f t="shared" ca="1" si="70"/>
        <v>45427</v>
      </c>
      <c r="B922" s="18" t="str">
        <f ca="1">INDEX(Regions!A$1:A$5, RANDBETWEEN(1, ROWS(Regions!A$1:A$5)))</f>
        <v>צפון</v>
      </c>
      <c r="C922" s="22" t="str">
        <f ca="1">INDEX(Agents!A$1:A$6, RANDBETWEEN(1, ROWS(Agents!A$1:A$6)))</f>
        <v>אורי גולדשטיין</v>
      </c>
      <c r="D922" s="18" t="str">
        <f ca="1">INDEX(Payment_Methods!A$1:A$5, RANDBETWEEN(1, ROWS([1]Payment_method!A$1:A$5)))</f>
        <v>PayPal</v>
      </c>
      <c r="E922" s="23">
        <f ca="1">H922*Agent_Commission!$A$2</f>
        <v>3002.1875</v>
      </c>
      <c r="F922" s="19">
        <f t="shared" ca="1" si="71"/>
        <v>32500</v>
      </c>
      <c r="G922" s="20">
        <f ca="1">VLOOKUP(A:A,BOA!F:G,2,FALSE)</f>
        <v>3.6949999999999998</v>
      </c>
      <c r="H922" s="13">
        <f t="shared" ca="1" si="72"/>
        <v>120087.5</v>
      </c>
      <c r="I922" s="23">
        <f t="shared" ca="1" si="73"/>
        <v>48519</v>
      </c>
      <c r="J922" s="13">
        <f t="shared" ca="1" si="74"/>
        <v>68566.3125</v>
      </c>
    </row>
    <row r="923" spans="1:10">
      <c r="A923" s="21">
        <f t="shared" ca="1" si="70"/>
        <v>45458</v>
      </c>
      <c r="B923" s="18" t="str">
        <f ca="1">INDEX(Regions!A$1:A$5, RANDBETWEEN(1, ROWS(Regions!A$1:A$5)))</f>
        <v>מרכז</v>
      </c>
      <c r="C923" s="22" t="str">
        <f ca="1">INDEX(Agents!A$1:A$6, RANDBETWEEN(1, ROWS(Agents!A$1:A$6)))</f>
        <v>נועם אברמוביץ</v>
      </c>
      <c r="D923" s="18" t="str">
        <f ca="1">INDEX(Payment_Methods!A$1:A$5, RANDBETWEEN(1, ROWS([1]Payment_method!A$1:A$5)))</f>
        <v>PayBox</v>
      </c>
      <c r="E923" s="23">
        <f ca="1">H923*Agent_Commission!$A$2</f>
        <v>3397.2375000000002</v>
      </c>
      <c r="F923" s="19">
        <f t="shared" ca="1" si="71"/>
        <v>36500</v>
      </c>
      <c r="G923" s="20">
        <f ca="1">VLOOKUP(A:A,BOA!F:G,2,FALSE)</f>
        <v>3.7229999999999999</v>
      </c>
      <c r="H923" s="13">
        <f t="shared" ca="1" si="72"/>
        <v>135889.5</v>
      </c>
      <c r="I923" s="23">
        <f t="shared" ca="1" si="73"/>
        <v>16434</v>
      </c>
      <c r="J923" s="13">
        <f t="shared" ca="1" si="74"/>
        <v>116058.2625</v>
      </c>
    </row>
    <row r="924" spans="1:10">
      <c r="A924" s="21">
        <f t="shared" ca="1" si="70"/>
        <v>45622</v>
      </c>
      <c r="B924" s="18" t="str">
        <f ca="1">INDEX(Regions!A$1:A$5, RANDBETWEEN(1, ROWS(Regions!A$1:A$5)))</f>
        <v>מערב</v>
      </c>
      <c r="C924" s="22" t="str">
        <f ca="1">INDEX(Agents!A$1:A$6, RANDBETWEEN(1, ROWS(Agents!A$1:A$6)))</f>
        <v>יעל פרידמן</v>
      </c>
      <c r="D924" s="18" t="str">
        <f ca="1">INDEX(Payment_Methods!A$1:A$5, RANDBETWEEN(1, ROWS([1]Payment_method!A$1:A$5)))</f>
        <v>PayBox</v>
      </c>
      <c r="E924" s="23">
        <f ca="1">H924*Agent_Commission!$A$2</f>
        <v>1958.1125000000002</v>
      </c>
      <c r="F924" s="19">
        <f t="shared" ca="1" si="71"/>
        <v>21500</v>
      </c>
      <c r="G924" s="20">
        <f ca="1">VLOOKUP(A:A,BOA!F:G,2,FALSE)</f>
        <v>3.6429999999999998</v>
      </c>
      <c r="H924" s="13">
        <f t="shared" ca="1" si="72"/>
        <v>78324.5</v>
      </c>
      <c r="I924" s="23">
        <f t="shared" ca="1" si="73"/>
        <v>42769</v>
      </c>
      <c r="J924" s="13">
        <f t="shared" ca="1" si="74"/>
        <v>33597.387499999997</v>
      </c>
    </row>
    <row r="925" spans="1:10">
      <c r="A925" s="21">
        <f t="shared" ca="1" si="70"/>
        <v>45277</v>
      </c>
      <c r="B925" s="18" t="str">
        <f ca="1">INDEX(Regions!A$1:A$5, RANDBETWEEN(1, ROWS(Regions!A$1:A$5)))</f>
        <v>מרכז</v>
      </c>
      <c r="C925" s="22" t="str">
        <f ca="1">INDEX(Agents!A$1:A$6, RANDBETWEEN(1, ROWS(Agents!A$1:A$6)))</f>
        <v>דניאל לוי</v>
      </c>
      <c r="D925" s="18" t="str">
        <f ca="1">INDEX(Payment_Methods!A$1:A$5, RANDBETWEEN(1, ROWS([1]Payment_method!A$1:A$5)))</f>
        <v>Credit</v>
      </c>
      <c r="E925" s="23">
        <f ca="1">H925*Agent_Commission!$A$2</f>
        <v>1097.4000000000001</v>
      </c>
      <c r="F925" s="19">
        <f t="shared" ca="1" si="71"/>
        <v>12000</v>
      </c>
      <c r="G925" s="20">
        <f ca="1">VLOOKUP(A:A,BOA!F:G,2,FALSE)</f>
        <v>3.6579999999999999</v>
      </c>
      <c r="H925" s="13">
        <f t="shared" ca="1" si="72"/>
        <v>43896</v>
      </c>
      <c r="I925" s="23">
        <f t="shared" ca="1" si="73"/>
        <v>27144</v>
      </c>
      <c r="J925" s="13">
        <f t="shared" ca="1" si="74"/>
        <v>15654.6</v>
      </c>
    </row>
    <row r="926" spans="1:10">
      <c r="A926" s="21">
        <f t="shared" ca="1" si="70"/>
        <v>45600</v>
      </c>
      <c r="B926" s="18" t="str">
        <f ca="1">INDEX(Regions!A$1:A$5, RANDBETWEEN(1, ROWS(Regions!A$1:A$5)))</f>
        <v>צפון</v>
      </c>
      <c r="C926" s="22" t="str">
        <f ca="1">INDEX(Agents!A$1:A$6, RANDBETWEEN(1, ROWS(Agents!A$1:A$6)))</f>
        <v>מיכל רוזנברג</v>
      </c>
      <c r="D926" s="18" t="str">
        <f ca="1">INDEX(Payment_Methods!A$1:A$5, RANDBETWEEN(1, ROWS([1]Payment_method!A$1:A$5)))</f>
        <v>Credit</v>
      </c>
      <c r="E926" s="23">
        <f ca="1">H926*Agent_Commission!$A$2</f>
        <v>2530.5750000000003</v>
      </c>
      <c r="F926" s="19">
        <f t="shared" ca="1" si="71"/>
        <v>27000</v>
      </c>
      <c r="G926" s="20">
        <f ca="1">VLOOKUP(A:A,BOA!F:G,2,FALSE)</f>
        <v>3.7490000000000001</v>
      </c>
      <c r="H926" s="13">
        <f t="shared" ca="1" si="72"/>
        <v>101223</v>
      </c>
      <c r="I926" s="23">
        <f t="shared" ca="1" si="73"/>
        <v>29811</v>
      </c>
      <c r="J926" s="13">
        <f t="shared" ca="1" si="74"/>
        <v>68881.425000000003</v>
      </c>
    </row>
    <row r="927" spans="1:10">
      <c r="A927" s="21">
        <f t="shared" ca="1" si="70"/>
        <v>45433</v>
      </c>
      <c r="B927" s="18" t="str">
        <f ca="1">INDEX(Regions!A$1:A$5, RANDBETWEEN(1, ROWS(Regions!A$1:A$5)))</f>
        <v>דרום</v>
      </c>
      <c r="C927" s="22" t="str">
        <f ca="1">INDEX(Agents!A$1:A$6, RANDBETWEEN(1, ROWS(Agents!A$1:A$6)))</f>
        <v>יובל כהן</v>
      </c>
      <c r="D927" s="18" t="str">
        <f ca="1">INDEX(Payment_Methods!A$1:A$5, RANDBETWEEN(1, ROWS([1]Payment_method!A$1:A$5)))</f>
        <v>PayBox</v>
      </c>
      <c r="E927" s="23">
        <f ca="1">H927*Agent_Commission!$A$2</f>
        <v>1560.6000000000001</v>
      </c>
      <c r="F927" s="19">
        <f t="shared" ca="1" si="71"/>
        <v>17000</v>
      </c>
      <c r="G927" s="20">
        <f ca="1">VLOOKUP(A:A,BOA!F:G,2,FALSE)</f>
        <v>3.6720000000000002</v>
      </c>
      <c r="H927" s="13">
        <f t="shared" ca="1" si="72"/>
        <v>62424</v>
      </c>
      <c r="I927" s="23">
        <f t="shared" ca="1" si="73"/>
        <v>50896</v>
      </c>
      <c r="J927" s="13">
        <f t="shared" ca="1" si="74"/>
        <v>9967.4</v>
      </c>
    </row>
    <row r="928" spans="1:10">
      <c r="A928" s="21">
        <f t="shared" ca="1" si="70"/>
        <v>45298</v>
      </c>
      <c r="B928" s="18" t="str">
        <f ca="1">INDEX(Regions!A$1:A$5, RANDBETWEEN(1, ROWS(Regions!A$1:A$5)))</f>
        <v>מערב</v>
      </c>
      <c r="C928" s="22" t="str">
        <f ca="1">INDEX(Agents!A$1:A$6, RANDBETWEEN(1, ROWS(Agents!A$1:A$6)))</f>
        <v>מיכל רוזנברג</v>
      </c>
      <c r="D928" s="18" t="str">
        <f ca="1">INDEX(Payment_Methods!A$1:A$5, RANDBETWEEN(1, ROWS([1]Payment_method!A$1:A$5)))</f>
        <v>Cash</v>
      </c>
      <c r="E928" s="23">
        <f ca="1">H928*Agent_Commission!$A$2</f>
        <v>3107.6000000000004</v>
      </c>
      <c r="F928" s="19">
        <f t="shared" ca="1" si="71"/>
        <v>34000</v>
      </c>
      <c r="G928" s="20">
        <f ca="1">VLOOKUP(A:A,BOA!F:G,2,FALSE)</f>
        <v>3.6560000000000001</v>
      </c>
      <c r="H928" s="13">
        <f t="shared" ca="1" si="72"/>
        <v>124304</v>
      </c>
      <c r="I928" s="23">
        <f t="shared" ca="1" si="73"/>
        <v>36978</v>
      </c>
      <c r="J928" s="13">
        <f t="shared" ca="1" si="74"/>
        <v>84218.4</v>
      </c>
    </row>
    <row r="929" spans="1:10">
      <c r="A929" s="21">
        <f t="shared" ca="1" si="70"/>
        <v>45317</v>
      </c>
      <c r="B929" s="18" t="str">
        <f ca="1">INDEX(Regions!A$1:A$5, RANDBETWEEN(1, ROWS(Regions!A$1:A$5)))</f>
        <v>דרום</v>
      </c>
      <c r="C929" s="22" t="str">
        <f ca="1">INDEX(Agents!A$1:A$6, RANDBETWEEN(1, ROWS(Agents!A$1:A$6)))</f>
        <v>יעל פרידמן</v>
      </c>
      <c r="D929" s="18" t="str">
        <f ca="1">INDEX(Payment_Methods!A$1:A$5, RANDBETWEEN(1, ROWS([1]Payment_method!A$1:A$5)))</f>
        <v>Credit</v>
      </c>
      <c r="E929" s="23">
        <f ca="1">H929*Agent_Commission!$A$2</f>
        <v>1482.8000000000002</v>
      </c>
      <c r="F929" s="19">
        <f t="shared" ca="1" si="71"/>
        <v>16000</v>
      </c>
      <c r="G929" s="20">
        <f ca="1">VLOOKUP(A:A,BOA!F:G,2,FALSE)</f>
        <v>3.7069999999999999</v>
      </c>
      <c r="H929" s="13">
        <f t="shared" ca="1" si="72"/>
        <v>59312</v>
      </c>
      <c r="I929" s="23">
        <f t="shared" ca="1" si="73"/>
        <v>54263</v>
      </c>
      <c r="J929" s="13">
        <f t="shared" ca="1" si="74"/>
        <v>3566.2</v>
      </c>
    </row>
    <row r="930" spans="1:10">
      <c r="A930" s="21">
        <f t="shared" ca="1" si="70"/>
        <v>45502</v>
      </c>
      <c r="B930" s="18" t="str">
        <f ca="1">INDEX(Regions!A$1:A$5, RANDBETWEEN(1, ROWS(Regions!A$1:A$5)))</f>
        <v>מרכז</v>
      </c>
      <c r="C930" s="22" t="str">
        <f ca="1">INDEX(Agents!A$1:A$6, RANDBETWEEN(1, ROWS(Agents!A$1:A$6)))</f>
        <v>יובל כהן</v>
      </c>
      <c r="D930" s="18" t="str">
        <f ca="1">INDEX(Payment_Methods!A$1:A$5, RANDBETWEEN(1, ROWS([1]Payment_method!A$1:A$5)))</f>
        <v>Bit</v>
      </c>
      <c r="E930" s="23">
        <f ca="1">H930*Agent_Commission!$A$2</f>
        <v>3499.6875</v>
      </c>
      <c r="F930" s="19">
        <f t="shared" ca="1" si="71"/>
        <v>37500</v>
      </c>
      <c r="G930" s="20">
        <f ca="1">VLOOKUP(A:A,BOA!F:G,2,FALSE)</f>
        <v>3.7330000000000001</v>
      </c>
      <c r="H930" s="13">
        <f t="shared" ca="1" si="72"/>
        <v>139987.5</v>
      </c>
      <c r="I930" s="23">
        <f t="shared" ca="1" si="73"/>
        <v>49612</v>
      </c>
      <c r="J930" s="13">
        <f t="shared" ca="1" si="74"/>
        <v>86875.8125</v>
      </c>
    </row>
    <row r="931" spans="1:10">
      <c r="A931" s="21">
        <f t="shared" ca="1" si="70"/>
        <v>45397</v>
      </c>
      <c r="B931" s="18" t="str">
        <f ca="1">INDEX(Regions!A$1:A$5, RANDBETWEEN(1, ROWS(Regions!A$1:A$5)))</f>
        <v>מרכז</v>
      </c>
      <c r="C931" s="22" t="str">
        <f ca="1">INDEX(Agents!A$1:A$6, RANDBETWEEN(1, ROWS(Agents!A$1:A$6)))</f>
        <v>נועם אברמוביץ</v>
      </c>
      <c r="D931" s="18" t="str">
        <f ca="1">INDEX(Payment_Methods!A$1:A$5, RANDBETWEEN(1, ROWS([1]Payment_method!A$1:A$5)))</f>
        <v>PayPal</v>
      </c>
      <c r="E931" s="23">
        <f ca="1">H931*Agent_Commission!$A$2</f>
        <v>1718.65</v>
      </c>
      <c r="F931" s="19">
        <f t="shared" ca="1" si="71"/>
        <v>18500</v>
      </c>
      <c r="G931" s="20">
        <f ca="1">VLOOKUP(A:A,BOA!F:G,2,FALSE)</f>
        <v>3.7160000000000002</v>
      </c>
      <c r="H931" s="13">
        <f t="shared" ca="1" si="72"/>
        <v>68746</v>
      </c>
      <c r="I931" s="23">
        <f t="shared" ca="1" si="73"/>
        <v>35499</v>
      </c>
      <c r="J931" s="13">
        <f t="shared" ca="1" si="74"/>
        <v>31528.35</v>
      </c>
    </row>
    <row r="932" spans="1:10">
      <c r="A932" s="21">
        <f t="shared" ca="1" si="70"/>
        <v>45455</v>
      </c>
      <c r="B932" s="18" t="str">
        <f ca="1">INDEX(Regions!A$1:A$5, RANDBETWEEN(1, ROWS(Regions!A$1:A$5)))</f>
        <v>מזרח</v>
      </c>
      <c r="C932" s="22" t="str">
        <f ca="1">INDEX(Agents!A$1:A$6, RANDBETWEEN(1, ROWS(Agents!A$1:A$6)))</f>
        <v>דניאל לוי</v>
      </c>
      <c r="D932" s="18" t="str">
        <f ca="1">INDEX(Payment_Methods!A$1:A$5, RANDBETWEEN(1, ROWS([1]Payment_method!A$1:A$5)))</f>
        <v>PayBox</v>
      </c>
      <c r="E932" s="23">
        <f ca="1">H932*Agent_Commission!$A$2</f>
        <v>2094.1875</v>
      </c>
      <c r="F932" s="19">
        <f t="shared" ca="1" si="71"/>
        <v>22500</v>
      </c>
      <c r="G932" s="20">
        <f ca="1">VLOOKUP(A:A,BOA!F:G,2,FALSE)</f>
        <v>3.7229999999999999</v>
      </c>
      <c r="H932" s="13">
        <f t="shared" ca="1" si="72"/>
        <v>83767.5</v>
      </c>
      <c r="I932" s="23">
        <f t="shared" ca="1" si="73"/>
        <v>25579</v>
      </c>
      <c r="J932" s="13">
        <f t="shared" ca="1" si="74"/>
        <v>56094.3125</v>
      </c>
    </row>
    <row r="933" spans="1:10">
      <c r="A933" s="21">
        <f t="shared" ca="1" si="70"/>
        <v>45309</v>
      </c>
      <c r="B933" s="18" t="str">
        <f ca="1">INDEX(Regions!A$1:A$5, RANDBETWEEN(1, ROWS(Regions!A$1:A$5)))</f>
        <v>מרכז</v>
      </c>
      <c r="C933" s="22" t="str">
        <f ca="1">INDEX(Agents!A$1:A$6, RANDBETWEEN(1, ROWS(Agents!A$1:A$6)))</f>
        <v>יעל פרידמן</v>
      </c>
      <c r="D933" s="18" t="str">
        <f ca="1">INDEX(Payment_Methods!A$1:A$5, RANDBETWEEN(1, ROWS([1]Payment_method!A$1:A$5)))</f>
        <v>PayBox</v>
      </c>
      <c r="E933" s="23">
        <f ca="1">H933*Agent_Commission!$A$2</f>
        <v>1223.95</v>
      </c>
      <c r="F933" s="19">
        <f t="shared" ca="1" si="71"/>
        <v>13000</v>
      </c>
      <c r="G933" s="20">
        <f ca="1">VLOOKUP(A:A,BOA!F:G,2,FALSE)</f>
        <v>3.766</v>
      </c>
      <c r="H933" s="13">
        <f t="shared" ca="1" si="72"/>
        <v>48958</v>
      </c>
      <c r="I933" s="23">
        <f t="shared" ca="1" si="73"/>
        <v>51271</v>
      </c>
      <c r="J933" s="13">
        <f t="shared" ca="1" si="74"/>
        <v>-3536.95</v>
      </c>
    </row>
    <row r="934" spans="1:10">
      <c r="A934" s="21">
        <f t="shared" ca="1" si="70"/>
        <v>45356</v>
      </c>
      <c r="B934" s="18" t="str">
        <f ca="1">INDEX(Regions!A$1:A$5, RANDBETWEEN(1, ROWS(Regions!A$1:A$5)))</f>
        <v>צפון</v>
      </c>
      <c r="C934" s="22" t="str">
        <f ca="1">INDEX(Agents!A$1:A$6, RANDBETWEEN(1, ROWS(Agents!A$1:A$6)))</f>
        <v>נועם אברמוביץ</v>
      </c>
      <c r="D934" s="18" t="str">
        <f ca="1">INDEX(Payment_Methods!A$1:A$5, RANDBETWEEN(1, ROWS([1]Payment_method!A$1:A$5)))</f>
        <v>PayBox</v>
      </c>
      <c r="E934" s="23">
        <f ca="1">H934*Agent_Commission!$A$2</f>
        <v>3052.3500000000004</v>
      </c>
      <c r="F934" s="19">
        <f t="shared" ca="1" si="71"/>
        <v>34000</v>
      </c>
      <c r="G934" s="20">
        <f ca="1">VLOOKUP(A:A,BOA!F:G,2,FALSE)</f>
        <v>3.5910000000000002</v>
      </c>
      <c r="H934" s="13">
        <f t="shared" ca="1" si="72"/>
        <v>122094</v>
      </c>
      <c r="I934" s="23">
        <f t="shared" ca="1" si="73"/>
        <v>24665</v>
      </c>
      <c r="J934" s="13">
        <f t="shared" ca="1" si="74"/>
        <v>94376.65</v>
      </c>
    </row>
    <row r="935" spans="1:10">
      <c r="A935" s="21">
        <f t="shared" ca="1" si="70"/>
        <v>45285</v>
      </c>
      <c r="B935" s="18" t="str">
        <f ca="1">INDEX(Regions!A$1:A$5, RANDBETWEEN(1, ROWS(Regions!A$1:A$5)))</f>
        <v>צפון</v>
      </c>
      <c r="C935" s="22" t="str">
        <f ca="1">INDEX(Agents!A$1:A$6, RANDBETWEEN(1, ROWS(Agents!A$1:A$6)))</f>
        <v>נועם אברמוביץ</v>
      </c>
      <c r="D935" s="18" t="str">
        <f ca="1">INDEX(Payment_Methods!A$1:A$5, RANDBETWEEN(1, ROWS([1]Payment_method!A$1:A$5)))</f>
        <v>Credit</v>
      </c>
      <c r="E935" s="23">
        <f ca="1">H935*Agent_Commission!$A$2</f>
        <v>2969.1750000000002</v>
      </c>
      <c r="F935" s="19">
        <f t="shared" ca="1" si="71"/>
        <v>33000</v>
      </c>
      <c r="G935" s="20">
        <f ca="1">VLOOKUP(A:A,BOA!F:G,2,FALSE)</f>
        <v>3.5990000000000002</v>
      </c>
      <c r="H935" s="13">
        <f t="shared" ca="1" si="72"/>
        <v>118767</v>
      </c>
      <c r="I935" s="23">
        <f t="shared" ca="1" si="73"/>
        <v>50162</v>
      </c>
      <c r="J935" s="13">
        <f t="shared" ca="1" si="74"/>
        <v>65635.824999999997</v>
      </c>
    </row>
    <row r="936" spans="1:10">
      <c r="A936" s="21">
        <f t="shared" ca="1" si="70"/>
        <v>45381</v>
      </c>
      <c r="B936" s="18" t="str">
        <f ca="1">INDEX(Regions!A$1:A$5, RANDBETWEEN(1, ROWS(Regions!A$1:A$5)))</f>
        <v>דרום</v>
      </c>
      <c r="C936" s="22" t="str">
        <f ca="1">INDEX(Agents!A$1:A$6, RANDBETWEEN(1, ROWS(Agents!A$1:A$6)))</f>
        <v>נועם אברמוביץ</v>
      </c>
      <c r="D936" s="18" t="str">
        <f ca="1">INDEX(Payment_Methods!A$1:A$5, RANDBETWEEN(1, ROWS([1]Payment_method!A$1:A$5)))</f>
        <v>Cash</v>
      </c>
      <c r="E936" s="23">
        <f ca="1">H936*Agent_Commission!$A$2</f>
        <v>1288.3500000000001</v>
      </c>
      <c r="F936" s="19">
        <f t="shared" ca="1" si="71"/>
        <v>14000</v>
      </c>
      <c r="G936" s="20">
        <f ca="1">VLOOKUP(A:A,BOA!F:G,2,FALSE)</f>
        <v>3.681</v>
      </c>
      <c r="H936" s="13">
        <f t="shared" ca="1" si="72"/>
        <v>51534</v>
      </c>
      <c r="I936" s="23">
        <f t="shared" ca="1" si="73"/>
        <v>53663</v>
      </c>
      <c r="J936" s="13">
        <f t="shared" ca="1" si="74"/>
        <v>-3417.3500000000004</v>
      </c>
    </row>
    <row r="937" spans="1:10">
      <c r="A937" s="21">
        <f t="shared" ca="1" si="70"/>
        <v>45462</v>
      </c>
      <c r="B937" s="18" t="str">
        <f ca="1">INDEX(Regions!A$1:A$5, RANDBETWEEN(1, ROWS(Regions!A$1:A$5)))</f>
        <v>מרכז</v>
      </c>
      <c r="C937" s="22" t="str">
        <f ca="1">INDEX(Agents!A$1:A$6, RANDBETWEEN(1, ROWS(Agents!A$1:A$6)))</f>
        <v>אורי גולדשטיין</v>
      </c>
      <c r="D937" s="18" t="str">
        <f ca="1">INDEX(Payment_Methods!A$1:A$5, RANDBETWEEN(1, ROWS([1]Payment_method!A$1:A$5)))</f>
        <v>PayBox</v>
      </c>
      <c r="E937" s="23">
        <f ca="1">H937*Agent_Commission!$A$2</f>
        <v>2926.3500000000004</v>
      </c>
      <c r="F937" s="19">
        <f t="shared" ca="1" si="71"/>
        <v>31500</v>
      </c>
      <c r="G937" s="20">
        <f ca="1">VLOOKUP(A:A,BOA!F:G,2,FALSE)</f>
        <v>3.7160000000000002</v>
      </c>
      <c r="H937" s="13">
        <f t="shared" ca="1" si="72"/>
        <v>117054</v>
      </c>
      <c r="I937" s="23">
        <f t="shared" ca="1" si="73"/>
        <v>26668</v>
      </c>
      <c r="J937" s="13">
        <f t="shared" ca="1" si="74"/>
        <v>87459.65</v>
      </c>
    </row>
    <row r="938" spans="1:10">
      <c r="A938" s="21">
        <f t="shared" ca="1" si="70"/>
        <v>45551</v>
      </c>
      <c r="B938" s="18" t="str">
        <f ca="1">INDEX(Regions!A$1:A$5, RANDBETWEEN(1, ROWS(Regions!A$1:A$5)))</f>
        <v>מערב</v>
      </c>
      <c r="C938" s="22" t="str">
        <f ca="1">INDEX(Agents!A$1:A$6, RANDBETWEEN(1, ROWS(Agents!A$1:A$6)))</f>
        <v>יובל כהן</v>
      </c>
      <c r="D938" s="18" t="str">
        <f ca="1">INDEX(Payment_Methods!A$1:A$5, RANDBETWEEN(1, ROWS([1]Payment_method!A$1:A$5)))</f>
        <v>Cash</v>
      </c>
      <c r="E938" s="23">
        <f ca="1">H938*Agent_Commission!$A$2</f>
        <v>1824.2250000000001</v>
      </c>
      <c r="F938" s="19">
        <f t="shared" ca="1" si="71"/>
        <v>19500</v>
      </c>
      <c r="G938" s="20">
        <f ca="1">VLOOKUP(A:A,BOA!F:G,2,FALSE)</f>
        <v>3.742</v>
      </c>
      <c r="H938" s="13">
        <f t="shared" ca="1" si="72"/>
        <v>72969</v>
      </c>
      <c r="I938" s="23">
        <f t="shared" ca="1" si="73"/>
        <v>51593</v>
      </c>
      <c r="J938" s="13">
        <f t="shared" ca="1" si="74"/>
        <v>19551.775000000001</v>
      </c>
    </row>
    <row r="939" spans="1:10">
      <c r="A939" s="21">
        <f t="shared" ca="1" si="70"/>
        <v>45624</v>
      </c>
      <c r="B939" s="18" t="str">
        <f ca="1">INDEX(Regions!A$1:A$5, RANDBETWEEN(1, ROWS(Regions!A$1:A$5)))</f>
        <v>מערב</v>
      </c>
      <c r="C939" s="22" t="str">
        <f ca="1">INDEX(Agents!A$1:A$6, RANDBETWEEN(1, ROWS(Agents!A$1:A$6)))</f>
        <v>אורי גולדשטיין</v>
      </c>
      <c r="D939" s="18" t="str">
        <f ca="1">INDEX(Payment_Methods!A$1:A$5, RANDBETWEEN(1, ROWS([1]Payment_method!A$1:A$5)))</f>
        <v>Bit</v>
      </c>
      <c r="E939" s="23">
        <f ca="1">H939*Agent_Commission!$A$2</f>
        <v>2050.875</v>
      </c>
      <c r="F939" s="19">
        <f t="shared" ca="1" si="71"/>
        <v>22500</v>
      </c>
      <c r="G939" s="20">
        <f ca="1">VLOOKUP(A:A,BOA!F:G,2,FALSE)</f>
        <v>3.6459999999999999</v>
      </c>
      <c r="H939" s="13">
        <f t="shared" ca="1" si="72"/>
        <v>82035</v>
      </c>
      <c r="I939" s="23">
        <f t="shared" ca="1" si="73"/>
        <v>43126</v>
      </c>
      <c r="J939" s="13">
        <f t="shared" ca="1" si="74"/>
        <v>36858.125</v>
      </c>
    </row>
    <row r="940" spans="1:10">
      <c r="A940" s="21">
        <f t="shared" ca="1" si="70"/>
        <v>45528</v>
      </c>
      <c r="B940" s="18" t="str">
        <f ca="1">INDEX(Regions!A$1:A$5, RANDBETWEEN(1, ROWS(Regions!A$1:A$5)))</f>
        <v>מערב</v>
      </c>
      <c r="C940" s="22" t="str">
        <f ca="1">INDEX(Agents!A$1:A$6, RANDBETWEEN(1, ROWS(Agents!A$1:A$6)))</f>
        <v>מיכל רוזנברג</v>
      </c>
      <c r="D940" s="18" t="str">
        <f ca="1">INDEX(Payment_Methods!A$1:A$5, RANDBETWEEN(1, ROWS([1]Payment_method!A$1:A$5)))</f>
        <v>PayPal</v>
      </c>
      <c r="E940" s="23">
        <f ca="1">H940*Agent_Commission!$A$2</f>
        <v>2963.2000000000003</v>
      </c>
      <c r="F940" s="19">
        <f t="shared" ca="1" si="71"/>
        <v>32000</v>
      </c>
      <c r="G940" s="20">
        <f ca="1">VLOOKUP(A:A,BOA!F:G,2,FALSE)</f>
        <v>3.7040000000000002</v>
      </c>
      <c r="H940" s="13">
        <f t="shared" ca="1" si="72"/>
        <v>118528</v>
      </c>
      <c r="I940" s="23">
        <f t="shared" ca="1" si="73"/>
        <v>54063</v>
      </c>
      <c r="J940" s="13">
        <f t="shared" ca="1" si="74"/>
        <v>61501.8</v>
      </c>
    </row>
    <row r="941" spans="1:10">
      <c r="A941" s="21">
        <f t="shared" ca="1" si="70"/>
        <v>45335</v>
      </c>
      <c r="B941" s="18" t="str">
        <f ca="1">INDEX(Regions!A$1:A$5, RANDBETWEEN(1, ROWS(Regions!A$1:A$5)))</f>
        <v>דרום</v>
      </c>
      <c r="C941" s="22" t="str">
        <f ca="1">INDEX(Agents!A$1:A$6, RANDBETWEEN(1, ROWS(Agents!A$1:A$6)))</f>
        <v>יעל פרידמן</v>
      </c>
      <c r="D941" s="18" t="str">
        <f ca="1">INDEX(Payment_Methods!A$1:A$5, RANDBETWEEN(1, ROWS([1]Payment_method!A$1:A$5)))</f>
        <v>PayBox</v>
      </c>
      <c r="E941" s="23">
        <f ca="1">H941*Agent_Commission!$A$2</f>
        <v>1229.8500000000001</v>
      </c>
      <c r="F941" s="19">
        <f t="shared" ca="1" si="71"/>
        <v>13500</v>
      </c>
      <c r="G941" s="20">
        <f ca="1">VLOOKUP(A:A,BOA!F:G,2,FALSE)</f>
        <v>3.6440000000000001</v>
      </c>
      <c r="H941" s="13">
        <f t="shared" ca="1" si="72"/>
        <v>49194</v>
      </c>
      <c r="I941" s="23">
        <f t="shared" ca="1" si="73"/>
        <v>23957</v>
      </c>
      <c r="J941" s="13">
        <f t="shared" ca="1" si="74"/>
        <v>24007.15</v>
      </c>
    </row>
    <row r="942" spans="1:10">
      <c r="A942" s="21">
        <f t="shared" ca="1" si="70"/>
        <v>45413</v>
      </c>
      <c r="B942" s="18" t="str">
        <f ca="1">INDEX(Regions!A$1:A$5, RANDBETWEEN(1, ROWS(Regions!A$1:A$5)))</f>
        <v>צפון</v>
      </c>
      <c r="C942" s="22" t="str">
        <f ca="1">INDEX(Agents!A$1:A$6, RANDBETWEEN(1, ROWS(Agents!A$1:A$6)))</f>
        <v>יעל פרידמן</v>
      </c>
      <c r="D942" s="18" t="str">
        <f ca="1">INDEX(Payment_Methods!A$1:A$5, RANDBETWEEN(1, ROWS([1]Payment_method!A$1:A$5)))</f>
        <v>Bit</v>
      </c>
      <c r="E942" s="23">
        <f ca="1">H942*Agent_Commission!$A$2</f>
        <v>1589.5</v>
      </c>
      <c r="F942" s="19">
        <f t="shared" ca="1" si="71"/>
        <v>17000</v>
      </c>
      <c r="G942" s="20">
        <f ca="1">VLOOKUP(A:A,BOA!F:G,2,FALSE)</f>
        <v>3.74</v>
      </c>
      <c r="H942" s="13">
        <f t="shared" ca="1" si="72"/>
        <v>63580</v>
      </c>
      <c r="I942" s="23">
        <f t="shared" ca="1" si="73"/>
        <v>49577</v>
      </c>
      <c r="J942" s="13">
        <f t="shared" ca="1" si="74"/>
        <v>12413.5</v>
      </c>
    </row>
    <row r="943" spans="1:10">
      <c r="A943" s="21">
        <f t="shared" ca="1" si="70"/>
        <v>45334</v>
      </c>
      <c r="B943" s="18" t="str">
        <f ca="1">INDEX(Regions!A$1:A$5, RANDBETWEEN(1, ROWS(Regions!A$1:A$5)))</f>
        <v>צפון</v>
      </c>
      <c r="C943" s="22" t="str">
        <f ca="1">INDEX(Agents!A$1:A$6, RANDBETWEEN(1, ROWS(Agents!A$1:A$6)))</f>
        <v>נועם אברמוביץ</v>
      </c>
      <c r="D943" s="18" t="str">
        <f ca="1">INDEX(Payment_Methods!A$1:A$5, RANDBETWEEN(1, ROWS([1]Payment_method!A$1:A$5)))</f>
        <v>Credit</v>
      </c>
      <c r="E943" s="23">
        <f ca="1">H943*Agent_Commission!$A$2</f>
        <v>1611.3125</v>
      </c>
      <c r="F943" s="19">
        <f t="shared" ca="1" si="71"/>
        <v>17500</v>
      </c>
      <c r="G943" s="20">
        <f ca="1">VLOOKUP(A:A,BOA!F:G,2,FALSE)</f>
        <v>3.6829999999999998</v>
      </c>
      <c r="H943" s="13">
        <f t="shared" ca="1" si="72"/>
        <v>64452.5</v>
      </c>
      <c r="I943" s="23">
        <f t="shared" ca="1" si="73"/>
        <v>38159</v>
      </c>
      <c r="J943" s="13">
        <f t="shared" ca="1" si="74"/>
        <v>24682.1875</v>
      </c>
    </row>
    <row r="944" spans="1:10">
      <c r="A944" s="21">
        <f t="shared" ca="1" si="70"/>
        <v>45547</v>
      </c>
      <c r="B944" s="18" t="str">
        <f ca="1">INDEX(Regions!A$1:A$5, RANDBETWEEN(1, ROWS(Regions!A$1:A$5)))</f>
        <v>מרכז</v>
      </c>
      <c r="C944" s="22" t="str">
        <f ca="1">INDEX(Agents!A$1:A$6, RANDBETWEEN(1, ROWS(Agents!A$1:A$6)))</f>
        <v>דניאל לוי</v>
      </c>
      <c r="D944" s="18" t="str">
        <f ca="1">INDEX(Payment_Methods!A$1:A$5, RANDBETWEEN(1, ROWS([1]Payment_method!A$1:A$5)))</f>
        <v>PayPal</v>
      </c>
      <c r="E944" s="23">
        <f ca="1">H944*Agent_Commission!$A$2</f>
        <v>938.25</v>
      </c>
      <c r="F944" s="19">
        <f t="shared" ca="1" si="71"/>
        <v>10000</v>
      </c>
      <c r="G944" s="20">
        <f ca="1">VLOOKUP(A:A,BOA!F:G,2,FALSE)</f>
        <v>3.7530000000000001</v>
      </c>
      <c r="H944" s="13">
        <f t="shared" ca="1" si="72"/>
        <v>37530</v>
      </c>
      <c r="I944" s="23">
        <f t="shared" ca="1" si="73"/>
        <v>27696</v>
      </c>
      <c r="J944" s="13">
        <f t="shared" ca="1" si="74"/>
        <v>8895.75</v>
      </c>
    </row>
    <row r="945" spans="1:10">
      <c r="A945" s="21">
        <f t="shared" ca="1" si="70"/>
        <v>45609</v>
      </c>
      <c r="B945" s="18" t="str">
        <f ca="1">INDEX(Regions!A$1:A$5, RANDBETWEEN(1, ROWS(Regions!A$1:A$5)))</f>
        <v>מזרח</v>
      </c>
      <c r="C945" s="22" t="str">
        <f ca="1">INDEX(Agents!A$1:A$6, RANDBETWEEN(1, ROWS(Agents!A$1:A$6)))</f>
        <v>אורי גולדשטיין</v>
      </c>
      <c r="D945" s="18" t="str">
        <f ca="1">INDEX(Payment_Methods!A$1:A$5, RANDBETWEEN(1, ROWS([1]Payment_method!A$1:A$5)))</f>
        <v>PayPal</v>
      </c>
      <c r="E945" s="23">
        <f ca="1">H945*Agent_Commission!$A$2</f>
        <v>2899.2750000000001</v>
      </c>
      <c r="F945" s="19">
        <f t="shared" ca="1" si="71"/>
        <v>31000</v>
      </c>
      <c r="G945" s="20">
        <f ca="1">VLOOKUP(A:A,BOA!F:G,2,FALSE)</f>
        <v>3.7410000000000001</v>
      </c>
      <c r="H945" s="13">
        <f t="shared" ca="1" si="72"/>
        <v>115971</v>
      </c>
      <c r="I945" s="23">
        <f t="shared" ca="1" si="73"/>
        <v>32934</v>
      </c>
      <c r="J945" s="13">
        <f t="shared" ca="1" si="74"/>
        <v>80137.725000000006</v>
      </c>
    </row>
    <row r="946" spans="1:10">
      <c r="A946" s="21">
        <f t="shared" ca="1" si="70"/>
        <v>45480</v>
      </c>
      <c r="B946" s="18" t="str">
        <f ca="1">INDEX(Regions!A$1:A$5, RANDBETWEEN(1, ROWS(Regions!A$1:A$5)))</f>
        <v>מזרח</v>
      </c>
      <c r="C946" s="22" t="str">
        <f ca="1">INDEX(Agents!A$1:A$6, RANDBETWEEN(1, ROWS(Agents!A$1:A$6)))</f>
        <v>דניאל לוי</v>
      </c>
      <c r="D946" s="18" t="str">
        <f ca="1">INDEX(Payment_Methods!A$1:A$5, RANDBETWEEN(1, ROWS([1]Payment_method!A$1:A$5)))</f>
        <v>Credit</v>
      </c>
      <c r="E946" s="23">
        <f ca="1">H946*Agent_Commission!$A$2</f>
        <v>3581.4625000000001</v>
      </c>
      <c r="F946" s="19">
        <f t="shared" ca="1" si="71"/>
        <v>38500</v>
      </c>
      <c r="G946" s="20">
        <f ca="1">VLOOKUP(A:A,BOA!F:G,2,FALSE)</f>
        <v>3.7210000000000001</v>
      </c>
      <c r="H946" s="13">
        <f t="shared" ca="1" si="72"/>
        <v>143258.5</v>
      </c>
      <c r="I946" s="23">
        <f t="shared" ca="1" si="73"/>
        <v>23240</v>
      </c>
      <c r="J946" s="13">
        <f t="shared" ca="1" si="74"/>
        <v>116437.03750000001</v>
      </c>
    </row>
    <row r="947" spans="1:10">
      <c r="A947" s="21">
        <f t="shared" ca="1" si="70"/>
        <v>45316</v>
      </c>
      <c r="B947" s="18" t="str">
        <f ca="1">INDEX(Regions!A$1:A$5, RANDBETWEEN(1, ROWS(Regions!A$1:A$5)))</f>
        <v>צפון</v>
      </c>
      <c r="C947" s="22" t="str">
        <f ca="1">INDEX(Agents!A$1:A$6, RANDBETWEEN(1, ROWS(Agents!A$1:A$6)))</f>
        <v>יובל כהן</v>
      </c>
      <c r="D947" s="18" t="str">
        <f ca="1">INDEX(Payment_Methods!A$1:A$5, RANDBETWEEN(1, ROWS([1]Payment_method!A$1:A$5)))</f>
        <v>Bit</v>
      </c>
      <c r="E947" s="23">
        <f ca="1">H947*Agent_Commission!$A$2</f>
        <v>1341.9750000000001</v>
      </c>
      <c r="F947" s="19">
        <f t="shared" ca="1" si="71"/>
        <v>14500</v>
      </c>
      <c r="G947" s="20">
        <f ca="1">VLOOKUP(A:A,BOA!F:G,2,FALSE)</f>
        <v>3.702</v>
      </c>
      <c r="H947" s="13">
        <f t="shared" ca="1" si="72"/>
        <v>53679</v>
      </c>
      <c r="I947" s="23">
        <f t="shared" ca="1" si="73"/>
        <v>52897</v>
      </c>
      <c r="J947" s="13">
        <f t="shared" ca="1" si="74"/>
        <v>-559.97500000000014</v>
      </c>
    </row>
    <row r="948" spans="1:10">
      <c r="A948" s="21">
        <f t="shared" ca="1" si="70"/>
        <v>45620</v>
      </c>
      <c r="B948" s="18" t="str">
        <f ca="1">INDEX(Regions!A$1:A$5, RANDBETWEEN(1, ROWS(Regions!A$1:A$5)))</f>
        <v>דרום</v>
      </c>
      <c r="C948" s="22" t="str">
        <f ca="1">INDEX(Agents!A$1:A$6, RANDBETWEEN(1, ROWS(Agents!A$1:A$6)))</f>
        <v>יובל כהן</v>
      </c>
      <c r="D948" s="18" t="str">
        <f ca="1">INDEX(Payment_Methods!A$1:A$5, RANDBETWEEN(1, ROWS([1]Payment_method!A$1:A$5)))</f>
        <v>PayPal</v>
      </c>
      <c r="E948" s="23">
        <f ca="1">H948*Agent_Commission!$A$2</f>
        <v>1304.8000000000002</v>
      </c>
      <c r="F948" s="19">
        <f t="shared" ca="1" si="71"/>
        <v>14000</v>
      </c>
      <c r="G948" s="20">
        <f ca="1">VLOOKUP(A:A,BOA!F:G,2,FALSE)</f>
        <v>3.7280000000000002</v>
      </c>
      <c r="H948" s="13">
        <f t="shared" ca="1" si="72"/>
        <v>52192</v>
      </c>
      <c r="I948" s="23">
        <f t="shared" ca="1" si="73"/>
        <v>24743</v>
      </c>
      <c r="J948" s="13">
        <f t="shared" ca="1" si="74"/>
        <v>26144.2</v>
      </c>
    </row>
    <row r="949" spans="1:10">
      <c r="A949" s="21">
        <f t="shared" ca="1" si="70"/>
        <v>45363</v>
      </c>
      <c r="B949" s="18" t="str">
        <f ca="1">INDEX(Regions!A$1:A$5, RANDBETWEEN(1, ROWS(Regions!A$1:A$5)))</f>
        <v>מערב</v>
      </c>
      <c r="C949" s="22" t="str">
        <f ca="1">INDEX(Agents!A$1:A$6, RANDBETWEEN(1, ROWS(Agents!A$1:A$6)))</f>
        <v>נועם אברמוביץ</v>
      </c>
      <c r="D949" s="18" t="str">
        <f ca="1">INDEX(Payment_Methods!A$1:A$5, RANDBETWEEN(1, ROWS([1]Payment_method!A$1:A$5)))</f>
        <v>PayPal</v>
      </c>
      <c r="E949" s="23">
        <f ca="1">H949*Agent_Commission!$A$2</f>
        <v>1687.6625000000001</v>
      </c>
      <c r="F949" s="19">
        <f t="shared" ca="1" si="71"/>
        <v>18500</v>
      </c>
      <c r="G949" s="20">
        <f ca="1">VLOOKUP(A:A,BOA!F:G,2,FALSE)</f>
        <v>3.649</v>
      </c>
      <c r="H949" s="13">
        <f t="shared" ca="1" si="72"/>
        <v>67506.5</v>
      </c>
      <c r="I949" s="23">
        <f t="shared" ca="1" si="73"/>
        <v>27359</v>
      </c>
      <c r="J949" s="13">
        <f t="shared" ca="1" si="74"/>
        <v>38459.837500000001</v>
      </c>
    </row>
    <row r="950" spans="1:10">
      <c r="A950" s="21">
        <f t="shared" ca="1" si="70"/>
        <v>45362</v>
      </c>
      <c r="B950" s="18" t="str">
        <f ca="1">INDEX(Regions!A$1:A$5, RANDBETWEEN(1, ROWS(Regions!A$1:A$5)))</f>
        <v>דרום</v>
      </c>
      <c r="C950" s="22" t="str">
        <f ca="1">INDEX(Agents!A$1:A$6, RANDBETWEEN(1, ROWS(Agents!A$1:A$6)))</f>
        <v>מיכל רוזנברג</v>
      </c>
      <c r="D950" s="18" t="str">
        <f ca="1">INDEX(Payment_Methods!A$1:A$5, RANDBETWEEN(1, ROWS([1]Payment_method!A$1:A$5)))</f>
        <v>Cash</v>
      </c>
      <c r="E950" s="23">
        <f ca="1">H950*Agent_Commission!$A$2</f>
        <v>902</v>
      </c>
      <c r="F950" s="19">
        <f t="shared" ca="1" si="71"/>
        <v>10000</v>
      </c>
      <c r="G950" s="20">
        <f ca="1">VLOOKUP(A:A,BOA!F:G,2,FALSE)</f>
        <v>3.6080000000000001</v>
      </c>
      <c r="H950" s="13">
        <f t="shared" ca="1" si="72"/>
        <v>36080</v>
      </c>
      <c r="I950" s="23">
        <f t="shared" ca="1" si="73"/>
        <v>18282</v>
      </c>
      <c r="J950" s="13">
        <f t="shared" ca="1" si="74"/>
        <v>16896</v>
      </c>
    </row>
    <row r="951" spans="1:10">
      <c r="A951" s="21">
        <f t="shared" ca="1" si="70"/>
        <v>45265</v>
      </c>
      <c r="B951" s="18" t="str">
        <f ca="1">INDEX(Regions!A$1:A$5, RANDBETWEEN(1, ROWS(Regions!A$1:A$5)))</f>
        <v>מרכז</v>
      </c>
      <c r="C951" s="22" t="str">
        <f ca="1">INDEX(Agents!A$1:A$6, RANDBETWEEN(1, ROWS(Agents!A$1:A$6)))</f>
        <v>נועם אברמוביץ</v>
      </c>
      <c r="D951" s="18" t="str">
        <f ca="1">INDEX(Payment_Methods!A$1:A$5, RANDBETWEEN(1, ROWS([1]Payment_method!A$1:A$5)))</f>
        <v>PayBox</v>
      </c>
      <c r="E951" s="23">
        <f ca="1">H951*Agent_Commission!$A$2</f>
        <v>2376.6</v>
      </c>
      <c r="F951" s="19">
        <f t="shared" ca="1" si="71"/>
        <v>25500</v>
      </c>
      <c r="G951" s="20">
        <f ca="1">VLOOKUP(A:A,BOA!F:G,2,FALSE)</f>
        <v>3.7280000000000002</v>
      </c>
      <c r="H951" s="13">
        <f t="shared" ca="1" si="72"/>
        <v>95064</v>
      </c>
      <c r="I951" s="23">
        <f t="shared" ca="1" si="73"/>
        <v>21370</v>
      </c>
      <c r="J951" s="13">
        <f t="shared" ca="1" si="74"/>
        <v>71317.399999999994</v>
      </c>
    </row>
    <row r="952" spans="1:10">
      <c r="A952" s="21">
        <f t="shared" ca="1" si="70"/>
        <v>45441</v>
      </c>
      <c r="B952" s="18" t="str">
        <f ca="1">INDEX(Regions!A$1:A$5, RANDBETWEEN(1, ROWS(Regions!A$1:A$5)))</f>
        <v>מערב</v>
      </c>
      <c r="C952" s="22" t="str">
        <f ca="1">INDEX(Agents!A$1:A$6, RANDBETWEEN(1, ROWS(Agents!A$1:A$6)))</f>
        <v>דניאל לוי</v>
      </c>
      <c r="D952" s="18" t="str">
        <f ca="1">INDEX(Payment_Methods!A$1:A$5, RANDBETWEEN(1, ROWS([1]Payment_method!A$1:A$5)))</f>
        <v>Cash</v>
      </c>
      <c r="E952" s="23">
        <f ca="1">H952*Agent_Commission!$A$2</f>
        <v>3047.55</v>
      </c>
      <c r="F952" s="19">
        <f t="shared" ca="1" si="71"/>
        <v>33000</v>
      </c>
      <c r="G952" s="20">
        <f ca="1">VLOOKUP(A:A,BOA!F:G,2,FALSE)</f>
        <v>3.694</v>
      </c>
      <c r="H952" s="13">
        <f t="shared" ca="1" si="72"/>
        <v>121902</v>
      </c>
      <c r="I952" s="23">
        <f t="shared" ca="1" si="73"/>
        <v>42082</v>
      </c>
      <c r="J952" s="13">
        <f t="shared" ca="1" si="74"/>
        <v>76772.45</v>
      </c>
    </row>
    <row r="953" spans="1:10">
      <c r="A953" s="21">
        <f t="shared" ca="1" si="70"/>
        <v>45474</v>
      </c>
      <c r="B953" s="18" t="str">
        <f ca="1">INDEX(Regions!A$1:A$5, RANDBETWEEN(1, ROWS(Regions!A$1:A$5)))</f>
        <v>מרכז</v>
      </c>
      <c r="C953" s="22" t="str">
        <f ca="1">INDEX(Agents!A$1:A$6, RANDBETWEEN(1, ROWS(Agents!A$1:A$6)))</f>
        <v>דניאל לוי</v>
      </c>
      <c r="D953" s="18" t="str">
        <f ca="1">INDEX(Payment_Methods!A$1:A$5, RANDBETWEEN(1, ROWS([1]Payment_method!A$1:A$5)))</f>
        <v>Bit</v>
      </c>
      <c r="E953" s="23">
        <f ca="1">H953*Agent_Commission!$A$2</f>
        <v>938.25</v>
      </c>
      <c r="F953" s="19">
        <f t="shared" ca="1" si="71"/>
        <v>10000</v>
      </c>
      <c r="G953" s="20">
        <f ca="1">VLOOKUP(A:A,BOA!F:G,2,FALSE)</f>
        <v>3.7530000000000001</v>
      </c>
      <c r="H953" s="13">
        <f t="shared" ca="1" si="72"/>
        <v>37530</v>
      </c>
      <c r="I953" s="23">
        <f t="shared" ca="1" si="73"/>
        <v>43105</v>
      </c>
      <c r="J953" s="13">
        <f t="shared" ca="1" si="74"/>
        <v>-6513.25</v>
      </c>
    </row>
    <row r="954" spans="1:10">
      <c r="A954" s="21">
        <f t="shared" ca="1" si="70"/>
        <v>45617</v>
      </c>
      <c r="B954" s="18" t="str">
        <f ca="1">INDEX(Regions!A$1:A$5, RANDBETWEEN(1, ROWS(Regions!A$1:A$5)))</f>
        <v>מזרח</v>
      </c>
      <c r="C954" s="22" t="str">
        <f ca="1">INDEX(Agents!A$1:A$6, RANDBETWEEN(1, ROWS(Agents!A$1:A$6)))</f>
        <v>מיכל רוזנברג</v>
      </c>
      <c r="D954" s="18" t="str">
        <f ca="1">INDEX(Payment_Methods!A$1:A$5, RANDBETWEEN(1, ROWS([1]Payment_method!A$1:A$5)))</f>
        <v>PayBox</v>
      </c>
      <c r="E954" s="23">
        <f ca="1">H954*Agent_Commission!$A$2</f>
        <v>2986.4</v>
      </c>
      <c r="F954" s="19">
        <f t="shared" ca="1" si="71"/>
        <v>32000</v>
      </c>
      <c r="G954" s="20">
        <f ca="1">VLOOKUP(A:A,BOA!F:G,2,FALSE)</f>
        <v>3.7330000000000001</v>
      </c>
      <c r="H954" s="13">
        <f t="shared" ca="1" si="72"/>
        <v>119456</v>
      </c>
      <c r="I954" s="23">
        <f t="shared" ca="1" si="73"/>
        <v>27937</v>
      </c>
      <c r="J954" s="13">
        <f t="shared" ca="1" si="74"/>
        <v>88532.6</v>
      </c>
    </row>
    <row r="955" spans="1:10">
      <c r="A955" s="21">
        <f t="shared" ca="1" si="70"/>
        <v>45443</v>
      </c>
      <c r="B955" s="18" t="str">
        <f ca="1">INDEX(Regions!A$1:A$5, RANDBETWEEN(1, ROWS(Regions!A$1:A$5)))</f>
        <v>דרום</v>
      </c>
      <c r="C955" s="22" t="str">
        <f ca="1">INDEX(Agents!A$1:A$6, RANDBETWEEN(1, ROWS(Agents!A$1:A$6)))</f>
        <v>דניאל לוי</v>
      </c>
      <c r="D955" s="18" t="str">
        <f ca="1">INDEX(Payment_Methods!A$1:A$5, RANDBETWEEN(1, ROWS([1]Payment_method!A$1:A$5)))</f>
        <v>PayBox</v>
      </c>
      <c r="E955" s="23">
        <f ca="1">H955*Agent_Commission!$A$2</f>
        <v>2974.4</v>
      </c>
      <c r="F955" s="19">
        <f t="shared" ca="1" si="71"/>
        <v>32000</v>
      </c>
      <c r="G955" s="20">
        <f ca="1">VLOOKUP(A:A,BOA!F:G,2,FALSE)</f>
        <v>3.718</v>
      </c>
      <c r="H955" s="13">
        <f t="shared" ca="1" si="72"/>
        <v>118976</v>
      </c>
      <c r="I955" s="23">
        <f t="shared" ca="1" si="73"/>
        <v>23798</v>
      </c>
      <c r="J955" s="13">
        <f t="shared" ca="1" si="74"/>
        <v>92203.6</v>
      </c>
    </row>
    <row r="956" spans="1:10">
      <c r="A956" s="21">
        <f t="shared" ca="1" si="70"/>
        <v>45558</v>
      </c>
      <c r="B956" s="18" t="str">
        <f ca="1">INDEX(Regions!A$1:A$5, RANDBETWEEN(1, ROWS(Regions!A$1:A$5)))</f>
        <v>מרכז</v>
      </c>
      <c r="C956" s="22" t="str">
        <f ca="1">INDEX(Agents!A$1:A$6, RANDBETWEEN(1, ROWS(Agents!A$1:A$6)))</f>
        <v>דניאל לוי</v>
      </c>
      <c r="D956" s="18" t="str">
        <f ca="1">INDEX(Payment_Methods!A$1:A$5, RANDBETWEEN(1, ROWS([1]Payment_method!A$1:A$5)))</f>
        <v>PayBox</v>
      </c>
      <c r="E956" s="23">
        <f ca="1">H956*Agent_Commission!$A$2</f>
        <v>3070.4375</v>
      </c>
      <c r="F956" s="19">
        <f t="shared" ca="1" si="71"/>
        <v>32500</v>
      </c>
      <c r="G956" s="20">
        <f ca="1">VLOOKUP(A:A,BOA!F:G,2,FALSE)</f>
        <v>3.7789999999999999</v>
      </c>
      <c r="H956" s="13">
        <f t="shared" ca="1" si="72"/>
        <v>122817.5</v>
      </c>
      <c r="I956" s="23">
        <f t="shared" ca="1" si="73"/>
        <v>32968</v>
      </c>
      <c r="J956" s="13">
        <f t="shared" ca="1" si="74"/>
        <v>86779.0625</v>
      </c>
    </row>
    <row r="957" spans="1:10">
      <c r="A957" s="21">
        <f t="shared" ca="1" si="70"/>
        <v>45413</v>
      </c>
      <c r="B957" s="18" t="str">
        <f ca="1">INDEX(Regions!A$1:A$5, RANDBETWEEN(1, ROWS(Regions!A$1:A$5)))</f>
        <v>דרום</v>
      </c>
      <c r="C957" s="22" t="str">
        <f ca="1">INDEX(Agents!A$1:A$6, RANDBETWEEN(1, ROWS(Agents!A$1:A$6)))</f>
        <v>נועם אברמוביץ</v>
      </c>
      <c r="D957" s="18" t="str">
        <f ca="1">INDEX(Payment_Methods!A$1:A$5, RANDBETWEEN(1, ROWS([1]Payment_method!A$1:A$5)))</f>
        <v>PayPal</v>
      </c>
      <c r="E957" s="23">
        <f ca="1">H957*Agent_Commission!$A$2</f>
        <v>2618</v>
      </c>
      <c r="F957" s="19">
        <f t="shared" ca="1" si="71"/>
        <v>28000</v>
      </c>
      <c r="G957" s="20">
        <f ca="1">VLOOKUP(A:A,BOA!F:G,2,FALSE)</f>
        <v>3.74</v>
      </c>
      <c r="H957" s="13">
        <f t="shared" ca="1" si="72"/>
        <v>104720</v>
      </c>
      <c r="I957" s="23">
        <f t="shared" ca="1" si="73"/>
        <v>50968</v>
      </c>
      <c r="J957" s="13">
        <f t="shared" ca="1" si="74"/>
        <v>51134</v>
      </c>
    </row>
    <row r="958" spans="1:10">
      <c r="A958" s="21">
        <f t="shared" ca="1" si="70"/>
        <v>45442</v>
      </c>
      <c r="B958" s="18" t="str">
        <f ca="1">INDEX(Regions!A$1:A$5, RANDBETWEEN(1, ROWS(Regions!A$1:A$5)))</f>
        <v>דרום</v>
      </c>
      <c r="C958" s="22" t="str">
        <f ca="1">INDEX(Agents!A$1:A$6, RANDBETWEEN(1, ROWS(Agents!A$1:A$6)))</f>
        <v>דניאל לוי</v>
      </c>
      <c r="D958" s="18" t="str">
        <f ca="1">INDEX(Payment_Methods!A$1:A$5, RANDBETWEEN(1, ROWS([1]Payment_method!A$1:A$5)))</f>
        <v>PayBox</v>
      </c>
      <c r="E958" s="23">
        <f ca="1">H958*Agent_Commission!$A$2</f>
        <v>2790.75</v>
      </c>
      <c r="F958" s="19">
        <f t="shared" ca="1" si="71"/>
        <v>30000</v>
      </c>
      <c r="G958" s="20">
        <f ca="1">VLOOKUP(A:A,BOA!F:G,2,FALSE)</f>
        <v>3.7210000000000001</v>
      </c>
      <c r="H958" s="13">
        <f t="shared" ca="1" si="72"/>
        <v>111630</v>
      </c>
      <c r="I958" s="23">
        <f t="shared" ca="1" si="73"/>
        <v>36916</v>
      </c>
      <c r="J958" s="13">
        <f t="shared" ca="1" si="74"/>
        <v>71923.25</v>
      </c>
    </row>
    <row r="959" spans="1:10">
      <c r="A959" s="21">
        <f t="shared" ca="1" si="70"/>
        <v>45295</v>
      </c>
      <c r="B959" s="18" t="str">
        <f ca="1">INDEX(Regions!A$1:A$5, RANDBETWEEN(1, ROWS(Regions!A$1:A$5)))</f>
        <v>דרום</v>
      </c>
      <c r="C959" s="22" t="str">
        <f ca="1">INDEX(Agents!A$1:A$6, RANDBETWEEN(1, ROWS(Agents!A$1:A$6)))</f>
        <v>מיכל רוזנברג</v>
      </c>
      <c r="D959" s="18" t="str">
        <f ca="1">INDEX(Payment_Methods!A$1:A$5, RANDBETWEEN(1, ROWS([1]Payment_method!A$1:A$5)))</f>
        <v>PayPal</v>
      </c>
      <c r="E959" s="23">
        <f ca="1">H959*Agent_Commission!$A$2</f>
        <v>3283.2000000000003</v>
      </c>
      <c r="F959" s="19">
        <f t="shared" ca="1" si="71"/>
        <v>36000</v>
      </c>
      <c r="G959" s="20">
        <f ca="1">VLOOKUP(A:A,BOA!F:G,2,FALSE)</f>
        <v>3.6480000000000001</v>
      </c>
      <c r="H959" s="13">
        <f t="shared" ca="1" si="72"/>
        <v>131328</v>
      </c>
      <c r="I959" s="23">
        <f t="shared" ca="1" si="73"/>
        <v>32022</v>
      </c>
      <c r="J959" s="13">
        <f t="shared" ca="1" si="74"/>
        <v>96022.8</v>
      </c>
    </row>
    <row r="960" spans="1:10">
      <c r="A960" s="21">
        <f t="shared" ca="1" si="70"/>
        <v>45431</v>
      </c>
      <c r="B960" s="18" t="str">
        <f ca="1">INDEX(Regions!A$1:A$5, RANDBETWEEN(1, ROWS(Regions!A$1:A$5)))</f>
        <v>מערב</v>
      </c>
      <c r="C960" s="22" t="str">
        <f ca="1">INDEX(Agents!A$1:A$6, RANDBETWEEN(1, ROWS(Agents!A$1:A$6)))</f>
        <v>דניאל לוי</v>
      </c>
      <c r="D960" s="18" t="str">
        <f ca="1">INDEX(Payment_Methods!A$1:A$5, RANDBETWEEN(1, ROWS([1]Payment_method!A$1:A$5)))</f>
        <v>Credit</v>
      </c>
      <c r="E960" s="23">
        <f ca="1">H960*Agent_Commission!$A$2</f>
        <v>1672.2</v>
      </c>
      <c r="F960" s="19">
        <f t="shared" ca="1" si="71"/>
        <v>18000</v>
      </c>
      <c r="G960" s="20">
        <f ca="1">VLOOKUP(A:A,BOA!F:G,2,FALSE)</f>
        <v>3.7160000000000002</v>
      </c>
      <c r="H960" s="13">
        <f t="shared" ca="1" si="72"/>
        <v>66888</v>
      </c>
      <c r="I960" s="23">
        <f t="shared" ca="1" si="73"/>
        <v>24288</v>
      </c>
      <c r="J960" s="13">
        <f t="shared" ca="1" si="74"/>
        <v>40927.800000000003</v>
      </c>
    </row>
    <row r="961" spans="1:10">
      <c r="A961" s="21">
        <f t="shared" ca="1" si="70"/>
        <v>45458</v>
      </c>
      <c r="B961" s="18" t="str">
        <f ca="1">INDEX(Regions!A$1:A$5, RANDBETWEEN(1, ROWS(Regions!A$1:A$5)))</f>
        <v>מזרח</v>
      </c>
      <c r="C961" s="22" t="str">
        <f ca="1">INDEX(Agents!A$1:A$6, RANDBETWEEN(1, ROWS(Agents!A$1:A$6)))</f>
        <v>מיכל רוזנברג</v>
      </c>
      <c r="D961" s="18" t="str">
        <f ca="1">INDEX(Payment_Methods!A$1:A$5, RANDBETWEEN(1, ROWS([1]Payment_method!A$1:A$5)))</f>
        <v>Cash</v>
      </c>
      <c r="E961" s="23">
        <f ca="1">H961*Agent_Commission!$A$2</f>
        <v>3118.0125000000003</v>
      </c>
      <c r="F961" s="19">
        <f t="shared" ca="1" si="71"/>
        <v>33500</v>
      </c>
      <c r="G961" s="20">
        <f ca="1">VLOOKUP(A:A,BOA!F:G,2,FALSE)</f>
        <v>3.7229999999999999</v>
      </c>
      <c r="H961" s="13">
        <f t="shared" ca="1" si="72"/>
        <v>124720.5</v>
      </c>
      <c r="I961" s="23">
        <f t="shared" ca="1" si="73"/>
        <v>44285</v>
      </c>
      <c r="J961" s="13">
        <f t="shared" ca="1" si="74"/>
        <v>77317.487500000003</v>
      </c>
    </row>
    <row r="962" spans="1:10">
      <c r="A962" s="21">
        <f t="shared" ca="1" si="70"/>
        <v>45627</v>
      </c>
      <c r="B962" s="18" t="str">
        <f ca="1">INDEX(Regions!A$1:A$5, RANDBETWEEN(1, ROWS(Regions!A$1:A$5)))</f>
        <v>מרכז</v>
      </c>
      <c r="C962" s="22" t="str">
        <f ca="1">INDEX(Agents!A$1:A$6, RANDBETWEEN(1, ROWS(Agents!A$1:A$6)))</f>
        <v>נועם אברמוביץ</v>
      </c>
      <c r="D962" s="18" t="str">
        <f ca="1">INDEX(Payment_Methods!A$1:A$5, RANDBETWEEN(1, ROWS([1]Payment_method!A$1:A$5)))</f>
        <v>Cash</v>
      </c>
      <c r="E962" s="23">
        <f ca="1">H962*Agent_Commission!$A$2</f>
        <v>2914.4</v>
      </c>
      <c r="F962" s="19">
        <f t="shared" ca="1" si="71"/>
        <v>32000</v>
      </c>
      <c r="G962" s="20">
        <f ca="1">VLOOKUP(A:A,BOA!F:G,2,FALSE)</f>
        <v>3.6429999999999998</v>
      </c>
      <c r="H962" s="13">
        <f t="shared" ca="1" si="72"/>
        <v>116576</v>
      </c>
      <c r="I962" s="23">
        <f t="shared" ca="1" si="73"/>
        <v>16172</v>
      </c>
      <c r="J962" s="13">
        <f t="shared" ca="1" si="74"/>
        <v>97489.600000000006</v>
      </c>
    </row>
    <row r="963" spans="1:10">
      <c r="A963" s="21">
        <f t="shared" ref="A963:A1001" ca="1" si="75">RANDBETWEEN(DATE(2023,12,1),DATE(2024,12,1))</f>
        <v>45401</v>
      </c>
      <c r="B963" s="18" t="str">
        <f ca="1">INDEX(Regions!A$1:A$5, RANDBETWEEN(1, ROWS(Regions!A$1:A$5)))</f>
        <v>מרכז</v>
      </c>
      <c r="C963" s="22" t="str">
        <f ca="1">INDEX(Agents!A$1:A$6, RANDBETWEEN(1, ROWS(Agents!A$1:A$6)))</f>
        <v>יובל כהן</v>
      </c>
      <c r="D963" s="18" t="str">
        <f ca="1">INDEX(Payment_Methods!A$1:A$5, RANDBETWEEN(1, ROWS([1]Payment_method!A$1:A$5)))</f>
        <v>PayPal</v>
      </c>
      <c r="E963" s="23">
        <f ca="1">H963*Agent_Commission!$A$2</f>
        <v>1276.7625</v>
      </c>
      <c r="F963" s="19">
        <f t="shared" ref="F963:F1001" ca="1" si="76">RANDBETWEEN(20, 80)*500</f>
        <v>13500</v>
      </c>
      <c r="G963" s="20">
        <f ca="1">VLOOKUP(A:A,BOA!F:G,2,FALSE)</f>
        <v>3.7829999999999999</v>
      </c>
      <c r="H963" s="13">
        <f t="shared" ref="H963:H1001" ca="1" si="77">F963*G963</f>
        <v>51070.5</v>
      </c>
      <c r="I963" s="23">
        <f t="shared" ref="I963:I1001" ca="1" si="78">RANDBETWEEN(15000, 55000)</f>
        <v>18093</v>
      </c>
      <c r="J963" s="13">
        <f t="shared" ref="J963:J1001" ca="1" si="79">H963-I963-E963</f>
        <v>31700.737499999999</v>
      </c>
    </row>
    <row r="964" spans="1:10">
      <c r="A964" s="21">
        <f t="shared" ca="1" si="75"/>
        <v>45564</v>
      </c>
      <c r="B964" s="18" t="str">
        <f ca="1">INDEX(Regions!A$1:A$5, RANDBETWEEN(1, ROWS(Regions!A$1:A$5)))</f>
        <v>מערב</v>
      </c>
      <c r="C964" s="22" t="str">
        <f ca="1">INDEX(Agents!A$1:A$6, RANDBETWEEN(1, ROWS(Agents!A$1:A$6)))</f>
        <v>אורי גולדשטיין</v>
      </c>
      <c r="D964" s="18" t="str">
        <f ca="1">INDEX(Payment_Methods!A$1:A$5, RANDBETWEEN(1, ROWS([1]Payment_method!A$1:A$5)))</f>
        <v>Cash</v>
      </c>
      <c r="E964" s="23">
        <f ca="1">H964*Agent_Commission!$A$2</f>
        <v>2176.1</v>
      </c>
      <c r="F964" s="19">
        <f t="shared" ca="1" si="76"/>
        <v>23500</v>
      </c>
      <c r="G964" s="20">
        <f ca="1">VLOOKUP(A:A,BOA!F:G,2,FALSE)</f>
        <v>3.7040000000000002</v>
      </c>
      <c r="H964" s="13">
        <f t="shared" ca="1" si="77"/>
        <v>87044</v>
      </c>
      <c r="I964" s="23">
        <f t="shared" ca="1" si="78"/>
        <v>52373</v>
      </c>
      <c r="J964" s="13">
        <f t="shared" ca="1" si="79"/>
        <v>32494.9</v>
      </c>
    </row>
    <row r="965" spans="1:10">
      <c r="A965" s="21">
        <f t="shared" ca="1" si="75"/>
        <v>45270</v>
      </c>
      <c r="B965" s="18" t="str">
        <f ca="1">INDEX(Regions!A$1:A$5, RANDBETWEEN(1, ROWS(Regions!A$1:A$5)))</f>
        <v>מזרח</v>
      </c>
      <c r="C965" s="22" t="str">
        <f ca="1">INDEX(Agents!A$1:A$6, RANDBETWEEN(1, ROWS(Agents!A$1:A$6)))</f>
        <v>נועם אברמוביץ</v>
      </c>
      <c r="D965" s="18" t="str">
        <f ca="1">INDEX(Payment_Methods!A$1:A$5, RANDBETWEEN(1, ROWS([1]Payment_method!A$1:A$5)))</f>
        <v>Credit</v>
      </c>
      <c r="E965" s="23">
        <f ca="1">H965*Agent_Commission!$A$2</f>
        <v>2172.5750000000003</v>
      </c>
      <c r="F965" s="19">
        <f t="shared" ca="1" si="76"/>
        <v>23500</v>
      </c>
      <c r="G965" s="20">
        <f ca="1">VLOOKUP(A:A,BOA!F:G,2,FALSE)</f>
        <v>3.698</v>
      </c>
      <c r="H965" s="13">
        <f t="shared" ca="1" si="77"/>
        <v>86903</v>
      </c>
      <c r="I965" s="23">
        <f t="shared" ca="1" si="78"/>
        <v>29876</v>
      </c>
      <c r="J965" s="13">
        <f t="shared" ca="1" si="79"/>
        <v>54854.425000000003</v>
      </c>
    </row>
    <row r="966" spans="1:10">
      <c r="A966" s="21">
        <f t="shared" ca="1" si="75"/>
        <v>45489</v>
      </c>
      <c r="B966" s="18" t="str">
        <f ca="1">INDEX(Regions!A$1:A$5, RANDBETWEEN(1, ROWS(Regions!A$1:A$5)))</f>
        <v>מרכז</v>
      </c>
      <c r="C966" s="22" t="str">
        <f ca="1">INDEX(Agents!A$1:A$6, RANDBETWEEN(1, ROWS(Agents!A$1:A$6)))</f>
        <v>אורי גולדשטיין</v>
      </c>
      <c r="D966" s="18" t="str">
        <f ca="1">INDEX(Payment_Methods!A$1:A$5, RANDBETWEEN(1, ROWS([1]Payment_method!A$1:A$5)))</f>
        <v>Cash</v>
      </c>
      <c r="E966" s="23">
        <f ca="1">H966*Agent_Commission!$A$2</f>
        <v>2501.8125</v>
      </c>
      <c r="F966" s="19">
        <f t="shared" ca="1" si="76"/>
        <v>27500</v>
      </c>
      <c r="G966" s="20">
        <f ca="1">VLOOKUP(A:A,BOA!F:G,2,FALSE)</f>
        <v>3.6389999999999998</v>
      </c>
      <c r="H966" s="13">
        <f t="shared" ca="1" si="77"/>
        <v>100072.5</v>
      </c>
      <c r="I966" s="23">
        <f t="shared" ca="1" si="78"/>
        <v>46280</v>
      </c>
      <c r="J966" s="13">
        <f t="shared" ca="1" si="79"/>
        <v>51290.6875</v>
      </c>
    </row>
    <row r="967" spans="1:10">
      <c r="A967" s="21">
        <f t="shared" ca="1" si="75"/>
        <v>45406</v>
      </c>
      <c r="B967" s="18" t="str">
        <f ca="1">INDEX(Regions!A$1:A$5, RANDBETWEEN(1, ROWS(Regions!A$1:A$5)))</f>
        <v>מזרח</v>
      </c>
      <c r="C967" s="22" t="str">
        <f ca="1">INDEX(Agents!A$1:A$6, RANDBETWEEN(1, ROWS(Agents!A$1:A$6)))</f>
        <v>נועם אברמוביץ</v>
      </c>
      <c r="D967" s="18" t="str">
        <f ca="1">INDEX(Payment_Methods!A$1:A$5, RANDBETWEEN(1, ROWS([1]Payment_method!A$1:A$5)))</f>
        <v>Bit</v>
      </c>
      <c r="E967" s="23">
        <f ca="1">H967*Agent_Commission!$A$2</f>
        <v>2678.2875000000004</v>
      </c>
      <c r="F967" s="19">
        <f t="shared" ca="1" si="76"/>
        <v>28500</v>
      </c>
      <c r="G967" s="20">
        <f ca="1">VLOOKUP(A:A,BOA!F:G,2,FALSE)</f>
        <v>3.7589999999999999</v>
      </c>
      <c r="H967" s="13">
        <f t="shared" ca="1" si="77"/>
        <v>107131.5</v>
      </c>
      <c r="I967" s="23">
        <f t="shared" ca="1" si="78"/>
        <v>43071</v>
      </c>
      <c r="J967" s="13">
        <f t="shared" ca="1" si="79"/>
        <v>61382.212500000001</v>
      </c>
    </row>
    <row r="968" spans="1:10">
      <c r="A968" s="21">
        <f t="shared" ca="1" si="75"/>
        <v>45392</v>
      </c>
      <c r="B968" s="18" t="str">
        <f ca="1">INDEX(Regions!A$1:A$5, RANDBETWEEN(1, ROWS(Regions!A$1:A$5)))</f>
        <v>דרום</v>
      </c>
      <c r="C968" s="22" t="str">
        <f ca="1">INDEX(Agents!A$1:A$6, RANDBETWEEN(1, ROWS(Agents!A$1:A$6)))</f>
        <v>אורי גולדשטיין</v>
      </c>
      <c r="D968" s="18" t="str">
        <f ca="1">INDEX(Payment_Methods!A$1:A$5, RANDBETWEEN(1, ROWS([1]Payment_method!A$1:A$5)))</f>
        <v>Bit</v>
      </c>
      <c r="E968" s="23">
        <f ca="1">H968*Agent_Commission!$A$2</f>
        <v>1067.7750000000001</v>
      </c>
      <c r="F968" s="19">
        <f t="shared" ca="1" si="76"/>
        <v>11500</v>
      </c>
      <c r="G968" s="20">
        <f ca="1">VLOOKUP(A:A,BOA!F:G,2,FALSE)</f>
        <v>3.714</v>
      </c>
      <c r="H968" s="13">
        <f t="shared" ca="1" si="77"/>
        <v>42711</v>
      </c>
      <c r="I968" s="23">
        <f t="shared" ca="1" si="78"/>
        <v>20008</v>
      </c>
      <c r="J968" s="13">
        <f t="shared" ca="1" si="79"/>
        <v>21635.224999999999</v>
      </c>
    </row>
    <row r="969" spans="1:10">
      <c r="A969" s="21">
        <f t="shared" ca="1" si="75"/>
        <v>45535</v>
      </c>
      <c r="B969" s="18" t="str">
        <f ca="1">INDEX(Regions!A$1:A$5, RANDBETWEEN(1, ROWS(Regions!A$1:A$5)))</f>
        <v>מרכז</v>
      </c>
      <c r="C969" s="22" t="str">
        <f ca="1">INDEX(Agents!A$1:A$6, RANDBETWEEN(1, ROWS(Agents!A$1:A$6)))</f>
        <v>מיכל רוזנברג</v>
      </c>
      <c r="D969" s="18" t="str">
        <f ca="1">INDEX(Payment_Methods!A$1:A$5, RANDBETWEEN(1, ROWS([1]Payment_method!A$1:A$5)))</f>
        <v>PayBox</v>
      </c>
      <c r="E969" s="23">
        <f ca="1">H969*Agent_Commission!$A$2</f>
        <v>1965.1000000000001</v>
      </c>
      <c r="F969" s="19">
        <f t="shared" ca="1" si="76"/>
        <v>21500</v>
      </c>
      <c r="G969" s="20">
        <f ca="1">VLOOKUP(A:A,BOA!F:G,2,FALSE)</f>
        <v>3.6560000000000001</v>
      </c>
      <c r="H969" s="13">
        <f t="shared" ca="1" si="77"/>
        <v>78604</v>
      </c>
      <c r="I969" s="23">
        <f t="shared" ca="1" si="78"/>
        <v>20398</v>
      </c>
      <c r="J969" s="13">
        <f t="shared" ca="1" si="79"/>
        <v>56240.9</v>
      </c>
    </row>
    <row r="970" spans="1:10">
      <c r="A970" s="21">
        <f t="shared" ca="1" si="75"/>
        <v>45337</v>
      </c>
      <c r="B970" s="18" t="str">
        <f ca="1">INDEX(Regions!A$1:A$5, RANDBETWEEN(1, ROWS(Regions!A$1:A$5)))</f>
        <v>צפון</v>
      </c>
      <c r="C970" s="22" t="str">
        <f ca="1">INDEX(Agents!A$1:A$6, RANDBETWEEN(1, ROWS(Agents!A$1:A$6)))</f>
        <v>דניאל לוי</v>
      </c>
      <c r="D970" s="18" t="str">
        <f ca="1">INDEX(Payment_Methods!A$1:A$5, RANDBETWEEN(1, ROWS([1]Payment_method!A$1:A$5)))</f>
        <v>Bit</v>
      </c>
      <c r="E970" s="23">
        <f ca="1">H970*Agent_Commission!$A$2</f>
        <v>1360.125</v>
      </c>
      <c r="F970" s="19">
        <f t="shared" ca="1" si="76"/>
        <v>15000</v>
      </c>
      <c r="G970" s="20">
        <f ca="1">VLOOKUP(A:A,BOA!F:G,2,FALSE)</f>
        <v>3.6269999999999998</v>
      </c>
      <c r="H970" s="13">
        <f t="shared" ca="1" si="77"/>
        <v>54405</v>
      </c>
      <c r="I970" s="23">
        <f t="shared" ca="1" si="78"/>
        <v>18123</v>
      </c>
      <c r="J970" s="13">
        <f t="shared" ca="1" si="79"/>
        <v>34921.875</v>
      </c>
    </row>
    <row r="971" spans="1:10">
      <c r="A971" s="21">
        <f t="shared" ca="1" si="75"/>
        <v>45394</v>
      </c>
      <c r="B971" s="18" t="str">
        <f ca="1">INDEX(Regions!A$1:A$5, RANDBETWEEN(1, ROWS(Regions!A$1:A$5)))</f>
        <v>מרכז</v>
      </c>
      <c r="C971" s="22" t="str">
        <f ca="1">INDEX(Agents!A$1:A$6, RANDBETWEEN(1, ROWS(Agents!A$1:A$6)))</f>
        <v>מיכל רוזנברג</v>
      </c>
      <c r="D971" s="18" t="str">
        <f ca="1">INDEX(Payment_Methods!A$1:A$5, RANDBETWEEN(1, ROWS([1]Payment_method!A$1:A$5)))</f>
        <v>Credit</v>
      </c>
      <c r="E971" s="23">
        <f ca="1">H971*Agent_Commission!$A$2</f>
        <v>2723.8250000000003</v>
      </c>
      <c r="F971" s="19">
        <f t="shared" ca="1" si="76"/>
        <v>29000</v>
      </c>
      <c r="G971" s="20">
        <f ca="1">VLOOKUP(A:A,BOA!F:G,2,FALSE)</f>
        <v>3.7570000000000001</v>
      </c>
      <c r="H971" s="13">
        <f t="shared" ca="1" si="77"/>
        <v>108953</v>
      </c>
      <c r="I971" s="23">
        <f t="shared" ca="1" si="78"/>
        <v>21709</v>
      </c>
      <c r="J971" s="13">
        <f t="shared" ca="1" si="79"/>
        <v>84520.175000000003</v>
      </c>
    </row>
    <row r="972" spans="1:10">
      <c r="A972" s="21">
        <f t="shared" ca="1" si="75"/>
        <v>45311</v>
      </c>
      <c r="B972" s="18" t="str">
        <f ca="1">INDEX(Regions!A$1:A$5, RANDBETWEEN(1, ROWS(Regions!A$1:A$5)))</f>
        <v>צפון</v>
      </c>
      <c r="C972" s="22" t="str">
        <f ca="1">INDEX(Agents!A$1:A$6, RANDBETWEEN(1, ROWS(Agents!A$1:A$6)))</f>
        <v>נועם אברמוביץ</v>
      </c>
      <c r="D972" s="18" t="str">
        <f ca="1">INDEX(Payment_Methods!A$1:A$5, RANDBETWEEN(1, ROWS([1]Payment_method!A$1:A$5)))</f>
        <v>Credit</v>
      </c>
      <c r="E972" s="23">
        <f ca="1">H972*Agent_Commission!$A$2</f>
        <v>3422.7875000000004</v>
      </c>
      <c r="F972" s="19">
        <f t="shared" ca="1" si="76"/>
        <v>36500</v>
      </c>
      <c r="G972" s="20">
        <f ca="1">VLOOKUP(A:A,BOA!F:G,2,FALSE)</f>
        <v>3.7509999999999999</v>
      </c>
      <c r="H972" s="13">
        <f t="shared" ca="1" si="77"/>
        <v>136911.5</v>
      </c>
      <c r="I972" s="23">
        <f t="shared" ca="1" si="78"/>
        <v>15454</v>
      </c>
      <c r="J972" s="13">
        <f t="shared" ca="1" si="79"/>
        <v>118034.71249999999</v>
      </c>
    </row>
    <row r="973" spans="1:10">
      <c r="A973" s="21">
        <f t="shared" ca="1" si="75"/>
        <v>45561</v>
      </c>
      <c r="B973" s="18" t="str">
        <f ca="1">INDEX(Regions!A$1:A$5, RANDBETWEEN(1, ROWS(Regions!A$1:A$5)))</f>
        <v>צפון</v>
      </c>
      <c r="C973" s="22" t="str">
        <f ca="1">INDEX(Agents!A$1:A$6, RANDBETWEEN(1, ROWS(Agents!A$1:A$6)))</f>
        <v>דניאל לוי</v>
      </c>
      <c r="D973" s="18" t="str">
        <f ca="1">INDEX(Payment_Methods!A$1:A$5, RANDBETWEEN(1, ROWS([1]Payment_method!A$1:A$5)))</f>
        <v>Cash</v>
      </c>
      <c r="E973" s="23">
        <f ca="1">H973*Agent_Commission!$A$2</f>
        <v>1754.65</v>
      </c>
      <c r="F973" s="19">
        <f t="shared" ca="1" si="76"/>
        <v>19000</v>
      </c>
      <c r="G973" s="20">
        <f ca="1">VLOOKUP(A:A,BOA!F:G,2,FALSE)</f>
        <v>3.694</v>
      </c>
      <c r="H973" s="13">
        <f t="shared" ca="1" si="77"/>
        <v>70186</v>
      </c>
      <c r="I973" s="23">
        <f t="shared" ca="1" si="78"/>
        <v>27140</v>
      </c>
      <c r="J973" s="13">
        <f t="shared" ca="1" si="79"/>
        <v>41291.35</v>
      </c>
    </row>
    <row r="974" spans="1:10">
      <c r="A974" s="21">
        <f t="shared" ca="1" si="75"/>
        <v>45470</v>
      </c>
      <c r="B974" s="18" t="str">
        <f ca="1">INDEX(Regions!A$1:A$5, RANDBETWEEN(1, ROWS(Regions!A$1:A$5)))</f>
        <v>מרכז</v>
      </c>
      <c r="C974" s="22" t="str">
        <f ca="1">INDEX(Agents!A$1:A$6, RANDBETWEEN(1, ROWS(Agents!A$1:A$6)))</f>
        <v>אורי גולדשטיין</v>
      </c>
      <c r="D974" s="18" t="str">
        <f ca="1">INDEX(Payment_Methods!A$1:A$5, RANDBETWEEN(1, ROWS([1]Payment_method!A$1:A$5)))</f>
        <v>PayBox</v>
      </c>
      <c r="E974" s="23">
        <f ca="1">H974*Agent_Commission!$A$2</f>
        <v>3426.4375</v>
      </c>
      <c r="F974" s="19">
        <f t="shared" ca="1" si="76"/>
        <v>36500</v>
      </c>
      <c r="G974" s="20">
        <f ca="1">VLOOKUP(A:A,BOA!F:G,2,FALSE)</f>
        <v>3.7549999999999999</v>
      </c>
      <c r="H974" s="13">
        <f t="shared" ca="1" si="77"/>
        <v>137057.5</v>
      </c>
      <c r="I974" s="23">
        <f t="shared" ca="1" si="78"/>
        <v>20425</v>
      </c>
      <c r="J974" s="13">
        <f t="shared" ca="1" si="79"/>
        <v>113206.0625</v>
      </c>
    </row>
    <row r="975" spans="1:10">
      <c r="A975" s="21">
        <f t="shared" ca="1" si="75"/>
        <v>45500</v>
      </c>
      <c r="B975" s="18" t="str">
        <f ca="1">INDEX(Regions!A$1:A$5, RANDBETWEEN(1, ROWS(Regions!A$1:A$5)))</f>
        <v>דרום</v>
      </c>
      <c r="C975" s="22" t="str">
        <f ca="1">INDEX(Agents!A$1:A$6, RANDBETWEEN(1, ROWS(Agents!A$1:A$6)))</f>
        <v>אורי גולדשטיין</v>
      </c>
      <c r="D975" s="18" t="str">
        <f ca="1">INDEX(Payment_Methods!A$1:A$5, RANDBETWEEN(1, ROWS([1]Payment_method!A$1:A$5)))</f>
        <v>PayBox</v>
      </c>
      <c r="E975" s="23">
        <f ca="1">H975*Agent_Commission!$A$2</f>
        <v>2990</v>
      </c>
      <c r="F975" s="19">
        <f t="shared" ca="1" si="76"/>
        <v>32500</v>
      </c>
      <c r="G975" s="20">
        <f ca="1">VLOOKUP(A:A,BOA!F:G,2,FALSE)</f>
        <v>3.68</v>
      </c>
      <c r="H975" s="13">
        <f t="shared" ca="1" si="77"/>
        <v>119600</v>
      </c>
      <c r="I975" s="23">
        <f t="shared" ca="1" si="78"/>
        <v>44248</v>
      </c>
      <c r="J975" s="13">
        <f t="shared" ca="1" si="79"/>
        <v>72362</v>
      </c>
    </row>
    <row r="976" spans="1:10">
      <c r="A976" s="21">
        <f t="shared" ca="1" si="75"/>
        <v>45475</v>
      </c>
      <c r="B976" s="18" t="str">
        <f ca="1">INDEX(Regions!A$1:A$5, RANDBETWEEN(1, ROWS(Regions!A$1:A$5)))</f>
        <v>מרכז</v>
      </c>
      <c r="C976" s="22" t="str">
        <f ca="1">INDEX(Agents!A$1:A$6, RANDBETWEEN(1, ROWS(Agents!A$1:A$6)))</f>
        <v>דניאל לוי</v>
      </c>
      <c r="D976" s="18" t="str">
        <f ca="1">INDEX(Payment_Methods!A$1:A$5, RANDBETWEEN(1, ROWS([1]Payment_method!A$1:A$5)))</f>
        <v>Bit</v>
      </c>
      <c r="E976" s="23">
        <f ca="1">H976*Agent_Commission!$A$2</f>
        <v>1270.6875</v>
      </c>
      <c r="F976" s="19">
        <f t="shared" ca="1" si="76"/>
        <v>13500</v>
      </c>
      <c r="G976" s="20">
        <f ca="1">VLOOKUP(A:A,BOA!F:G,2,FALSE)</f>
        <v>3.7650000000000001</v>
      </c>
      <c r="H976" s="13">
        <f t="shared" ca="1" si="77"/>
        <v>50827.5</v>
      </c>
      <c r="I976" s="23">
        <f t="shared" ca="1" si="78"/>
        <v>24499</v>
      </c>
      <c r="J976" s="13">
        <f t="shared" ca="1" si="79"/>
        <v>25057.8125</v>
      </c>
    </row>
    <row r="977" spans="1:10">
      <c r="A977" s="21">
        <f t="shared" ca="1" si="75"/>
        <v>45491</v>
      </c>
      <c r="B977" s="18" t="str">
        <f ca="1">INDEX(Regions!A$1:A$5, RANDBETWEEN(1, ROWS(Regions!A$1:A$5)))</f>
        <v>מערב</v>
      </c>
      <c r="C977" s="22" t="str">
        <f ca="1">INDEX(Agents!A$1:A$6, RANDBETWEEN(1, ROWS(Agents!A$1:A$6)))</f>
        <v>דניאל לוי</v>
      </c>
      <c r="D977" s="18" t="str">
        <f ca="1">INDEX(Payment_Methods!A$1:A$5, RANDBETWEEN(1, ROWS([1]Payment_method!A$1:A$5)))</f>
        <v>Credit</v>
      </c>
      <c r="E977" s="23">
        <f ca="1">H977*Agent_Commission!$A$2</f>
        <v>1272.6000000000001</v>
      </c>
      <c r="F977" s="19">
        <f t="shared" ca="1" si="76"/>
        <v>14000</v>
      </c>
      <c r="G977" s="20">
        <f ca="1">VLOOKUP(A:A,BOA!F:G,2,FALSE)</f>
        <v>3.6360000000000001</v>
      </c>
      <c r="H977" s="13">
        <f t="shared" ca="1" si="77"/>
        <v>50904</v>
      </c>
      <c r="I977" s="23">
        <f t="shared" ca="1" si="78"/>
        <v>41168</v>
      </c>
      <c r="J977" s="13">
        <f t="shared" ca="1" si="79"/>
        <v>8463.4</v>
      </c>
    </row>
    <row r="978" spans="1:10">
      <c r="A978" s="21">
        <f t="shared" ca="1" si="75"/>
        <v>45399</v>
      </c>
      <c r="B978" s="18" t="str">
        <f ca="1">INDEX(Regions!A$1:A$5, RANDBETWEEN(1, ROWS(Regions!A$1:A$5)))</f>
        <v>צפון</v>
      </c>
      <c r="C978" s="22" t="str">
        <f ca="1">INDEX(Agents!A$1:A$6, RANDBETWEEN(1, ROWS(Agents!A$1:A$6)))</f>
        <v>נועם אברמוביץ</v>
      </c>
      <c r="D978" s="18" t="str">
        <f ca="1">INDEX(Payment_Methods!A$1:A$5, RANDBETWEEN(1, ROWS([1]Payment_method!A$1:A$5)))</f>
        <v>Credit</v>
      </c>
      <c r="E978" s="23">
        <f ca="1">H978*Agent_Commission!$A$2</f>
        <v>1698.75</v>
      </c>
      <c r="F978" s="19">
        <f t="shared" ca="1" si="76"/>
        <v>18000</v>
      </c>
      <c r="G978" s="20">
        <f ca="1">VLOOKUP(A:A,BOA!F:G,2,FALSE)</f>
        <v>3.7749999999999999</v>
      </c>
      <c r="H978" s="13">
        <f t="shared" ca="1" si="77"/>
        <v>67950</v>
      </c>
      <c r="I978" s="23">
        <f t="shared" ca="1" si="78"/>
        <v>48175</v>
      </c>
      <c r="J978" s="13">
        <f t="shared" ca="1" si="79"/>
        <v>18076.25</v>
      </c>
    </row>
    <row r="979" spans="1:10">
      <c r="A979" s="21">
        <f t="shared" ca="1" si="75"/>
        <v>45286</v>
      </c>
      <c r="B979" s="18" t="str">
        <f ca="1">INDEX(Regions!A$1:A$5, RANDBETWEEN(1, ROWS(Regions!A$1:A$5)))</f>
        <v>מערב</v>
      </c>
      <c r="C979" s="22" t="str">
        <f ca="1">INDEX(Agents!A$1:A$6, RANDBETWEEN(1, ROWS(Agents!A$1:A$6)))</f>
        <v>יובל כהן</v>
      </c>
      <c r="D979" s="18" t="str">
        <f ca="1">INDEX(Payment_Methods!A$1:A$5, RANDBETWEEN(1, ROWS([1]Payment_method!A$1:A$5)))</f>
        <v>Bit</v>
      </c>
      <c r="E979" s="23">
        <f ca="1">H979*Agent_Commission!$A$2</f>
        <v>1541.9</v>
      </c>
      <c r="F979" s="19">
        <f t="shared" ca="1" si="76"/>
        <v>17000</v>
      </c>
      <c r="G979" s="20">
        <f ca="1">VLOOKUP(A:A,BOA!F:G,2,FALSE)</f>
        <v>3.6280000000000001</v>
      </c>
      <c r="H979" s="13">
        <f t="shared" ca="1" si="77"/>
        <v>61676</v>
      </c>
      <c r="I979" s="23">
        <f t="shared" ca="1" si="78"/>
        <v>36736</v>
      </c>
      <c r="J979" s="13">
        <f t="shared" ca="1" si="79"/>
        <v>23398.1</v>
      </c>
    </row>
    <row r="980" spans="1:10">
      <c r="A980" s="21">
        <f t="shared" ca="1" si="75"/>
        <v>45588</v>
      </c>
      <c r="B980" s="18" t="str">
        <f ca="1">INDEX(Regions!A$1:A$5, RANDBETWEEN(1, ROWS(Regions!A$1:A$5)))</f>
        <v>צפון</v>
      </c>
      <c r="C980" s="22" t="str">
        <f ca="1">INDEX(Agents!A$1:A$6, RANDBETWEEN(1, ROWS(Agents!A$1:A$6)))</f>
        <v>יעל פרידמן</v>
      </c>
      <c r="D980" s="18" t="str">
        <f ca="1">INDEX(Payment_Methods!A$1:A$5, RANDBETWEEN(1, ROWS([1]Payment_method!A$1:A$5)))</f>
        <v>Bit</v>
      </c>
      <c r="E980" s="23">
        <f ca="1">H980*Agent_Commission!$A$2</f>
        <v>3694.2750000000001</v>
      </c>
      <c r="F980" s="19">
        <f t="shared" ca="1" si="76"/>
        <v>39000</v>
      </c>
      <c r="G980" s="20">
        <f ca="1">VLOOKUP(A:A,BOA!F:G,2,FALSE)</f>
        <v>3.7890000000000001</v>
      </c>
      <c r="H980" s="13">
        <f t="shared" ca="1" si="77"/>
        <v>147771</v>
      </c>
      <c r="I980" s="23">
        <f t="shared" ca="1" si="78"/>
        <v>49810</v>
      </c>
      <c r="J980" s="13">
        <f t="shared" ca="1" si="79"/>
        <v>94266.725000000006</v>
      </c>
    </row>
    <row r="981" spans="1:10">
      <c r="A981" s="21">
        <f t="shared" ca="1" si="75"/>
        <v>45337</v>
      </c>
      <c r="B981" s="18" t="str">
        <f ca="1">INDEX(Regions!A$1:A$5, RANDBETWEEN(1, ROWS(Regions!A$1:A$5)))</f>
        <v>מרכז</v>
      </c>
      <c r="C981" s="22" t="str">
        <f ca="1">INDEX(Agents!A$1:A$6, RANDBETWEEN(1, ROWS(Agents!A$1:A$6)))</f>
        <v>יובל כהן</v>
      </c>
      <c r="D981" s="18" t="str">
        <f ca="1">INDEX(Payment_Methods!A$1:A$5, RANDBETWEEN(1, ROWS([1]Payment_method!A$1:A$5)))</f>
        <v>PayPal</v>
      </c>
      <c r="E981" s="23">
        <f ca="1">H981*Agent_Commission!$A$2</f>
        <v>2040.1875</v>
      </c>
      <c r="F981" s="19">
        <f t="shared" ca="1" si="76"/>
        <v>22500</v>
      </c>
      <c r="G981" s="20">
        <f ca="1">VLOOKUP(A:A,BOA!F:G,2,FALSE)</f>
        <v>3.6269999999999998</v>
      </c>
      <c r="H981" s="13">
        <f t="shared" ca="1" si="77"/>
        <v>81607.5</v>
      </c>
      <c r="I981" s="23">
        <f t="shared" ca="1" si="78"/>
        <v>47145</v>
      </c>
      <c r="J981" s="13">
        <f t="shared" ca="1" si="79"/>
        <v>32422.3125</v>
      </c>
    </row>
    <row r="982" spans="1:10">
      <c r="A982" s="21">
        <f t="shared" ca="1" si="75"/>
        <v>45471</v>
      </c>
      <c r="B982" s="18" t="str">
        <f ca="1">INDEX(Regions!A$1:A$5, RANDBETWEEN(1, ROWS(Regions!A$1:A$5)))</f>
        <v>מערב</v>
      </c>
      <c r="C982" s="22" t="str">
        <f ca="1">INDEX(Agents!A$1:A$6, RANDBETWEEN(1, ROWS(Agents!A$1:A$6)))</f>
        <v>נועם אברמוביץ</v>
      </c>
      <c r="D982" s="18" t="str">
        <f ca="1">INDEX(Payment_Methods!A$1:A$5, RANDBETWEEN(1, ROWS([1]Payment_method!A$1:A$5)))</f>
        <v>Credit</v>
      </c>
      <c r="E982" s="23">
        <f ca="1">H982*Agent_Commission!$A$2</f>
        <v>3289.125</v>
      </c>
      <c r="F982" s="19">
        <f t="shared" ca="1" si="76"/>
        <v>35000</v>
      </c>
      <c r="G982" s="20">
        <f ca="1">VLOOKUP(A:A,BOA!F:G,2,FALSE)</f>
        <v>3.7589999999999999</v>
      </c>
      <c r="H982" s="13">
        <f t="shared" ca="1" si="77"/>
        <v>131565</v>
      </c>
      <c r="I982" s="23">
        <f t="shared" ca="1" si="78"/>
        <v>43242</v>
      </c>
      <c r="J982" s="13">
        <f t="shared" ca="1" si="79"/>
        <v>85033.875</v>
      </c>
    </row>
    <row r="983" spans="1:10">
      <c r="A983" s="21">
        <f t="shared" ca="1" si="75"/>
        <v>45406</v>
      </c>
      <c r="B983" s="18" t="str">
        <f ca="1">INDEX(Regions!A$1:A$5, RANDBETWEEN(1, ROWS(Regions!A$1:A$5)))</f>
        <v>מרכז</v>
      </c>
      <c r="C983" s="22" t="str">
        <f ca="1">INDEX(Agents!A$1:A$6, RANDBETWEEN(1, ROWS(Agents!A$1:A$6)))</f>
        <v>מיכל רוזנברג</v>
      </c>
      <c r="D983" s="18" t="str">
        <f ca="1">INDEX(Payment_Methods!A$1:A$5, RANDBETWEEN(1, ROWS([1]Payment_method!A$1:A$5)))</f>
        <v>Bit</v>
      </c>
      <c r="E983" s="23">
        <f ca="1">H983*Agent_Commission!$A$2</f>
        <v>2631.3</v>
      </c>
      <c r="F983" s="19">
        <f t="shared" ca="1" si="76"/>
        <v>28000</v>
      </c>
      <c r="G983" s="20">
        <f ca="1">VLOOKUP(A:A,BOA!F:G,2,FALSE)</f>
        <v>3.7589999999999999</v>
      </c>
      <c r="H983" s="13">
        <f t="shared" ca="1" si="77"/>
        <v>105252</v>
      </c>
      <c r="I983" s="23">
        <f t="shared" ca="1" si="78"/>
        <v>47892</v>
      </c>
      <c r="J983" s="13">
        <f t="shared" ca="1" si="79"/>
        <v>54728.7</v>
      </c>
    </row>
    <row r="984" spans="1:10">
      <c r="A984" s="21">
        <f t="shared" ca="1" si="75"/>
        <v>45525</v>
      </c>
      <c r="B984" s="18" t="str">
        <f ca="1">INDEX(Regions!A$1:A$5, RANDBETWEEN(1, ROWS(Regions!A$1:A$5)))</f>
        <v>דרום</v>
      </c>
      <c r="C984" s="22" t="str">
        <f ca="1">INDEX(Agents!A$1:A$6, RANDBETWEEN(1, ROWS(Agents!A$1:A$6)))</f>
        <v>נועם אברמוביץ</v>
      </c>
      <c r="D984" s="18" t="str">
        <f ca="1">INDEX(Payment_Methods!A$1:A$5, RANDBETWEEN(1, ROWS([1]Payment_method!A$1:A$5)))</f>
        <v>Bit</v>
      </c>
      <c r="E984" s="23">
        <f ca="1">H984*Agent_Commission!$A$2</f>
        <v>2791.5</v>
      </c>
      <c r="F984" s="19">
        <f t="shared" ca="1" si="76"/>
        <v>30000</v>
      </c>
      <c r="G984" s="20">
        <f ca="1">VLOOKUP(A:A,BOA!F:G,2,FALSE)</f>
        <v>3.722</v>
      </c>
      <c r="H984" s="13">
        <f t="shared" ca="1" si="77"/>
        <v>111660</v>
      </c>
      <c r="I984" s="23">
        <f t="shared" ca="1" si="78"/>
        <v>21851</v>
      </c>
      <c r="J984" s="13">
        <f t="shared" ca="1" si="79"/>
        <v>87017.5</v>
      </c>
    </row>
    <row r="985" spans="1:10">
      <c r="A985" s="21">
        <f t="shared" ca="1" si="75"/>
        <v>45386</v>
      </c>
      <c r="B985" s="18" t="str">
        <f ca="1">INDEX(Regions!A$1:A$5, RANDBETWEEN(1, ROWS(Regions!A$1:A$5)))</f>
        <v>מרכז</v>
      </c>
      <c r="C985" s="22" t="str">
        <f ca="1">INDEX(Agents!A$1:A$6, RANDBETWEEN(1, ROWS(Agents!A$1:A$6)))</f>
        <v>מיכל רוזנברג</v>
      </c>
      <c r="D985" s="18" t="str">
        <f ca="1">INDEX(Payment_Methods!A$1:A$5, RANDBETWEEN(1, ROWS([1]Payment_method!A$1:A$5)))</f>
        <v>Credit</v>
      </c>
      <c r="E985" s="23">
        <f ca="1">H985*Agent_Commission!$A$2</f>
        <v>1532.8500000000001</v>
      </c>
      <c r="F985" s="19">
        <f t="shared" ca="1" si="76"/>
        <v>16500</v>
      </c>
      <c r="G985" s="20">
        <f ca="1">VLOOKUP(A:A,BOA!F:G,2,FALSE)</f>
        <v>3.7160000000000002</v>
      </c>
      <c r="H985" s="13">
        <f t="shared" ca="1" si="77"/>
        <v>61314</v>
      </c>
      <c r="I985" s="23">
        <f t="shared" ca="1" si="78"/>
        <v>15398</v>
      </c>
      <c r="J985" s="13">
        <f t="shared" ca="1" si="79"/>
        <v>44383.15</v>
      </c>
    </row>
    <row r="986" spans="1:10">
      <c r="A986" s="21">
        <f t="shared" ca="1" si="75"/>
        <v>45376</v>
      </c>
      <c r="B986" s="18" t="str">
        <f ca="1">INDEX(Regions!A$1:A$5, RANDBETWEEN(1, ROWS(Regions!A$1:A$5)))</f>
        <v>מערב</v>
      </c>
      <c r="C986" s="22" t="str">
        <f ca="1">INDEX(Agents!A$1:A$6, RANDBETWEEN(1, ROWS(Agents!A$1:A$6)))</f>
        <v>אורי גולדשטיין</v>
      </c>
      <c r="D986" s="18" t="str">
        <f ca="1">INDEX(Payment_Methods!A$1:A$5, RANDBETWEEN(1, ROWS([1]Payment_method!A$1:A$5)))</f>
        <v>Cash</v>
      </c>
      <c r="E986" s="23">
        <f ca="1">H986*Agent_Commission!$A$2</f>
        <v>2309.0250000000001</v>
      </c>
      <c r="F986" s="19">
        <f t="shared" ca="1" si="76"/>
        <v>25500</v>
      </c>
      <c r="G986" s="20">
        <f ca="1">VLOOKUP(A:A,BOA!F:G,2,FALSE)</f>
        <v>3.6219999999999999</v>
      </c>
      <c r="H986" s="13">
        <f t="shared" ca="1" si="77"/>
        <v>92361</v>
      </c>
      <c r="I986" s="23">
        <f t="shared" ca="1" si="78"/>
        <v>22988</v>
      </c>
      <c r="J986" s="13">
        <f t="shared" ca="1" si="79"/>
        <v>67063.975000000006</v>
      </c>
    </row>
    <row r="987" spans="1:10">
      <c r="A987" s="21">
        <f t="shared" ca="1" si="75"/>
        <v>45357</v>
      </c>
      <c r="B987" s="18" t="str">
        <f ca="1">INDEX(Regions!A$1:A$5, RANDBETWEEN(1, ROWS(Regions!A$1:A$5)))</f>
        <v>מערב</v>
      </c>
      <c r="C987" s="22" t="str">
        <f ca="1">INDEX(Agents!A$1:A$6, RANDBETWEEN(1, ROWS(Agents!A$1:A$6)))</f>
        <v>יובל כהן</v>
      </c>
      <c r="D987" s="18" t="str">
        <f ca="1">INDEX(Payment_Methods!A$1:A$5, RANDBETWEEN(1, ROWS([1]Payment_method!A$1:A$5)))</f>
        <v>Bit</v>
      </c>
      <c r="E987" s="23">
        <f ca="1">H987*Agent_Commission!$A$2</f>
        <v>1172.6000000000001</v>
      </c>
      <c r="F987" s="19">
        <f t="shared" ca="1" si="76"/>
        <v>13000</v>
      </c>
      <c r="G987" s="20">
        <f ca="1">VLOOKUP(A:A,BOA!F:G,2,FALSE)</f>
        <v>3.6080000000000001</v>
      </c>
      <c r="H987" s="13">
        <f t="shared" ca="1" si="77"/>
        <v>46904</v>
      </c>
      <c r="I987" s="23">
        <f t="shared" ca="1" si="78"/>
        <v>43454</v>
      </c>
      <c r="J987" s="13">
        <f t="shared" ca="1" si="79"/>
        <v>2277.3999999999996</v>
      </c>
    </row>
    <row r="988" spans="1:10">
      <c r="A988" s="21">
        <f t="shared" ca="1" si="75"/>
        <v>45450</v>
      </c>
      <c r="B988" s="18" t="str">
        <f ca="1">INDEX(Regions!A$1:A$5, RANDBETWEEN(1, ROWS(Regions!A$1:A$5)))</f>
        <v>דרום</v>
      </c>
      <c r="C988" s="22" t="str">
        <f ca="1">INDEX(Agents!A$1:A$6, RANDBETWEEN(1, ROWS(Agents!A$1:A$6)))</f>
        <v>יעל פרידמן</v>
      </c>
      <c r="D988" s="18" t="str">
        <f ca="1">INDEX(Payment_Methods!A$1:A$5, RANDBETWEEN(1, ROWS([1]Payment_method!A$1:A$5)))</f>
        <v>Cash</v>
      </c>
      <c r="E988" s="23">
        <f ca="1">H988*Agent_Commission!$A$2</f>
        <v>1726.0500000000002</v>
      </c>
      <c r="F988" s="19">
        <f t="shared" ca="1" si="76"/>
        <v>18500</v>
      </c>
      <c r="G988" s="20">
        <f ca="1">VLOOKUP(A:A,BOA!F:G,2,FALSE)</f>
        <v>3.7320000000000002</v>
      </c>
      <c r="H988" s="13">
        <f t="shared" ca="1" si="77"/>
        <v>69042</v>
      </c>
      <c r="I988" s="23">
        <f t="shared" ca="1" si="78"/>
        <v>15920</v>
      </c>
      <c r="J988" s="13">
        <f t="shared" ca="1" si="79"/>
        <v>51395.95</v>
      </c>
    </row>
    <row r="989" spans="1:10">
      <c r="A989" s="21">
        <f t="shared" ca="1" si="75"/>
        <v>45501</v>
      </c>
      <c r="B989" s="18" t="str">
        <f ca="1">INDEX(Regions!A$1:A$5, RANDBETWEEN(1, ROWS(Regions!A$1:A$5)))</f>
        <v>מרכז</v>
      </c>
      <c r="C989" s="22" t="str">
        <f ca="1">INDEX(Agents!A$1:A$6, RANDBETWEEN(1, ROWS(Agents!A$1:A$6)))</f>
        <v>נועם אברמוביץ</v>
      </c>
      <c r="D989" s="18" t="str">
        <f ca="1">INDEX(Payment_Methods!A$1:A$5, RANDBETWEEN(1, ROWS([1]Payment_method!A$1:A$5)))</f>
        <v>Bit</v>
      </c>
      <c r="E989" s="23">
        <f ca="1">H989*Agent_Commission!$A$2</f>
        <v>966</v>
      </c>
      <c r="F989" s="19">
        <f t="shared" ca="1" si="76"/>
        <v>10500</v>
      </c>
      <c r="G989" s="20">
        <f ca="1">VLOOKUP(A:A,BOA!F:G,2,FALSE)</f>
        <v>3.68</v>
      </c>
      <c r="H989" s="13">
        <f t="shared" ca="1" si="77"/>
        <v>38640</v>
      </c>
      <c r="I989" s="23">
        <f t="shared" ca="1" si="78"/>
        <v>38594</v>
      </c>
      <c r="J989" s="13">
        <f t="shared" ca="1" si="79"/>
        <v>-920</v>
      </c>
    </row>
    <row r="990" spans="1:10">
      <c r="A990" s="21">
        <f t="shared" ca="1" si="75"/>
        <v>45499</v>
      </c>
      <c r="B990" s="18" t="str">
        <f ca="1">INDEX(Regions!A$1:A$5, RANDBETWEEN(1, ROWS(Regions!A$1:A$5)))</f>
        <v>מערב</v>
      </c>
      <c r="C990" s="22" t="str">
        <f ca="1">INDEX(Agents!A$1:A$6, RANDBETWEEN(1, ROWS(Agents!A$1:A$6)))</f>
        <v>דניאל לוי</v>
      </c>
      <c r="D990" s="18" t="str">
        <f ca="1">INDEX(Payment_Methods!A$1:A$5, RANDBETWEEN(1, ROWS([1]Payment_method!A$1:A$5)))</f>
        <v>PayPal</v>
      </c>
      <c r="E990" s="23">
        <f ca="1">H990*Agent_Commission!$A$2</f>
        <v>2944</v>
      </c>
      <c r="F990" s="19">
        <f t="shared" ca="1" si="76"/>
        <v>32000</v>
      </c>
      <c r="G990" s="20">
        <f ca="1">VLOOKUP(A:A,BOA!F:G,2,FALSE)</f>
        <v>3.68</v>
      </c>
      <c r="H990" s="13">
        <f t="shared" ca="1" si="77"/>
        <v>117760</v>
      </c>
      <c r="I990" s="23">
        <f t="shared" ca="1" si="78"/>
        <v>42518</v>
      </c>
      <c r="J990" s="13">
        <f t="shared" ca="1" si="79"/>
        <v>72298</v>
      </c>
    </row>
    <row r="991" spans="1:10">
      <c r="A991" s="21">
        <f t="shared" ca="1" si="75"/>
        <v>45561</v>
      </c>
      <c r="B991" s="18" t="str">
        <f ca="1">INDEX(Regions!A$1:A$5, RANDBETWEEN(1, ROWS(Regions!A$1:A$5)))</f>
        <v>דרום</v>
      </c>
      <c r="C991" s="22" t="str">
        <f ca="1">INDEX(Agents!A$1:A$6, RANDBETWEEN(1, ROWS(Agents!A$1:A$6)))</f>
        <v>נועם אברמוביץ</v>
      </c>
      <c r="D991" s="18" t="str">
        <f ca="1">INDEX(Payment_Methods!A$1:A$5, RANDBETWEEN(1, ROWS([1]Payment_method!A$1:A$5)))</f>
        <v>Bit</v>
      </c>
      <c r="E991" s="23">
        <f ca="1">H991*Agent_Commission!$A$2</f>
        <v>3047.55</v>
      </c>
      <c r="F991" s="19">
        <f t="shared" ca="1" si="76"/>
        <v>33000</v>
      </c>
      <c r="G991" s="20">
        <f ca="1">VLOOKUP(A:A,BOA!F:G,2,FALSE)</f>
        <v>3.694</v>
      </c>
      <c r="H991" s="13">
        <f t="shared" ca="1" si="77"/>
        <v>121902</v>
      </c>
      <c r="I991" s="23">
        <f t="shared" ca="1" si="78"/>
        <v>33938</v>
      </c>
      <c r="J991" s="13">
        <f t="shared" ca="1" si="79"/>
        <v>84916.45</v>
      </c>
    </row>
    <row r="992" spans="1:10">
      <c r="A992" s="21">
        <f t="shared" ca="1" si="75"/>
        <v>45525</v>
      </c>
      <c r="B992" s="18" t="str">
        <f ca="1">INDEX(Regions!A$1:A$5, RANDBETWEEN(1, ROWS(Regions!A$1:A$5)))</f>
        <v>מרכז</v>
      </c>
      <c r="C992" s="22" t="str">
        <f ca="1">INDEX(Agents!A$1:A$6, RANDBETWEEN(1, ROWS(Agents!A$1:A$6)))</f>
        <v>נועם אברמוביץ</v>
      </c>
      <c r="D992" s="18" t="str">
        <f ca="1">INDEX(Payment_Methods!A$1:A$5, RANDBETWEEN(1, ROWS([1]Payment_method!A$1:A$5)))</f>
        <v>Bit</v>
      </c>
      <c r="E992" s="23">
        <f ca="1">H992*Agent_Commission!$A$2</f>
        <v>1070.075</v>
      </c>
      <c r="F992" s="19">
        <f t="shared" ca="1" si="76"/>
        <v>11500</v>
      </c>
      <c r="G992" s="20">
        <f ca="1">VLOOKUP(A:A,BOA!F:G,2,FALSE)</f>
        <v>3.722</v>
      </c>
      <c r="H992" s="13">
        <f t="shared" ca="1" si="77"/>
        <v>42803</v>
      </c>
      <c r="I992" s="23">
        <f t="shared" ca="1" si="78"/>
        <v>53177</v>
      </c>
      <c r="J992" s="13">
        <f t="shared" ca="1" si="79"/>
        <v>-11444.075000000001</v>
      </c>
    </row>
    <row r="993" spans="1:10">
      <c r="A993" s="21">
        <f t="shared" ca="1" si="75"/>
        <v>45272</v>
      </c>
      <c r="B993" s="18" t="str">
        <f ca="1">INDEX(Regions!A$1:A$5, RANDBETWEEN(1, ROWS(Regions!A$1:A$5)))</f>
        <v>מרכז</v>
      </c>
      <c r="C993" s="22" t="str">
        <f ca="1">INDEX(Agents!A$1:A$6, RANDBETWEEN(1, ROWS(Agents!A$1:A$6)))</f>
        <v>נועם אברמוביץ</v>
      </c>
      <c r="D993" s="18" t="str">
        <f ca="1">INDEX(Payment_Methods!A$1:A$5, RANDBETWEEN(1, ROWS([1]Payment_method!A$1:A$5)))</f>
        <v>Credit</v>
      </c>
      <c r="E993" s="23">
        <f ca="1">H993*Agent_Commission!$A$2</f>
        <v>2873.7000000000003</v>
      </c>
      <c r="F993" s="19">
        <f t="shared" ca="1" si="76"/>
        <v>31000</v>
      </c>
      <c r="G993" s="20">
        <f ca="1">VLOOKUP(A:A,BOA!F:G,2,FALSE)</f>
        <v>3.7080000000000002</v>
      </c>
      <c r="H993" s="13">
        <f t="shared" ca="1" si="77"/>
        <v>114948</v>
      </c>
      <c r="I993" s="23">
        <f t="shared" ca="1" si="78"/>
        <v>40216</v>
      </c>
      <c r="J993" s="13">
        <f t="shared" ca="1" si="79"/>
        <v>71858.3</v>
      </c>
    </row>
    <row r="994" spans="1:10">
      <c r="A994" s="21">
        <f t="shared" ca="1" si="75"/>
        <v>45327</v>
      </c>
      <c r="B994" s="18" t="str">
        <f ca="1">INDEX(Regions!A$1:A$5, RANDBETWEEN(1, ROWS(Regions!A$1:A$5)))</f>
        <v>צפון</v>
      </c>
      <c r="C994" s="22" t="str">
        <f ca="1">INDEX(Agents!A$1:A$6, RANDBETWEEN(1, ROWS(Agents!A$1:A$6)))</f>
        <v>יעל פרידמן</v>
      </c>
      <c r="D994" s="18" t="str">
        <f ca="1">INDEX(Payment_Methods!A$1:A$5, RANDBETWEEN(1, ROWS([1]Payment_method!A$1:A$5)))</f>
        <v>PayBox</v>
      </c>
      <c r="E994" s="23">
        <f ca="1">H994*Agent_Commission!$A$2</f>
        <v>1837.5</v>
      </c>
      <c r="F994" s="19">
        <f t="shared" ca="1" si="76"/>
        <v>20000</v>
      </c>
      <c r="G994" s="20">
        <f ca="1">VLOOKUP(A:A,BOA!F:G,2,FALSE)</f>
        <v>3.6749999999999998</v>
      </c>
      <c r="H994" s="13">
        <f t="shared" ca="1" si="77"/>
        <v>73500</v>
      </c>
      <c r="I994" s="23">
        <f t="shared" ca="1" si="78"/>
        <v>48883</v>
      </c>
      <c r="J994" s="13">
        <f t="shared" ca="1" si="79"/>
        <v>22779.5</v>
      </c>
    </row>
    <row r="995" spans="1:10">
      <c r="A995" s="21">
        <f t="shared" ca="1" si="75"/>
        <v>45445</v>
      </c>
      <c r="B995" s="18" t="str">
        <f ca="1">INDEX(Regions!A$1:A$5, RANDBETWEEN(1, ROWS(Regions!A$1:A$5)))</f>
        <v>מזרח</v>
      </c>
      <c r="C995" s="22" t="str">
        <f ca="1">INDEX(Agents!A$1:A$6, RANDBETWEEN(1, ROWS(Agents!A$1:A$6)))</f>
        <v>יעל פרידמן</v>
      </c>
      <c r="D995" s="18" t="str">
        <f ca="1">INDEX(Payment_Methods!A$1:A$5, RANDBETWEEN(1, ROWS([1]Payment_method!A$1:A$5)))</f>
        <v>Bit</v>
      </c>
      <c r="E995" s="23">
        <f ca="1">H995*Agent_Commission!$A$2</f>
        <v>2416.7000000000003</v>
      </c>
      <c r="F995" s="19">
        <f t="shared" ca="1" si="76"/>
        <v>26000</v>
      </c>
      <c r="G995" s="20">
        <f ca="1">VLOOKUP(A:A,BOA!F:G,2,FALSE)</f>
        <v>3.718</v>
      </c>
      <c r="H995" s="13">
        <f t="shared" ca="1" si="77"/>
        <v>96668</v>
      </c>
      <c r="I995" s="23">
        <f t="shared" ca="1" si="78"/>
        <v>50904</v>
      </c>
      <c r="J995" s="13">
        <f t="shared" ca="1" si="79"/>
        <v>43347.3</v>
      </c>
    </row>
    <row r="996" spans="1:10">
      <c r="A996" s="21">
        <f t="shared" ca="1" si="75"/>
        <v>45497</v>
      </c>
      <c r="B996" s="18" t="str">
        <f ca="1">INDEX(Regions!A$1:A$5, RANDBETWEEN(1, ROWS(Regions!A$1:A$5)))</f>
        <v>צפון</v>
      </c>
      <c r="C996" s="22" t="str">
        <f ca="1">INDEX(Agents!A$1:A$6, RANDBETWEEN(1, ROWS(Agents!A$1:A$6)))</f>
        <v>יובל כהן</v>
      </c>
      <c r="D996" s="18" t="str">
        <f ca="1">INDEX(Payment_Methods!A$1:A$5, RANDBETWEEN(1, ROWS([1]Payment_method!A$1:A$5)))</f>
        <v>Cash</v>
      </c>
      <c r="E996" s="23">
        <f ca="1">H996*Agent_Commission!$A$2</f>
        <v>1314.7875000000001</v>
      </c>
      <c r="F996" s="19">
        <f t="shared" ca="1" si="76"/>
        <v>14500</v>
      </c>
      <c r="G996" s="20">
        <f ca="1">VLOOKUP(A:A,BOA!F:G,2,FALSE)</f>
        <v>3.6269999999999998</v>
      </c>
      <c r="H996" s="13">
        <f t="shared" ca="1" si="77"/>
        <v>52591.5</v>
      </c>
      <c r="I996" s="23">
        <f t="shared" ca="1" si="78"/>
        <v>31612</v>
      </c>
      <c r="J996" s="13">
        <f t="shared" ca="1" si="79"/>
        <v>19664.712500000001</v>
      </c>
    </row>
    <row r="997" spans="1:10">
      <c r="A997" s="21">
        <f t="shared" ca="1" si="75"/>
        <v>45480</v>
      </c>
      <c r="B997" s="18" t="str">
        <f ca="1">INDEX(Regions!A$1:A$5, RANDBETWEEN(1, ROWS(Regions!A$1:A$5)))</f>
        <v>מרכז</v>
      </c>
      <c r="C997" s="22" t="str">
        <f ca="1">INDEX(Agents!A$1:A$6, RANDBETWEEN(1, ROWS(Agents!A$1:A$6)))</f>
        <v>יובל כהן</v>
      </c>
      <c r="D997" s="18" t="str">
        <f ca="1">INDEX(Payment_Methods!A$1:A$5, RANDBETWEEN(1, ROWS([1]Payment_method!A$1:A$5)))</f>
        <v>PayBox</v>
      </c>
      <c r="E997" s="23">
        <f ca="1">H997*Agent_Commission!$A$2</f>
        <v>2046.5500000000002</v>
      </c>
      <c r="F997" s="19">
        <f t="shared" ca="1" si="76"/>
        <v>22000</v>
      </c>
      <c r="G997" s="20">
        <f ca="1">VLOOKUP(A:A,BOA!F:G,2,FALSE)</f>
        <v>3.7210000000000001</v>
      </c>
      <c r="H997" s="13">
        <f t="shared" ca="1" si="77"/>
        <v>81862</v>
      </c>
      <c r="I997" s="23">
        <f t="shared" ca="1" si="78"/>
        <v>16652</v>
      </c>
      <c r="J997" s="13">
        <f t="shared" ca="1" si="79"/>
        <v>63163.45</v>
      </c>
    </row>
    <row r="998" spans="1:10">
      <c r="A998" s="21">
        <f t="shared" ca="1" si="75"/>
        <v>45276</v>
      </c>
      <c r="B998" s="18" t="str">
        <f ca="1">INDEX(Regions!A$1:A$5, RANDBETWEEN(1, ROWS(Regions!A$1:A$5)))</f>
        <v>מרכז</v>
      </c>
      <c r="C998" s="22" t="str">
        <f ca="1">INDEX(Agents!A$1:A$6, RANDBETWEEN(1, ROWS(Agents!A$1:A$6)))</f>
        <v>נועם אברמוביץ</v>
      </c>
      <c r="D998" s="18" t="str">
        <f ca="1">INDEX(Payment_Methods!A$1:A$5, RANDBETWEEN(1, ROWS([1]Payment_method!A$1:A$5)))</f>
        <v>PayBox</v>
      </c>
      <c r="E998" s="23">
        <f ca="1">H998*Agent_Commission!$A$2</f>
        <v>3566.55</v>
      </c>
      <c r="F998" s="19">
        <f t="shared" ca="1" si="76"/>
        <v>39000</v>
      </c>
      <c r="G998" s="20">
        <f ca="1">VLOOKUP(A:A,BOA!F:G,2,FALSE)</f>
        <v>3.6579999999999999</v>
      </c>
      <c r="H998" s="13">
        <f t="shared" ca="1" si="77"/>
        <v>142662</v>
      </c>
      <c r="I998" s="23">
        <f t="shared" ca="1" si="78"/>
        <v>52756</v>
      </c>
      <c r="J998" s="13">
        <f t="shared" ca="1" si="79"/>
        <v>86339.45</v>
      </c>
    </row>
    <row r="999" spans="1:10">
      <c r="A999" s="21">
        <f t="shared" ca="1" si="75"/>
        <v>45306</v>
      </c>
      <c r="B999" s="18" t="str">
        <f ca="1">INDEX(Regions!A$1:A$5, RANDBETWEEN(1, ROWS(Regions!A$1:A$5)))</f>
        <v>מרכז</v>
      </c>
      <c r="C999" s="22" t="str">
        <f ca="1">INDEX(Agents!A$1:A$6, RANDBETWEEN(1, ROWS(Agents!A$1:A$6)))</f>
        <v>דניאל לוי</v>
      </c>
      <c r="D999" s="18" t="str">
        <f ca="1">INDEX(Payment_Methods!A$1:A$5, RANDBETWEEN(1, ROWS([1]Payment_method!A$1:A$5)))</f>
        <v>Bit</v>
      </c>
      <c r="E999" s="23">
        <f ca="1">H999*Agent_Commission!$A$2</f>
        <v>1735.7625</v>
      </c>
      <c r="F999" s="19">
        <f t="shared" ca="1" si="76"/>
        <v>18500</v>
      </c>
      <c r="G999" s="20">
        <f ca="1">VLOOKUP(A:A,BOA!F:G,2,FALSE)</f>
        <v>3.7530000000000001</v>
      </c>
      <c r="H999" s="13">
        <f t="shared" ca="1" si="77"/>
        <v>69430.5</v>
      </c>
      <c r="I999" s="23">
        <f t="shared" ca="1" si="78"/>
        <v>49530</v>
      </c>
      <c r="J999" s="13">
        <f t="shared" ca="1" si="79"/>
        <v>18164.737499999999</v>
      </c>
    </row>
    <row r="1000" spans="1:10">
      <c r="A1000" s="21">
        <f t="shared" ca="1" si="75"/>
        <v>45425</v>
      </c>
      <c r="B1000" s="18" t="str">
        <f ca="1">INDEX(Regions!A$1:A$5, RANDBETWEEN(1, ROWS(Regions!A$1:A$5)))</f>
        <v>צפון</v>
      </c>
      <c r="C1000" s="22" t="str">
        <f ca="1">INDEX(Agents!A$1:A$6, RANDBETWEEN(1, ROWS(Agents!A$1:A$6)))</f>
        <v>נועם אברמוביץ</v>
      </c>
      <c r="D1000" s="18" t="str">
        <f ca="1">INDEX(Payment_Methods!A$1:A$5, RANDBETWEEN(1, ROWS([1]Payment_method!A$1:A$5)))</f>
        <v>PayBox</v>
      </c>
      <c r="E1000" s="23">
        <f ca="1">H1000*Agent_Commission!$A$2</f>
        <v>1210.3</v>
      </c>
      <c r="F1000" s="19">
        <f t="shared" ca="1" si="76"/>
        <v>13000</v>
      </c>
      <c r="G1000" s="20">
        <f ca="1">VLOOKUP(A:A,BOA!F:G,2,FALSE)</f>
        <v>3.7240000000000002</v>
      </c>
      <c r="H1000" s="13">
        <f t="shared" ca="1" si="77"/>
        <v>48412</v>
      </c>
      <c r="I1000" s="23">
        <f t="shared" ca="1" si="78"/>
        <v>53937</v>
      </c>
      <c r="J1000" s="13">
        <f t="shared" ca="1" si="79"/>
        <v>-6735.3</v>
      </c>
    </row>
    <row r="1001" spans="1:10">
      <c r="A1001" s="21">
        <f t="shared" ca="1" si="75"/>
        <v>45281</v>
      </c>
      <c r="B1001" s="18" t="str">
        <f ca="1">INDEX(Regions!A$1:A$5, RANDBETWEEN(1, ROWS(Regions!A$1:A$5)))</f>
        <v>מזרח</v>
      </c>
      <c r="C1001" s="22" t="str">
        <f ca="1">INDEX(Agents!A$1:A$6, RANDBETWEEN(1, ROWS(Agents!A$1:A$6)))</f>
        <v>נועם אברמוביץ</v>
      </c>
      <c r="D1001" s="18" t="str">
        <f ca="1">INDEX(Payment_Methods!A$1:A$5, RANDBETWEEN(1, ROWS([1]Payment_method!A$1:A$5)))</f>
        <v>Credit</v>
      </c>
      <c r="E1001" s="23">
        <f ca="1">H1001*Agent_Commission!$A$2</f>
        <v>3028.4</v>
      </c>
      <c r="F1001" s="19">
        <f t="shared" ca="1" si="76"/>
        <v>33500</v>
      </c>
      <c r="G1001" s="20">
        <f ca="1">VLOOKUP(A:A,BOA!F:G,2,FALSE)</f>
        <v>3.6160000000000001</v>
      </c>
      <c r="H1001" s="13">
        <f t="shared" ca="1" si="77"/>
        <v>121136</v>
      </c>
      <c r="I1001" s="23">
        <f t="shared" ca="1" si="78"/>
        <v>44242</v>
      </c>
      <c r="J1001" s="13">
        <f t="shared" ca="1" si="79"/>
        <v>73865.600000000006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B905-683A-4A48-89B3-96EAEE74BAB7}">
  <dimension ref="A1:L1001"/>
  <sheetViews>
    <sheetView workbookViewId="0">
      <selection activeCell="C3" sqref="C3"/>
    </sheetView>
  </sheetViews>
  <sheetFormatPr defaultRowHeight="14"/>
  <cols>
    <col min="1" max="1" width="9.75" bestFit="1" customWidth="1"/>
    <col min="2" max="3" width="9.75" customWidth="1"/>
    <col min="4" max="4" width="9" style="7" customWidth="1"/>
    <col min="5" max="5" width="11.33203125" style="10" bestFit="1" customWidth="1"/>
    <col min="6" max="6" width="15" bestFit="1" customWidth="1"/>
    <col min="7" max="7" width="10.83203125" bestFit="1" customWidth="1"/>
    <col min="8" max="8" width="16.5" bestFit="1" customWidth="1"/>
    <col min="9" max="9" width="13.5" bestFit="1" customWidth="1"/>
    <col min="10" max="10" width="15.33203125" bestFit="1" customWidth="1"/>
    <col min="11" max="11" width="10.75" bestFit="1" customWidth="1"/>
    <col min="12" max="12" width="11.75" bestFit="1" customWidth="1"/>
  </cols>
  <sheetData>
    <row r="1" spans="1:12">
      <c r="A1" s="24" t="s">
        <v>2</v>
      </c>
      <c r="B1" s="28" t="s">
        <v>29</v>
      </c>
      <c r="C1" s="28" t="s">
        <v>40</v>
      </c>
      <c r="D1" s="24" t="s">
        <v>3</v>
      </c>
      <c r="E1" s="24" t="s">
        <v>4</v>
      </c>
      <c r="F1" s="24" t="s">
        <v>5</v>
      </c>
      <c r="G1" s="24" t="s">
        <v>11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</row>
    <row r="2" spans="1:12">
      <c r="A2" s="29">
        <v>45604</v>
      </c>
      <c r="B2" s="29" t="str">
        <f>CHOOSE(WEEKDAY(A2), "ראשון", "שני", "שלישי", "רביעי", "חמישי", "שישי", "שבת")</f>
        <v>שישי</v>
      </c>
      <c r="C2" s="18" t="str">
        <f>TEXT(A2, "YYYY-MM")</f>
        <v>2024-11</v>
      </c>
      <c r="D2" s="30" t="s">
        <v>16</v>
      </c>
      <c r="E2" s="18" t="s">
        <v>18</v>
      </c>
      <c r="F2" s="18" t="s">
        <v>27</v>
      </c>
      <c r="G2" s="13">
        <v>3442.8500000000004</v>
      </c>
      <c r="H2" s="19">
        <v>37000</v>
      </c>
      <c r="I2" s="20">
        <v>3.722</v>
      </c>
      <c r="J2" s="13">
        <v>137714</v>
      </c>
      <c r="K2" s="13">
        <v>25287</v>
      </c>
      <c r="L2" s="13">
        <v>108984.15</v>
      </c>
    </row>
    <row r="3" spans="1:12">
      <c r="A3" s="29">
        <v>45592</v>
      </c>
      <c r="B3" s="29" t="str">
        <f t="shared" ref="B3:B66" si="0">CHOOSE(WEEKDAY(A3), "ראשון", "שני", "שלישי", "רביעי", "חמישי", "שישי", "שבת")</f>
        <v>ראשון</v>
      </c>
      <c r="C3" s="18" t="str">
        <f t="shared" ref="C2:C66" si="1">TEXT(A3, "YYYY-MM")</f>
        <v>2024-10</v>
      </c>
      <c r="D3" s="30" t="s">
        <v>17</v>
      </c>
      <c r="E3" s="31" t="s">
        <v>22</v>
      </c>
      <c r="F3" s="18" t="s">
        <v>25</v>
      </c>
      <c r="G3" s="13">
        <v>3595.75</v>
      </c>
      <c r="H3" s="19">
        <v>38000</v>
      </c>
      <c r="I3" s="20">
        <v>3.7850000000000001</v>
      </c>
      <c r="J3" s="13">
        <v>143830</v>
      </c>
      <c r="K3" s="13">
        <v>49672</v>
      </c>
      <c r="L3" s="13">
        <v>90562.25</v>
      </c>
    </row>
    <row r="4" spans="1:12">
      <c r="A4" s="29">
        <v>45576</v>
      </c>
      <c r="B4" s="29" t="str">
        <f t="shared" si="0"/>
        <v>שישי</v>
      </c>
      <c r="C4" s="18" t="str">
        <f t="shared" si="1"/>
        <v>2024-10</v>
      </c>
      <c r="D4" s="30" t="s">
        <v>14</v>
      </c>
      <c r="E4" s="31" t="s">
        <v>21</v>
      </c>
      <c r="F4" s="18" t="s">
        <v>25</v>
      </c>
      <c r="G4" s="13">
        <v>2264.4</v>
      </c>
      <c r="H4" s="19">
        <v>24000</v>
      </c>
      <c r="I4" s="20">
        <v>3.774</v>
      </c>
      <c r="J4" s="13">
        <v>90576</v>
      </c>
      <c r="K4" s="13">
        <v>34566</v>
      </c>
      <c r="L4" s="13">
        <v>53745.599999999999</v>
      </c>
    </row>
    <row r="5" spans="1:12">
      <c r="A5" s="29">
        <v>45555</v>
      </c>
      <c r="B5" s="29" t="str">
        <f t="shared" si="0"/>
        <v>שישי</v>
      </c>
      <c r="C5" s="18" t="str">
        <f t="shared" si="1"/>
        <v>2024-09</v>
      </c>
      <c r="D5" s="30" t="s">
        <v>13</v>
      </c>
      <c r="E5" s="31" t="s">
        <v>21</v>
      </c>
      <c r="F5" s="18" t="s">
        <v>23</v>
      </c>
      <c r="G5" s="13">
        <v>1976.625</v>
      </c>
      <c r="H5" s="19">
        <v>21000</v>
      </c>
      <c r="I5" s="20">
        <v>3.7650000000000001</v>
      </c>
      <c r="J5" s="13">
        <v>79065</v>
      </c>
      <c r="K5" s="13">
        <v>31620</v>
      </c>
      <c r="L5" s="13">
        <v>45468.375</v>
      </c>
    </row>
    <row r="6" spans="1:12">
      <c r="A6" s="29">
        <v>45617</v>
      </c>
      <c r="B6" s="29" t="str">
        <f t="shared" si="0"/>
        <v>חמישי</v>
      </c>
      <c r="C6" s="18" t="str">
        <f t="shared" si="1"/>
        <v>2024-11</v>
      </c>
      <c r="D6" s="30" t="s">
        <v>16</v>
      </c>
      <c r="E6" s="31" t="s">
        <v>20</v>
      </c>
      <c r="F6" s="18" t="s">
        <v>24</v>
      </c>
      <c r="G6" s="13">
        <v>1633.1875</v>
      </c>
      <c r="H6" s="19">
        <v>17500</v>
      </c>
      <c r="I6" s="20">
        <v>3.7330000000000001</v>
      </c>
      <c r="J6" s="13">
        <v>65327.5</v>
      </c>
      <c r="K6" s="13">
        <v>18442</v>
      </c>
      <c r="L6" s="13">
        <v>45252.3125</v>
      </c>
    </row>
    <row r="7" spans="1:12">
      <c r="A7" s="29">
        <v>45434</v>
      </c>
      <c r="B7" s="29" t="str">
        <f t="shared" si="0"/>
        <v>רביעי</v>
      </c>
      <c r="C7" s="18" t="str">
        <f t="shared" si="1"/>
        <v>2024-05</v>
      </c>
      <c r="D7" s="30" t="s">
        <v>15</v>
      </c>
      <c r="E7" s="31" t="s">
        <v>22</v>
      </c>
      <c r="F7" s="18" t="s">
        <v>26</v>
      </c>
      <c r="G7" s="13">
        <v>2571.8000000000002</v>
      </c>
      <c r="H7" s="19">
        <v>28000</v>
      </c>
      <c r="I7" s="20">
        <v>3.6739999999999999</v>
      </c>
      <c r="J7" s="13">
        <v>102872</v>
      </c>
      <c r="K7" s="13">
        <v>33213</v>
      </c>
      <c r="L7" s="13">
        <v>67087.199999999997</v>
      </c>
    </row>
    <row r="8" spans="1:12">
      <c r="A8" s="29">
        <v>45335</v>
      </c>
      <c r="B8" s="29" t="str">
        <f t="shared" si="0"/>
        <v>שלישי</v>
      </c>
      <c r="C8" s="18" t="str">
        <f t="shared" si="1"/>
        <v>2024-02</v>
      </c>
      <c r="D8" s="30" t="s">
        <v>15</v>
      </c>
      <c r="E8" s="31" t="s">
        <v>28</v>
      </c>
      <c r="F8" s="18" t="s">
        <v>25</v>
      </c>
      <c r="G8" s="13">
        <v>2778.55</v>
      </c>
      <c r="H8" s="19">
        <v>30500</v>
      </c>
      <c r="I8" s="20">
        <v>3.6440000000000001</v>
      </c>
      <c r="J8" s="13">
        <v>111142</v>
      </c>
      <c r="K8" s="13">
        <v>33908</v>
      </c>
      <c r="L8" s="13">
        <v>74455.45</v>
      </c>
    </row>
    <row r="9" spans="1:12">
      <c r="A9" s="29">
        <v>45315</v>
      </c>
      <c r="B9" s="29" t="str">
        <f t="shared" si="0"/>
        <v>רביעי</v>
      </c>
      <c r="C9" s="18" t="str">
        <f t="shared" si="1"/>
        <v>2024-01</v>
      </c>
      <c r="D9" s="30" t="s">
        <v>14</v>
      </c>
      <c r="E9" s="31" t="s">
        <v>18</v>
      </c>
      <c r="F9" s="18" t="s">
        <v>26</v>
      </c>
      <c r="G9" s="13">
        <v>2139</v>
      </c>
      <c r="H9" s="19">
        <v>23000</v>
      </c>
      <c r="I9" s="20">
        <v>3.72</v>
      </c>
      <c r="J9" s="13">
        <v>85560</v>
      </c>
      <c r="K9" s="13">
        <v>38497</v>
      </c>
      <c r="L9" s="13">
        <v>44924</v>
      </c>
    </row>
    <row r="10" spans="1:12">
      <c r="A10" s="29">
        <v>45408</v>
      </c>
      <c r="B10" s="29" t="str">
        <f t="shared" si="0"/>
        <v>שישי</v>
      </c>
      <c r="C10" s="18" t="str">
        <f t="shared" si="1"/>
        <v>2024-04</v>
      </c>
      <c r="D10" s="30" t="s">
        <v>16</v>
      </c>
      <c r="E10" s="31" t="s">
        <v>20</v>
      </c>
      <c r="F10" s="18" t="s">
        <v>27</v>
      </c>
      <c r="G10" s="13">
        <v>1670.375</v>
      </c>
      <c r="H10" s="19">
        <v>17500</v>
      </c>
      <c r="I10" s="20">
        <v>3.8180000000000001</v>
      </c>
      <c r="J10" s="13">
        <v>66815</v>
      </c>
      <c r="K10" s="13">
        <v>33564</v>
      </c>
      <c r="L10" s="13">
        <v>31580.625</v>
      </c>
    </row>
    <row r="11" spans="1:12">
      <c r="A11" s="29">
        <v>45417</v>
      </c>
      <c r="B11" s="29" t="str">
        <f t="shared" si="0"/>
        <v>ראשון</v>
      </c>
      <c r="C11" s="18" t="str">
        <f t="shared" si="1"/>
        <v>2024-05</v>
      </c>
      <c r="D11" s="30" t="s">
        <v>14</v>
      </c>
      <c r="E11" s="31" t="s">
        <v>20</v>
      </c>
      <c r="F11" s="18" t="s">
        <v>25</v>
      </c>
      <c r="G11" s="13">
        <v>3443.7750000000001</v>
      </c>
      <c r="H11" s="19">
        <v>37000</v>
      </c>
      <c r="I11" s="20">
        <v>3.7229999999999999</v>
      </c>
      <c r="J11" s="13">
        <v>137751</v>
      </c>
      <c r="K11" s="13">
        <v>27749</v>
      </c>
      <c r="L11" s="13">
        <v>106558.22500000001</v>
      </c>
    </row>
    <row r="12" spans="1:12">
      <c r="A12" s="29">
        <v>45550</v>
      </c>
      <c r="B12" s="29" t="str">
        <f t="shared" si="0"/>
        <v>ראשון</v>
      </c>
      <c r="C12" s="18" t="str">
        <f t="shared" si="1"/>
        <v>2024-09</v>
      </c>
      <c r="D12" s="30" t="s">
        <v>16</v>
      </c>
      <c r="E12" s="31" t="s">
        <v>22</v>
      </c>
      <c r="F12" s="18" t="s">
        <v>24</v>
      </c>
      <c r="G12" s="13">
        <v>3243.625</v>
      </c>
      <c r="H12" s="19">
        <v>35000</v>
      </c>
      <c r="I12" s="20">
        <v>3.7069999999999999</v>
      </c>
      <c r="J12" s="13">
        <v>129745</v>
      </c>
      <c r="K12" s="13">
        <v>44046</v>
      </c>
      <c r="L12" s="13">
        <v>82455.375</v>
      </c>
    </row>
    <row r="13" spans="1:12">
      <c r="A13" s="29">
        <v>45463</v>
      </c>
      <c r="B13" s="29" t="str">
        <f t="shared" si="0"/>
        <v>חמישי</v>
      </c>
      <c r="C13" s="18" t="str">
        <f t="shared" si="1"/>
        <v>2024-06</v>
      </c>
      <c r="D13" s="30" t="s">
        <v>15</v>
      </c>
      <c r="E13" s="31" t="s">
        <v>20</v>
      </c>
      <c r="F13" s="18" t="s">
        <v>24</v>
      </c>
      <c r="G13" s="13">
        <v>1441.1125</v>
      </c>
      <c r="H13" s="19">
        <v>15500</v>
      </c>
      <c r="I13" s="20">
        <v>3.7189999999999999</v>
      </c>
      <c r="J13" s="13">
        <v>57644.5</v>
      </c>
      <c r="K13" s="13">
        <v>15329</v>
      </c>
      <c r="L13" s="13">
        <v>40874.387499999997</v>
      </c>
    </row>
    <row r="14" spans="1:12">
      <c r="A14" s="29">
        <v>45272</v>
      </c>
      <c r="B14" s="29" t="str">
        <f t="shared" si="0"/>
        <v>שלישי</v>
      </c>
      <c r="C14" s="18" t="str">
        <f t="shared" si="1"/>
        <v>2023-12</v>
      </c>
      <c r="D14" s="30" t="s">
        <v>13</v>
      </c>
      <c r="E14" s="31" t="s">
        <v>19</v>
      </c>
      <c r="F14" s="18" t="s">
        <v>26</v>
      </c>
      <c r="G14" s="13">
        <v>3105.4500000000003</v>
      </c>
      <c r="H14" s="19">
        <v>33500</v>
      </c>
      <c r="I14" s="20">
        <v>3.7080000000000002</v>
      </c>
      <c r="J14" s="13">
        <v>124218</v>
      </c>
      <c r="K14" s="13">
        <v>24853</v>
      </c>
      <c r="L14" s="13">
        <v>96259.55</v>
      </c>
    </row>
    <row r="15" spans="1:12">
      <c r="A15" s="29">
        <v>45610</v>
      </c>
      <c r="B15" s="29" t="str">
        <f t="shared" si="0"/>
        <v>חמישי</v>
      </c>
      <c r="C15" s="18" t="str">
        <f t="shared" si="1"/>
        <v>2024-11</v>
      </c>
      <c r="D15" s="30" t="s">
        <v>16</v>
      </c>
      <c r="E15" s="31" t="s">
        <v>18</v>
      </c>
      <c r="F15" s="18" t="s">
        <v>27</v>
      </c>
      <c r="G15" s="13">
        <v>3092.1000000000004</v>
      </c>
      <c r="H15" s="19">
        <v>33000</v>
      </c>
      <c r="I15" s="20">
        <v>3.7480000000000002</v>
      </c>
      <c r="J15" s="13">
        <v>123684</v>
      </c>
      <c r="K15" s="13">
        <v>26609</v>
      </c>
      <c r="L15" s="13">
        <v>93982.9</v>
      </c>
    </row>
    <row r="16" spans="1:12">
      <c r="A16" s="29">
        <v>45382</v>
      </c>
      <c r="B16" s="29" t="str">
        <f t="shared" si="0"/>
        <v>ראשון</v>
      </c>
      <c r="C16" s="18" t="str">
        <f t="shared" si="1"/>
        <v>2024-03</v>
      </c>
      <c r="D16" s="30" t="s">
        <v>14</v>
      </c>
      <c r="E16" s="31" t="s">
        <v>21</v>
      </c>
      <c r="F16" s="18" t="s">
        <v>26</v>
      </c>
      <c r="G16" s="13">
        <v>1288.3500000000001</v>
      </c>
      <c r="H16" s="19">
        <v>14000</v>
      </c>
      <c r="I16" s="20">
        <v>3.681</v>
      </c>
      <c r="J16" s="13">
        <v>51534</v>
      </c>
      <c r="K16" s="13">
        <v>29916</v>
      </c>
      <c r="L16" s="13">
        <v>20329.650000000001</v>
      </c>
    </row>
    <row r="17" spans="1:12">
      <c r="A17" s="29">
        <v>45572</v>
      </c>
      <c r="B17" s="29" t="str">
        <f t="shared" si="0"/>
        <v>שני</v>
      </c>
      <c r="C17" s="18" t="str">
        <f t="shared" si="1"/>
        <v>2024-10</v>
      </c>
      <c r="D17" s="30" t="s">
        <v>14</v>
      </c>
      <c r="E17" s="31" t="s">
        <v>18</v>
      </c>
      <c r="F17" s="18" t="s">
        <v>25</v>
      </c>
      <c r="G17" s="13">
        <v>2934.15</v>
      </c>
      <c r="H17" s="19">
        <v>31000</v>
      </c>
      <c r="I17" s="20">
        <v>3.786</v>
      </c>
      <c r="J17" s="13">
        <v>117366</v>
      </c>
      <c r="K17" s="13">
        <v>48648</v>
      </c>
      <c r="L17" s="13">
        <v>65783.850000000006</v>
      </c>
    </row>
    <row r="18" spans="1:12">
      <c r="A18" s="29">
        <v>45261</v>
      </c>
      <c r="B18" s="29" t="str">
        <f t="shared" si="0"/>
        <v>שישי</v>
      </c>
      <c r="C18" s="18" t="str">
        <f t="shared" si="1"/>
        <v>2023-12</v>
      </c>
      <c r="D18" s="30" t="s">
        <v>17</v>
      </c>
      <c r="E18" s="31" t="s">
        <v>20</v>
      </c>
      <c r="F18" s="18" t="s">
        <v>24</v>
      </c>
      <c r="G18" s="13">
        <v>2897.7250000000004</v>
      </c>
      <c r="H18" s="19">
        <v>31000</v>
      </c>
      <c r="I18" s="20">
        <v>3.7389999999999999</v>
      </c>
      <c r="J18" s="13">
        <v>115909</v>
      </c>
      <c r="K18" s="13">
        <v>31313</v>
      </c>
      <c r="L18" s="13">
        <v>81698.274999999994</v>
      </c>
    </row>
    <row r="19" spans="1:12">
      <c r="A19" s="29">
        <v>45543</v>
      </c>
      <c r="B19" s="29" t="str">
        <f t="shared" si="0"/>
        <v>ראשון</v>
      </c>
      <c r="C19" s="18" t="str">
        <f t="shared" si="1"/>
        <v>2024-09</v>
      </c>
      <c r="D19" s="30" t="s">
        <v>16</v>
      </c>
      <c r="E19" s="31" t="s">
        <v>28</v>
      </c>
      <c r="F19" s="18" t="s">
        <v>26</v>
      </c>
      <c r="G19" s="13">
        <v>1898.3000000000002</v>
      </c>
      <c r="H19" s="19">
        <v>20500</v>
      </c>
      <c r="I19" s="20">
        <v>3.7040000000000002</v>
      </c>
      <c r="J19" s="13">
        <v>75932</v>
      </c>
      <c r="K19" s="13">
        <v>19037</v>
      </c>
      <c r="L19" s="13">
        <v>54996.7</v>
      </c>
    </row>
    <row r="20" spans="1:12">
      <c r="A20" s="29">
        <v>45429</v>
      </c>
      <c r="B20" s="29" t="str">
        <f t="shared" si="0"/>
        <v>שישי</v>
      </c>
      <c r="C20" s="18" t="str">
        <f t="shared" si="1"/>
        <v>2024-05</v>
      </c>
      <c r="D20" s="30" t="s">
        <v>15</v>
      </c>
      <c r="E20" s="31" t="s">
        <v>22</v>
      </c>
      <c r="F20" s="18" t="s">
        <v>25</v>
      </c>
      <c r="G20" s="13">
        <v>1858</v>
      </c>
      <c r="H20" s="19">
        <v>20000</v>
      </c>
      <c r="I20" s="20">
        <v>3.7160000000000002</v>
      </c>
      <c r="J20" s="13">
        <v>74320</v>
      </c>
      <c r="K20" s="13">
        <v>33305</v>
      </c>
      <c r="L20" s="13">
        <v>39157</v>
      </c>
    </row>
    <row r="21" spans="1:12">
      <c r="A21" s="29">
        <v>45281</v>
      </c>
      <c r="B21" s="29" t="str">
        <f t="shared" si="0"/>
        <v>חמישי</v>
      </c>
      <c r="C21" s="18" t="str">
        <f t="shared" si="1"/>
        <v>2023-12</v>
      </c>
      <c r="D21" s="30" t="s">
        <v>13</v>
      </c>
      <c r="E21" s="31" t="s">
        <v>20</v>
      </c>
      <c r="F21" s="18" t="s">
        <v>24</v>
      </c>
      <c r="G21" s="13">
        <v>1898.4</v>
      </c>
      <c r="H21" s="19">
        <v>21000</v>
      </c>
      <c r="I21" s="20">
        <v>3.6160000000000001</v>
      </c>
      <c r="J21" s="13">
        <v>75936</v>
      </c>
      <c r="K21" s="13">
        <v>31737</v>
      </c>
      <c r="L21" s="13">
        <v>42300.6</v>
      </c>
    </row>
    <row r="22" spans="1:12">
      <c r="A22" s="29">
        <v>45436</v>
      </c>
      <c r="B22" s="29" t="str">
        <f t="shared" si="0"/>
        <v>שישי</v>
      </c>
      <c r="C22" s="18" t="str">
        <f t="shared" si="1"/>
        <v>2024-05</v>
      </c>
      <c r="D22" s="30" t="s">
        <v>15</v>
      </c>
      <c r="E22" s="31" t="s">
        <v>20</v>
      </c>
      <c r="F22" s="18" t="s">
        <v>25</v>
      </c>
      <c r="G22" s="13">
        <v>918.25</v>
      </c>
      <c r="H22" s="19">
        <v>10000</v>
      </c>
      <c r="I22" s="20">
        <v>3.673</v>
      </c>
      <c r="J22" s="13">
        <v>36730</v>
      </c>
      <c r="K22" s="13">
        <v>40170</v>
      </c>
      <c r="L22" s="13">
        <v>-4358.25</v>
      </c>
    </row>
    <row r="23" spans="1:12">
      <c r="A23" s="29">
        <v>45553</v>
      </c>
      <c r="B23" s="29" t="str">
        <f t="shared" si="0"/>
        <v>רביעי</v>
      </c>
      <c r="C23" s="18" t="str">
        <f t="shared" si="1"/>
        <v>2024-09</v>
      </c>
      <c r="D23" s="30" t="s">
        <v>15</v>
      </c>
      <c r="E23" s="31" t="s">
        <v>28</v>
      </c>
      <c r="F23" s="18" t="s">
        <v>27</v>
      </c>
      <c r="G23" s="13">
        <v>2782.5875000000001</v>
      </c>
      <c r="H23" s="19">
        <v>29500</v>
      </c>
      <c r="I23" s="20">
        <v>3.7730000000000001</v>
      </c>
      <c r="J23" s="13">
        <v>111303.5</v>
      </c>
      <c r="K23" s="13">
        <v>37767</v>
      </c>
      <c r="L23" s="13">
        <v>70753.912500000006</v>
      </c>
    </row>
    <row r="24" spans="1:12">
      <c r="A24" s="29">
        <v>45288</v>
      </c>
      <c r="B24" s="29" t="str">
        <f t="shared" si="0"/>
        <v>חמישי</v>
      </c>
      <c r="C24" s="18" t="str">
        <f t="shared" si="1"/>
        <v>2023-12</v>
      </c>
      <c r="D24" s="30" t="s">
        <v>16</v>
      </c>
      <c r="E24" s="31" t="s">
        <v>19</v>
      </c>
      <c r="F24" s="18" t="s">
        <v>23</v>
      </c>
      <c r="G24" s="13">
        <v>2578.5375000000004</v>
      </c>
      <c r="H24" s="19">
        <v>28500</v>
      </c>
      <c r="I24" s="20">
        <v>3.6190000000000002</v>
      </c>
      <c r="J24" s="13">
        <v>103141.5</v>
      </c>
      <c r="K24" s="13">
        <v>25059</v>
      </c>
      <c r="L24" s="13">
        <v>75503.962499999994</v>
      </c>
    </row>
    <row r="25" spans="1:12">
      <c r="A25" s="29">
        <v>45308</v>
      </c>
      <c r="B25" s="29" t="str">
        <f t="shared" si="0"/>
        <v>רביעי</v>
      </c>
      <c r="C25" s="18" t="str">
        <f t="shared" si="1"/>
        <v>2024-01</v>
      </c>
      <c r="D25" s="30" t="s">
        <v>13</v>
      </c>
      <c r="E25" s="31" t="s">
        <v>28</v>
      </c>
      <c r="F25" s="18" t="s">
        <v>27</v>
      </c>
      <c r="G25" s="13">
        <v>1655.5</v>
      </c>
      <c r="H25" s="19">
        <v>17500</v>
      </c>
      <c r="I25" s="20">
        <v>3.7839999999999998</v>
      </c>
      <c r="J25" s="13">
        <v>66220</v>
      </c>
      <c r="K25" s="13">
        <v>31773</v>
      </c>
      <c r="L25" s="13">
        <v>32791.5</v>
      </c>
    </row>
    <row r="26" spans="1:12">
      <c r="A26" s="29">
        <v>45414</v>
      </c>
      <c r="B26" s="29" t="str">
        <f t="shared" si="0"/>
        <v>חמישי</v>
      </c>
      <c r="C26" s="18" t="str">
        <f t="shared" si="1"/>
        <v>2024-05</v>
      </c>
      <c r="D26" s="30" t="s">
        <v>14</v>
      </c>
      <c r="E26" s="31" t="s">
        <v>19</v>
      </c>
      <c r="F26" s="18" t="s">
        <v>26</v>
      </c>
      <c r="G26" s="13">
        <v>3597.8250000000003</v>
      </c>
      <c r="H26" s="19">
        <v>38500</v>
      </c>
      <c r="I26" s="20">
        <v>3.738</v>
      </c>
      <c r="J26" s="13">
        <v>143913</v>
      </c>
      <c r="K26" s="13">
        <v>47477</v>
      </c>
      <c r="L26" s="13">
        <v>92838.175000000003</v>
      </c>
    </row>
    <row r="27" spans="1:12">
      <c r="A27" s="29">
        <v>45370</v>
      </c>
      <c r="B27" s="29" t="str">
        <f t="shared" si="0"/>
        <v>שלישי</v>
      </c>
      <c r="C27" s="18" t="str">
        <f t="shared" si="1"/>
        <v>2024-03</v>
      </c>
      <c r="D27" s="30" t="s">
        <v>14</v>
      </c>
      <c r="E27" s="31" t="s">
        <v>19</v>
      </c>
      <c r="F27" s="18" t="s">
        <v>26</v>
      </c>
      <c r="G27" s="13">
        <v>2384.2000000000003</v>
      </c>
      <c r="H27" s="19">
        <v>26000</v>
      </c>
      <c r="I27" s="20">
        <v>3.6680000000000001</v>
      </c>
      <c r="J27" s="13">
        <v>95368</v>
      </c>
      <c r="K27" s="13">
        <v>29200</v>
      </c>
      <c r="L27" s="13">
        <v>63783.8</v>
      </c>
    </row>
    <row r="28" spans="1:12">
      <c r="A28" s="29">
        <v>45513</v>
      </c>
      <c r="B28" s="29" t="str">
        <f t="shared" si="0"/>
        <v>שישי</v>
      </c>
      <c r="C28" s="18" t="str">
        <f t="shared" si="1"/>
        <v>2024-08</v>
      </c>
      <c r="D28" s="30" t="s">
        <v>14</v>
      </c>
      <c r="E28" s="31" t="s">
        <v>19</v>
      </c>
      <c r="F28" s="18" t="s">
        <v>26</v>
      </c>
      <c r="G28" s="13">
        <v>2432.3000000000002</v>
      </c>
      <c r="H28" s="19">
        <v>26000</v>
      </c>
      <c r="I28" s="20">
        <v>3.742</v>
      </c>
      <c r="J28" s="13">
        <v>97292</v>
      </c>
      <c r="K28" s="13">
        <v>16328</v>
      </c>
      <c r="L28" s="13">
        <v>78531.7</v>
      </c>
    </row>
    <row r="29" spans="1:12">
      <c r="A29" s="29">
        <v>45411</v>
      </c>
      <c r="B29" s="29" t="str">
        <f t="shared" si="0"/>
        <v>שני</v>
      </c>
      <c r="C29" s="18" t="str">
        <f t="shared" si="1"/>
        <v>2024-04</v>
      </c>
      <c r="D29" s="30" t="s">
        <v>16</v>
      </c>
      <c r="E29" s="31" t="s">
        <v>21</v>
      </c>
      <c r="F29" s="18" t="s">
        <v>23</v>
      </c>
      <c r="G29" s="13">
        <v>1909</v>
      </c>
      <c r="H29" s="19">
        <v>20000</v>
      </c>
      <c r="I29" s="20">
        <v>3.8180000000000001</v>
      </c>
      <c r="J29" s="13">
        <v>76360</v>
      </c>
      <c r="K29" s="13">
        <v>25425</v>
      </c>
      <c r="L29" s="13">
        <v>49026</v>
      </c>
    </row>
    <row r="30" spans="1:12">
      <c r="A30" s="29">
        <v>45282</v>
      </c>
      <c r="B30" s="29" t="str">
        <f t="shared" si="0"/>
        <v>שישי</v>
      </c>
      <c r="C30" s="18" t="str">
        <f t="shared" si="1"/>
        <v>2023-12</v>
      </c>
      <c r="D30" s="30" t="s">
        <v>14</v>
      </c>
      <c r="E30" s="31" t="s">
        <v>21</v>
      </c>
      <c r="F30" s="18" t="s">
        <v>27</v>
      </c>
      <c r="G30" s="13">
        <v>3149.125</v>
      </c>
      <c r="H30" s="19">
        <v>35000</v>
      </c>
      <c r="I30" s="20">
        <v>3.5990000000000002</v>
      </c>
      <c r="J30" s="13">
        <v>125965</v>
      </c>
      <c r="K30" s="13">
        <v>17580</v>
      </c>
      <c r="L30" s="13">
        <v>105235.875</v>
      </c>
    </row>
    <row r="31" spans="1:12">
      <c r="A31" s="29">
        <v>45623</v>
      </c>
      <c r="B31" s="29" t="str">
        <f t="shared" si="0"/>
        <v>רביעי</v>
      </c>
      <c r="C31" s="18" t="str">
        <f t="shared" si="1"/>
        <v>2024-11</v>
      </c>
      <c r="D31" s="30" t="s">
        <v>13</v>
      </c>
      <c r="E31" s="31" t="s">
        <v>18</v>
      </c>
      <c r="F31" s="18" t="s">
        <v>25</v>
      </c>
      <c r="G31" s="13">
        <v>1598.625</v>
      </c>
      <c r="H31" s="19">
        <v>17500</v>
      </c>
      <c r="I31" s="20">
        <v>3.6539999999999999</v>
      </c>
      <c r="J31" s="13">
        <v>63945</v>
      </c>
      <c r="K31" s="13">
        <v>37198</v>
      </c>
      <c r="L31" s="13">
        <v>25148.375</v>
      </c>
    </row>
    <row r="32" spans="1:12">
      <c r="A32" s="29">
        <v>45536</v>
      </c>
      <c r="B32" s="29" t="str">
        <f t="shared" si="0"/>
        <v>ראשון</v>
      </c>
      <c r="C32" s="18" t="str">
        <f t="shared" si="1"/>
        <v>2024-09</v>
      </c>
      <c r="D32" s="30" t="s">
        <v>13</v>
      </c>
      <c r="E32" s="31" t="s">
        <v>19</v>
      </c>
      <c r="F32" s="18" t="s">
        <v>24</v>
      </c>
      <c r="G32" s="13">
        <v>1782.3000000000002</v>
      </c>
      <c r="H32" s="19">
        <v>19500</v>
      </c>
      <c r="I32" s="20">
        <v>3.6560000000000001</v>
      </c>
      <c r="J32" s="13">
        <v>71292</v>
      </c>
      <c r="K32" s="13">
        <v>37745</v>
      </c>
      <c r="L32" s="13">
        <v>31764.7</v>
      </c>
    </row>
    <row r="33" spans="1:12">
      <c r="A33" s="29">
        <v>45392</v>
      </c>
      <c r="B33" s="29" t="str">
        <f t="shared" si="0"/>
        <v>רביעי</v>
      </c>
      <c r="C33" s="18" t="str">
        <f t="shared" si="1"/>
        <v>2024-04</v>
      </c>
      <c r="D33" s="30" t="s">
        <v>13</v>
      </c>
      <c r="E33" s="31" t="s">
        <v>21</v>
      </c>
      <c r="F33" s="18" t="s">
        <v>23</v>
      </c>
      <c r="G33" s="13">
        <v>2646.2250000000004</v>
      </c>
      <c r="H33" s="19">
        <v>28500</v>
      </c>
      <c r="I33" s="20">
        <v>3.714</v>
      </c>
      <c r="J33" s="13">
        <v>105849</v>
      </c>
      <c r="K33" s="13">
        <v>49456</v>
      </c>
      <c r="L33" s="13">
        <v>53746.775000000001</v>
      </c>
    </row>
    <row r="34" spans="1:12">
      <c r="A34" s="29">
        <v>45322</v>
      </c>
      <c r="B34" s="29" t="str">
        <f t="shared" si="0"/>
        <v>רביעי</v>
      </c>
      <c r="C34" s="18" t="str">
        <f t="shared" si="1"/>
        <v>2024-01</v>
      </c>
      <c r="D34" s="30" t="s">
        <v>13</v>
      </c>
      <c r="E34" s="31" t="s">
        <v>19</v>
      </c>
      <c r="F34" s="18" t="s">
        <v>25</v>
      </c>
      <c r="G34" s="13">
        <v>2726.25</v>
      </c>
      <c r="H34" s="19">
        <v>30000</v>
      </c>
      <c r="I34" s="20">
        <v>3.6349999999999998</v>
      </c>
      <c r="J34" s="13">
        <v>109050</v>
      </c>
      <c r="K34" s="13">
        <v>40245</v>
      </c>
      <c r="L34" s="13">
        <v>66078.75</v>
      </c>
    </row>
    <row r="35" spans="1:12">
      <c r="A35" s="29">
        <v>45390</v>
      </c>
      <c r="B35" s="29" t="str">
        <f t="shared" si="0"/>
        <v>שני</v>
      </c>
      <c r="C35" s="18" t="str">
        <f t="shared" si="1"/>
        <v>2024-04</v>
      </c>
      <c r="D35" s="30" t="s">
        <v>16</v>
      </c>
      <c r="E35" s="31" t="s">
        <v>18</v>
      </c>
      <c r="F35" s="18" t="s">
        <v>24</v>
      </c>
      <c r="G35" s="13">
        <v>3619.2000000000003</v>
      </c>
      <c r="H35" s="19">
        <v>39000</v>
      </c>
      <c r="I35" s="20">
        <v>3.7120000000000002</v>
      </c>
      <c r="J35" s="13">
        <v>144768</v>
      </c>
      <c r="K35" s="13">
        <v>15777</v>
      </c>
      <c r="L35" s="13">
        <v>125371.8</v>
      </c>
    </row>
    <row r="36" spans="1:12">
      <c r="A36" s="29">
        <v>45573</v>
      </c>
      <c r="B36" s="29" t="str">
        <f t="shared" si="0"/>
        <v>שלישי</v>
      </c>
      <c r="C36" s="18" t="str">
        <f t="shared" si="1"/>
        <v>2024-10</v>
      </c>
      <c r="D36" s="30" t="s">
        <v>15</v>
      </c>
      <c r="E36" s="31" t="s">
        <v>19</v>
      </c>
      <c r="F36" s="18" t="s">
        <v>23</v>
      </c>
      <c r="G36" s="13">
        <v>3441.9500000000003</v>
      </c>
      <c r="H36" s="19">
        <v>36500</v>
      </c>
      <c r="I36" s="20">
        <v>3.7719999999999998</v>
      </c>
      <c r="J36" s="13">
        <v>137678</v>
      </c>
      <c r="K36" s="13">
        <v>35238</v>
      </c>
      <c r="L36" s="13">
        <v>98998.05</v>
      </c>
    </row>
    <row r="37" spans="1:12">
      <c r="A37" s="29">
        <v>45425</v>
      </c>
      <c r="B37" s="29" t="str">
        <f t="shared" si="0"/>
        <v>שני</v>
      </c>
      <c r="C37" s="18" t="str">
        <f t="shared" si="1"/>
        <v>2024-05</v>
      </c>
      <c r="D37" s="30" t="s">
        <v>13</v>
      </c>
      <c r="E37" s="31" t="s">
        <v>18</v>
      </c>
      <c r="F37" s="18" t="s">
        <v>23</v>
      </c>
      <c r="G37" s="13">
        <v>2839.55</v>
      </c>
      <c r="H37" s="19">
        <v>30500</v>
      </c>
      <c r="I37" s="20">
        <v>3.7240000000000002</v>
      </c>
      <c r="J37" s="13">
        <v>113582</v>
      </c>
      <c r="K37" s="13">
        <v>20540</v>
      </c>
      <c r="L37" s="13">
        <v>90202.45</v>
      </c>
    </row>
    <row r="38" spans="1:12">
      <c r="A38" s="29">
        <v>45274</v>
      </c>
      <c r="B38" s="29" t="str">
        <f t="shared" si="0"/>
        <v>חמישי</v>
      </c>
      <c r="C38" s="18" t="str">
        <f t="shared" si="1"/>
        <v>2023-12</v>
      </c>
      <c r="D38" s="30" t="s">
        <v>17</v>
      </c>
      <c r="E38" s="31" t="s">
        <v>21</v>
      </c>
      <c r="F38" s="18" t="s">
        <v>23</v>
      </c>
      <c r="G38" s="13">
        <v>1013.375</v>
      </c>
      <c r="H38" s="19">
        <v>11000</v>
      </c>
      <c r="I38" s="20">
        <v>3.6850000000000001</v>
      </c>
      <c r="J38" s="13">
        <v>40535</v>
      </c>
      <c r="K38" s="13">
        <v>15479</v>
      </c>
      <c r="L38" s="13">
        <v>24042.625</v>
      </c>
    </row>
    <row r="39" spans="1:12">
      <c r="A39" s="29">
        <v>45488</v>
      </c>
      <c r="B39" s="29" t="str">
        <f t="shared" si="0"/>
        <v>שני</v>
      </c>
      <c r="C39" s="18" t="str">
        <f t="shared" si="1"/>
        <v>2024-07</v>
      </c>
      <c r="D39" s="30" t="s">
        <v>14</v>
      </c>
      <c r="E39" s="31" t="s">
        <v>19</v>
      </c>
      <c r="F39" s="18" t="s">
        <v>23</v>
      </c>
      <c r="G39" s="13">
        <v>3566.8500000000004</v>
      </c>
      <c r="H39" s="19">
        <v>39500</v>
      </c>
      <c r="I39" s="20">
        <v>3.6120000000000001</v>
      </c>
      <c r="J39" s="13">
        <v>142674</v>
      </c>
      <c r="K39" s="13">
        <v>29373</v>
      </c>
      <c r="L39" s="13">
        <v>109734.15</v>
      </c>
    </row>
    <row r="40" spans="1:12">
      <c r="A40" s="29">
        <v>45539</v>
      </c>
      <c r="B40" s="29" t="str">
        <f t="shared" si="0"/>
        <v>רביעי</v>
      </c>
      <c r="C40" s="18" t="str">
        <f t="shared" si="1"/>
        <v>2024-09</v>
      </c>
      <c r="D40" s="30" t="s">
        <v>14</v>
      </c>
      <c r="E40" s="31" t="s">
        <v>22</v>
      </c>
      <c r="F40" s="18" t="s">
        <v>27</v>
      </c>
      <c r="G40" s="13">
        <v>977.02500000000009</v>
      </c>
      <c r="H40" s="19">
        <v>10500</v>
      </c>
      <c r="I40" s="20">
        <v>3.722</v>
      </c>
      <c r="J40" s="13">
        <v>39081</v>
      </c>
      <c r="K40" s="13">
        <v>38970</v>
      </c>
      <c r="L40" s="13">
        <v>-866.02500000000009</v>
      </c>
    </row>
    <row r="41" spans="1:12">
      <c r="A41" s="29">
        <v>45391</v>
      </c>
      <c r="B41" s="29" t="str">
        <f t="shared" si="0"/>
        <v>שלישי</v>
      </c>
      <c r="C41" s="18" t="str">
        <f t="shared" si="1"/>
        <v>2024-04</v>
      </c>
      <c r="D41" s="30" t="s">
        <v>16</v>
      </c>
      <c r="E41" s="31" t="s">
        <v>21</v>
      </c>
      <c r="F41" s="18" t="s">
        <v>26</v>
      </c>
      <c r="G41" s="13">
        <v>3456.5625</v>
      </c>
      <c r="H41" s="19">
        <v>37500</v>
      </c>
      <c r="I41" s="20">
        <v>3.6869999999999998</v>
      </c>
      <c r="J41" s="13">
        <v>138262.5</v>
      </c>
      <c r="K41" s="13">
        <v>23656</v>
      </c>
      <c r="L41" s="13">
        <v>111149.9375</v>
      </c>
    </row>
    <row r="42" spans="1:12">
      <c r="A42" s="29">
        <v>45383</v>
      </c>
      <c r="B42" s="29" t="str">
        <f t="shared" si="0"/>
        <v>שני</v>
      </c>
      <c r="C42" s="18" t="str">
        <f t="shared" si="1"/>
        <v>2024-04</v>
      </c>
      <c r="D42" s="30" t="s">
        <v>17</v>
      </c>
      <c r="E42" s="31" t="s">
        <v>18</v>
      </c>
      <c r="F42" s="18" t="s">
        <v>24</v>
      </c>
      <c r="G42" s="13">
        <v>2564.1000000000004</v>
      </c>
      <c r="H42" s="19">
        <v>28000</v>
      </c>
      <c r="I42" s="20">
        <v>3.6629999999999998</v>
      </c>
      <c r="J42" s="13">
        <v>102564</v>
      </c>
      <c r="K42" s="13">
        <v>34940</v>
      </c>
      <c r="L42" s="13">
        <v>65059.9</v>
      </c>
    </row>
    <row r="43" spans="1:12">
      <c r="A43" s="29">
        <v>45381</v>
      </c>
      <c r="B43" s="29" t="str">
        <f t="shared" si="0"/>
        <v>שבת</v>
      </c>
      <c r="C43" s="18" t="str">
        <f t="shared" si="1"/>
        <v>2024-03</v>
      </c>
      <c r="D43" s="30" t="s">
        <v>16</v>
      </c>
      <c r="E43" s="31" t="s">
        <v>19</v>
      </c>
      <c r="F43" s="18" t="s">
        <v>26</v>
      </c>
      <c r="G43" s="13">
        <v>2760.75</v>
      </c>
      <c r="H43" s="19">
        <v>30000</v>
      </c>
      <c r="I43" s="20">
        <v>3.681</v>
      </c>
      <c r="J43" s="13">
        <v>110430</v>
      </c>
      <c r="K43" s="13">
        <v>16899</v>
      </c>
      <c r="L43" s="13">
        <v>90770.25</v>
      </c>
    </row>
    <row r="44" spans="1:12">
      <c r="A44" s="29">
        <v>45522</v>
      </c>
      <c r="B44" s="29" t="str">
        <f t="shared" si="0"/>
        <v>ראשון</v>
      </c>
      <c r="C44" s="18" t="str">
        <f t="shared" si="1"/>
        <v>2024-08</v>
      </c>
      <c r="D44" s="30" t="s">
        <v>14</v>
      </c>
      <c r="E44" s="31" t="s">
        <v>20</v>
      </c>
      <c r="F44" s="18" t="s">
        <v>27</v>
      </c>
      <c r="G44" s="13">
        <v>1058.8625</v>
      </c>
      <c r="H44" s="19">
        <v>11500</v>
      </c>
      <c r="I44" s="20">
        <v>3.6829999999999998</v>
      </c>
      <c r="J44" s="13">
        <v>42354.5</v>
      </c>
      <c r="K44" s="13">
        <v>38427</v>
      </c>
      <c r="L44" s="13">
        <v>2868.6374999999998</v>
      </c>
    </row>
    <row r="45" spans="1:12">
      <c r="A45" s="29">
        <v>45302</v>
      </c>
      <c r="B45" s="29" t="str">
        <f t="shared" si="0"/>
        <v>חמישי</v>
      </c>
      <c r="C45" s="18" t="str">
        <f t="shared" si="1"/>
        <v>2024-01</v>
      </c>
      <c r="D45" s="30" t="s">
        <v>16</v>
      </c>
      <c r="E45" s="31" t="s">
        <v>18</v>
      </c>
      <c r="F45" s="18" t="s">
        <v>23</v>
      </c>
      <c r="G45" s="13">
        <v>3641.625</v>
      </c>
      <c r="H45" s="19">
        <v>39000</v>
      </c>
      <c r="I45" s="20">
        <v>3.7349999999999999</v>
      </c>
      <c r="J45" s="13">
        <v>145665</v>
      </c>
      <c r="K45" s="13">
        <v>24633</v>
      </c>
      <c r="L45" s="13">
        <v>117390.375</v>
      </c>
    </row>
    <row r="46" spans="1:12">
      <c r="A46" s="29">
        <v>45587</v>
      </c>
      <c r="B46" s="29" t="str">
        <f t="shared" si="0"/>
        <v>שלישי</v>
      </c>
      <c r="C46" s="18" t="str">
        <f t="shared" si="1"/>
        <v>2024-10</v>
      </c>
      <c r="D46" s="30" t="s">
        <v>13</v>
      </c>
      <c r="E46" s="31" t="s">
        <v>19</v>
      </c>
      <c r="F46" s="18" t="s">
        <v>27</v>
      </c>
      <c r="G46" s="13">
        <v>1038.675</v>
      </c>
      <c r="H46" s="19">
        <v>11000</v>
      </c>
      <c r="I46" s="20">
        <v>3.7770000000000001</v>
      </c>
      <c r="J46" s="13">
        <v>41547</v>
      </c>
      <c r="K46" s="13">
        <v>20568</v>
      </c>
      <c r="L46" s="13">
        <v>19940.325000000001</v>
      </c>
    </row>
    <row r="47" spans="1:12">
      <c r="A47" s="29">
        <v>45553</v>
      </c>
      <c r="B47" s="29" t="str">
        <f t="shared" si="0"/>
        <v>רביעי</v>
      </c>
      <c r="C47" s="18" t="str">
        <f t="shared" si="1"/>
        <v>2024-09</v>
      </c>
      <c r="D47" s="30" t="s">
        <v>13</v>
      </c>
      <c r="E47" s="31" t="s">
        <v>28</v>
      </c>
      <c r="F47" s="18" t="s">
        <v>27</v>
      </c>
      <c r="G47" s="13">
        <v>1980.825</v>
      </c>
      <c r="H47" s="19">
        <v>21000</v>
      </c>
      <c r="I47" s="20">
        <v>3.7730000000000001</v>
      </c>
      <c r="J47" s="13">
        <v>79233</v>
      </c>
      <c r="K47" s="13">
        <v>26489</v>
      </c>
      <c r="L47" s="13">
        <v>50763.175000000003</v>
      </c>
    </row>
    <row r="48" spans="1:12">
      <c r="A48" s="29">
        <v>45561</v>
      </c>
      <c r="B48" s="29" t="str">
        <f t="shared" si="0"/>
        <v>חמישי</v>
      </c>
      <c r="C48" s="18" t="str">
        <f t="shared" si="1"/>
        <v>2024-09</v>
      </c>
      <c r="D48" s="30" t="s">
        <v>16</v>
      </c>
      <c r="E48" s="31" t="s">
        <v>28</v>
      </c>
      <c r="F48" s="18" t="s">
        <v>23</v>
      </c>
      <c r="G48" s="13">
        <v>969.67500000000007</v>
      </c>
      <c r="H48" s="19">
        <v>10500</v>
      </c>
      <c r="I48" s="20">
        <v>3.694</v>
      </c>
      <c r="J48" s="13">
        <v>38787</v>
      </c>
      <c r="K48" s="13">
        <v>32280</v>
      </c>
      <c r="L48" s="13">
        <v>5537.3249999999998</v>
      </c>
    </row>
    <row r="49" spans="1:12">
      <c r="A49" s="29">
        <v>45603</v>
      </c>
      <c r="B49" s="29" t="str">
        <f t="shared" si="0"/>
        <v>חמישי</v>
      </c>
      <c r="C49" s="18" t="str">
        <f t="shared" si="1"/>
        <v>2024-11</v>
      </c>
      <c r="D49" s="30" t="s">
        <v>17</v>
      </c>
      <c r="E49" s="31" t="s">
        <v>19</v>
      </c>
      <c r="F49" s="18" t="s">
        <v>24</v>
      </c>
      <c r="G49" s="13">
        <v>2468.4750000000004</v>
      </c>
      <c r="H49" s="19">
        <v>26500</v>
      </c>
      <c r="I49" s="20">
        <v>3.726</v>
      </c>
      <c r="J49" s="13">
        <v>98739</v>
      </c>
      <c r="K49" s="13">
        <v>22960</v>
      </c>
      <c r="L49" s="13">
        <v>73310.524999999994</v>
      </c>
    </row>
    <row r="50" spans="1:12">
      <c r="A50" s="29">
        <v>45477</v>
      </c>
      <c r="B50" s="29" t="str">
        <f t="shared" si="0"/>
        <v>חמישי</v>
      </c>
      <c r="C50" s="18" t="str">
        <f t="shared" si="1"/>
        <v>2024-07</v>
      </c>
      <c r="D50" s="30" t="s">
        <v>17</v>
      </c>
      <c r="E50" s="31" t="s">
        <v>21</v>
      </c>
      <c r="F50" s="18" t="s">
        <v>25</v>
      </c>
      <c r="G50" s="13">
        <v>1402.875</v>
      </c>
      <c r="H50" s="19">
        <v>15000</v>
      </c>
      <c r="I50" s="20">
        <v>3.7410000000000001</v>
      </c>
      <c r="J50" s="13">
        <v>56115</v>
      </c>
      <c r="K50" s="13">
        <v>37334</v>
      </c>
      <c r="L50" s="13">
        <v>17378.125</v>
      </c>
    </row>
    <row r="51" spans="1:12">
      <c r="A51" s="29">
        <v>45446</v>
      </c>
      <c r="B51" s="29" t="str">
        <f t="shared" si="0"/>
        <v>שני</v>
      </c>
      <c r="C51" s="18" t="str">
        <f t="shared" si="1"/>
        <v>2024-06</v>
      </c>
      <c r="D51" s="30" t="s">
        <v>17</v>
      </c>
      <c r="E51" s="31" t="s">
        <v>22</v>
      </c>
      <c r="F51" s="18" t="s">
        <v>26</v>
      </c>
      <c r="G51" s="13">
        <v>3066.0875000000001</v>
      </c>
      <c r="H51" s="19">
        <v>33500</v>
      </c>
      <c r="I51" s="20">
        <v>3.661</v>
      </c>
      <c r="J51" s="13">
        <v>122643.5</v>
      </c>
      <c r="K51" s="13">
        <v>40843</v>
      </c>
      <c r="L51" s="13">
        <v>78734.412500000006</v>
      </c>
    </row>
    <row r="52" spans="1:12">
      <c r="A52" s="29">
        <v>45412</v>
      </c>
      <c r="B52" s="29" t="str">
        <f t="shared" si="0"/>
        <v>שלישי</v>
      </c>
      <c r="C52" s="18" t="str">
        <f t="shared" si="1"/>
        <v>2024-04</v>
      </c>
      <c r="D52" s="30" t="s">
        <v>13</v>
      </c>
      <c r="E52" s="31" t="s">
        <v>28</v>
      </c>
      <c r="F52" s="18" t="s">
        <v>23</v>
      </c>
      <c r="G52" s="13">
        <v>2338.125</v>
      </c>
      <c r="H52" s="19">
        <v>25000</v>
      </c>
      <c r="I52" s="20">
        <v>3.7410000000000001</v>
      </c>
      <c r="J52" s="13">
        <v>93525</v>
      </c>
      <c r="K52" s="13">
        <v>29967</v>
      </c>
      <c r="L52" s="13">
        <v>61219.875</v>
      </c>
    </row>
    <row r="53" spans="1:12">
      <c r="A53" s="29">
        <v>45619</v>
      </c>
      <c r="B53" s="29" t="str">
        <f t="shared" si="0"/>
        <v>שבת</v>
      </c>
      <c r="C53" s="18" t="str">
        <f t="shared" si="1"/>
        <v>2024-11</v>
      </c>
      <c r="D53" s="30" t="s">
        <v>16</v>
      </c>
      <c r="E53" s="31" t="s">
        <v>28</v>
      </c>
      <c r="F53" s="18" t="s">
        <v>27</v>
      </c>
      <c r="G53" s="13">
        <v>2376.6</v>
      </c>
      <c r="H53" s="19">
        <v>25500</v>
      </c>
      <c r="I53" s="20">
        <v>3.7280000000000002</v>
      </c>
      <c r="J53" s="13">
        <v>95064</v>
      </c>
      <c r="K53" s="13">
        <v>33633</v>
      </c>
      <c r="L53" s="13">
        <v>59054.400000000001</v>
      </c>
    </row>
    <row r="54" spans="1:12">
      <c r="A54" s="29">
        <v>45548</v>
      </c>
      <c r="B54" s="29" t="str">
        <f t="shared" si="0"/>
        <v>שישי</v>
      </c>
      <c r="C54" s="18" t="str">
        <f t="shared" si="1"/>
        <v>2024-09</v>
      </c>
      <c r="D54" s="30" t="s">
        <v>14</v>
      </c>
      <c r="E54" s="31" t="s">
        <v>22</v>
      </c>
      <c r="F54" s="18" t="s">
        <v>23</v>
      </c>
      <c r="G54" s="13">
        <v>3707</v>
      </c>
      <c r="H54" s="19">
        <v>40000</v>
      </c>
      <c r="I54" s="20">
        <v>3.7069999999999999</v>
      </c>
      <c r="J54" s="13">
        <v>148280</v>
      </c>
      <c r="K54" s="13">
        <v>24275</v>
      </c>
      <c r="L54" s="13">
        <v>120298</v>
      </c>
    </row>
    <row r="55" spans="1:12">
      <c r="A55" s="29">
        <v>45514</v>
      </c>
      <c r="B55" s="29" t="str">
        <f t="shared" si="0"/>
        <v>שבת</v>
      </c>
      <c r="C55" s="18" t="str">
        <f t="shared" si="1"/>
        <v>2024-08</v>
      </c>
      <c r="D55" s="30" t="s">
        <v>16</v>
      </c>
      <c r="E55" s="31" t="s">
        <v>21</v>
      </c>
      <c r="F55" s="18" t="s">
        <v>27</v>
      </c>
      <c r="G55" s="13">
        <v>1683.9</v>
      </c>
      <c r="H55" s="19">
        <v>18000</v>
      </c>
      <c r="I55" s="20">
        <v>3.742</v>
      </c>
      <c r="J55" s="13">
        <v>67356</v>
      </c>
      <c r="K55" s="13">
        <v>25530</v>
      </c>
      <c r="L55" s="13">
        <v>40142.1</v>
      </c>
    </row>
    <row r="56" spans="1:12">
      <c r="A56" s="29">
        <v>45320</v>
      </c>
      <c r="B56" s="29" t="str">
        <f t="shared" si="0"/>
        <v>שני</v>
      </c>
      <c r="C56" s="18" t="str">
        <f t="shared" si="1"/>
        <v>2024-01</v>
      </c>
      <c r="D56" s="30" t="s">
        <v>17</v>
      </c>
      <c r="E56" s="31" t="s">
        <v>28</v>
      </c>
      <c r="F56" s="18" t="s">
        <v>24</v>
      </c>
      <c r="G56" s="13">
        <v>1566.9750000000001</v>
      </c>
      <c r="H56" s="19">
        <v>17000</v>
      </c>
      <c r="I56" s="20">
        <v>3.6869999999999998</v>
      </c>
      <c r="J56" s="13">
        <v>62679</v>
      </c>
      <c r="K56" s="13">
        <v>41239</v>
      </c>
      <c r="L56" s="13">
        <v>19873.025000000001</v>
      </c>
    </row>
    <row r="57" spans="1:12">
      <c r="A57" s="29">
        <v>45446</v>
      </c>
      <c r="B57" s="29" t="str">
        <f t="shared" si="0"/>
        <v>שני</v>
      </c>
      <c r="C57" s="18" t="str">
        <f t="shared" si="1"/>
        <v>2024-06</v>
      </c>
      <c r="D57" s="30" t="s">
        <v>14</v>
      </c>
      <c r="E57" s="31" t="s">
        <v>21</v>
      </c>
      <c r="F57" s="18" t="s">
        <v>27</v>
      </c>
      <c r="G57" s="13">
        <v>2425.4124999999999</v>
      </c>
      <c r="H57" s="19">
        <v>26500</v>
      </c>
      <c r="I57" s="20">
        <v>3.661</v>
      </c>
      <c r="J57" s="13">
        <v>97016.5</v>
      </c>
      <c r="K57" s="13">
        <v>22012</v>
      </c>
      <c r="L57" s="13">
        <v>72579.087499999994</v>
      </c>
    </row>
    <row r="58" spans="1:12">
      <c r="A58" s="29">
        <v>45361</v>
      </c>
      <c r="B58" s="29" t="str">
        <f t="shared" si="0"/>
        <v>ראשון</v>
      </c>
      <c r="C58" s="18" t="str">
        <f t="shared" si="1"/>
        <v>2024-03</v>
      </c>
      <c r="D58" s="30" t="s">
        <v>14</v>
      </c>
      <c r="E58" s="31" t="s">
        <v>21</v>
      </c>
      <c r="F58" s="18" t="s">
        <v>26</v>
      </c>
      <c r="G58" s="13">
        <v>2057.35</v>
      </c>
      <c r="H58" s="19">
        <v>23000</v>
      </c>
      <c r="I58" s="20">
        <v>3.5779999999999998</v>
      </c>
      <c r="J58" s="13">
        <v>82294</v>
      </c>
      <c r="K58" s="13">
        <v>45169</v>
      </c>
      <c r="L58" s="13">
        <v>35067.65</v>
      </c>
    </row>
    <row r="59" spans="1:12">
      <c r="A59" s="29">
        <v>45550</v>
      </c>
      <c r="B59" s="29" t="str">
        <f t="shared" si="0"/>
        <v>ראשון</v>
      </c>
      <c r="C59" s="18" t="str">
        <f t="shared" si="1"/>
        <v>2024-09</v>
      </c>
      <c r="D59" s="30" t="s">
        <v>13</v>
      </c>
      <c r="E59" s="31" t="s">
        <v>21</v>
      </c>
      <c r="F59" s="18" t="s">
        <v>26</v>
      </c>
      <c r="G59" s="13">
        <v>1204.7750000000001</v>
      </c>
      <c r="H59" s="19">
        <v>13000</v>
      </c>
      <c r="I59" s="20">
        <v>3.7069999999999999</v>
      </c>
      <c r="J59" s="13">
        <v>48191</v>
      </c>
      <c r="K59" s="13">
        <v>32089</v>
      </c>
      <c r="L59" s="13">
        <v>14897.225</v>
      </c>
    </row>
    <row r="60" spans="1:12">
      <c r="A60" s="29">
        <v>45387</v>
      </c>
      <c r="B60" s="29" t="str">
        <f t="shared" si="0"/>
        <v>שישי</v>
      </c>
      <c r="C60" s="18" t="str">
        <f t="shared" si="1"/>
        <v>2024-04</v>
      </c>
      <c r="D60" s="30" t="s">
        <v>16</v>
      </c>
      <c r="E60" s="31" t="s">
        <v>21</v>
      </c>
      <c r="F60" s="18" t="s">
        <v>26</v>
      </c>
      <c r="G60" s="13">
        <v>2811</v>
      </c>
      <c r="H60" s="19">
        <v>30000</v>
      </c>
      <c r="I60" s="20">
        <v>3.7480000000000002</v>
      </c>
      <c r="J60" s="13">
        <v>112440</v>
      </c>
      <c r="K60" s="13">
        <v>47276</v>
      </c>
      <c r="L60" s="13">
        <v>62353</v>
      </c>
    </row>
    <row r="61" spans="1:12">
      <c r="A61" s="29">
        <v>45311</v>
      </c>
      <c r="B61" s="29" t="str">
        <f t="shared" si="0"/>
        <v>שבת</v>
      </c>
      <c r="C61" s="18" t="str">
        <f t="shared" si="1"/>
        <v>2024-01</v>
      </c>
      <c r="D61" s="30" t="s">
        <v>14</v>
      </c>
      <c r="E61" s="31" t="s">
        <v>20</v>
      </c>
      <c r="F61" s="18" t="s">
        <v>25</v>
      </c>
      <c r="G61" s="13">
        <v>3469.6750000000002</v>
      </c>
      <c r="H61" s="19">
        <v>37000</v>
      </c>
      <c r="I61" s="20">
        <v>3.7509999999999999</v>
      </c>
      <c r="J61" s="13">
        <v>138787</v>
      </c>
      <c r="K61" s="13">
        <v>33092</v>
      </c>
      <c r="L61" s="13">
        <v>102225.325</v>
      </c>
    </row>
    <row r="62" spans="1:12">
      <c r="A62" s="29">
        <v>45575</v>
      </c>
      <c r="B62" s="29" t="str">
        <f t="shared" si="0"/>
        <v>חמישי</v>
      </c>
      <c r="C62" s="18" t="str">
        <f t="shared" si="1"/>
        <v>2024-10</v>
      </c>
      <c r="D62" s="30" t="s">
        <v>17</v>
      </c>
      <c r="E62" s="31" t="s">
        <v>20</v>
      </c>
      <c r="F62" s="18" t="s">
        <v>27</v>
      </c>
      <c r="G62" s="13">
        <v>1887</v>
      </c>
      <c r="H62" s="19">
        <v>20000</v>
      </c>
      <c r="I62" s="20">
        <v>3.774</v>
      </c>
      <c r="J62" s="13">
        <v>75480</v>
      </c>
      <c r="K62" s="13">
        <v>41384</v>
      </c>
      <c r="L62" s="13">
        <v>32209</v>
      </c>
    </row>
    <row r="63" spans="1:12">
      <c r="A63" s="29">
        <v>45360</v>
      </c>
      <c r="B63" s="29" t="str">
        <f t="shared" si="0"/>
        <v>שבת</v>
      </c>
      <c r="C63" s="18" t="str">
        <f t="shared" si="1"/>
        <v>2024-03</v>
      </c>
      <c r="D63" s="30" t="s">
        <v>14</v>
      </c>
      <c r="E63" s="31" t="s">
        <v>22</v>
      </c>
      <c r="F63" s="18" t="s">
        <v>23</v>
      </c>
      <c r="G63" s="13">
        <v>1073.4000000000001</v>
      </c>
      <c r="H63" s="19">
        <v>12000</v>
      </c>
      <c r="I63" s="20">
        <v>3.5779999999999998</v>
      </c>
      <c r="J63" s="13">
        <v>42936</v>
      </c>
      <c r="K63" s="13">
        <v>31360</v>
      </c>
      <c r="L63" s="13">
        <v>10502.6</v>
      </c>
    </row>
    <row r="64" spans="1:12">
      <c r="A64" s="29">
        <v>45467</v>
      </c>
      <c r="B64" s="29" t="str">
        <f t="shared" si="0"/>
        <v>שני</v>
      </c>
      <c r="C64" s="18" t="str">
        <f t="shared" si="1"/>
        <v>2024-06</v>
      </c>
      <c r="D64" s="30" t="s">
        <v>15</v>
      </c>
      <c r="E64" s="31" t="s">
        <v>19</v>
      </c>
      <c r="F64" s="18" t="s">
        <v>24</v>
      </c>
      <c r="G64" s="13">
        <v>1443.0500000000002</v>
      </c>
      <c r="H64" s="19">
        <v>15500</v>
      </c>
      <c r="I64" s="20">
        <v>3.7240000000000002</v>
      </c>
      <c r="J64" s="13">
        <v>57722</v>
      </c>
      <c r="K64" s="13">
        <v>42137</v>
      </c>
      <c r="L64" s="13">
        <v>14141.95</v>
      </c>
    </row>
    <row r="65" spans="1:12">
      <c r="A65" s="29">
        <v>45441</v>
      </c>
      <c r="B65" s="29" t="str">
        <f t="shared" si="0"/>
        <v>רביעי</v>
      </c>
      <c r="C65" s="18" t="str">
        <f t="shared" si="1"/>
        <v>2024-05</v>
      </c>
      <c r="D65" s="30" t="s">
        <v>17</v>
      </c>
      <c r="E65" s="31" t="s">
        <v>19</v>
      </c>
      <c r="F65" s="18" t="s">
        <v>25</v>
      </c>
      <c r="G65" s="13">
        <v>1847</v>
      </c>
      <c r="H65" s="19">
        <v>20000</v>
      </c>
      <c r="I65" s="20">
        <v>3.694</v>
      </c>
      <c r="J65" s="13">
        <v>73880</v>
      </c>
      <c r="K65" s="13">
        <v>37609</v>
      </c>
      <c r="L65" s="13">
        <v>34424</v>
      </c>
    </row>
    <row r="66" spans="1:12">
      <c r="A66" s="29">
        <v>45273</v>
      </c>
      <c r="B66" s="29" t="str">
        <f t="shared" si="0"/>
        <v>רביעי</v>
      </c>
      <c r="C66" s="18" t="str">
        <f t="shared" si="1"/>
        <v>2023-12</v>
      </c>
      <c r="D66" s="30" t="s">
        <v>14</v>
      </c>
      <c r="E66" s="31" t="s">
        <v>28</v>
      </c>
      <c r="F66" s="18" t="s">
        <v>27</v>
      </c>
      <c r="G66" s="13">
        <v>1530.375</v>
      </c>
      <c r="H66" s="19">
        <v>16500</v>
      </c>
      <c r="I66" s="20">
        <v>3.71</v>
      </c>
      <c r="J66" s="13">
        <v>61215</v>
      </c>
      <c r="K66" s="13">
        <v>47821</v>
      </c>
      <c r="L66" s="13">
        <v>11863.625</v>
      </c>
    </row>
    <row r="67" spans="1:12">
      <c r="A67" s="29">
        <v>45374</v>
      </c>
      <c r="B67" s="29" t="str">
        <f t="shared" ref="B67:B130" si="2">CHOOSE(WEEKDAY(A67), "ראשון", "שני", "שלישי", "רביעי", "חמישי", "שישי", "שבת")</f>
        <v>שבת</v>
      </c>
      <c r="C67" s="18" t="str">
        <f t="shared" ref="C67:C130" si="3">TEXT(A67, "YYYY-MM")</f>
        <v>2024-03</v>
      </c>
      <c r="D67" s="30" t="s">
        <v>16</v>
      </c>
      <c r="E67" s="31" t="s">
        <v>18</v>
      </c>
      <c r="F67" s="18" t="s">
        <v>25</v>
      </c>
      <c r="G67" s="13">
        <v>2671.2250000000004</v>
      </c>
      <c r="H67" s="19">
        <v>29500</v>
      </c>
      <c r="I67" s="20">
        <v>3.6219999999999999</v>
      </c>
      <c r="J67" s="13">
        <v>106849</v>
      </c>
      <c r="K67" s="13">
        <v>46558</v>
      </c>
      <c r="L67" s="13">
        <v>57619.775000000001</v>
      </c>
    </row>
    <row r="68" spans="1:12">
      <c r="A68" s="29">
        <v>45433</v>
      </c>
      <c r="B68" s="29" t="str">
        <f t="shared" si="2"/>
        <v>שלישי</v>
      </c>
      <c r="C68" s="18" t="str">
        <f t="shared" si="3"/>
        <v>2024-05</v>
      </c>
      <c r="D68" s="30" t="s">
        <v>13</v>
      </c>
      <c r="E68" s="31" t="s">
        <v>21</v>
      </c>
      <c r="F68" s="18" t="s">
        <v>24</v>
      </c>
      <c r="G68" s="13">
        <v>1836</v>
      </c>
      <c r="H68" s="19">
        <v>20000</v>
      </c>
      <c r="I68" s="20">
        <v>3.6720000000000002</v>
      </c>
      <c r="J68" s="13">
        <v>73440</v>
      </c>
      <c r="K68" s="13">
        <v>19346</v>
      </c>
      <c r="L68" s="13">
        <v>52258</v>
      </c>
    </row>
    <row r="69" spans="1:12">
      <c r="A69" s="29">
        <v>45422</v>
      </c>
      <c r="B69" s="29" t="str">
        <f t="shared" si="2"/>
        <v>שישי</v>
      </c>
      <c r="C69" s="18" t="str">
        <f t="shared" si="3"/>
        <v>2024-05</v>
      </c>
      <c r="D69" s="30" t="s">
        <v>14</v>
      </c>
      <c r="E69" s="31" t="s">
        <v>20</v>
      </c>
      <c r="F69" s="18" t="s">
        <v>27</v>
      </c>
      <c r="G69" s="13">
        <v>3162.8500000000004</v>
      </c>
      <c r="H69" s="19">
        <v>34000</v>
      </c>
      <c r="I69" s="20">
        <v>3.7210000000000001</v>
      </c>
      <c r="J69" s="13">
        <v>126514</v>
      </c>
      <c r="K69" s="13">
        <v>27635</v>
      </c>
      <c r="L69" s="13">
        <v>95716.15</v>
      </c>
    </row>
    <row r="70" spans="1:12">
      <c r="A70" s="29">
        <v>45493</v>
      </c>
      <c r="B70" s="29" t="str">
        <f t="shared" si="2"/>
        <v>שבת</v>
      </c>
      <c r="C70" s="18" t="str">
        <f t="shared" si="3"/>
        <v>2024-07</v>
      </c>
      <c r="D70" s="30" t="s">
        <v>15</v>
      </c>
      <c r="E70" s="31" t="s">
        <v>18</v>
      </c>
      <c r="F70" s="18" t="s">
        <v>24</v>
      </c>
      <c r="G70" s="13">
        <v>3616.2250000000004</v>
      </c>
      <c r="H70" s="19">
        <v>39500</v>
      </c>
      <c r="I70" s="20">
        <v>3.6619999999999999</v>
      </c>
      <c r="J70" s="13">
        <v>144649</v>
      </c>
      <c r="K70" s="13">
        <v>44513</v>
      </c>
      <c r="L70" s="13">
        <v>96519.774999999994</v>
      </c>
    </row>
    <row r="71" spans="1:12">
      <c r="A71" s="29">
        <v>45408</v>
      </c>
      <c r="B71" s="29" t="str">
        <f t="shared" si="2"/>
        <v>שישי</v>
      </c>
      <c r="C71" s="18" t="str">
        <f t="shared" si="3"/>
        <v>2024-04</v>
      </c>
      <c r="D71" s="30" t="s">
        <v>15</v>
      </c>
      <c r="E71" s="31" t="s">
        <v>18</v>
      </c>
      <c r="F71" s="18" t="s">
        <v>23</v>
      </c>
      <c r="G71" s="13">
        <v>2815.7750000000001</v>
      </c>
      <c r="H71" s="19">
        <v>29500</v>
      </c>
      <c r="I71" s="20">
        <v>3.8180000000000001</v>
      </c>
      <c r="J71" s="13">
        <v>112631</v>
      </c>
      <c r="K71" s="13">
        <v>20534</v>
      </c>
      <c r="L71" s="13">
        <v>89281.225000000006</v>
      </c>
    </row>
    <row r="72" spans="1:12">
      <c r="A72" s="29">
        <v>45503</v>
      </c>
      <c r="B72" s="29" t="str">
        <f t="shared" si="2"/>
        <v>שלישי</v>
      </c>
      <c r="C72" s="18" t="str">
        <f t="shared" si="3"/>
        <v>2024-07</v>
      </c>
      <c r="D72" s="30" t="s">
        <v>13</v>
      </c>
      <c r="E72" s="31" t="s">
        <v>22</v>
      </c>
      <c r="F72" s="18" t="s">
        <v>25</v>
      </c>
      <c r="G72" s="13">
        <v>1399.875</v>
      </c>
      <c r="H72" s="19">
        <v>15000</v>
      </c>
      <c r="I72" s="20">
        <v>3.7330000000000001</v>
      </c>
      <c r="J72" s="13">
        <v>55995</v>
      </c>
      <c r="K72" s="13">
        <v>20991</v>
      </c>
      <c r="L72" s="13">
        <v>33604.125</v>
      </c>
    </row>
    <row r="73" spans="1:12">
      <c r="A73" s="29">
        <v>45392</v>
      </c>
      <c r="B73" s="29" t="str">
        <f t="shared" si="2"/>
        <v>רביעי</v>
      </c>
      <c r="C73" s="18" t="str">
        <f t="shared" si="3"/>
        <v>2024-04</v>
      </c>
      <c r="D73" s="30" t="s">
        <v>13</v>
      </c>
      <c r="E73" s="31" t="s">
        <v>28</v>
      </c>
      <c r="F73" s="18" t="s">
        <v>23</v>
      </c>
      <c r="G73" s="13">
        <v>2924.7750000000001</v>
      </c>
      <c r="H73" s="19">
        <v>31500</v>
      </c>
      <c r="I73" s="20">
        <v>3.714</v>
      </c>
      <c r="J73" s="13">
        <v>116991</v>
      </c>
      <c r="K73" s="13">
        <v>27436</v>
      </c>
      <c r="L73" s="13">
        <v>86630.225000000006</v>
      </c>
    </row>
    <row r="74" spans="1:12">
      <c r="A74" s="29">
        <v>45459</v>
      </c>
      <c r="B74" s="29" t="str">
        <f t="shared" si="2"/>
        <v>ראשון</v>
      </c>
      <c r="C74" s="18" t="str">
        <f t="shared" si="3"/>
        <v>2024-06</v>
      </c>
      <c r="D74" s="30" t="s">
        <v>14</v>
      </c>
      <c r="E74" s="31" t="s">
        <v>19</v>
      </c>
      <c r="F74" s="18" t="s">
        <v>23</v>
      </c>
      <c r="G74" s="13">
        <v>2885.3250000000003</v>
      </c>
      <c r="H74" s="19">
        <v>31000</v>
      </c>
      <c r="I74" s="20">
        <v>3.7229999999999999</v>
      </c>
      <c r="J74" s="13">
        <v>115413</v>
      </c>
      <c r="K74" s="13">
        <v>42096</v>
      </c>
      <c r="L74" s="13">
        <v>70431.675000000003</v>
      </c>
    </row>
    <row r="75" spans="1:12">
      <c r="A75" s="29">
        <v>45409</v>
      </c>
      <c r="B75" s="29" t="str">
        <f t="shared" si="2"/>
        <v>שבת</v>
      </c>
      <c r="C75" s="18" t="str">
        <f t="shared" si="3"/>
        <v>2024-04</v>
      </c>
      <c r="D75" s="30" t="s">
        <v>17</v>
      </c>
      <c r="E75" s="31" t="s">
        <v>21</v>
      </c>
      <c r="F75" s="18" t="s">
        <v>25</v>
      </c>
      <c r="G75" s="13">
        <v>2815.7750000000001</v>
      </c>
      <c r="H75" s="19">
        <v>29500</v>
      </c>
      <c r="I75" s="20">
        <v>3.8180000000000001</v>
      </c>
      <c r="J75" s="13">
        <v>112631</v>
      </c>
      <c r="K75" s="13">
        <v>28788</v>
      </c>
      <c r="L75" s="13">
        <v>81027.225000000006</v>
      </c>
    </row>
    <row r="76" spans="1:12">
      <c r="A76" s="29">
        <v>45408</v>
      </c>
      <c r="B76" s="29" t="str">
        <f t="shared" si="2"/>
        <v>שישי</v>
      </c>
      <c r="C76" s="18" t="str">
        <f t="shared" si="3"/>
        <v>2024-04</v>
      </c>
      <c r="D76" s="30" t="s">
        <v>16</v>
      </c>
      <c r="E76" s="31" t="s">
        <v>28</v>
      </c>
      <c r="F76" s="18" t="s">
        <v>27</v>
      </c>
      <c r="G76" s="13">
        <v>2243.0750000000003</v>
      </c>
      <c r="H76" s="19">
        <v>23500</v>
      </c>
      <c r="I76" s="20">
        <v>3.8180000000000001</v>
      </c>
      <c r="J76" s="13">
        <v>89723</v>
      </c>
      <c r="K76" s="13">
        <v>41810</v>
      </c>
      <c r="L76" s="13">
        <v>45669.925000000003</v>
      </c>
    </row>
    <row r="77" spans="1:12">
      <c r="A77" s="29">
        <v>45277</v>
      </c>
      <c r="B77" s="29" t="str">
        <f t="shared" si="2"/>
        <v>ראשון</v>
      </c>
      <c r="C77" s="18" t="str">
        <f t="shared" si="3"/>
        <v>2023-12</v>
      </c>
      <c r="D77" s="30" t="s">
        <v>16</v>
      </c>
      <c r="E77" s="31" t="s">
        <v>21</v>
      </c>
      <c r="F77" s="18" t="s">
        <v>27</v>
      </c>
      <c r="G77" s="13">
        <v>1874.7250000000001</v>
      </c>
      <c r="H77" s="19">
        <v>20500</v>
      </c>
      <c r="I77" s="20">
        <v>3.6579999999999999</v>
      </c>
      <c r="J77" s="13">
        <v>74989</v>
      </c>
      <c r="K77" s="13">
        <v>44584</v>
      </c>
      <c r="L77" s="13">
        <v>28530.275000000001</v>
      </c>
    </row>
    <row r="78" spans="1:12">
      <c r="A78" s="29">
        <v>45449</v>
      </c>
      <c r="B78" s="29" t="str">
        <f t="shared" si="2"/>
        <v>חמישי</v>
      </c>
      <c r="C78" s="18" t="str">
        <f t="shared" si="3"/>
        <v>2024-06</v>
      </c>
      <c r="D78" s="30" t="s">
        <v>16</v>
      </c>
      <c r="E78" s="31" t="s">
        <v>19</v>
      </c>
      <c r="F78" s="18" t="s">
        <v>23</v>
      </c>
      <c r="G78" s="13">
        <v>2234.4</v>
      </c>
      <c r="H78" s="19">
        <v>24000</v>
      </c>
      <c r="I78" s="20">
        <v>3.7240000000000002</v>
      </c>
      <c r="J78" s="13">
        <v>89376</v>
      </c>
      <c r="K78" s="13">
        <v>41080</v>
      </c>
      <c r="L78" s="13">
        <v>46061.599999999999</v>
      </c>
    </row>
    <row r="79" spans="1:12">
      <c r="A79" s="29">
        <v>45321</v>
      </c>
      <c r="B79" s="29" t="str">
        <f t="shared" si="2"/>
        <v>שלישי</v>
      </c>
      <c r="C79" s="18" t="str">
        <f t="shared" si="3"/>
        <v>2024-01</v>
      </c>
      <c r="D79" s="30" t="s">
        <v>15</v>
      </c>
      <c r="E79" s="31" t="s">
        <v>19</v>
      </c>
      <c r="F79" s="18" t="s">
        <v>23</v>
      </c>
      <c r="G79" s="13">
        <v>3606.3500000000004</v>
      </c>
      <c r="H79" s="19">
        <v>39500</v>
      </c>
      <c r="I79" s="20">
        <v>3.6520000000000001</v>
      </c>
      <c r="J79" s="13">
        <v>144254</v>
      </c>
      <c r="K79" s="13">
        <v>20184</v>
      </c>
      <c r="L79" s="13">
        <v>120463.65</v>
      </c>
    </row>
    <row r="80" spans="1:12">
      <c r="A80" s="29">
        <v>45572</v>
      </c>
      <c r="B80" s="29" t="str">
        <f t="shared" si="2"/>
        <v>שני</v>
      </c>
      <c r="C80" s="18" t="str">
        <f t="shared" si="3"/>
        <v>2024-10</v>
      </c>
      <c r="D80" s="30" t="s">
        <v>15</v>
      </c>
      <c r="E80" s="31" t="s">
        <v>28</v>
      </c>
      <c r="F80" s="18" t="s">
        <v>24</v>
      </c>
      <c r="G80" s="13">
        <v>1987.65</v>
      </c>
      <c r="H80" s="19">
        <v>21000</v>
      </c>
      <c r="I80" s="20">
        <v>3.786</v>
      </c>
      <c r="J80" s="13">
        <v>79506</v>
      </c>
      <c r="K80" s="13">
        <v>32402</v>
      </c>
      <c r="L80" s="13">
        <v>45116.35</v>
      </c>
    </row>
    <row r="81" spans="1:12">
      <c r="A81" s="29">
        <v>45430</v>
      </c>
      <c r="B81" s="29" t="str">
        <f t="shared" si="2"/>
        <v>שבת</v>
      </c>
      <c r="C81" s="18" t="str">
        <f t="shared" si="3"/>
        <v>2024-05</v>
      </c>
      <c r="D81" s="30" t="s">
        <v>14</v>
      </c>
      <c r="E81" s="31" t="s">
        <v>28</v>
      </c>
      <c r="F81" s="18" t="s">
        <v>26</v>
      </c>
      <c r="G81" s="13">
        <v>3297.9500000000003</v>
      </c>
      <c r="H81" s="19">
        <v>35500</v>
      </c>
      <c r="I81" s="20">
        <v>3.7160000000000002</v>
      </c>
      <c r="J81" s="13">
        <v>131918</v>
      </c>
      <c r="K81" s="13">
        <v>40162</v>
      </c>
      <c r="L81" s="13">
        <v>88458.05</v>
      </c>
    </row>
    <row r="82" spans="1:12">
      <c r="A82" s="29">
        <v>45391</v>
      </c>
      <c r="B82" s="29" t="str">
        <f t="shared" si="2"/>
        <v>שלישי</v>
      </c>
      <c r="C82" s="18" t="str">
        <f t="shared" si="3"/>
        <v>2024-04</v>
      </c>
      <c r="D82" s="30" t="s">
        <v>13</v>
      </c>
      <c r="E82" s="31" t="s">
        <v>21</v>
      </c>
      <c r="F82" s="18" t="s">
        <v>26</v>
      </c>
      <c r="G82" s="13">
        <v>2534.8125</v>
      </c>
      <c r="H82" s="19">
        <v>27500</v>
      </c>
      <c r="I82" s="20">
        <v>3.6869999999999998</v>
      </c>
      <c r="J82" s="13">
        <v>101392.5</v>
      </c>
      <c r="K82" s="13">
        <v>45323</v>
      </c>
      <c r="L82" s="13">
        <v>53534.6875</v>
      </c>
    </row>
    <row r="83" spans="1:12">
      <c r="A83" s="29">
        <v>45352</v>
      </c>
      <c r="B83" s="29" t="str">
        <f t="shared" si="2"/>
        <v>שישי</v>
      </c>
      <c r="C83" s="18" t="str">
        <f t="shared" si="3"/>
        <v>2024-03</v>
      </c>
      <c r="D83" s="30" t="s">
        <v>17</v>
      </c>
      <c r="E83" s="31" t="s">
        <v>18</v>
      </c>
      <c r="F83" s="18" t="s">
        <v>26</v>
      </c>
      <c r="G83" s="13">
        <v>1069.5</v>
      </c>
      <c r="H83" s="19">
        <v>12000</v>
      </c>
      <c r="I83" s="20">
        <v>3.5649999999999999</v>
      </c>
      <c r="J83" s="13">
        <v>42780</v>
      </c>
      <c r="K83" s="13">
        <v>44079</v>
      </c>
      <c r="L83" s="13">
        <v>-2368.5</v>
      </c>
    </row>
    <row r="84" spans="1:12">
      <c r="A84" s="29">
        <v>45397</v>
      </c>
      <c r="B84" s="29" t="str">
        <f t="shared" si="2"/>
        <v>שני</v>
      </c>
      <c r="C84" s="18" t="str">
        <f t="shared" si="3"/>
        <v>2024-04</v>
      </c>
      <c r="D84" s="30" t="s">
        <v>13</v>
      </c>
      <c r="E84" s="31" t="s">
        <v>22</v>
      </c>
      <c r="F84" s="18" t="s">
        <v>27</v>
      </c>
      <c r="G84" s="13">
        <v>2276.0500000000002</v>
      </c>
      <c r="H84" s="19">
        <v>24500</v>
      </c>
      <c r="I84" s="20">
        <v>3.7160000000000002</v>
      </c>
      <c r="J84" s="13">
        <v>91042</v>
      </c>
      <c r="K84" s="13">
        <v>39875</v>
      </c>
      <c r="L84" s="13">
        <v>48890.95</v>
      </c>
    </row>
    <row r="85" spans="1:12">
      <c r="A85" s="29">
        <v>45582</v>
      </c>
      <c r="B85" s="29" t="str">
        <f t="shared" si="2"/>
        <v>חמישי</v>
      </c>
      <c r="C85" s="18" t="str">
        <f t="shared" si="3"/>
        <v>2024-10</v>
      </c>
      <c r="D85" s="30" t="s">
        <v>13</v>
      </c>
      <c r="E85" s="31" t="s">
        <v>22</v>
      </c>
      <c r="F85" s="18" t="s">
        <v>25</v>
      </c>
      <c r="G85" s="13">
        <v>1881.5</v>
      </c>
      <c r="H85" s="19">
        <v>20000</v>
      </c>
      <c r="I85" s="20">
        <v>3.7629999999999999</v>
      </c>
      <c r="J85" s="13">
        <v>75260</v>
      </c>
      <c r="K85" s="13">
        <v>36110</v>
      </c>
      <c r="L85" s="13">
        <v>37268.5</v>
      </c>
    </row>
    <row r="86" spans="1:12">
      <c r="A86" s="29">
        <v>45357</v>
      </c>
      <c r="B86" s="29" t="str">
        <f t="shared" si="2"/>
        <v>רביעי</v>
      </c>
      <c r="C86" s="18" t="str">
        <f t="shared" si="3"/>
        <v>2024-03</v>
      </c>
      <c r="D86" s="30" t="s">
        <v>16</v>
      </c>
      <c r="E86" s="31" t="s">
        <v>18</v>
      </c>
      <c r="F86" s="18" t="s">
        <v>24</v>
      </c>
      <c r="G86" s="13">
        <v>1353</v>
      </c>
      <c r="H86" s="19">
        <v>15000</v>
      </c>
      <c r="I86" s="20">
        <v>3.6080000000000001</v>
      </c>
      <c r="J86" s="13">
        <v>54120</v>
      </c>
      <c r="K86" s="13">
        <v>20607</v>
      </c>
      <c r="L86" s="13">
        <v>32160</v>
      </c>
    </row>
    <row r="87" spans="1:12">
      <c r="A87" s="29">
        <v>45425</v>
      </c>
      <c r="B87" s="29" t="str">
        <f t="shared" si="2"/>
        <v>שני</v>
      </c>
      <c r="C87" s="18" t="str">
        <f t="shared" si="3"/>
        <v>2024-05</v>
      </c>
      <c r="D87" s="30" t="s">
        <v>17</v>
      </c>
      <c r="E87" s="31" t="s">
        <v>19</v>
      </c>
      <c r="F87" s="18" t="s">
        <v>25</v>
      </c>
      <c r="G87" s="13">
        <v>2560.25</v>
      </c>
      <c r="H87" s="19">
        <v>27500</v>
      </c>
      <c r="I87" s="20">
        <v>3.7240000000000002</v>
      </c>
      <c r="J87" s="13">
        <v>102410</v>
      </c>
      <c r="K87" s="13">
        <v>32421</v>
      </c>
      <c r="L87" s="13">
        <v>67428.75</v>
      </c>
    </row>
    <row r="88" spans="1:12">
      <c r="A88" s="29">
        <v>45374</v>
      </c>
      <c r="B88" s="29" t="str">
        <f t="shared" si="2"/>
        <v>שבת</v>
      </c>
      <c r="C88" s="18" t="str">
        <f t="shared" si="3"/>
        <v>2024-03</v>
      </c>
      <c r="D88" s="30" t="s">
        <v>15</v>
      </c>
      <c r="E88" s="31" t="s">
        <v>21</v>
      </c>
      <c r="F88" s="18" t="s">
        <v>27</v>
      </c>
      <c r="G88" s="13">
        <v>1901.5500000000002</v>
      </c>
      <c r="H88" s="19">
        <v>21000</v>
      </c>
      <c r="I88" s="20">
        <v>3.6219999999999999</v>
      </c>
      <c r="J88" s="13">
        <v>76062</v>
      </c>
      <c r="K88" s="13">
        <v>35680</v>
      </c>
      <c r="L88" s="13">
        <v>38480.449999999997</v>
      </c>
    </row>
    <row r="89" spans="1:12">
      <c r="A89" s="29">
        <v>45477</v>
      </c>
      <c r="B89" s="29" t="str">
        <f t="shared" si="2"/>
        <v>חמישי</v>
      </c>
      <c r="C89" s="18" t="str">
        <f t="shared" si="3"/>
        <v>2024-07</v>
      </c>
      <c r="D89" s="30" t="s">
        <v>13</v>
      </c>
      <c r="E89" s="31" t="s">
        <v>19</v>
      </c>
      <c r="F89" s="18" t="s">
        <v>23</v>
      </c>
      <c r="G89" s="13">
        <v>1730.2125000000001</v>
      </c>
      <c r="H89" s="19">
        <v>18500</v>
      </c>
      <c r="I89" s="20">
        <v>3.7410000000000001</v>
      </c>
      <c r="J89" s="13">
        <v>69208.5</v>
      </c>
      <c r="K89" s="13">
        <v>21834</v>
      </c>
      <c r="L89" s="13">
        <v>45644.287499999999</v>
      </c>
    </row>
    <row r="90" spans="1:12">
      <c r="A90" s="29">
        <v>45555</v>
      </c>
      <c r="B90" s="29" t="str">
        <f t="shared" si="2"/>
        <v>שישי</v>
      </c>
      <c r="C90" s="18" t="str">
        <f t="shared" si="3"/>
        <v>2024-09</v>
      </c>
      <c r="D90" s="30" t="s">
        <v>14</v>
      </c>
      <c r="E90" s="31" t="s">
        <v>20</v>
      </c>
      <c r="F90" s="18" t="s">
        <v>24</v>
      </c>
      <c r="G90" s="13">
        <v>1458.9375</v>
      </c>
      <c r="H90" s="19">
        <v>15500</v>
      </c>
      <c r="I90" s="20">
        <v>3.7650000000000001</v>
      </c>
      <c r="J90" s="13">
        <v>58357.5</v>
      </c>
      <c r="K90" s="13">
        <v>20135</v>
      </c>
      <c r="L90" s="13">
        <v>36763.5625</v>
      </c>
    </row>
    <row r="91" spans="1:12">
      <c r="A91" s="29">
        <v>45421</v>
      </c>
      <c r="B91" s="29" t="str">
        <f t="shared" si="2"/>
        <v>חמישי</v>
      </c>
      <c r="C91" s="18" t="str">
        <f t="shared" si="3"/>
        <v>2024-05</v>
      </c>
      <c r="D91" s="30" t="s">
        <v>17</v>
      </c>
      <c r="E91" s="31" t="s">
        <v>19</v>
      </c>
      <c r="F91" s="18" t="s">
        <v>23</v>
      </c>
      <c r="G91" s="13">
        <v>3741</v>
      </c>
      <c r="H91" s="19">
        <v>40000</v>
      </c>
      <c r="I91" s="20">
        <v>3.7410000000000001</v>
      </c>
      <c r="J91" s="13">
        <v>149640</v>
      </c>
      <c r="K91" s="13">
        <v>44740</v>
      </c>
      <c r="L91" s="13">
        <v>101159</v>
      </c>
    </row>
    <row r="92" spans="1:12">
      <c r="A92" s="29">
        <v>45564</v>
      </c>
      <c r="B92" s="29" t="str">
        <f t="shared" si="2"/>
        <v>ראשון</v>
      </c>
      <c r="C92" s="18" t="str">
        <f t="shared" si="3"/>
        <v>2024-09</v>
      </c>
      <c r="D92" s="30" t="s">
        <v>16</v>
      </c>
      <c r="E92" s="31" t="s">
        <v>19</v>
      </c>
      <c r="F92" s="18" t="s">
        <v>27</v>
      </c>
      <c r="G92" s="13">
        <v>1018.6</v>
      </c>
      <c r="H92" s="19">
        <v>11000</v>
      </c>
      <c r="I92" s="20">
        <v>3.7040000000000002</v>
      </c>
      <c r="J92" s="13">
        <v>40744</v>
      </c>
      <c r="K92" s="13">
        <v>37269</v>
      </c>
      <c r="L92" s="13">
        <v>2456.4</v>
      </c>
    </row>
    <row r="93" spans="1:12">
      <c r="A93" s="29">
        <v>45554</v>
      </c>
      <c r="B93" s="29" t="str">
        <f t="shared" si="2"/>
        <v>חמישי</v>
      </c>
      <c r="C93" s="18" t="str">
        <f t="shared" si="3"/>
        <v>2024-09</v>
      </c>
      <c r="D93" s="30" t="s">
        <v>13</v>
      </c>
      <c r="E93" s="31" t="s">
        <v>21</v>
      </c>
      <c r="F93" s="18" t="s">
        <v>23</v>
      </c>
      <c r="G93" s="13">
        <v>2631.3</v>
      </c>
      <c r="H93" s="19">
        <v>28000</v>
      </c>
      <c r="I93" s="20">
        <v>3.7589999999999999</v>
      </c>
      <c r="J93" s="13">
        <v>105252</v>
      </c>
      <c r="K93" s="13">
        <v>37755</v>
      </c>
      <c r="L93" s="13">
        <v>64865.7</v>
      </c>
    </row>
    <row r="94" spans="1:12">
      <c r="A94" s="29">
        <v>45458</v>
      </c>
      <c r="B94" s="29" t="str">
        <f t="shared" si="2"/>
        <v>שבת</v>
      </c>
      <c r="C94" s="18" t="str">
        <f t="shared" si="3"/>
        <v>2024-06</v>
      </c>
      <c r="D94" s="30" t="s">
        <v>14</v>
      </c>
      <c r="E94" s="31" t="s">
        <v>28</v>
      </c>
      <c r="F94" s="18" t="s">
        <v>25</v>
      </c>
      <c r="G94" s="13">
        <v>3211.0875000000001</v>
      </c>
      <c r="H94" s="19">
        <v>34500</v>
      </c>
      <c r="I94" s="20">
        <v>3.7229999999999999</v>
      </c>
      <c r="J94" s="13">
        <v>128443.5</v>
      </c>
      <c r="K94" s="13">
        <v>37492</v>
      </c>
      <c r="L94" s="13">
        <v>87740.412500000006</v>
      </c>
    </row>
    <row r="95" spans="1:12">
      <c r="A95" s="29">
        <v>45517</v>
      </c>
      <c r="B95" s="29" t="str">
        <f t="shared" si="2"/>
        <v>שלישי</v>
      </c>
      <c r="C95" s="18" t="str">
        <f t="shared" si="3"/>
        <v>2024-08</v>
      </c>
      <c r="D95" s="30" t="s">
        <v>16</v>
      </c>
      <c r="E95" s="31" t="s">
        <v>21</v>
      </c>
      <c r="F95" s="18" t="s">
        <v>23</v>
      </c>
      <c r="G95" s="13">
        <v>2214.875</v>
      </c>
      <c r="H95" s="19">
        <v>23500</v>
      </c>
      <c r="I95" s="20">
        <v>3.77</v>
      </c>
      <c r="J95" s="13">
        <v>88595</v>
      </c>
      <c r="K95" s="13">
        <v>41619</v>
      </c>
      <c r="L95" s="13">
        <v>44761.125</v>
      </c>
    </row>
    <row r="96" spans="1:12">
      <c r="A96" s="29">
        <v>45619</v>
      </c>
      <c r="B96" s="29" t="str">
        <f t="shared" si="2"/>
        <v>שבת</v>
      </c>
      <c r="C96" s="18" t="str">
        <f t="shared" si="3"/>
        <v>2024-11</v>
      </c>
      <c r="D96" s="30" t="s">
        <v>14</v>
      </c>
      <c r="E96" s="31" t="s">
        <v>28</v>
      </c>
      <c r="F96" s="18" t="s">
        <v>23</v>
      </c>
      <c r="G96" s="13">
        <v>2190.2000000000003</v>
      </c>
      <c r="H96" s="19">
        <v>23500</v>
      </c>
      <c r="I96" s="20">
        <v>3.7280000000000002</v>
      </c>
      <c r="J96" s="13">
        <v>87608</v>
      </c>
      <c r="K96" s="13">
        <v>45492</v>
      </c>
      <c r="L96" s="13">
        <v>39925.800000000003</v>
      </c>
    </row>
    <row r="97" spans="1:12">
      <c r="A97" s="29">
        <v>45353</v>
      </c>
      <c r="B97" s="29" t="str">
        <f t="shared" si="2"/>
        <v>שבת</v>
      </c>
      <c r="C97" s="18" t="str">
        <f t="shared" si="3"/>
        <v>2024-03</v>
      </c>
      <c r="D97" s="30" t="s">
        <v>15</v>
      </c>
      <c r="E97" s="31" t="s">
        <v>28</v>
      </c>
      <c r="F97" s="18" t="s">
        <v>27</v>
      </c>
      <c r="G97" s="13">
        <v>1604.25</v>
      </c>
      <c r="H97" s="19">
        <v>18000</v>
      </c>
      <c r="I97" s="20">
        <v>3.5649999999999999</v>
      </c>
      <c r="J97" s="13">
        <v>64170</v>
      </c>
      <c r="K97" s="13">
        <v>18665</v>
      </c>
      <c r="L97" s="13">
        <v>43900.75</v>
      </c>
    </row>
    <row r="98" spans="1:12">
      <c r="A98" s="29">
        <v>45272</v>
      </c>
      <c r="B98" s="29" t="str">
        <f t="shared" si="2"/>
        <v>שלישי</v>
      </c>
      <c r="C98" s="18" t="str">
        <f t="shared" si="3"/>
        <v>2023-12</v>
      </c>
      <c r="D98" s="30" t="s">
        <v>14</v>
      </c>
      <c r="E98" s="31" t="s">
        <v>18</v>
      </c>
      <c r="F98" s="18" t="s">
        <v>24</v>
      </c>
      <c r="G98" s="13">
        <v>1019.7</v>
      </c>
      <c r="H98" s="19">
        <v>11000</v>
      </c>
      <c r="I98" s="20">
        <v>3.7080000000000002</v>
      </c>
      <c r="J98" s="13">
        <v>40788</v>
      </c>
      <c r="K98" s="13">
        <v>17278</v>
      </c>
      <c r="L98" s="13">
        <v>22490.3</v>
      </c>
    </row>
    <row r="99" spans="1:12">
      <c r="A99" s="29">
        <v>45539</v>
      </c>
      <c r="B99" s="29" t="str">
        <f t="shared" si="2"/>
        <v>רביעי</v>
      </c>
      <c r="C99" s="18" t="str">
        <f t="shared" si="3"/>
        <v>2024-09</v>
      </c>
      <c r="D99" s="30" t="s">
        <v>16</v>
      </c>
      <c r="E99" s="31" t="s">
        <v>28</v>
      </c>
      <c r="F99" s="18" t="s">
        <v>25</v>
      </c>
      <c r="G99" s="13">
        <v>3722</v>
      </c>
      <c r="H99" s="19">
        <v>40000</v>
      </c>
      <c r="I99" s="20">
        <v>3.722</v>
      </c>
      <c r="J99" s="13">
        <v>148880</v>
      </c>
      <c r="K99" s="13">
        <v>24043</v>
      </c>
      <c r="L99" s="13">
        <v>121115</v>
      </c>
    </row>
    <row r="100" spans="1:12">
      <c r="A100" s="29">
        <v>45276</v>
      </c>
      <c r="B100" s="29" t="str">
        <f t="shared" si="2"/>
        <v>שבת</v>
      </c>
      <c r="C100" s="18" t="str">
        <f t="shared" si="3"/>
        <v>2023-12</v>
      </c>
      <c r="D100" s="30" t="s">
        <v>15</v>
      </c>
      <c r="E100" s="31" t="s">
        <v>18</v>
      </c>
      <c r="F100" s="18" t="s">
        <v>23</v>
      </c>
      <c r="G100" s="13">
        <v>1005.95</v>
      </c>
      <c r="H100" s="19">
        <v>11000</v>
      </c>
      <c r="I100" s="20">
        <v>3.6579999999999999</v>
      </c>
      <c r="J100" s="13">
        <v>40238</v>
      </c>
      <c r="K100" s="13">
        <v>47508</v>
      </c>
      <c r="L100" s="13">
        <v>-8275.9500000000007</v>
      </c>
    </row>
    <row r="101" spans="1:12">
      <c r="A101" s="29">
        <v>45605</v>
      </c>
      <c r="B101" s="29" t="str">
        <f t="shared" si="2"/>
        <v>שבת</v>
      </c>
      <c r="C101" s="18" t="str">
        <f t="shared" si="3"/>
        <v>2024-11</v>
      </c>
      <c r="D101" s="30" t="s">
        <v>14</v>
      </c>
      <c r="E101" s="31" t="s">
        <v>19</v>
      </c>
      <c r="F101" s="18" t="s">
        <v>24</v>
      </c>
      <c r="G101" s="13">
        <v>3303.2750000000001</v>
      </c>
      <c r="H101" s="19">
        <v>35500</v>
      </c>
      <c r="I101" s="20">
        <v>3.722</v>
      </c>
      <c r="J101" s="13">
        <v>132131</v>
      </c>
      <c r="K101" s="13">
        <v>36628</v>
      </c>
      <c r="L101" s="13">
        <v>92199.725000000006</v>
      </c>
    </row>
    <row r="102" spans="1:12">
      <c r="A102" s="29">
        <v>45559</v>
      </c>
      <c r="B102" s="29" t="str">
        <f t="shared" si="2"/>
        <v>שלישי</v>
      </c>
      <c r="C102" s="18" t="str">
        <f t="shared" si="3"/>
        <v>2024-09</v>
      </c>
      <c r="D102" s="30" t="s">
        <v>17</v>
      </c>
      <c r="E102" s="31" t="s">
        <v>20</v>
      </c>
      <c r="F102" s="18" t="s">
        <v>24</v>
      </c>
      <c r="G102" s="13">
        <v>3442.8625000000002</v>
      </c>
      <c r="H102" s="19">
        <v>36500</v>
      </c>
      <c r="I102" s="20">
        <v>3.7730000000000001</v>
      </c>
      <c r="J102" s="13">
        <v>137714.5</v>
      </c>
      <c r="K102" s="13">
        <v>39599</v>
      </c>
      <c r="L102" s="13">
        <v>94672.637499999997</v>
      </c>
    </row>
    <row r="103" spans="1:12">
      <c r="A103" s="29">
        <v>45376</v>
      </c>
      <c r="B103" s="29" t="str">
        <f t="shared" si="2"/>
        <v>שני</v>
      </c>
      <c r="C103" s="18" t="str">
        <f t="shared" si="3"/>
        <v>2024-03</v>
      </c>
      <c r="D103" s="30" t="s">
        <v>13</v>
      </c>
      <c r="E103" s="31" t="s">
        <v>20</v>
      </c>
      <c r="F103" s="18" t="s">
        <v>27</v>
      </c>
      <c r="G103" s="13">
        <v>2490.125</v>
      </c>
      <c r="H103" s="19">
        <v>27500</v>
      </c>
      <c r="I103" s="20">
        <v>3.6219999999999999</v>
      </c>
      <c r="J103" s="13">
        <v>99605</v>
      </c>
      <c r="K103" s="13">
        <v>29368</v>
      </c>
      <c r="L103" s="13">
        <v>67746.875</v>
      </c>
    </row>
    <row r="104" spans="1:12">
      <c r="A104" s="29">
        <v>45371</v>
      </c>
      <c r="B104" s="29" t="str">
        <f t="shared" si="2"/>
        <v>רביעי</v>
      </c>
      <c r="C104" s="18" t="str">
        <f t="shared" si="3"/>
        <v>2024-03</v>
      </c>
      <c r="D104" s="30" t="s">
        <v>15</v>
      </c>
      <c r="E104" s="31" t="s">
        <v>21</v>
      </c>
      <c r="F104" s="18" t="s">
        <v>23</v>
      </c>
      <c r="G104" s="13">
        <v>920.25</v>
      </c>
      <c r="H104" s="19">
        <v>10000</v>
      </c>
      <c r="I104" s="20">
        <v>3.681</v>
      </c>
      <c r="J104" s="13">
        <v>36810</v>
      </c>
      <c r="K104" s="13">
        <v>33725</v>
      </c>
      <c r="L104" s="13">
        <v>2164.75</v>
      </c>
    </row>
    <row r="105" spans="1:12">
      <c r="A105" s="29">
        <v>45418</v>
      </c>
      <c r="B105" s="29" t="str">
        <f t="shared" si="2"/>
        <v>שני</v>
      </c>
      <c r="C105" s="18" t="str">
        <f t="shared" si="3"/>
        <v>2024-05</v>
      </c>
      <c r="D105" s="30" t="s">
        <v>13</v>
      </c>
      <c r="E105" s="31" t="s">
        <v>18</v>
      </c>
      <c r="F105" s="18" t="s">
        <v>23</v>
      </c>
      <c r="G105" s="13">
        <v>1215.825</v>
      </c>
      <c r="H105" s="19">
        <v>13000</v>
      </c>
      <c r="I105" s="20">
        <v>3.7410000000000001</v>
      </c>
      <c r="J105" s="13">
        <v>48633</v>
      </c>
      <c r="K105" s="13">
        <v>47335</v>
      </c>
      <c r="L105" s="13">
        <v>82.174999999999955</v>
      </c>
    </row>
    <row r="106" spans="1:12">
      <c r="A106" s="29">
        <v>45434</v>
      </c>
      <c r="B106" s="29" t="str">
        <f t="shared" si="2"/>
        <v>רביעי</v>
      </c>
      <c r="C106" s="18" t="str">
        <f t="shared" si="3"/>
        <v>2024-05</v>
      </c>
      <c r="D106" s="30" t="s">
        <v>13</v>
      </c>
      <c r="E106" s="31" t="s">
        <v>21</v>
      </c>
      <c r="F106" s="18" t="s">
        <v>27</v>
      </c>
      <c r="G106" s="13">
        <v>2479.9500000000003</v>
      </c>
      <c r="H106" s="19">
        <v>27000</v>
      </c>
      <c r="I106" s="20">
        <v>3.6739999999999999</v>
      </c>
      <c r="J106" s="13">
        <v>99198</v>
      </c>
      <c r="K106" s="13">
        <v>29270</v>
      </c>
      <c r="L106" s="13">
        <v>67448.05</v>
      </c>
    </row>
    <row r="107" spans="1:12">
      <c r="A107" s="29">
        <v>45467</v>
      </c>
      <c r="B107" s="29" t="str">
        <f t="shared" si="2"/>
        <v>שני</v>
      </c>
      <c r="C107" s="18" t="str">
        <f t="shared" si="3"/>
        <v>2024-06</v>
      </c>
      <c r="D107" s="30" t="s">
        <v>16</v>
      </c>
      <c r="E107" s="31" t="s">
        <v>21</v>
      </c>
      <c r="F107" s="18" t="s">
        <v>27</v>
      </c>
      <c r="G107" s="13">
        <v>3351.6000000000004</v>
      </c>
      <c r="H107" s="19">
        <v>36000</v>
      </c>
      <c r="I107" s="20">
        <v>3.7240000000000002</v>
      </c>
      <c r="J107" s="13">
        <v>134064</v>
      </c>
      <c r="K107" s="13">
        <v>44695</v>
      </c>
      <c r="L107" s="13">
        <v>86017.4</v>
      </c>
    </row>
    <row r="108" spans="1:12">
      <c r="A108" s="29">
        <v>45568</v>
      </c>
      <c r="B108" s="29" t="str">
        <f t="shared" si="2"/>
        <v>חמישי</v>
      </c>
      <c r="C108" s="18" t="str">
        <f t="shared" si="3"/>
        <v>2024-10</v>
      </c>
      <c r="D108" s="30" t="s">
        <v>17</v>
      </c>
      <c r="E108" s="31" t="s">
        <v>22</v>
      </c>
      <c r="F108" s="18" t="s">
        <v>23</v>
      </c>
      <c r="G108" s="13">
        <v>1349.2250000000001</v>
      </c>
      <c r="H108" s="19">
        <v>14500</v>
      </c>
      <c r="I108" s="20">
        <v>3.722</v>
      </c>
      <c r="J108" s="13">
        <v>53969</v>
      </c>
      <c r="K108" s="13">
        <v>34124</v>
      </c>
      <c r="L108" s="13">
        <v>18495.775000000001</v>
      </c>
    </row>
    <row r="109" spans="1:12">
      <c r="A109" s="29">
        <v>45317</v>
      </c>
      <c r="B109" s="29" t="str">
        <f t="shared" si="2"/>
        <v>שישי</v>
      </c>
      <c r="C109" s="18" t="str">
        <f t="shared" si="3"/>
        <v>2024-01</v>
      </c>
      <c r="D109" s="30" t="s">
        <v>17</v>
      </c>
      <c r="E109" s="31" t="s">
        <v>28</v>
      </c>
      <c r="F109" s="18" t="s">
        <v>25</v>
      </c>
      <c r="G109" s="13">
        <v>1297.45</v>
      </c>
      <c r="H109" s="19">
        <v>14000</v>
      </c>
      <c r="I109" s="20">
        <v>3.7069999999999999</v>
      </c>
      <c r="J109" s="13">
        <v>51898</v>
      </c>
      <c r="K109" s="13">
        <v>20249</v>
      </c>
      <c r="L109" s="13">
        <v>30351.55</v>
      </c>
    </row>
    <row r="110" spans="1:12">
      <c r="A110" s="29">
        <v>45505</v>
      </c>
      <c r="B110" s="29" t="str">
        <f t="shared" si="2"/>
        <v>חמישי</v>
      </c>
      <c r="C110" s="18" t="str">
        <f t="shared" si="3"/>
        <v>2024-08</v>
      </c>
      <c r="D110" s="30" t="s">
        <v>14</v>
      </c>
      <c r="E110" s="31" t="s">
        <v>21</v>
      </c>
      <c r="F110" s="18" t="s">
        <v>23</v>
      </c>
      <c r="G110" s="13">
        <v>2512.2000000000003</v>
      </c>
      <c r="H110" s="19">
        <v>26500</v>
      </c>
      <c r="I110" s="20">
        <v>3.7919999999999998</v>
      </c>
      <c r="J110" s="13">
        <v>100488</v>
      </c>
      <c r="K110" s="13">
        <v>36913</v>
      </c>
      <c r="L110" s="13">
        <v>61062.8</v>
      </c>
    </row>
    <row r="111" spans="1:12">
      <c r="A111" s="29">
        <v>45598</v>
      </c>
      <c r="B111" s="29" t="str">
        <f t="shared" si="2"/>
        <v>שבת</v>
      </c>
      <c r="C111" s="18" t="str">
        <f t="shared" si="3"/>
        <v>2024-11</v>
      </c>
      <c r="D111" s="30" t="s">
        <v>15</v>
      </c>
      <c r="E111" s="31" t="s">
        <v>20</v>
      </c>
      <c r="F111" s="18" t="s">
        <v>26</v>
      </c>
      <c r="G111" s="13">
        <v>1880.5</v>
      </c>
      <c r="H111" s="19">
        <v>20000</v>
      </c>
      <c r="I111" s="20">
        <v>3.7610000000000001</v>
      </c>
      <c r="J111" s="13">
        <v>75220</v>
      </c>
      <c r="K111" s="13">
        <v>19807</v>
      </c>
      <c r="L111" s="13">
        <v>53532.5</v>
      </c>
    </row>
    <row r="112" spans="1:12">
      <c r="A112" s="29">
        <v>45348</v>
      </c>
      <c r="B112" s="29" t="str">
        <f t="shared" si="2"/>
        <v>שני</v>
      </c>
      <c r="C112" s="18" t="str">
        <f t="shared" si="3"/>
        <v>2024-02</v>
      </c>
      <c r="D112" s="30" t="s">
        <v>13</v>
      </c>
      <c r="E112" s="31" t="s">
        <v>22</v>
      </c>
      <c r="F112" s="18" t="s">
        <v>23</v>
      </c>
      <c r="G112" s="13">
        <v>1550.825</v>
      </c>
      <c r="H112" s="19">
        <v>17000</v>
      </c>
      <c r="I112" s="20">
        <v>3.649</v>
      </c>
      <c r="J112" s="13">
        <v>62033</v>
      </c>
      <c r="K112" s="13">
        <v>47957</v>
      </c>
      <c r="L112" s="13">
        <v>12525.174999999999</v>
      </c>
    </row>
    <row r="113" spans="1:12">
      <c r="A113" s="29">
        <v>45612</v>
      </c>
      <c r="B113" s="29" t="str">
        <f t="shared" si="2"/>
        <v>שבת</v>
      </c>
      <c r="C113" s="18" t="str">
        <f t="shared" si="3"/>
        <v>2024-11</v>
      </c>
      <c r="D113" s="30" t="s">
        <v>17</v>
      </c>
      <c r="E113" s="31" t="s">
        <v>22</v>
      </c>
      <c r="F113" s="18" t="s">
        <v>27</v>
      </c>
      <c r="G113" s="13">
        <v>1356.8375000000001</v>
      </c>
      <c r="H113" s="19">
        <v>14500</v>
      </c>
      <c r="I113" s="20">
        <v>3.7429999999999999</v>
      </c>
      <c r="J113" s="13">
        <v>54273.5</v>
      </c>
      <c r="K113" s="13">
        <v>40770</v>
      </c>
      <c r="L113" s="13">
        <v>12146.6625</v>
      </c>
    </row>
    <row r="114" spans="1:12">
      <c r="A114" s="29">
        <v>45439</v>
      </c>
      <c r="B114" s="29" t="str">
        <f t="shared" si="2"/>
        <v>שני</v>
      </c>
      <c r="C114" s="18" t="str">
        <f t="shared" si="3"/>
        <v>2024-05</v>
      </c>
      <c r="D114" s="30" t="s">
        <v>13</v>
      </c>
      <c r="E114" s="31" t="s">
        <v>21</v>
      </c>
      <c r="F114" s="18" t="s">
        <v>25</v>
      </c>
      <c r="G114" s="13">
        <v>2662.9250000000002</v>
      </c>
      <c r="H114" s="19">
        <v>29000</v>
      </c>
      <c r="I114" s="20">
        <v>3.673</v>
      </c>
      <c r="J114" s="13">
        <v>106517</v>
      </c>
      <c r="K114" s="13">
        <v>31426</v>
      </c>
      <c r="L114" s="13">
        <v>72428.074999999997</v>
      </c>
    </row>
    <row r="115" spans="1:12">
      <c r="A115" s="29">
        <v>45340</v>
      </c>
      <c r="B115" s="29" t="str">
        <f t="shared" si="2"/>
        <v>ראשון</v>
      </c>
      <c r="C115" s="18" t="str">
        <f t="shared" si="3"/>
        <v>2024-02</v>
      </c>
      <c r="D115" s="30" t="s">
        <v>14</v>
      </c>
      <c r="E115" s="31" t="s">
        <v>19</v>
      </c>
      <c r="F115" s="18" t="s">
        <v>26</v>
      </c>
      <c r="G115" s="13">
        <v>2796.9750000000004</v>
      </c>
      <c r="H115" s="19">
        <v>31000</v>
      </c>
      <c r="I115" s="20">
        <v>3.609</v>
      </c>
      <c r="J115" s="13">
        <v>111879</v>
      </c>
      <c r="K115" s="13">
        <v>37308</v>
      </c>
      <c r="L115" s="13">
        <v>71774.024999999994</v>
      </c>
    </row>
    <row r="116" spans="1:12">
      <c r="A116" s="29">
        <v>45380</v>
      </c>
      <c r="B116" s="29" t="str">
        <f t="shared" si="2"/>
        <v>שישי</v>
      </c>
      <c r="C116" s="18" t="str">
        <f t="shared" si="3"/>
        <v>2024-03</v>
      </c>
      <c r="D116" s="30" t="s">
        <v>13</v>
      </c>
      <c r="E116" s="31" t="s">
        <v>21</v>
      </c>
      <c r="F116" s="18" t="s">
        <v>26</v>
      </c>
      <c r="G116" s="13">
        <v>2760.75</v>
      </c>
      <c r="H116" s="19">
        <v>30000</v>
      </c>
      <c r="I116" s="20">
        <v>3.681</v>
      </c>
      <c r="J116" s="13">
        <v>110430</v>
      </c>
      <c r="K116" s="13">
        <v>47469</v>
      </c>
      <c r="L116" s="13">
        <v>60200.25</v>
      </c>
    </row>
    <row r="117" spans="1:12">
      <c r="A117" s="29">
        <v>45510</v>
      </c>
      <c r="B117" s="29" t="str">
        <f t="shared" si="2"/>
        <v>שלישי</v>
      </c>
      <c r="C117" s="18" t="str">
        <f t="shared" si="3"/>
        <v>2024-08</v>
      </c>
      <c r="D117" s="30" t="s">
        <v>14</v>
      </c>
      <c r="E117" s="31" t="s">
        <v>20</v>
      </c>
      <c r="F117" s="18" t="s">
        <v>25</v>
      </c>
      <c r="G117" s="13">
        <v>2257.7625000000003</v>
      </c>
      <c r="H117" s="19">
        <v>23500</v>
      </c>
      <c r="I117" s="20">
        <v>3.843</v>
      </c>
      <c r="J117" s="13">
        <v>90310.5</v>
      </c>
      <c r="K117" s="13">
        <v>15634</v>
      </c>
      <c r="L117" s="13">
        <v>72418.737500000003</v>
      </c>
    </row>
    <row r="118" spans="1:12">
      <c r="A118" s="29">
        <v>45466</v>
      </c>
      <c r="B118" s="29" t="str">
        <f t="shared" si="2"/>
        <v>ראשון</v>
      </c>
      <c r="C118" s="18" t="str">
        <f t="shared" si="3"/>
        <v>2024-06</v>
      </c>
      <c r="D118" s="30" t="s">
        <v>15</v>
      </c>
      <c r="E118" s="31" t="s">
        <v>19</v>
      </c>
      <c r="F118" s="18" t="s">
        <v>27</v>
      </c>
      <c r="G118" s="13">
        <v>3411.8375000000001</v>
      </c>
      <c r="H118" s="19">
        <v>36500</v>
      </c>
      <c r="I118" s="20">
        <v>3.7389999999999999</v>
      </c>
      <c r="J118" s="13">
        <v>136473.5</v>
      </c>
      <c r="K118" s="13">
        <v>18922</v>
      </c>
      <c r="L118" s="13">
        <v>114139.66250000001</v>
      </c>
    </row>
    <row r="119" spans="1:12">
      <c r="A119" s="29">
        <v>45353</v>
      </c>
      <c r="B119" s="29" t="str">
        <f t="shared" si="2"/>
        <v>שבת</v>
      </c>
      <c r="C119" s="18" t="str">
        <f t="shared" si="3"/>
        <v>2024-03</v>
      </c>
      <c r="D119" s="30" t="s">
        <v>17</v>
      </c>
      <c r="E119" s="31" t="s">
        <v>28</v>
      </c>
      <c r="F119" s="18" t="s">
        <v>26</v>
      </c>
      <c r="G119" s="13">
        <v>1069.5</v>
      </c>
      <c r="H119" s="19">
        <v>12000</v>
      </c>
      <c r="I119" s="20">
        <v>3.5649999999999999</v>
      </c>
      <c r="J119" s="13">
        <v>42780</v>
      </c>
      <c r="K119" s="13">
        <v>17902</v>
      </c>
      <c r="L119" s="13">
        <v>23808.5</v>
      </c>
    </row>
    <row r="120" spans="1:12">
      <c r="A120" s="29">
        <v>45295</v>
      </c>
      <c r="B120" s="29" t="str">
        <f t="shared" si="2"/>
        <v>חמישי</v>
      </c>
      <c r="C120" s="18" t="str">
        <f t="shared" si="3"/>
        <v>2024-01</v>
      </c>
      <c r="D120" s="30" t="s">
        <v>16</v>
      </c>
      <c r="E120" s="31" t="s">
        <v>19</v>
      </c>
      <c r="F120" s="18" t="s">
        <v>27</v>
      </c>
      <c r="G120" s="13">
        <v>3511.2000000000003</v>
      </c>
      <c r="H120" s="19">
        <v>38500</v>
      </c>
      <c r="I120" s="20">
        <v>3.6480000000000001</v>
      </c>
      <c r="J120" s="13">
        <v>140448</v>
      </c>
      <c r="K120" s="13">
        <v>32423</v>
      </c>
      <c r="L120" s="13">
        <v>104513.8</v>
      </c>
    </row>
    <row r="121" spans="1:12">
      <c r="A121" s="29">
        <v>45555</v>
      </c>
      <c r="B121" s="29" t="str">
        <f t="shared" si="2"/>
        <v>שישי</v>
      </c>
      <c r="C121" s="18" t="str">
        <f t="shared" si="3"/>
        <v>2024-09</v>
      </c>
      <c r="D121" s="30" t="s">
        <v>15</v>
      </c>
      <c r="E121" s="31" t="s">
        <v>22</v>
      </c>
      <c r="F121" s="18" t="s">
        <v>24</v>
      </c>
      <c r="G121" s="13">
        <v>2964.9375</v>
      </c>
      <c r="H121" s="19">
        <v>31500</v>
      </c>
      <c r="I121" s="20">
        <v>3.7650000000000001</v>
      </c>
      <c r="J121" s="13">
        <v>118597.5</v>
      </c>
      <c r="K121" s="13">
        <v>42723</v>
      </c>
      <c r="L121" s="13">
        <v>72909.5625</v>
      </c>
    </row>
    <row r="122" spans="1:12">
      <c r="A122" s="29">
        <v>45565</v>
      </c>
      <c r="B122" s="29" t="str">
        <f t="shared" si="2"/>
        <v>שני</v>
      </c>
      <c r="C122" s="18" t="str">
        <f t="shared" si="3"/>
        <v>2024-09</v>
      </c>
      <c r="D122" s="30" t="s">
        <v>15</v>
      </c>
      <c r="E122" s="31" t="s">
        <v>18</v>
      </c>
      <c r="F122" s="18" t="s">
        <v>26</v>
      </c>
      <c r="G122" s="13">
        <v>1391.25</v>
      </c>
      <c r="H122" s="19">
        <v>15000</v>
      </c>
      <c r="I122" s="20">
        <v>3.71</v>
      </c>
      <c r="J122" s="13">
        <v>55650</v>
      </c>
      <c r="K122" s="13">
        <v>19636</v>
      </c>
      <c r="L122" s="13">
        <v>34622.75</v>
      </c>
    </row>
    <row r="123" spans="1:12">
      <c r="A123" s="29">
        <v>45344</v>
      </c>
      <c r="B123" s="29" t="str">
        <f t="shared" si="2"/>
        <v>חמישי</v>
      </c>
      <c r="C123" s="18" t="str">
        <f t="shared" si="3"/>
        <v>2024-02</v>
      </c>
      <c r="D123" s="30" t="s">
        <v>16</v>
      </c>
      <c r="E123" s="31" t="s">
        <v>19</v>
      </c>
      <c r="F123" s="18" t="s">
        <v>27</v>
      </c>
      <c r="G123" s="13">
        <v>2003.1000000000001</v>
      </c>
      <c r="H123" s="19">
        <v>22000</v>
      </c>
      <c r="I123" s="20">
        <v>3.6419999999999999</v>
      </c>
      <c r="J123" s="13">
        <v>80124</v>
      </c>
      <c r="K123" s="13">
        <v>44990</v>
      </c>
      <c r="L123" s="13">
        <v>33130.9</v>
      </c>
    </row>
    <row r="124" spans="1:12">
      <c r="A124" s="29">
        <v>45273</v>
      </c>
      <c r="B124" s="29" t="str">
        <f t="shared" si="2"/>
        <v>רביעי</v>
      </c>
      <c r="C124" s="18" t="str">
        <f t="shared" si="3"/>
        <v>2023-12</v>
      </c>
      <c r="D124" s="30" t="s">
        <v>13</v>
      </c>
      <c r="E124" s="31" t="s">
        <v>21</v>
      </c>
      <c r="F124" s="18" t="s">
        <v>25</v>
      </c>
      <c r="G124" s="13">
        <v>3014.375</v>
      </c>
      <c r="H124" s="19">
        <v>32500</v>
      </c>
      <c r="I124" s="20">
        <v>3.71</v>
      </c>
      <c r="J124" s="13">
        <v>120575</v>
      </c>
      <c r="K124" s="13">
        <v>17997</v>
      </c>
      <c r="L124" s="13">
        <v>99563.625</v>
      </c>
    </row>
    <row r="125" spans="1:12">
      <c r="A125" s="29">
        <v>45480</v>
      </c>
      <c r="B125" s="29" t="str">
        <f t="shared" si="2"/>
        <v>ראשון</v>
      </c>
      <c r="C125" s="18" t="str">
        <f t="shared" si="3"/>
        <v>2024-07</v>
      </c>
      <c r="D125" s="30" t="s">
        <v>15</v>
      </c>
      <c r="E125" s="31" t="s">
        <v>21</v>
      </c>
      <c r="F125" s="18" t="s">
        <v>24</v>
      </c>
      <c r="G125" s="13">
        <v>1255.8375000000001</v>
      </c>
      <c r="H125" s="19">
        <v>13500</v>
      </c>
      <c r="I125" s="20">
        <v>3.7210000000000001</v>
      </c>
      <c r="J125" s="13">
        <v>50233.5</v>
      </c>
      <c r="K125" s="13">
        <v>44741</v>
      </c>
      <c r="L125" s="13">
        <v>4236.6625000000004</v>
      </c>
    </row>
    <row r="126" spans="1:12">
      <c r="A126" s="29">
        <v>45546</v>
      </c>
      <c r="B126" s="29" t="str">
        <f t="shared" si="2"/>
        <v>רביעי</v>
      </c>
      <c r="C126" s="18" t="str">
        <f t="shared" si="3"/>
        <v>2024-09</v>
      </c>
      <c r="D126" s="30" t="s">
        <v>14</v>
      </c>
      <c r="E126" s="31" t="s">
        <v>28</v>
      </c>
      <c r="F126" s="18" t="s">
        <v>24</v>
      </c>
      <c r="G126" s="13">
        <v>2731.8</v>
      </c>
      <c r="H126" s="19">
        <v>29000</v>
      </c>
      <c r="I126" s="20">
        <v>3.7679999999999998</v>
      </c>
      <c r="J126" s="13">
        <v>109272</v>
      </c>
      <c r="K126" s="13">
        <v>37609</v>
      </c>
      <c r="L126" s="13">
        <v>68931.199999999997</v>
      </c>
    </row>
    <row r="127" spans="1:12">
      <c r="A127" s="29">
        <v>45529</v>
      </c>
      <c r="B127" s="29" t="str">
        <f t="shared" si="2"/>
        <v>ראשון</v>
      </c>
      <c r="C127" s="18" t="str">
        <f t="shared" si="3"/>
        <v>2024-08</v>
      </c>
      <c r="D127" s="30" t="s">
        <v>17</v>
      </c>
      <c r="E127" s="31" t="s">
        <v>19</v>
      </c>
      <c r="F127" s="18" t="s">
        <v>25</v>
      </c>
      <c r="G127" s="13">
        <v>2176.1</v>
      </c>
      <c r="H127" s="19">
        <v>23500</v>
      </c>
      <c r="I127" s="20">
        <v>3.7040000000000002</v>
      </c>
      <c r="J127" s="13">
        <v>87044</v>
      </c>
      <c r="K127" s="13">
        <v>32166</v>
      </c>
      <c r="L127" s="13">
        <v>52701.9</v>
      </c>
    </row>
    <row r="128" spans="1:12">
      <c r="A128" s="29">
        <v>45561</v>
      </c>
      <c r="B128" s="29" t="str">
        <f t="shared" si="2"/>
        <v>חמישי</v>
      </c>
      <c r="C128" s="18" t="str">
        <f t="shared" si="3"/>
        <v>2024-09</v>
      </c>
      <c r="D128" s="30" t="s">
        <v>14</v>
      </c>
      <c r="E128" s="31" t="s">
        <v>21</v>
      </c>
      <c r="F128" s="18" t="s">
        <v>24</v>
      </c>
      <c r="G128" s="13">
        <v>3601.65</v>
      </c>
      <c r="H128" s="19">
        <v>39000</v>
      </c>
      <c r="I128" s="20">
        <v>3.694</v>
      </c>
      <c r="J128" s="13">
        <v>144066</v>
      </c>
      <c r="K128" s="13">
        <v>28213</v>
      </c>
      <c r="L128" s="13">
        <v>112251.35</v>
      </c>
    </row>
    <row r="129" spans="1:12">
      <c r="A129" s="29">
        <v>45318</v>
      </c>
      <c r="B129" s="29" t="str">
        <f t="shared" si="2"/>
        <v>שבת</v>
      </c>
      <c r="C129" s="18" t="str">
        <f t="shared" si="3"/>
        <v>2024-01</v>
      </c>
      <c r="D129" s="30" t="s">
        <v>17</v>
      </c>
      <c r="E129" s="31" t="s">
        <v>20</v>
      </c>
      <c r="F129" s="18" t="s">
        <v>26</v>
      </c>
      <c r="G129" s="13">
        <v>1760.825</v>
      </c>
      <c r="H129" s="19">
        <v>19000</v>
      </c>
      <c r="I129" s="20">
        <v>3.7069999999999999</v>
      </c>
      <c r="J129" s="13">
        <v>70433</v>
      </c>
      <c r="K129" s="13">
        <v>31007</v>
      </c>
      <c r="L129" s="13">
        <v>37665.175000000003</v>
      </c>
    </row>
    <row r="130" spans="1:12">
      <c r="A130" s="29">
        <v>45563</v>
      </c>
      <c r="B130" s="29" t="str">
        <f t="shared" si="2"/>
        <v>שבת</v>
      </c>
      <c r="C130" s="18" t="str">
        <f t="shared" si="3"/>
        <v>2024-09</v>
      </c>
      <c r="D130" s="30" t="s">
        <v>16</v>
      </c>
      <c r="E130" s="31" t="s">
        <v>22</v>
      </c>
      <c r="F130" s="18" t="s">
        <v>27</v>
      </c>
      <c r="G130" s="13">
        <v>2037.2</v>
      </c>
      <c r="H130" s="19">
        <v>22000</v>
      </c>
      <c r="I130" s="20">
        <v>3.7040000000000002</v>
      </c>
      <c r="J130" s="13">
        <v>81488</v>
      </c>
      <c r="K130" s="13">
        <v>35687</v>
      </c>
      <c r="L130" s="13">
        <v>43763.8</v>
      </c>
    </row>
    <row r="131" spans="1:12">
      <c r="A131" s="29">
        <v>45608</v>
      </c>
      <c r="B131" s="29" t="str">
        <f t="shared" ref="B131:B194" si="4">CHOOSE(WEEKDAY(A131), "ראשון", "שני", "שלישי", "רביעי", "חמישי", "שישי", "שבת")</f>
        <v>שלישי</v>
      </c>
      <c r="C131" s="18" t="str">
        <f t="shared" ref="C131:C194" si="5">TEXT(A131, "YYYY-MM")</f>
        <v>2024-11</v>
      </c>
      <c r="D131" s="30" t="s">
        <v>16</v>
      </c>
      <c r="E131" s="31" t="s">
        <v>22</v>
      </c>
      <c r="F131" s="18" t="s">
        <v>23</v>
      </c>
      <c r="G131" s="13">
        <v>2249.4</v>
      </c>
      <c r="H131" s="19">
        <v>24000</v>
      </c>
      <c r="I131" s="20">
        <v>3.7490000000000001</v>
      </c>
      <c r="J131" s="13">
        <v>89976</v>
      </c>
      <c r="K131" s="13">
        <v>46269</v>
      </c>
      <c r="L131" s="13">
        <v>41457.599999999999</v>
      </c>
    </row>
    <row r="132" spans="1:12">
      <c r="A132" s="29">
        <v>45315</v>
      </c>
      <c r="B132" s="29" t="str">
        <f t="shared" si="4"/>
        <v>רביעי</v>
      </c>
      <c r="C132" s="18" t="str">
        <f t="shared" si="5"/>
        <v>2024-01</v>
      </c>
      <c r="D132" s="30" t="s">
        <v>17</v>
      </c>
      <c r="E132" s="31" t="s">
        <v>21</v>
      </c>
      <c r="F132" s="18" t="s">
        <v>26</v>
      </c>
      <c r="G132" s="13">
        <v>3255</v>
      </c>
      <c r="H132" s="19">
        <v>35000</v>
      </c>
      <c r="I132" s="20">
        <v>3.72</v>
      </c>
      <c r="J132" s="13">
        <v>130200</v>
      </c>
      <c r="K132" s="13">
        <v>35954</v>
      </c>
      <c r="L132" s="13">
        <v>90991</v>
      </c>
    </row>
    <row r="133" spans="1:12">
      <c r="A133" s="29">
        <v>45304</v>
      </c>
      <c r="B133" s="29" t="str">
        <f t="shared" si="4"/>
        <v>שבת</v>
      </c>
      <c r="C133" s="18" t="str">
        <f t="shared" si="5"/>
        <v>2024-01</v>
      </c>
      <c r="D133" s="30" t="s">
        <v>15</v>
      </c>
      <c r="E133" s="31" t="s">
        <v>21</v>
      </c>
      <c r="F133" s="18" t="s">
        <v>27</v>
      </c>
      <c r="G133" s="13">
        <v>3122.2000000000003</v>
      </c>
      <c r="H133" s="19">
        <v>33500</v>
      </c>
      <c r="I133" s="20">
        <v>3.7280000000000002</v>
      </c>
      <c r="J133" s="13">
        <v>124888</v>
      </c>
      <c r="K133" s="13">
        <v>28236</v>
      </c>
      <c r="L133" s="13">
        <v>93529.8</v>
      </c>
    </row>
    <row r="134" spans="1:12">
      <c r="A134" s="29">
        <v>45386</v>
      </c>
      <c r="B134" s="29" t="str">
        <f t="shared" si="4"/>
        <v>חמישי</v>
      </c>
      <c r="C134" s="18" t="str">
        <f t="shared" si="5"/>
        <v>2024-04</v>
      </c>
      <c r="D134" s="30" t="s">
        <v>17</v>
      </c>
      <c r="E134" s="31" t="s">
        <v>28</v>
      </c>
      <c r="F134" s="18" t="s">
        <v>25</v>
      </c>
      <c r="G134" s="13">
        <v>2136.7000000000003</v>
      </c>
      <c r="H134" s="19">
        <v>23000</v>
      </c>
      <c r="I134" s="20">
        <v>3.7160000000000002</v>
      </c>
      <c r="J134" s="13">
        <v>85468</v>
      </c>
      <c r="K134" s="13">
        <v>24896</v>
      </c>
      <c r="L134" s="13">
        <v>58435.3</v>
      </c>
    </row>
    <row r="135" spans="1:12">
      <c r="A135" s="29">
        <v>45297</v>
      </c>
      <c r="B135" s="29" t="str">
        <f t="shared" si="4"/>
        <v>שבת</v>
      </c>
      <c r="C135" s="18" t="str">
        <f t="shared" si="5"/>
        <v>2024-01</v>
      </c>
      <c r="D135" s="30" t="s">
        <v>16</v>
      </c>
      <c r="E135" s="31" t="s">
        <v>18</v>
      </c>
      <c r="F135" s="18" t="s">
        <v>25</v>
      </c>
      <c r="G135" s="13">
        <v>1736.6000000000001</v>
      </c>
      <c r="H135" s="19">
        <v>19000</v>
      </c>
      <c r="I135" s="20">
        <v>3.6560000000000001</v>
      </c>
      <c r="J135" s="13">
        <v>69464</v>
      </c>
      <c r="K135" s="13">
        <v>35651</v>
      </c>
      <c r="L135" s="13">
        <v>32076.400000000001</v>
      </c>
    </row>
    <row r="136" spans="1:12">
      <c r="A136" s="29">
        <v>45414</v>
      </c>
      <c r="B136" s="29" t="str">
        <f t="shared" si="4"/>
        <v>חמישי</v>
      </c>
      <c r="C136" s="18" t="str">
        <f t="shared" si="5"/>
        <v>2024-05</v>
      </c>
      <c r="D136" s="30" t="s">
        <v>16</v>
      </c>
      <c r="E136" s="31" t="s">
        <v>21</v>
      </c>
      <c r="F136" s="18" t="s">
        <v>23</v>
      </c>
      <c r="G136" s="13">
        <v>934.5</v>
      </c>
      <c r="H136" s="19">
        <v>10000</v>
      </c>
      <c r="I136" s="20">
        <v>3.738</v>
      </c>
      <c r="J136" s="13">
        <v>37380</v>
      </c>
      <c r="K136" s="13">
        <v>42534</v>
      </c>
      <c r="L136" s="13">
        <v>-6088.5</v>
      </c>
    </row>
    <row r="137" spans="1:12">
      <c r="A137" s="29">
        <v>45546</v>
      </c>
      <c r="B137" s="29" t="str">
        <f t="shared" si="4"/>
        <v>רביעי</v>
      </c>
      <c r="C137" s="18" t="str">
        <f t="shared" si="5"/>
        <v>2024-09</v>
      </c>
      <c r="D137" s="30" t="s">
        <v>17</v>
      </c>
      <c r="E137" s="31" t="s">
        <v>28</v>
      </c>
      <c r="F137" s="18" t="s">
        <v>24</v>
      </c>
      <c r="G137" s="13">
        <v>3014.4</v>
      </c>
      <c r="H137" s="19">
        <v>32000</v>
      </c>
      <c r="I137" s="20">
        <v>3.7679999999999998</v>
      </c>
      <c r="J137" s="13">
        <v>120576</v>
      </c>
      <c r="K137" s="13">
        <v>28223</v>
      </c>
      <c r="L137" s="13">
        <v>89338.6</v>
      </c>
    </row>
    <row r="138" spans="1:12">
      <c r="A138" s="29">
        <v>45463</v>
      </c>
      <c r="B138" s="29" t="str">
        <f t="shared" si="4"/>
        <v>חמישי</v>
      </c>
      <c r="C138" s="18" t="str">
        <f t="shared" si="5"/>
        <v>2024-06</v>
      </c>
      <c r="D138" s="30" t="s">
        <v>14</v>
      </c>
      <c r="E138" s="31" t="s">
        <v>22</v>
      </c>
      <c r="F138" s="18" t="s">
        <v>23</v>
      </c>
      <c r="G138" s="13">
        <v>2789.25</v>
      </c>
      <c r="H138" s="19">
        <v>30000</v>
      </c>
      <c r="I138" s="20">
        <v>3.7189999999999999</v>
      </c>
      <c r="J138" s="13">
        <v>111570</v>
      </c>
      <c r="K138" s="13">
        <v>15024</v>
      </c>
      <c r="L138" s="13">
        <v>93756.75</v>
      </c>
    </row>
    <row r="139" spans="1:12">
      <c r="A139" s="29">
        <v>45367</v>
      </c>
      <c r="B139" s="29" t="str">
        <f t="shared" si="4"/>
        <v>שבת</v>
      </c>
      <c r="C139" s="18" t="str">
        <f t="shared" si="5"/>
        <v>2024-03</v>
      </c>
      <c r="D139" s="30" t="s">
        <v>13</v>
      </c>
      <c r="E139" s="31" t="s">
        <v>18</v>
      </c>
      <c r="F139" s="18" t="s">
        <v>27</v>
      </c>
      <c r="G139" s="13">
        <v>3516.0125000000003</v>
      </c>
      <c r="H139" s="19">
        <v>38500</v>
      </c>
      <c r="I139" s="20">
        <v>3.653</v>
      </c>
      <c r="J139" s="13">
        <v>140640.5</v>
      </c>
      <c r="K139" s="13">
        <v>27977</v>
      </c>
      <c r="L139" s="13">
        <v>109147.4875</v>
      </c>
    </row>
    <row r="140" spans="1:12">
      <c r="A140" s="29">
        <v>45523</v>
      </c>
      <c r="B140" s="29" t="str">
        <f t="shared" si="4"/>
        <v>שני</v>
      </c>
      <c r="C140" s="18" t="str">
        <f t="shared" si="5"/>
        <v>2024-08</v>
      </c>
      <c r="D140" s="30" t="s">
        <v>14</v>
      </c>
      <c r="E140" s="31" t="s">
        <v>19</v>
      </c>
      <c r="F140" s="18" t="s">
        <v>23</v>
      </c>
      <c r="G140" s="13">
        <v>2035.5500000000002</v>
      </c>
      <c r="H140" s="19">
        <v>22000</v>
      </c>
      <c r="I140" s="20">
        <v>3.7010000000000001</v>
      </c>
      <c r="J140" s="13">
        <v>81422</v>
      </c>
      <c r="K140" s="13">
        <v>16560</v>
      </c>
      <c r="L140" s="13">
        <v>62826.45</v>
      </c>
    </row>
    <row r="141" spans="1:12">
      <c r="A141" s="29">
        <v>45374</v>
      </c>
      <c r="B141" s="29" t="str">
        <f t="shared" si="4"/>
        <v>שבת</v>
      </c>
      <c r="C141" s="18" t="str">
        <f t="shared" si="5"/>
        <v>2024-03</v>
      </c>
      <c r="D141" s="30" t="s">
        <v>17</v>
      </c>
      <c r="E141" s="31" t="s">
        <v>21</v>
      </c>
      <c r="F141" s="18" t="s">
        <v>26</v>
      </c>
      <c r="G141" s="13">
        <v>3123.9750000000004</v>
      </c>
      <c r="H141" s="19">
        <v>34500</v>
      </c>
      <c r="I141" s="20">
        <v>3.6219999999999999</v>
      </c>
      <c r="J141" s="13">
        <v>124959</v>
      </c>
      <c r="K141" s="13">
        <v>41894</v>
      </c>
      <c r="L141" s="13">
        <v>79941.024999999994</v>
      </c>
    </row>
    <row r="142" spans="1:12">
      <c r="A142" s="29">
        <v>45545</v>
      </c>
      <c r="B142" s="29" t="str">
        <f t="shared" si="4"/>
        <v>שלישי</v>
      </c>
      <c r="C142" s="18" t="str">
        <f t="shared" si="5"/>
        <v>2024-09</v>
      </c>
      <c r="D142" s="30" t="s">
        <v>15</v>
      </c>
      <c r="E142" s="31" t="s">
        <v>28</v>
      </c>
      <c r="F142" s="18" t="s">
        <v>24</v>
      </c>
      <c r="G142" s="13">
        <v>3339.6625000000004</v>
      </c>
      <c r="H142" s="19">
        <v>35500</v>
      </c>
      <c r="I142" s="20">
        <v>3.7629999999999999</v>
      </c>
      <c r="J142" s="13">
        <v>133586.5</v>
      </c>
      <c r="K142" s="13">
        <v>41204</v>
      </c>
      <c r="L142" s="13">
        <v>89042.837499999994</v>
      </c>
    </row>
    <row r="143" spans="1:12">
      <c r="A143" s="29">
        <v>45420</v>
      </c>
      <c r="B143" s="29" t="str">
        <f t="shared" si="4"/>
        <v>רביעי</v>
      </c>
      <c r="C143" s="18" t="str">
        <f t="shared" si="5"/>
        <v>2024-05</v>
      </c>
      <c r="D143" s="30" t="s">
        <v>15</v>
      </c>
      <c r="E143" s="31" t="s">
        <v>20</v>
      </c>
      <c r="F143" s="18" t="s">
        <v>23</v>
      </c>
      <c r="G143" s="13">
        <v>3527.3500000000004</v>
      </c>
      <c r="H143" s="19">
        <v>38000</v>
      </c>
      <c r="I143" s="20">
        <v>3.7130000000000001</v>
      </c>
      <c r="J143" s="13">
        <v>141094</v>
      </c>
      <c r="K143" s="13">
        <v>44082</v>
      </c>
      <c r="L143" s="13">
        <v>93484.65</v>
      </c>
    </row>
    <row r="144" spans="1:12">
      <c r="A144" s="29">
        <v>45392</v>
      </c>
      <c r="B144" s="29" t="str">
        <f t="shared" si="4"/>
        <v>רביעי</v>
      </c>
      <c r="C144" s="18" t="str">
        <f t="shared" si="5"/>
        <v>2024-04</v>
      </c>
      <c r="D144" s="30" t="s">
        <v>13</v>
      </c>
      <c r="E144" s="31" t="s">
        <v>28</v>
      </c>
      <c r="F144" s="18" t="s">
        <v>27</v>
      </c>
      <c r="G144" s="13">
        <v>2089.125</v>
      </c>
      <c r="H144" s="19">
        <v>22500</v>
      </c>
      <c r="I144" s="20">
        <v>3.714</v>
      </c>
      <c r="J144" s="13">
        <v>83565</v>
      </c>
      <c r="K144" s="13">
        <v>42634</v>
      </c>
      <c r="L144" s="13">
        <v>38841.875</v>
      </c>
    </row>
    <row r="145" spans="1:12">
      <c r="A145" s="29">
        <v>45495</v>
      </c>
      <c r="B145" s="29" t="str">
        <f t="shared" si="4"/>
        <v>שני</v>
      </c>
      <c r="C145" s="18" t="str">
        <f t="shared" si="5"/>
        <v>2024-07</v>
      </c>
      <c r="D145" s="30" t="s">
        <v>17</v>
      </c>
      <c r="E145" s="31" t="s">
        <v>28</v>
      </c>
      <c r="F145" s="18" t="s">
        <v>27</v>
      </c>
      <c r="G145" s="13">
        <v>2768.6375000000003</v>
      </c>
      <c r="H145" s="19">
        <v>30500</v>
      </c>
      <c r="I145" s="20">
        <v>3.6309999999999998</v>
      </c>
      <c r="J145" s="13">
        <v>110745.5</v>
      </c>
      <c r="K145" s="13">
        <v>16980</v>
      </c>
      <c r="L145" s="13">
        <v>90996.862500000003</v>
      </c>
    </row>
    <row r="146" spans="1:12">
      <c r="A146" s="29">
        <v>45373</v>
      </c>
      <c r="B146" s="29" t="str">
        <f t="shared" si="4"/>
        <v>שישי</v>
      </c>
      <c r="C146" s="18" t="str">
        <f t="shared" si="5"/>
        <v>2024-03</v>
      </c>
      <c r="D146" s="30" t="s">
        <v>14</v>
      </c>
      <c r="E146" s="31" t="s">
        <v>28</v>
      </c>
      <c r="F146" s="18" t="s">
        <v>24</v>
      </c>
      <c r="G146" s="13">
        <v>1494.075</v>
      </c>
      <c r="H146" s="19">
        <v>16500</v>
      </c>
      <c r="I146" s="20">
        <v>3.6219999999999999</v>
      </c>
      <c r="J146" s="13">
        <v>59763</v>
      </c>
      <c r="K146" s="13">
        <v>47613</v>
      </c>
      <c r="L146" s="13">
        <v>10655.924999999999</v>
      </c>
    </row>
    <row r="147" spans="1:12">
      <c r="A147" s="29">
        <v>45562</v>
      </c>
      <c r="B147" s="29" t="str">
        <f t="shared" si="4"/>
        <v>שישי</v>
      </c>
      <c r="C147" s="18" t="str">
        <f t="shared" si="5"/>
        <v>2024-09</v>
      </c>
      <c r="D147" s="30" t="s">
        <v>16</v>
      </c>
      <c r="E147" s="31" t="s">
        <v>22</v>
      </c>
      <c r="F147" s="18" t="s">
        <v>24</v>
      </c>
      <c r="G147" s="13">
        <v>1944.6000000000001</v>
      </c>
      <c r="H147" s="19">
        <v>21000</v>
      </c>
      <c r="I147" s="20">
        <v>3.7040000000000002</v>
      </c>
      <c r="J147" s="13">
        <v>77784</v>
      </c>
      <c r="K147" s="13">
        <v>47904</v>
      </c>
      <c r="L147" s="13">
        <v>27935.4</v>
      </c>
    </row>
    <row r="148" spans="1:12">
      <c r="A148" s="29">
        <v>45392</v>
      </c>
      <c r="B148" s="29" t="str">
        <f t="shared" si="4"/>
        <v>רביעי</v>
      </c>
      <c r="C148" s="18" t="str">
        <f t="shared" si="5"/>
        <v>2024-04</v>
      </c>
      <c r="D148" s="30" t="s">
        <v>13</v>
      </c>
      <c r="E148" s="31" t="s">
        <v>22</v>
      </c>
      <c r="F148" s="18" t="s">
        <v>25</v>
      </c>
      <c r="G148" s="13">
        <v>1717.7250000000001</v>
      </c>
      <c r="H148" s="19">
        <v>18500</v>
      </c>
      <c r="I148" s="20">
        <v>3.714</v>
      </c>
      <c r="J148" s="13">
        <v>68709</v>
      </c>
      <c r="K148" s="13">
        <v>27775</v>
      </c>
      <c r="L148" s="13">
        <v>39216.275000000001</v>
      </c>
    </row>
    <row r="149" spans="1:12">
      <c r="A149" s="29">
        <v>45527</v>
      </c>
      <c r="B149" s="29" t="str">
        <f t="shared" si="4"/>
        <v>שישי</v>
      </c>
      <c r="C149" s="18" t="str">
        <f t="shared" si="5"/>
        <v>2024-08</v>
      </c>
      <c r="D149" s="30" t="s">
        <v>16</v>
      </c>
      <c r="E149" s="31" t="s">
        <v>28</v>
      </c>
      <c r="F149" s="18" t="s">
        <v>24</v>
      </c>
      <c r="G149" s="13">
        <v>3055.8</v>
      </c>
      <c r="H149" s="19">
        <v>33000</v>
      </c>
      <c r="I149" s="20">
        <v>3.7040000000000002</v>
      </c>
      <c r="J149" s="13">
        <v>122232</v>
      </c>
      <c r="K149" s="13">
        <v>19928</v>
      </c>
      <c r="L149" s="13">
        <v>99248.2</v>
      </c>
    </row>
    <row r="150" spans="1:12">
      <c r="A150" s="29">
        <v>45442</v>
      </c>
      <c r="B150" s="29" t="str">
        <f t="shared" si="4"/>
        <v>חמישי</v>
      </c>
      <c r="C150" s="18" t="str">
        <f t="shared" si="5"/>
        <v>2024-05</v>
      </c>
      <c r="D150" s="30" t="s">
        <v>15</v>
      </c>
      <c r="E150" s="31" t="s">
        <v>28</v>
      </c>
      <c r="F150" s="18" t="s">
        <v>26</v>
      </c>
      <c r="G150" s="13">
        <v>1953.5250000000001</v>
      </c>
      <c r="H150" s="19">
        <v>21000</v>
      </c>
      <c r="I150" s="20">
        <v>3.7210000000000001</v>
      </c>
      <c r="J150" s="13">
        <v>78141</v>
      </c>
      <c r="K150" s="13">
        <v>49023</v>
      </c>
      <c r="L150" s="13">
        <v>27164.474999999999</v>
      </c>
    </row>
    <row r="151" spans="1:12">
      <c r="A151" s="29">
        <v>45597</v>
      </c>
      <c r="B151" s="29" t="str">
        <f t="shared" si="4"/>
        <v>שישי</v>
      </c>
      <c r="C151" s="18" t="str">
        <f t="shared" si="5"/>
        <v>2024-11</v>
      </c>
      <c r="D151" s="30" t="s">
        <v>13</v>
      </c>
      <c r="E151" s="31" t="s">
        <v>28</v>
      </c>
      <c r="F151" s="18" t="s">
        <v>26</v>
      </c>
      <c r="G151" s="13">
        <v>3761</v>
      </c>
      <c r="H151" s="19">
        <v>40000</v>
      </c>
      <c r="I151" s="20">
        <v>3.7610000000000001</v>
      </c>
      <c r="J151" s="13">
        <v>150440</v>
      </c>
      <c r="K151" s="13">
        <v>24456</v>
      </c>
      <c r="L151" s="13">
        <v>122223</v>
      </c>
    </row>
    <row r="152" spans="1:12">
      <c r="A152" s="29">
        <v>45618</v>
      </c>
      <c r="B152" s="29" t="str">
        <f t="shared" si="4"/>
        <v>שישי</v>
      </c>
      <c r="C152" s="18" t="str">
        <f t="shared" si="5"/>
        <v>2024-11</v>
      </c>
      <c r="D152" s="30" t="s">
        <v>14</v>
      </c>
      <c r="E152" s="31" t="s">
        <v>28</v>
      </c>
      <c r="F152" s="18" t="s">
        <v>23</v>
      </c>
      <c r="G152" s="13">
        <v>1677.6000000000001</v>
      </c>
      <c r="H152" s="19">
        <v>18000</v>
      </c>
      <c r="I152" s="20">
        <v>3.7280000000000002</v>
      </c>
      <c r="J152" s="13">
        <v>67104</v>
      </c>
      <c r="K152" s="13">
        <v>47088</v>
      </c>
      <c r="L152" s="13">
        <v>18338.400000000001</v>
      </c>
    </row>
    <row r="153" spans="1:12">
      <c r="A153" s="29">
        <v>45331</v>
      </c>
      <c r="B153" s="29" t="str">
        <f t="shared" si="4"/>
        <v>שישי</v>
      </c>
      <c r="C153" s="18" t="str">
        <f t="shared" si="5"/>
        <v>2024-02</v>
      </c>
      <c r="D153" s="30" t="s">
        <v>17</v>
      </c>
      <c r="E153" s="31" t="s">
        <v>28</v>
      </c>
      <c r="F153" s="18" t="s">
        <v>26</v>
      </c>
      <c r="G153" s="13">
        <v>3085.3500000000004</v>
      </c>
      <c r="H153" s="19">
        <v>33500</v>
      </c>
      <c r="I153" s="20">
        <v>3.6840000000000002</v>
      </c>
      <c r="J153" s="13">
        <v>123414</v>
      </c>
      <c r="K153" s="13">
        <v>33433</v>
      </c>
      <c r="L153" s="13">
        <v>86895.65</v>
      </c>
    </row>
    <row r="154" spans="1:12">
      <c r="A154" s="29">
        <v>45573</v>
      </c>
      <c r="B154" s="29" t="str">
        <f t="shared" si="4"/>
        <v>שלישי</v>
      </c>
      <c r="C154" s="18" t="str">
        <f t="shared" si="5"/>
        <v>2024-10</v>
      </c>
      <c r="D154" s="30" t="s">
        <v>15</v>
      </c>
      <c r="E154" s="31" t="s">
        <v>19</v>
      </c>
      <c r="F154" s="18" t="s">
        <v>23</v>
      </c>
      <c r="G154" s="13">
        <v>3347.65</v>
      </c>
      <c r="H154" s="19">
        <v>35500</v>
      </c>
      <c r="I154" s="20">
        <v>3.7719999999999998</v>
      </c>
      <c r="J154" s="13">
        <v>133906</v>
      </c>
      <c r="K154" s="13">
        <v>45888</v>
      </c>
      <c r="L154" s="13">
        <v>84670.35</v>
      </c>
    </row>
    <row r="155" spans="1:12">
      <c r="A155" s="29">
        <v>45551</v>
      </c>
      <c r="B155" s="29" t="str">
        <f t="shared" si="4"/>
        <v>שני</v>
      </c>
      <c r="C155" s="18" t="str">
        <f t="shared" si="5"/>
        <v>2024-09</v>
      </c>
      <c r="D155" s="30" t="s">
        <v>16</v>
      </c>
      <c r="E155" s="31" t="s">
        <v>22</v>
      </c>
      <c r="F155" s="18" t="s">
        <v>24</v>
      </c>
      <c r="G155" s="13">
        <v>3461.3500000000004</v>
      </c>
      <c r="H155" s="19">
        <v>37000</v>
      </c>
      <c r="I155" s="20">
        <v>3.742</v>
      </c>
      <c r="J155" s="13">
        <v>138454</v>
      </c>
      <c r="K155" s="13">
        <v>41408</v>
      </c>
      <c r="L155" s="13">
        <v>93584.65</v>
      </c>
    </row>
    <row r="156" spans="1:12">
      <c r="A156" s="29">
        <v>45452</v>
      </c>
      <c r="B156" s="29" t="str">
        <f t="shared" si="4"/>
        <v>ראשון</v>
      </c>
      <c r="C156" s="18" t="str">
        <f t="shared" si="5"/>
        <v>2024-06</v>
      </c>
      <c r="D156" s="30" t="s">
        <v>15</v>
      </c>
      <c r="E156" s="31" t="s">
        <v>22</v>
      </c>
      <c r="F156" s="18" t="s">
        <v>26</v>
      </c>
      <c r="G156" s="13">
        <v>1399.5</v>
      </c>
      <c r="H156" s="19">
        <v>15000</v>
      </c>
      <c r="I156" s="20">
        <v>3.7320000000000002</v>
      </c>
      <c r="J156" s="13">
        <v>55980</v>
      </c>
      <c r="K156" s="13">
        <v>27939</v>
      </c>
      <c r="L156" s="13">
        <v>26641.5</v>
      </c>
    </row>
    <row r="157" spans="1:12">
      <c r="A157" s="29">
        <v>45484</v>
      </c>
      <c r="B157" s="29" t="str">
        <f t="shared" si="4"/>
        <v>חמישי</v>
      </c>
      <c r="C157" s="18" t="str">
        <f t="shared" si="5"/>
        <v>2024-07</v>
      </c>
      <c r="D157" s="30" t="s">
        <v>15</v>
      </c>
      <c r="E157" s="31" t="s">
        <v>22</v>
      </c>
      <c r="F157" s="18" t="s">
        <v>25</v>
      </c>
      <c r="G157" s="13">
        <v>2002.5500000000002</v>
      </c>
      <c r="H157" s="19">
        <v>22000</v>
      </c>
      <c r="I157" s="20">
        <v>3.641</v>
      </c>
      <c r="J157" s="13">
        <v>80102</v>
      </c>
      <c r="K157" s="13">
        <v>39984</v>
      </c>
      <c r="L157" s="13">
        <v>38115.449999999997</v>
      </c>
    </row>
    <row r="158" spans="1:12">
      <c r="A158" s="29">
        <v>45307</v>
      </c>
      <c r="B158" s="29" t="str">
        <f t="shared" si="4"/>
        <v>שלישי</v>
      </c>
      <c r="C158" s="18" t="str">
        <f t="shared" si="5"/>
        <v>2024-01</v>
      </c>
      <c r="D158" s="30" t="s">
        <v>14</v>
      </c>
      <c r="E158" s="31" t="s">
        <v>19</v>
      </c>
      <c r="F158" s="18" t="s">
        <v>26</v>
      </c>
      <c r="G158" s="13">
        <v>2260.8000000000002</v>
      </c>
      <c r="H158" s="19">
        <v>24000</v>
      </c>
      <c r="I158" s="20">
        <v>3.7679999999999998</v>
      </c>
      <c r="J158" s="13">
        <v>90432</v>
      </c>
      <c r="K158" s="13">
        <v>26617</v>
      </c>
      <c r="L158" s="13">
        <v>61554.2</v>
      </c>
    </row>
    <row r="159" spans="1:12">
      <c r="A159" s="29">
        <v>45580</v>
      </c>
      <c r="B159" s="29" t="str">
        <f t="shared" si="4"/>
        <v>שלישי</v>
      </c>
      <c r="C159" s="18" t="str">
        <f t="shared" si="5"/>
        <v>2024-10</v>
      </c>
      <c r="D159" s="30" t="s">
        <v>15</v>
      </c>
      <c r="E159" s="31" t="s">
        <v>20</v>
      </c>
      <c r="F159" s="18" t="s">
        <v>26</v>
      </c>
      <c r="G159" s="13">
        <v>1967.1750000000002</v>
      </c>
      <c r="H159" s="19">
        <v>21000</v>
      </c>
      <c r="I159" s="20">
        <v>3.7469999999999999</v>
      </c>
      <c r="J159" s="13">
        <v>78687</v>
      </c>
      <c r="K159" s="13">
        <v>21875</v>
      </c>
      <c r="L159" s="13">
        <v>54844.824999999997</v>
      </c>
    </row>
    <row r="160" spans="1:12">
      <c r="A160" s="29">
        <v>45444</v>
      </c>
      <c r="B160" s="29" t="str">
        <f t="shared" si="4"/>
        <v>שבת</v>
      </c>
      <c r="C160" s="18" t="str">
        <f t="shared" si="5"/>
        <v>2024-06</v>
      </c>
      <c r="D160" s="30" t="s">
        <v>16</v>
      </c>
      <c r="E160" s="31" t="s">
        <v>19</v>
      </c>
      <c r="F160" s="18" t="s">
        <v>24</v>
      </c>
      <c r="G160" s="13">
        <v>2463.1750000000002</v>
      </c>
      <c r="H160" s="19">
        <v>26500</v>
      </c>
      <c r="I160" s="20">
        <v>3.718</v>
      </c>
      <c r="J160" s="13">
        <v>98527</v>
      </c>
      <c r="K160" s="13">
        <v>29360</v>
      </c>
      <c r="L160" s="13">
        <v>66703.824999999997</v>
      </c>
    </row>
    <row r="161" spans="1:12">
      <c r="A161" s="29">
        <v>45517</v>
      </c>
      <c r="B161" s="29" t="str">
        <f t="shared" si="4"/>
        <v>שלישי</v>
      </c>
      <c r="C161" s="18" t="str">
        <f t="shared" si="5"/>
        <v>2024-08</v>
      </c>
      <c r="D161" s="30" t="s">
        <v>13</v>
      </c>
      <c r="E161" s="31" t="s">
        <v>20</v>
      </c>
      <c r="F161" s="18" t="s">
        <v>25</v>
      </c>
      <c r="G161" s="13">
        <v>1555.125</v>
      </c>
      <c r="H161" s="19">
        <v>16500</v>
      </c>
      <c r="I161" s="20">
        <v>3.77</v>
      </c>
      <c r="J161" s="13">
        <v>62205</v>
      </c>
      <c r="K161" s="13">
        <v>22503</v>
      </c>
      <c r="L161" s="13">
        <v>38146.875</v>
      </c>
    </row>
    <row r="162" spans="1:12">
      <c r="A162" s="29">
        <v>45321</v>
      </c>
      <c r="B162" s="29" t="str">
        <f t="shared" si="4"/>
        <v>שלישי</v>
      </c>
      <c r="C162" s="18" t="str">
        <f t="shared" si="5"/>
        <v>2024-01</v>
      </c>
      <c r="D162" s="30" t="s">
        <v>16</v>
      </c>
      <c r="E162" s="31" t="s">
        <v>28</v>
      </c>
      <c r="F162" s="18" t="s">
        <v>26</v>
      </c>
      <c r="G162" s="13">
        <v>913</v>
      </c>
      <c r="H162" s="19">
        <v>10000</v>
      </c>
      <c r="I162" s="20">
        <v>3.6520000000000001</v>
      </c>
      <c r="J162" s="13">
        <v>36520</v>
      </c>
      <c r="K162" s="13">
        <v>16262</v>
      </c>
      <c r="L162" s="13">
        <v>19345</v>
      </c>
    </row>
    <row r="163" spans="1:12">
      <c r="A163" s="29">
        <v>45583</v>
      </c>
      <c r="B163" s="29" t="str">
        <f t="shared" si="4"/>
        <v>שישי</v>
      </c>
      <c r="C163" s="18" t="str">
        <f t="shared" si="5"/>
        <v>2024-10</v>
      </c>
      <c r="D163" s="30" t="s">
        <v>15</v>
      </c>
      <c r="E163" s="31" t="s">
        <v>28</v>
      </c>
      <c r="F163" s="18" t="s">
        <v>25</v>
      </c>
      <c r="G163" s="13">
        <v>1345.9625000000001</v>
      </c>
      <c r="H163" s="19">
        <v>14500</v>
      </c>
      <c r="I163" s="20">
        <v>3.7130000000000001</v>
      </c>
      <c r="J163" s="13">
        <v>53838.5</v>
      </c>
      <c r="K163" s="13">
        <v>47661</v>
      </c>
      <c r="L163" s="13">
        <v>4831.5375000000004</v>
      </c>
    </row>
    <row r="164" spans="1:12">
      <c r="A164" s="29">
        <v>45555</v>
      </c>
      <c r="B164" s="29" t="str">
        <f t="shared" si="4"/>
        <v>שישי</v>
      </c>
      <c r="C164" s="18" t="str">
        <f t="shared" si="5"/>
        <v>2024-09</v>
      </c>
      <c r="D164" s="30" t="s">
        <v>14</v>
      </c>
      <c r="E164" s="31" t="s">
        <v>20</v>
      </c>
      <c r="F164" s="18" t="s">
        <v>27</v>
      </c>
      <c r="G164" s="13">
        <v>1223.625</v>
      </c>
      <c r="H164" s="19">
        <v>13000</v>
      </c>
      <c r="I164" s="20">
        <v>3.7650000000000001</v>
      </c>
      <c r="J164" s="13">
        <v>48945</v>
      </c>
      <c r="K164" s="13">
        <v>30519</v>
      </c>
      <c r="L164" s="13">
        <v>17202.375</v>
      </c>
    </row>
    <row r="165" spans="1:12">
      <c r="A165" s="29">
        <v>45406</v>
      </c>
      <c r="B165" s="29" t="str">
        <f t="shared" si="4"/>
        <v>רביעי</v>
      </c>
      <c r="C165" s="18" t="str">
        <f t="shared" si="5"/>
        <v>2024-04</v>
      </c>
      <c r="D165" s="30" t="s">
        <v>13</v>
      </c>
      <c r="E165" s="31" t="s">
        <v>21</v>
      </c>
      <c r="F165" s="18" t="s">
        <v>27</v>
      </c>
      <c r="G165" s="13">
        <v>3101.1750000000002</v>
      </c>
      <c r="H165" s="19">
        <v>33000</v>
      </c>
      <c r="I165" s="20">
        <v>3.7589999999999999</v>
      </c>
      <c r="J165" s="13">
        <v>124047</v>
      </c>
      <c r="K165" s="13">
        <v>41836</v>
      </c>
      <c r="L165" s="13">
        <v>79109.824999999997</v>
      </c>
    </row>
    <row r="166" spans="1:12">
      <c r="A166" s="29">
        <v>45262</v>
      </c>
      <c r="B166" s="29" t="str">
        <f t="shared" si="4"/>
        <v>שבת</v>
      </c>
      <c r="C166" s="18" t="str">
        <f t="shared" si="5"/>
        <v>2023-12</v>
      </c>
      <c r="D166" s="30" t="s">
        <v>16</v>
      </c>
      <c r="E166" s="31" t="s">
        <v>21</v>
      </c>
      <c r="F166" s="18" t="s">
        <v>27</v>
      </c>
      <c r="G166" s="13">
        <v>3084.6750000000002</v>
      </c>
      <c r="H166" s="19">
        <v>33000</v>
      </c>
      <c r="I166" s="20">
        <v>3.7389999999999999</v>
      </c>
      <c r="J166" s="13">
        <v>123387</v>
      </c>
      <c r="K166" s="13">
        <v>44695</v>
      </c>
      <c r="L166" s="13">
        <v>75607.324999999997</v>
      </c>
    </row>
    <row r="167" spans="1:12">
      <c r="A167" s="29">
        <v>45364</v>
      </c>
      <c r="B167" s="29" t="str">
        <f t="shared" si="4"/>
        <v>רביעי</v>
      </c>
      <c r="C167" s="18" t="str">
        <f t="shared" si="5"/>
        <v>2024-03</v>
      </c>
      <c r="D167" s="30" t="s">
        <v>17</v>
      </c>
      <c r="E167" s="31" t="s">
        <v>22</v>
      </c>
      <c r="F167" s="18" t="s">
        <v>26</v>
      </c>
      <c r="G167" s="13">
        <v>2607.75</v>
      </c>
      <c r="H167" s="19">
        <v>28500</v>
      </c>
      <c r="I167" s="20">
        <v>3.66</v>
      </c>
      <c r="J167" s="13">
        <v>104310</v>
      </c>
      <c r="K167" s="13">
        <v>48241</v>
      </c>
      <c r="L167" s="13">
        <v>53461.25</v>
      </c>
    </row>
    <row r="168" spans="1:12">
      <c r="A168" s="29">
        <v>45345</v>
      </c>
      <c r="B168" s="29" t="str">
        <f t="shared" si="4"/>
        <v>שישי</v>
      </c>
      <c r="C168" s="18" t="str">
        <f t="shared" si="5"/>
        <v>2024-02</v>
      </c>
      <c r="D168" s="30" t="s">
        <v>17</v>
      </c>
      <c r="E168" s="31" t="s">
        <v>22</v>
      </c>
      <c r="F168" s="18" t="s">
        <v>27</v>
      </c>
      <c r="G168" s="13">
        <v>2090.7000000000003</v>
      </c>
      <c r="H168" s="19">
        <v>23000</v>
      </c>
      <c r="I168" s="20">
        <v>3.6360000000000001</v>
      </c>
      <c r="J168" s="13">
        <v>83628</v>
      </c>
      <c r="K168" s="13">
        <v>34300</v>
      </c>
      <c r="L168" s="13">
        <v>47237.3</v>
      </c>
    </row>
    <row r="169" spans="1:12">
      <c r="A169" s="29">
        <v>45297</v>
      </c>
      <c r="B169" s="29" t="str">
        <f t="shared" si="4"/>
        <v>שבת</v>
      </c>
      <c r="C169" s="18" t="str">
        <f t="shared" si="5"/>
        <v>2024-01</v>
      </c>
      <c r="D169" s="30" t="s">
        <v>15</v>
      </c>
      <c r="E169" s="31" t="s">
        <v>22</v>
      </c>
      <c r="F169" s="18" t="s">
        <v>25</v>
      </c>
      <c r="G169" s="13">
        <v>2924.8</v>
      </c>
      <c r="H169" s="19">
        <v>32000</v>
      </c>
      <c r="I169" s="20">
        <v>3.6560000000000001</v>
      </c>
      <c r="J169" s="13">
        <v>116992</v>
      </c>
      <c r="K169" s="13">
        <v>26572</v>
      </c>
      <c r="L169" s="13">
        <v>87495.2</v>
      </c>
    </row>
    <row r="170" spans="1:12">
      <c r="A170" s="29">
        <v>45495</v>
      </c>
      <c r="B170" s="29" t="str">
        <f t="shared" si="4"/>
        <v>שני</v>
      </c>
      <c r="C170" s="18" t="str">
        <f t="shared" si="5"/>
        <v>2024-07</v>
      </c>
      <c r="D170" s="30" t="s">
        <v>14</v>
      </c>
      <c r="E170" s="31" t="s">
        <v>19</v>
      </c>
      <c r="F170" s="18" t="s">
        <v>26</v>
      </c>
      <c r="G170" s="13">
        <v>1906.2750000000001</v>
      </c>
      <c r="H170" s="19">
        <v>21000</v>
      </c>
      <c r="I170" s="20">
        <v>3.6309999999999998</v>
      </c>
      <c r="J170" s="13">
        <v>76251</v>
      </c>
      <c r="K170" s="13">
        <v>36767</v>
      </c>
      <c r="L170" s="13">
        <v>37577.724999999999</v>
      </c>
    </row>
    <row r="171" spans="1:12">
      <c r="A171" s="29">
        <v>45557</v>
      </c>
      <c r="B171" s="29" t="str">
        <f t="shared" si="4"/>
        <v>ראשון</v>
      </c>
      <c r="C171" s="18" t="str">
        <f t="shared" si="5"/>
        <v>2024-09</v>
      </c>
      <c r="D171" s="30" t="s">
        <v>16</v>
      </c>
      <c r="E171" s="31" t="s">
        <v>21</v>
      </c>
      <c r="F171" s="18" t="s">
        <v>26</v>
      </c>
      <c r="G171" s="13">
        <v>2682.5625</v>
      </c>
      <c r="H171" s="19">
        <v>28500</v>
      </c>
      <c r="I171" s="20">
        <v>3.7650000000000001</v>
      </c>
      <c r="J171" s="13">
        <v>107302.5</v>
      </c>
      <c r="K171" s="13">
        <v>31283</v>
      </c>
      <c r="L171" s="13">
        <v>73336.9375</v>
      </c>
    </row>
    <row r="172" spans="1:12">
      <c r="A172" s="29">
        <v>45296</v>
      </c>
      <c r="B172" s="29" t="str">
        <f t="shared" si="4"/>
        <v>שישי</v>
      </c>
      <c r="C172" s="18" t="str">
        <f t="shared" si="5"/>
        <v>2024-01</v>
      </c>
      <c r="D172" s="30" t="s">
        <v>14</v>
      </c>
      <c r="E172" s="31" t="s">
        <v>19</v>
      </c>
      <c r="F172" s="18" t="s">
        <v>26</v>
      </c>
      <c r="G172" s="13">
        <v>1188.2</v>
      </c>
      <c r="H172" s="19">
        <v>13000</v>
      </c>
      <c r="I172" s="20">
        <v>3.6560000000000001</v>
      </c>
      <c r="J172" s="13">
        <v>47528</v>
      </c>
      <c r="K172" s="13">
        <v>30993</v>
      </c>
      <c r="L172" s="13">
        <v>15346.8</v>
      </c>
    </row>
    <row r="173" spans="1:12">
      <c r="A173" s="29">
        <v>45368</v>
      </c>
      <c r="B173" s="29" t="str">
        <f t="shared" si="4"/>
        <v>ראשון</v>
      </c>
      <c r="C173" s="18" t="str">
        <f t="shared" si="5"/>
        <v>2024-03</v>
      </c>
      <c r="D173" s="30" t="s">
        <v>16</v>
      </c>
      <c r="E173" s="31" t="s">
        <v>21</v>
      </c>
      <c r="F173" s="18" t="s">
        <v>27</v>
      </c>
      <c r="G173" s="13">
        <v>2602.7625000000003</v>
      </c>
      <c r="H173" s="19">
        <v>28500</v>
      </c>
      <c r="I173" s="20">
        <v>3.653</v>
      </c>
      <c r="J173" s="13">
        <v>104110.5</v>
      </c>
      <c r="K173" s="13">
        <v>24001</v>
      </c>
      <c r="L173" s="13">
        <v>77506.737500000003</v>
      </c>
    </row>
    <row r="174" spans="1:12">
      <c r="A174" s="29">
        <v>45454</v>
      </c>
      <c r="B174" s="29" t="str">
        <f t="shared" si="4"/>
        <v>שלישי</v>
      </c>
      <c r="C174" s="18" t="str">
        <f t="shared" si="5"/>
        <v>2024-06</v>
      </c>
      <c r="D174" s="30" t="s">
        <v>15</v>
      </c>
      <c r="E174" s="31" t="s">
        <v>28</v>
      </c>
      <c r="F174" s="18" t="s">
        <v>27</v>
      </c>
      <c r="G174" s="13">
        <v>3164.55</v>
      </c>
      <c r="H174" s="19">
        <v>34000</v>
      </c>
      <c r="I174" s="20">
        <v>3.7229999999999999</v>
      </c>
      <c r="J174" s="13">
        <v>126582</v>
      </c>
      <c r="K174" s="13">
        <v>41643</v>
      </c>
      <c r="L174" s="13">
        <v>81774.45</v>
      </c>
    </row>
    <row r="175" spans="1:12">
      <c r="A175" s="29">
        <v>45392</v>
      </c>
      <c r="B175" s="29" t="str">
        <f t="shared" si="4"/>
        <v>רביעי</v>
      </c>
      <c r="C175" s="18" t="str">
        <f t="shared" si="5"/>
        <v>2024-04</v>
      </c>
      <c r="D175" s="30" t="s">
        <v>14</v>
      </c>
      <c r="E175" s="31" t="s">
        <v>28</v>
      </c>
      <c r="F175" s="18" t="s">
        <v>25</v>
      </c>
      <c r="G175" s="13">
        <v>3017.625</v>
      </c>
      <c r="H175" s="19">
        <v>32500</v>
      </c>
      <c r="I175" s="20">
        <v>3.714</v>
      </c>
      <c r="J175" s="13">
        <v>120705</v>
      </c>
      <c r="K175" s="13">
        <v>49024</v>
      </c>
      <c r="L175" s="13">
        <v>68663.375</v>
      </c>
    </row>
    <row r="176" spans="1:12">
      <c r="A176" s="29">
        <v>45392</v>
      </c>
      <c r="B176" s="29" t="str">
        <f t="shared" si="4"/>
        <v>רביעי</v>
      </c>
      <c r="C176" s="18" t="str">
        <f t="shared" si="5"/>
        <v>2024-04</v>
      </c>
      <c r="D176" s="30" t="s">
        <v>16</v>
      </c>
      <c r="E176" s="31" t="s">
        <v>18</v>
      </c>
      <c r="F176" s="18" t="s">
        <v>24</v>
      </c>
      <c r="G176" s="13">
        <v>2785.5</v>
      </c>
      <c r="H176" s="19">
        <v>30000</v>
      </c>
      <c r="I176" s="20">
        <v>3.714</v>
      </c>
      <c r="J176" s="13">
        <v>111420</v>
      </c>
      <c r="K176" s="13">
        <v>38824</v>
      </c>
      <c r="L176" s="13">
        <v>69810.5</v>
      </c>
    </row>
    <row r="177" spans="1:12">
      <c r="A177" s="29">
        <v>45417</v>
      </c>
      <c r="B177" s="29" t="str">
        <f t="shared" si="4"/>
        <v>ראשון</v>
      </c>
      <c r="C177" s="18" t="str">
        <f t="shared" si="5"/>
        <v>2024-05</v>
      </c>
      <c r="D177" s="30" t="s">
        <v>15</v>
      </c>
      <c r="E177" s="31" t="s">
        <v>18</v>
      </c>
      <c r="F177" s="18" t="s">
        <v>25</v>
      </c>
      <c r="G177" s="13">
        <v>1116.9000000000001</v>
      </c>
      <c r="H177" s="19">
        <v>12000</v>
      </c>
      <c r="I177" s="20">
        <v>3.7229999999999999</v>
      </c>
      <c r="J177" s="13">
        <v>44676</v>
      </c>
      <c r="K177" s="13">
        <v>37262</v>
      </c>
      <c r="L177" s="13">
        <v>6297.1</v>
      </c>
    </row>
    <row r="178" spans="1:12">
      <c r="A178" s="29">
        <v>45310</v>
      </c>
      <c r="B178" s="29" t="str">
        <f t="shared" si="4"/>
        <v>שישי</v>
      </c>
      <c r="C178" s="18" t="str">
        <f t="shared" si="5"/>
        <v>2024-01</v>
      </c>
      <c r="D178" s="30" t="s">
        <v>16</v>
      </c>
      <c r="E178" s="31" t="s">
        <v>20</v>
      </c>
      <c r="F178" s="18" t="s">
        <v>27</v>
      </c>
      <c r="G178" s="13">
        <v>1547.2875000000001</v>
      </c>
      <c r="H178" s="19">
        <v>16500</v>
      </c>
      <c r="I178" s="20">
        <v>3.7509999999999999</v>
      </c>
      <c r="J178" s="13">
        <v>61891.5</v>
      </c>
      <c r="K178" s="13">
        <v>17548</v>
      </c>
      <c r="L178" s="13">
        <v>42796.212500000001</v>
      </c>
    </row>
    <row r="179" spans="1:12">
      <c r="A179" s="29">
        <v>45389</v>
      </c>
      <c r="B179" s="29" t="str">
        <f t="shared" si="4"/>
        <v>ראשון</v>
      </c>
      <c r="C179" s="18" t="str">
        <f t="shared" si="5"/>
        <v>2024-04</v>
      </c>
      <c r="D179" s="30" t="s">
        <v>17</v>
      </c>
      <c r="E179" s="31" t="s">
        <v>22</v>
      </c>
      <c r="F179" s="18" t="s">
        <v>25</v>
      </c>
      <c r="G179" s="13">
        <v>1077.55</v>
      </c>
      <c r="H179" s="19">
        <v>11500</v>
      </c>
      <c r="I179" s="20">
        <v>3.7480000000000002</v>
      </c>
      <c r="J179" s="13">
        <v>43102</v>
      </c>
      <c r="K179" s="13">
        <v>36184</v>
      </c>
      <c r="L179" s="13">
        <v>5840.45</v>
      </c>
    </row>
    <row r="180" spans="1:12">
      <c r="A180" s="29">
        <v>45570</v>
      </c>
      <c r="B180" s="29" t="str">
        <f t="shared" si="4"/>
        <v>שבת</v>
      </c>
      <c r="C180" s="18" t="str">
        <f t="shared" si="5"/>
        <v>2024-10</v>
      </c>
      <c r="D180" s="30" t="s">
        <v>13</v>
      </c>
      <c r="E180" s="31" t="s">
        <v>22</v>
      </c>
      <c r="F180" s="18" t="s">
        <v>27</v>
      </c>
      <c r="G180" s="13">
        <v>2605.4</v>
      </c>
      <c r="H180" s="19">
        <v>28000</v>
      </c>
      <c r="I180" s="20">
        <v>3.722</v>
      </c>
      <c r="J180" s="13">
        <v>104216</v>
      </c>
      <c r="K180" s="13">
        <v>20014</v>
      </c>
      <c r="L180" s="13">
        <v>81596.600000000006</v>
      </c>
    </row>
    <row r="181" spans="1:12">
      <c r="A181" s="29">
        <v>45604</v>
      </c>
      <c r="B181" s="29" t="str">
        <f t="shared" si="4"/>
        <v>שישי</v>
      </c>
      <c r="C181" s="18" t="str">
        <f t="shared" si="5"/>
        <v>2024-11</v>
      </c>
      <c r="D181" s="30" t="s">
        <v>17</v>
      </c>
      <c r="E181" s="31" t="s">
        <v>19</v>
      </c>
      <c r="F181" s="18" t="s">
        <v>27</v>
      </c>
      <c r="G181" s="13">
        <v>1442.2750000000001</v>
      </c>
      <c r="H181" s="19">
        <v>15500</v>
      </c>
      <c r="I181" s="20">
        <v>3.722</v>
      </c>
      <c r="J181" s="13">
        <v>57691</v>
      </c>
      <c r="K181" s="13">
        <v>38643</v>
      </c>
      <c r="L181" s="13">
        <v>17605.724999999999</v>
      </c>
    </row>
    <row r="182" spans="1:12">
      <c r="A182" s="29">
        <v>45293</v>
      </c>
      <c r="B182" s="29" t="str">
        <f t="shared" si="4"/>
        <v>שלישי</v>
      </c>
      <c r="C182" s="18" t="str">
        <f t="shared" si="5"/>
        <v>2024-01</v>
      </c>
      <c r="D182" s="30" t="s">
        <v>14</v>
      </c>
      <c r="E182" s="31" t="s">
        <v>28</v>
      </c>
      <c r="F182" s="18" t="s">
        <v>26</v>
      </c>
      <c r="G182" s="13">
        <v>1221.075</v>
      </c>
      <c r="H182" s="19">
        <v>13500</v>
      </c>
      <c r="I182" s="20">
        <v>3.6179999999999999</v>
      </c>
      <c r="J182" s="13">
        <v>48843</v>
      </c>
      <c r="K182" s="13">
        <v>44510</v>
      </c>
      <c r="L182" s="13">
        <v>3111.9250000000002</v>
      </c>
    </row>
    <row r="183" spans="1:12">
      <c r="A183" s="29">
        <v>45292</v>
      </c>
      <c r="B183" s="29" t="str">
        <f t="shared" si="4"/>
        <v>שני</v>
      </c>
      <c r="C183" s="18" t="str">
        <f t="shared" si="5"/>
        <v>2024-01</v>
      </c>
      <c r="D183" s="30" t="s">
        <v>16</v>
      </c>
      <c r="E183" s="31" t="s">
        <v>18</v>
      </c>
      <c r="F183" s="18" t="s">
        <v>23</v>
      </c>
      <c r="G183" s="13">
        <v>952.08750000000009</v>
      </c>
      <c r="H183" s="19">
        <v>10500</v>
      </c>
      <c r="I183" s="20">
        <v>3.6269999999999998</v>
      </c>
      <c r="J183" s="13">
        <v>38083.5</v>
      </c>
      <c r="K183" s="13">
        <v>33875</v>
      </c>
      <c r="L183" s="13">
        <v>3256.4124999999999</v>
      </c>
    </row>
    <row r="184" spans="1:12">
      <c r="A184" s="29">
        <v>45479</v>
      </c>
      <c r="B184" s="29" t="str">
        <f t="shared" si="4"/>
        <v>שבת</v>
      </c>
      <c r="C184" s="18" t="str">
        <f t="shared" si="5"/>
        <v>2024-07</v>
      </c>
      <c r="D184" s="30" t="s">
        <v>14</v>
      </c>
      <c r="E184" s="31" t="s">
        <v>21</v>
      </c>
      <c r="F184" s="18" t="s">
        <v>26</v>
      </c>
      <c r="G184" s="13">
        <v>3069.8250000000003</v>
      </c>
      <c r="H184" s="19">
        <v>33000</v>
      </c>
      <c r="I184" s="20">
        <v>3.7210000000000001</v>
      </c>
      <c r="J184" s="13">
        <v>122793</v>
      </c>
      <c r="K184" s="13">
        <v>46339</v>
      </c>
      <c r="L184" s="13">
        <v>73384.175000000003</v>
      </c>
    </row>
    <row r="185" spans="1:12">
      <c r="A185" s="29">
        <v>45448</v>
      </c>
      <c r="B185" s="29" t="str">
        <f t="shared" si="4"/>
        <v>רביעי</v>
      </c>
      <c r="C185" s="18" t="str">
        <f t="shared" si="5"/>
        <v>2024-06</v>
      </c>
      <c r="D185" s="30" t="s">
        <v>15</v>
      </c>
      <c r="E185" s="31" t="s">
        <v>20</v>
      </c>
      <c r="F185" s="18" t="s">
        <v>26</v>
      </c>
      <c r="G185" s="13">
        <v>1808.1375</v>
      </c>
      <c r="H185" s="19">
        <v>19500</v>
      </c>
      <c r="I185" s="20">
        <v>3.7090000000000001</v>
      </c>
      <c r="J185" s="13">
        <v>72325.5</v>
      </c>
      <c r="K185" s="13">
        <v>37413</v>
      </c>
      <c r="L185" s="13">
        <v>33104.362500000003</v>
      </c>
    </row>
    <row r="186" spans="1:12">
      <c r="A186" s="29">
        <v>45474</v>
      </c>
      <c r="B186" s="29" t="str">
        <f t="shared" si="4"/>
        <v>שני</v>
      </c>
      <c r="C186" s="18" t="str">
        <f t="shared" si="5"/>
        <v>2024-07</v>
      </c>
      <c r="D186" s="30" t="s">
        <v>16</v>
      </c>
      <c r="E186" s="31" t="s">
        <v>20</v>
      </c>
      <c r="F186" s="18" t="s">
        <v>24</v>
      </c>
      <c r="G186" s="13">
        <v>2157.9749999999999</v>
      </c>
      <c r="H186" s="19">
        <v>23000</v>
      </c>
      <c r="I186" s="20">
        <v>3.7530000000000001</v>
      </c>
      <c r="J186" s="13">
        <v>86319</v>
      </c>
      <c r="K186" s="13">
        <v>16395</v>
      </c>
      <c r="L186" s="13">
        <v>67766.024999999994</v>
      </c>
    </row>
    <row r="187" spans="1:12">
      <c r="A187" s="29">
        <v>45322</v>
      </c>
      <c r="B187" s="29" t="str">
        <f t="shared" si="4"/>
        <v>רביעי</v>
      </c>
      <c r="C187" s="18" t="str">
        <f t="shared" si="5"/>
        <v>2024-01</v>
      </c>
      <c r="D187" s="30" t="s">
        <v>14</v>
      </c>
      <c r="E187" s="31" t="s">
        <v>28</v>
      </c>
      <c r="F187" s="18" t="s">
        <v>26</v>
      </c>
      <c r="G187" s="13">
        <v>908.75</v>
      </c>
      <c r="H187" s="19">
        <v>10000</v>
      </c>
      <c r="I187" s="20">
        <v>3.6349999999999998</v>
      </c>
      <c r="J187" s="13">
        <v>36350</v>
      </c>
      <c r="K187" s="13">
        <v>28053</v>
      </c>
      <c r="L187" s="13">
        <v>7388.25</v>
      </c>
    </row>
    <row r="188" spans="1:12">
      <c r="A188" s="29">
        <v>45441</v>
      </c>
      <c r="B188" s="29" t="str">
        <f t="shared" si="4"/>
        <v>רביעי</v>
      </c>
      <c r="C188" s="18" t="str">
        <f t="shared" si="5"/>
        <v>2024-05</v>
      </c>
      <c r="D188" s="30" t="s">
        <v>15</v>
      </c>
      <c r="E188" s="31" t="s">
        <v>18</v>
      </c>
      <c r="F188" s="18" t="s">
        <v>23</v>
      </c>
      <c r="G188" s="13">
        <v>1708.4750000000001</v>
      </c>
      <c r="H188" s="19">
        <v>18500</v>
      </c>
      <c r="I188" s="20">
        <v>3.694</v>
      </c>
      <c r="J188" s="13">
        <v>68339</v>
      </c>
      <c r="K188" s="13">
        <v>22381</v>
      </c>
      <c r="L188" s="13">
        <v>44249.525000000001</v>
      </c>
    </row>
    <row r="189" spans="1:12">
      <c r="A189" s="29">
        <v>45345</v>
      </c>
      <c r="B189" s="29" t="str">
        <f t="shared" si="4"/>
        <v>שישי</v>
      </c>
      <c r="C189" s="18" t="str">
        <f t="shared" si="5"/>
        <v>2024-02</v>
      </c>
      <c r="D189" s="30" t="s">
        <v>16</v>
      </c>
      <c r="E189" s="31" t="s">
        <v>18</v>
      </c>
      <c r="F189" s="18" t="s">
        <v>23</v>
      </c>
      <c r="G189" s="13">
        <v>3636</v>
      </c>
      <c r="H189" s="19">
        <v>40000</v>
      </c>
      <c r="I189" s="20">
        <v>3.6360000000000001</v>
      </c>
      <c r="J189" s="13">
        <v>145440</v>
      </c>
      <c r="K189" s="13">
        <v>32081</v>
      </c>
      <c r="L189" s="13">
        <v>109723</v>
      </c>
    </row>
    <row r="190" spans="1:12">
      <c r="A190" s="29">
        <v>45447</v>
      </c>
      <c r="B190" s="29" t="str">
        <f t="shared" si="4"/>
        <v>שלישי</v>
      </c>
      <c r="C190" s="18" t="str">
        <f t="shared" si="5"/>
        <v>2024-06</v>
      </c>
      <c r="D190" s="30" t="s">
        <v>14</v>
      </c>
      <c r="E190" s="31" t="s">
        <v>21</v>
      </c>
      <c r="F190" s="18" t="s">
        <v>25</v>
      </c>
      <c r="G190" s="13">
        <v>2581.6000000000004</v>
      </c>
      <c r="H190" s="19">
        <v>28000</v>
      </c>
      <c r="I190" s="20">
        <v>3.6880000000000002</v>
      </c>
      <c r="J190" s="13">
        <v>103264</v>
      </c>
      <c r="K190" s="13">
        <v>33622</v>
      </c>
      <c r="L190" s="13">
        <v>67060.399999999994</v>
      </c>
    </row>
    <row r="191" spans="1:12">
      <c r="A191" s="29">
        <v>45270</v>
      </c>
      <c r="B191" s="29" t="str">
        <f t="shared" si="4"/>
        <v>ראשון</v>
      </c>
      <c r="C191" s="18" t="str">
        <f t="shared" si="5"/>
        <v>2023-12</v>
      </c>
      <c r="D191" s="30" t="s">
        <v>13</v>
      </c>
      <c r="E191" s="31" t="s">
        <v>20</v>
      </c>
      <c r="F191" s="18" t="s">
        <v>23</v>
      </c>
      <c r="G191" s="13">
        <v>2773.5</v>
      </c>
      <c r="H191" s="19">
        <v>30000</v>
      </c>
      <c r="I191" s="20">
        <v>3.698</v>
      </c>
      <c r="J191" s="13">
        <v>110940</v>
      </c>
      <c r="K191" s="13">
        <v>31731</v>
      </c>
      <c r="L191" s="13">
        <v>76435.5</v>
      </c>
    </row>
    <row r="192" spans="1:12">
      <c r="A192" s="29">
        <v>45586</v>
      </c>
      <c r="B192" s="29" t="str">
        <f t="shared" si="4"/>
        <v>שני</v>
      </c>
      <c r="C192" s="18" t="str">
        <f t="shared" si="5"/>
        <v>2024-10</v>
      </c>
      <c r="D192" s="30" t="s">
        <v>14</v>
      </c>
      <c r="E192" s="31" t="s">
        <v>18</v>
      </c>
      <c r="F192" s="18" t="s">
        <v>27</v>
      </c>
      <c r="G192" s="13">
        <v>3175.6000000000004</v>
      </c>
      <c r="H192" s="19">
        <v>34000</v>
      </c>
      <c r="I192" s="20">
        <v>3.7360000000000002</v>
      </c>
      <c r="J192" s="13">
        <v>127024</v>
      </c>
      <c r="K192" s="13">
        <v>47446</v>
      </c>
      <c r="L192" s="13">
        <v>76402.399999999994</v>
      </c>
    </row>
    <row r="193" spans="1:12">
      <c r="A193" s="29">
        <v>45271</v>
      </c>
      <c r="B193" s="29" t="str">
        <f t="shared" si="4"/>
        <v>שני</v>
      </c>
      <c r="C193" s="18" t="str">
        <f t="shared" si="5"/>
        <v>2023-12</v>
      </c>
      <c r="D193" s="30" t="s">
        <v>14</v>
      </c>
      <c r="E193" s="31" t="s">
        <v>19</v>
      </c>
      <c r="F193" s="18" t="s">
        <v>25</v>
      </c>
      <c r="G193" s="13">
        <v>2508.9750000000004</v>
      </c>
      <c r="H193" s="19">
        <v>27000</v>
      </c>
      <c r="I193" s="20">
        <v>3.7170000000000001</v>
      </c>
      <c r="J193" s="13">
        <v>100359</v>
      </c>
      <c r="K193" s="13">
        <v>41431</v>
      </c>
      <c r="L193" s="13">
        <v>56419.025000000001</v>
      </c>
    </row>
    <row r="194" spans="1:12">
      <c r="A194" s="29">
        <v>45497</v>
      </c>
      <c r="B194" s="29" t="str">
        <f t="shared" si="4"/>
        <v>רביעי</v>
      </c>
      <c r="C194" s="18" t="str">
        <f t="shared" si="5"/>
        <v>2024-07</v>
      </c>
      <c r="D194" s="30" t="s">
        <v>16</v>
      </c>
      <c r="E194" s="31" t="s">
        <v>20</v>
      </c>
      <c r="F194" s="18" t="s">
        <v>24</v>
      </c>
      <c r="G194" s="13">
        <v>2856.2625000000003</v>
      </c>
      <c r="H194" s="19">
        <v>31500</v>
      </c>
      <c r="I194" s="20">
        <v>3.6269999999999998</v>
      </c>
      <c r="J194" s="13">
        <v>114250.5</v>
      </c>
      <c r="K194" s="13">
        <v>49095</v>
      </c>
      <c r="L194" s="13">
        <v>62299.237500000003</v>
      </c>
    </row>
    <row r="195" spans="1:12">
      <c r="A195" s="29">
        <v>45419</v>
      </c>
      <c r="B195" s="29" t="str">
        <f t="shared" ref="B195:B258" si="6">CHOOSE(WEEKDAY(A195), "ראשון", "שני", "שלישי", "רביעי", "חמישי", "שישי", "שבת")</f>
        <v>שלישי</v>
      </c>
      <c r="C195" s="18" t="str">
        <f t="shared" ref="C195:C258" si="7">TEXT(A195, "YYYY-MM")</f>
        <v>2024-05</v>
      </c>
      <c r="D195" s="30" t="s">
        <v>15</v>
      </c>
      <c r="E195" s="31" t="s">
        <v>28</v>
      </c>
      <c r="F195" s="18" t="s">
        <v>27</v>
      </c>
      <c r="G195" s="13">
        <v>2093.625</v>
      </c>
      <c r="H195" s="19">
        <v>22500</v>
      </c>
      <c r="I195" s="20">
        <v>3.722</v>
      </c>
      <c r="J195" s="13">
        <v>83745</v>
      </c>
      <c r="K195" s="13">
        <v>48759</v>
      </c>
      <c r="L195" s="13">
        <v>32892.375</v>
      </c>
    </row>
    <row r="196" spans="1:12">
      <c r="A196" s="29">
        <v>45289</v>
      </c>
      <c r="B196" s="29" t="str">
        <f t="shared" si="6"/>
        <v>שישי</v>
      </c>
      <c r="C196" s="18" t="str">
        <f t="shared" si="7"/>
        <v>2023-12</v>
      </c>
      <c r="D196" s="30" t="s">
        <v>13</v>
      </c>
      <c r="E196" s="31" t="s">
        <v>18</v>
      </c>
      <c r="F196" s="18" t="s">
        <v>23</v>
      </c>
      <c r="G196" s="13">
        <v>1904.1750000000002</v>
      </c>
      <c r="H196" s="19">
        <v>21000</v>
      </c>
      <c r="I196" s="20">
        <v>3.6269999999999998</v>
      </c>
      <c r="J196" s="13">
        <v>76167</v>
      </c>
      <c r="K196" s="13">
        <v>31367</v>
      </c>
      <c r="L196" s="13">
        <v>42895.824999999997</v>
      </c>
    </row>
    <row r="197" spans="1:12">
      <c r="A197" s="29">
        <v>45597</v>
      </c>
      <c r="B197" s="29" t="str">
        <f t="shared" si="6"/>
        <v>שישי</v>
      </c>
      <c r="C197" s="18" t="str">
        <f t="shared" si="7"/>
        <v>2024-11</v>
      </c>
      <c r="D197" s="30" t="s">
        <v>14</v>
      </c>
      <c r="E197" s="31" t="s">
        <v>20</v>
      </c>
      <c r="F197" s="18" t="s">
        <v>26</v>
      </c>
      <c r="G197" s="13">
        <v>1410.375</v>
      </c>
      <c r="H197" s="19">
        <v>15000</v>
      </c>
      <c r="I197" s="20">
        <v>3.7610000000000001</v>
      </c>
      <c r="J197" s="13">
        <v>56415</v>
      </c>
      <c r="K197" s="13">
        <v>34971</v>
      </c>
      <c r="L197" s="13">
        <v>20033.625</v>
      </c>
    </row>
    <row r="198" spans="1:12">
      <c r="A198" s="29">
        <v>45591</v>
      </c>
      <c r="B198" s="29" t="str">
        <f t="shared" si="6"/>
        <v>שבת</v>
      </c>
      <c r="C198" s="18" t="str">
        <f t="shared" si="7"/>
        <v>2024-10</v>
      </c>
      <c r="D198" s="30" t="s">
        <v>17</v>
      </c>
      <c r="E198" s="31" t="s">
        <v>21</v>
      </c>
      <c r="F198" s="18" t="s">
        <v>23</v>
      </c>
      <c r="G198" s="13">
        <v>1419.375</v>
      </c>
      <c r="H198" s="19">
        <v>15000</v>
      </c>
      <c r="I198" s="20">
        <v>3.7850000000000001</v>
      </c>
      <c r="J198" s="13">
        <v>56775</v>
      </c>
      <c r="K198" s="13">
        <v>49646</v>
      </c>
      <c r="L198" s="13">
        <v>5709.625</v>
      </c>
    </row>
    <row r="199" spans="1:12">
      <c r="A199" s="29">
        <v>45486</v>
      </c>
      <c r="B199" s="29" t="str">
        <f t="shared" si="6"/>
        <v>שבת</v>
      </c>
      <c r="C199" s="18" t="str">
        <f t="shared" si="7"/>
        <v>2024-07</v>
      </c>
      <c r="D199" s="30" t="s">
        <v>17</v>
      </c>
      <c r="E199" s="31" t="s">
        <v>20</v>
      </c>
      <c r="F199" s="18" t="s">
        <v>27</v>
      </c>
      <c r="G199" s="13">
        <v>1638.9</v>
      </c>
      <c r="H199" s="19">
        <v>18000</v>
      </c>
      <c r="I199" s="20">
        <v>3.6419999999999999</v>
      </c>
      <c r="J199" s="13">
        <v>65556</v>
      </c>
      <c r="K199" s="13">
        <v>48802</v>
      </c>
      <c r="L199" s="13">
        <v>15115.1</v>
      </c>
    </row>
    <row r="200" spans="1:12">
      <c r="A200" s="29">
        <v>45340</v>
      </c>
      <c r="B200" s="29" t="str">
        <f t="shared" si="6"/>
        <v>ראשון</v>
      </c>
      <c r="C200" s="18" t="str">
        <f t="shared" si="7"/>
        <v>2024-02</v>
      </c>
      <c r="D200" s="30" t="s">
        <v>17</v>
      </c>
      <c r="E200" s="31" t="s">
        <v>19</v>
      </c>
      <c r="F200" s="18" t="s">
        <v>23</v>
      </c>
      <c r="G200" s="13">
        <v>1082.7</v>
      </c>
      <c r="H200" s="19">
        <v>12000</v>
      </c>
      <c r="I200" s="20">
        <v>3.609</v>
      </c>
      <c r="J200" s="13">
        <v>43308</v>
      </c>
      <c r="K200" s="13">
        <v>47388</v>
      </c>
      <c r="L200" s="13">
        <v>-5162.7</v>
      </c>
    </row>
    <row r="201" spans="1:12">
      <c r="A201" s="29">
        <v>45476</v>
      </c>
      <c r="B201" s="29" t="str">
        <f t="shared" si="6"/>
        <v>רביעי</v>
      </c>
      <c r="C201" s="18" t="str">
        <f t="shared" si="7"/>
        <v>2024-07</v>
      </c>
      <c r="D201" s="30" t="s">
        <v>14</v>
      </c>
      <c r="E201" s="31" t="s">
        <v>20</v>
      </c>
      <c r="F201" s="18" t="s">
        <v>25</v>
      </c>
      <c r="G201" s="13">
        <v>1411.125</v>
      </c>
      <c r="H201" s="19">
        <v>15000</v>
      </c>
      <c r="I201" s="20">
        <v>3.7629999999999999</v>
      </c>
      <c r="J201" s="13">
        <v>56445</v>
      </c>
      <c r="K201" s="13">
        <v>24750</v>
      </c>
      <c r="L201" s="13">
        <v>30283.875</v>
      </c>
    </row>
    <row r="202" spans="1:12">
      <c r="A202" s="29">
        <v>45510</v>
      </c>
      <c r="B202" s="29" t="str">
        <f t="shared" si="6"/>
        <v>שלישי</v>
      </c>
      <c r="C202" s="18" t="str">
        <f t="shared" si="7"/>
        <v>2024-08</v>
      </c>
      <c r="D202" s="30" t="s">
        <v>17</v>
      </c>
      <c r="E202" s="31" t="s">
        <v>21</v>
      </c>
      <c r="F202" s="18" t="s">
        <v>26</v>
      </c>
      <c r="G202" s="13">
        <v>1393.0875000000001</v>
      </c>
      <c r="H202" s="19">
        <v>14500</v>
      </c>
      <c r="I202" s="20">
        <v>3.843</v>
      </c>
      <c r="J202" s="13">
        <v>55723.5</v>
      </c>
      <c r="K202" s="13">
        <v>37577</v>
      </c>
      <c r="L202" s="13">
        <v>16753.412499999999</v>
      </c>
    </row>
    <row r="203" spans="1:12">
      <c r="A203" s="29">
        <v>45393</v>
      </c>
      <c r="B203" s="29" t="str">
        <f t="shared" si="6"/>
        <v>חמישי</v>
      </c>
      <c r="C203" s="18" t="str">
        <f t="shared" si="7"/>
        <v>2024-04</v>
      </c>
      <c r="D203" s="30" t="s">
        <v>16</v>
      </c>
      <c r="E203" s="31" t="s">
        <v>28</v>
      </c>
      <c r="F203" s="18" t="s">
        <v>23</v>
      </c>
      <c r="G203" s="13">
        <v>1410.375</v>
      </c>
      <c r="H203" s="19">
        <v>15000</v>
      </c>
      <c r="I203" s="20">
        <v>3.7610000000000001</v>
      </c>
      <c r="J203" s="13">
        <v>56415</v>
      </c>
      <c r="K203" s="13">
        <v>43444</v>
      </c>
      <c r="L203" s="13">
        <v>11560.625</v>
      </c>
    </row>
    <row r="204" spans="1:12">
      <c r="A204" s="29">
        <v>45597</v>
      </c>
      <c r="B204" s="29" t="str">
        <f t="shared" si="6"/>
        <v>שישי</v>
      </c>
      <c r="C204" s="18" t="str">
        <f t="shared" si="7"/>
        <v>2024-11</v>
      </c>
      <c r="D204" s="30" t="s">
        <v>16</v>
      </c>
      <c r="E204" s="31" t="s">
        <v>18</v>
      </c>
      <c r="F204" s="18" t="s">
        <v>23</v>
      </c>
      <c r="G204" s="13">
        <v>2538.6750000000002</v>
      </c>
      <c r="H204" s="19">
        <v>27000</v>
      </c>
      <c r="I204" s="20">
        <v>3.7610000000000001</v>
      </c>
      <c r="J204" s="13">
        <v>101547</v>
      </c>
      <c r="K204" s="13">
        <v>28220</v>
      </c>
      <c r="L204" s="13">
        <v>70788.324999999997</v>
      </c>
    </row>
    <row r="205" spans="1:12">
      <c r="A205" s="29">
        <v>45610</v>
      </c>
      <c r="B205" s="29" t="str">
        <f t="shared" si="6"/>
        <v>חמישי</v>
      </c>
      <c r="C205" s="18" t="str">
        <f t="shared" si="7"/>
        <v>2024-11</v>
      </c>
      <c r="D205" s="30" t="s">
        <v>15</v>
      </c>
      <c r="E205" s="31" t="s">
        <v>20</v>
      </c>
      <c r="F205" s="18" t="s">
        <v>27</v>
      </c>
      <c r="G205" s="13">
        <v>2014.5500000000002</v>
      </c>
      <c r="H205" s="19">
        <v>21500</v>
      </c>
      <c r="I205" s="20">
        <v>3.7480000000000002</v>
      </c>
      <c r="J205" s="13">
        <v>80582</v>
      </c>
      <c r="K205" s="13">
        <v>24106</v>
      </c>
      <c r="L205" s="13">
        <v>54461.45</v>
      </c>
    </row>
    <row r="206" spans="1:12">
      <c r="A206" s="29">
        <v>45377</v>
      </c>
      <c r="B206" s="29" t="str">
        <f t="shared" si="6"/>
        <v>שלישי</v>
      </c>
      <c r="C206" s="18" t="str">
        <f t="shared" si="7"/>
        <v>2024-03</v>
      </c>
      <c r="D206" s="30" t="s">
        <v>15</v>
      </c>
      <c r="E206" s="31" t="s">
        <v>18</v>
      </c>
      <c r="F206" s="18" t="s">
        <v>23</v>
      </c>
      <c r="G206" s="13">
        <v>2745</v>
      </c>
      <c r="H206" s="19">
        <v>30000</v>
      </c>
      <c r="I206" s="20">
        <v>3.66</v>
      </c>
      <c r="J206" s="13">
        <v>109800</v>
      </c>
      <c r="K206" s="13">
        <v>39765</v>
      </c>
      <c r="L206" s="13">
        <v>67290</v>
      </c>
    </row>
    <row r="207" spans="1:12">
      <c r="A207" s="29">
        <v>45337</v>
      </c>
      <c r="B207" s="29" t="str">
        <f t="shared" si="6"/>
        <v>חמישי</v>
      </c>
      <c r="C207" s="18" t="str">
        <f t="shared" si="7"/>
        <v>2024-02</v>
      </c>
      <c r="D207" s="30" t="s">
        <v>14</v>
      </c>
      <c r="E207" s="31" t="s">
        <v>22</v>
      </c>
      <c r="F207" s="18" t="s">
        <v>24</v>
      </c>
      <c r="G207" s="13">
        <v>1496.1375</v>
      </c>
      <c r="H207" s="19">
        <v>16500</v>
      </c>
      <c r="I207" s="20">
        <v>3.6269999999999998</v>
      </c>
      <c r="J207" s="13">
        <v>59845.5</v>
      </c>
      <c r="K207" s="13">
        <v>44359</v>
      </c>
      <c r="L207" s="13">
        <v>13990.362499999999</v>
      </c>
    </row>
    <row r="208" spans="1:12">
      <c r="A208" s="29">
        <v>45488</v>
      </c>
      <c r="B208" s="29" t="str">
        <f t="shared" si="6"/>
        <v>שני</v>
      </c>
      <c r="C208" s="18" t="str">
        <f t="shared" si="7"/>
        <v>2024-07</v>
      </c>
      <c r="D208" s="30" t="s">
        <v>15</v>
      </c>
      <c r="E208" s="31" t="s">
        <v>19</v>
      </c>
      <c r="F208" s="18" t="s">
        <v>26</v>
      </c>
      <c r="G208" s="13">
        <v>1354.5</v>
      </c>
      <c r="H208" s="19">
        <v>15000</v>
      </c>
      <c r="I208" s="20">
        <v>3.6120000000000001</v>
      </c>
      <c r="J208" s="13">
        <v>54180</v>
      </c>
      <c r="K208" s="13">
        <v>16369</v>
      </c>
      <c r="L208" s="13">
        <v>36456.5</v>
      </c>
    </row>
    <row r="209" spans="1:12">
      <c r="A209" s="29">
        <v>45475</v>
      </c>
      <c r="B209" s="29" t="str">
        <f t="shared" si="6"/>
        <v>שלישי</v>
      </c>
      <c r="C209" s="18" t="str">
        <f t="shared" si="7"/>
        <v>2024-07</v>
      </c>
      <c r="D209" s="30" t="s">
        <v>16</v>
      </c>
      <c r="E209" s="31" t="s">
        <v>21</v>
      </c>
      <c r="F209" s="18" t="s">
        <v>24</v>
      </c>
      <c r="G209" s="13">
        <v>1317.75</v>
      </c>
      <c r="H209" s="19">
        <v>14000</v>
      </c>
      <c r="I209" s="20">
        <v>3.7650000000000001</v>
      </c>
      <c r="J209" s="13">
        <v>52710</v>
      </c>
      <c r="K209" s="13">
        <v>36798</v>
      </c>
      <c r="L209" s="13">
        <v>14594.25</v>
      </c>
    </row>
    <row r="210" spans="1:12">
      <c r="A210" s="29">
        <v>45308</v>
      </c>
      <c r="B210" s="29" t="str">
        <f t="shared" si="6"/>
        <v>רביעי</v>
      </c>
      <c r="C210" s="18" t="str">
        <f t="shared" si="7"/>
        <v>2024-01</v>
      </c>
      <c r="D210" s="30" t="s">
        <v>15</v>
      </c>
      <c r="E210" s="31" t="s">
        <v>21</v>
      </c>
      <c r="F210" s="18" t="s">
        <v>23</v>
      </c>
      <c r="G210" s="13">
        <v>2885.3</v>
      </c>
      <c r="H210" s="19">
        <v>30500</v>
      </c>
      <c r="I210" s="20">
        <v>3.7839999999999998</v>
      </c>
      <c r="J210" s="13">
        <v>115412</v>
      </c>
      <c r="K210" s="13">
        <v>48019</v>
      </c>
      <c r="L210" s="13">
        <v>64507.7</v>
      </c>
    </row>
    <row r="211" spans="1:12">
      <c r="A211" s="29">
        <v>45623</v>
      </c>
      <c r="B211" s="29" t="str">
        <f t="shared" si="6"/>
        <v>רביעי</v>
      </c>
      <c r="C211" s="18" t="str">
        <f t="shared" si="7"/>
        <v>2024-11</v>
      </c>
      <c r="D211" s="30" t="s">
        <v>14</v>
      </c>
      <c r="E211" s="31" t="s">
        <v>18</v>
      </c>
      <c r="F211" s="18" t="s">
        <v>27</v>
      </c>
      <c r="G211" s="13">
        <v>1781.325</v>
      </c>
      <c r="H211" s="19">
        <v>19500</v>
      </c>
      <c r="I211" s="20">
        <v>3.6539999999999999</v>
      </c>
      <c r="J211" s="13">
        <v>71253</v>
      </c>
      <c r="K211" s="13">
        <v>35142</v>
      </c>
      <c r="L211" s="13">
        <v>34329.675000000003</v>
      </c>
    </row>
    <row r="212" spans="1:12">
      <c r="A212" s="29">
        <v>45414</v>
      </c>
      <c r="B212" s="29" t="str">
        <f t="shared" si="6"/>
        <v>חמישי</v>
      </c>
      <c r="C212" s="18" t="str">
        <f t="shared" si="7"/>
        <v>2024-05</v>
      </c>
      <c r="D212" s="30" t="s">
        <v>16</v>
      </c>
      <c r="E212" s="31" t="s">
        <v>21</v>
      </c>
      <c r="F212" s="18" t="s">
        <v>26</v>
      </c>
      <c r="G212" s="13">
        <v>2850.2250000000004</v>
      </c>
      <c r="H212" s="19">
        <v>30500</v>
      </c>
      <c r="I212" s="20">
        <v>3.738</v>
      </c>
      <c r="J212" s="13">
        <v>114009</v>
      </c>
      <c r="K212" s="13">
        <v>46975</v>
      </c>
      <c r="L212" s="13">
        <v>64183.775000000001</v>
      </c>
    </row>
    <row r="213" spans="1:12">
      <c r="A213" s="29">
        <v>45604</v>
      </c>
      <c r="B213" s="29" t="str">
        <f t="shared" si="6"/>
        <v>שישי</v>
      </c>
      <c r="C213" s="18" t="str">
        <f t="shared" si="7"/>
        <v>2024-11</v>
      </c>
      <c r="D213" s="30" t="s">
        <v>17</v>
      </c>
      <c r="E213" s="31" t="s">
        <v>18</v>
      </c>
      <c r="F213" s="18" t="s">
        <v>27</v>
      </c>
      <c r="G213" s="13">
        <v>1070.075</v>
      </c>
      <c r="H213" s="19">
        <v>11500</v>
      </c>
      <c r="I213" s="20">
        <v>3.722</v>
      </c>
      <c r="J213" s="13">
        <v>42803</v>
      </c>
      <c r="K213" s="13">
        <v>37582</v>
      </c>
      <c r="L213" s="13">
        <v>4150.9250000000002</v>
      </c>
    </row>
    <row r="214" spans="1:12">
      <c r="A214" s="29">
        <v>45452</v>
      </c>
      <c r="B214" s="29" t="str">
        <f t="shared" si="6"/>
        <v>ראשון</v>
      </c>
      <c r="C214" s="18" t="str">
        <f t="shared" si="7"/>
        <v>2024-06</v>
      </c>
      <c r="D214" s="30" t="s">
        <v>14</v>
      </c>
      <c r="E214" s="31" t="s">
        <v>28</v>
      </c>
      <c r="F214" s="18" t="s">
        <v>24</v>
      </c>
      <c r="G214" s="13">
        <v>1632.75</v>
      </c>
      <c r="H214" s="19">
        <v>17500</v>
      </c>
      <c r="I214" s="20">
        <v>3.7320000000000002</v>
      </c>
      <c r="J214" s="13">
        <v>65310</v>
      </c>
      <c r="K214" s="13">
        <v>32139</v>
      </c>
      <c r="L214" s="13">
        <v>31538.25</v>
      </c>
    </row>
    <row r="215" spans="1:12">
      <c r="A215" s="29">
        <v>45451</v>
      </c>
      <c r="B215" s="29" t="str">
        <f t="shared" si="6"/>
        <v>שבת</v>
      </c>
      <c r="C215" s="18" t="str">
        <f t="shared" si="7"/>
        <v>2024-06</v>
      </c>
      <c r="D215" s="30" t="s">
        <v>15</v>
      </c>
      <c r="E215" s="31" t="s">
        <v>18</v>
      </c>
      <c r="F215" s="18" t="s">
        <v>23</v>
      </c>
      <c r="G215" s="13">
        <v>1679.4</v>
      </c>
      <c r="H215" s="19">
        <v>18000</v>
      </c>
      <c r="I215" s="20">
        <v>3.7320000000000002</v>
      </c>
      <c r="J215" s="13">
        <v>67176</v>
      </c>
      <c r="K215" s="13">
        <v>31816</v>
      </c>
      <c r="L215" s="13">
        <v>33680.6</v>
      </c>
    </row>
    <row r="216" spans="1:12">
      <c r="A216" s="29">
        <v>45324</v>
      </c>
      <c r="B216" s="29" t="str">
        <f t="shared" si="6"/>
        <v>שישי</v>
      </c>
      <c r="C216" s="18" t="str">
        <f t="shared" si="7"/>
        <v>2024-02</v>
      </c>
      <c r="D216" s="30" t="s">
        <v>16</v>
      </c>
      <c r="E216" s="31" t="s">
        <v>20</v>
      </c>
      <c r="F216" s="18" t="s">
        <v>26</v>
      </c>
      <c r="G216" s="13">
        <v>3644</v>
      </c>
      <c r="H216" s="19">
        <v>40000</v>
      </c>
      <c r="I216" s="20">
        <v>3.6440000000000001</v>
      </c>
      <c r="J216" s="13">
        <v>145760</v>
      </c>
      <c r="K216" s="13">
        <v>26612</v>
      </c>
      <c r="L216" s="13">
        <v>115504</v>
      </c>
    </row>
    <row r="217" spans="1:12">
      <c r="A217" s="29">
        <v>45401</v>
      </c>
      <c r="B217" s="29" t="str">
        <f t="shared" si="6"/>
        <v>שישי</v>
      </c>
      <c r="C217" s="18" t="str">
        <f t="shared" si="7"/>
        <v>2024-04</v>
      </c>
      <c r="D217" s="30" t="s">
        <v>13</v>
      </c>
      <c r="E217" s="31" t="s">
        <v>20</v>
      </c>
      <c r="F217" s="18" t="s">
        <v>24</v>
      </c>
      <c r="G217" s="13">
        <v>1276.7625</v>
      </c>
      <c r="H217" s="19">
        <v>13500</v>
      </c>
      <c r="I217" s="20">
        <v>3.7829999999999999</v>
      </c>
      <c r="J217" s="13">
        <v>51070.5</v>
      </c>
      <c r="K217" s="13">
        <v>29584</v>
      </c>
      <c r="L217" s="13">
        <v>20209.737499999999</v>
      </c>
    </row>
    <row r="218" spans="1:12">
      <c r="A218" s="29">
        <v>45396</v>
      </c>
      <c r="B218" s="29" t="str">
        <f t="shared" si="6"/>
        <v>ראשון</v>
      </c>
      <c r="C218" s="18" t="str">
        <f t="shared" si="7"/>
        <v>2024-04</v>
      </c>
      <c r="D218" s="30" t="s">
        <v>15</v>
      </c>
      <c r="E218" s="31" t="s">
        <v>18</v>
      </c>
      <c r="F218" s="18" t="s">
        <v>24</v>
      </c>
      <c r="G218" s="13">
        <v>3005.6000000000004</v>
      </c>
      <c r="H218" s="19">
        <v>32000</v>
      </c>
      <c r="I218" s="20">
        <v>3.7570000000000001</v>
      </c>
      <c r="J218" s="13">
        <v>120224</v>
      </c>
      <c r="K218" s="13">
        <v>41341</v>
      </c>
      <c r="L218" s="13">
        <v>75877.399999999994</v>
      </c>
    </row>
    <row r="219" spans="1:12">
      <c r="A219" s="29">
        <v>45552</v>
      </c>
      <c r="B219" s="29" t="str">
        <f t="shared" si="6"/>
        <v>שלישי</v>
      </c>
      <c r="C219" s="18" t="str">
        <f t="shared" si="7"/>
        <v>2024-09</v>
      </c>
      <c r="D219" s="30" t="s">
        <v>17</v>
      </c>
      <c r="E219" s="31" t="s">
        <v>21</v>
      </c>
      <c r="F219" s="18" t="s">
        <v>25</v>
      </c>
      <c r="G219" s="13">
        <v>1732.0625</v>
      </c>
      <c r="H219" s="19">
        <v>18500</v>
      </c>
      <c r="I219" s="20">
        <v>3.7450000000000001</v>
      </c>
      <c r="J219" s="13">
        <v>69282.5</v>
      </c>
      <c r="K219" s="13">
        <v>17467</v>
      </c>
      <c r="L219" s="13">
        <v>50083.4375</v>
      </c>
    </row>
    <row r="220" spans="1:12">
      <c r="A220" s="29">
        <v>45580</v>
      </c>
      <c r="B220" s="29" t="str">
        <f t="shared" si="6"/>
        <v>שלישי</v>
      </c>
      <c r="C220" s="18" t="str">
        <f t="shared" si="7"/>
        <v>2024-10</v>
      </c>
      <c r="D220" s="30" t="s">
        <v>15</v>
      </c>
      <c r="E220" s="31" t="s">
        <v>22</v>
      </c>
      <c r="F220" s="18" t="s">
        <v>23</v>
      </c>
      <c r="G220" s="13">
        <v>1217.7750000000001</v>
      </c>
      <c r="H220" s="19">
        <v>13000</v>
      </c>
      <c r="I220" s="20">
        <v>3.7469999999999999</v>
      </c>
      <c r="J220" s="13">
        <v>48711</v>
      </c>
      <c r="K220" s="13">
        <v>34696</v>
      </c>
      <c r="L220" s="13">
        <v>12797.225</v>
      </c>
    </row>
    <row r="221" spans="1:12">
      <c r="A221" s="29">
        <v>45267</v>
      </c>
      <c r="B221" s="29" t="str">
        <f t="shared" si="6"/>
        <v>חמישי</v>
      </c>
      <c r="C221" s="18" t="str">
        <f t="shared" si="7"/>
        <v>2023-12</v>
      </c>
      <c r="D221" s="30" t="s">
        <v>15</v>
      </c>
      <c r="E221" s="31" t="s">
        <v>22</v>
      </c>
      <c r="F221" s="18" t="s">
        <v>24</v>
      </c>
      <c r="G221" s="13">
        <v>3471.5625</v>
      </c>
      <c r="H221" s="19">
        <v>37500</v>
      </c>
      <c r="I221" s="20">
        <v>3.7029999999999998</v>
      </c>
      <c r="J221" s="13">
        <v>138862.5</v>
      </c>
      <c r="K221" s="13">
        <v>34228</v>
      </c>
      <c r="L221" s="13">
        <v>101162.9375</v>
      </c>
    </row>
    <row r="222" spans="1:12">
      <c r="A222" s="29">
        <v>45450</v>
      </c>
      <c r="B222" s="29" t="str">
        <f t="shared" si="6"/>
        <v>שישי</v>
      </c>
      <c r="C222" s="18" t="str">
        <f t="shared" si="7"/>
        <v>2024-06</v>
      </c>
      <c r="D222" s="30" t="s">
        <v>14</v>
      </c>
      <c r="E222" s="31" t="s">
        <v>18</v>
      </c>
      <c r="F222" s="18" t="s">
        <v>25</v>
      </c>
      <c r="G222" s="13">
        <v>2612.4</v>
      </c>
      <c r="H222" s="19">
        <v>28000</v>
      </c>
      <c r="I222" s="20">
        <v>3.7320000000000002</v>
      </c>
      <c r="J222" s="13">
        <v>104496</v>
      </c>
      <c r="K222" s="13">
        <v>42473</v>
      </c>
      <c r="L222" s="13">
        <v>59410.6</v>
      </c>
    </row>
    <row r="223" spans="1:12">
      <c r="A223" s="29">
        <v>45545</v>
      </c>
      <c r="B223" s="29" t="str">
        <f t="shared" si="6"/>
        <v>שלישי</v>
      </c>
      <c r="C223" s="18" t="str">
        <f t="shared" si="7"/>
        <v>2024-09</v>
      </c>
      <c r="D223" s="30" t="s">
        <v>16</v>
      </c>
      <c r="E223" s="31" t="s">
        <v>21</v>
      </c>
      <c r="F223" s="18" t="s">
        <v>25</v>
      </c>
      <c r="G223" s="13">
        <v>2069.65</v>
      </c>
      <c r="H223" s="19">
        <v>22000</v>
      </c>
      <c r="I223" s="20">
        <v>3.7629999999999999</v>
      </c>
      <c r="J223" s="13">
        <v>82786</v>
      </c>
      <c r="K223" s="13">
        <v>16456</v>
      </c>
      <c r="L223" s="13">
        <v>64260.35</v>
      </c>
    </row>
    <row r="224" spans="1:12">
      <c r="A224" s="29">
        <v>45391</v>
      </c>
      <c r="B224" s="29" t="str">
        <f t="shared" si="6"/>
        <v>שלישי</v>
      </c>
      <c r="C224" s="18" t="str">
        <f t="shared" si="7"/>
        <v>2024-04</v>
      </c>
      <c r="D224" s="30" t="s">
        <v>16</v>
      </c>
      <c r="E224" s="31" t="s">
        <v>19</v>
      </c>
      <c r="F224" s="18" t="s">
        <v>25</v>
      </c>
      <c r="G224" s="13">
        <v>1520.8875</v>
      </c>
      <c r="H224" s="19">
        <v>16500</v>
      </c>
      <c r="I224" s="20">
        <v>3.6869999999999998</v>
      </c>
      <c r="J224" s="13">
        <v>60835.5</v>
      </c>
      <c r="K224" s="13">
        <v>24075</v>
      </c>
      <c r="L224" s="13">
        <v>35239.612500000003</v>
      </c>
    </row>
    <row r="225" spans="1:12">
      <c r="A225" s="29">
        <v>45415</v>
      </c>
      <c r="B225" s="29" t="str">
        <f t="shared" si="6"/>
        <v>שישי</v>
      </c>
      <c r="C225" s="18" t="str">
        <f t="shared" si="7"/>
        <v>2024-05</v>
      </c>
      <c r="D225" s="30" t="s">
        <v>13</v>
      </c>
      <c r="E225" s="31" t="s">
        <v>20</v>
      </c>
      <c r="F225" s="18" t="s">
        <v>25</v>
      </c>
      <c r="G225" s="13">
        <v>1256.5125</v>
      </c>
      <c r="H225" s="19">
        <v>13500</v>
      </c>
      <c r="I225" s="20">
        <v>3.7229999999999999</v>
      </c>
      <c r="J225" s="13">
        <v>50260.5</v>
      </c>
      <c r="K225" s="13">
        <v>44368</v>
      </c>
      <c r="L225" s="13">
        <v>4635.9875000000002</v>
      </c>
    </row>
    <row r="226" spans="1:12">
      <c r="A226" s="29">
        <v>45405</v>
      </c>
      <c r="B226" s="29" t="str">
        <f t="shared" si="6"/>
        <v>שלישי</v>
      </c>
      <c r="C226" s="18" t="str">
        <f t="shared" si="7"/>
        <v>2024-04</v>
      </c>
      <c r="D226" s="30" t="s">
        <v>13</v>
      </c>
      <c r="E226" s="31" t="s">
        <v>18</v>
      </c>
      <c r="F226" s="18" t="s">
        <v>23</v>
      </c>
      <c r="G226" s="13">
        <v>1513.2</v>
      </c>
      <c r="H226" s="19">
        <v>16000</v>
      </c>
      <c r="I226" s="20">
        <v>3.7829999999999999</v>
      </c>
      <c r="J226" s="13">
        <v>60528</v>
      </c>
      <c r="K226" s="13">
        <v>41826</v>
      </c>
      <c r="L226" s="13">
        <v>17188.8</v>
      </c>
    </row>
    <row r="227" spans="1:12">
      <c r="A227" s="29">
        <v>45466</v>
      </c>
      <c r="B227" s="29" t="str">
        <f t="shared" si="6"/>
        <v>ראשון</v>
      </c>
      <c r="C227" s="18" t="str">
        <f t="shared" si="7"/>
        <v>2024-06</v>
      </c>
      <c r="D227" s="30" t="s">
        <v>13</v>
      </c>
      <c r="E227" s="31" t="s">
        <v>22</v>
      </c>
      <c r="F227" s="18" t="s">
        <v>24</v>
      </c>
      <c r="G227" s="13">
        <v>2664.0375000000004</v>
      </c>
      <c r="H227" s="19">
        <v>28500</v>
      </c>
      <c r="I227" s="20">
        <v>3.7389999999999999</v>
      </c>
      <c r="J227" s="13">
        <v>106561.5</v>
      </c>
      <c r="K227" s="13">
        <v>38257</v>
      </c>
      <c r="L227" s="13">
        <v>65640.462499999994</v>
      </c>
    </row>
    <row r="228" spans="1:12">
      <c r="A228" s="29">
        <v>45601</v>
      </c>
      <c r="B228" s="29" t="str">
        <f t="shared" si="6"/>
        <v>שלישי</v>
      </c>
      <c r="C228" s="18" t="str">
        <f t="shared" si="7"/>
        <v>2024-11</v>
      </c>
      <c r="D228" s="30" t="s">
        <v>15</v>
      </c>
      <c r="E228" s="31" t="s">
        <v>18</v>
      </c>
      <c r="F228" s="18" t="s">
        <v>27</v>
      </c>
      <c r="G228" s="13">
        <v>1827.15</v>
      </c>
      <c r="H228" s="19">
        <v>19500</v>
      </c>
      <c r="I228" s="20">
        <v>3.7480000000000002</v>
      </c>
      <c r="J228" s="13">
        <v>73086</v>
      </c>
      <c r="K228" s="13">
        <v>48951</v>
      </c>
      <c r="L228" s="13">
        <v>22307.85</v>
      </c>
    </row>
    <row r="229" spans="1:12">
      <c r="A229" s="29">
        <v>45304</v>
      </c>
      <c r="B229" s="29" t="str">
        <f t="shared" si="6"/>
        <v>שבת</v>
      </c>
      <c r="C229" s="18" t="str">
        <f t="shared" si="7"/>
        <v>2024-01</v>
      </c>
      <c r="D229" s="30" t="s">
        <v>15</v>
      </c>
      <c r="E229" s="31" t="s">
        <v>20</v>
      </c>
      <c r="F229" s="18" t="s">
        <v>24</v>
      </c>
      <c r="G229" s="13">
        <v>1817.4</v>
      </c>
      <c r="H229" s="19">
        <v>19500</v>
      </c>
      <c r="I229" s="20">
        <v>3.7280000000000002</v>
      </c>
      <c r="J229" s="13">
        <v>72696</v>
      </c>
      <c r="K229" s="13">
        <v>15436</v>
      </c>
      <c r="L229" s="13">
        <v>55442.6</v>
      </c>
    </row>
    <row r="230" spans="1:12">
      <c r="A230" s="29">
        <v>45308</v>
      </c>
      <c r="B230" s="29" t="str">
        <f t="shared" si="6"/>
        <v>רביעי</v>
      </c>
      <c r="C230" s="18" t="str">
        <f t="shared" si="7"/>
        <v>2024-01</v>
      </c>
      <c r="D230" s="30" t="s">
        <v>16</v>
      </c>
      <c r="E230" s="31" t="s">
        <v>19</v>
      </c>
      <c r="F230" s="18" t="s">
        <v>23</v>
      </c>
      <c r="G230" s="13">
        <v>2317.7000000000003</v>
      </c>
      <c r="H230" s="19">
        <v>24500</v>
      </c>
      <c r="I230" s="20">
        <v>3.7839999999999998</v>
      </c>
      <c r="J230" s="13">
        <v>92708</v>
      </c>
      <c r="K230" s="13">
        <v>31756</v>
      </c>
      <c r="L230" s="13">
        <v>58634.3</v>
      </c>
    </row>
    <row r="231" spans="1:12">
      <c r="A231" s="29">
        <v>45373</v>
      </c>
      <c r="B231" s="29" t="str">
        <f t="shared" si="6"/>
        <v>שישי</v>
      </c>
      <c r="C231" s="18" t="str">
        <f t="shared" si="7"/>
        <v>2024-03</v>
      </c>
      <c r="D231" s="30" t="s">
        <v>17</v>
      </c>
      <c r="E231" s="31" t="s">
        <v>21</v>
      </c>
      <c r="F231" s="18" t="s">
        <v>27</v>
      </c>
      <c r="G231" s="13">
        <v>2082.65</v>
      </c>
      <c r="H231" s="19">
        <v>23000</v>
      </c>
      <c r="I231" s="20">
        <v>3.6219999999999999</v>
      </c>
      <c r="J231" s="13">
        <v>83306</v>
      </c>
      <c r="K231" s="13">
        <v>21159</v>
      </c>
      <c r="L231" s="13">
        <v>60064.35</v>
      </c>
    </row>
    <row r="232" spans="1:12">
      <c r="A232" s="29">
        <v>45484</v>
      </c>
      <c r="B232" s="29" t="str">
        <f t="shared" si="6"/>
        <v>חמישי</v>
      </c>
      <c r="C232" s="18" t="str">
        <f t="shared" si="7"/>
        <v>2024-07</v>
      </c>
      <c r="D232" s="30" t="s">
        <v>14</v>
      </c>
      <c r="E232" s="31" t="s">
        <v>22</v>
      </c>
      <c r="F232" s="18" t="s">
        <v>25</v>
      </c>
      <c r="G232" s="13">
        <v>955.76250000000005</v>
      </c>
      <c r="H232" s="19">
        <v>10500</v>
      </c>
      <c r="I232" s="20">
        <v>3.641</v>
      </c>
      <c r="J232" s="13">
        <v>38230.5</v>
      </c>
      <c r="K232" s="13">
        <v>45361</v>
      </c>
      <c r="L232" s="13">
        <v>-8086.2624999999998</v>
      </c>
    </row>
    <row r="233" spans="1:12">
      <c r="A233" s="29">
        <v>45479</v>
      </c>
      <c r="B233" s="29" t="str">
        <f t="shared" si="6"/>
        <v>שבת</v>
      </c>
      <c r="C233" s="18" t="str">
        <f t="shared" si="7"/>
        <v>2024-07</v>
      </c>
      <c r="D233" s="30" t="s">
        <v>14</v>
      </c>
      <c r="E233" s="31" t="s">
        <v>18</v>
      </c>
      <c r="F233" s="18" t="s">
        <v>24</v>
      </c>
      <c r="G233" s="13">
        <v>2511.6750000000002</v>
      </c>
      <c r="H233" s="19">
        <v>27000</v>
      </c>
      <c r="I233" s="20">
        <v>3.7210000000000001</v>
      </c>
      <c r="J233" s="13">
        <v>100467</v>
      </c>
      <c r="K233" s="13">
        <v>31940</v>
      </c>
      <c r="L233" s="13">
        <v>66015.324999999997</v>
      </c>
    </row>
    <row r="234" spans="1:12">
      <c r="A234" s="29">
        <v>45380</v>
      </c>
      <c r="B234" s="29" t="str">
        <f t="shared" si="6"/>
        <v>שישי</v>
      </c>
      <c r="C234" s="18" t="str">
        <f t="shared" si="7"/>
        <v>2024-03</v>
      </c>
      <c r="D234" s="30" t="s">
        <v>16</v>
      </c>
      <c r="E234" s="31" t="s">
        <v>28</v>
      </c>
      <c r="F234" s="18" t="s">
        <v>27</v>
      </c>
      <c r="G234" s="13">
        <v>2622.7125000000001</v>
      </c>
      <c r="H234" s="19">
        <v>28500</v>
      </c>
      <c r="I234" s="20">
        <v>3.681</v>
      </c>
      <c r="J234" s="13">
        <v>104908.5</v>
      </c>
      <c r="K234" s="13">
        <v>39907</v>
      </c>
      <c r="L234" s="13">
        <v>62378.787499999999</v>
      </c>
    </row>
    <row r="235" spans="1:12">
      <c r="A235" s="29">
        <v>45540</v>
      </c>
      <c r="B235" s="29" t="str">
        <f t="shared" si="6"/>
        <v>חמישי</v>
      </c>
      <c r="C235" s="18" t="str">
        <f t="shared" si="7"/>
        <v>2024-09</v>
      </c>
      <c r="D235" s="30" t="s">
        <v>15</v>
      </c>
      <c r="E235" s="31" t="s">
        <v>28</v>
      </c>
      <c r="F235" s="18" t="s">
        <v>25</v>
      </c>
      <c r="G235" s="13">
        <v>1431.0375000000001</v>
      </c>
      <c r="H235" s="19">
        <v>15500</v>
      </c>
      <c r="I235" s="20">
        <v>3.6930000000000001</v>
      </c>
      <c r="J235" s="13">
        <v>57241.5</v>
      </c>
      <c r="K235" s="13">
        <v>35989</v>
      </c>
      <c r="L235" s="13">
        <v>19821.462500000001</v>
      </c>
    </row>
    <row r="236" spans="1:12">
      <c r="A236" s="29">
        <v>45385</v>
      </c>
      <c r="B236" s="29" t="str">
        <f t="shared" si="6"/>
        <v>רביעי</v>
      </c>
      <c r="C236" s="18" t="str">
        <f t="shared" si="7"/>
        <v>2024-04</v>
      </c>
      <c r="D236" s="30" t="s">
        <v>15</v>
      </c>
      <c r="E236" s="31" t="s">
        <v>21</v>
      </c>
      <c r="F236" s="18" t="s">
        <v>23</v>
      </c>
      <c r="G236" s="13">
        <v>2379.15</v>
      </c>
      <c r="H236" s="19">
        <v>25500</v>
      </c>
      <c r="I236" s="20">
        <v>3.7320000000000002</v>
      </c>
      <c r="J236" s="13">
        <v>95166</v>
      </c>
      <c r="K236" s="13">
        <v>48160</v>
      </c>
      <c r="L236" s="13">
        <v>44626.85</v>
      </c>
    </row>
    <row r="237" spans="1:12">
      <c r="A237" s="29">
        <v>45402</v>
      </c>
      <c r="B237" s="29" t="str">
        <f t="shared" si="6"/>
        <v>שבת</v>
      </c>
      <c r="C237" s="18" t="str">
        <f t="shared" si="7"/>
        <v>2024-04</v>
      </c>
      <c r="D237" s="30" t="s">
        <v>16</v>
      </c>
      <c r="E237" s="31" t="s">
        <v>28</v>
      </c>
      <c r="F237" s="18" t="s">
        <v>25</v>
      </c>
      <c r="G237" s="13">
        <v>3262.8375000000001</v>
      </c>
      <c r="H237" s="19">
        <v>34500</v>
      </c>
      <c r="I237" s="20">
        <v>3.7829999999999999</v>
      </c>
      <c r="J237" s="13">
        <v>130513.5</v>
      </c>
      <c r="K237" s="13">
        <v>25624</v>
      </c>
      <c r="L237" s="13">
        <v>101626.66250000001</v>
      </c>
    </row>
    <row r="238" spans="1:12">
      <c r="A238" s="29">
        <v>45344</v>
      </c>
      <c r="B238" s="29" t="str">
        <f t="shared" si="6"/>
        <v>חמישי</v>
      </c>
      <c r="C238" s="18" t="str">
        <f t="shared" si="7"/>
        <v>2024-02</v>
      </c>
      <c r="D238" s="30" t="s">
        <v>13</v>
      </c>
      <c r="E238" s="31" t="s">
        <v>21</v>
      </c>
      <c r="F238" s="18" t="s">
        <v>25</v>
      </c>
      <c r="G238" s="13">
        <v>3277.8</v>
      </c>
      <c r="H238" s="19">
        <v>36000</v>
      </c>
      <c r="I238" s="20">
        <v>3.6419999999999999</v>
      </c>
      <c r="J238" s="13">
        <v>131112</v>
      </c>
      <c r="K238" s="13">
        <v>19109</v>
      </c>
      <c r="L238" s="13">
        <v>108725.2</v>
      </c>
    </row>
    <row r="239" spans="1:12">
      <c r="A239" s="29">
        <v>45286</v>
      </c>
      <c r="B239" s="29" t="str">
        <f t="shared" si="6"/>
        <v>שלישי</v>
      </c>
      <c r="C239" s="18" t="str">
        <f t="shared" si="7"/>
        <v>2023-12</v>
      </c>
      <c r="D239" s="30" t="s">
        <v>13</v>
      </c>
      <c r="E239" s="31" t="s">
        <v>19</v>
      </c>
      <c r="F239" s="18" t="s">
        <v>23</v>
      </c>
      <c r="G239" s="13">
        <v>2086.1</v>
      </c>
      <c r="H239" s="19">
        <v>23000</v>
      </c>
      <c r="I239" s="20">
        <v>3.6280000000000001</v>
      </c>
      <c r="J239" s="13">
        <v>83444</v>
      </c>
      <c r="K239" s="13">
        <v>23212</v>
      </c>
      <c r="L239" s="13">
        <v>58145.9</v>
      </c>
    </row>
    <row r="240" spans="1:12">
      <c r="A240" s="29">
        <v>45446</v>
      </c>
      <c r="B240" s="29" t="str">
        <f t="shared" si="6"/>
        <v>שני</v>
      </c>
      <c r="C240" s="18" t="str">
        <f t="shared" si="7"/>
        <v>2024-06</v>
      </c>
      <c r="D240" s="30" t="s">
        <v>16</v>
      </c>
      <c r="E240" s="31" t="s">
        <v>19</v>
      </c>
      <c r="F240" s="18" t="s">
        <v>23</v>
      </c>
      <c r="G240" s="13">
        <v>1281.3500000000001</v>
      </c>
      <c r="H240" s="19">
        <v>14000</v>
      </c>
      <c r="I240" s="20">
        <v>3.661</v>
      </c>
      <c r="J240" s="13">
        <v>51254</v>
      </c>
      <c r="K240" s="13">
        <v>25171</v>
      </c>
      <c r="L240" s="13">
        <v>24801.65</v>
      </c>
    </row>
    <row r="241" spans="1:12">
      <c r="A241" s="29">
        <v>45583</v>
      </c>
      <c r="B241" s="29" t="str">
        <f t="shared" si="6"/>
        <v>שישי</v>
      </c>
      <c r="C241" s="18" t="str">
        <f t="shared" si="7"/>
        <v>2024-10</v>
      </c>
      <c r="D241" s="30" t="s">
        <v>16</v>
      </c>
      <c r="E241" s="31" t="s">
        <v>18</v>
      </c>
      <c r="F241" s="18" t="s">
        <v>26</v>
      </c>
      <c r="G241" s="13">
        <v>2784.75</v>
      </c>
      <c r="H241" s="19">
        <v>30000</v>
      </c>
      <c r="I241" s="20">
        <v>3.7130000000000001</v>
      </c>
      <c r="J241" s="13">
        <v>111390</v>
      </c>
      <c r="K241" s="13">
        <v>39424</v>
      </c>
      <c r="L241" s="13">
        <v>69181.25</v>
      </c>
    </row>
    <row r="242" spans="1:12">
      <c r="A242" s="29">
        <v>45282</v>
      </c>
      <c r="B242" s="29" t="str">
        <f t="shared" si="6"/>
        <v>שישי</v>
      </c>
      <c r="C242" s="18" t="str">
        <f t="shared" si="7"/>
        <v>2023-12</v>
      </c>
      <c r="D242" s="30" t="s">
        <v>17</v>
      </c>
      <c r="E242" s="31" t="s">
        <v>19</v>
      </c>
      <c r="F242" s="18" t="s">
        <v>23</v>
      </c>
      <c r="G242" s="13">
        <v>1034.7125000000001</v>
      </c>
      <c r="H242" s="19">
        <v>11500</v>
      </c>
      <c r="I242" s="20">
        <v>3.5990000000000002</v>
      </c>
      <c r="J242" s="13">
        <v>41388.5</v>
      </c>
      <c r="K242" s="13">
        <v>16243</v>
      </c>
      <c r="L242" s="13">
        <v>24110.787499999999</v>
      </c>
    </row>
    <row r="243" spans="1:12">
      <c r="A243" s="29">
        <v>45569</v>
      </c>
      <c r="B243" s="29" t="str">
        <f t="shared" si="6"/>
        <v>שישי</v>
      </c>
      <c r="C243" s="18" t="str">
        <f t="shared" si="7"/>
        <v>2024-10</v>
      </c>
      <c r="D243" s="30" t="s">
        <v>16</v>
      </c>
      <c r="E243" s="31" t="s">
        <v>19</v>
      </c>
      <c r="F243" s="18" t="s">
        <v>27</v>
      </c>
      <c r="G243" s="13">
        <v>3489.375</v>
      </c>
      <c r="H243" s="19">
        <v>37500</v>
      </c>
      <c r="I243" s="20">
        <v>3.722</v>
      </c>
      <c r="J243" s="13">
        <v>139575</v>
      </c>
      <c r="K243" s="13">
        <v>27869</v>
      </c>
      <c r="L243" s="13">
        <v>108216.625</v>
      </c>
    </row>
    <row r="244" spans="1:12">
      <c r="A244" s="29">
        <v>45443</v>
      </c>
      <c r="B244" s="29" t="str">
        <f t="shared" si="6"/>
        <v>שישי</v>
      </c>
      <c r="C244" s="18" t="str">
        <f t="shared" si="7"/>
        <v>2024-05</v>
      </c>
      <c r="D244" s="30" t="s">
        <v>14</v>
      </c>
      <c r="E244" s="31" t="s">
        <v>20</v>
      </c>
      <c r="F244" s="18" t="s">
        <v>23</v>
      </c>
      <c r="G244" s="13">
        <v>1440.7250000000001</v>
      </c>
      <c r="H244" s="19">
        <v>15500</v>
      </c>
      <c r="I244" s="20">
        <v>3.718</v>
      </c>
      <c r="J244" s="13">
        <v>57629</v>
      </c>
      <c r="K244" s="13">
        <v>17582</v>
      </c>
      <c r="L244" s="13">
        <v>38606.275000000001</v>
      </c>
    </row>
    <row r="245" spans="1:12">
      <c r="A245" s="29">
        <v>45457</v>
      </c>
      <c r="B245" s="29" t="str">
        <f t="shared" si="6"/>
        <v>שישי</v>
      </c>
      <c r="C245" s="18" t="str">
        <f t="shared" si="7"/>
        <v>2024-06</v>
      </c>
      <c r="D245" s="30" t="s">
        <v>17</v>
      </c>
      <c r="E245" s="31" t="s">
        <v>20</v>
      </c>
      <c r="F245" s="18" t="s">
        <v>26</v>
      </c>
      <c r="G245" s="13">
        <v>3024.9375</v>
      </c>
      <c r="H245" s="19">
        <v>32500</v>
      </c>
      <c r="I245" s="20">
        <v>3.7229999999999999</v>
      </c>
      <c r="J245" s="13">
        <v>120997.5</v>
      </c>
      <c r="K245" s="13">
        <v>27578</v>
      </c>
      <c r="L245" s="13">
        <v>90394.5625</v>
      </c>
    </row>
    <row r="246" spans="1:12">
      <c r="A246" s="29">
        <v>45593</v>
      </c>
      <c r="B246" s="29" t="str">
        <f t="shared" si="6"/>
        <v>שני</v>
      </c>
      <c r="C246" s="18" t="str">
        <f t="shared" si="7"/>
        <v>2024-10</v>
      </c>
      <c r="D246" s="30" t="s">
        <v>17</v>
      </c>
      <c r="E246" s="31" t="s">
        <v>20</v>
      </c>
      <c r="F246" s="18" t="s">
        <v>25</v>
      </c>
      <c r="G246" s="13">
        <v>3355.2000000000003</v>
      </c>
      <c r="H246" s="19">
        <v>36000</v>
      </c>
      <c r="I246" s="20">
        <v>3.7280000000000002</v>
      </c>
      <c r="J246" s="13">
        <v>134208</v>
      </c>
      <c r="K246" s="13">
        <v>21652</v>
      </c>
      <c r="L246" s="13">
        <v>109200.8</v>
      </c>
    </row>
    <row r="247" spans="1:12">
      <c r="A247" s="29">
        <v>45471</v>
      </c>
      <c r="B247" s="29" t="str">
        <f t="shared" si="6"/>
        <v>שישי</v>
      </c>
      <c r="C247" s="18" t="str">
        <f t="shared" si="7"/>
        <v>2024-06</v>
      </c>
      <c r="D247" s="30" t="s">
        <v>14</v>
      </c>
      <c r="E247" s="31" t="s">
        <v>18</v>
      </c>
      <c r="F247" s="18" t="s">
        <v>25</v>
      </c>
      <c r="G247" s="13">
        <v>986.73750000000007</v>
      </c>
      <c r="H247" s="19">
        <v>10500</v>
      </c>
      <c r="I247" s="20">
        <v>3.7589999999999999</v>
      </c>
      <c r="J247" s="13">
        <v>39469.5</v>
      </c>
      <c r="K247" s="13">
        <v>37931</v>
      </c>
      <c r="L247" s="13">
        <v>551.76249999999993</v>
      </c>
    </row>
    <row r="248" spans="1:12">
      <c r="A248" s="29">
        <v>45277</v>
      </c>
      <c r="B248" s="29" t="str">
        <f t="shared" si="6"/>
        <v>ראשון</v>
      </c>
      <c r="C248" s="18" t="str">
        <f t="shared" si="7"/>
        <v>2023-12</v>
      </c>
      <c r="D248" s="30" t="s">
        <v>14</v>
      </c>
      <c r="E248" s="31" t="s">
        <v>20</v>
      </c>
      <c r="F248" s="18" t="s">
        <v>24</v>
      </c>
      <c r="G248" s="13">
        <v>1829</v>
      </c>
      <c r="H248" s="19">
        <v>20000</v>
      </c>
      <c r="I248" s="20">
        <v>3.6579999999999999</v>
      </c>
      <c r="J248" s="13">
        <v>73160</v>
      </c>
      <c r="K248" s="13">
        <v>42067</v>
      </c>
      <c r="L248" s="13">
        <v>29264</v>
      </c>
    </row>
    <row r="249" spans="1:12">
      <c r="A249" s="29">
        <v>45493</v>
      </c>
      <c r="B249" s="29" t="str">
        <f t="shared" si="6"/>
        <v>שבת</v>
      </c>
      <c r="C249" s="18" t="str">
        <f t="shared" si="7"/>
        <v>2024-07</v>
      </c>
      <c r="D249" s="30" t="s">
        <v>14</v>
      </c>
      <c r="E249" s="31" t="s">
        <v>22</v>
      </c>
      <c r="F249" s="18" t="s">
        <v>24</v>
      </c>
      <c r="G249" s="13">
        <v>1327.4750000000001</v>
      </c>
      <c r="H249" s="19">
        <v>14500</v>
      </c>
      <c r="I249" s="20">
        <v>3.6619999999999999</v>
      </c>
      <c r="J249" s="13">
        <v>53099</v>
      </c>
      <c r="K249" s="13">
        <v>30983</v>
      </c>
      <c r="L249" s="13">
        <v>20788.525000000001</v>
      </c>
    </row>
    <row r="250" spans="1:12">
      <c r="A250" s="29">
        <v>45381</v>
      </c>
      <c r="B250" s="29" t="str">
        <f t="shared" si="6"/>
        <v>שבת</v>
      </c>
      <c r="C250" s="18" t="str">
        <f t="shared" si="7"/>
        <v>2024-03</v>
      </c>
      <c r="D250" s="30" t="s">
        <v>15</v>
      </c>
      <c r="E250" s="31" t="s">
        <v>28</v>
      </c>
      <c r="F250" s="18" t="s">
        <v>24</v>
      </c>
      <c r="G250" s="13">
        <v>3634.9875000000002</v>
      </c>
      <c r="H250" s="19">
        <v>39500</v>
      </c>
      <c r="I250" s="20">
        <v>3.681</v>
      </c>
      <c r="J250" s="13">
        <v>145399.5</v>
      </c>
      <c r="K250" s="13">
        <v>36889</v>
      </c>
      <c r="L250" s="13">
        <v>104875.5125</v>
      </c>
    </row>
    <row r="251" spans="1:12">
      <c r="A251" s="29">
        <v>45463</v>
      </c>
      <c r="B251" s="29" t="str">
        <f t="shared" si="6"/>
        <v>חמישי</v>
      </c>
      <c r="C251" s="18" t="str">
        <f t="shared" si="7"/>
        <v>2024-06</v>
      </c>
      <c r="D251" s="30" t="s">
        <v>17</v>
      </c>
      <c r="E251" s="31" t="s">
        <v>21</v>
      </c>
      <c r="F251" s="18" t="s">
        <v>24</v>
      </c>
      <c r="G251" s="13">
        <v>1394.625</v>
      </c>
      <c r="H251" s="19">
        <v>15000</v>
      </c>
      <c r="I251" s="20">
        <v>3.7189999999999999</v>
      </c>
      <c r="J251" s="13">
        <v>55785</v>
      </c>
      <c r="K251" s="13">
        <v>43950</v>
      </c>
      <c r="L251" s="13">
        <v>10440.375</v>
      </c>
    </row>
    <row r="252" spans="1:12">
      <c r="A252" s="29">
        <v>45388</v>
      </c>
      <c r="B252" s="29" t="str">
        <f t="shared" si="6"/>
        <v>שבת</v>
      </c>
      <c r="C252" s="18" t="str">
        <f t="shared" si="7"/>
        <v>2024-04</v>
      </c>
      <c r="D252" s="30" t="s">
        <v>16</v>
      </c>
      <c r="E252" s="31" t="s">
        <v>20</v>
      </c>
      <c r="F252" s="18" t="s">
        <v>23</v>
      </c>
      <c r="G252" s="13">
        <v>1546.0500000000002</v>
      </c>
      <c r="H252" s="19">
        <v>16500</v>
      </c>
      <c r="I252" s="20">
        <v>3.7480000000000002</v>
      </c>
      <c r="J252" s="13">
        <v>61842</v>
      </c>
      <c r="K252" s="13">
        <v>16418</v>
      </c>
      <c r="L252" s="13">
        <v>43877.95</v>
      </c>
    </row>
    <row r="253" spans="1:12">
      <c r="A253" s="29">
        <v>45314</v>
      </c>
      <c r="B253" s="29" t="str">
        <f t="shared" si="6"/>
        <v>שלישי</v>
      </c>
      <c r="C253" s="18" t="str">
        <f t="shared" si="7"/>
        <v>2024-01</v>
      </c>
      <c r="D253" s="30" t="s">
        <v>17</v>
      </c>
      <c r="E253" s="31" t="s">
        <v>28</v>
      </c>
      <c r="F253" s="18" t="s">
        <v>27</v>
      </c>
      <c r="G253" s="13">
        <v>1508.4</v>
      </c>
      <c r="H253" s="19">
        <v>16000</v>
      </c>
      <c r="I253" s="20">
        <v>3.7709999999999999</v>
      </c>
      <c r="J253" s="13">
        <v>60336</v>
      </c>
      <c r="K253" s="13">
        <v>49561</v>
      </c>
      <c r="L253" s="13">
        <v>9266.6</v>
      </c>
    </row>
    <row r="254" spans="1:12">
      <c r="A254" s="29">
        <v>45350</v>
      </c>
      <c r="B254" s="29" t="str">
        <f t="shared" si="6"/>
        <v>רביעי</v>
      </c>
      <c r="C254" s="18" t="str">
        <f t="shared" si="7"/>
        <v>2024-02</v>
      </c>
      <c r="D254" s="30" t="s">
        <v>14</v>
      </c>
      <c r="E254" s="31" t="s">
        <v>22</v>
      </c>
      <c r="F254" s="18" t="s">
        <v>26</v>
      </c>
      <c r="G254" s="13">
        <v>3473.6625000000004</v>
      </c>
      <c r="H254" s="19">
        <v>38500</v>
      </c>
      <c r="I254" s="20">
        <v>3.609</v>
      </c>
      <c r="J254" s="13">
        <v>138946.5</v>
      </c>
      <c r="K254" s="13">
        <v>38527</v>
      </c>
      <c r="L254" s="13">
        <v>96945.837499999994</v>
      </c>
    </row>
    <row r="255" spans="1:12">
      <c r="A255" s="29">
        <v>45364</v>
      </c>
      <c r="B255" s="29" t="str">
        <f t="shared" si="6"/>
        <v>רביעי</v>
      </c>
      <c r="C255" s="18" t="str">
        <f t="shared" si="7"/>
        <v>2024-03</v>
      </c>
      <c r="D255" s="30" t="s">
        <v>14</v>
      </c>
      <c r="E255" s="31" t="s">
        <v>28</v>
      </c>
      <c r="F255" s="18" t="s">
        <v>25</v>
      </c>
      <c r="G255" s="13">
        <v>1509.75</v>
      </c>
      <c r="H255" s="19">
        <v>16500</v>
      </c>
      <c r="I255" s="20">
        <v>3.66</v>
      </c>
      <c r="J255" s="13">
        <v>60390</v>
      </c>
      <c r="K255" s="13">
        <v>24683</v>
      </c>
      <c r="L255" s="13">
        <v>34197.25</v>
      </c>
    </row>
    <row r="256" spans="1:12">
      <c r="A256" s="29">
        <v>45551</v>
      </c>
      <c r="B256" s="29" t="str">
        <f t="shared" si="6"/>
        <v>שני</v>
      </c>
      <c r="C256" s="18" t="str">
        <f t="shared" si="7"/>
        <v>2024-09</v>
      </c>
      <c r="D256" s="30" t="s">
        <v>16</v>
      </c>
      <c r="E256" s="31" t="s">
        <v>22</v>
      </c>
      <c r="F256" s="18" t="s">
        <v>25</v>
      </c>
      <c r="G256" s="13">
        <v>2479.0750000000003</v>
      </c>
      <c r="H256" s="19">
        <v>26500</v>
      </c>
      <c r="I256" s="20">
        <v>3.742</v>
      </c>
      <c r="J256" s="13">
        <v>99163</v>
      </c>
      <c r="K256" s="13">
        <v>48807</v>
      </c>
      <c r="L256" s="13">
        <v>47876.925000000003</v>
      </c>
    </row>
    <row r="257" spans="1:12">
      <c r="A257" s="29">
        <v>45410</v>
      </c>
      <c r="B257" s="29" t="str">
        <f t="shared" si="6"/>
        <v>ראשון</v>
      </c>
      <c r="C257" s="18" t="str">
        <f t="shared" si="7"/>
        <v>2024-04</v>
      </c>
      <c r="D257" s="30" t="s">
        <v>14</v>
      </c>
      <c r="E257" s="31" t="s">
        <v>19</v>
      </c>
      <c r="F257" s="18" t="s">
        <v>24</v>
      </c>
      <c r="G257" s="13">
        <v>3293.0250000000001</v>
      </c>
      <c r="H257" s="19">
        <v>34500</v>
      </c>
      <c r="I257" s="20">
        <v>3.8180000000000001</v>
      </c>
      <c r="J257" s="13">
        <v>131721</v>
      </c>
      <c r="K257" s="13">
        <v>15062</v>
      </c>
      <c r="L257" s="13">
        <v>113365.97500000001</v>
      </c>
    </row>
    <row r="258" spans="1:12">
      <c r="A258" s="29">
        <v>45396</v>
      </c>
      <c r="B258" s="29" t="str">
        <f t="shared" si="6"/>
        <v>ראשון</v>
      </c>
      <c r="C258" s="18" t="str">
        <f t="shared" si="7"/>
        <v>2024-04</v>
      </c>
      <c r="D258" s="30" t="s">
        <v>17</v>
      </c>
      <c r="E258" s="31" t="s">
        <v>28</v>
      </c>
      <c r="F258" s="18" t="s">
        <v>23</v>
      </c>
      <c r="G258" s="13">
        <v>1784.575</v>
      </c>
      <c r="H258" s="19">
        <v>19000</v>
      </c>
      <c r="I258" s="20">
        <v>3.7570000000000001</v>
      </c>
      <c r="J258" s="13">
        <v>71383</v>
      </c>
      <c r="K258" s="13">
        <v>29809</v>
      </c>
      <c r="L258" s="13">
        <v>39789.425000000003</v>
      </c>
    </row>
    <row r="259" spans="1:12">
      <c r="A259" s="29">
        <v>45533</v>
      </c>
      <c r="B259" s="29" t="str">
        <f t="shared" ref="B259:B322" si="8">CHOOSE(WEEKDAY(A259), "ראשון", "שני", "שלישי", "רביעי", "חמישי", "שישי", "שבת")</f>
        <v>חמישי</v>
      </c>
      <c r="C259" s="18" t="str">
        <f t="shared" ref="C259:C322" si="9">TEXT(A259, "YYYY-MM")</f>
        <v>2024-08</v>
      </c>
      <c r="D259" s="30" t="s">
        <v>16</v>
      </c>
      <c r="E259" s="31" t="s">
        <v>22</v>
      </c>
      <c r="F259" s="18" t="s">
        <v>23</v>
      </c>
      <c r="G259" s="13">
        <v>2107.375</v>
      </c>
      <c r="H259" s="19">
        <v>23000</v>
      </c>
      <c r="I259" s="20">
        <v>3.665</v>
      </c>
      <c r="J259" s="13">
        <v>84295</v>
      </c>
      <c r="K259" s="13">
        <v>35410</v>
      </c>
      <c r="L259" s="13">
        <v>46777.625</v>
      </c>
    </row>
    <row r="260" spans="1:12">
      <c r="A260" s="29">
        <v>45285</v>
      </c>
      <c r="B260" s="29" t="str">
        <f t="shared" si="8"/>
        <v>שני</v>
      </c>
      <c r="C260" s="18" t="str">
        <f t="shared" si="9"/>
        <v>2023-12</v>
      </c>
      <c r="D260" s="30" t="s">
        <v>17</v>
      </c>
      <c r="E260" s="31" t="s">
        <v>20</v>
      </c>
      <c r="F260" s="18" t="s">
        <v>27</v>
      </c>
      <c r="G260" s="13">
        <v>1034.7125000000001</v>
      </c>
      <c r="H260" s="19">
        <v>11500</v>
      </c>
      <c r="I260" s="20">
        <v>3.5990000000000002</v>
      </c>
      <c r="J260" s="13">
        <v>41388.5</v>
      </c>
      <c r="K260" s="13">
        <v>28578</v>
      </c>
      <c r="L260" s="13">
        <v>11775.7875</v>
      </c>
    </row>
    <row r="261" spans="1:12">
      <c r="A261" s="29">
        <v>45527</v>
      </c>
      <c r="B261" s="29" t="str">
        <f t="shared" si="8"/>
        <v>שישי</v>
      </c>
      <c r="C261" s="18" t="str">
        <f t="shared" si="9"/>
        <v>2024-08</v>
      </c>
      <c r="D261" s="30" t="s">
        <v>15</v>
      </c>
      <c r="E261" s="31" t="s">
        <v>22</v>
      </c>
      <c r="F261" s="18" t="s">
        <v>25</v>
      </c>
      <c r="G261" s="13">
        <v>1250.1000000000001</v>
      </c>
      <c r="H261" s="19">
        <v>13500</v>
      </c>
      <c r="I261" s="20">
        <v>3.7040000000000002</v>
      </c>
      <c r="J261" s="13">
        <v>50004</v>
      </c>
      <c r="K261" s="13">
        <v>29043</v>
      </c>
      <c r="L261" s="13">
        <v>19710.900000000001</v>
      </c>
    </row>
    <row r="262" spans="1:12">
      <c r="A262" s="29">
        <v>45521</v>
      </c>
      <c r="B262" s="29" t="str">
        <f t="shared" si="8"/>
        <v>שבת</v>
      </c>
      <c r="C262" s="18" t="str">
        <f t="shared" si="9"/>
        <v>2024-08</v>
      </c>
      <c r="D262" s="30" t="s">
        <v>14</v>
      </c>
      <c r="E262" s="31" t="s">
        <v>21</v>
      </c>
      <c r="F262" s="18" t="s">
        <v>24</v>
      </c>
      <c r="G262" s="13">
        <v>2393.9500000000003</v>
      </c>
      <c r="H262" s="19">
        <v>26000</v>
      </c>
      <c r="I262" s="20">
        <v>3.6829999999999998</v>
      </c>
      <c r="J262" s="13">
        <v>95758</v>
      </c>
      <c r="K262" s="13">
        <v>49950</v>
      </c>
      <c r="L262" s="13">
        <v>43414.05</v>
      </c>
    </row>
    <row r="263" spans="1:12">
      <c r="A263" s="29">
        <v>45454</v>
      </c>
      <c r="B263" s="29" t="str">
        <f t="shared" si="8"/>
        <v>שלישי</v>
      </c>
      <c r="C263" s="18" t="str">
        <f t="shared" si="9"/>
        <v>2024-06</v>
      </c>
      <c r="D263" s="30" t="s">
        <v>17</v>
      </c>
      <c r="E263" s="31" t="s">
        <v>19</v>
      </c>
      <c r="F263" s="18" t="s">
        <v>26</v>
      </c>
      <c r="G263" s="13">
        <v>2419.9500000000003</v>
      </c>
      <c r="H263" s="19">
        <v>26000</v>
      </c>
      <c r="I263" s="20">
        <v>3.7229999999999999</v>
      </c>
      <c r="J263" s="13">
        <v>96798</v>
      </c>
      <c r="K263" s="13">
        <v>49870</v>
      </c>
      <c r="L263" s="13">
        <v>44508.05</v>
      </c>
    </row>
    <row r="264" spans="1:12">
      <c r="A264" s="29">
        <v>45560</v>
      </c>
      <c r="B264" s="29" t="str">
        <f t="shared" si="8"/>
        <v>רביעי</v>
      </c>
      <c r="C264" s="18" t="str">
        <f t="shared" si="9"/>
        <v>2024-09</v>
      </c>
      <c r="D264" s="30" t="s">
        <v>16</v>
      </c>
      <c r="E264" s="31" t="s">
        <v>20</v>
      </c>
      <c r="F264" s="18" t="s">
        <v>25</v>
      </c>
      <c r="G264" s="13">
        <v>3288.25</v>
      </c>
      <c r="H264" s="19">
        <v>35000</v>
      </c>
      <c r="I264" s="20">
        <v>3.758</v>
      </c>
      <c r="J264" s="13">
        <v>131530</v>
      </c>
      <c r="K264" s="13">
        <v>18952</v>
      </c>
      <c r="L264" s="13">
        <v>109289.75</v>
      </c>
    </row>
    <row r="265" spans="1:12">
      <c r="A265" s="29">
        <v>45291</v>
      </c>
      <c r="B265" s="29" t="str">
        <f t="shared" si="8"/>
        <v>ראשון</v>
      </c>
      <c r="C265" s="18" t="str">
        <f t="shared" si="9"/>
        <v>2023-12</v>
      </c>
      <c r="D265" s="30" t="s">
        <v>16</v>
      </c>
      <c r="E265" s="31" t="s">
        <v>18</v>
      </c>
      <c r="F265" s="18" t="s">
        <v>23</v>
      </c>
      <c r="G265" s="13">
        <v>3400.3125</v>
      </c>
      <c r="H265" s="19">
        <v>37500</v>
      </c>
      <c r="I265" s="20">
        <v>3.6269999999999998</v>
      </c>
      <c r="J265" s="13">
        <v>136012.5</v>
      </c>
      <c r="K265" s="13">
        <v>27205</v>
      </c>
      <c r="L265" s="13">
        <v>105407.1875</v>
      </c>
    </row>
    <row r="266" spans="1:12">
      <c r="A266" s="29">
        <v>45485</v>
      </c>
      <c r="B266" s="29" t="str">
        <f t="shared" si="8"/>
        <v>שישי</v>
      </c>
      <c r="C266" s="18" t="str">
        <f t="shared" si="9"/>
        <v>2024-07</v>
      </c>
      <c r="D266" s="30" t="s">
        <v>16</v>
      </c>
      <c r="E266" s="31" t="s">
        <v>19</v>
      </c>
      <c r="F266" s="18" t="s">
        <v>26</v>
      </c>
      <c r="G266" s="13">
        <v>1912.0500000000002</v>
      </c>
      <c r="H266" s="19">
        <v>21000</v>
      </c>
      <c r="I266" s="20">
        <v>3.6419999999999999</v>
      </c>
      <c r="J266" s="13">
        <v>76482</v>
      </c>
      <c r="K266" s="13">
        <v>48714</v>
      </c>
      <c r="L266" s="13">
        <v>25855.95</v>
      </c>
    </row>
    <row r="267" spans="1:12">
      <c r="A267" s="29">
        <v>45572</v>
      </c>
      <c r="B267" s="29" t="str">
        <f t="shared" si="8"/>
        <v>שני</v>
      </c>
      <c r="C267" s="18" t="str">
        <f t="shared" si="9"/>
        <v>2024-10</v>
      </c>
      <c r="D267" s="30" t="s">
        <v>15</v>
      </c>
      <c r="E267" s="31" t="s">
        <v>28</v>
      </c>
      <c r="F267" s="18" t="s">
        <v>27</v>
      </c>
      <c r="G267" s="13">
        <v>1419.75</v>
      </c>
      <c r="H267" s="19">
        <v>15000</v>
      </c>
      <c r="I267" s="20">
        <v>3.786</v>
      </c>
      <c r="J267" s="13">
        <v>56790</v>
      </c>
      <c r="K267" s="13">
        <v>35174</v>
      </c>
      <c r="L267" s="13">
        <v>20196.25</v>
      </c>
    </row>
    <row r="268" spans="1:12">
      <c r="A268" s="29">
        <v>45286</v>
      </c>
      <c r="B268" s="29" t="str">
        <f t="shared" si="8"/>
        <v>שלישי</v>
      </c>
      <c r="C268" s="18" t="str">
        <f t="shared" si="9"/>
        <v>2023-12</v>
      </c>
      <c r="D268" s="30" t="s">
        <v>13</v>
      </c>
      <c r="E268" s="31" t="s">
        <v>28</v>
      </c>
      <c r="F268" s="18" t="s">
        <v>24</v>
      </c>
      <c r="G268" s="13">
        <v>1179.1000000000001</v>
      </c>
      <c r="H268" s="19">
        <v>13000</v>
      </c>
      <c r="I268" s="20">
        <v>3.6280000000000001</v>
      </c>
      <c r="J268" s="13">
        <v>47164</v>
      </c>
      <c r="K268" s="13">
        <v>33570</v>
      </c>
      <c r="L268" s="13">
        <v>12414.9</v>
      </c>
    </row>
    <row r="269" spans="1:12">
      <c r="A269" s="29">
        <v>45300</v>
      </c>
      <c r="B269" s="29" t="str">
        <f t="shared" si="8"/>
        <v>שלישי</v>
      </c>
      <c r="C269" s="18" t="str">
        <f t="shared" si="9"/>
        <v>2024-01</v>
      </c>
      <c r="D269" s="30" t="s">
        <v>13</v>
      </c>
      <c r="E269" s="31" t="s">
        <v>22</v>
      </c>
      <c r="F269" s="18" t="s">
        <v>26</v>
      </c>
      <c r="G269" s="13">
        <v>1812.0375000000001</v>
      </c>
      <c r="H269" s="19">
        <v>19500</v>
      </c>
      <c r="I269" s="20">
        <v>3.7170000000000001</v>
      </c>
      <c r="J269" s="13">
        <v>72481.5</v>
      </c>
      <c r="K269" s="13">
        <v>49812</v>
      </c>
      <c r="L269" s="13">
        <v>20857.462500000001</v>
      </c>
    </row>
    <row r="270" spans="1:12">
      <c r="A270" s="29">
        <v>45336</v>
      </c>
      <c r="B270" s="29" t="str">
        <f t="shared" si="8"/>
        <v>רביעי</v>
      </c>
      <c r="C270" s="18" t="str">
        <f t="shared" si="9"/>
        <v>2024-02</v>
      </c>
      <c r="D270" s="30" t="s">
        <v>16</v>
      </c>
      <c r="E270" s="31" t="s">
        <v>19</v>
      </c>
      <c r="F270" s="18" t="s">
        <v>24</v>
      </c>
      <c r="G270" s="13">
        <v>3157.6125000000002</v>
      </c>
      <c r="H270" s="19">
        <v>34500</v>
      </c>
      <c r="I270" s="20">
        <v>3.661</v>
      </c>
      <c r="J270" s="13">
        <v>126304.5</v>
      </c>
      <c r="K270" s="13">
        <v>43671</v>
      </c>
      <c r="L270" s="13">
        <v>79475.887499999997</v>
      </c>
    </row>
    <row r="271" spans="1:12">
      <c r="A271" s="29">
        <v>45524</v>
      </c>
      <c r="B271" s="29" t="str">
        <f t="shared" si="8"/>
        <v>שלישי</v>
      </c>
      <c r="C271" s="18" t="str">
        <f t="shared" si="9"/>
        <v>2024-08</v>
      </c>
      <c r="D271" s="30" t="s">
        <v>16</v>
      </c>
      <c r="E271" s="31" t="s">
        <v>19</v>
      </c>
      <c r="F271" s="18" t="s">
        <v>24</v>
      </c>
      <c r="G271" s="13">
        <v>1385.25</v>
      </c>
      <c r="H271" s="19">
        <v>15000</v>
      </c>
      <c r="I271" s="20">
        <v>3.694</v>
      </c>
      <c r="J271" s="13">
        <v>55410</v>
      </c>
      <c r="K271" s="13">
        <v>28990</v>
      </c>
      <c r="L271" s="13">
        <v>25034.75</v>
      </c>
    </row>
    <row r="272" spans="1:12">
      <c r="A272" s="29">
        <v>45617</v>
      </c>
      <c r="B272" s="29" t="str">
        <f t="shared" si="8"/>
        <v>חמישי</v>
      </c>
      <c r="C272" s="18" t="str">
        <f t="shared" si="9"/>
        <v>2024-11</v>
      </c>
      <c r="D272" s="30" t="s">
        <v>15</v>
      </c>
      <c r="E272" s="31" t="s">
        <v>19</v>
      </c>
      <c r="F272" s="18" t="s">
        <v>26</v>
      </c>
      <c r="G272" s="13">
        <v>2519.7750000000001</v>
      </c>
      <c r="H272" s="19">
        <v>27000</v>
      </c>
      <c r="I272" s="20">
        <v>3.7330000000000001</v>
      </c>
      <c r="J272" s="13">
        <v>100791</v>
      </c>
      <c r="K272" s="13">
        <v>46794</v>
      </c>
      <c r="L272" s="13">
        <v>51477.224999999999</v>
      </c>
    </row>
    <row r="273" spans="1:12">
      <c r="A273" s="29">
        <v>45603</v>
      </c>
      <c r="B273" s="29" t="str">
        <f t="shared" si="8"/>
        <v>חמישי</v>
      </c>
      <c r="C273" s="18" t="str">
        <f t="shared" si="9"/>
        <v>2024-11</v>
      </c>
      <c r="D273" s="30" t="s">
        <v>17</v>
      </c>
      <c r="E273" s="31" t="s">
        <v>28</v>
      </c>
      <c r="F273" s="18" t="s">
        <v>25</v>
      </c>
      <c r="G273" s="13">
        <v>1304.1000000000001</v>
      </c>
      <c r="H273" s="19">
        <v>14000</v>
      </c>
      <c r="I273" s="20">
        <v>3.726</v>
      </c>
      <c r="J273" s="13">
        <v>52164</v>
      </c>
      <c r="K273" s="13">
        <v>15925</v>
      </c>
      <c r="L273" s="13">
        <v>34934.9</v>
      </c>
    </row>
    <row r="274" spans="1:12">
      <c r="A274" s="29">
        <v>45548</v>
      </c>
      <c r="B274" s="29" t="str">
        <f t="shared" si="8"/>
        <v>שישי</v>
      </c>
      <c r="C274" s="18" t="str">
        <f t="shared" si="9"/>
        <v>2024-09</v>
      </c>
      <c r="D274" s="30" t="s">
        <v>17</v>
      </c>
      <c r="E274" s="31" t="s">
        <v>22</v>
      </c>
      <c r="F274" s="18" t="s">
        <v>24</v>
      </c>
      <c r="G274" s="13">
        <v>3521.65</v>
      </c>
      <c r="H274" s="19">
        <v>38000</v>
      </c>
      <c r="I274" s="20">
        <v>3.7069999999999999</v>
      </c>
      <c r="J274" s="13">
        <v>140866</v>
      </c>
      <c r="K274" s="13">
        <v>21447</v>
      </c>
      <c r="L274" s="13">
        <v>115897.35</v>
      </c>
    </row>
    <row r="275" spans="1:12">
      <c r="A275" s="29">
        <v>45385</v>
      </c>
      <c r="B275" s="29" t="str">
        <f t="shared" si="8"/>
        <v>רביעי</v>
      </c>
      <c r="C275" s="18" t="str">
        <f t="shared" si="9"/>
        <v>2024-04</v>
      </c>
      <c r="D275" s="30" t="s">
        <v>16</v>
      </c>
      <c r="E275" s="31" t="s">
        <v>22</v>
      </c>
      <c r="F275" s="18" t="s">
        <v>25</v>
      </c>
      <c r="G275" s="13">
        <v>1119.6000000000001</v>
      </c>
      <c r="H275" s="19">
        <v>12000</v>
      </c>
      <c r="I275" s="20">
        <v>3.7320000000000002</v>
      </c>
      <c r="J275" s="13">
        <v>44784</v>
      </c>
      <c r="K275" s="13">
        <v>39948</v>
      </c>
      <c r="L275" s="13">
        <v>3716.3999999999996</v>
      </c>
    </row>
    <row r="276" spans="1:12">
      <c r="A276" s="29">
        <v>45383</v>
      </c>
      <c r="B276" s="29" t="str">
        <f t="shared" si="8"/>
        <v>שני</v>
      </c>
      <c r="C276" s="18" t="str">
        <f t="shared" si="9"/>
        <v>2024-04</v>
      </c>
      <c r="D276" s="30" t="s">
        <v>15</v>
      </c>
      <c r="E276" s="31" t="s">
        <v>19</v>
      </c>
      <c r="F276" s="18" t="s">
        <v>23</v>
      </c>
      <c r="G276" s="13">
        <v>3250.9125000000004</v>
      </c>
      <c r="H276" s="19">
        <v>35500</v>
      </c>
      <c r="I276" s="20">
        <v>3.6629999999999998</v>
      </c>
      <c r="J276" s="13">
        <v>130036.5</v>
      </c>
      <c r="K276" s="13">
        <v>42191</v>
      </c>
      <c r="L276" s="13">
        <v>84594.587499999994</v>
      </c>
    </row>
    <row r="277" spans="1:12">
      <c r="A277" s="29">
        <v>45624</v>
      </c>
      <c r="B277" s="29" t="str">
        <f t="shared" si="8"/>
        <v>חמישי</v>
      </c>
      <c r="C277" s="18" t="str">
        <f t="shared" si="9"/>
        <v>2024-11</v>
      </c>
      <c r="D277" s="30" t="s">
        <v>13</v>
      </c>
      <c r="E277" s="31" t="s">
        <v>22</v>
      </c>
      <c r="F277" s="18" t="s">
        <v>26</v>
      </c>
      <c r="G277" s="13">
        <v>3463.7000000000003</v>
      </c>
      <c r="H277" s="19">
        <v>38000</v>
      </c>
      <c r="I277" s="20">
        <v>3.6459999999999999</v>
      </c>
      <c r="J277" s="13">
        <v>138548</v>
      </c>
      <c r="K277" s="13">
        <v>33392</v>
      </c>
      <c r="L277" s="13">
        <v>101692.3</v>
      </c>
    </row>
    <row r="278" spans="1:12">
      <c r="A278" s="29">
        <v>45411</v>
      </c>
      <c r="B278" s="29" t="str">
        <f t="shared" si="8"/>
        <v>שני</v>
      </c>
      <c r="C278" s="18" t="str">
        <f t="shared" si="9"/>
        <v>2024-04</v>
      </c>
      <c r="D278" s="30" t="s">
        <v>15</v>
      </c>
      <c r="E278" s="31" t="s">
        <v>21</v>
      </c>
      <c r="F278" s="18" t="s">
        <v>27</v>
      </c>
      <c r="G278" s="13">
        <v>2911.2250000000004</v>
      </c>
      <c r="H278" s="19">
        <v>30500</v>
      </c>
      <c r="I278" s="20">
        <v>3.8180000000000001</v>
      </c>
      <c r="J278" s="13">
        <v>116449</v>
      </c>
      <c r="K278" s="13">
        <v>15538</v>
      </c>
      <c r="L278" s="13">
        <v>97999.774999999994</v>
      </c>
    </row>
    <row r="279" spans="1:12">
      <c r="A279" s="29">
        <v>45337</v>
      </c>
      <c r="B279" s="29" t="str">
        <f t="shared" si="8"/>
        <v>חמישי</v>
      </c>
      <c r="C279" s="18" t="str">
        <f t="shared" si="9"/>
        <v>2024-02</v>
      </c>
      <c r="D279" s="30" t="s">
        <v>15</v>
      </c>
      <c r="E279" s="31" t="s">
        <v>22</v>
      </c>
      <c r="F279" s="18" t="s">
        <v>23</v>
      </c>
      <c r="G279" s="13">
        <v>1632.1499999999999</v>
      </c>
      <c r="H279" s="19">
        <v>18000</v>
      </c>
      <c r="I279" s="20">
        <v>3.6269999999999998</v>
      </c>
      <c r="J279" s="13">
        <v>65285.999999999993</v>
      </c>
      <c r="K279" s="13">
        <v>36955</v>
      </c>
      <c r="L279" s="13">
        <v>26698.849999999991</v>
      </c>
    </row>
    <row r="280" spans="1:12">
      <c r="A280" s="29">
        <v>45313</v>
      </c>
      <c r="B280" s="29" t="str">
        <f t="shared" si="8"/>
        <v>שני</v>
      </c>
      <c r="C280" s="18" t="str">
        <f t="shared" si="9"/>
        <v>2024-01</v>
      </c>
      <c r="D280" s="30" t="s">
        <v>17</v>
      </c>
      <c r="E280" s="31" t="s">
        <v>22</v>
      </c>
      <c r="F280" s="18" t="s">
        <v>27</v>
      </c>
      <c r="G280" s="13">
        <v>3064.75</v>
      </c>
      <c r="H280" s="19">
        <v>32500</v>
      </c>
      <c r="I280" s="20">
        <v>3.7719999999999998</v>
      </c>
      <c r="J280" s="13">
        <v>122590</v>
      </c>
      <c r="K280" s="13">
        <v>18796</v>
      </c>
      <c r="L280" s="13">
        <v>100729.25</v>
      </c>
    </row>
    <row r="281" spans="1:12">
      <c r="A281" s="29">
        <v>45513</v>
      </c>
      <c r="B281" s="29" t="str">
        <f t="shared" si="8"/>
        <v>שישי</v>
      </c>
      <c r="C281" s="18" t="str">
        <f t="shared" si="9"/>
        <v>2024-08</v>
      </c>
      <c r="D281" s="30" t="s">
        <v>13</v>
      </c>
      <c r="E281" s="31" t="s">
        <v>21</v>
      </c>
      <c r="F281" s="18" t="s">
        <v>27</v>
      </c>
      <c r="G281" s="13">
        <v>2011.325</v>
      </c>
      <c r="H281" s="19">
        <v>21500</v>
      </c>
      <c r="I281" s="20">
        <v>3.742</v>
      </c>
      <c r="J281" s="13">
        <v>80453</v>
      </c>
      <c r="K281" s="13">
        <v>22448</v>
      </c>
      <c r="L281" s="13">
        <v>55993.675000000003</v>
      </c>
    </row>
    <row r="282" spans="1:12">
      <c r="A282" s="29">
        <v>45436</v>
      </c>
      <c r="B282" s="29" t="str">
        <f t="shared" si="8"/>
        <v>שישי</v>
      </c>
      <c r="C282" s="18" t="str">
        <f t="shared" si="9"/>
        <v>2024-05</v>
      </c>
      <c r="D282" s="30" t="s">
        <v>17</v>
      </c>
      <c r="E282" s="31" t="s">
        <v>22</v>
      </c>
      <c r="F282" s="18" t="s">
        <v>26</v>
      </c>
      <c r="G282" s="13">
        <v>1010.075</v>
      </c>
      <c r="H282" s="19">
        <v>11000</v>
      </c>
      <c r="I282" s="20">
        <v>3.673</v>
      </c>
      <c r="J282" s="13">
        <v>40403</v>
      </c>
      <c r="K282" s="13">
        <v>46402</v>
      </c>
      <c r="L282" s="13">
        <v>-7009.0749999999998</v>
      </c>
    </row>
    <row r="283" spans="1:12">
      <c r="A283" s="29">
        <v>45451</v>
      </c>
      <c r="B283" s="29" t="str">
        <f t="shared" si="8"/>
        <v>שבת</v>
      </c>
      <c r="C283" s="18" t="str">
        <f t="shared" si="9"/>
        <v>2024-06</v>
      </c>
      <c r="D283" s="30" t="s">
        <v>16</v>
      </c>
      <c r="E283" s="31" t="s">
        <v>20</v>
      </c>
      <c r="F283" s="18" t="s">
        <v>23</v>
      </c>
      <c r="G283" s="13">
        <v>1212.9000000000001</v>
      </c>
      <c r="H283" s="19">
        <v>13000</v>
      </c>
      <c r="I283" s="20">
        <v>3.7320000000000002</v>
      </c>
      <c r="J283" s="13">
        <v>48516</v>
      </c>
      <c r="K283" s="13">
        <v>33813</v>
      </c>
      <c r="L283" s="13">
        <v>13490.1</v>
      </c>
    </row>
    <row r="284" spans="1:12">
      <c r="A284" s="29">
        <v>45335</v>
      </c>
      <c r="B284" s="29" t="str">
        <f t="shared" si="8"/>
        <v>שלישי</v>
      </c>
      <c r="C284" s="18" t="str">
        <f t="shared" si="9"/>
        <v>2024-02</v>
      </c>
      <c r="D284" s="30" t="s">
        <v>15</v>
      </c>
      <c r="E284" s="31" t="s">
        <v>21</v>
      </c>
      <c r="F284" s="18" t="s">
        <v>24</v>
      </c>
      <c r="G284" s="13">
        <v>1184.3</v>
      </c>
      <c r="H284" s="19">
        <v>13000</v>
      </c>
      <c r="I284" s="20">
        <v>3.6440000000000001</v>
      </c>
      <c r="J284" s="13">
        <v>47372</v>
      </c>
      <c r="K284" s="13">
        <v>26697</v>
      </c>
      <c r="L284" s="13">
        <v>19490.7</v>
      </c>
    </row>
    <row r="285" spans="1:12">
      <c r="A285" s="29">
        <v>45581</v>
      </c>
      <c r="B285" s="29" t="str">
        <f t="shared" si="8"/>
        <v>רביעי</v>
      </c>
      <c r="C285" s="18" t="str">
        <f t="shared" si="9"/>
        <v>2024-10</v>
      </c>
      <c r="D285" s="30" t="s">
        <v>13</v>
      </c>
      <c r="E285" s="31" t="s">
        <v>22</v>
      </c>
      <c r="F285" s="18" t="s">
        <v>23</v>
      </c>
      <c r="G285" s="13">
        <v>3245.5875000000001</v>
      </c>
      <c r="H285" s="19">
        <v>34500</v>
      </c>
      <c r="I285" s="20">
        <v>3.7629999999999999</v>
      </c>
      <c r="J285" s="13">
        <v>129823.5</v>
      </c>
      <c r="K285" s="13">
        <v>34546</v>
      </c>
      <c r="L285" s="13">
        <v>92031.912500000006</v>
      </c>
    </row>
    <row r="286" spans="1:12">
      <c r="A286" s="29">
        <v>45355</v>
      </c>
      <c r="B286" s="29" t="str">
        <f t="shared" si="8"/>
        <v>שני</v>
      </c>
      <c r="C286" s="18" t="str">
        <f t="shared" si="9"/>
        <v>2024-03</v>
      </c>
      <c r="D286" s="30" t="s">
        <v>16</v>
      </c>
      <c r="E286" s="31" t="s">
        <v>21</v>
      </c>
      <c r="F286" s="18" t="s">
        <v>26</v>
      </c>
      <c r="G286" s="13">
        <v>2860</v>
      </c>
      <c r="H286" s="19">
        <v>32000</v>
      </c>
      <c r="I286" s="20">
        <v>3.5750000000000002</v>
      </c>
      <c r="J286" s="13">
        <v>114400</v>
      </c>
      <c r="K286" s="13">
        <v>31596</v>
      </c>
      <c r="L286" s="13">
        <v>79944</v>
      </c>
    </row>
    <row r="287" spans="1:12">
      <c r="A287" s="29">
        <v>45541</v>
      </c>
      <c r="B287" s="29" t="str">
        <f t="shared" si="8"/>
        <v>שישי</v>
      </c>
      <c r="C287" s="18" t="str">
        <f t="shared" si="9"/>
        <v>2024-09</v>
      </c>
      <c r="D287" s="30" t="s">
        <v>16</v>
      </c>
      <c r="E287" s="31" t="s">
        <v>22</v>
      </c>
      <c r="F287" s="18" t="s">
        <v>27</v>
      </c>
      <c r="G287" s="13">
        <v>926</v>
      </c>
      <c r="H287" s="19">
        <v>10000</v>
      </c>
      <c r="I287" s="20">
        <v>3.7040000000000002</v>
      </c>
      <c r="J287" s="13">
        <v>37040</v>
      </c>
      <c r="K287" s="13">
        <v>38876</v>
      </c>
      <c r="L287" s="13">
        <v>-2762</v>
      </c>
    </row>
    <row r="288" spans="1:12">
      <c r="A288" s="29">
        <v>45578</v>
      </c>
      <c r="B288" s="29" t="str">
        <f t="shared" si="8"/>
        <v>ראשון</v>
      </c>
      <c r="C288" s="18" t="str">
        <f t="shared" si="9"/>
        <v>2024-10</v>
      </c>
      <c r="D288" s="30" t="s">
        <v>15</v>
      </c>
      <c r="E288" s="31" t="s">
        <v>18</v>
      </c>
      <c r="F288" s="18" t="s">
        <v>27</v>
      </c>
      <c r="G288" s="13">
        <v>990.67500000000007</v>
      </c>
      <c r="H288" s="19">
        <v>10500</v>
      </c>
      <c r="I288" s="20">
        <v>3.774</v>
      </c>
      <c r="J288" s="13">
        <v>39627</v>
      </c>
      <c r="K288" s="13">
        <v>22086</v>
      </c>
      <c r="L288" s="13">
        <v>16550.325000000001</v>
      </c>
    </row>
    <row r="289" spans="1:12">
      <c r="A289" s="29">
        <v>45608</v>
      </c>
      <c r="B289" s="29" t="str">
        <f t="shared" si="8"/>
        <v>שלישי</v>
      </c>
      <c r="C289" s="18" t="str">
        <f t="shared" si="9"/>
        <v>2024-11</v>
      </c>
      <c r="D289" s="30" t="s">
        <v>17</v>
      </c>
      <c r="E289" s="31" t="s">
        <v>28</v>
      </c>
      <c r="F289" s="18" t="s">
        <v>25</v>
      </c>
      <c r="G289" s="13">
        <v>1593.325</v>
      </c>
      <c r="H289" s="19">
        <v>17000</v>
      </c>
      <c r="I289" s="20">
        <v>3.7490000000000001</v>
      </c>
      <c r="J289" s="13">
        <v>63733</v>
      </c>
      <c r="K289" s="13">
        <v>31715</v>
      </c>
      <c r="L289" s="13">
        <v>30424.674999999999</v>
      </c>
    </row>
    <row r="290" spans="1:12">
      <c r="A290" s="29">
        <v>45459</v>
      </c>
      <c r="B290" s="29" t="str">
        <f t="shared" si="8"/>
        <v>ראשון</v>
      </c>
      <c r="C290" s="18" t="str">
        <f t="shared" si="9"/>
        <v>2024-06</v>
      </c>
      <c r="D290" s="30" t="s">
        <v>13</v>
      </c>
      <c r="E290" s="31" t="s">
        <v>20</v>
      </c>
      <c r="F290" s="18" t="s">
        <v>25</v>
      </c>
      <c r="G290" s="13">
        <v>3490.3125</v>
      </c>
      <c r="H290" s="19">
        <v>37500</v>
      </c>
      <c r="I290" s="20">
        <v>3.7229999999999999</v>
      </c>
      <c r="J290" s="13">
        <v>139612.5</v>
      </c>
      <c r="K290" s="13">
        <v>24972</v>
      </c>
      <c r="L290" s="13">
        <v>111150.1875</v>
      </c>
    </row>
    <row r="291" spans="1:12">
      <c r="A291" s="29">
        <v>45344</v>
      </c>
      <c r="B291" s="29" t="str">
        <f t="shared" si="8"/>
        <v>חמישי</v>
      </c>
      <c r="C291" s="18" t="str">
        <f t="shared" si="9"/>
        <v>2024-02</v>
      </c>
      <c r="D291" s="30" t="s">
        <v>16</v>
      </c>
      <c r="E291" s="31" t="s">
        <v>18</v>
      </c>
      <c r="F291" s="18" t="s">
        <v>26</v>
      </c>
      <c r="G291" s="13">
        <v>1183.6500000000001</v>
      </c>
      <c r="H291" s="19">
        <v>13000</v>
      </c>
      <c r="I291" s="20">
        <v>3.6419999999999999</v>
      </c>
      <c r="J291" s="13">
        <v>47346</v>
      </c>
      <c r="K291" s="13">
        <v>34983</v>
      </c>
      <c r="L291" s="13">
        <v>11179.35</v>
      </c>
    </row>
    <row r="292" spans="1:12">
      <c r="A292" s="29">
        <v>45448</v>
      </c>
      <c r="B292" s="29" t="str">
        <f t="shared" si="8"/>
        <v>רביעי</v>
      </c>
      <c r="C292" s="18" t="str">
        <f t="shared" si="9"/>
        <v>2024-06</v>
      </c>
      <c r="D292" s="30" t="s">
        <v>16</v>
      </c>
      <c r="E292" s="31" t="s">
        <v>20</v>
      </c>
      <c r="F292" s="18" t="s">
        <v>25</v>
      </c>
      <c r="G292" s="13">
        <v>2132.6750000000002</v>
      </c>
      <c r="H292" s="19">
        <v>23000</v>
      </c>
      <c r="I292" s="20">
        <v>3.7090000000000001</v>
      </c>
      <c r="J292" s="13">
        <v>85307</v>
      </c>
      <c r="K292" s="13">
        <v>22876</v>
      </c>
      <c r="L292" s="13">
        <v>60298.324999999997</v>
      </c>
    </row>
    <row r="293" spans="1:12">
      <c r="A293" s="29">
        <v>45524</v>
      </c>
      <c r="B293" s="29" t="str">
        <f t="shared" si="8"/>
        <v>שלישי</v>
      </c>
      <c r="C293" s="18" t="str">
        <f t="shared" si="9"/>
        <v>2024-08</v>
      </c>
      <c r="D293" s="30" t="s">
        <v>13</v>
      </c>
      <c r="E293" s="31" t="s">
        <v>18</v>
      </c>
      <c r="F293" s="18" t="s">
        <v>26</v>
      </c>
      <c r="G293" s="13">
        <v>2031.7</v>
      </c>
      <c r="H293" s="19">
        <v>22000</v>
      </c>
      <c r="I293" s="20">
        <v>3.694</v>
      </c>
      <c r="J293" s="13">
        <v>81268</v>
      </c>
      <c r="K293" s="13">
        <v>45845</v>
      </c>
      <c r="L293" s="13">
        <v>33391.300000000003</v>
      </c>
    </row>
    <row r="294" spans="1:12">
      <c r="A294" s="29">
        <v>45589</v>
      </c>
      <c r="B294" s="29" t="str">
        <f t="shared" si="8"/>
        <v>חמישי</v>
      </c>
      <c r="C294" s="18" t="str">
        <f t="shared" si="9"/>
        <v>2024-10</v>
      </c>
      <c r="D294" s="30" t="s">
        <v>17</v>
      </c>
      <c r="E294" s="31" t="s">
        <v>18</v>
      </c>
      <c r="F294" s="18" t="s">
        <v>23</v>
      </c>
      <c r="G294" s="13">
        <v>3694.2750000000001</v>
      </c>
      <c r="H294" s="19">
        <v>39000</v>
      </c>
      <c r="I294" s="20">
        <v>3.7890000000000001</v>
      </c>
      <c r="J294" s="13">
        <v>147771</v>
      </c>
      <c r="K294" s="13">
        <v>28925</v>
      </c>
      <c r="L294" s="13">
        <v>115151.72500000001</v>
      </c>
    </row>
    <row r="295" spans="1:12">
      <c r="A295" s="29">
        <v>45524</v>
      </c>
      <c r="B295" s="29" t="str">
        <f t="shared" si="8"/>
        <v>שלישי</v>
      </c>
      <c r="C295" s="18" t="str">
        <f t="shared" si="9"/>
        <v>2024-08</v>
      </c>
      <c r="D295" s="30" t="s">
        <v>17</v>
      </c>
      <c r="E295" s="31" t="s">
        <v>28</v>
      </c>
      <c r="F295" s="18" t="s">
        <v>25</v>
      </c>
      <c r="G295" s="13">
        <v>2585.8000000000002</v>
      </c>
      <c r="H295" s="19">
        <v>28000</v>
      </c>
      <c r="I295" s="20">
        <v>3.694</v>
      </c>
      <c r="J295" s="13">
        <v>103432</v>
      </c>
      <c r="K295" s="13">
        <v>39421</v>
      </c>
      <c r="L295" s="13">
        <v>61425.2</v>
      </c>
    </row>
    <row r="296" spans="1:12">
      <c r="A296" s="29">
        <v>45388</v>
      </c>
      <c r="B296" s="29" t="str">
        <f t="shared" si="8"/>
        <v>שבת</v>
      </c>
      <c r="C296" s="18" t="str">
        <f t="shared" si="9"/>
        <v>2024-04</v>
      </c>
      <c r="D296" s="30" t="s">
        <v>14</v>
      </c>
      <c r="E296" s="31" t="s">
        <v>22</v>
      </c>
      <c r="F296" s="18" t="s">
        <v>24</v>
      </c>
      <c r="G296" s="13">
        <v>1827.15</v>
      </c>
      <c r="H296" s="19">
        <v>19500</v>
      </c>
      <c r="I296" s="20">
        <v>3.7480000000000002</v>
      </c>
      <c r="J296" s="13">
        <v>73086</v>
      </c>
      <c r="K296" s="13">
        <v>49488</v>
      </c>
      <c r="L296" s="13">
        <v>21770.85</v>
      </c>
    </row>
    <row r="297" spans="1:12">
      <c r="A297" s="29">
        <v>45325</v>
      </c>
      <c r="B297" s="29" t="str">
        <f t="shared" si="8"/>
        <v>שבת</v>
      </c>
      <c r="C297" s="18" t="str">
        <f t="shared" si="9"/>
        <v>2024-02</v>
      </c>
      <c r="D297" s="30" t="s">
        <v>13</v>
      </c>
      <c r="E297" s="31" t="s">
        <v>18</v>
      </c>
      <c r="F297" s="18" t="s">
        <v>26</v>
      </c>
      <c r="G297" s="13">
        <v>2414.15</v>
      </c>
      <c r="H297" s="19">
        <v>26500</v>
      </c>
      <c r="I297" s="20">
        <v>3.6440000000000001</v>
      </c>
      <c r="J297" s="13">
        <v>96566</v>
      </c>
      <c r="K297" s="13">
        <v>25939</v>
      </c>
      <c r="L297" s="13">
        <v>68212.850000000006</v>
      </c>
    </row>
    <row r="298" spans="1:12">
      <c r="A298" s="29">
        <v>45392</v>
      </c>
      <c r="B298" s="29" t="str">
        <f t="shared" si="8"/>
        <v>רביעי</v>
      </c>
      <c r="C298" s="18" t="str">
        <f t="shared" si="9"/>
        <v>2024-04</v>
      </c>
      <c r="D298" s="30" t="s">
        <v>16</v>
      </c>
      <c r="E298" s="31" t="s">
        <v>18</v>
      </c>
      <c r="F298" s="18" t="s">
        <v>26</v>
      </c>
      <c r="G298" s="13">
        <v>1578.45</v>
      </c>
      <c r="H298" s="19">
        <v>17000</v>
      </c>
      <c r="I298" s="20">
        <v>3.714</v>
      </c>
      <c r="J298" s="13">
        <v>63138</v>
      </c>
      <c r="K298" s="13">
        <v>46701</v>
      </c>
      <c r="L298" s="13">
        <v>14858.55</v>
      </c>
    </row>
    <row r="299" spans="1:12">
      <c r="A299" s="29">
        <v>45344</v>
      </c>
      <c r="B299" s="29" t="str">
        <f t="shared" si="8"/>
        <v>חמישי</v>
      </c>
      <c r="C299" s="18" t="str">
        <f t="shared" si="9"/>
        <v>2024-02</v>
      </c>
      <c r="D299" s="30" t="s">
        <v>17</v>
      </c>
      <c r="E299" s="31" t="s">
        <v>28</v>
      </c>
      <c r="F299" s="18" t="s">
        <v>26</v>
      </c>
      <c r="G299" s="13">
        <v>3323.3250000000003</v>
      </c>
      <c r="H299" s="19">
        <v>36500</v>
      </c>
      <c r="I299" s="20">
        <v>3.6419999999999999</v>
      </c>
      <c r="J299" s="13">
        <v>132933</v>
      </c>
      <c r="K299" s="13">
        <v>19565</v>
      </c>
      <c r="L299" s="13">
        <v>110044.675</v>
      </c>
    </row>
    <row r="300" spans="1:12">
      <c r="A300" s="29">
        <v>45368</v>
      </c>
      <c r="B300" s="29" t="str">
        <f t="shared" si="8"/>
        <v>ראשון</v>
      </c>
      <c r="C300" s="18" t="str">
        <f t="shared" si="9"/>
        <v>2024-03</v>
      </c>
      <c r="D300" s="30" t="s">
        <v>14</v>
      </c>
      <c r="E300" s="31" t="s">
        <v>20</v>
      </c>
      <c r="F300" s="18" t="s">
        <v>24</v>
      </c>
      <c r="G300" s="13">
        <v>2100.4749999999999</v>
      </c>
      <c r="H300" s="19">
        <v>23000</v>
      </c>
      <c r="I300" s="20">
        <v>3.653</v>
      </c>
      <c r="J300" s="13">
        <v>84019</v>
      </c>
      <c r="K300" s="13">
        <v>27548</v>
      </c>
      <c r="L300" s="13">
        <v>54370.525000000001</v>
      </c>
    </row>
    <row r="301" spans="1:12">
      <c r="A301" s="29">
        <v>45264</v>
      </c>
      <c r="B301" s="29" t="str">
        <f t="shared" si="8"/>
        <v>שני</v>
      </c>
      <c r="C301" s="18" t="str">
        <f t="shared" si="9"/>
        <v>2023-12</v>
      </c>
      <c r="D301" s="30" t="s">
        <v>17</v>
      </c>
      <c r="E301" s="31" t="s">
        <v>22</v>
      </c>
      <c r="F301" s="18" t="s">
        <v>25</v>
      </c>
      <c r="G301" s="13">
        <v>3244.5</v>
      </c>
      <c r="H301" s="19">
        <v>35000</v>
      </c>
      <c r="I301" s="20">
        <v>3.7080000000000002</v>
      </c>
      <c r="J301" s="13">
        <v>129780</v>
      </c>
      <c r="K301" s="13">
        <v>46790</v>
      </c>
      <c r="L301" s="13">
        <v>79745.5</v>
      </c>
    </row>
    <row r="302" spans="1:12">
      <c r="A302" s="29">
        <v>45461</v>
      </c>
      <c r="B302" s="29" t="str">
        <f t="shared" si="8"/>
        <v>שלישי</v>
      </c>
      <c r="C302" s="18" t="str">
        <f t="shared" si="9"/>
        <v>2024-06</v>
      </c>
      <c r="D302" s="30" t="s">
        <v>13</v>
      </c>
      <c r="E302" s="31" t="s">
        <v>28</v>
      </c>
      <c r="F302" s="18" t="s">
        <v>25</v>
      </c>
      <c r="G302" s="13">
        <v>1814.4750000000001</v>
      </c>
      <c r="H302" s="19">
        <v>19500</v>
      </c>
      <c r="I302" s="20">
        <v>3.722</v>
      </c>
      <c r="J302" s="13">
        <v>72579</v>
      </c>
      <c r="K302" s="13">
        <v>25480</v>
      </c>
      <c r="L302" s="13">
        <v>45284.525000000001</v>
      </c>
    </row>
    <row r="303" spans="1:12">
      <c r="A303" s="29">
        <v>45497</v>
      </c>
      <c r="B303" s="29" t="str">
        <f t="shared" si="8"/>
        <v>רביעי</v>
      </c>
      <c r="C303" s="18" t="str">
        <f t="shared" si="9"/>
        <v>2024-07</v>
      </c>
      <c r="D303" s="30" t="s">
        <v>15</v>
      </c>
      <c r="E303" s="31" t="s">
        <v>21</v>
      </c>
      <c r="F303" s="18" t="s">
        <v>23</v>
      </c>
      <c r="G303" s="13">
        <v>1632.1499999999999</v>
      </c>
      <c r="H303" s="19">
        <v>18000</v>
      </c>
      <c r="I303" s="20">
        <v>3.6269999999999998</v>
      </c>
      <c r="J303" s="13">
        <v>65285.999999999993</v>
      </c>
      <c r="K303" s="13">
        <v>23142</v>
      </c>
      <c r="L303" s="13">
        <v>40511.849999999991</v>
      </c>
    </row>
    <row r="304" spans="1:12">
      <c r="A304" s="29">
        <v>45287</v>
      </c>
      <c r="B304" s="29" t="str">
        <f t="shared" si="8"/>
        <v>רביעי</v>
      </c>
      <c r="C304" s="18" t="str">
        <f t="shared" si="9"/>
        <v>2023-12</v>
      </c>
      <c r="D304" s="30" t="s">
        <v>13</v>
      </c>
      <c r="E304" s="31" t="s">
        <v>19</v>
      </c>
      <c r="F304" s="18" t="s">
        <v>26</v>
      </c>
      <c r="G304" s="13">
        <v>2219.7000000000003</v>
      </c>
      <c r="H304" s="19">
        <v>24500</v>
      </c>
      <c r="I304" s="20">
        <v>3.6240000000000001</v>
      </c>
      <c r="J304" s="13">
        <v>88788</v>
      </c>
      <c r="K304" s="13">
        <v>48958</v>
      </c>
      <c r="L304" s="13">
        <v>37610.300000000003</v>
      </c>
    </row>
    <row r="305" spans="1:12">
      <c r="A305" s="29">
        <v>45364</v>
      </c>
      <c r="B305" s="29" t="str">
        <f t="shared" si="8"/>
        <v>רביעי</v>
      </c>
      <c r="C305" s="18" t="str">
        <f t="shared" si="9"/>
        <v>2024-03</v>
      </c>
      <c r="D305" s="30" t="s">
        <v>15</v>
      </c>
      <c r="E305" s="31" t="s">
        <v>19</v>
      </c>
      <c r="F305" s="18" t="s">
        <v>26</v>
      </c>
      <c r="G305" s="13">
        <v>2562</v>
      </c>
      <c r="H305" s="19">
        <v>28000</v>
      </c>
      <c r="I305" s="20">
        <v>3.66</v>
      </c>
      <c r="J305" s="13">
        <v>102480</v>
      </c>
      <c r="K305" s="13">
        <v>35458</v>
      </c>
      <c r="L305" s="13">
        <v>64460</v>
      </c>
    </row>
    <row r="306" spans="1:12">
      <c r="A306" s="29">
        <v>45445</v>
      </c>
      <c r="B306" s="29" t="str">
        <f t="shared" si="8"/>
        <v>ראשון</v>
      </c>
      <c r="C306" s="18" t="str">
        <f t="shared" si="9"/>
        <v>2024-06</v>
      </c>
      <c r="D306" s="30" t="s">
        <v>13</v>
      </c>
      <c r="E306" s="31" t="s">
        <v>28</v>
      </c>
      <c r="F306" s="18" t="s">
        <v>26</v>
      </c>
      <c r="G306" s="13">
        <v>1208.3500000000001</v>
      </c>
      <c r="H306" s="19">
        <v>13000</v>
      </c>
      <c r="I306" s="20">
        <v>3.718</v>
      </c>
      <c r="J306" s="13">
        <v>48334</v>
      </c>
      <c r="K306" s="13">
        <v>37249</v>
      </c>
      <c r="L306" s="13">
        <v>9876.65</v>
      </c>
    </row>
    <row r="307" spans="1:12">
      <c r="A307" s="29">
        <v>45316</v>
      </c>
      <c r="B307" s="29" t="str">
        <f t="shared" si="8"/>
        <v>חמישי</v>
      </c>
      <c r="C307" s="18" t="str">
        <f t="shared" si="9"/>
        <v>2024-01</v>
      </c>
      <c r="D307" s="30" t="s">
        <v>16</v>
      </c>
      <c r="E307" s="31" t="s">
        <v>22</v>
      </c>
      <c r="F307" s="18" t="s">
        <v>23</v>
      </c>
      <c r="G307" s="13">
        <v>1249.4250000000002</v>
      </c>
      <c r="H307" s="19">
        <v>13500</v>
      </c>
      <c r="I307" s="20">
        <v>3.702</v>
      </c>
      <c r="J307" s="13">
        <v>49977</v>
      </c>
      <c r="K307" s="13">
        <v>28729</v>
      </c>
      <c r="L307" s="13">
        <v>19998.575000000001</v>
      </c>
    </row>
    <row r="308" spans="1:12">
      <c r="A308" s="29">
        <v>45555</v>
      </c>
      <c r="B308" s="29" t="str">
        <f t="shared" si="8"/>
        <v>שישי</v>
      </c>
      <c r="C308" s="18" t="str">
        <f t="shared" si="9"/>
        <v>2024-09</v>
      </c>
      <c r="D308" s="30" t="s">
        <v>13</v>
      </c>
      <c r="E308" s="31" t="s">
        <v>28</v>
      </c>
      <c r="F308" s="18" t="s">
        <v>24</v>
      </c>
      <c r="G308" s="13">
        <v>3247.3125</v>
      </c>
      <c r="H308" s="19">
        <v>34500</v>
      </c>
      <c r="I308" s="20">
        <v>3.7650000000000001</v>
      </c>
      <c r="J308" s="13">
        <v>129892.5</v>
      </c>
      <c r="K308" s="13">
        <v>47844</v>
      </c>
      <c r="L308" s="13">
        <v>78801.1875</v>
      </c>
    </row>
    <row r="309" spans="1:12">
      <c r="A309" s="29">
        <v>45496</v>
      </c>
      <c r="B309" s="29" t="str">
        <f t="shared" si="8"/>
        <v>שלישי</v>
      </c>
      <c r="C309" s="18" t="str">
        <f t="shared" si="9"/>
        <v>2024-07</v>
      </c>
      <c r="D309" s="30" t="s">
        <v>17</v>
      </c>
      <c r="E309" s="31" t="s">
        <v>18</v>
      </c>
      <c r="F309" s="18" t="s">
        <v>23</v>
      </c>
      <c r="G309" s="13">
        <v>2356.9</v>
      </c>
      <c r="H309" s="19">
        <v>26000</v>
      </c>
      <c r="I309" s="20">
        <v>3.6259999999999999</v>
      </c>
      <c r="J309" s="13">
        <v>94276</v>
      </c>
      <c r="K309" s="13">
        <v>22747</v>
      </c>
      <c r="L309" s="13">
        <v>69172.100000000006</v>
      </c>
    </row>
    <row r="310" spans="1:12">
      <c r="A310" s="29">
        <v>45364</v>
      </c>
      <c r="B310" s="29" t="str">
        <f t="shared" si="8"/>
        <v>רביעי</v>
      </c>
      <c r="C310" s="18" t="str">
        <f t="shared" si="9"/>
        <v>2024-03</v>
      </c>
      <c r="D310" s="30" t="s">
        <v>15</v>
      </c>
      <c r="E310" s="31" t="s">
        <v>19</v>
      </c>
      <c r="F310" s="18" t="s">
        <v>24</v>
      </c>
      <c r="G310" s="13">
        <v>1052.25</v>
      </c>
      <c r="H310" s="19">
        <v>11500</v>
      </c>
      <c r="I310" s="20">
        <v>3.66</v>
      </c>
      <c r="J310" s="13">
        <v>42090</v>
      </c>
      <c r="K310" s="13">
        <v>19856</v>
      </c>
      <c r="L310" s="13">
        <v>21181.75</v>
      </c>
    </row>
    <row r="311" spans="1:12">
      <c r="A311" s="29">
        <v>45300</v>
      </c>
      <c r="B311" s="29" t="str">
        <f t="shared" si="8"/>
        <v>שלישי</v>
      </c>
      <c r="C311" s="18" t="str">
        <f t="shared" si="9"/>
        <v>2024-01</v>
      </c>
      <c r="D311" s="30" t="s">
        <v>16</v>
      </c>
      <c r="E311" s="31" t="s">
        <v>19</v>
      </c>
      <c r="F311" s="18" t="s">
        <v>24</v>
      </c>
      <c r="G311" s="13">
        <v>1022.1750000000001</v>
      </c>
      <c r="H311" s="19">
        <v>11000</v>
      </c>
      <c r="I311" s="20">
        <v>3.7170000000000001</v>
      </c>
      <c r="J311" s="13">
        <v>40887</v>
      </c>
      <c r="K311" s="13">
        <v>48514</v>
      </c>
      <c r="L311" s="13">
        <v>-8649.1749999999993</v>
      </c>
    </row>
    <row r="312" spans="1:12">
      <c r="A312" s="29">
        <v>45507</v>
      </c>
      <c r="B312" s="29" t="str">
        <f t="shared" si="8"/>
        <v>שבת</v>
      </c>
      <c r="C312" s="18" t="str">
        <f t="shared" si="9"/>
        <v>2024-08</v>
      </c>
      <c r="D312" s="30" t="s">
        <v>16</v>
      </c>
      <c r="E312" s="31" t="s">
        <v>22</v>
      </c>
      <c r="F312" s="18" t="s">
        <v>23</v>
      </c>
      <c r="G312" s="13">
        <v>2141.4375</v>
      </c>
      <c r="H312" s="19">
        <v>22500</v>
      </c>
      <c r="I312" s="20">
        <v>3.8069999999999999</v>
      </c>
      <c r="J312" s="13">
        <v>85657.5</v>
      </c>
      <c r="K312" s="13">
        <v>34908</v>
      </c>
      <c r="L312" s="13">
        <v>48608.0625</v>
      </c>
    </row>
    <row r="313" spans="1:12">
      <c r="A313" s="29">
        <v>45512</v>
      </c>
      <c r="B313" s="29" t="str">
        <f t="shared" si="8"/>
        <v>חמישי</v>
      </c>
      <c r="C313" s="18" t="str">
        <f t="shared" si="9"/>
        <v>2024-08</v>
      </c>
      <c r="D313" s="30" t="s">
        <v>17</v>
      </c>
      <c r="E313" s="31" t="s">
        <v>21</v>
      </c>
      <c r="F313" s="18" t="s">
        <v>24</v>
      </c>
      <c r="G313" s="13">
        <v>2227.8000000000002</v>
      </c>
      <c r="H313" s="19">
        <v>23500</v>
      </c>
      <c r="I313" s="20">
        <v>3.7919999999999998</v>
      </c>
      <c r="J313" s="13">
        <v>89112</v>
      </c>
      <c r="K313" s="13">
        <v>19291</v>
      </c>
      <c r="L313" s="13">
        <v>67593.2</v>
      </c>
    </row>
    <row r="314" spans="1:12">
      <c r="A314" s="29">
        <v>45289</v>
      </c>
      <c r="B314" s="29" t="str">
        <f t="shared" si="8"/>
        <v>שישי</v>
      </c>
      <c r="C314" s="18" t="str">
        <f t="shared" si="9"/>
        <v>2023-12</v>
      </c>
      <c r="D314" s="30" t="s">
        <v>14</v>
      </c>
      <c r="E314" s="31" t="s">
        <v>22</v>
      </c>
      <c r="F314" s="18" t="s">
        <v>26</v>
      </c>
      <c r="G314" s="13">
        <v>1450.8000000000002</v>
      </c>
      <c r="H314" s="19">
        <v>16000</v>
      </c>
      <c r="I314" s="20">
        <v>3.6269999999999998</v>
      </c>
      <c r="J314" s="13">
        <v>58032</v>
      </c>
      <c r="K314" s="13">
        <v>38214</v>
      </c>
      <c r="L314" s="13">
        <v>18367.2</v>
      </c>
    </row>
    <row r="315" spans="1:12">
      <c r="A315" s="29">
        <v>45618</v>
      </c>
      <c r="B315" s="29" t="str">
        <f t="shared" si="8"/>
        <v>שישי</v>
      </c>
      <c r="C315" s="18" t="str">
        <f t="shared" si="9"/>
        <v>2024-11</v>
      </c>
      <c r="D315" s="30" t="s">
        <v>14</v>
      </c>
      <c r="E315" s="31" t="s">
        <v>28</v>
      </c>
      <c r="F315" s="18" t="s">
        <v>25</v>
      </c>
      <c r="G315" s="13">
        <v>1444.6000000000001</v>
      </c>
      <c r="H315" s="19">
        <v>15500</v>
      </c>
      <c r="I315" s="20">
        <v>3.7280000000000002</v>
      </c>
      <c r="J315" s="13">
        <v>57784</v>
      </c>
      <c r="K315" s="13">
        <v>23837</v>
      </c>
      <c r="L315" s="13">
        <v>32502.400000000001</v>
      </c>
    </row>
    <row r="316" spans="1:12">
      <c r="A316" s="29">
        <v>45452</v>
      </c>
      <c r="B316" s="29" t="str">
        <f t="shared" si="8"/>
        <v>ראשון</v>
      </c>
      <c r="C316" s="18" t="str">
        <f t="shared" si="9"/>
        <v>2024-06</v>
      </c>
      <c r="D316" s="30" t="s">
        <v>17</v>
      </c>
      <c r="E316" s="31" t="s">
        <v>21</v>
      </c>
      <c r="F316" s="18" t="s">
        <v>23</v>
      </c>
      <c r="G316" s="13">
        <v>2379.15</v>
      </c>
      <c r="H316" s="19">
        <v>25500</v>
      </c>
      <c r="I316" s="20">
        <v>3.7320000000000002</v>
      </c>
      <c r="J316" s="13">
        <v>95166</v>
      </c>
      <c r="K316" s="13">
        <v>29427</v>
      </c>
      <c r="L316" s="13">
        <v>63359.85</v>
      </c>
    </row>
    <row r="317" spans="1:12">
      <c r="A317" s="29">
        <v>45357</v>
      </c>
      <c r="B317" s="29" t="str">
        <f t="shared" si="8"/>
        <v>רביעי</v>
      </c>
      <c r="C317" s="18" t="str">
        <f t="shared" si="9"/>
        <v>2024-03</v>
      </c>
      <c r="D317" s="30" t="s">
        <v>15</v>
      </c>
      <c r="E317" s="31" t="s">
        <v>21</v>
      </c>
      <c r="F317" s="18" t="s">
        <v>23</v>
      </c>
      <c r="G317" s="13">
        <v>1758.9</v>
      </c>
      <c r="H317" s="19">
        <v>19500</v>
      </c>
      <c r="I317" s="20">
        <v>3.6080000000000001</v>
      </c>
      <c r="J317" s="13">
        <v>70356</v>
      </c>
      <c r="K317" s="13">
        <v>19784</v>
      </c>
      <c r="L317" s="13">
        <v>48813.1</v>
      </c>
    </row>
    <row r="318" spans="1:12">
      <c r="A318" s="29">
        <v>45484</v>
      </c>
      <c r="B318" s="29" t="str">
        <f t="shared" si="8"/>
        <v>חמישי</v>
      </c>
      <c r="C318" s="18" t="str">
        <f t="shared" si="9"/>
        <v>2024-07</v>
      </c>
      <c r="D318" s="30" t="s">
        <v>14</v>
      </c>
      <c r="E318" s="31" t="s">
        <v>19</v>
      </c>
      <c r="F318" s="18" t="s">
        <v>23</v>
      </c>
      <c r="G318" s="13">
        <v>1228.8375000000001</v>
      </c>
      <c r="H318" s="19">
        <v>13500</v>
      </c>
      <c r="I318" s="20">
        <v>3.641</v>
      </c>
      <c r="J318" s="13">
        <v>49153.5</v>
      </c>
      <c r="K318" s="13">
        <v>21915</v>
      </c>
      <c r="L318" s="13">
        <v>26009.662499999999</v>
      </c>
    </row>
    <row r="319" spans="1:12">
      <c r="A319" s="29">
        <v>45380</v>
      </c>
      <c r="B319" s="29" t="str">
        <f t="shared" si="8"/>
        <v>שישי</v>
      </c>
      <c r="C319" s="18" t="str">
        <f t="shared" si="9"/>
        <v>2024-03</v>
      </c>
      <c r="D319" s="30" t="s">
        <v>14</v>
      </c>
      <c r="E319" s="31" t="s">
        <v>18</v>
      </c>
      <c r="F319" s="18" t="s">
        <v>23</v>
      </c>
      <c r="G319" s="13">
        <v>1104.3</v>
      </c>
      <c r="H319" s="19">
        <v>12000</v>
      </c>
      <c r="I319" s="20">
        <v>3.681</v>
      </c>
      <c r="J319" s="13">
        <v>44172</v>
      </c>
      <c r="K319" s="13">
        <v>19667</v>
      </c>
      <c r="L319" s="13">
        <v>23400.7</v>
      </c>
    </row>
    <row r="320" spans="1:12">
      <c r="A320" s="29">
        <v>45484</v>
      </c>
      <c r="B320" s="29" t="str">
        <f t="shared" si="8"/>
        <v>חמישי</v>
      </c>
      <c r="C320" s="18" t="str">
        <f t="shared" si="9"/>
        <v>2024-07</v>
      </c>
      <c r="D320" s="30" t="s">
        <v>17</v>
      </c>
      <c r="E320" s="31" t="s">
        <v>21</v>
      </c>
      <c r="F320" s="18" t="s">
        <v>27</v>
      </c>
      <c r="G320" s="13">
        <v>1410.8875</v>
      </c>
      <c r="H320" s="19">
        <v>15500</v>
      </c>
      <c r="I320" s="20">
        <v>3.641</v>
      </c>
      <c r="J320" s="13">
        <v>56435.5</v>
      </c>
      <c r="K320" s="13">
        <v>44700</v>
      </c>
      <c r="L320" s="13">
        <v>10324.612499999999</v>
      </c>
    </row>
    <row r="321" spans="1:12">
      <c r="A321" s="29">
        <v>45534</v>
      </c>
      <c r="B321" s="29" t="str">
        <f t="shared" si="8"/>
        <v>שישי</v>
      </c>
      <c r="C321" s="18" t="str">
        <f t="shared" si="9"/>
        <v>2024-08</v>
      </c>
      <c r="D321" s="30" t="s">
        <v>17</v>
      </c>
      <c r="E321" s="31" t="s">
        <v>22</v>
      </c>
      <c r="F321" s="18" t="s">
        <v>24</v>
      </c>
      <c r="G321" s="13">
        <v>1188.2</v>
      </c>
      <c r="H321" s="19">
        <v>13000</v>
      </c>
      <c r="I321" s="20">
        <v>3.6560000000000001</v>
      </c>
      <c r="J321" s="13">
        <v>47528</v>
      </c>
      <c r="K321" s="13">
        <v>34735</v>
      </c>
      <c r="L321" s="13">
        <v>11604.8</v>
      </c>
    </row>
    <row r="322" spans="1:12">
      <c r="A322" s="29">
        <v>45264</v>
      </c>
      <c r="B322" s="29" t="str">
        <f t="shared" si="8"/>
        <v>שני</v>
      </c>
      <c r="C322" s="18" t="str">
        <f t="shared" si="9"/>
        <v>2023-12</v>
      </c>
      <c r="D322" s="30" t="s">
        <v>17</v>
      </c>
      <c r="E322" s="31" t="s">
        <v>19</v>
      </c>
      <c r="F322" s="18" t="s">
        <v>23</v>
      </c>
      <c r="G322" s="13">
        <v>3012.75</v>
      </c>
      <c r="H322" s="19">
        <v>32500</v>
      </c>
      <c r="I322" s="20">
        <v>3.7080000000000002</v>
      </c>
      <c r="J322" s="13">
        <v>120510</v>
      </c>
      <c r="K322" s="13">
        <v>28718</v>
      </c>
      <c r="L322" s="13">
        <v>88779.25</v>
      </c>
    </row>
    <row r="323" spans="1:12">
      <c r="A323" s="29">
        <v>45367</v>
      </c>
      <c r="B323" s="29" t="str">
        <f t="shared" ref="B323:B386" si="10">CHOOSE(WEEKDAY(A323), "ראשון", "שני", "שלישי", "רביעי", "חמישי", "שישי", "שבת")</f>
        <v>שבת</v>
      </c>
      <c r="C323" s="18" t="str">
        <f t="shared" ref="C323:C386" si="11">TEXT(A323, "YYYY-MM")</f>
        <v>2024-03</v>
      </c>
      <c r="D323" s="30" t="s">
        <v>16</v>
      </c>
      <c r="E323" s="31" t="s">
        <v>18</v>
      </c>
      <c r="F323" s="18" t="s">
        <v>26</v>
      </c>
      <c r="G323" s="13">
        <v>2831.0750000000003</v>
      </c>
      <c r="H323" s="19">
        <v>31000</v>
      </c>
      <c r="I323" s="20">
        <v>3.653</v>
      </c>
      <c r="J323" s="13">
        <v>113243</v>
      </c>
      <c r="K323" s="13">
        <v>24127</v>
      </c>
      <c r="L323" s="13">
        <v>86284.925000000003</v>
      </c>
    </row>
    <row r="324" spans="1:12">
      <c r="A324" s="29">
        <v>45507</v>
      </c>
      <c r="B324" s="29" t="str">
        <f t="shared" si="10"/>
        <v>שבת</v>
      </c>
      <c r="C324" s="18" t="str">
        <f t="shared" si="11"/>
        <v>2024-08</v>
      </c>
      <c r="D324" s="30" t="s">
        <v>15</v>
      </c>
      <c r="E324" s="31" t="s">
        <v>20</v>
      </c>
      <c r="F324" s="18" t="s">
        <v>25</v>
      </c>
      <c r="G324" s="13">
        <v>3093.1875</v>
      </c>
      <c r="H324" s="19">
        <v>32500</v>
      </c>
      <c r="I324" s="20">
        <v>3.8069999999999999</v>
      </c>
      <c r="J324" s="13">
        <v>123727.5</v>
      </c>
      <c r="K324" s="13">
        <v>42126</v>
      </c>
      <c r="L324" s="13">
        <v>78508.3125</v>
      </c>
    </row>
    <row r="325" spans="1:12">
      <c r="A325" s="29">
        <v>45555</v>
      </c>
      <c r="B325" s="29" t="str">
        <f t="shared" si="10"/>
        <v>שישי</v>
      </c>
      <c r="C325" s="18" t="str">
        <f t="shared" si="11"/>
        <v>2024-09</v>
      </c>
      <c r="D325" s="30" t="s">
        <v>17</v>
      </c>
      <c r="E325" s="31" t="s">
        <v>22</v>
      </c>
      <c r="F325" s="18" t="s">
        <v>25</v>
      </c>
      <c r="G325" s="13">
        <v>3717.9375</v>
      </c>
      <c r="H325" s="19">
        <v>39500</v>
      </c>
      <c r="I325" s="20">
        <v>3.7650000000000001</v>
      </c>
      <c r="J325" s="13">
        <v>148717.5</v>
      </c>
      <c r="K325" s="13">
        <v>24101</v>
      </c>
      <c r="L325" s="13">
        <v>120898.5625</v>
      </c>
    </row>
    <row r="326" spans="1:12">
      <c r="A326" s="29">
        <v>45262</v>
      </c>
      <c r="B326" s="29" t="str">
        <f t="shared" si="10"/>
        <v>שבת</v>
      </c>
      <c r="C326" s="18" t="str">
        <f t="shared" si="11"/>
        <v>2023-12</v>
      </c>
      <c r="D326" s="30" t="s">
        <v>17</v>
      </c>
      <c r="E326" s="31" t="s">
        <v>18</v>
      </c>
      <c r="F326" s="18" t="s">
        <v>24</v>
      </c>
      <c r="G326" s="13">
        <v>1215.175</v>
      </c>
      <c r="H326" s="19">
        <v>13000</v>
      </c>
      <c r="I326" s="20">
        <v>3.7389999999999999</v>
      </c>
      <c r="J326" s="13">
        <v>48607</v>
      </c>
      <c r="K326" s="13">
        <v>20486</v>
      </c>
      <c r="L326" s="13">
        <v>26905.825000000001</v>
      </c>
    </row>
    <row r="327" spans="1:12">
      <c r="A327" s="29">
        <v>45578</v>
      </c>
      <c r="B327" s="29" t="str">
        <f t="shared" si="10"/>
        <v>ראשון</v>
      </c>
      <c r="C327" s="18" t="str">
        <f t="shared" si="11"/>
        <v>2024-10</v>
      </c>
      <c r="D327" s="30" t="s">
        <v>14</v>
      </c>
      <c r="E327" s="31" t="s">
        <v>20</v>
      </c>
      <c r="F327" s="18" t="s">
        <v>25</v>
      </c>
      <c r="G327" s="13">
        <v>1792.65</v>
      </c>
      <c r="H327" s="19">
        <v>19000</v>
      </c>
      <c r="I327" s="20">
        <v>3.774</v>
      </c>
      <c r="J327" s="13">
        <v>71706</v>
      </c>
      <c r="K327" s="13">
        <v>18745</v>
      </c>
      <c r="L327" s="13">
        <v>51168.35</v>
      </c>
    </row>
    <row r="328" spans="1:12">
      <c r="A328" s="29">
        <v>45509</v>
      </c>
      <c r="B328" s="29" t="str">
        <f t="shared" si="10"/>
        <v>שני</v>
      </c>
      <c r="C328" s="18" t="str">
        <f t="shared" si="11"/>
        <v>2024-08</v>
      </c>
      <c r="D328" s="30" t="s">
        <v>13</v>
      </c>
      <c r="E328" s="31" t="s">
        <v>20</v>
      </c>
      <c r="F328" s="18" t="s">
        <v>27</v>
      </c>
      <c r="G328" s="13">
        <v>2485.6000000000004</v>
      </c>
      <c r="H328" s="19">
        <v>26000</v>
      </c>
      <c r="I328" s="20">
        <v>3.8239999999999998</v>
      </c>
      <c r="J328" s="13">
        <v>99424</v>
      </c>
      <c r="K328" s="13">
        <v>16236</v>
      </c>
      <c r="L328" s="13">
        <v>80702.399999999994</v>
      </c>
    </row>
    <row r="329" spans="1:12">
      <c r="A329" s="29">
        <v>45507</v>
      </c>
      <c r="B329" s="29" t="str">
        <f t="shared" si="10"/>
        <v>שבת</v>
      </c>
      <c r="C329" s="18" t="str">
        <f t="shared" si="11"/>
        <v>2024-08</v>
      </c>
      <c r="D329" s="30" t="s">
        <v>13</v>
      </c>
      <c r="E329" s="31" t="s">
        <v>20</v>
      </c>
      <c r="F329" s="18" t="s">
        <v>26</v>
      </c>
      <c r="G329" s="13">
        <v>1665.5625</v>
      </c>
      <c r="H329" s="19">
        <v>17500</v>
      </c>
      <c r="I329" s="20">
        <v>3.8069999999999999</v>
      </c>
      <c r="J329" s="13">
        <v>66622.5</v>
      </c>
      <c r="K329" s="13">
        <v>45708</v>
      </c>
      <c r="L329" s="13">
        <v>19248.9375</v>
      </c>
    </row>
    <row r="330" spans="1:12">
      <c r="A330" s="29">
        <v>45333</v>
      </c>
      <c r="B330" s="29" t="str">
        <f t="shared" si="10"/>
        <v>ראשון</v>
      </c>
      <c r="C330" s="18" t="str">
        <f t="shared" si="11"/>
        <v>2024-02</v>
      </c>
      <c r="D330" s="30" t="s">
        <v>13</v>
      </c>
      <c r="E330" s="31" t="s">
        <v>20</v>
      </c>
      <c r="F330" s="18" t="s">
        <v>23</v>
      </c>
      <c r="G330" s="13">
        <v>3315.6000000000004</v>
      </c>
      <c r="H330" s="19">
        <v>36000</v>
      </c>
      <c r="I330" s="20">
        <v>3.6840000000000002</v>
      </c>
      <c r="J330" s="13">
        <v>132624</v>
      </c>
      <c r="K330" s="13">
        <v>32066</v>
      </c>
      <c r="L330" s="13">
        <v>97242.4</v>
      </c>
    </row>
    <row r="331" spans="1:12">
      <c r="A331" s="29">
        <v>45452</v>
      </c>
      <c r="B331" s="29" t="str">
        <f t="shared" si="10"/>
        <v>ראשון</v>
      </c>
      <c r="C331" s="18" t="str">
        <f t="shared" si="11"/>
        <v>2024-06</v>
      </c>
      <c r="D331" s="30" t="s">
        <v>15</v>
      </c>
      <c r="E331" s="31" t="s">
        <v>22</v>
      </c>
      <c r="F331" s="18" t="s">
        <v>24</v>
      </c>
      <c r="G331" s="13">
        <v>1119.6000000000001</v>
      </c>
      <c r="H331" s="19">
        <v>12000</v>
      </c>
      <c r="I331" s="20">
        <v>3.7320000000000002</v>
      </c>
      <c r="J331" s="13">
        <v>44784</v>
      </c>
      <c r="K331" s="13">
        <v>42138</v>
      </c>
      <c r="L331" s="13">
        <v>1526.3999999999999</v>
      </c>
    </row>
    <row r="332" spans="1:12">
      <c r="A332" s="29">
        <v>45548</v>
      </c>
      <c r="B332" s="29" t="str">
        <f t="shared" si="10"/>
        <v>שישי</v>
      </c>
      <c r="C332" s="18" t="str">
        <f t="shared" si="11"/>
        <v>2024-09</v>
      </c>
      <c r="D332" s="30" t="s">
        <v>14</v>
      </c>
      <c r="E332" s="31" t="s">
        <v>28</v>
      </c>
      <c r="F332" s="18" t="s">
        <v>27</v>
      </c>
      <c r="G332" s="13">
        <v>2780.25</v>
      </c>
      <c r="H332" s="19">
        <v>30000</v>
      </c>
      <c r="I332" s="20">
        <v>3.7069999999999999</v>
      </c>
      <c r="J332" s="13">
        <v>111210</v>
      </c>
      <c r="K332" s="13">
        <v>48143</v>
      </c>
      <c r="L332" s="13">
        <v>60286.75</v>
      </c>
    </row>
    <row r="333" spans="1:12">
      <c r="A333" s="29">
        <v>45358</v>
      </c>
      <c r="B333" s="29" t="str">
        <f t="shared" si="10"/>
        <v>חמישי</v>
      </c>
      <c r="C333" s="18" t="str">
        <f t="shared" si="11"/>
        <v>2024-03</v>
      </c>
      <c r="D333" s="30" t="s">
        <v>15</v>
      </c>
      <c r="E333" s="31" t="s">
        <v>21</v>
      </c>
      <c r="F333" s="18" t="s">
        <v>25</v>
      </c>
      <c r="G333" s="13">
        <v>2064.25</v>
      </c>
      <c r="H333" s="19">
        <v>23000</v>
      </c>
      <c r="I333" s="20">
        <v>3.59</v>
      </c>
      <c r="J333" s="13">
        <v>82570</v>
      </c>
      <c r="K333" s="13">
        <v>22801</v>
      </c>
      <c r="L333" s="13">
        <v>57704.75</v>
      </c>
    </row>
    <row r="334" spans="1:12">
      <c r="A334" s="29">
        <v>45339</v>
      </c>
      <c r="B334" s="29" t="str">
        <f t="shared" si="10"/>
        <v>שבת</v>
      </c>
      <c r="C334" s="18" t="str">
        <f t="shared" si="11"/>
        <v>2024-02</v>
      </c>
      <c r="D334" s="30" t="s">
        <v>13</v>
      </c>
      <c r="E334" s="31" t="s">
        <v>21</v>
      </c>
      <c r="F334" s="18" t="s">
        <v>27</v>
      </c>
      <c r="G334" s="13">
        <v>1578.9375</v>
      </c>
      <c r="H334" s="19">
        <v>17500</v>
      </c>
      <c r="I334" s="20">
        <v>3.609</v>
      </c>
      <c r="J334" s="13">
        <v>63157.5</v>
      </c>
      <c r="K334" s="13">
        <v>30133</v>
      </c>
      <c r="L334" s="13">
        <v>31445.5625</v>
      </c>
    </row>
    <row r="335" spans="1:12">
      <c r="A335" s="29">
        <v>45317</v>
      </c>
      <c r="B335" s="29" t="str">
        <f t="shared" si="10"/>
        <v>שישי</v>
      </c>
      <c r="C335" s="18" t="str">
        <f t="shared" si="11"/>
        <v>2024-01</v>
      </c>
      <c r="D335" s="30" t="s">
        <v>17</v>
      </c>
      <c r="E335" s="31" t="s">
        <v>20</v>
      </c>
      <c r="F335" s="18" t="s">
        <v>26</v>
      </c>
      <c r="G335" s="13">
        <v>1807.1625000000001</v>
      </c>
      <c r="H335" s="19">
        <v>19500</v>
      </c>
      <c r="I335" s="20">
        <v>3.7069999999999999</v>
      </c>
      <c r="J335" s="13">
        <v>72286.5</v>
      </c>
      <c r="K335" s="13">
        <v>20225</v>
      </c>
      <c r="L335" s="13">
        <v>50254.337500000001</v>
      </c>
    </row>
    <row r="336" spans="1:12">
      <c r="A336" s="29">
        <v>45385</v>
      </c>
      <c r="B336" s="29" t="str">
        <f t="shared" si="10"/>
        <v>רביעי</v>
      </c>
      <c r="C336" s="18" t="str">
        <f t="shared" si="11"/>
        <v>2024-04</v>
      </c>
      <c r="D336" s="30" t="s">
        <v>13</v>
      </c>
      <c r="E336" s="31" t="s">
        <v>22</v>
      </c>
      <c r="F336" s="18" t="s">
        <v>23</v>
      </c>
      <c r="G336" s="13">
        <v>2519.1000000000004</v>
      </c>
      <c r="H336" s="19">
        <v>27000</v>
      </c>
      <c r="I336" s="20">
        <v>3.7320000000000002</v>
      </c>
      <c r="J336" s="13">
        <v>100764</v>
      </c>
      <c r="K336" s="13">
        <v>49876</v>
      </c>
      <c r="L336" s="13">
        <v>48368.9</v>
      </c>
    </row>
    <row r="337" spans="1:12">
      <c r="A337" s="29">
        <v>45421</v>
      </c>
      <c r="B337" s="29" t="str">
        <f t="shared" si="10"/>
        <v>חמישי</v>
      </c>
      <c r="C337" s="18" t="str">
        <f t="shared" si="11"/>
        <v>2024-05</v>
      </c>
      <c r="D337" s="30" t="s">
        <v>15</v>
      </c>
      <c r="E337" s="31" t="s">
        <v>21</v>
      </c>
      <c r="F337" s="18" t="s">
        <v>23</v>
      </c>
      <c r="G337" s="13">
        <v>2057.5500000000002</v>
      </c>
      <c r="H337" s="19">
        <v>22000</v>
      </c>
      <c r="I337" s="20">
        <v>3.7410000000000001</v>
      </c>
      <c r="J337" s="13">
        <v>82302</v>
      </c>
      <c r="K337" s="13">
        <v>43147</v>
      </c>
      <c r="L337" s="13">
        <v>37097.449999999997</v>
      </c>
    </row>
    <row r="338" spans="1:12">
      <c r="A338" s="29">
        <v>45340</v>
      </c>
      <c r="B338" s="29" t="str">
        <f t="shared" si="10"/>
        <v>ראשון</v>
      </c>
      <c r="C338" s="18" t="str">
        <f t="shared" si="11"/>
        <v>2024-02</v>
      </c>
      <c r="D338" s="30" t="s">
        <v>15</v>
      </c>
      <c r="E338" s="31" t="s">
        <v>21</v>
      </c>
      <c r="F338" s="18" t="s">
        <v>25</v>
      </c>
      <c r="G338" s="13">
        <v>3248.1000000000004</v>
      </c>
      <c r="H338" s="19">
        <v>36000</v>
      </c>
      <c r="I338" s="20">
        <v>3.609</v>
      </c>
      <c r="J338" s="13">
        <v>129924</v>
      </c>
      <c r="K338" s="13">
        <v>18220</v>
      </c>
      <c r="L338" s="13">
        <v>108455.9</v>
      </c>
    </row>
    <row r="339" spans="1:12">
      <c r="A339" s="29">
        <v>45396</v>
      </c>
      <c r="B339" s="29" t="str">
        <f t="shared" si="10"/>
        <v>ראשון</v>
      </c>
      <c r="C339" s="18" t="str">
        <f t="shared" si="11"/>
        <v>2024-04</v>
      </c>
      <c r="D339" s="30" t="s">
        <v>16</v>
      </c>
      <c r="E339" s="31" t="s">
        <v>18</v>
      </c>
      <c r="F339" s="18" t="s">
        <v>23</v>
      </c>
      <c r="G339" s="13">
        <v>3099.5250000000001</v>
      </c>
      <c r="H339" s="19">
        <v>33000</v>
      </c>
      <c r="I339" s="20">
        <v>3.7570000000000001</v>
      </c>
      <c r="J339" s="13">
        <v>123981</v>
      </c>
      <c r="K339" s="13">
        <v>16167</v>
      </c>
      <c r="L339" s="13">
        <v>104714.47500000001</v>
      </c>
    </row>
    <row r="340" spans="1:12">
      <c r="A340" s="29">
        <v>45567</v>
      </c>
      <c r="B340" s="29" t="str">
        <f t="shared" si="10"/>
        <v>רביעי</v>
      </c>
      <c r="C340" s="18" t="str">
        <f t="shared" si="11"/>
        <v>2024-10</v>
      </c>
      <c r="D340" s="30" t="s">
        <v>13</v>
      </c>
      <c r="E340" s="31" t="s">
        <v>18</v>
      </c>
      <c r="F340" s="18" t="s">
        <v>26</v>
      </c>
      <c r="G340" s="13">
        <v>1535.325</v>
      </c>
      <c r="H340" s="19">
        <v>16500</v>
      </c>
      <c r="I340" s="20">
        <v>3.722</v>
      </c>
      <c r="J340" s="13">
        <v>61413</v>
      </c>
      <c r="K340" s="13">
        <v>37277</v>
      </c>
      <c r="L340" s="13">
        <v>22600.674999999999</v>
      </c>
    </row>
    <row r="341" spans="1:12">
      <c r="A341" s="29">
        <v>45575</v>
      </c>
      <c r="B341" s="29" t="str">
        <f t="shared" si="10"/>
        <v>חמישי</v>
      </c>
      <c r="C341" s="18" t="str">
        <f t="shared" si="11"/>
        <v>2024-10</v>
      </c>
      <c r="D341" s="30" t="s">
        <v>13</v>
      </c>
      <c r="E341" s="31" t="s">
        <v>18</v>
      </c>
      <c r="F341" s="18" t="s">
        <v>24</v>
      </c>
      <c r="G341" s="13">
        <v>3490.9500000000003</v>
      </c>
      <c r="H341" s="19">
        <v>37000</v>
      </c>
      <c r="I341" s="20">
        <v>3.774</v>
      </c>
      <c r="J341" s="13">
        <v>139638</v>
      </c>
      <c r="K341" s="13">
        <v>20616</v>
      </c>
      <c r="L341" s="13">
        <v>115531.05</v>
      </c>
    </row>
    <row r="342" spans="1:12">
      <c r="A342" s="29">
        <v>45565</v>
      </c>
      <c r="B342" s="29" t="str">
        <f t="shared" si="10"/>
        <v>שני</v>
      </c>
      <c r="C342" s="18" t="str">
        <f t="shared" si="11"/>
        <v>2024-09</v>
      </c>
      <c r="D342" s="30" t="s">
        <v>17</v>
      </c>
      <c r="E342" s="31" t="s">
        <v>22</v>
      </c>
      <c r="F342" s="18" t="s">
        <v>24</v>
      </c>
      <c r="G342" s="13">
        <v>973.875</v>
      </c>
      <c r="H342" s="19">
        <v>10500</v>
      </c>
      <c r="I342" s="20">
        <v>3.71</v>
      </c>
      <c r="J342" s="13">
        <v>38955</v>
      </c>
      <c r="K342" s="13">
        <v>48493</v>
      </c>
      <c r="L342" s="13">
        <v>-10511.875</v>
      </c>
    </row>
    <row r="343" spans="1:12">
      <c r="A343" s="29">
        <v>45371</v>
      </c>
      <c r="B343" s="29" t="str">
        <f t="shared" si="10"/>
        <v>רביעי</v>
      </c>
      <c r="C343" s="18" t="str">
        <f t="shared" si="11"/>
        <v>2024-03</v>
      </c>
      <c r="D343" s="30" t="s">
        <v>14</v>
      </c>
      <c r="E343" s="31" t="s">
        <v>20</v>
      </c>
      <c r="F343" s="18" t="s">
        <v>25</v>
      </c>
      <c r="G343" s="13">
        <v>1564.4250000000002</v>
      </c>
      <c r="H343" s="19">
        <v>17000</v>
      </c>
      <c r="I343" s="20">
        <v>3.681</v>
      </c>
      <c r="J343" s="13">
        <v>62577</v>
      </c>
      <c r="K343" s="13">
        <v>15932</v>
      </c>
      <c r="L343" s="13">
        <v>45080.574999999997</v>
      </c>
    </row>
    <row r="344" spans="1:12">
      <c r="A344" s="29">
        <v>45551</v>
      </c>
      <c r="B344" s="29" t="str">
        <f t="shared" si="10"/>
        <v>שני</v>
      </c>
      <c r="C344" s="18" t="str">
        <f t="shared" si="11"/>
        <v>2024-09</v>
      </c>
      <c r="D344" s="30" t="s">
        <v>13</v>
      </c>
      <c r="E344" s="31" t="s">
        <v>18</v>
      </c>
      <c r="F344" s="18" t="s">
        <v>26</v>
      </c>
      <c r="G344" s="13">
        <v>1169.375</v>
      </c>
      <c r="H344" s="19">
        <v>12500</v>
      </c>
      <c r="I344" s="20">
        <v>3.742</v>
      </c>
      <c r="J344" s="13">
        <v>46775</v>
      </c>
      <c r="K344" s="13">
        <v>24198</v>
      </c>
      <c r="L344" s="13">
        <v>21407.625</v>
      </c>
    </row>
    <row r="345" spans="1:12">
      <c r="A345" s="29">
        <v>45594</v>
      </c>
      <c r="B345" s="29" t="str">
        <f t="shared" si="10"/>
        <v>שלישי</v>
      </c>
      <c r="C345" s="18" t="str">
        <f t="shared" si="11"/>
        <v>2024-10</v>
      </c>
      <c r="D345" s="30" t="s">
        <v>16</v>
      </c>
      <c r="E345" s="31" t="s">
        <v>20</v>
      </c>
      <c r="F345" s="18" t="s">
        <v>25</v>
      </c>
      <c r="G345" s="13">
        <v>1918.8000000000002</v>
      </c>
      <c r="H345" s="19">
        <v>20500</v>
      </c>
      <c r="I345" s="20">
        <v>3.7440000000000002</v>
      </c>
      <c r="J345" s="13">
        <v>76752</v>
      </c>
      <c r="K345" s="13">
        <v>43816</v>
      </c>
      <c r="L345" s="13">
        <v>31017.200000000001</v>
      </c>
    </row>
    <row r="346" spans="1:12">
      <c r="A346" s="29">
        <v>45508</v>
      </c>
      <c r="B346" s="29" t="str">
        <f t="shared" si="10"/>
        <v>ראשון</v>
      </c>
      <c r="C346" s="18" t="str">
        <f t="shared" si="11"/>
        <v>2024-08</v>
      </c>
      <c r="D346" s="30" t="s">
        <v>16</v>
      </c>
      <c r="E346" s="31" t="s">
        <v>22</v>
      </c>
      <c r="F346" s="18" t="s">
        <v>24</v>
      </c>
      <c r="G346" s="13">
        <v>2189.0250000000001</v>
      </c>
      <c r="H346" s="19">
        <v>23000</v>
      </c>
      <c r="I346" s="20">
        <v>3.8069999999999999</v>
      </c>
      <c r="J346" s="13">
        <v>87561</v>
      </c>
      <c r="K346" s="13">
        <v>44930</v>
      </c>
      <c r="L346" s="13">
        <v>40441.974999999999</v>
      </c>
    </row>
    <row r="347" spans="1:12">
      <c r="A347" s="29">
        <v>45420</v>
      </c>
      <c r="B347" s="29" t="str">
        <f t="shared" si="10"/>
        <v>רביעי</v>
      </c>
      <c r="C347" s="18" t="str">
        <f t="shared" si="11"/>
        <v>2024-05</v>
      </c>
      <c r="D347" s="30" t="s">
        <v>13</v>
      </c>
      <c r="E347" s="31" t="s">
        <v>21</v>
      </c>
      <c r="F347" s="18" t="s">
        <v>27</v>
      </c>
      <c r="G347" s="13">
        <v>2923.9875000000002</v>
      </c>
      <c r="H347" s="19">
        <v>31500</v>
      </c>
      <c r="I347" s="20">
        <v>3.7130000000000001</v>
      </c>
      <c r="J347" s="13">
        <v>116959.5</v>
      </c>
      <c r="K347" s="13">
        <v>49768</v>
      </c>
      <c r="L347" s="13">
        <v>64267.512499999997</v>
      </c>
    </row>
    <row r="348" spans="1:12">
      <c r="A348" s="29">
        <v>45479</v>
      </c>
      <c r="B348" s="29" t="str">
        <f t="shared" si="10"/>
        <v>שבת</v>
      </c>
      <c r="C348" s="18" t="str">
        <f t="shared" si="11"/>
        <v>2024-07</v>
      </c>
      <c r="D348" s="30" t="s">
        <v>16</v>
      </c>
      <c r="E348" s="31" t="s">
        <v>20</v>
      </c>
      <c r="F348" s="18" t="s">
        <v>27</v>
      </c>
      <c r="G348" s="13">
        <v>2093.0625</v>
      </c>
      <c r="H348" s="19">
        <v>22500</v>
      </c>
      <c r="I348" s="20">
        <v>3.7210000000000001</v>
      </c>
      <c r="J348" s="13">
        <v>83722.5</v>
      </c>
      <c r="K348" s="13">
        <v>22848</v>
      </c>
      <c r="L348" s="13">
        <v>58781.4375</v>
      </c>
    </row>
    <row r="349" spans="1:12">
      <c r="A349" s="29">
        <v>45580</v>
      </c>
      <c r="B349" s="29" t="str">
        <f t="shared" si="10"/>
        <v>שלישי</v>
      </c>
      <c r="C349" s="18" t="str">
        <f t="shared" si="11"/>
        <v>2024-10</v>
      </c>
      <c r="D349" s="30" t="s">
        <v>13</v>
      </c>
      <c r="E349" s="31" t="s">
        <v>19</v>
      </c>
      <c r="F349" s="18" t="s">
        <v>27</v>
      </c>
      <c r="G349" s="13">
        <v>1217.7750000000001</v>
      </c>
      <c r="H349" s="19">
        <v>13000</v>
      </c>
      <c r="I349" s="20">
        <v>3.7469999999999999</v>
      </c>
      <c r="J349" s="13">
        <v>48711</v>
      </c>
      <c r="K349" s="13">
        <v>33371</v>
      </c>
      <c r="L349" s="13">
        <v>14122.225</v>
      </c>
    </row>
    <row r="350" spans="1:12">
      <c r="A350" s="29">
        <v>45512</v>
      </c>
      <c r="B350" s="29" t="str">
        <f t="shared" si="10"/>
        <v>חמישי</v>
      </c>
      <c r="C350" s="18" t="str">
        <f t="shared" si="11"/>
        <v>2024-08</v>
      </c>
      <c r="D350" s="30" t="s">
        <v>13</v>
      </c>
      <c r="E350" s="31" t="s">
        <v>22</v>
      </c>
      <c r="F350" s="18" t="s">
        <v>27</v>
      </c>
      <c r="G350" s="13">
        <v>995.40000000000009</v>
      </c>
      <c r="H350" s="19">
        <v>10500</v>
      </c>
      <c r="I350" s="20">
        <v>3.7919999999999998</v>
      </c>
      <c r="J350" s="13">
        <v>39816</v>
      </c>
      <c r="K350" s="13">
        <v>33269</v>
      </c>
      <c r="L350" s="13">
        <v>5551.6</v>
      </c>
    </row>
    <row r="351" spans="1:12">
      <c r="A351" s="29">
        <v>45306</v>
      </c>
      <c r="B351" s="29" t="str">
        <f t="shared" si="10"/>
        <v>שני</v>
      </c>
      <c r="C351" s="18" t="str">
        <f t="shared" si="11"/>
        <v>2024-01</v>
      </c>
      <c r="D351" s="30" t="s">
        <v>13</v>
      </c>
      <c r="E351" s="31" t="s">
        <v>20</v>
      </c>
      <c r="F351" s="18" t="s">
        <v>24</v>
      </c>
      <c r="G351" s="13">
        <v>2955.4875000000002</v>
      </c>
      <c r="H351" s="19">
        <v>31500</v>
      </c>
      <c r="I351" s="20">
        <v>3.7530000000000001</v>
      </c>
      <c r="J351" s="13">
        <v>118219.5</v>
      </c>
      <c r="K351" s="13">
        <v>33852</v>
      </c>
      <c r="L351" s="13">
        <v>81412.012499999997</v>
      </c>
    </row>
    <row r="352" spans="1:12">
      <c r="A352" s="29">
        <v>45622</v>
      </c>
      <c r="B352" s="29" t="str">
        <f t="shared" si="10"/>
        <v>שלישי</v>
      </c>
      <c r="C352" s="18" t="str">
        <f t="shared" si="11"/>
        <v>2024-11</v>
      </c>
      <c r="D352" s="30" t="s">
        <v>15</v>
      </c>
      <c r="E352" s="31" t="s">
        <v>19</v>
      </c>
      <c r="F352" s="18" t="s">
        <v>27</v>
      </c>
      <c r="G352" s="13">
        <v>3369.7750000000001</v>
      </c>
      <c r="H352" s="19">
        <v>37000</v>
      </c>
      <c r="I352" s="20">
        <v>3.6429999999999998</v>
      </c>
      <c r="J352" s="13">
        <v>134791</v>
      </c>
      <c r="K352" s="13">
        <v>42666</v>
      </c>
      <c r="L352" s="13">
        <v>88755.225000000006</v>
      </c>
    </row>
    <row r="353" spans="1:12">
      <c r="A353" s="29">
        <v>45323</v>
      </c>
      <c r="B353" s="29" t="str">
        <f t="shared" si="10"/>
        <v>חמישי</v>
      </c>
      <c r="C353" s="18" t="str">
        <f t="shared" si="11"/>
        <v>2024-02</v>
      </c>
      <c r="D353" s="30" t="s">
        <v>15</v>
      </c>
      <c r="E353" s="31" t="s">
        <v>28</v>
      </c>
      <c r="F353" s="18" t="s">
        <v>24</v>
      </c>
      <c r="G353" s="13">
        <v>1187.2250000000001</v>
      </c>
      <c r="H353" s="19">
        <v>13000</v>
      </c>
      <c r="I353" s="20">
        <v>3.653</v>
      </c>
      <c r="J353" s="13">
        <v>47489</v>
      </c>
      <c r="K353" s="13">
        <v>27032</v>
      </c>
      <c r="L353" s="13">
        <v>19269.775000000001</v>
      </c>
    </row>
    <row r="354" spans="1:12">
      <c r="A354" s="29">
        <v>45334</v>
      </c>
      <c r="B354" s="29" t="str">
        <f t="shared" si="10"/>
        <v>שני</v>
      </c>
      <c r="C354" s="18" t="str">
        <f t="shared" si="11"/>
        <v>2024-02</v>
      </c>
      <c r="D354" s="30" t="s">
        <v>16</v>
      </c>
      <c r="E354" s="31" t="s">
        <v>22</v>
      </c>
      <c r="F354" s="18" t="s">
        <v>26</v>
      </c>
      <c r="G354" s="13">
        <v>3038.4750000000004</v>
      </c>
      <c r="H354" s="19">
        <v>33000</v>
      </c>
      <c r="I354" s="20">
        <v>3.6829999999999998</v>
      </c>
      <c r="J354" s="13">
        <v>121539</v>
      </c>
      <c r="K354" s="13">
        <v>17116</v>
      </c>
      <c r="L354" s="13">
        <v>101384.52499999999</v>
      </c>
    </row>
    <row r="355" spans="1:12">
      <c r="A355" s="29">
        <v>45272</v>
      </c>
      <c r="B355" s="29" t="str">
        <f t="shared" si="10"/>
        <v>שלישי</v>
      </c>
      <c r="C355" s="18" t="str">
        <f t="shared" si="11"/>
        <v>2023-12</v>
      </c>
      <c r="D355" s="30" t="s">
        <v>14</v>
      </c>
      <c r="E355" s="31" t="s">
        <v>28</v>
      </c>
      <c r="F355" s="18" t="s">
        <v>26</v>
      </c>
      <c r="G355" s="13">
        <v>1854</v>
      </c>
      <c r="H355" s="19">
        <v>20000</v>
      </c>
      <c r="I355" s="20">
        <v>3.7080000000000002</v>
      </c>
      <c r="J355" s="13">
        <v>74160</v>
      </c>
      <c r="K355" s="13">
        <v>45490</v>
      </c>
      <c r="L355" s="13">
        <v>26816</v>
      </c>
    </row>
    <row r="356" spans="1:12">
      <c r="A356" s="29">
        <v>45507</v>
      </c>
      <c r="B356" s="29" t="str">
        <f t="shared" si="10"/>
        <v>שבת</v>
      </c>
      <c r="C356" s="18" t="str">
        <f t="shared" si="11"/>
        <v>2024-08</v>
      </c>
      <c r="D356" s="30" t="s">
        <v>14</v>
      </c>
      <c r="E356" s="31" t="s">
        <v>22</v>
      </c>
      <c r="F356" s="18" t="s">
        <v>24</v>
      </c>
      <c r="G356" s="13">
        <v>2617.3125</v>
      </c>
      <c r="H356" s="19">
        <v>27500</v>
      </c>
      <c r="I356" s="20">
        <v>3.8069999999999999</v>
      </c>
      <c r="J356" s="13">
        <v>104692.5</v>
      </c>
      <c r="K356" s="13">
        <v>17031</v>
      </c>
      <c r="L356" s="13">
        <v>85044.1875</v>
      </c>
    </row>
    <row r="357" spans="1:12">
      <c r="A357" s="29">
        <v>45443</v>
      </c>
      <c r="B357" s="29" t="str">
        <f t="shared" si="10"/>
        <v>שישי</v>
      </c>
      <c r="C357" s="18" t="str">
        <f t="shared" si="11"/>
        <v>2024-05</v>
      </c>
      <c r="D357" s="30" t="s">
        <v>13</v>
      </c>
      <c r="E357" s="31" t="s">
        <v>19</v>
      </c>
      <c r="F357" s="18" t="s">
        <v>26</v>
      </c>
      <c r="G357" s="13">
        <v>2788.5</v>
      </c>
      <c r="H357" s="19">
        <v>30000</v>
      </c>
      <c r="I357" s="20">
        <v>3.718</v>
      </c>
      <c r="J357" s="13">
        <v>111540</v>
      </c>
      <c r="K357" s="13">
        <v>20354</v>
      </c>
      <c r="L357" s="13">
        <v>88397.5</v>
      </c>
    </row>
    <row r="358" spans="1:12">
      <c r="A358" s="29">
        <v>45576</v>
      </c>
      <c r="B358" s="29" t="str">
        <f t="shared" si="10"/>
        <v>שישי</v>
      </c>
      <c r="C358" s="18" t="str">
        <f t="shared" si="11"/>
        <v>2024-10</v>
      </c>
      <c r="D358" s="30" t="s">
        <v>13</v>
      </c>
      <c r="E358" s="31" t="s">
        <v>20</v>
      </c>
      <c r="F358" s="18" t="s">
        <v>24</v>
      </c>
      <c r="G358" s="13">
        <v>1839.825</v>
      </c>
      <c r="H358" s="19">
        <v>19500</v>
      </c>
      <c r="I358" s="20">
        <v>3.774</v>
      </c>
      <c r="J358" s="13">
        <v>73593</v>
      </c>
      <c r="K358" s="13">
        <v>20656</v>
      </c>
      <c r="L358" s="13">
        <v>51097.175000000003</v>
      </c>
    </row>
    <row r="359" spans="1:12">
      <c r="A359" s="29">
        <v>45263</v>
      </c>
      <c r="B359" s="29" t="str">
        <f t="shared" si="10"/>
        <v>ראשון</v>
      </c>
      <c r="C359" s="18" t="str">
        <f t="shared" si="11"/>
        <v>2023-12</v>
      </c>
      <c r="D359" s="30" t="s">
        <v>17</v>
      </c>
      <c r="E359" s="31" t="s">
        <v>18</v>
      </c>
      <c r="F359" s="18" t="s">
        <v>25</v>
      </c>
      <c r="G359" s="13">
        <v>2290.1375000000003</v>
      </c>
      <c r="H359" s="19">
        <v>24500</v>
      </c>
      <c r="I359" s="20">
        <v>3.7389999999999999</v>
      </c>
      <c r="J359" s="13">
        <v>91605.5</v>
      </c>
      <c r="K359" s="13">
        <v>32612</v>
      </c>
      <c r="L359" s="13">
        <v>56703.362500000003</v>
      </c>
    </row>
    <row r="360" spans="1:12">
      <c r="A360" s="29">
        <v>45405</v>
      </c>
      <c r="B360" s="29" t="str">
        <f t="shared" si="10"/>
        <v>שלישי</v>
      </c>
      <c r="C360" s="18" t="str">
        <f t="shared" si="11"/>
        <v>2024-04</v>
      </c>
      <c r="D360" s="30" t="s">
        <v>13</v>
      </c>
      <c r="E360" s="31" t="s">
        <v>22</v>
      </c>
      <c r="F360" s="18" t="s">
        <v>27</v>
      </c>
      <c r="G360" s="13">
        <v>2458.9500000000003</v>
      </c>
      <c r="H360" s="19">
        <v>26000</v>
      </c>
      <c r="I360" s="20">
        <v>3.7829999999999999</v>
      </c>
      <c r="J360" s="13">
        <v>98358</v>
      </c>
      <c r="K360" s="13">
        <v>43058</v>
      </c>
      <c r="L360" s="13">
        <v>52841.05</v>
      </c>
    </row>
    <row r="361" spans="1:12">
      <c r="A361" s="29">
        <v>45504</v>
      </c>
      <c r="B361" s="29" t="str">
        <f t="shared" si="10"/>
        <v>רביעי</v>
      </c>
      <c r="C361" s="18" t="str">
        <f t="shared" si="11"/>
        <v>2024-07</v>
      </c>
      <c r="D361" s="30" t="s">
        <v>14</v>
      </c>
      <c r="E361" s="31" t="s">
        <v>18</v>
      </c>
      <c r="F361" s="18" t="s">
        <v>27</v>
      </c>
      <c r="G361" s="13">
        <v>2166.0250000000001</v>
      </c>
      <c r="H361" s="19">
        <v>23000</v>
      </c>
      <c r="I361" s="20">
        <v>3.7669999999999999</v>
      </c>
      <c r="J361" s="13">
        <v>86641</v>
      </c>
      <c r="K361" s="13">
        <v>20627</v>
      </c>
      <c r="L361" s="13">
        <v>63847.974999999999</v>
      </c>
    </row>
    <row r="362" spans="1:12">
      <c r="A362" s="29">
        <v>45351</v>
      </c>
      <c r="B362" s="29" t="str">
        <f t="shared" si="10"/>
        <v>חמישי</v>
      </c>
      <c r="C362" s="18" t="str">
        <f t="shared" si="11"/>
        <v>2024-02</v>
      </c>
      <c r="D362" s="30" t="s">
        <v>16</v>
      </c>
      <c r="E362" s="31" t="s">
        <v>28</v>
      </c>
      <c r="F362" s="18" t="s">
        <v>23</v>
      </c>
      <c r="G362" s="13">
        <v>2643.2000000000003</v>
      </c>
      <c r="H362" s="19">
        <v>29500</v>
      </c>
      <c r="I362" s="20">
        <v>3.5840000000000001</v>
      </c>
      <c r="J362" s="13">
        <v>105728</v>
      </c>
      <c r="K362" s="13">
        <v>16230</v>
      </c>
      <c r="L362" s="13">
        <v>86854.8</v>
      </c>
    </row>
    <row r="363" spans="1:12">
      <c r="A363" s="29">
        <v>45392</v>
      </c>
      <c r="B363" s="29" t="str">
        <f t="shared" si="10"/>
        <v>רביעי</v>
      </c>
      <c r="C363" s="18" t="str">
        <f t="shared" si="11"/>
        <v>2024-04</v>
      </c>
      <c r="D363" s="30" t="s">
        <v>16</v>
      </c>
      <c r="E363" s="31" t="s">
        <v>20</v>
      </c>
      <c r="F363" s="18" t="s">
        <v>27</v>
      </c>
      <c r="G363" s="13">
        <v>3064.05</v>
      </c>
      <c r="H363" s="19">
        <v>33000</v>
      </c>
      <c r="I363" s="20">
        <v>3.714</v>
      </c>
      <c r="J363" s="13">
        <v>122562</v>
      </c>
      <c r="K363" s="13">
        <v>29563</v>
      </c>
      <c r="L363" s="13">
        <v>89934.95</v>
      </c>
    </row>
    <row r="364" spans="1:12">
      <c r="A364" s="29">
        <v>45308</v>
      </c>
      <c r="B364" s="29" t="str">
        <f t="shared" si="10"/>
        <v>רביעי</v>
      </c>
      <c r="C364" s="18" t="str">
        <f t="shared" si="11"/>
        <v>2024-01</v>
      </c>
      <c r="D364" s="30" t="s">
        <v>13</v>
      </c>
      <c r="E364" s="31" t="s">
        <v>18</v>
      </c>
      <c r="F364" s="18" t="s">
        <v>26</v>
      </c>
      <c r="G364" s="13">
        <v>3736.7000000000003</v>
      </c>
      <c r="H364" s="19">
        <v>39500</v>
      </c>
      <c r="I364" s="20">
        <v>3.7839999999999998</v>
      </c>
      <c r="J364" s="13">
        <v>149468</v>
      </c>
      <c r="K364" s="13">
        <v>24516</v>
      </c>
      <c r="L364" s="13">
        <v>121215.3</v>
      </c>
    </row>
    <row r="365" spans="1:12">
      <c r="A365" s="29">
        <v>45303</v>
      </c>
      <c r="B365" s="29" t="str">
        <f t="shared" si="10"/>
        <v>שישי</v>
      </c>
      <c r="C365" s="18" t="str">
        <f t="shared" si="11"/>
        <v>2024-01</v>
      </c>
      <c r="D365" s="30" t="s">
        <v>13</v>
      </c>
      <c r="E365" s="31" t="s">
        <v>20</v>
      </c>
      <c r="F365" s="18" t="s">
        <v>25</v>
      </c>
      <c r="G365" s="13">
        <v>978.6</v>
      </c>
      <c r="H365" s="19">
        <v>10500</v>
      </c>
      <c r="I365" s="20">
        <v>3.7280000000000002</v>
      </c>
      <c r="J365" s="13">
        <v>39144</v>
      </c>
      <c r="K365" s="13">
        <v>45704</v>
      </c>
      <c r="L365" s="13">
        <v>-7538.6</v>
      </c>
    </row>
    <row r="366" spans="1:12">
      <c r="A366" s="29">
        <v>45384</v>
      </c>
      <c r="B366" s="29" t="str">
        <f t="shared" si="10"/>
        <v>שלישי</v>
      </c>
      <c r="C366" s="18" t="str">
        <f t="shared" si="11"/>
        <v>2024-04</v>
      </c>
      <c r="D366" s="30" t="s">
        <v>15</v>
      </c>
      <c r="E366" s="31" t="s">
        <v>20</v>
      </c>
      <c r="F366" s="18" t="s">
        <v>24</v>
      </c>
      <c r="G366" s="13">
        <v>3419.7250000000004</v>
      </c>
      <c r="H366" s="19">
        <v>37000</v>
      </c>
      <c r="I366" s="20">
        <v>3.6970000000000001</v>
      </c>
      <c r="J366" s="13">
        <v>136789</v>
      </c>
      <c r="K366" s="13">
        <v>17711</v>
      </c>
      <c r="L366" s="13">
        <v>115658.27499999999</v>
      </c>
    </row>
    <row r="367" spans="1:12">
      <c r="A367" s="29">
        <v>45336</v>
      </c>
      <c r="B367" s="29" t="str">
        <f t="shared" si="10"/>
        <v>רביעי</v>
      </c>
      <c r="C367" s="18" t="str">
        <f t="shared" si="11"/>
        <v>2024-02</v>
      </c>
      <c r="D367" s="30" t="s">
        <v>17</v>
      </c>
      <c r="E367" s="31" t="s">
        <v>20</v>
      </c>
      <c r="F367" s="18" t="s">
        <v>23</v>
      </c>
      <c r="G367" s="13">
        <v>3203.375</v>
      </c>
      <c r="H367" s="19">
        <v>35000</v>
      </c>
      <c r="I367" s="20">
        <v>3.661</v>
      </c>
      <c r="J367" s="13">
        <v>128135</v>
      </c>
      <c r="K367" s="13">
        <v>39844</v>
      </c>
      <c r="L367" s="13">
        <v>85087.625</v>
      </c>
    </row>
    <row r="368" spans="1:12">
      <c r="A368" s="29">
        <v>45551</v>
      </c>
      <c r="B368" s="29" t="str">
        <f t="shared" si="10"/>
        <v>שני</v>
      </c>
      <c r="C368" s="18" t="str">
        <f t="shared" si="11"/>
        <v>2024-09</v>
      </c>
      <c r="D368" s="30" t="s">
        <v>17</v>
      </c>
      <c r="E368" s="31" t="s">
        <v>21</v>
      </c>
      <c r="F368" s="18" t="s">
        <v>26</v>
      </c>
      <c r="G368" s="13">
        <v>982.27500000000009</v>
      </c>
      <c r="H368" s="19">
        <v>10500</v>
      </c>
      <c r="I368" s="20">
        <v>3.742</v>
      </c>
      <c r="J368" s="13">
        <v>39291</v>
      </c>
      <c r="K368" s="13">
        <v>35877</v>
      </c>
      <c r="L368" s="13">
        <v>2431.7249999999999</v>
      </c>
    </row>
    <row r="369" spans="1:12">
      <c r="A369" s="29">
        <v>45481</v>
      </c>
      <c r="B369" s="29" t="str">
        <f t="shared" si="10"/>
        <v>שני</v>
      </c>
      <c r="C369" s="18" t="str">
        <f t="shared" si="11"/>
        <v>2024-07</v>
      </c>
      <c r="D369" s="30" t="s">
        <v>15</v>
      </c>
      <c r="E369" s="31" t="s">
        <v>28</v>
      </c>
      <c r="F369" s="18" t="s">
        <v>24</v>
      </c>
      <c r="G369" s="13">
        <v>1335.8125</v>
      </c>
      <c r="H369" s="19">
        <v>14500</v>
      </c>
      <c r="I369" s="20">
        <v>3.6850000000000001</v>
      </c>
      <c r="J369" s="13">
        <v>53432.5</v>
      </c>
      <c r="K369" s="13">
        <v>28264</v>
      </c>
      <c r="L369" s="13">
        <v>23832.6875</v>
      </c>
    </row>
    <row r="370" spans="1:12">
      <c r="A370" s="29">
        <v>45281</v>
      </c>
      <c r="B370" s="29" t="str">
        <f t="shared" si="10"/>
        <v>חמישי</v>
      </c>
      <c r="C370" s="18" t="str">
        <f t="shared" si="11"/>
        <v>2023-12</v>
      </c>
      <c r="D370" s="30" t="s">
        <v>15</v>
      </c>
      <c r="E370" s="31" t="s">
        <v>21</v>
      </c>
      <c r="F370" s="18" t="s">
        <v>24</v>
      </c>
      <c r="G370" s="13">
        <v>3164</v>
      </c>
      <c r="H370" s="19">
        <v>35000</v>
      </c>
      <c r="I370" s="20">
        <v>3.6160000000000001</v>
      </c>
      <c r="J370" s="13">
        <v>126560</v>
      </c>
      <c r="K370" s="13">
        <v>44234</v>
      </c>
      <c r="L370" s="13">
        <v>79162</v>
      </c>
    </row>
    <row r="371" spans="1:12">
      <c r="A371" s="29">
        <v>45286</v>
      </c>
      <c r="B371" s="29" t="str">
        <f t="shared" si="10"/>
        <v>שלישי</v>
      </c>
      <c r="C371" s="18" t="str">
        <f t="shared" si="11"/>
        <v>2023-12</v>
      </c>
      <c r="D371" s="30" t="s">
        <v>15</v>
      </c>
      <c r="E371" s="31" t="s">
        <v>19</v>
      </c>
      <c r="F371" s="18" t="s">
        <v>24</v>
      </c>
      <c r="G371" s="13">
        <v>1632.6000000000001</v>
      </c>
      <c r="H371" s="19">
        <v>18000</v>
      </c>
      <c r="I371" s="20">
        <v>3.6280000000000001</v>
      </c>
      <c r="J371" s="13">
        <v>65304</v>
      </c>
      <c r="K371" s="13">
        <v>46588</v>
      </c>
      <c r="L371" s="13">
        <v>17083.400000000001</v>
      </c>
    </row>
    <row r="372" spans="1:12">
      <c r="A372" s="29">
        <v>45374</v>
      </c>
      <c r="B372" s="29" t="str">
        <f t="shared" si="10"/>
        <v>שבת</v>
      </c>
      <c r="C372" s="18" t="str">
        <f t="shared" si="11"/>
        <v>2024-03</v>
      </c>
      <c r="D372" s="30" t="s">
        <v>16</v>
      </c>
      <c r="E372" s="31" t="s">
        <v>19</v>
      </c>
      <c r="F372" s="18" t="s">
        <v>27</v>
      </c>
      <c r="G372" s="13">
        <v>2127.9250000000002</v>
      </c>
      <c r="H372" s="19">
        <v>23500</v>
      </c>
      <c r="I372" s="20">
        <v>3.6219999999999999</v>
      </c>
      <c r="J372" s="13">
        <v>85117</v>
      </c>
      <c r="K372" s="13">
        <v>26918</v>
      </c>
      <c r="L372" s="13">
        <v>56071.074999999997</v>
      </c>
    </row>
    <row r="373" spans="1:12">
      <c r="A373" s="29">
        <v>45489</v>
      </c>
      <c r="B373" s="29" t="str">
        <f t="shared" si="10"/>
        <v>שלישי</v>
      </c>
      <c r="C373" s="18" t="str">
        <f t="shared" si="11"/>
        <v>2024-07</v>
      </c>
      <c r="D373" s="30" t="s">
        <v>14</v>
      </c>
      <c r="E373" s="31" t="s">
        <v>20</v>
      </c>
      <c r="F373" s="18" t="s">
        <v>24</v>
      </c>
      <c r="G373" s="13">
        <v>1592.0625</v>
      </c>
      <c r="H373" s="19">
        <v>17500</v>
      </c>
      <c r="I373" s="20">
        <v>3.6389999999999998</v>
      </c>
      <c r="J373" s="13">
        <v>63682.499999999993</v>
      </c>
      <c r="K373" s="13">
        <v>40248</v>
      </c>
      <c r="L373" s="13">
        <v>21842.437499999993</v>
      </c>
    </row>
    <row r="374" spans="1:12">
      <c r="A374" s="29">
        <v>45302</v>
      </c>
      <c r="B374" s="29" t="str">
        <f t="shared" si="10"/>
        <v>חמישי</v>
      </c>
      <c r="C374" s="18" t="str">
        <f t="shared" si="11"/>
        <v>2024-01</v>
      </c>
      <c r="D374" s="30" t="s">
        <v>14</v>
      </c>
      <c r="E374" s="31" t="s">
        <v>21</v>
      </c>
      <c r="F374" s="18" t="s">
        <v>27</v>
      </c>
      <c r="G374" s="13">
        <v>3128.0625</v>
      </c>
      <c r="H374" s="19">
        <v>33500</v>
      </c>
      <c r="I374" s="20">
        <v>3.7349999999999999</v>
      </c>
      <c r="J374" s="13">
        <v>125122.5</v>
      </c>
      <c r="K374" s="13">
        <v>41076</v>
      </c>
      <c r="L374" s="13">
        <v>80918.4375</v>
      </c>
    </row>
    <row r="375" spans="1:12">
      <c r="A375" s="29">
        <v>45306</v>
      </c>
      <c r="B375" s="29" t="str">
        <f t="shared" si="10"/>
        <v>שני</v>
      </c>
      <c r="C375" s="18" t="str">
        <f t="shared" si="11"/>
        <v>2024-01</v>
      </c>
      <c r="D375" s="30" t="s">
        <v>13</v>
      </c>
      <c r="E375" s="31" t="s">
        <v>28</v>
      </c>
      <c r="F375" s="18" t="s">
        <v>27</v>
      </c>
      <c r="G375" s="13">
        <v>1782.6750000000002</v>
      </c>
      <c r="H375" s="19">
        <v>19000</v>
      </c>
      <c r="I375" s="20">
        <v>3.7530000000000001</v>
      </c>
      <c r="J375" s="13">
        <v>71307</v>
      </c>
      <c r="K375" s="13">
        <v>41962</v>
      </c>
      <c r="L375" s="13">
        <v>27562.325000000001</v>
      </c>
    </row>
    <row r="376" spans="1:12">
      <c r="A376" s="29">
        <v>45387</v>
      </c>
      <c r="B376" s="29" t="str">
        <f t="shared" si="10"/>
        <v>שישי</v>
      </c>
      <c r="C376" s="18" t="str">
        <f t="shared" si="11"/>
        <v>2024-04</v>
      </c>
      <c r="D376" s="30" t="s">
        <v>15</v>
      </c>
      <c r="E376" s="31" t="s">
        <v>21</v>
      </c>
      <c r="F376" s="18" t="s">
        <v>24</v>
      </c>
      <c r="G376" s="13">
        <v>2201.9500000000003</v>
      </c>
      <c r="H376" s="19">
        <v>23500</v>
      </c>
      <c r="I376" s="20">
        <v>3.7480000000000002</v>
      </c>
      <c r="J376" s="13">
        <v>88078</v>
      </c>
      <c r="K376" s="13">
        <v>36033</v>
      </c>
      <c r="L376" s="13">
        <v>49843.05</v>
      </c>
    </row>
    <row r="377" spans="1:12">
      <c r="A377" s="29">
        <v>45385</v>
      </c>
      <c r="B377" s="29" t="str">
        <f t="shared" si="10"/>
        <v>רביעי</v>
      </c>
      <c r="C377" s="18" t="str">
        <f t="shared" si="11"/>
        <v>2024-04</v>
      </c>
      <c r="D377" s="30" t="s">
        <v>16</v>
      </c>
      <c r="E377" s="31" t="s">
        <v>28</v>
      </c>
      <c r="F377" s="18" t="s">
        <v>27</v>
      </c>
      <c r="G377" s="13">
        <v>2425.8000000000002</v>
      </c>
      <c r="H377" s="19">
        <v>26000</v>
      </c>
      <c r="I377" s="20">
        <v>3.7320000000000002</v>
      </c>
      <c r="J377" s="13">
        <v>97032</v>
      </c>
      <c r="K377" s="13">
        <v>41761</v>
      </c>
      <c r="L377" s="13">
        <v>52845.2</v>
      </c>
    </row>
    <row r="378" spans="1:12">
      <c r="A378" s="29">
        <v>45507</v>
      </c>
      <c r="B378" s="29" t="str">
        <f t="shared" si="10"/>
        <v>שבת</v>
      </c>
      <c r="C378" s="18" t="str">
        <f t="shared" si="11"/>
        <v>2024-08</v>
      </c>
      <c r="D378" s="30" t="s">
        <v>13</v>
      </c>
      <c r="E378" s="31" t="s">
        <v>22</v>
      </c>
      <c r="F378" s="18" t="s">
        <v>23</v>
      </c>
      <c r="G378" s="13">
        <v>1427.625</v>
      </c>
      <c r="H378" s="19">
        <v>15000</v>
      </c>
      <c r="I378" s="20">
        <v>3.8069999999999999</v>
      </c>
      <c r="J378" s="13">
        <v>57105</v>
      </c>
      <c r="K378" s="13">
        <v>49413</v>
      </c>
      <c r="L378" s="13">
        <v>6264.375</v>
      </c>
    </row>
    <row r="379" spans="1:12">
      <c r="A379" s="29">
        <v>45563</v>
      </c>
      <c r="B379" s="29" t="str">
        <f t="shared" si="10"/>
        <v>שבת</v>
      </c>
      <c r="C379" s="18" t="str">
        <f t="shared" si="11"/>
        <v>2024-09</v>
      </c>
      <c r="D379" s="30" t="s">
        <v>14</v>
      </c>
      <c r="E379" s="31" t="s">
        <v>19</v>
      </c>
      <c r="F379" s="18" t="s">
        <v>27</v>
      </c>
      <c r="G379" s="13">
        <v>1296.4000000000001</v>
      </c>
      <c r="H379" s="19">
        <v>14000</v>
      </c>
      <c r="I379" s="20">
        <v>3.7040000000000002</v>
      </c>
      <c r="J379" s="13">
        <v>51856</v>
      </c>
      <c r="K379" s="13">
        <v>37847</v>
      </c>
      <c r="L379" s="13">
        <v>12712.6</v>
      </c>
    </row>
    <row r="380" spans="1:12">
      <c r="A380" s="29">
        <v>45587</v>
      </c>
      <c r="B380" s="29" t="str">
        <f t="shared" si="10"/>
        <v>שלישי</v>
      </c>
      <c r="C380" s="18" t="str">
        <f t="shared" si="11"/>
        <v>2024-10</v>
      </c>
      <c r="D380" s="30" t="s">
        <v>17</v>
      </c>
      <c r="E380" s="31" t="s">
        <v>19</v>
      </c>
      <c r="F380" s="18" t="s">
        <v>23</v>
      </c>
      <c r="G380" s="13">
        <v>1038.675</v>
      </c>
      <c r="H380" s="19">
        <v>11000</v>
      </c>
      <c r="I380" s="20">
        <v>3.7770000000000001</v>
      </c>
      <c r="J380" s="13">
        <v>41547</v>
      </c>
      <c r="K380" s="13">
        <v>33284</v>
      </c>
      <c r="L380" s="13">
        <v>7224.3249999999998</v>
      </c>
    </row>
    <row r="381" spans="1:12">
      <c r="A381" s="29">
        <v>45603</v>
      </c>
      <c r="B381" s="29" t="str">
        <f t="shared" si="10"/>
        <v>חמישי</v>
      </c>
      <c r="C381" s="18" t="str">
        <f t="shared" si="11"/>
        <v>2024-11</v>
      </c>
      <c r="D381" s="30" t="s">
        <v>14</v>
      </c>
      <c r="E381" s="31" t="s">
        <v>22</v>
      </c>
      <c r="F381" s="18" t="s">
        <v>23</v>
      </c>
      <c r="G381" s="13">
        <v>1863</v>
      </c>
      <c r="H381" s="19">
        <v>20000</v>
      </c>
      <c r="I381" s="20">
        <v>3.726</v>
      </c>
      <c r="J381" s="13">
        <v>74520</v>
      </c>
      <c r="K381" s="13">
        <v>33253</v>
      </c>
      <c r="L381" s="13">
        <v>39404</v>
      </c>
    </row>
    <row r="382" spans="1:12">
      <c r="A382" s="29">
        <v>45511</v>
      </c>
      <c r="B382" s="29" t="str">
        <f t="shared" si="10"/>
        <v>רביעי</v>
      </c>
      <c r="C382" s="18" t="str">
        <f t="shared" si="11"/>
        <v>2024-08</v>
      </c>
      <c r="D382" s="30" t="s">
        <v>15</v>
      </c>
      <c r="E382" s="31" t="s">
        <v>19</v>
      </c>
      <c r="F382" s="18" t="s">
        <v>25</v>
      </c>
      <c r="G382" s="13">
        <v>1986.6000000000001</v>
      </c>
      <c r="H382" s="19">
        <v>21000</v>
      </c>
      <c r="I382" s="20">
        <v>3.7839999999999998</v>
      </c>
      <c r="J382" s="13">
        <v>79464</v>
      </c>
      <c r="K382" s="13">
        <v>45036</v>
      </c>
      <c r="L382" s="13">
        <v>32441.4</v>
      </c>
    </row>
    <row r="383" spans="1:12">
      <c r="A383" s="29">
        <v>45365</v>
      </c>
      <c r="B383" s="29" t="str">
        <f t="shared" si="10"/>
        <v>חמישי</v>
      </c>
      <c r="C383" s="18" t="str">
        <f t="shared" si="11"/>
        <v>2024-03</v>
      </c>
      <c r="D383" s="30" t="s">
        <v>17</v>
      </c>
      <c r="E383" s="31" t="s">
        <v>18</v>
      </c>
      <c r="F383" s="18" t="s">
        <v>25</v>
      </c>
      <c r="G383" s="13">
        <v>1631.25</v>
      </c>
      <c r="H383" s="19">
        <v>18000</v>
      </c>
      <c r="I383" s="20">
        <v>3.625</v>
      </c>
      <c r="J383" s="13">
        <v>65250</v>
      </c>
      <c r="K383" s="13">
        <v>28484</v>
      </c>
      <c r="L383" s="13">
        <v>35134.75</v>
      </c>
    </row>
    <row r="384" spans="1:12">
      <c r="A384" s="29">
        <v>45542</v>
      </c>
      <c r="B384" s="29" t="str">
        <f t="shared" si="10"/>
        <v>שבת</v>
      </c>
      <c r="C384" s="18" t="str">
        <f t="shared" si="11"/>
        <v>2024-09</v>
      </c>
      <c r="D384" s="30" t="s">
        <v>13</v>
      </c>
      <c r="E384" s="31" t="s">
        <v>22</v>
      </c>
      <c r="F384" s="18" t="s">
        <v>25</v>
      </c>
      <c r="G384" s="13">
        <v>1620.5</v>
      </c>
      <c r="H384" s="19">
        <v>17500</v>
      </c>
      <c r="I384" s="20">
        <v>3.7040000000000002</v>
      </c>
      <c r="J384" s="13">
        <v>64820</v>
      </c>
      <c r="K384" s="13">
        <v>40297</v>
      </c>
      <c r="L384" s="13">
        <v>22902.5</v>
      </c>
    </row>
    <row r="385" spans="1:12">
      <c r="A385" s="29">
        <v>45417</v>
      </c>
      <c r="B385" s="29" t="str">
        <f t="shared" si="10"/>
        <v>ראשון</v>
      </c>
      <c r="C385" s="18" t="str">
        <f t="shared" si="11"/>
        <v>2024-05</v>
      </c>
      <c r="D385" s="30" t="s">
        <v>15</v>
      </c>
      <c r="E385" s="31" t="s">
        <v>22</v>
      </c>
      <c r="F385" s="18" t="s">
        <v>26</v>
      </c>
      <c r="G385" s="13">
        <v>3583.3875000000003</v>
      </c>
      <c r="H385" s="19">
        <v>38500</v>
      </c>
      <c r="I385" s="20">
        <v>3.7229999999999999</v>
      </c>
      <c r="J385" s="13">
        <v>143335.5</v>
      </c>
      <c r="K385" s="13">
        <v>36507</v>
      </c>
      <c r="L385" s="13">
        <v>103245.1125</v>
      </c>
    </row>
    <row r="386" spans="1:12">
      <c r="A386" s="29">
        <v>45613</v>
      </c>
      <c r="B386" s="29" t="str">
        <f t="shared" si="10"/>
        <v>ראשון</v>
      </c>
      <c r="C386" s="18" t="str">
        <f t="shared" si="11"/>
        <v>2024-11</v>
      </c>
      <c r="D386" s="30" t="s">
        <v>16</v>
      </c>
      <c r="E386" s="31" t="s">
        <v>19</v>
      </c>
      <c r="F386" s="18" t="s">
        <v>23</v>
      </c>
      <c r="G386" s="13">
        <v>2620.1000000000004</v>
      </c>
      <c r="H386" s="19">
        <v>28000</v>
      </c>
      <c r="I386" s="20">
        <v>3.7429999999999999</v>
      </c>
      <c r="J386" s="13">
        <v>104804</v>
      </c>
      <c r="K386" s="13">
        <v>28101</v>
      </c>
      <c r="L386" s="13">
        <v>74082.899999999994</v>
      </c>
    </row>
    <row r="387" spans="1:12">
      <c r="A387" s="29">
        <v>45463</v>
      </c>
      <c r="B387" s="29" t="str">
        <f t="shared" ref="B387:B450" si="12">CHOOSE(WEEKDAY(A387), "ראשון", "שני", "שלישי", "רביעי", "חמישי", "שישי", "שבת")</f>
        <v>חמישי</v>
      </c>
      <c r="C387" s="18" t="str">
        <f t="shared" ref="C387:C450" si="13">TEXT(A387, "YYYY-MM")</f>
        <v>2024-06</v>
      </c>
      <c r="D387" s="30" t="s">
        <v>15</v>
      </c>
      <c r="E387" s="31" t="s">
        <v>22</v>
      </c>
      <c r="F387" s="18" t="s">
        <v>24</v>
      </c>
      <c r="G387" s="13">
        <v>2277.8875000000003</v>
      </c>
      <c r="H387" s="19">
        <v>24500</v>
      </c>
      <c r="I387" s="20">
        <v>3.7189999999999999</v>
      </c>
      <c r="J387" s="13">
        <v>91115.5</v>
      </c>
      <c r="K387" s="13">
        <v>41114</v>
      </c>
      <c r="L387" s="13">
        <v>47723.612500000003</v>
      </c>
    </row>
    <row r="388" spans="1:12">
      <c r="A388" s="29">
        <v>45273</v>
      </c>
      <c r="B388" s="29" t="str">
        <f t="shared" si="12"/>
        <v>רביעי</v>
      </c>
      <c r="C388" s="18" t="str">
        <f t="shared" si="13"/>
        <v>2023-12</v>
      </c>
      <c r="D388" s="30" t="s">
        <v>17</v>
      </c>
      <c r="E388" s="31" t="s">
        <v>19</v>
      </c>
      <c r="F388" s="18" t="s">
        <v>26</v>
      </c>
      <c r="G388" s="13">
        <v>1762.25</v>
      </c>
      <c r="H388" s="19">
        <v>19000</v>
      </c>
      <c r="I388" s="20">
        <v>3.71</v>
      </c>
      <c r="J388" s="13">
        <v>70490</v>
      </c>
      <c r="K388" s="13">
        <v>37467</v>
      </c>
      <c r="L388" s="13">
        <v>31260.75</v>
      </c>
    </row>
    <row r="389" spans="1:12">
      <c r="A389" s="29">
        <v>45425</v>
      </c>
      <c r="B389" s="29" t="str">
        <f t="shared" si="12"/>
        <v>שני</v>
      </c>
      <c r="C389" s="18" t="str">
        <f t="shared" si="13"/>
        <v>2024-05</v>
      </c>
      <c r="D389" s="30" t="s">
        <v>15</v>
      </c>
      <c r="E389" s="31" t="s">
        <v>21</v>
      </c>
      <c r="F389" s="18" t="s">
        <v>24</v>
      </c>
      <c r="G389" s="13">
        <v>2560.25</v>
      </c>
      <c r="H389" s="19">
        <v>27500</v>
      </c>
      <c r="I389" s="20">
        <v>3.7240000000000002</v>
      </c>
      <c r="J389" s="13">
        <v>102410</v>
      </c>
      <c r="K389" s="13">
        <v>17262</v>
      </c>
      <c r="L389" s="13">
        <v>82587.75</v>
      </c>
    </row>
    <row r="390" spans="1:12">
      <c r="A390" s="29">
        <v>45333</v>
      </c>
      <c r="B390" s="29" t="str">
        <f t="shared" si="12"/>
        <v>ראשון</v>
      </c>
      <c r="C390" s="18" t="str">
        <f t="shared" si="13"/>
        <v>2024-02</v>
      </c>
      <c r="D390" s="30" t="s">
        <v>13</v>
      </c>
      <c r="E390" s="31" t="s">
        <v>18</v>
      </c>
      <c r="F390" s="18" t="s">
        <v>27</v>
      </c>
      <c r="G390" s="13">
        <v>2901.15</v>
      </c>
      <c r="H390" s="19">
        <v>31500</v>
      </c>
      <c r="I390" s="20">
        <v>3.6840000000000002</v>
      </c>
      <c r="J390" s="13">
        <v>116046</v>
      </c>
      <c r="K390" s="13">
        <v>46885</v>
      </c>
      <c r="L390" s="13">
        <v>66259.850000000006</v>
      </c>
    </row>
    <row r="391" spans="1:12">
      <c r="A391" s="29">
        <v>45527</v>
      </c>
      <c r="B391" s="29" t="str">
        <f t="shared" si="12"/>
        <v>שישי</v>
      </c>
      <c r="C391" s="18" t="str">
        <f t="shared" si="13"/>
        <v>2024-08</v>
      </c>
      <c r="D391" s="30" t="s">
        <v>17</v>
      </c>
      <c r="E391" s="31" t="s">
        <v>22</v>
      </c>
      <c r="F391" s="18" t="s">
        <v>25</v>
      </c>
      <c r="G391" s="13">
        <v>1713.1000000000001</v>
      </c>
      <c r="H391" s="19">
        <v>18500</v>
      </c>
      <c r="I391" s="20">
        <v>3.7040000000000002</v>
      </c>
      <c r="J391" s="13">
        <v>68524</v>
      </c>
      <c r="K391" s="13">
        <v>21003</v>
      </c>
      <c r="L391" s="13">
        <v>45807.9</v>
      </c>
    </row>
    <row r="392" spans="1:12">
      <c r="A392" s="29">
        <v>45531</v>
      </c>
      <c r="B392" s="29" t="str">
        <f t="shared" si="12"/>
        <v>שלישי</v>
      </c>
      <c r="C392" s="18" t="str">
        <f t="shared" si="13"/>
        <v>2024-08</v>
      </c>
      <c r="D392" s="30" t="s">
        <v>16</v>
      </c>
      <c r="E392" s="31" t="s">
        <v>21</v>
      </c>
      <c r="F392" s="18" t="s">
        <v>27</v>
      </c>
      <c r="G392" s="13">
        <v>1473.6000000000001</v>
      </c>
      <c r="H392" s="19">
        <v>16000</v>
      </c>
      <c r="I392" s="20">
        <v>3.6840000000000002</v>
      </c>
      <c r="J392" s="13">
        <v>58944</v>
      </c>
      <c r="K392" s="13">
        <v>17198</v>
      </c>
      <c r="L392" s="13">
        <v>40272.400000000001</v>
      </c>
    </row>
    <row r="393" spans="1:12">
      <c r="A393" s="29">
        <v>45326</v>
      </c>
      <c r="B393" s="29" t="str">
        <f t="shared" si="12"/>
        <v>ראשון</v>
      </c>
      <c r="C393" s="18" t="str">
        <f t="shared" si="13"/>
        <v>2024-02</v>
      </c>
      <c r="D393" s="30" t="s">
        <v>13</v>
      </c>
      <c r="E393" s="31" t="s">
        <v>20</v>
      </c>
      <c r="F393" s="18" t="s">
        <v>25</v>
      </c>
      <c r="G393" s="13">
        <v>1229.8500000000001</v>
      </c>
      <c r="H393" s="19">
        <v>13500</v>
      </c>
      <c r="I393" s="20">
        <v>3.6440000000000001</v>
      </c>
      <c r="J393" s="13">
        <v>49194</v>
      </c>
      <c r="K393" s="13">
        <v>48839</v>
      </c>
      <c r="L393" s="13">
        <v>-874.85000000000014</v>
      </c>
    </row>
    <row r="394" spans="1:12">
      <c r="A394" s="29">
        <v>45380</v>
      </c>
      <c r="B394" s="29" t="str">
        <f t="shared" si="12"/>
        <v>שישי</v>
      </c>
      <c r="C394" s="18" t="str">
        <f t="shared" si="13"/>
        <v>2024-03</v>
      </c>
      <c r="D394" s="30" t="s">
        <v>17</v>
      </c>
      <c r="E394" s="31" t="s">
        <v>28</v>
      </c>
      <c r="F394" s="18" t="s">
        <v>27</v>
      </c>
      <c r="G394" s="13">
        <v>3128.8500000000004</v>
      </c>
      <c r="H394" s="19">
        <v>34000</v>
      </c>
      <c r="I394" s="20">
        <v>3.681</v>
      </c>
      <c r="J394" s="13">
        <v>125154</v>
      </c>
      <c r="K394" s="13">
        <v>33746</v>
      </c>
      <c r="L394" s="13">
        <v>88279.15</v>
      </c>
    </row>
    <row r="395" spans="1:12">
      <c r="A395" s="29">
        <v>45338</v>
      </c>
      <c r="B395" s="29" t="str">
        <f t="shared" si="12"/>
        <v>שישי</v>
      </c>
      <c r="C395" s="18" t="str">
        <f t="shared" si="13"/>
        <v>2024-02</v>
      </c>
      <c r="D395" s="30" t="s">
        <v>16</v>
      </c>
      <c r="E395" s="31" t="s">
        <v>18</v>
      </c>
      <c r="F395" s="18" t="s">
        <v>25</v>
      </c>
      <c r="G395" s="13">
        <v>992.47500000000002</v>
      </c>
      <c r="H395" s="19">
        <v>11000</v>
      </c>
      <c r="I395" s="20">
        <v>3.609</v>
      </c>
      <c r="J395" s="13">
        <v>39699</v>
      </c>
      <c r="K395" s="13">
        <v>40467</v>
      </c>
      <c r="L395" s="13">
        <v>-1760.4749999999999</v>
      </c>
    </row>
    <row r="396" spans="1:12">
      <c r="A396" s="29">
        <v>45279</v>
      </c>
      <c r="B396" s="29" t="str">
        <f t="shared" si="12"/>
        <v>שלישי</v>
      </c>
      <c r="C396" s="18" t="str">
        <f t="shared" si="13"/>
        <v>2023-12</v>
      </c>
      <c r="D396" s="30" t="s">
        <v>13</v>
      </c>
      <c r="E396" s="31" t="s">
        <v>22</v>
      </c>
      <c r="F396" s="18" t="s">
        <v>25</v>
      </c>
      <c r="G396" s="13">
        <v>1092.9000000000001</v>
      </c>
      <c r="H396" s="19">
        <v>12000</v>
      </c>
      <c r="I396" s="20">
        <v>3.6429999999999998</v>
      </c>
      <c r="J396" s="13">
        <v>43716</v>
      </c>
      <c r="K396" s="13">
        <v>48088</v>
      </c>
      <c r="L396" s="13">
        <v>-5464.9</v>
      </c>
    </row>
    <row r="397" spans="1:12">
      <c r="A397" s="29">
        <v>45597</v>
      </c>
      <c r="B397" s="29" t="str">
        <f t="shared" si="12"/>
        <v>שישי</v>
      </c>
      <c r="C397" s="18" t="str">
        <f t="shared" si="13"/>
        <v>2024-11</v>
      </c>
      <c r="D397" s="30" t="s">
        <v>13</v>
      </c>
      <c r="E397" s="31" t="s">
        <v>19</v>
      </c>
      <c r="F397" s="18" t="s">
        <v>24</v>
      </c>
      <c r="G397" s="13">
        <v>3431.9125000000004</v>
      </c>
      <c r="H397" s="19">
        <v>36500</v>
      </c>
      <c r="I397" s="20">
        <v>3.7610000000000001</v>
      </c>
      <c r="J397" s="13">
        <v>137276.5</v>
      </c>
      <c r="K397" s="13">
        <v>40931</v>
      </c>
      <c r="L397" s="13">
        <v>92913.587499999994</v>
      </c>
    </row>
    <row r="398" spans="1:12">
      <c r="A398" s="29">
        <v>45479</v>
      </c>
      <c r="B398" s="29" t="str">
        <f t="shared" si="12"/>
        <v>שבת</v>
      </c>
      <c r="C398" s="18" t="str">
        <f t="shared" si="13"/>
        <v>2024-07</v>
      </c>
      <c r="D398" s="30" t="s">
        <v>13</v>
      </c>
      <c r="E398" s="31" t="s">
        <v>20</v>
      </c>
      <c r="F398" s="18" t="s">
        <v>24</v>
      </c>
      <c r="G398" s="13">
        <v>1907.0125</v>
      </c>
      <c r="H398" s="19">
        <v>20500</v>
      </c>
      <c r="I398" s="20">
        <v>3.7210000000000001</v>
      </c>
      <c r="J398" s="13">
        <v>76280.5</v>
      </c>
      <c r="K398" s="13">
        <v>15345</v>
      </c>
      <c r="L398" s="13">
        <v>59028.487500000003</v>
      </c>
    </row>
    <row r="399" spans="1:12">
      <c r="A399" s="29">
        <v>45570</v>
      </c>
      <c r="B399" s="29" t="str">
        <f t="shared" si="12"/>
        <v>שבת</v>
      </c>
      <c r="C399" s="18" t="str">
        <f t="shared" si="13"/>
        <v>2024-10</v>
      </c>
      <c r="D399" s="30" t="s">
        <v>16</v>
      </c>
      <c r="E399" s="31" t="s">
        <v>21</v>
      </c>
      <c r="F399" s="18" t="s">
        <v>25</v>
      </c>
      <c r="G399" s="13">
        <v>1070.075</v>
      </c>
      <c r="H399" s="19">
        <v>11500</v>
      </c>
      <c r="I399" s="20">
        <v>3.722</v>
      </c>
      <c r="J399" s="13">
        <v>42803</v>
      </c>
      <c r="K399" s="13">
        <v>26487</v>
      </c>
      <c r="L399" s="13">
        <v>15245.924999999999</v>
      </c>
    </row>
    <row r="400" spans="1:12">
      <c r="A400" s="29">
        <v>45444</v>
      </c>
      <c r="B400" s="29" t="str">
        <f t="shared" si="12"/>
        <v>שבת</v>
      </c>
      <c r="C400" s="18" t="str">
        <f t="shared" si="13"/>
        <v>2024-06</v>
      </c>
      <c r="D400" s="30" t="s">
        <v>15</v>
      </c>
      <c r="E400" s="31" t="s">
        <v>28</v>
      </c>
      <c r="F400" s="18" t="s">
        <v>26</v>
      </c>
      <c r="G400" s="13">
        <v>2137.85</v>
      </c>
      <c r="H400" s="19">
        <v>23000</v>
      </c>
      <c r="I400" s="20">
        <v>3.718</v>
      </c>
      <c r="J400" s="13">
        <v>85514</v>
      </c>
      <c r="K400" s="13">
        <v>23643</v>
      </c>
      <c r="L400" s="13">
        <v>59733.15</v>
      </c>
    </row>
    <row r="401" spans="1:12">
      <c r="A401" s="29">
        <v>45287</v>
      </c>
      <c r="B401" s="29" t="str">
        <f t="shared" si="12"/>
        <v>רביעי</v>
      </c>
      <c r="C401" s="18" t="str">
        <f t="shared" si="13"/>
        <v>2023-12</v>
      </c>
      <c r="D401" s="30" t="s">
        <v>13</v>
      </c>
      <c r="E401" s="31" t="s">
        <v>21</v>
      </c>
      <c r="F401" s="18" t="s">
        <v>26</v>
      </c>
      <c r="G401" s="13">
        <v>1494.9</v>
      </c>
      <c r="H401" s="19">
        <v>16500</v>
      </c>
      <c r="I401" s="20">
        <v>3.6240000000000001</v>
      </c>
      <c r="J401" s="13">
        <v>59796</v>
      </c>
      <c r="K401" s="13">
        <v>23629</v>
      </c>
      <c r="L401" s="13">
        <v>34672.1</v>
      </c>
    </row>
    <row r="402" spans="1:12">
      <c r="A402" s="29">
        <v>45318</v>
      </c>
      <c r="B402" s="29" t="str">
        <f t="shared" si="12"/>
        <v>שבת</v>
      </c>
      <c r="C402" s="18" t="str">
        <f t="shared" si="13"/>
        <v>2024-01</v>
      </c>
      <c r="D402" s="30" t="s">
        <v>17</v>
      </c>
      <c r="E402" s="31" t="s">
        <v>19</v>
      </c>
      <c r="F402" s="18" t="s">
        <v>25</v>
      </c>
      <c r="G402" s="13">
        <v>3289.9625000000001</v>
      </c>
      <c r="H402" s="19">
        <v>35500</v>
      </c>
      <c r="I402" s="20">
        <v>3.7069999999999999</v>
      </c>
      <c r="J402" s="13">
        <v>131598.5</v>
      </c>
      <c r="K402" s="13">
        <v>24423</v>
      </c>
      <c r="L402" s="13">
        <v>103885.53750000001</v>
      </c>
    </row>
    <row r="403" spans="1:12">
      <c r="A403" s="29">
        <v>45461</v>
      </c>
      <c r="B403" s="29" t="str">
        <f t="shared" si="12"/>
        <v>שלישי</v>
      </c>
      <c r="C403" s="18" t="str">
        <f t="shared" si="13"/>
        <v>2024-06</v>
      </c>
      <c r="D403" s="30" t="s">
        <v>16</v>
      </c>
      <c r="E403" s="31" t="s">
        <v>19</v>
      </c>
      <c r="F403" s="18" t="s">
        <v>25</v>
      </c>
      <c r="G403" s="13">
        <v>1535.325</v>
      </c>
      <c r="H403" s="19">
        <v>16500</v>
      </c>
      <c r="I403" s="20">
        <v>3.722</v>
      </c>
      <c r="J403" s="13">
        <v>61413</v>
      </c>
      <c r="K403" s="13">
        <v>38098</v>
      </c>
      <c r="L403" s="13">
        <v>21779.674999999999</v>
      </c>
    </row>
    <row r="404" spans="1:12">
      <c r="A404" s="29">
        <v>45286</v>
      </c>
      <c r="B404" s="29" t="str">
        <f t="shared" si="12"/>
        <v>שלישי</v>
      </c>
      <c r="C404" s="18" t="str">
        <f t="shared" si="13"/>
        <v>2023-12</v>
      </c>
      <c r="D404" s="30" t="s">
        <v>13</v>
      </c>
      <c r="E404" s="31" t="s">
        <v>18</v>
      </c>
      <c r="F404" s="18" t="s">
        <v>24</v>
      </c>
      <c r="G404" s="13">
        <v>1179.1000000000001</v>
      </c>
      <c r="H404" s="19">
        <v>13000</v>
      </c>
      <c r="I404" s="20">
        <v>3.6280000000000001</v>
      </c>
      <c r="J404" s="13">
        <v>47164</v>
      </c>
      <c r="K404" s="13">
        <v>28502</v>
      </c>
      <c r="L404" s="13">
        <v>17482.900000000001</v>
      </c>
    </row>
    <row r="405" spans="1:12">
      <c r="A405" s="29">
        <v>45421</v>
      </c>
      <c r="B405" s="29" t="str">
        <f t="shared" si="12"/>
        <v>חמישי</v>
      </c>
      <c r="C405" s="18" t="str">
        <f t="shared" si="13"/>
        <v>2024-05</v>
      </c>
      <c r="D405" s="30" t="s">
        <v>14</v>
      </c>
      <c r="E405" s="31" t="s">
        <v>20</v>
      </c>
      <c r="F405" s="18" t="s">
        <v>27</v>
      </c>
      <c r="G405" s="13">
        <v>1356.1125000000002</v>
      </c>
      <c r="H405" s="19">
        <v>14500</v>
      </c>
      <c r="I405" s="20">
        <v>3.7410000000000001</v>
      </c>
      <c r="J405" s="13">
        <v>54244.5</v>
      </c>
      <c r="K405" s="13">
        <v>21489</v>
      </c>
      <c r="L405" s="13">
        <v>31399.387500000001</v>
      </c>
    </row>
    <row r="406" spans="1:12">
      <c r="A406" s="29">
        <v>45317</v>
      </c>
      <c r="B406" s="29" t="str">
        <f t="shared" si="12"/>
        <v>שישי</v>
      </c>
      <c r="C406" s="18" t="str">
        <f t="shared" si="13"/>
        <v>2024-01</v>
      </c>
      <c r="D406" s="30" t="s">
        <v>17</v>
      </c>
      <c r="E406" s="31" t="s">
        <v>19</v>
      </c>
      <c r="F406" s="18" t="s">
        <v>24</v>
      </c>
      <c r="G406" s="13">
        <v>3707</v>
      </c>
      <c r="H406" s="19">
        <v>40000</v>
      </c>
      <c r="I406" s="20">
        <v>3.7069999999999999</v>
      </c>
      <c r="J406" s="13">
        <v>148280</v>
      </c>
      <c r="K406" s="13">
        <v>20963</v>
      </c>
      <c r="L406" s="13">
        <v>123610</v>
      </c>
    </row>
    <row r="407" spans="1:12">
      <c r="A407" s="29">
        <v>45282</v>
      </c>
      <c r="B407" s="29" t="str">
        <f t="shared" si="12"/>
        <v>שישי</v>
      </c>
      <c r="C407" s="18" t="str">
        <f t="shared" si="13"/>
        <v>2023-12</v>
      </c>
      <c r="D407" s="30" t="s">
        <v>14</v>
      </c>
      <c r="E407" s="31" t="s">
        <v>19</v>
      </c>
      <c r="F407" s="18" t="s">
        <v>24</v>
      </c>
      <c r="G407" s="13">
        <v>3194.1125000000002</v>
      </c>
      <c r="H407" s="19">
        <v>35500</v>
      </c>
      <c r="I407" s="20">
        <v>3.5990000000000002</v>
      </c>
      <c r="J407" s="13">
        <v>127764.5</v>
      </c>
      <c r="K407" s="13">
        <v>30347</v>
      </c>
      <c r="L407" s="13">
        <v>94223.387499999997</v>
      </c>
    </row>
    <row r="408" spans="1:12">
      <c r="A408" s="29">
        <v>45546</v>
      </c>
      <c r="B408" s="29" t="str">
        <f t="shared" si="12"/>
        <v>רביעי</v>
      </c>
      <c r="C408" s="18" t="str">
        <f t="shared" si="13"/>
        <v>2024-09</v>
      </c>
      <c r="D408" s="30" t="s">
        <v>14</v>
      </c>
      <c r="E408" s="31" t="s">
        <v>19</v>
      </c>
      <c r="F408" s="18" t="s">
        <v>23</v>
      </c>
      <c r="G408" s="13">
        <v>2873.1000000000004</v>
      </c>
      <c r="H408" s="19">
        <v>30500</v>
      </c>
      <c r="I408" s="20">
        <v>3.7679999999999998</v>
      </c>
      <c r="J408" s="13">
        <v>114924</v>
      </c>
      <c r="K408" s="13">
        <v>25099</v>
      </c>
      <c r="L408" s="13">
        <v>86951.9</v>
      </c>
    </row>
    <row r="409" spans="1:12">
      <c r="A409" s="29">
        <v>45595</v>
      </c>
      <c r="B409" s="29" t="str">
        <f t="shared" si="12"/>
        <v>רביעי</v>
      </c>
      <c r="C409" s="18" t="str">
        <f t="shared" si="13"/>
        <v>2024-10</v>
      </c>
      <c r="D409" s="30" t="s">
        <v>15</v>
      </c>
      <c r="E409" s="31" t="s">
        <v>20</v>
      </c>
      <c r="F409" s="18" t="s">
        <v>24</v>
      </c>
      <c r="G409" s="13">
        <v>3338.1000000000004</v>
      </c>
      <c r="H409" s="19">
        <v>36000</v>
      </c>
      <c r="I409" s="20">
        <v>3.7090000000000001</v>
      </c>
      <c r="J409" s="13">
        <v>133524</v>
      </c>
      <c r="K409" s="13">
        <v>42185</v>
      </c>
      <c r="L409" s="13">
        <v>88000.9</v>
      </c>
    </row>
    <row r="410" spans="1:12">
      <c r="A410" s="29">
        <v>45409</v>
      </c>
      <c r="B410" s="29" t="str">
        <f t="shared" si="12"/>
        <v>שבת</v>
      </c>
      <c r="C410" s="18" t="str">
        <f t="shared" si="13"/>
        <v>2024-04</v>
      </c>
      <c r="D410" s="30" t="s">
        <v>17</v>
      </c>
      <c r="E410" s="31" t="s">
        <v>19</v>
      </c>
      <c r="F410" s="18" t="s">
        <v>26</v>
      </c>
      <c r="G410" s="13">
        <v>2290.8000000000002</v>
      </c>
      <c r="H410" s="19">
        <v>24000</v>
      </c>
      <c r="I410" s="20">
        <v>3.8180000000000001</v>
      </c>
      <c r="J410" s="13">
        <v>91632</v>
      </c>
      <c r="K410" s="13">
        <v>31329</v>
      </c>
      <c r="L410" s="13">
        <v>58012.2</v>
      </c>
    </row>
    <row r="411" spans="1:12">
      <c r="A411" s="29">
        <v>45380</v>
      </c>
      <c r="B411" s="29" t="str">
        <f t="shared" si="12"/>
        <v>שישי</v>
      </c>
      <c r="C411" s="18" t="str">
        <f t="shared" si="13"/>
        <v>2024-03</v>
      </c>
      <c r="D411" s="30" t="s">
        <v>14</v>
      </c>
      <c r="E411" s="31" t="s">
        <v>28</v>
      </c>
      <c r="F411" s="18" t="s">
        <v>26</v>
      </c>
      <c r="G411" s="13">
        <v>2484.6750000000002</v>
      </c>
      <c r="H411" s="19">
        <v>27000</v>
      </c>
      <c r="I411" s="20">
        <v>3.681</v>
      </c>
      <c r="J411" s="13">
        <v>99387</v>
      </c>
      <c r="K411" s="13">
        <v>22620</v>
      </c>
      <c r="L411" s="13">
        <v>74282.324999999997</v>
      </c>
    </row>
    <row r="412" spans="1:12">
      <c r="A412" s="29">
        <v>45533</v>
      </c>
      <c r="B412" s="29" t="str">
        <f t="shared" si="12"/>
        <v>חמישי</v>
      </c>
      <c r="C412" s="18" t="str">
        <f t="shared" si="13"/>
        <v>2024-08</v>
      </c>
      <c r="D412" s="30" t="s">
        <v>16</v>
      </c>
      <c r="E412" s="31" t="s">
        <v>19</v>
      </c>
      <c r="F412" s="18" t="s">
        <v>27</v>
      </c>
      <c r="G412" s="13">
        <v>3023.625</v>
      </c>
      <c r="H412" s="19">
        <v>33000</v>
      </c>
      <c r="I412" s="20">
        <v>3.665</v>
      </c>
      <c r="J412" s="13">
        <v>120945</v>
      </c>
      <c r="K412" s="13">
        <v>24869</v>
      </c>
      <c r="L412" s="13">
        <v>93052.375</v>
      </c>
    </row>
    <row r="413" spans="1:12">
      <c r="A413" s="29">
        <v>45582</v>
      </c>
      <c r="B413" s="29" t="str">
        <f t="shared" si="12"/>
        <v>חמישי</v>
      </c>
      <c r="C413" s="18" t="str">
        <f t="shared" si="13"/>
        <v>2024-10</v>
      </c>
      <c r="D413" s="30" t="s">
        <v>14</v>
      </c>
      <c r="E413" s="31" t="s">
        <v>18</v>
      </c>
      <c r="F413" s="18" t="s">
        <v>23</v>
      </c>
      <c r="G413" s="13">
        <v>3151.5125000000003</v>
      </c>
      <c r="H413" s="19">
        <v>33500</v>
      </c>
      <c r="I413" s="20">
        <v>3.7629999999999999</v>
      </c>
      <c r="J413" s="13">
        <v>126060.5</v>
      </c>
      <c r="K413" s="13">
        <v>33597</v>
      </c>
      <c r="L413" s="13">
        <v>89311.987500000003</v>
      </c>
    </row>
    <row r="414" spans="1:12">
      <c r="A414" s="29">
        <v>45442</v>
      </c>
      <c r="B414" s="29" t="str">
        <f t="shared" si="12"/>
        <v>חמישי</v>
      </c>
      <c r="C414" s="18" t="str">
        <f t="shared" si="13"/>
        <v>2024-05</v>
      </c>
      <c r="D414" s="30" t="s">
        <v>15</v>
      </c>
      <c r="E414" s="31" t="s">
        <v>28</v>
      </c>
      <c r="F414" s="18" t="s">
        <v>27</v>
      </c>
      <c r="G414" s="13">
        <v>1581.4250000000002</v>
      </c>
      <c r="H414" s="19">
        <v>17000</v>
      </c>
      <c r="I414" s="20">
        <v>3.7210000000000001</v>
      </c>
      <c r="J414" s="13">
        <v>63257</v>
      </c>
      <c r="K414" s="13">
        <v>24448</v>
      </c>
      <c r="L414" s="13">
        <v>37227.574999999997</v>
      </c>
    </row>
    <row r="415" spans="1:12">
      <c r="A415" s="29">
        <v>45337</v>
      </c>
      <c r="B415" s="29" t="str">
        <f t="shared" si="12"/>
        <v>חמישי</v>
      </c>
      <c r="C415" s="18" t="str">
        <f t="shared" si="13"/>
        <v>2024-02</v>
      </c>
      <c r="D415" s="30" t="s">
        <v>14</v>
      </c>
      <c r="E415" s="31" t="s">
        <v>18</v>
      </c>
      <c r="F415" s="18" t="s">
        <v>26</v>
      </c>
      <c r="G415" s="13">
        <v>952.08750000000009</v>
      </c>
      <c r="H415" s="19">
        <v>10500</v>
      </c>
      <c r="I415" s="20">
        <v>3.6269999999999998</v>
      </c>
      <c r="J415" s="13">
        <v>38083.5</v>
      </c>
      <c r="K415" s="13">
        <v>40672</v>
      </c>
      <c r="L415" s="13">
        <v>-3540.5875000000001</v>
      </c>
    </row>
    <row r="416" spans="1:12">
      <c r="A416" s="29">
        <v>45479</v>
      </c>
      <c r="B416" s="29" t="str">
        <f t="shared" si="12"/>
        <v>שבת</v>
      </c>
      <c r="C416" s="18" t="str">
        <f t="shared" si="13"/>
        <v>2024-07</v>
      </c>
      <c r="D416" s="30" t="s">
        <v>14</v>
      </c>
      <c r="E416" s="31" t="s">
        <v>20</v>
      </c>
      <c r="F416" s="18" t="s">
        <v>27</v>
      </c>
      <c r="G416" s="13">
        <v>3488.4375</v>
      </c>
      <c r="H416" s="19">
        <v>37500</v>
      </c>
      <c r="I416" s="20">
        <v>3.7210000000000001</v>
      </c>
      <c r="J416" s="13">
        <v>139537.5</v>
      </c>
      <c r="K416" s="13">
        <v>34289</v>
      </c>
      <c r="L416" s="13">
        <v>101760.0625</v>
      </c>
    </row>
    <row r="417" spans="1:12">
      <c r="A417" s="29">
        <v>45276</v>
      </c>
      <c r="B417" s="29" t="str">
        <f t="shared" si="12"/>
        <v>שבת</v>
      </c>
      <c r="C417" s="18" t="str">
        <f t="shared" si="13"/>
        <v>2023-12</v>
      </c>
      <c r="D417" s="30" t="s">
        <v>16</v>
      </c>
      <c r="E417" s="31" t="s">
        <v>21</v>
      </c>
      <c r="F417" s="18" t="s">
        <v>24</v>
      </c>
      <c r="G417" s="13">
        <v>1737.5500000000002</v>
      </c>
      <c r="H417" s="19">
        <v>19000</v>
      </c>
      <c r="I417" s="20">
        <v>3.6579999999999999</v>
      </c>
      <c r="J417" s="13">
        <v>69502</v>
      </c>
      <c r="K417" s="13">
        <v>35119</v>
      </c>
      <c r="L417" s="13">
        <v>32645.45</v>
      </c>
    </row>
    <row r="418" spans="1:12">
      <c r="A418" s="29">
        <v>45602</v>
      </c>
      <c r="B418" s="29" t="str">
        <f t="shared" si="12"/>
        <v>רביעי</v>
      </c>
      <c r="C418" s="18" t="str">
        <f t="shared" si="13"/>
        <v>2024-11</v>
      </c>
      <c r="D418" s="30" t="s">
        <v>15</v>
      </c>
      <c r="E418" s="31" t="s">
        <v>19</v>
      </c>
      <c r="F418" s="18" t="s">
        <v>23</v>
      </c>
      <c r="G418" s="13">
        <v>2664.0375000000004</v>
      </c>
      <c r="H418" s="19">
        <v>28500</v>
      </c>
      <c r="I418" s="20">
        <v>3.7389999999999999</v>
      </c>
      <c r="J418" s="13">
        <v>106561.5</v>
      </c>
      <c r="K418" s="13">
        <v>29709</v>
      </c>
      <c r="L418" s="13">
        <v>74188.462499999994</v>
      </c>
    </row>
    <row r="419" spans="1:12">
      <c r="A419" s="29">
        <v>45460</v>
      </c>
      <c r="B419" s="29" t="str">
        <f t="shared" si="12"/>
        <v>שני</v>
      </c>
      <c r="C419" s="18" t="str">
        <f t="shared" si="13"/>
        <v>2024-06</v>
      </c>
      <c r="D419" s="30" t="s">
        <v>14</v>
      </c>
      <c r="E419" s="31" t="s">
        <v>22</v>
      </c>
      <c r="F419" s="18" t="s">
        <v>26</v>
      </c>
      <c r="G419" s="13">
        <v>3358.8</v>
      </c>
      <c r="H419" s="19">
        <v>36000</v>
      </c>
      <c r="I419" s="20">
        <v>3.7320000000000002</v>
      </c>
      <c r="J419" s="13">
        <v>134352</v>
      </c>
      <c r="K419" s="13">
        <v>29004</v>
      </c>
      <c r="L419" s="13">
        <v>101989.2</v>
      </c>
    </row>
    <row r="420" spans="1:12">
      <c r="A420" s="29">
        <v>45292</v>
      </c>
      <c r="B420" s="29" t="str">
        <f t="shared" si="12"/>
        <v>שני</v>
      </c>
      <c r="C420" s="18" t="str">
        <f t="shared" si="13"/>
        <v>2024-01</v>
      </c>
      <c r="D420" s="30" t="s">
        <v>13</v>
      </c>
      <c r="E420" s="31" t="s">
        <v>18</v>
      </c>
      <c r="F420" s="18" t="s">
        <v>27</v>
      </c>
      <c r="G420" s="13">
        <v>3445.65</v>
      </c>
      <c r="H420" s="19">
        <v>38000</v>
      </c>
      <c r="I420" s="20">
        <v>3.6269999999999998</v>
      </c>
      <c r="J420" s="13">
        <v>137826</v>
      </c>
      <c r="K420" s="13">
        <v>35518</v>
      </c>
      <c r="L420" s="13">
        <v>98862.35</v>
      </c>
    </row>
    <row r="421" spans="1:12">
      <c r="A421" s="29">
        <v>45354</v>
      </c>
      <c r="B421" s="29" t="str">
        <f t="shared" si="12"/>
        <v>ראשון</v>
      </c>
      <c r="C421" s="18" t="str">
        <f t="shared" si="13"/>
        <v>2024-03</v>
      </c>
      <c r="D421" s="30" t="s">
        <v>16</v>
      </c>
      <c r="E421" s="31" t="s">
        <v>28</v>
      </c>
      <c r="F421" s="18" t="s">
        <v>23</v>
      </c>
      <c r="G421" s="13">
        <v>2495.5</v>
      </c>
      <c r="H421" s="19">
        <v>28000</v>
      </c>
      <c r="I421" s="20">
        <v>3.5649999999999999</v>
      </c>
      <c r="J421" s="13">
        <v>99820</v>
      </c>
      <c r="K421" s="13">
        <v>18709</v>
      </c>
      <c r="L421" s="13">
        <v>78615.5</v>
      </c>
    </row>
    <row r="422" spans="1:12">
      <c r="A422" s="29">
        <v>45613</v>
      </c>
      <c r="B422" s="29" t="str">
        <f t="shared" si="12"/>
        <v>ראשון</v>
      </c>
      <c r="C422" s="18" t="str">
        <f t="shared" si="13"/>
        <v>2024-11</v>
      </c>
      <c r="D422" s="30" t="s">
        <v>15</v>
      </c>
      <c r="E422" s="31" t="s">
        <v>21</v>
      </c>
      <c r="F422" s="18" t="s">
        <v>23</v>
      </c>
      <c r="G422" s="13">
        <v>1403.625</v>
      </c>
      <c r="H422" s="19">
        <v>15000</v>
      </c>
      <c r="I422" s="20">
        <v>3.7429999999999999</v>
      </c>
      <c r="J422" s="13">
        <v>56145</v>
      </c>
      <c r="K422" s="13">
        <v>47244</v>
      </c>
      <c r="L422" s="13">
        <v>7497.375</v>
      </c>
    </row>
    <row r="423" spans="1:12">
      <c r="A423" s="29">
        <v>45297</v>
      </c>
      <c r="B423" s="29" t="str">
        <f t="shared" si="12"/>
        <v>שבת</v>
      </c>
      <c r="C423" s="18" t="str">
        <f t="shared" si="13"/>
        <v>2024-01</v>
      </c>
      <c r="D423" s="30" t="s">
        <v>15</v>
      </c>
      <c r="E423" s="31" t="s">
        <v>18</v>
      </c>
      <c r="F423" s="18" t="s">
        <v>26</v>
      </c>
      <c r="G423" s="13">
        <v>2604.9</v>
      </c>
      <c r="H423" s="19">
        <v>28500</v>
      </c>
      <c r="I423" s="20">
        <v>3.6560000000000001</v>
      </c>
      <c r="J423" s="13">
        <v>104196</v>
      </c>
      <c r="K423" s="13">
        <v>23089</v>
      </c>
      <c r="L423" s="13">
        <v>78502.100000000006</v>
      </c>
    </row>
    <row r="424" spans="1:12">
      <c r="A424" s="29">
        <v>45264</v>
      </c>
      <c r="B424" s="29" t="str">
        <f t="shared" si="12"/>
        <v>שני</v>
      </c>
      <c r="C424" s="18" t="str">
        <f t="shared" si="13"/>
        <v>2023-12</v>
      </c>
      <c r="D424" s="30" t="s">
        <v>14</v>
      </c>
      <c r="E424" s="31" t="s">
        <v>18</v>
      </c>
      <c r="F424" s="18" t="s">
        <v>26</v>
      </c>
      <c r="G424" s="13">
        <v>2178.4500000000003</v>
      </c>
      <c r="H424" s="19">
        <v>23500</v>
      </c>
      <c r="I424" s="20">
        <v>3.7080000000000002</v>
      </c>
      <c r="J424" s="13">
        <v>87138</v>
      </c>
      <c r="K424" s="13">
        <v>34376</v>
      </c>
      <c r="L424" s="13">
        <v>50583.55</v>
      </c>
    </row>
    <row r="425" spans="1:12">
      <c r="A425" s="29">
        <v>45468</v>
      </c>
      <c r="B425" s="29" t="str">
        <f t="shared" si="12"/>
        <v>שלישי</v>
      </c>
      <c r="C425" s="18" t="str">
        <f t="shared" si="13"/>
        <v>2024-06</v>
      </c>
      <c r="D425" s="30" t="s">
        <v>16</v>
      </c>
      <c r="E425" s="31" t="s">
        <v>20</v>
      </c>
      <c r="F425" s="18" t="s">
        <v>25</v>
      </c>
      <c r="G425" s="13">
        <v>2002.1875</v>
      </c>
      <c r="H425" s="19">
        <v>21500</v>
      </c>
      <c r="I425" s="20">
        <v>3.7250000000000001</v>
      </c>
      <c r="J425" s="13">
        <v>80087.5</v>
      </c>
      <c r="K425" s="13">
        <v>39196</v>
      </c>
      <c r="L425" s="13">
        <v>38889.3125</v>
      </c>
    </row>
    <row r="426" spans="1:12">
      <c r="A426" s="29">
        <v>45478</v>
      </c>
      <c r="B426" s="29" t="str">
        <f t="shared" si="12"/>
        <v>שישי</v>
      </c>
      <c r="C426" s="18" t="str">
        <f t="shared" si="13"/>
        <v>2024-07</v>
      </c>
      <c r="D426" s="30" t="s">
        <v>13</v>
      </c>
      <c r="E426" s="31" t="s">
        <v>21</v>
      </c>
      <c r="F426" s="18" t="s">
        <v>23</v>
      </c>
      <c r="G426" s="13">
        <v>1255.8375000000001</v>
      </c>
      <c r="H426" s="19">
        <v>13500</v>
      </c>
      <c r="I426" s="20">
        <v>3.7210000000000001</v>
      </c>
      <c r="J426" s="13">
        <v>50233.5</v>
      </c>
      <c r="K426" s="13">
        <v>24511</v>
      </c>
      <c r="L426" s="13">
        <v>24466.662499999999</v>
      </c>
    </row>
    <row r="427" spans="1:12">
      <c r="A427" s="29">
        <v>45360</v>
      </c>
      <c r="B427" s="29" t="str">
        <f t="shared" si="12"/>
        <v>שבת</v>
      </c>
      <c r="C427" s="18" t="str">
        <f t="shared" si="13"/>
        <v>2024-03</v>
      </c>
      <c r="D427" s="30" t="s">
        <v>16</v>
      </c>
      <c r="E427" s="31" t="s">
        <v>18</v>
      </c>
      <c r="F427" s="18" t="s">
        <v>26</v>
      </c>
      <c r="G427" s="13">
        <v>3309.65</v>
      </c>
      <c r="H427" s="19">
        <v>37000</v>
      </c>
      <c r="I427" s="20">
        <v>3.5779999999999998</v>
      </c>
      <c r="J427" s="13">
        <v>132386</v>
      </c>
      <c r="K427" s="13">
        <v>22979</v>
      </c>
      <c r="L427" s="13">
        <v>106097.35</v>
      </c>
    </row>
    <row r="428" spans="1:12">
      <c r="A428" s="29">
        <v>45401</v>
      </c>
      <c r="B428" s="29" t="str">
        <f t="shared" si="12"/>
        <v>שישי</v>
      </c>
      <c r="C428" s="18" t="str">
        <f t="shared" si="13"/>
        <v>2024-04</v>
      </c>
      <c r="D428" s="30" t="s">
        <v>15</v>
      </c>
      <c r="E428" s="31" t="s">
        <v>22</v>
      </c>
      <c r="F428" s="18" t="s">
        <v>25</v>
      </c>
      <c r="G428" s="13">
        <v>1040.325</v>
      </c>
      <c r="H428" s="19">
        <v>11000</v>
      </c>
      <c r="I428" s="20">
        <v>3.7829999999999999</v>
      </c>
      <c r="J428" s="13">
        <v>41613</v>
      </c>
      <c r="K428" s="13">
        <v>33144</v>
      </c>
      <c r="L428" s="13">
        <v>7428.6750000000002</v>
      </c>
    </row>
    <row r="429" spans="1:12">
      <c r="A429" s="29">
        <v>45558</v>
      </c>
      <c r="B429" s="29" t="str">
        <f t="shared" si="12"/>
        <v>שני</v>
      </c>
      <c r="C429" s="18" t="str">
        <f t="shared" si="13"/>
        <v>2024-09</v>
      </c>
      <c r="D429" s="30" t="s">
        <v>17</v>
      </c>
      <c r="E429" s="31" t="s">
        <v>21</v>
      </c>
      <c r="F429" s="18" t="s">
        <v>25</v>
      </c>
      <c r="G429" s="13">
        <v>1180.9375</v>
      </c>
      <c r="H429" s="19">
        <v>12500</v>
      </c>
      <c r="I429" s="20">
        <v>3.7789999999999999</v>
      </c>
      <c r="J429" s="13">
        <v>47237.5</v>
      </c>
      <c r="K429" s="13">
        <v>24198</v>
      </c>
      <c r="L429" s="13">
        <v>21858.5625</v>
      </c>
    </row>
    <row r="430" spans="1:12">
      <c r="A430" s="29">
        <v>45440</v>
      </c>
      <c r="B430" s="29" t="str">
        <f t="shared" si="12"/>
        <v>שלישי</v>
      </c>
      <c r="C430" s="18" t="str">
        <f t="shared" si="13"/>
        <v>2024-05</v>
      </c>
      <c r="D430" s="30" t="s">
        <v>17</v>
      </c>
      <c r="E430" s="31" t="s">
        <v>20</v>
      </c>
      <c r="F430" s="18" t="s">
        <v>24</v>
      </c>
      <c r="G430" s="13">
        <v>2572.5</v>
      </c>
      <c r="H430" s="19">
        <v>28000</v>
      </c>
      <c r="I430" s="20">
        <v>3.6749999999999998</v>
      </c>
      <c r="J430" s="13">
        <v>102900</v>
      </c>
      <c r="K430" s="13">
        <v>17901</v>
      </c>
      <c r="L430" s="13">
        <v>82426.5</v>
      </c>
    </row>
    <row r="431" spans="1:12">
      <c r="A431" s="29">
        <v>45269</v>
      </c>
      <c r="B431" s="29" t="str">
        <f t="shared" si="12"/>
        <v>שבת</v>
      </c>
      <c r="C431" s="18" t="str">
        <f t="shared" si="13"/>
        <v>2023-12</v>
      </c>
      <c r="D431" s="30" t="s">
        <v>17</v>
      </c>
      <c r="E431" s="31" t="s">
        <v>22</v>
      </c>
      <c r="F431" s="18" t="s">
        <v>25</v>
      </c>
      <c r="G431" s="13">
        <v>1340.5250000000001</v>
      </c>
      <c r="H431" s="19">
        <v>14500</v>
      </c>
      <c r="I431" s="20">
        <v>3.698</v>
      </c>
      <c r="J431" s="13">
        <v>53621</v>
      </c>
      <c r="K431" s="13">
        <v>39510</v>
      </c>
      <c r="L431" s="13">
        <v>12770.475</v>
      </c>
    </row>
    <row r="432" spans="1:12">
      <c r="A432" s="29">
        <v>45399</v>
      </c>
      <c r="B432" s="29" t="str">
        <f t="shared" si="12"/>
        <v>רביעי</v>
      </c>
      <c r="C432" s="18" t="str">
        <f t="shared" si="13"/>
        <v>2024-04</v>
      </c>
      <c r="D432" s="30" t="s">
        <v>15</v>
      </c>
      <c r="E432" s="31" t="s">
        <v>19</v>
      </c>
      <c r="F432" s="18" t="s">
        <v>27</v>
      </c>
      <c r="G432" s="13">
        <v>3303.125</v>
      </c>
      <c r="H432" s="19">
        <v>35000</v>
      </c>
      <c r="I432" s="20">
        <v>3.7749999999999999</v>
      </c>
      <c r="J432" s="13">
        <v>132125</v>
      </c>
      <c r="K432" s="13">
        <v>30344</v>
      </c>
      <c r="L432" s="13">
        <v>98477.875</v>
      </c>
    </row>
    <row r="433" spans="1:12">
      <c r="A433" s="29">
        <v>45450</v>
      </c>
      <c r="B433" s="29" t="str">
        <f t="shared" si="12"/>
        <v>שישי</v>
      </c>
      <c r="C433" s="18" t="str">
        <f t="shared" si="13"/>
        <v>2024-06</v>
      </c>
      <c r="D433" s="30" t="s">
        <v>15</v>
      </c>
      <c r="E433" s="31" t="s">
        <v>21</v>
      </c>
      <c r="F433" s="18" t="s">
        <v>25</v>
      </c>
      <c r="G433" s="13">
        <v>2379.15</v>
      </c>
      <c r="H433" s="19">
        <v>25500</v>
      </c>
      <c r="I433" s="20">
        <v>3.7320000000000002</v>
      </c>
      <c r="J433" s="13">
        <v>95166</v>
      </c>
      <c r="K433" s="13">
        <v>41949</v>
      </c>
      <c r="L433" s="13">
        <v>50837.85</v>
      </c>
    </row>
    <row r="434" spans="1:12">
      <c r="A434" s="29">
        <v>45549</v>
      </c>
      <c r="B434" s="29" t="str">
        <f t="shared" si="12"/>
        <v>שבת</v>
      </c>
      <c r="C434" s="18" t="str">
        <f t="shared" si="13"/>
        <v>2024-09</v>
      </c>
      <c r="D434" s="30" t="s">
        <v>15</v>
      </c>
      <c r="E434" s="31" t="s">
        <v>18</v>
      </c>
      <c r="F434" s="18" t="s">
        <v>23</v>
      </c>
      <c r="G434" s="13">
        <v>2780.25</v>
      </c>
      <c r="H434" s="19">
        <v>30000</v>
      </c>
      <c r="I434" s="20">
        <v>3.7069999999999999</v>
      </c>
      <c r="J434" s="13">
        <v>111210</v>
      </c>
      <c r="K434" s="13">
        <v>25294</v>
      </c>
      <c r="L434" s="13">
        <v>83135.75</v>
      </c>
    </row>
    <row r="435" spans="1:12">
      <c r="A435" s="29">
        <v>45387</v>
      </c>
      <c r="B435" s="29" t="str">
        <f t="shared" si="12"/>
        <v>שישי</v>
      </c>
      <c r="C435" s="18" t="str">
        <f t="shared" si="13"/>
        <v>2024-04</v>
      </c>
      <c r="D435" s="30" t="s">
        <v>13</v>
      </c>
      <c r="E435" s="31" t="s">
        <v>19</v>
      </c>
      <c r="F435" s="18" t="s">
        <v>27</v>
      </c>
      <c r="G435" s="13">
        <v>1452.3500000000001</v>
      </c>
      <c r="H435" s="19">
        <v>15500</v>
      </c>
      <c r="I435" s="20">
        <v>3.7480000000000002</v>
      </c>
      <c r="J435" s="13">
        <v>58094</v>
      </c>
      <c r="K435" s="13">
        <v>33709</v>
      </c>
      <c r="L435" s="13">
        <v>22932.65</v>
      </c>
    </row>
    <row r="436" spans="1:12">
      <c r="A436" s="29">
        <v>45421</v>
      </c>
      <c r="B436" s="29" t="str">
        <f t="shared" si="12"/>
        <v>חמישי</v>
      </c>
      <c r="C436" s="18" t="str">
        <f t="shared" si="13"/>
        <v>2024-05</v>
      </c>
      <c r="D436" s="30" t="s">
        <v>16</v>
      </c>
      <c r="E436" s="31" t="s">
        <v>19</v>
      </c>
      <c r="F436" s="18" t="s">
        <v>25</v>
      </c>
      <c r="G436" s="13">
        <v>3647.4750000000004</v>
      </c>
      <c r="H436" s="19">
        <v>39000</v>
      </c>
      <c r="I436" s="20">
        <v>3.7410000000000001</v>
      </c>
      <c r="J436" s="13">
        <v>145899</v>
      </c>
      <c r="K436" s="13">
        <v>20589</v>
      </c>
      <c r="L436" s="13">
        <v>121662.52499999999</v>
      </c>
    </row>
    <row r="437" spans="1:12">
      <c r="A437" s="29">
        <v>45549</v>
      </c>
      <c r="B437" s="29" t="str">
        <f t="shared" si="12"/>
        <v>שבת</v>
      </c>
      <c r="C437" s="18" t="str">
        <f t="shared" si="13"/>
        <v>2024-09</v>
      </c>
      <c r="D437" s="30" t="s">
        <v>14</v>
      </c>
      <c r="E437" s="31" t="s">
        <v>22</v>
      </c>
      <c r="F437" s="18" t="s">
        <v>24</v>
      </c>
      <c r="G437" s="13">
        <v>2641.2375000000002</v>
      </c>
      <c r="H437" s="19">
        <v>28500</v>
      </c>
      <c r="I437" s="20">
        <v>3.7069999999999999</v>
      </c>
      <c r="J437" s="13">
        <v>105649.5</v>
      </c>
      <c r="K437" s="13">
        <v>48207</v>
      </c>
      <c r="L437" s="13">
        <v>54801.262499999997</v>
      </c>
    </row>
    <row r="438" spans="1:12">
      <c r="A438" s="29">
        <v>45355</v>
      </c>
      <c r="B438" s="29" t="str">
        <f t="shared" si="12"/>
        <v>שני</v>
      </c>
      <c r="C438" s="18" t="str">
        <f t="shared" si="13"/>
        <v>2024-03</v>
      </c>
      <c r="D438" s="30" t="s">
        <v>14</v>
      </c>
      <c r="E438" s="31" t="s">
        <v>18</v>
      </c>
      <c r="F438" s="18" t="s">
        <v>24</v>
      </c>
      <c r="G438" s="13">
        <v>1161.875</v>
      </c>
      <c r="H438" s="19">
        <v>13000</v>
      </c>
      <c r="I438" s="20">
        <v>3.5750000000000002</v>
      </c>
      <c r="J438" s="13">
        <v>46475</v>
      </c>
      <c r="K438" s="13">
        <v>29538</v>
      </c>
      <c r="L438" s="13">
        <v>15775.125</v>
      </c>
    </row>
    <row r="439" spans="1:12">
      <c r="A439" s="29">
        <v>45479</v>
      </c>
      <c r="B439" s="29" t="str">
        <f t="shared" si="12"/>
        <v>שבת</v>
      </c>
      <c r="C439" s="18" t="str">
        <f t="shared" si="13"/>
        <v>2024-07</v>
      </c>
      <c r="D439" s="30" t="s">
        <v>13</v>
      </c>
      <c r="E439" s="31" t="s">
        <v>22</v>
      </c>
      <c r="F439" s="18" t="s">
        <v>25</v>
      </c>
      <c r="G439" s="13">
        <v>2279.1125000000002</v>
      </c>
      <c r="H439" s="19">
        <v>24500</v>
      </c>
      <c r="I439" s="20">
        <v>3.7210000000000001</v>
      </c>
      <c r="J439" s="13">
        <v>91164.5</v>
      </c>
      <c r="K439" s="13">
        <v>16173</v>
      </c>
      <c r="L439" s="13">
        <v>72712.387499999997</v>
      </c>
    </row>
    <row r="440" spans="1:12">
      <c r="A440" s="29">
        <v>45445</v>
      </c>
      <c r="B440" s="29" t="str">
        <f t="shared" si="12"/>
        <v>ראשון</v>
      </c>
      <c r="C440" s="18" t="str">
        <f t="shared" si="13"/>
        <v>2024-06</v>
      </c>
      <c r="D440" s="30" t="s">
        <v>17</v>
      </c>
      <c r="E440" s="31" t="s">
        <v>20</v>
      </c>
      <c r="F440" s="18" t="s">
        <v>25</v>
      </c>
      <c r="G440" s="13">
        <v>2974.4</v>
      </c>
      <c r="H440" s="19">
        <v>32000</v>
      </c>
      <c r="I440" s="20">
        <v>3.718</v>
      </c>
      <c r="J440" s="13">
        <v>118976</v>
      </c>
      <c r="K440" s="13">
        <v>24256</v>
      </c>
      <c r="L440" s="13">
        <v>91745.600000000006</v>
      </c>
    </row>
    <row r="441" spans="1:12">
      <c r="A441" s="29">
        <v>45298</v>
      </c>
      <c r="B441" s="29" t="str">
        <f t="shared" si="12"/>
        <v>ראשון</v>
      </c>
      <c r="C441" s="18" t="str">
        <f t="shared" si="13"/>
        <v>2024-01</v>
      </c>
      <c r="D441" s="30" t="s">
        <v>15</v>
      </c>
      <c r="E441" s="31" t="s">
        <v>28</v>
      </c>
      <c r="F441" s="18" t="s">
        <v>24</v>
      </c>
      <c r="G441" s="13">
        <v>2102.2000000000003</v>
      </c>
      <c r="H441" s="19">
        <v>23000</v>
      </c>
      <c r="I441" s="20">
        <v>3.6560000000000001</v>
      </c>
      <c r="J441" s="13">
        <v>84088</v>
      </c>
      <c r="K441" s="13">
        <v>16636</v>
      </c>
      <c r="L441" s="13">
        <v>65349.8</v>
      </c>
    </row>
    <row r="442" spans="1:12">
      <c r="A442" s="29">
        <v>45538</v>
      </c>
      <c r="B442" s="29" t="str">
        <f t="shared" si="12"/>
        <v>שלישי</v>
      </c>
      <c r="C442" s="18" t="str">
        <f t="shared" si="13"/>
        <v>2024-09</v>
      </c>
      <c r="D442" s="30" t="s">
        <v>13</v>
      </c>
      <c r="E442" s="31" t="s">
        <v>20</v>
      </c>
      <c r="F442" s="18" t="s">
        <v>24</v>
      </c>
      <c r="G442" s="13">
        <v>1743.7250000000001</v>
      </c>
      <c r="H442" s="19">
        <v>19000</v>
      </c>
      <c r="I442" s="20">
        <v>3.6709999999999998</v>
      </c>
      <c r="J442" s="13">
        <v>69749</v>
      </c>
      <c r="K442" s="13">
        <v>42955</v>
      </c>
      <c r="L442" s="13">
        <v>25050.275000000001</v>
      </c>
    </row>
    <row r="443" spans="1:12">
      <c r="A443" s="29">
        <v>45444</v>
      </c>
      <c r="B443" s="29" t="str">
        <f t="shared" si="12"/>
        <v>שבת</v>
      </c>
      <c r="C443" s="18" t="str">
        <f t="shared" si="13"/>
        <v>2024-06</v>
      </c>
      <c r="D443" s="30" t="s">
        <v>16</v>
      </c>
      <c r="E443" s="31" t="s">
        <v>18</v>
      </c>
      <c r="F443" s="18" t="s">
        <v>25</v>
      </c>
      <c r="G443" s="13">
        <v>2370.2249999999999</v>
      </c>
      <c r="H443" s="19">
        <v>25500</v>
      </c>
      <c r="I443" s="20">
        <v>3.718</v>
      </c>
      <c r="J443" s="13">
        <v>94809</v>
      </c>
      <c r="K443" s="13">
        <v>36225</v>
      </c>
      <c r="L443" s="13">
        <v>56213.775000000001</v>
      </c>
    </row>
    <row r="444" spans="1:12">
      <c r="A444" s="29">
        <v>45507</v>
      </c>
      <c r="B444" s="29" t="str">
        <f t="shared" si="12"/>
        <v>שבת</v>
      </c>
      <c r="C444" s="18" t="str">
        <f t="shared" si="13"/>
        <v>2024-08</v>
      </c>
      <c r="D444" s="30" t="s">
        <v>17</v>
      </c>
      <c r="E444" s="31" t="s">
        <v>21</v>
      </c>
      <c r="F444" s="18" t="s">
        <v>27</v>
      </c>
      <c r="G444" s="13">
        <v>2569.7250000000004</v>
      </c>
      <c r="H444" s="19">
        <v>27000</v>
      </c>
      <c r="I444" s="20">
        <v>3.8069999999999999</v>
      </c>
      <c r="J444" s="13">
        <v>102789</v>
      </c>
      <c r="K444" s="13">
        <v>43509</v>
      </c>
      <c r="L444" s="13">
        <v>56710.275000000001</v>
      </c>
    </row>
    <row r="445" spans="1:12">
      <c r="A445" s="29">
        <v>45599</v>
      </c>
      <c r="B445" s="29" t="str">
        <f t="shared" si="12"/>
        <v>ראשון</v>
      </c>
      <c r="C445" s="18" t="str">
        <f t="shared" si="13"/>
        <v>2024-11</v>
      </c>
      <c r="D445" s="30" t="s">
        <v>13</v>
      </c>
      <c r="E445" s="31" t="s">
        <v>21</v>
      </c>
      <c r="F445" s="18" t="s">
        <v>25</v>
      </c>
      <c r="G445" s="13">
        <v>1551.4125000000001</v>
      </c>
      <c r="H445" s="19">
        <v>16500</v>
      </c>
      <c r="I445" s="20">
        <v>3.7610000000000001</v>
      </c>
      <c r="J445" s="13">
        <v>62056.5</v>
      </c>
      <c r="K445" s="13">
        <v>21607</v>
      </c>
      <c r="L445" s="13">
        <v>38898.087500000001</v>
      </c>
    </row>
    <row r="446" spans="1:12">
      <c r="A446" s="29">
        <v>45382</v>
      </c>
      <c r="B446" s="29" t="str">
        <f t="shared" si="12"/>
        <v>ראשון</v>
      </c>
      <c r="C446" s="18" t="str">
        <f t="shared" si="13"/>
        <v>2024-03</v>
      </c>
      <c r="D446" s="30" t="s">
        <v>17</v>
      </c>
      <c r="E446" s="31" t="s">
        <v>21</v>
      </c>
      <c r="F446" s="18" t="s">
        <v>27</v>
      </c>
      <c r="G446" s="13">
        <v>3496.9500000000003</v>
      </c>
      <c r="H446" s="19">
        <v>38000</v>
      </c>
      <c r="I446" s="20">
        <v>3.681</v>
      </c>
      <c r="J446" s="13">
        <v>139878</v>
      </c>
      <c r="K446" s="13">
        <v>28062</v>
      </c>
      <c r="L446" s="13">
        <v>108319.05</v>
      </c>
    </row>
    <row r="447" spans="1:12">
      <c r="A447" s="29">
        <v>45433</v>
      </c>
      <c r="B447" s="29" t="str">
        <f t="shared" si="12"/>
        <v>שלישי</v>
      </c>
      <c r="C447" s="18" t="str">
        <f t="shared" si="13"/>
        <v>2024-05</v>
      </c>
      <c r="D447" s="30" t="s">
        <v>16</v>
      </c>
      <c r="E447" s="31" t="s">
        <v>22</v>
      </c>
      <c r="F447" s="18" t="s">
        <v>23</v>
      </c>
      <c r="G447" s="13">
        <v>3121.2000000000003</v>
      </c>
      <c r="H447" s="19">
        <v>34000</v>
      </c>
      <c r="I447" s="20">
        <v>3.6720000000000002</v>
      </c>
      <c r="J447" s="13">
        <v>124848</v>
      </c>
      <c r="K447" s="13">
        <v>26456</v>
      </c>
      <c r="L447" s="13">
        <v>95270.8</v>
      </c>
    </row>
    <row r="448" spans="1:12">
      <c r="A448" s="29">
        <v>45488</v>
      </c>
      <c r="B448" s="29" t="str">
        <f t="shared" si="12"/>
        <v>שני</v>
      </c>
      <c r="C448" s="18" t="str">
        <f t="shared" si="13"/>
        <v>2024-07</v>
      </c>
      <c r="D448" s="30" t="s">
        <v>15</v>
      </c>
      <c r="E448" s="31" t="s">
        <v>21</v>
      </c>
      <c r="F448" s="18" t="s">
        <v>24</v>
      </c>
      <c r="G448" s="13">
        <v>993.30000000000007</v>
      </c>
      <c r="H448" s="19">
        <v>11000</v>
      </c>
      <c r="I448" s="20">
        <v>3.6120000000000001</v>
      </c>
      <c r="J448" s="13">
        <v>39732</v>
      </c>
      <c r="K448" s="13">
        <v>42519</v>
      </c>
      <c r="L448" s="13">
        <v>-3780.3</v>
      </c>
    </row>
    <row r="449" spans="1:12">
      <c r="A449" s="29">
        <v>45534</v>
      </c>
      <c r="B449" s="29" t="str">
        <f t="shared" si="12"/>
        <v>שישי</v>
      </c>
      <c r="C449" s="18" t="str">
        <f t="shared" si="13"/>
        <v>2024-08</v>
      </c>
      <c r="D449" s="30" t="s">
        <v>17</v>
      </c>
      <c r="E449" s="31" t="s">
        <v>19</v>
      </c>
      <c r="F449" s="18" t="s">
        <v>25</v>
      </c>
      <c r="G449" s="13">
        <v>914</v>
      </c>
      <c r="H449" s="19">
        <v>10000</v>
      </c>
      <c r="I449" s="20">
        <v>3.6560000000000001</v>
      </c>
      <c r="J449" s="13">
        <v>36560</v>
      </c>
      <c r="K449" s="13">
        <v>16348</v>
      </c>
      <c r="L449" s="13">
        <v>19298</v>
      </c>
    </row>
    <row r="450" spans="1:12">
      <c r="A450" s="29">
        <v>45503</v>
      </c>
      <c r="B450" s="29" t="str">
        <f t="shared" si="12"/>
        <v>שלישי</v>
      </c>
      <c r="C450" s="18" t="str">
        <f t="shared" si="13"/>
        <v>2024-07</v>
      </c>
      <c r="D450" s="30" t="s">
        <v>17</v>
      </c>
      <c r="E450" s="31" t="s">
        <v>28</v>
      </c>
      <c r="F450" s="18" t="s">
        <v>26</v>
      </c>
      <c r="G450" s="13">
        <v>3453.0250000000001</v>
      </c>
      <c r="H450" s="19">
        <v>37000</v>
      </c>
      <c r="I450" s="20">
        <v>3.7330000000000001</v>
      </c>
      <c r="J450" s="13">
        <v>138121</v>
      </c>
      <c r="K450" s="13">
        <v>17553</v>
      </c>
      <c r="L450" s="13">
        <v>117114.97500000001</v>
      </c>
    </row>
    <row r="451" spans="1:12">
      <c r="A451" s="29">
        <v>45463</v>
      </c>
      <c r="B451" s="29" t="str">
        <f t="shared" ref="B451:B514" si="14">CHOOSE(WEEKDAY(A451), "ראשון", "שני", "שלישי", "רביעי", "חמישי", "שישי", "שבת")</f>
        <v>חמישי</v>
      </c>
      <c r="C451" s="18" t="str">
        <f t="shared" ref="C451:C514" si="15">TEXT(A451, "YYYY-MM")</f>
        <v>2024-06</v>
      </c>
      <c r="D451" s="30" t="s">
        <v>14</v>
      </c>
      <c r="E451" s="31" t="s">
        <v>20</v>
      </c>
      <c r="F451" s="18" t="s">
        <v>24</v>
      </c>
      <c r="G451" s="13">
        <v>2138.4250000000002</v>
      </c>
      <c r="H451" s="19">
        <v>23000</v>
      </c>
      <c r="I451" s="20">
        <v>3.7189999999999999</v>
      </c>
      <c r="J451" s="13">
        <v>85537</v>
      </c>
      <c r="K451" s="13">
        <v>38006</v>
      </c>
      <c r="L451" s="13">
        <v>45392.574999999997</v>
      </c>
    </row>
    <row r="452" spans="1:12">
      <c r="A452" s="29">
        <v>45623</v>
      </c>
      <c r="B452" s="29" t="str">
        <f t="shared" si="14"/>
        <v>רביעי</v>
      </c>
      <c r="C452" s="18" t="str">
        <f t="shared" si="15"/>
        <v>2024-11</v>
      </c>
      <c r="D452" s="30" t="s">
        <v>15</v>
      </c>
      <c r="E452" s="31" t="s">
        <v>28</v>
      </c>
      <c r="F452" s="18" t="s">
        <v>25</v>
      </c>
      <c r="G452" s="13">
        <v>1552.95</v>
      </c>
      <c r="H452" s="19">
        <v>17000</v>
      </c>
      <c r="I452" s="20">
        <v>3.6539999999999999</v>
      </c>
      <c r="J452" s="13">
        <v>62118</v>
      </c>
      <c r="K452" s="13">
        <v>44521</v>
      </c>
      <c r="L452" s="13">
        <v>16044.05</v>
      </c>
    </row>
    <row r="453" spans="1:12">
      <c r="A453" s="29">
        <v>45477</v>
      </c>
      <c r="B453" s="29" t="str">
        <f t="shared" si="14"/>
        <v>חמישי</v>
      </c>
      <c r="C453" s="18" t="str">
        <f t="shared" si="15"/>
        <v>2024-07</v>
      </c>
      <c r="D453" s="30" t="s">
        <v>14</v>
      </c>
      <c r="E453" s="31" t="s">
        <v>19</v>
      </c>
      <c r="F453" s="18" t="s">
        <v>25</v>
      </c>
      <c r="G453" s="13">
        <v>1730.2125000000001</v>
      </c>
      <c r="H453" s="19">
        <v>18500</v>
      </c>
      <c r="I453" s="20">
        <v>3.7410000000000001</v>
      </c>
      <c r="J453" s="13">
        <v>69208.5</v>
      </c>
      <c r="K453" s="13">
        <v>35764</v>
      </c>
      <c r="L453" s="13">
        <v>31714.287499999999</v>
      </c>
    </row>
    <row r="454" spans="1:12">
      <c r="A454" s="29">
        <v>45570</v>
      </c>
      <c r="B454" s="29" t="str">
        <f t="shared" si="14"/>
        <v>שבת</v>
      </c>
      <c r="C454" s="18" t="str">
        <f t="shared" si="15"/>
        <v>2024-10</v>
      </c>
      <c r="D454" s="30" t="s">
        <v>13</v>
      </c>
      <c r="E454" s="31" t="s">
        <v>22</v>
      </c>
      <c r="F454" s="18" t="s">
        <v>27</v>
      </c>
      <c r="G454" s="13">
        <v>3675.4750000000004</v>
      </c>
      <c r="H454" s="19">
        <v>39500</v>
      </c>
      <c r="I454" s="20">
        <v>3.722</v>
      </c>
      <c r="J454" s="13">
        <v>147019</v>
      </c>
      <c r="K454" s="13">
        <v>47959</v>
      </c>
      <c r="L454" s="13">
        <v>95384.524999999994</v>
      </c>
    </row>
    <row r="455" spans="1:12">
      <c r="A455" s="29">
        <v>45548</v>
      </c>
      <c r="B455" s="29" t="str">
        <f t="shared" si="14"/>
        <v>שישי</v>
      </c>
      <c r="C455" s="18" t="str">
        <f t="shared" si="15"/>
        <v>2024-09</v>
      </c>
      <c r="D455" s="30" t="s">
        <v>17</v>
      </c>
      <c r="E455" s="31" t="s">
        <v>22</v>
      </c>
      <c r="F455" s="18" t="s">
        <v>25</v>
      </c>
      <c r="G455" s="13">
        <v>1714.4875000000002</v>
      </c>
      <c r="H455" s="19">
        <v>18500</v>
      </c>
      <c r="I455" s="20">
        <v>3.7069999999999999</v>
      </c>
      <c r="J455" s="13">
        <v>68579.5</v>
      </c>
      <c r="K455" s="13">
        <v>16133</v>
      </c>
      <c r="L455" s="13">
        <v>50732.012499999997</v>
      </c>
    </row>
    <row r="456" spans="1:12">
      <c r="A456" s="29">
        <v>45371</v>
      </c>
      <c r="B456" s="29" t="str">
        <f t="shared" si="14"/>
        <v>רביעי</v>
      </c>
      <c r="C456" s="18" t="str">
        <f t="shared" si="15"/>
        <v>2024-03</v>
      </c>
      <c r="D456" s="30" t="s">
        <v>13</v>
      </c>
      <c r="E456" s="31" t="s">
        <v>28</v>
      </c>
      <c r="F456" s="18" t="s">
        <v>26</v>
      </c>
      <c r="G456" s="13">
        <v>2162.5875000000001</v>
      </c>
      <c r="H456" s="19">
        <v>23500</v>
      </c>
      <c r="I456" s="20">
        <v>3.681</v>
      </c>
      <c r="J456" s="13">
        <v>86503.5</v>
      </c>
      <c r="K456" s="13">
        <v>29274</v>
      </c>
      <c r="L456" s="13">
        <v>55066.912499999999</v>
      </c>
    </row>
    <row r="457" spans="1:12">
      <c r="A457" s="29">
        <v>45326</v>
      </c>
      <c r="B457" s="29" t="str">
        <f t="shared" si="14"/>
        <v>ראשון</v>
      </c>
      <c r="C457" s="18" t="str">
        <f t="shared" si="15"/>
        <v>2024-02</v>
      </c>
      <c r="D457" s="30" t="s">
        <v>17</v>
      </c>
      <c r="E457" s="31" t="s">
        <v>28</v>
      </c>
      <c r="F457" s="18" t="s">
        <v>25</v>
      </c>
      <c r="G457" s="13">
        <v>1366.5</v>
      </c>
      <c r="H457" s="19">
        <v>15000</v>
      </c>
      <c r="I457" s="20">
        <v>3.6440000000000001</v>
      </c>
      <c r="J457" s="13">
        <v>54660</v>
      </c>
      <c r="K457" s="13">
        <v>22241</v>
      </c>
      <c r="L457" s="13">
        <v>31052.5</v>
      </c>
    </row>
    <row r="458" spans="1:12">
      <c r="A458" s="29">
        <v>45411</v>
      </c>
      <c r="B458" s="29" t="str">
        <f t="shared" si="14"/>
        <v>שני</v>
      </c>
      <c r="C458" s="18" t="str">
        <f t="shared" si="15"/>
        <v>2024-04</v>
      </c>
      <c r="D458" s="30" t="s">
        <v>16</v>
      </c>
      <c r="E458" s="31" t="s">
        <v>19</v>
      </c>
      <c r="F458" s="18" t="s">
        <v>27</v>
      </c>
      <c r="G458" s="13">
        <v>2004.45</v>
      </c>
      <c r="H458" s="19">
        <v>21000</v>
      </c>
      <c r="I458" s="20">
        <v>3.8180000000000001</v>
      </c>
      <c r="J458" s="13">
        <v>80178</v>
      </c>
      <c r="K458" s="13">
        <v>40473</v>
      </c>
      <c r="L458" s="13">
        <v>37700.550000000003</v>
      </c>
    </row>
    <row r="459" spans="1:12">
      <c r="A459" s="29">
        <v>45387</v>
      </c>
      <c r="B459" s="29" t="str">
        <f t="shared" si="14"/>
        <v>שישי</v>
      </c>
      <c r="C459" s="18" t="str">
        <f t="shared" si="15"/>
        <v>2024-04</v>
      </c>
      <c r="D459" s="30" t="s">
        <v>17</v>
      </c>
      <c r="E459" s="31" t="s">
        <v>18</v>
      </c>
      <c r="F459" s="18" t="s">
        <v>25</v>
      </c>
      <c r="G459" s="13">
        <v>2951.55</v>
      </c>
      <c r="H459" s="19">
        <v>31500</v>
      </c>
      <c r="I459" s="20">
        <v>3.7480000000000002</v>
      </c>
      <c r="J459" s="13">
        <v>118062</v>
      </c>
      <c r="K459" s="13">
        <v>37044</v>
      </c>
      <c r="L459" s="13">
        <v>78066.45</v>
      </c>
    </row>
    <row r="460" spans="1:12">
      <c r="A460" s="29">
        <v>45310</v>
      </c>
      <c r="B460" s="29" t="str">
        <f t="shared" si="14"/>
        <v>שישי</v>
      </c>
      <c r="C460" s="18" t="str">
        <f t="shared" si="15"/>
        <v>2024-01</v>
      </c>
      <c r="D460" s="30" t="s">
        <v>14</v>
      </c>
      <c r="E460" s="31" t="s">
        <v>28</v>
      </c>
      <c r="F460" s="18" t="s">
        <v>26</v>
      </c>
      <c r="G460" s="13">
        <v>1734.8375000000001</v>
      </c>
      <c r="H460" s="19">
        <v>18500</v>
      </c>
      <c r="I460" s="20">
        <v>3.7509999999999999</v>
      </c>
      <c r="J460" s="13">
        <v>69393.5</v>
      </c>
      <c r="K460" s="13">
        <v>26214</v>
      </c>
      <c r="L460" s="13">
        <v>41444.662499999999</v>
      </c>
    </row>
    <row r="461" spans="1:12">
      <c r="A461" s="29">
        <v>45352</v>
      </c>
      <c r="B461" s="29" t="str">
        <f t="shared" si="14"/>
        <v>שישי</v>
      </c>
      <c r="C461" s="18" t="str">
        <f t="shared" si="15"/>
        <v>2024-03</v>
      </c>
      <c r="D461" s="30" t="s">
        <v>13</v>
      </c>
      <c r="E461" s="31" t="s">
        <v>18</v>
      </c>
      <c r="F461" s="18" t="s">
        <v>26</v>
      </c>
      <c r="G461" s="13">
        <v>1247.75</v>
      </c>
      <c r="H461" s="19">
        <v>14000</v>
      </c>
      <c r="I461" s="20">
        <v>3.5649999999999999</v>
      </c>
      <c r="J461" s="13">
        <v>49910</v>
      </c>
      <c r="K461" s="13">
        <v>26367</v>
      </c>
      <c r="L461" s="13">
        <v>22295.25</v>
      </c>
    </row>
    <row r="462" spans="1:12">
      <c r="A462" s="29">
        <v>45526</v>
      </c>
      <c r="B462" s="29" t="str">
        <f t="shared" si="14"/>
        <v>חמישי</v>
      </c>
      <c r="C462" s="18" t="str">
        <f t="shared" si="15"/>
        <v>2024-08</v>
      </c>
      <c r="D462" s="30" t="s">
        <v>14</v>
      </c>
      <c r="E462" s="31" t="s">
        <v>19</v>
      </c>
      <c r="F462" s="18" t="s">
        <v>27</v>
      </c>
      <c r="G462" s="13">
        <v>3258.5</v>
      </c>
      <c r="H462" s="19">
        <v>35000</v>
      </c>
      <c r="I462" s="20">
        <v>3.7240000000000002</v>
      </c>
      <c r="J462" s="13">
        <v>130340</v>
      </c>
      <c r="K462" s="13">
        <v>44370</v>
      </c>
      <c r="L462" s="13">
        <v>82711.5</v>
      </c>
    </row>
    <row r="463" spans="1:12">
      <c r="A463" s="29">
        <v>45610</v>
      </c>
      <c r="B463" s="29" t="str">
        <f t="shared" si="14"/>
        <v>חמישי</v>
      </c>
      <c r="C463" s="18" t="str">
        <f t="shared" si="15"/>
        <v>2024-11</v>
      </c>
      <c r="D463" s="30" t="s">
        <v>14</v>
      </c>
      <c r="E463" s="31" t="s">
        <v>21</v>
      </c>
      <c r="F463" s="18" t="s">
        <v>27</v>
      </c>
      <c r="G463" s="13">
        <v>1358.65</v>
      </c>
      <c r="H463" s="19">
        <v>14500</v>
      </c>
      <c r="I463" s="20">
        <v>3.7480000000000002</v>
      </c>
      <c r="J463" s="13">
        <v>54346</v>
      </c>
      <c r="K463" s="13">
        <v>41014</v>
      </c>
      <c r="L463" s="13">
        <v>11973.35</v>
      </c>
    </row>
    <row r="464" spans="1:12">
      <c r="A464" s="29">
        <v>45606</v>
      </c>
      <c r="B464" s="29" t="str">
        <f t="shared" si="14"/>
        <v>ראשון</v>
      </c>
      <c r="C464" s="18" t="str">
        <f t="shared" si="15"/>
        <v>2024-11</v>
      </c>
      <c r="D464" s="30" t="s">
        <v>13</v>
      </c>
      <c r="E464" s="31" t="s">
        <v>19</v>
      </c>
      <c r="F464" s="18" t="s">
        <v>23</v>
      </c>
      <c r="G464" s="13">
        <v>3163.7000000000003</v>
      </c>
      <c r="H464" s="19">
        <v>34000</v>
      </c>
      <c r="I464" s="20">
        <v>3.722</v>
      </c>
      <c r="J464" s="13">
        <v>126548</v>
      </c>
      <c r="K464" s="13">
        <v>16170</v>
      </c>
      <c r="L464" s="13">
        <v>107214.3</v>
      </c>
    </row>
    <row r="465" spans="1:12">
      <c r="A465" s="29">
        <v>45569</v>
      </c>
      <c r="B465" s="29" t="str">
        <f t="shared" si="14"/>
        <v>שישי</v>
      </c>
      <c r="C465" s="18" t="str">
        <f t="shared" si="15"/>
        <v>2024-10</v>
      </c>
      <c r="D465" s="30" t="s">
        <v>17</v>
      </c>
      <c r="E465" s="31" t="s">
        <v>22</v>
      </c>
      <c r="F465" s="18" t="s">
        <v>27</v>
      </c>
      <c r="G465" s="13">
        <v>3535.9</v>
      </c>
      <c r="H465" s="19">
        <v>38000</v>
      </c>
      <c r="I465" s="20">
        <v>3.722</v>
      </c>
      <c r="J465" s="13">
        <v>141436</v>
      </c>
      <c r="K465" s="13">
        <v>20564</v>
      </c>
      <c r="L465" s="13">
        <v>117336.1</v>
      </c>
    </row>
    <row r="466" spans="1:12">
      <c r="A466" s="29">
        <v>45278</v>
      </c>
      <c r="B466" s="29" t="str">
        <f t="shared" si="14"/>
        <v>שני</v>
      </c>
      <c r="C466" s="18" t="str">
        <f t="shared" si="15"/>
        <v>2023-12</v>
      </c>
      <c r="D466" s="30" t="s">
        <v>15</v>
      </c>
      <c r="E466" s="31" t="s">
        <v>19</v>
      </c>
      <c r="F466" s="18" t="s">
        <v>27</v>
      </c>
      <c r="G466" s="13">
        <v>2511.4375</v>
      </c>
      <c r="H466" s="19">
        <v>27500</v>
      </c>
      <c r="I466" s="20">
        <v>3.653</v>
      </c>
      <c r="J466" s="13">
        <v>100457.5</v>
      </c>
      <c r="K466" s="13">
        <v>33416</v>
      </c>
      <c r="L466" s="13">
        <v>64530.0625</v>
      </c>
    </row>
    <row r="467" spans="1:12">
      <c r="A467" s="29">
        <v>45275</v>
      </c>
      <c r="B467" s="29" t="str">
        <f t="shared" si="14"/>
        <v>שישי</v>
      </c>
      <c r="C467" s="18" t="str">
        <f t="shared" si="15"/>
        <v>2023-12</v>
      </c>
      <c r="D467" s="30" t="s">
        <v>14</v>
      </c>
      <c r="E467" s="31" t="s">
        <v>28</v>
      </c>
      <c r="F467" s="18" t="s">
        <v>26</v>
      </c>
      <c r="G467" s="13">
        <v>1874.7250000000001</v>
      </c>
      <c r="H467" s="19">
        <v>20500</v>
      </c>
      <c r="I467" s="20">
        <v>3.6579999999999999</v>
      </c>
      <c r="J467" s="13">
        <v>74989</v>
      </c>
      <c r="K467" s="13">
        <v>44444</v>
      </c>
      <c r="L467" s="13">
        <v>28670.275000000001</v>
      </c>
    </row>
    <row r="468" spans="1:12">
      <c r="A468" s="29">
        <v>45303</v>
      </c>
      <c r="B468" s="29" t="str">
        <f t="shared" si="14"/>
        <v>שישי</v>
      </c>
      <c r="C468" s="18" t="str">
        <f t="shared" si="15"/>
        <v>2024-01</v>
      </c>
      <c r="D468" s="30" t="s">
        <v>14</v>
      </c>
      <c r="E468" s="31" t="s">
        <v>19</v>
      </c>
      <c r="F468" s="18" t="s">
        <v>26</v>
      </c>
      <c r="G468" s="13">
        <v>1258.2</v>
      </c>
      <c r="H468" s="19">
        <v>13500</v>
      </c>
      <c r="I468" s="20">
        <v>3.7280000000000002</v>
      </c>
      <c r="J468" s="13">
        <v>50328</v>
      </c>
      <c r="K468" s="13">
        <v>49072</v>
      </c>
      <c r="L468" s="13">
        <v>-2.2000000000000455</v>
      </c>
    </row>
    <row r="469" spans="1:12">
      <c r="A469" s="29">
        <v>45462</v>
      </c>
      <c r="B469" s="29" t="str">
        <f t="shared" si="14"/>
        <v>רביעי</v>
      </c>
      <c r="C469" s="18" t="str">
        <f t="shared" si="15"/>
        <v>2024-06</v>
      </c>
      <c r="D469" s="30" t="s">
        <v>15</v>
      </c>
      <c r="E469" s="31" t="s">
        <v>28</v>
      </c>
      <c r="F469" s="18" t="s">
        <v>24</v>
      </c>
      <c r="G469" s="13">
        <v>1950.9</v>
      </c>
      <c r="H469" s="19">
        <v>21000</v>
      </c>
      <c r="I469" s="20">
        <v>3.7160000000000002</v>
      </c>
      <c r="J469" s="13">
        <v>78036</v>
      </c>
      <c r="K469" s="13">
        <v>46686</v>
      </c>
      <c r="L469" s="13">
        <v>29399.1</v>
      </c>
    </row>
    <row r="470" spans="1:12">
      <c r="A470" s="29">
        <v>45313</v>
      </c>
      <c r="B470" s="29" t="str">
        <f t="shared" si="14"/>
        <v>שני</v>
      </c>
      <c r="C470" s="18" t="str">
        <f t="shared" si="15"/>
        <v>2024-01</v>
      </c>
      <c r="D470" s="30" t="s">
        <v>16</v>
      </c>
      <c r="E470" s="31" t="s">
        <v>28</v>
      </c>
      <c r="F470" s="18" t="s">
        <v>27</v>
      </c>
      <c r="G470" s="13">
        <v>3394.8</v>
      </c>
      <c r="H470" s="19">
        <v>36000</v>
      </c>
      <c r="I470" s="20">
        <v>3.7719999999999998</v>
      </c>
      <c r="J470" s="13">
        <v>135792</v>
      </c>
      <c r="K470" s="13">
        <v>41243</v>
      </c>
      <c r="L470" s="13">
        <v>91154.2</v>
      </c>
    </row>
    <row r="471" spans="1:12">
      <c r="A471" s="29">
        <v>45329</v>
      </c>
      <c r="B471" s="29" t="str">
        <f t="shared" si="14"/>
        <v>רביעי</v>
      </c>
      <c r="C471" s="18" t="str">
        <f t="shared" si="15"/>
        <v>2024-02</v>
      </c>
      <c r="D471" s="30" t="s">
        <v>15</v>
      </c>
      <c r="E471" s="31" t="s">
        <v>22</v>
      </c>
      <c r="F471" s="18" t="s">
        <v>27</v>
      </c>
      <c r="G471" s="13">
        <v>1322.4</v>
      </c>
      <c r="H471" s="19">
        <v>14500</v>
      </c>
      <c r="I471" s="20">
        <v>3.6480000000000001</v>
      </c>
      <c r="J471" s="13">
        <v>52896</v>
      </c>
      <c r="K471" s="13">
        <v>41356</v>
      </c>
      <c r="L471" s="13">
        <v>10217.6</v>
      </c>
    </row>
    <row r="472" spans="1:12">
      <c r="A472" s="29">
        <v>45472</v>
      </c>
      <c r="B472" s="29" t="str">
        <f t="shared" si="14"/>
        <v>שבת</v>
      </c>
      <c r="C472" s="18" t="str">
        <f t="shared" si="15"/>
        <v>2024-06</v>
      </c>
      <c r="D472" s="30" t="s">
        <v>14</v>
      </c>
      <c r="E472" s="31" t="s">
        <v>28</v>
      </c>
      <c r="F472" s="18" t="s">
        <v>24</v>
      </c>
      <c r="G472" s="13">
        <v>2678.2875000000004</v>
      </c>
      <c r="H472" s="19">
        <v>28500</v>
      </c>
      <c r="I472" s="20">
        <v>3.7589999999999999</v>
      </c>
      <c r="J472" s="13">
        <v>107131.5</v>
      </c>
      <c r="K472" s="13">
        <v>15570</v>
      </c>
      <c r="L472" s="13">
        <v>88883.212499999994</v>
      </c>
    </row>
    <row r="473" spans="1:12">
      <c r="A473" s="29">
        <v>45325</v>
      </c>
      <c r="B473" s="29" t="str">
        <f t="shared" si="14"/>
        <v>שבת</v>
      </c>
      <c r="C473" s="18" t="str">
        <f t="shared" si="15"/>
        <v>2024-02</v>
      </c>
      <c r="D473" s="30" t="s">
        <v>16</v>
      </c>
      <c r="E473" s="31" t="s">
        <v>22</v>
      </c>
      <c r="F473" s="18" t="s">
        <v>27</v>
      </c>
      <c r="G473" s="13">
        <v>2323.0500000000002</v>
      </c>
      <c r="H473" s="19">
        <v>25500</v>
      </c>
      <c r="I473" s="20">
        <v>3.6440000000000001</v>
      </c>
      <c r="J473" s="13">
        <v>92922</v>
      </c>
      <c r="K473" s="13">
        <v>37413</v>
      </c>
      <c r="L473" s="13">
        <v>53185.95</v>
      </c>
    </row>
    <row r="474" spans="1:12">
      <c r="A474" s="29">
        <v>45530</v>
      </c>
      <c r="B474" s="29" t="str">
        <f t="shared" si="14"/>
        <v>שני</v>
      </c>
      <c r="C474" s="18" t="str">
        <f t="shared" si="15"/>
        <v>2024-08</v>
      </c>
      <c r="D474" s="30" t="s">
        <v>17</v>
      </c>
      <c r="E474" s="31" t="s">
        <v>18</v>
      </c>
      <c r="F474" s="18" t="s">
        <v>25</v>
      </c>
      <c r="G474" s="13">
        <v>3345.2250000000004</v>
      </c>
      <c r="H474" s="19">
        <v>36500</v>
      </c>
      <c r="I474" s="20">
        <v>3.6659999999999999</v>
      </c>
      <c r="J474" s="13">
        <v>133809</v>
      </c>
      <c r="K474" s="13">
        <v>38603</v>
      </c>
      <c r="L474" s="13">
        <v>91860.774999999994</v>
      </c>
    </row>
    <row r="475" spans="1:12">
      <c r="A475" s="29">
        <v>45415</v>
      </c>
      <c r="B475" s="29" t="str">
        <f t="shared" si="14"/>
        <v>שישי</v>
      </c>
      <c r="C475" s="18" t="str">
        <f t="shared" si="15"/>
        <v>2024-05</v>
      </c>
      <c r="D475" s="30" t="s">
        <v>13</v>
      </c>
      <c r="E475" s="31" t="s">
        <v>28</v>
      </c>
      <c r="F475" s="18" t="s">
        <v>26</v>
      </c>
      <c r="G475" s="13">
        <v>1116.9000000000001</v>
      </c>
      <c r="H475" s="19">
        <v>12000</v>
      </c>
      <c r="I475" s="20">
        <v>3.7229999999999999</v>
      </c>
      <c r="J475" s="13">
        <v>44676</v>
      </c>
      <c r="K475" s="13">
        <v>47155</v>
      </c>
      <c r="L475" s="13">
        <v>-3595.9</v>
      </c>
    </row>
    <row r="476" spans="1:12">
      <c r="A476" s="29">
        <v>45576</v>
      </c>
      <c r="B476" s="29" t="str">
        <f t="shared" si="14"/>
        <v>שישי</v>
      </c>
      <c r="C476" s="18" t="str">
        <f t="shared" si="15"/>
        <v>2024-10</v>
      </c>
      <c r="D476" s="30" t="s">
        <v>13</v>
      </c>
      <c r="E476" s="31" t="s">
        <v>18</v>
      </c>
      <c r="F476" s="18" t="s">
        <v>24</v>
      </c>
      <c r="G476" s="13">
        <v>2264.4</v>
      </c>
      <c r="H476" s="19">
        <v>24000</v>
      </c>
      <c r="I476" s="20">
        <v>3.774</v>
      </c>
      <c r="J476" s="13">
        <v>90576</v>
      </c>
      <c r="K476" s="13">
        <v>48057</v>
      </c>
      <c r="L476" s="13">
        <v>40254.6</v>
      </c>
    </row>
    <row r="477" spans="1:12">
      <c r="A477" s="29">
        <v>45287</v>
      </c>
      <c r="B477" s="29" t="str">
        <f t="shared" si="14"/>
        <v>רביעי</v>
      </c>
      <c r="C477" s="18" t="str">
        <f t="shared" si="15"/>
        <v>2023-12</v>
      </c>
      <c r="D477" s="30" t="s">
        <v>13</v>
      </c>
      <c r="E477" s="31" t="s">
        <v>21</v>
      </c>
      <c r="F477" s="18" t="s">
        <v>24</v>
      </c>
      <c r="G477" s="13">
        <v>906</v>
      </c>
      <c r="H477" s="19">
        <v>10000</v>
      </c>
      <c r="I477" s="20">
        <v>3.6240000000000001</v>
      </c>
      <c r="J477" s="13">
        <v>36240</v>
      </c>
      <c r="K477" s="13">
        <v>18387</v>
      </c>
      <c r="L477" s="13">
        <v>16947</v>
      </c>
    </row>
    <row r="478" spans="1:12">
      <c r="A478" s="29">
        <v>45496</v>
      </c>
      <c r="B478" s="29" t="str">
        <f t="shared" si="14"/>
        <v>שלישי</v>
      </c>
      <c r="C478" s="18" t="str">
        <f t="shared" si="15"/>
        <v>2024-07</v>
      </c>
      <c r="D478" s="30" t="s">
        <v>13</v>
      </c>
      <c r="E478" s="31" t="s">
        <v>19</v>
      </c>
      <c r="F478" s="18" t="s">
        <v>24</v>
      </c>
      <c r="G478" s="13">
        <v>1223.7750000000001</v>
      </c>
      <c r="H478" s="19">
        <v>13500</v>
      </c>
      <c r="I478" s="20">
        <v>3.6259999999999999</v>
      </c>
      <c r="J478" s="13">
        <v>48951</v>
      </c>
      <c r="K478" s="13">
        <v>49969</v>
      </c>
      <c r="L478" s="13">
        <v>-2241.7750000000001</v>
      </c>
    </row>
    <row r="479" spans="1:12">
      <c r="A479" s="29">
        <v>45270</v>
      </c>
      <c r="B479" s="29" t="str">
        <f t="shared" si="14"/>
        <v>ראשון</v>
      </c>
      <c r="C479" s="18" t="str">
        <f t="shared" si="15"/>
        <v>2023-12</v>
      </c>
      <c r="D479" s="30" t="s">
        <v>16</v>
      </c>
      <c r="E479" s="31" t="s">
        <v>18</v>
      </c>
      <c r="F479" s="18" t="s">
        <v>27</v>
      </c>
      <c r="G479" s="13">
        <v>2542.375</v>
      </c>
      <c r="H479" s="19">
        <v>27500</v>
      </c>
      <c r="I479" s="20">
        <v>3.698</v>
      </c>
      <c r="J479" s="13">
        <v>101695</v>
      </c>
      <c r="K479" s="13">
        <v>32915</v>
      </c>
      <c r="L479" s="13">
        <v>66237.625</v>
      </c>
    </row>
    <row r="480" spans="1:12">
      <c r="A480" s="29">
        <v>45265</v>
      </c>
      <c r="B480" s="29" t="str">
        <f t="shared" si="14"/>
        <v>שלישי</v>
      </c>
      <c r="C480" s="18" t="str">
        <f t="shared" si="15"/>
        <v>2023-12</v>
      </c>
      <c r="D480" s="30" t="s">
        <v>17</v>
      </c>
      <c r="E480" s="31" t="s">
        <v>22</v>
      </c>
      <c r="F480" s="18" t="s">
        <v>27</v>
      </c>
      <c r="G480" s="13">
        <v>1118.4000000000001</v>
      </c>
      <c r="H480" s="19">
        <v>12000</v>
      </c>
      <c r="I480" s="20">
        <v>3.7280000000000002</v>
      </c>
      <c r="J480" s="13">
        <v>44736</v>
      </c>
      <c r="K480" s="13">
        <v>49807</v>
      </c>
      <c r="L480" s="13">
        <v>-6189.4</v>
      </c>
    </row>
    <row r="481" spans="1:12">
      <c r="A481" s="29">
        <v>45594</v>
      </c>
      <c r="B481" s="29" t="str">
        <f t="shared" si="14"/>
        <v>שלישי</v>
      </c>
      <c r="C481" s="18" t="str">
        <f t="shared" si="15"/>
        <v>2024-10</v>
      </c>
      <c r="D481" s="30" t="s">
        <v>17</v>
      </c>
      <c r="E481" s="31" t="s">
        <v>18</v>
      </c>
      <c r="F481" s="18" t="s">
        <v>25</v>
      </c>
      <c r="G481" s="13">
        <v>1778.4</v>
      </c>
      <c r="H481" s="19">
        <v>19000</v>
      </c>
      <c r="I481" s="20">
        <v>3.7440000000000002</v>
      </c>
      <c r="J481" s="13">
        <v>71136</v>
      </c>
      <c r="K481" s="13">
        <v>26309</v>
      </c>
      <c r="L481" s="13">
        <v>43048.6</v>
      </c>
    </row>
    <row r="482" spans="1:12">
      <c r="A482" s="29">
        <v>45296</v>
      </c>
      <c r="B482" s="29" t="str">
        <f t="shared" si="14"/>
        <v>שישי</v>
      </c>
      <c r="C482" s="18" t="str">
        <f t="shared" si="15"/>
        <v>2024-01</v>
      </c>
      <c r="D482" s="30" t="s">
        <v>17</v>
      </c>
      <c r="E482" s="31" t="s">
        <v>21</v>
      </c>
      <c r="F482" s="18" t="s">
        <v>25</v>
      </c>
      <c r="G482" s="13">
        <v>1919.4</v>
      </c>
      <c r="H482" s="19">
        <v>21000</v>
      </c>
      <c r="I482" s="20">
        <v>3.6560000000000001</v>
      </c>
      <c r="J482" s="13">
        <v>76776</v>
      </c>
      <c r="K482" s="13">
        <v>26688</v>
      </c>
      <c r="L482" s="13">
        <v>48168.6</v>
      </c>
    </row>
    <row r="483" spans="1:12">
      <c r="A483" s="29">
        <v>45599</v>
      </c>
      <c r="B483" s="29" t="str">
        <f t="shared" si="14"/>
        <v>ראשון</v>
      </c>
      <c r="C483" s="18" t="str">
        <f t="shared" si="15"/>
        <v>2024-11</v>
      </c>
      <c r="D483" s="30" t="s">
        <v>16</v>
      </c>
      <c r="E483" s="31" t="s">
        <v>19</v>
      </c>
      <c r="F483" s="18" t="s">
        <v>27</v>
      </c>
      <c r="G483" s="13">
        <v>2021.5375000000001</v>
      </c>
      <c r="H483" s="19">
        <v>21500</v>
      </c>
      <c r="I483" s="20">
        <v>3.7610000000000001</v>
      </c>
      <c r="J483" s="13">
        <v>80861.5</v>
      </c>
      <c r="K483" s="13">
        <v>24613</v>
      </c>
      <c r="L483" s="13">
        <v>54226.962500000001</v>
      </c>
    </row>
    <row r="484" spans="1:12">
      <c r="A484" s="29">
        <v>45496</v>
      </c>
      <c r="B484" s="29" t="str">
        <f t="shared" si="14"/>
        <v>שלישי</v>
      </c>
      <c r="C484" s="18" t="str">
        <f t="shared" si="15"/>
        <v>2024-07</v>
      </c>
      <c r="D484" s="30" t="s">
        <v>16</v>
      </c>
      <c r="E484" s="31" t="s">
        <v>22</v>
      </c>
      <c r="F484" s="18" t="s">
        <v>26</v>
      </c>
      <c r="G484" s="13">
        <v>2039.625</v>
      </c>
      <c r="H484" s="19">
        <v>22500</v>
      </c>
      <c r="I484" s="20">
        <v>3.6259999999999999</v>
      </c>
      <c r="J484" s="13">
        <v>81585</v>
      </c>
      <c r="K484" s="13">
        <v>26907</v>
      </c>
      <c r="L484" s="13">
        <v>52638.375</v>
      </c>
    </row>
    <row r="485" spans="1:12">
      <c r="A485" s="29">
        <v>45500</v>
      </c>
      <c r="B485" s="29" t="str">
        <f t="shared" si="14"/>
        <v>שבת</v>
      </c>
      <c r="C485" s="18" t="str">
        <f t="shared" si="15"/>
        <v>2024-07</v>
      </c>
      <c r="D485" s="30" t="s">
        <v>14</v>
      </c>
      <c r="E485" s="31" t="s">
        <v>28</v>
      </c>
      <c r="F485" s="18" t="s">
        <v>27</v>
      </c>
      <c r="G485" s="13">
        <v>1380</v>
      </c>
      <c r="H485" s="19">
        <v>15000</v>
      </c>
      <c r="I485" s="20">
        <v>3.68</v>
      </c>
      <c r="J485" s="13">
        <v>55200</v>
      </c>
      <c r="K485" s="13">
        <v>35697</v>
      </c>
      <c r="L485" s="13">
        <v>18123</v>
      </c>
    </row>
    <row r="486" spans="1:12">
      <c r="A486" s="29">
        <v>45504</v>
      </c>
      <c r="B486" s="29" t="str">
        <f t="shared" si="14"/>
        <v>רביעי</v>
      </c>
      <c r="C486" s="18" t="str">
        <f t="shared" si="15"/>
        <v>2024-07</v>
      </c>
      <c r="D486" s="30" t="s">
        <v>15</v>
      </c>
      <c r="E486" s="31" t="s">
        <v>28</v>
      </c>
      <c r="F486" s="18" t="s">
        <v>23</v>
      </c>
      <c r="G486" s="13">
        <v>2683.9875000000002</v>
      </c>
      <c r="H486" s="19">
        <v>28500</v>
      </c>
      <c r="I486" s="20">
        <v>3.7669999999999999</v>
      </c>
      <c r="J486" s="13">
        <v>107359.5</v>
      </c>
      <c r="K486" s="13">
        <v>47633</v>
      </c>
      <c r="L486" s="13">
        <v>57042.512499999997</v>
      </c>
    </row>
    <row r="487" spans="1:12">
      <c r="A487" s="29">
        <v>45575</v>
      </c>
      <c r="B487" s="29" t="str">
        <f t="shared" si="14"/>
        <v>חמישי</v>
      </c>
      <c r="C487" s="18" t="str">
        <f t="shared" si="15"/>
        <v>2024-10</v>
      </c>
      <c r="D487" s="30" t="s">
        <v>13</v>
      </c>
      <c r="E487" s="31" t="s">
        <v>22</v>
      </c>
      <c r="F487" s="18" t="s">
        <v>27</v>
      </c>
      <c r="G487" s="13">
        <v>1603.95</v>
      </c>
      <c r="H487" s="19">
        <v>17000</v>
      </c>
      <c r="I487" s="20">
        <v>3.774</v>
      </c>
      <c r="J487" s="13">
        <v>64158</v>
      </c>
      <c r="K487" s="13">
        <v>43062</v>
      </c>
      <c r="L487" s="13">
        <v>19492.05</v>
      </c>
    </row>
    <row r="488" spans="1:12">
      <c r="A488" s="29">
        <v>45374</v>
      </c>
      <c r="B488" s="29" t="str">
        <f t="shared" si="14"/>
        <v>שבת</v>
      </c>
      <c r="C488" s="18" t="str">
        <f t="shared" si="15"/>
        <v>2024-03</v>
      </c>
      <c r="D488" s="30" t="s">
        <v>17</v>
      </c>
      <c r="E488" s="31" t="s">
        <v>28</v>
      </c>
      <c r="F488" s="18" t="s">
        <v>26</v>
      </c>
      <c r="G488" s="13">
        <v>2037.375</v>
      </c>
      <c r="H488" s="19">
        <v>22500</v>
      </c>
      <c r="I488" s="20">
        <v>3.6219999999999999</v>
      </c>
      <c r="J488" s="13">
        <v>81495</v>
      </c>
      <c r="K488" s="13">
        <v>38744</v>
      </c>
      <c r="L488" s="13">
        <v>40713.625</v>
      </c>
    </row>
    <row r="489" spans="1:12">
      <c r="A489" s="29">
        <v>45574</v>
      </c>
      <c r="B489" s="29" t="str">
        <f t="shared" si="14"/>
        <v>רביעי</v>
      </c>
      <c r="C489" s="18" t="str">
        <f t="shared" si="15"/>
        <v>2024-10</v>
      </c>
      <c r="D489" s="30" t="s">
        <v>16</v>
      </c>
      <c r="E489" s="31" t="s">
        <v>28</v>
      </c>
      <c r="F489" s="18" t="s">
        <v>27</v>
      </c>
      <c r="G489" s="13">
        <v>1504</v>
      </c>
      <c r="H489" s="19">
        <v>16000</v>
      </c>
      <c r="I489" s="20">
        <v>3.76</v>
      </c>
      <c r="J489" s="13">
        <v>60160</v>
      </c>
      <c r="K489" s="13">
        <v>44519</v>
      </c>
      <c r="L489" s="13">
        <v>14137</v>
      </c>
    </row>
    <row r="490" spans="1:12">
      <c r="A490" s="29">
        <v>45484</v>
      </c>
      <c r="B490" s="29" t="str">
        <f t="shared" si="14"/>
        <v>חמישי</v>
      </c>
      <c r="C490" s="18" t="str">
        <f t="shared" si="15"/>
        <v>2024-07</v>
      </c>
      <c r="D490" s="30" t="s">
        <v>16</v>
      </c>
      <c r="E490" s="31" t="s">
        <v>21</v>
      </c>
      <c r="F490" s="18" t="s">
        <v>27</v>
      </c>
      <c r="G490" s="13">
        <v>2548.7000000000003</v>
      </c>
      <c r="H490" s="19">
        <v>28000</v>
      </c>
      <c r="I490" s="20">
        <v>3.641</v>
      </c>
      <c r="J490" s="13">
        <v>101948</v>
      </c>
      <c r="K490" s="13">
        <v>48374</v>
      </c>
      <c r="L490" s="13">
        <v>51025.3</v>
      </c>
    </row>
    <row r="491" spans="1:12">
      <c r="A491" s="29">
        <v>45599</v>
      </c>
      <c r="B491" s="29" t="str">
        <f t="shared" si="14"/>
        <v>ראשון</v>
      </c>
      <c r="C491" s="18" t="str">
        <f t="shared" si="15"/>
        <v>2024-11</v>
      </c>
      <c r="D491" s="30" t="s">
        <v>13</v>
      </c>
      <c r="E491" s="31" t="s">
        <v>19</v>
      </c>
      <c r="F491" s="18" t="s">
        <v>23</v>
      </c>
      <c r="G491" s="13">
        <v>1880.5</v>
      </c>
      <c r="H491" s="19">
        <v>20000</v>
      </c>
      <c r="I491" s="20">
        <v>3.7610000000000001</v>
      </c>
      <c r="J491" s="13">
        <v>75220</v>
      </c>
      <c r="K491" s="13">
        <v>29647</v>
      </c>
      <c r="L491" s="13">
        <v>43692.5</v>
      </c>
    </row>
    <row r="492" spans="1:12">
      <c r="A492" s="29">
        <v>45338</v>
      </c>
      <c r="B492" s="29" t="str">
        <f t="shared" si="14"/>
        <v>שישי</v>
      </c>
      <c r="C492" s="18" t="str">
        <f t="shared" si="15"/>
        <v>2024-02</v>
      </c>
      <c r="D492" s="30" t="s">
        <v>14</v>
      </c>
      <c r="E492" s="31" t="s">
        <v>21</v>
      </c>
      <c r="F492" s="18" t="s">
        <v>26</v>
      </c>
      <c r="G492" s="13">
        <v>3067.65</v>
      </c>
      <c r="H492" s="19">
        <v>34000</v>
      </c>
      <c r="I492" s="20">
        <v>3.609</v>
      </c>
      <c r="J492" s="13">
        <v>122706</v>
      </c>
      <c r="K492" s="13">
        <v>24703</v>
      </c>
      <c r="L492" s="13">
        <v>94935.35</v>
      </c>
    </row>
    <row r="493" spans="1:12">
      <c r="A493" s="29">
        <v>45624</v>
      </c>
      <c r="B493" s="29" t="str">
        <f t="shared" si="14"/>
        <v>חמישי</v>
      </c>
      <c r="C493" s="18" t="str">
        <f t="shared" si="15"/>
        <v>2024-11</v>
      </c>
      <c r="D493" s="30" t="s">
        <v>13</v>
      </c>
      <c r="E493" s="31" t="s">
        <v>21</v>
      </c>
      <c r="F493" s="18" t="s">
        <v>25</v>
      </c>
      <c r="G493" s="13">
        <v>3144.6750000000002</v>
      </c>
      <c r="H493" s="19">
        <v>34500</v>
      </c>
      <c r="I493" s="20">
        <v>3.6459999999999999</v>
      </c>
      <c r="J493" s="13">
        <v>125787</v>
      </c>
      <c r="K493" s="13">
        <v>32633</v>
      </c>
      <c r="L493" s="13">
        <v>90009.324999999997</v>
      </c>
    </row>
    <row r="494" spans="1:12">
      <c r="A494" s="29">
        <v>45361</v>
      </c>
      <c r="B494" s="29" t="str">
        <f t="shared" si="14"/>
        <v>ראשון</v>
      </c>
      <c r="C494" s="18" t="str">
        <f t="shared" si="15"/>
        <v>2024-03</v>
      </c>
      <c r="D494" s="30" t="s">
        <v>14</v>
      </c>
      <c r="E494" s="31" t="s">
        <v>19</v>
      </c>
      <c r="F494" s="18" t="s">
        <v>23</v>
      </c>
      <c r="G494" s="13">
        <v>1520.65</v>
      </c>
      <c r="H494" s="19">
        <v>17000</v>
      </c>
      <c r="I494" s="20">
        <v>3.5779999999999998</v>
      </c>
      <c r="J494" s="13">
        <v>60826</v>
      </c>
      <c r="K494" s="13">
        <v>16209</v>
      </c>
      <c r="L494" s="13">
        <v>43096.35</v>
      </c>
    </row>
    <row r="495" spans="1:12">
      <c r="A495" s="29">
        <v>45354</v>
      </c>
      <c r="B495" s="29" t="str">
        <f t="shared" si="14"/>
        <v>ראשון</v>
      </c>
      <c r="C495" s="18" t="str">
        <f t="shared" si="15"/>
        <v>2024-03</v>
      </c>
      <c r="D495" s="30" t="s">
        <v>14</v>
      </c>
      <c r="E495" s="31" t="s">
        <v>21</v>
      </c>
      <c r="F495" s="18" t="s">
        <v>24</v>
      </c>
      <c r="G495" s="13">
        <v>2450.9375</v>
      </c>
      <c r="H495" s="19">
        <v>27500</v>
      </c>
      <c r="I495" s="20">
        <v>3.5649999999999999</v>
      </c>
      <c r="J495" s="13">
        <v>98037.5</v>
      </c>
      <c r="K495" s="13">
        <v>39577</v>
      </c>
      <c r="L495" s="13">
        <v>56009.5625</v>
      </c>
    </row>
    <row r="496" spans="1:12">
      <c r="A496" s="29">
        <v>45565</v>
      </c>
      <c r="B496" s="29" t="str">
        <f t="shared" si="14"/>
        <v>שני</v>
      </c>
      <c r="C496" s="18" t="str">
        <f t="shared" si="15"/>
        <v>2024-09</v>
      </c>
      <c r="D496" s="30" t="s">
        <v>14</v>
      </c>
      <c r="E496" s="31" t="s">
        <v>28</v>
      </c>
      <c r="F496" s="18" t="s">
        <v>24</v>
      </c>
      <c r="G496" s="13">
        <v>1066.625</v>
      </c>
      <c r="H496" s="19">
        <v>11500</v>
      </c>
      <c r="I496" s="20">
        <v>3.71</v>
      </c>
      <c r="J496" s="13">
        <v>42665</v>
      </c>
      <c r="K496" s="13">
        <v>40894</v>
      </c>
      <c r="L496" s="13">
        <v>704.375</v>
      </c>
    </row>
    <row r="497" spans="1:12">
      <c r="A497" s="29">
        <v>45371</v>
      </c>
      <c r="B497" s="29" t="str">
        <f t="shared" si="14"/>
        <v>רביעי</v>
      </c>
      <c r="C497" s="18" t="str">
        <f t="shared" si="15"/>
        <v>2024-03</v>
      </c>
      <c r="D497" s="30" t="s">
        <v>17</v>
      </c>
      <c r="E497" s="31" t="s">
        <v>19</v>
      </c>
      <c r="F497" s="18" t="s">
        <v>27</v>
      </c>
      <c r="G497" s="13">
        <v>1426.3875</v>
      </c>
      <c r="H497" s="19">
        <v>15500</v>
      </c>
      <c r="I497" s="20">
        <v>3.681</v>
      </c>
      <c r="J497" s="13">
        <v>57055.5</v>
      </c>
      <c r="K497" s="13">
        <v>34166</v>
      </c>
      <c r="L497" s="13">
        <v>21463.112499999999</v>
      </c>
    </row>
    <row r="498" spans="1:12">
      <c r="A498" s="29">
        <v>45478</v>
      </c>
      <c r="B498" s="29" t="str">
        <f t="shared" si="14"/>
        <v>שישי</v>
      </c>
      <c r="C498" s="18" t="str">
        <f t="shared" si="15"/>
        <v>2024-07</v>
      </c>
      <c r="D498" s="30" t="s">
        <v>14</v>
      </c>
      <c r="E498" s="31" t="s">
        <v>21</v>
      </c>
      <c r="F498" s="18" t="s">
        <v>27</v>
      </c>
      <c r="G498" s="13">
        <v>3023.3125</v>
      </c>
      <c r="H498" s="19">
        <v>32500</v>
      </c>
      <c r="I498" s="20">
        <v>3.7210000000000001</v>
      </c>
      <c r="J498" s="13">
        <v>120932.5</v>
      </c>
      <c r="K498" s="13">
        <v>33280</v>
      </c>
      <c r="L498" s="13">
        <v>84629.1875</v>
      </c>
    </row>
    <row r="499" spans="1:12">
      <c r="A499" s="29">
        <v>45573</v>
      </c>
      <c r="B499" s="29" t="str">
        <f t="shared" si="14"/>
        <v>שלישי</v>
      </c>
      <c r="C499" s="18" t="str">
        <f t="shared" si="15"/>
        <v>2024-10</v>
      </c>
      <c r="D499" s="30" t="s">
        <v>14</v>
      </c>
      <c r="E499" s="31" t="s">
        <v>28</v>
      </c>
      <c r="F499" s="18" t="s">
        <v>27</v>
      </c>
      <c r="G499" s="13">
        <v>3772</v>
      </c>
      <c r="H499" s="19">
        <v>40000</v>
      </c>
      <c r="I499" s="20">
        <v>3.7719999999999998</v>
      </c>
      <c r="J499" s="13">
        <v>150880</v>
      </c>
      <c r="K499" s="13">
        <v>27878</v>
      </c>
      <c r="L499" s="13">
        <v>119230</v>
      </c>
    </row>
    <row r="500" spans="1:12">
      <c r="A500" s="29">
        <v>45577</v>
      </c>
      <c r="B500" s="29" t="str">
        <f t="shared" si="14"/>
        <v>שבת</v>
      </c>
      <c r="C500" s="18" t="str">
        <f t="shared" si="15"/>
        <v>2024-10</v>
      </c>
      <c r="D500" s="30" t="s">
        <v>17</v>
      </c>
      <c r="E500" s="31" t="s">
        <v>20</v>
      </c>
      <c r="F500" s="18" t="s">
        <v>25</v>
      </c>
      <c r="G500" s="13">
        <v>2736.15</v>
      </c>
      <c r="H500" s="19">
        <v>29000</v>
      </c>
      <c r="I500" s="20">
        <v>3.774</v>
      </c>
      <c r="J500" s="13">
        <v>109446</v>
      </c>
      <c r="K500" s="13">
        <v>32146</v>
      </c>
      <c r="L500" s="13">
        <v>74563.850000000006</v>
      </c>
    </row>
    <row r="501" spans="1:12">
      <c r="A501" s="29">
        <v>45517</v>
      </c>
      <c r="B501" s="29" t="str">
        <f t="shared" si="14"/>
        <v>שלישי</v>
      </c>
      <c r="C501" s="18" t="str">
        <f t="shared" si="15"/>
        <v>2024-08</v>
      </c>
      <c r="D501" s="30" t="s">
        <v>14</v>
      </c>
      <c r="E501" s="31" t="s">
        <v>19</v>
      </c>
      <c r="F501" s="18" t="s">
        <v>24</v>
      </c>
      <c r="G501" s="13">
        <v>1743.625</v>
      </c>
      <c r="H501" s="19">
        <v>18500</v>
      </c>
      <c r="I501" s="20">
        <v>3.77</v>
      </c>
      <c r="J501" s="13">
        <v>69745</v>
      </c>
      <c r="K501" s="13">
        <v>44618</v>
      </c>
      <c r="L501" s="13">
        <v>23383.375</v>
      </c>
    </row>
    <row r="502" spans="1:12">
      <c r="A502" s="29">
        <v>45276</v>
      </c>
      <c r="B502" s="29" t="str">
        <f t="shared" si="14"/>
        <v>שבת</v>
      </c>
      <c r="C502" s="18" t="str">
        <f t="shared" si="15"/>
        <v>2023-12</v>
      </c>
      <c r="D502" s="30" t="s">
        <v>14</v>
      </c>
      <c r="E502" s="31" t="s">
        <v>21</v>
      </c>
      <c r="F502" s="18" t="s">
        <v>26</v>
      </c>
      <c r="G502" s="13">
        <v>2514.875</v>
      </c>
      <c r="H502" s="19">
        <v>27500</v>
      </c>
      <c r="I502" s="20">
        <v>3.6579999999999999</v>
      </c>
      <c r="J502" s="13">
        <v>100595</v>
      </c>
      <c r="K502" s="13">
        <v>26891</v>
      </c>
      <c r="L502" s="13">
        <v>71189.125</v>
      </c>
    </row>
    <row r="503" spans="1:12">
      <c r="A503" s="29">
        <v>45358</v>
      </c>
      <c r="B503" s="29" t="str">
        <f t="shared" si="14"/>
        <v>חמישי</v>
      </c>
      <c r="C503" s="18" t="str">
        <f t="shared" si="15"/>
        <v>2024-03</v>
      </c>
      <c r="D503" s="30" t="s">
        <v>15</v>
      </c>
      <c r="E503" s="31" t="s">
        <v>20</v>
      </c>
      <c r="F503" s="18" t="s">
        <v>25</v>
      </c>
      <c r="G503" s="13">
        <v>3545.125</v>
      </c>
      <c r="H503" s="19">
        <v>39500</v>
      </c>
      <c r="I503" s="20">
        <v>3.59</v>
      </c>
      <c r="J503" s="13">
        <v>141805</v>
      </c>
      <c r="K503" s="13">
        <v>47248</v>
      </c>
      <c r="L503" s="13">
        <v>91011.875</v>
      </c>
    </row>
    <row r="504" spans="1:12">
      <c r="A504" s="29">
        <v>45415</v>
      </c>
      <c r="B504" s="29" t="str">
        <f t="shared" si="14"/>
        <v>שישי</v>
      </c>
      <c r="C504" s="18" t="str">
        <f t="shared" si="15"/>
        <v>2024-05</v>
      </c>
      <c r="D504" s="30" t="s">
        <v>15</v>
      </c>
      <c r="E504" s="31" t="s">
        <v>19</v>
      </c>
      <c r="F504" s="18" t="s">
        <v>25</v>
      </c>
      <c r="G504" s="13">
        <v>930.75</v>
      </c>
      <c r="H504" s="19">
        <v>10000</v>
      </c>
      <c r="I504" s="20">
        <v>3.7229999999999999</v>
      </c>
      <c r="J504" s="13">
        <v>37230</v>
      </c>
      <c r="K504" s="13">
        <v>36745</v>
      </c>
      <c r="L504" s="13">
        <v>-445.75</v>
      </c>
    </row>
    <row r="505" spans="1:12">
      <c r="A505" s="29">
        <v>45523</v>
      </c>
      <c r="B505" s="29" t="str">
        <f t="shared" si="14"/>
        <v>שני</v>
      </c>
      <c r="C505" s="18" t="str">
        <f t="shared" si="15"/>
        <v>2024-08</v>
      </c>
      <c r="D505" s="30" t="s">
        <v>13</v>
      </c>
      <c r="E505" s="31" t="s">
        <v>22</v>
      </c>
      <c r="F505" s="18" t="s">
        <v>27</v>
      </c>
      <c r="G505" s="13">
        <v>1665.45</v>
      </c>
      <c r="H505" s="19">
        <v>18000</v>
      </c>
      <c r="I505" s="20">
        <v>3.7010000000000001</v>
      </c>
      <c r="J505" s="13">
        <v>66618</v>
      </c>
      <c r="K505" s="13">
        <v>30883</v>
      </c>
      <c r="L505" s="13">
        <v>34069.550000000003</v>
      </c>
    </row>
    <row r="506" spans="1:12">
      <c r="A506" s="29">
        <v>45464</v>
      </c>
      <c r="B506" s="29" t="str">
        <f t="shared" si="14"/>
        <v>שישי</v>
      </c>
      <c r="C506" s="18" t="str">
        <f t="shared" si="15"/>
        <v>2024-06</v>
      </c>
      <c r="D506" s="30" t="s">
        <v>16</v>
      </c>
      <c r="E506" s="31" t="s">
        <v>20</v>
      </c>
      <c r="F506" s="18" t="s">
        <v>25</v>
      </c>
      <c r="G506" s="13">
        <v>3505.3125</v>
      </c>
      <c r="H506" s="19">
        <v>37500</v>
      </c>
      <c r="I506" s="20">
        <v>3.7389999999999999</v>
      </c>
      <c r="J506" s="13">
        <v>140212.5</v>
      </c>
      <c r="K506" s="13">
        <v>31407</v>
      </c>
      <c r="L506" s="13">
        <v>105300.1875</v>
      </c>
    </row>
    <row r="507" spans="1:12">
      <c r="A507" s="29">
        <v>45433</v>
      </c>
      <c r="B507" s="29" t="str">
        <f t="shared" si="14"/>
        <v>שלישי</v>
      </c>
      <c r="C507" s="18" t="str">
        <f t="shared" si="15"/>
        <v>2024-05</v>
      </c>
      <c r="D507" s="30" t="s">
        <v>14</v>
      </c>
      <c r="E507" s="31" t="s">
        <v>21</v>
      </c>
      <c r="F507" s="18" t="s">
        <v>27</v>
      </c>
      <c r="G507" s="13">
        <v>1377</v>
      </c>
      <c r="H507" s="19">
        <v>15000</v>
      </c>
      <c r="I507" s="20">
        <v>3.6720000000000002</v>
      </c>
      <c r="J507" s="13">
        <v>55080</v>
      </c>
      <c r="K507" s="13">
        <v>19065</v>
      </c>
      <c r="L507" s="13">
        <v>34638</v>
      </c>
    </row>
    <row r="508" spans="1:12">
      <c r="A508" s="29">
        <v>45476</v>
      </c>
      <c r="B508" s="29" t="str">
        <f t="shared" si="14"/>
        <v>רביעי</v>
      </c>
      <c r="C508" s="18" t="str">
        <f t="shared" si="15"/>
        <v>2024-07</v>
      </c>
      <c r="D508" s="30" t="s">
        <v>15</v>
      </c>
      <c r="E508" s="31" t="s">
        <v>19</v>
      </c>
      <c r="F508" s="18" t="s">
        <v>26</v>
      </c>
      <c r="G508" s="13">
        <v>1175.9375</v>
      </c>
      <c r="H508" s="19">
        <v>12500</v>
      </c>
      <c r="I508" s="20">
        <v>3.7629999999999999</v>
      </c>
      <c r="J508" s="13">
        <v>47037.5</v>
      </c>
      <c r="K508" s="13">
        <v>30140</v>
      </c>
      <c r="L508" s="13">
        <v>15721.5625</v>
      </c>
    </row>
    <row r="509" spans="1:12">
      <c r="A509" s="29">
        <v>45547</v>
      </c>
      <c r="B509" s="29" t="str">
        <f t="shared" si="14"/>
        <v>חמישי</v>
      </c>
      <c r="C509" s="18" t="str">
        <f t="shared" si="15"/>
        <v>2024-09</v>
      </c>
      <c r="D509" s="30" t="s">
        <v>16</v>
      </c>
      <c r="E509" s="31" t="s">
        <v>18</v>
      </c>
      <c r="F509" s="18" t="s">
        <v>23</v>
      </c>
      <c r="G509" s="13">
        <v>3706.0875000000001</v>
      </c>
      <c r="H509" s="19">
        <v>39500</v>
      </c>
      <c r="I509" s="20">
        <v>3.7530000000000001</v>
      </c>
      <c r="J509" s="13">
        <v>148243.5</v>
      </c>
      <c r="K509" s="13">
        <v>42137</v>
      </c>
      <c r="L509" s="13">
        <v>102400.41250000001</v>
      </c>
    </row>
    <row r="510" spans="1:12">
      <c r="A510" s="29">
        <v>45323</v>
      </c>
      <c r="B510" s="29" t="str">
        <f t="shared" si="14"/>
        <v>חמישי</v>
      </c>
      <c r="C510" s="18" t="str">
        <f t="shared" si="15"/>
        <v>2024-02</v>
      </c>
      <c r="D510" s="30" t="s">
        <v>13</v>
      </c>
      <c r="E510" s="31" t="s">
        <v>20</v>
      </c>
      <c r="F510" s="18" t="s">
        <v>24</v>
      </c>
      <c r="G510" s="13">
        <v>1506.8625000000002</v>
      </c>
      <c r="H510" s="19">
        <v>16500</v>
      </c>
      <c r="I510" s="20">
        <v>3.653</v>
      </c>
      <c r="J510" s="13">
        <v>60274.5</v>
      </c>
      <c r="K510" s="13">
        <v>16699</v>
      </c>
      <c r="L510" s="13">
        <v>42068.637499999997</v>
      </c>
    </row>
    <row r="511" spans="1:12">
      <c r="A511" s="29">
        <v>45550</v>
      </c>
      <c r="B511" s="29" t="str">
        <f t="shared" si="14"/>
        <v>ראשון</v>
      </c>
      <c r="C511" s="18" t="str">
        <f t="shared" si="15"/>
        <v>2024-09</v>
      </c>
      <c r="D511" s="30" t="s">
        <v>13</v>
      </c>
      <c r="E511" s="31" t="s">
        <v>20</v>
      </c>
      <c r="F511" s="18" t="s">
        <v>24</v>
      </c>
      <c r="G511" s="13">
        <v>1946.1750000000002</v>
      </c>
      <c r="H511" s="19">
        <v>21000</v>
      </c>
      <c r="I511" s="20">
        <v>3.7069999999999999</v>
      </c>
      <c r="J511" s="13">
        <v>77847</v>
      </c>
      <c r="K511" s="13">
        <v>22403</v>
      </c>
      <c r="L511" s="13">
        <v>53497.824999999997</v>
      </c>
    </row>
    <row r="512" spans="1:12">
      <c r="A512" s="29">
        <v>45600</v>
      </c>
      <c r="B512" s="29" t="str">
        <f t="shared" si="14"/>
        <v>שני</v>
      </c>
      <c r="C512" s="18" t="str">
        <f t="shared" si="15"/>
        <v>2024-11</v>
      </c>
      <c r="D512" s="30" t="s">
        <v>14</v>
      </c>
      <c r="E512" s="31" t="s">
        <v>18</v>
      </c>
      <c r="F512" s="18" t="s">
        <v>27</v>
      </c>
      <c r="G512" s="13">
        <v>3561.55</v>
      </c>
      <c r="H512" s="19">
        <v>38000</v>
      </c>
      <c r="I512" s="20">
        <v>3.7490000000000001</v>
      </c>
      <c r="J512" s="13">
        <v>142462</v>
      </c>
      <c r="K512" s="13">
        <v>15929</v>
      </c>
      <c r="L512" s="13">
        <v>122971.45</v>
      </c>
    </row>
    <row r="513" spans="1:12">
      <c r="A513" s="29">
        <v>45533</v>
      </c>
      <c r="B513" s="29" t="str">
        <f t="shared" si="14"/>
        <v>חמישי</v>
      </c>
      <c r="C513" s="18" t="str">
        <f t="shared" si="15"/>
        <v>2024-08</v>
      </c>
      <c r="D513" s="30" t="s">
        <v>13</v>
      </c>
      <c r="E513" s="31" t="s">
        <v>18</v>
      </c>
      <c r="F513" s="18" t="s">
        <v>26</v>
      </c>
      <c r="G513" s="13">
        <v>1374.375</v>
      </c>
      <c r="H513" s="19">
        <v>15000</v>
      </c>
      <c r="I513" s="20">
        <v>3.665</v>
      </c>
      <c r="J513" s="13">
        <v>54975</v>
      </c>
      <c r="K513" s="13">
        <v>49312</v>
      </c>
      <c r="L513" s="13">
        <v>4288.625</v>
      </c>
    </row>
    <row r="514" spans="1:12">
      <c r="A514" s="29">
        <v>45375</v>
      </c>
      <c r="B514" s="29" t="str">
        <f t="shared" si="14"/>
        <v>ראשון</v>
      </c>
      <c r="C514" s="18" t="str">
        <f t="shared" si="15"/>
        <v>2024-03</v>
      </c>
      <c r="D514" s="30" t="s">
        <v>13</v>
      </c>
      <c r="E514" s="31" t="s">
        <v>22</v>
      </c>
      <c r="F514" s="18" t="s">
        <v>27</v>
      </c>
      <c r="G514" s="13">
        <v>1086.6000000000001</v>
      </c>
      <c r="H514" s="19">
        <v>12000</v>
      </c>
      <c r="I514" s="20">
        <v>3.6219999999999999</v>
      </c>
      <c r="J514" s="13">
        <v>43464</v>
      </c>
      <c r="K514" s="13">
        <v>18187</v>
      </c>
      <c r="L514" s="13">
        <v>24190.400000000001</v>
      </c>
    </row>
    <row r="515" spans="1:12">
      <c r="A515" s="29">
        <v>45394</v>
      </c>
      <c r="B515" s="29" t="str">
        <f t="shared" ref="B515:B578" si="16">CHOOSE(WEEKDAY(A515), "ראשון", "שני", "שלישי", "רביעי", "חמישי", "שישי", "שבת")</f>
        <v>שישי</v>
      </c>
      <c r="C515" s="18" t="str">
        <f t="shared" ref="C515:C578" si="17">TEXT(A515, "YYYY-MM")</f>
        <v>2024-04</v>
      </c>
      <c r="D515" s="30" t="s">
        <v>16</v>
      </c>
      <c r="E515" s="31" t="s">
        <v>21</v>
      </c>
      <c r="F515" s="18" t="s">
        <v>24</v>
      </c>
      <c r="G515" s="13">
        <v>1221.0250000000001</v>
      </c>
      <c r="H515" s="19">
        <v>13000</v>
      </c>
      <c r="I515" s="20">
        <v>3.7570000000000001</v>
      </c>
      <c r="J515" s="13">
        <v>48841</v>
      </c>
      <c r="K515" s="13">
        <v>31075</v>
      </c>
      <c r="L515" s="13">
        <v>16544.974999999999</v>
      </c>
    </row>
    <row r="516" spans="1:12">
      <c r="A516" s="29">
        <v>45367</v>
      </c>
      <c r="B516" s="29" t="str">
        <f t="shared" si="16"/>
        <v>שבת</v>
      </c>
      <c r="C516" s="18" t="str">
        <f t="shared" si="17"/>
        <v>2024-03</v>
      </c>
      <c r="D516" s="30" t="s">
        <v>16</v>
      </c>
      <c r="E516" s="31" t="s">
        <v>28</v>
      </c>
      <c r="F516" s="18" t="s">
        <v>27</v>
      </c>
      <c r="G516" s="13">
        <v>1735.1750000000002</v>
      </c>
      <c r="H516" s="19">
        <v>19000</v>
      </c>
      <c r="I516" s="20">
        <v>3.653</v>
      </c>
      <c r="J516" s="13">
        <v>69407</v>
      </c>
      <c r="K516" s="13">
        <v>42086</v>
      </c>
      <c r="L516" s="13">
        <v>25585.825000000001</v>
      </c>
    </row>
    <row r="517" spans="1:12">
      <c r="A517" s="29">
        <v>45376</v>
      </c>
      <c r="B517" s="29" t="str">
        <f t="shared" si="16"/>
        <v>שני</v>
      </c>
      <c r="C517" s="18" t="str">
        <f t="shared" si="17"/>
        <v>2024-03</v>
      </c>
      <c r="D517" s="30" t="s">
        <v>14</v>
      </c>
      <c r="E517" s="31" t="s">
        <v>20</v>
      </c>
      <c r="F517" s="18" t="s">
        <v>26</v>
      </c>
      <c r="G517" s="13">
        <v>1403.5250000000001</v>
      </c>
      <c r="H517" s="19">
        <v>15500</v>
      </c>
      <c r="I517" s="20">
        <v>3.6219999999999999</v>
      </c>
      <c r="J517" s="13">
        <v>56141</v>
      </c>
      <c r="K517" s="13">
        <v>19160</v>
      </c>
      <c r="L517" s="13">
        <v>35577.474999999999</v>
      </c>
    </row>
    <row r="518" spans="1:12">
      <c r="A518" s="29">
        <v>45348</v>
      </c>
      <c r="B518" s="29" t="str">
        <f t="shared" si="16"/>
        <v>שני</v>
      </c>
      <c r="C518" s="18" t="str">
        <f t="shared" si="17"/>
        <v>2024-02</v>
      </c>
      <c r="D518" s="30" t="s">
        <v>13</v>
      </c>
      <c r="E518" s="31" t="s">
        <v>20</v>
      </c>
      <c r="F518" s="18" t="s">
        <v>27</v>
      </c>
      <c r="G518" s="13">
        <v>3284.1000000000004</v>
      </c>
      <c r="H518" s="19">
        <v>36000</v>
      </c>
      <c r="I518" s="20">
        <v>3.649</v>
      </c>
      <c r="J518" s="13">
        <v>131364</v>
      </c>
      <c r="K518" s="13">
        <v>19780</v>
      </c>
      <c r="L518" s="13">
        <v>108299.9</v>
      </c>
    </row>
    <row r="519" spans="1:12">
      <c r="A519" s="29">
        <v>45601</v>
      </c>
      <c r="B519" s="29" t="str">
        <f t="shared" si="16"/>
        <v>שלישי</v>
      </c>
      <c r="C519" s="18" t="str">
        <f t="shared" si="17"/>
        <v>2024-11</v>
      </c>
      <c r="D519" s="30" t="s">
        <v>15</v>
      </c>
      <c r="E519" s="31" t="s">
        <v>22</v>
      </c>
      <c r="F519" s="18" t="s">
        <v>26</v>
      </c>
      <c r="G519" s="13">
        <v>2248.8000000000002</v>
      </c>
      <c r="H519" s="19">
        <v>24000</v>
      </c>
      <c r="I519" s="20">
        <v>3.7480000000000002</v>
      </c>
      <c r="J519" s="13">
        <v>89952</v>
      </c>
      <c r="K519" s="13">
        <v>27725</v>
      </c>
      <c r="L519" s="13">
        <v>59978.2</v>
      </c>
    </row>
    <row r="520" spans="1:12">
      <c r="A520" s="29">
        <v>45564</v>
      </c>
      <c r="B520" s="29" t="str">
        <f t="shared" si="16"/>
        <v>ראשון</v>
      </c>
      <c r="C520" s="18" t="str">
        <f t="shared" si="17"/>
        <v>2024-09</v>
      </c>
      <c r="D520" s="30" t="s">
        <v>16</v>
      </c>
      <c r="E520" s="31" t="s">
        <v>18</v>
      </c>
      <c r="F520" s="18" t="s">
        <v>25</v>
      </c>
      <c r="G520" s="13">
        <v>1481.6000000000001</v>
      </c>
      <c r="H520" s="19">
        <v>16000</v>
      </c>
      <c r="I520" s="20">
        <v>3.7040000000000002</v>
      </c>
      <c r="J520" s="13">
        <v>59264</v>
      </c>
      <c r="K520" s="13">
        <v>17501</v>
      </c>
      <c r="L520" s="13">
        <v>40281.4</v>
      </c>
    </row>
    <row r="521" spans="1:12">
      <c r="A521" s="29">
        <v>45407</v>
      </c>
      <c r="B521" s="29" t="str">
        <f t="shared" si="16"/>
        <v>חמישי</v>
      </c>
      <c r="C521" s="18" t="str">
        <f t="shared" si="17"/>
        <v>2024-04</v>
      </c>
      <c r="D521" s="30" t="s">
        <v>14</v>
      </c>
      <c r="E521" s="31" t="s">
        <v>19</v>
      </c>
      <c r="F521" s="18" t="s">
        <v>23</v>
      </c>
      <c r="G521" s="13">
        <v>1375.325</v>
      </c>
      <c r="H521" s="19">
        <v>14500</v>
      </c>
      <c r="I521" s="20">
        <v>3.794</v>
      </c>
      <c r="J521" s="13">
        <v>55013</v>
      </c>
      <c r="K521" s="13">
        <v>26910</v>
      </c>
      <c r="L521" s="13">
        <v>26727.674999999999</v>
      </c>
    </row>
    <row r="522" spans="1:12">
      <c r="A522" s="29">
        <v>45310</v>
      </c>
      <c r="B522" s="29" t="str">
        <f t="shared" si="16"/>
        <v>שישי</v>
      </c>
      <c r="C522" s="18" t="str">
        <f t="shared" si="17"/>
        <v>2024-01</v>
      </c>
      <c r="D522" s="30" t="s">
        <v>14</v>
      </c>
      <c r="E522" s="31" t="s">
        <v>20</v>
      </c>
      <c r="F522" s="18" t="s">
        <v>26</v>
      </c>
      <c r="G522" s="13">
        <v>2109.9375</v>
      </c>
      <c r="H522" s="19">
        <v>22500</v>
      </c>
      <c r="I522" s="20">
        <v>3.7509999999999999</v>
      </c>
      <c r="J522" s="13">
        <v>84397.5</v>
      </c>
      <c r="K522" s="13">
        <v>49648</v>
      </c>
      <c r="L522" s="13">
        <v>32639.5625</v>
      </c>
    </row>
    <row r="523" spans="1:12">
      <c r="A523" s="29">
        <v>45282</v>
      </c>
      <c r="B523" s="29" t="str">
        <f t="shared" si="16"/>
        <v>שישי</v>
      </c>
      <c r="C523" s="18" t="str">
        <f t="shared" si="17"/>
        <v>2023-12</v>
      </c>
      <c r="D523" s="30" t="s">
        <v>16</v>
      </c>
      <c r="E523" s="31" t="s">
        <v>18</v>
      </c>
      <c r="F523" s="18" t="s">
        <v>24</v>
      </c>
      <c r="G523" s="13">
        <v>2654.2625000000003</v>
      </c>
      <c r="H523" s="19">
        <v>29500</v>
      </c>
      <c r="I523" s="20">
        <v>3.5990000000000002</v>
      </c>
      <c r="J523" s="13">
        <v>106170.5</v>
      </c>
      <c r="K523" s="13">
        <v>49287</v>
      </c>
      <c r="L523" s="13">
        <v>54229.237500000003</v>
      </c>
    </row>
    <row r="524" spans="1:12">
      <c r="A524" s="29">
        <v>45343</v>
      </c>
      <c r="B524" s="29" t="str">
        <f t="shared" si="16"/>
        <v>רביעי</v>
      </c>
      <c r="C524" s="18" t="str">
        <f t="shared" si="17"/>
        <v>2024-02</v>
      </c>
      <c r="D524" s="30" t="s">
        <v>14</v>
      </c>
      <c r="E524" s="31" t="s">
        <v>18</v>
      </c>
      <c r="F524" s="18" t="s">
        <v>23</v>
      </c>
      <c r="G524" s="13">
        <v>2897.2125000000001</v>
      </c>
      <c r="H524" s="19">
        <v>31500</v>
      </c>
      <c r="I524" s="20">
        <v>3.6789999999999998</v>
      </c>
      <c r="J524" s="13">
        <v>115888.5</v>
      </c>
      <c r="K524" s="13">
        <v>48822</v>
      </c>
      <c r="L524" s="13">
        <v>64169.287499999999</v>
      </c>
    </row>
    <row r="525" spans="1:12">
      <c r="A525" s="29">
        <v>45407</v>
      </c>
      <c r="B525" s="29" t="str">
        <f t="shared" si="16"/>
        <v>חמישי</v>
      </c>
      <c r="C525" s="18" t="str">
        <f t="shared" si="17"/>
        <v>2024-04</v>
      </c>
      <c r="D525" s="30" t="s">
        <v>14</v>
      </c>
      <c r="E525" s="31" t="s">
        <v>20</v>
      </c>
      <c r="F525" s="18" t="s">
        <v>24</v>
      </c>
      <c r="G525" s="13">
        <v>1233.0500000000002</v>
      </c>
      <c r="H525" s="19">
        <v>13000</v>
      </c>
      <c r="I525" s="20">
        <v>3.794</v>
      </c>
      <c r="J525" s="13">
        <v>49322</v>
      </c>
      <c r="K525" s="13">
        <v>30027</v>
      </c>
      <c r="L525" s="13">
        <v>18061.95</v>
      </c>
    </row>
    <row r="526" spans="1:12">
      <c r="A526" s="29">
        <v>45619</v>
      </c>
      <c r="B526" s="29" t="str">
        <f t="shared" si="16"/>
        <v>שבת</v>
      </c>
      <c r="C526" s="18" t="str">
        <f t="shared" si="17"/>
        <v>2024-11</v>
      </c>
      <c r="D526" s="30" t="s">
        <v>16</v>
      </c>
      <c r="E526" s="31" t="s">
        <v>19</v>
      </c>
      <c r="F526" s="18" t="s">
        <v>24</v>
      </c>
      <c r="G526" s="13">
        <v>1817.4</v>
      </c>
      <c r="H526" s="19">
        <v>19500</v>
      </c>
      <c r="I526" s="20">
        <v>3.7280000000000002</v>
      </c>
      <c r="J526" s="13">
        <v>72696</v>
      </c>
      <c r="K526" s="13">
        <v>18913</v>
      </c>
      <c r="L526" s="13">
        <v>51965.599999999999</v>
      </c>
    </row>
    <row r="527" spans="1:12">
      <c r="A527" s="29">
        <v>45452</v>
      </c>
      <c r="B527" s="29" t="str">
        <f t="shared" si="16"/>
        <v>ראשון</v>
      </c>
      <c r="C527" s="18" t="str">
        <f t="shared" si="17"/>
        <v>2024-06</v>
      </c>
      <c r="D527" s="30" t="s">
        <v>15</v>
      </c>
      <c r="E527" s="31" t="s">
        <v>28</v>
      </c>
      <c r="F527" s="18" t="s">
        <v>25</v>
      </c>
      <c r="G527" s="13">
        <v>3545.4</v>
      </c>
      <c r="H527" s="19">
        <v>38000</v>
      </c>
      <c r="I527" s="20">
        <v>3.7320000000000002</v>
      </c>
      <c r="J527" s="13">
        <v>141816</v>
      </c>
      <c r="K527" s="13">
        <v>49045</v>
      </c>
      <c r="L527" s="13">
        <v>89225.600000000006</v>
      </c>
    </row>
    <row r="528" spans="1:12">
      <c r="A528" s="29">
        <v>45615</v>
      </c>
      <c r="B528" s="29" t="str">
        <f t="shared" si="16"/>
        <v>שלישי</v>
      </c>
      <c r="C528" s="18" t="str">
        <f t="shared" si="17"/>
        <v>2024-11</v>
      </c>
      <c r="D528" s="30" t="s">
        <v>17</v>
      </c>
      <c r="E528" s="31" t="s">
        <v>22</v>
      </c>
      <c r="F528" s="18" t="s">
        <v>24</v>
      </c>
      <c r="G528" s="13">
        <v>1777.9250000000002</v>
      </c>
      <c r="H528" s="19">
        <v>19000</v>
      </c>
      <c r="I528" s="20">
        <v>3.7429999999999999</v>
      </c>
      <c r="J528" s="13">
        <v>71117</v>
      </c>
      <c r="K528" s="13">
        <v>19805</v>
      </c>
      <c r="L528" s="13">
        <v>49534.074999999997</v>
      </c>
    </row>
    <row r="529" spans="1:12">
      <c r="A529" s="29">
        <v>45447</v>
      </c>
      <c r="B529" s="29" t="str">
        <f t="shared" si="16"/>
        <v>שלישי</v>
      </c>
      <c r="C529" s="18" t="str">
        <f t="shared" si="17"/>
        <v>2024-06</v>
      </c>
      <c r="D529" s="30" t="s">
        <v>13</v>
      </c>
      <c r="E529" s="31" t="s">
        <v>28</v>
      </c>
      <c r="F529" s="18" t="s">
        <v>27</v>
      </c>
      <c r="G529" s="13">
        <v>2719.9</v>
      </c>
      <c r="H529" s="19">
        <v>29500</v>
      </c>
      <c r="I529" s="20">
        <v>3.6880000000000002</v>
      </c>
      <c r="J529" s="13">
        <v>108796</v>
      </c>
      <c r="K529" s="13">
        <v>39624</v>
      </c>
      <c r="L529" s="13">
        <v>66452.100000000006</v>
      </c>
    </row>
    <row r="530" spans="1:12">
      <c r="A530" s="29">
        <v>45439</v>
      </c>
      <c r="B530" s="29" t="str">
        <f t="shared" si="16"/>
        <v>שני</v>
      </c>
      <c r="C530" s="18" t="str">
        <f t="shared" si="17"/>
        <v>2024-05</v>
      </c>
      <c r="D530" s="30" t="s">
        <v>14</v>
      </c>
      <c r="E530" s="31" t="s">
        <v>19</v>
      </c>
      <c r="F530" s="18" t="s">
        <v>27</v>
      </c>
      <c r="G530" s="13">
        <v>1515.1125000000002</v>
      </c>
      <c r="H530" s="19">
        <v>16500</v>
      </c>
      <c r="I530" s="20">
        <v>3.673</v>
      </c>
      <c r="J530" s="13">
        <v>60604.5</v>
      </c>
      <c r="K530" s="13">
        <v>22978</v>
      </c>
      <c r="L530" s="13">
        <v>36111.387499999997</v>
      </c>
    </row>
    <row r="531" spans="1:12">
      <c r="A531" s="29">
        <v>45297</v>
      </c>
      <c r="B531" s="29" t="str">
        <f t="shared" si="16"/>
        <v>שבת</v>
      </c>
      <c r="C531" s="18" t="str">
        <f t="shared" si="17"/>
        <v>2024-01</v>
      </c>
      <c r="D531" s="30" t="s">
        <v>13</v>
      </c>
      <c r="E531" s="31" t="s">
        <v>22</v>
      </c>
      <c r="F531" s="18" t="s">
        <v>23</v>
      </c>
      <c r="G531" s="13">
        <v>1096.8</v>
      </c>
      <c r="H531" s="19">
        <v>12000</v>
      </c>
      <c r="I531" s="20">
        <v>3.6560000000000001</v>
      </c>
      <c r="J531" s="13">
        <v>43872</v>
      </c>
      <c r="K531" s="13">
        <v>17894</v>
      </c>
      <c r="L531" s="13">
        <v>24881.200000000001</v>
      </c>
    </row>
    <row r="532" spans="1:12">
      <c r="A532" s="29">
        <v>45283</v>
      </c>
      <c r="B532" s="29" t="str">
        <f t="shared" si="16"/>
        <v>שבת</v>
      </c>
      <c r="C532" s="18" t="str">
        <f t="shared" si="17"/>
        <v>2023-12</v>
      </c>
      <c r="D532" s="30" t="s">
        <v>14</v>
      </c>
      <c r="E532" s="31" t="s">
        <v>20</v>
      </c>
      <c r="F532" s="18" t="s">
        <v>27</v>
      </c>
      <c r="G532" s="13">
        <v>2339.35</v>
      </c>
      <c r="H532" s="19">
        <v>26000</v>
      </c>
      <c r="I532" s="20">
        <v>3.5990000000000002</v>
      </c>
      <c r="J532" s="13">
        <v>93574</v>
      </c>
      <c r="K532" s="13">
        <v>34180</v>
      </c>
      <c r="L532" s="13">
        <v>57054.65</v>
      </c>
    </row>
    <row r="533" spans="1:12">
      <c r="A533" s="29">
        <v>45302</v>
      </c>
      <c r="B533" s="29" t="str">
        <f t="shared" si="16"/>
        <v>חמישי</v>
      </c>
      <c r="C533" s="18" t="str">
        <f t="shared" si="17"/>
        <v>2024-01</v>
      </c>
      <c r="D533" s="30" t="s">
        <v>15</v>
      </c>
      <c r="E533" s="31" t="s">
        <v>19</v>
      </c>
      <c r="F533" s="18" t="s">
        <v>26</v>
      </c>
      <c r="G533" s="13">
        <v>2801.25</v>
      </c>
      <c r="H533" s="19">
        <v>30000</v>
      </c>
      <c r="I533" s="20">
        <v>3.7349999999999999</v>
      </c>
      <c r="J533" s="13">
        <v>112050</v>
      </c>
      <c r="K533" s="13">
        <v>28193</v>
      </c>
      <c r="L533" s="13">
        <v>81055.75</v>
      </c>
    </row>
    <row r="534" spans="1:12">
      <c r="A534" s="29">
        <v>45484</v>
      </c>
      <c r="B534" s="29" t="str">
        <f t="shared" si="16"/>
        <v>חמישי</v>
      </c>
      <c r="C534" s="18" t="str">
        <f t="shared" si="17"/>
        <v>2024-07</v>
      </c>
      <c r="D534" s="30" t="s">
        <v>15</v>
      </c>
      <c r="E534" s="31" t="s">
        <v>20</v>
      </c>
      <c r="F534" s="18" t="s">
        <v>24</v>
      </c>
      <c r="G534" s="13">
        <v>1774.9875000000002</v>
      </c>
      <c r="H534" s="19">
        <v>19500</v>
      </c>
      <c r="I534" s="20">
        <v>3.641</v>
      </c>
      <c r="J534" s="13">
        <v>70999.5</v>
      </c>
      <c r="K534" s="13">
        <v>44867</v>
      </c>
      <c r="L534" s="13">
        <v>24357.512500000001</v>
      </c>
    </row>
    <row r="535" spans="1:12">
      <c r="A535" s="29">
        <v>45448</v>
      </c>
      <c r="B535" s="29" t="str">
        <f t="shared" si="16"/>
        <v>רביעי</v>
      </c>
      <c r="C535" s="18" t="str">
        <f t="shared" si="17"/>
        <v>2024-06</v>
      </c>
      <c r="D535" s="30" t="s">
        <v>14</v>
      </c>
      <c r="E535" s="31" t="s">
        <v>18</v>
      </c>
      <c r="F535" s="18" t="s">
        <v>27</v>
      </c>
      <c r="G535" s="13">
        <v>3199.0125000000003</v>
      </c>
      <c r="H535" s="19">
        <v>34500</v>
      </c>
      <c r="I535" s="20">
        <v>3.7090000000000001</v>
      </c>
      <c r="J535" s="13">
        <v>127960.5</v>
      </c>
      <c r="K535" s="13">
        <v>33888</v>
      </c>
      <c r="L535" s="13">
        <v>90873.487500000003</v>
      </c>
    </row>
    <row r="536" spans="1:12">
      <c r="A536" s="29">
        <v>45283</v>
      </c>
      <c r="B536" s="29" t="str">
        <f t="shared" si="16"/>
        <v>שבת</v>
      </c>
      <c r="C536" s="18" t="str">
        <f t="shared" si="17"/>
        <v>2023-12</v>
      </c>
      <c r="D536" s="30" t="s">
        <v>14</v>
      </c>
      <c r="E536" s="31" t="s">
        <v>19</v>
      </c>
      <c r="F536" s="18" t="s">
        <v>27</v>
      </c>
      <c r="G536" s="13">
        <v>1259.6500000000001</v>
      </c>
      <c r="H536" s="19">
        <v>14000</v>
      </c>
      <c r="I536" s="20">
        <v>3.5990000000000002</v>
      </c>
      <c r="J536" s="13">
        <v>50386</v>
      </c>
      <c r="K536" s="13">
        <v>29285</v>
      </c>
      <c r="L536" s="13">
        <v>19841.349999999999</v>
      </c>
    </row>
    <row r="537" spans="1:12">
      <c r="A537" s="29">
        <v>45437</v>
      </c>
      <c r="B537" s="29" t="str">
        <f t="shared" si="16"/>
        <v>שבת</v>
      </c>
      <c r="C537" s="18" t="str">
        <f t="shared" si="17"/>
        <v>2024-05</v>
      </c>
      <c r="D537" s="30" t="s">
        <v>13</v>
      </c>
      <c r="E537" s="31" t="s">
        <v>18</v>
      </c>
      <c r="F537" s="18" t="s">
        <v>23</v>
      </c>
      <c r="G537" s="13">
        <v>2754.75</v>
      </c>
      <c r="H537" s="19">
        <v>30000</v>
      </c>
      <c r="I537" s="20">
        <v>3.673</v>
      </c>
      <c r="J537" s="13">
        <v>110190</v>
      </c>
      <c r="K537" s="13">
        <v>21704</v>
      </c>
      <c r="L537" s="13">
        <v>85731.25</v>
      </c>
    </row>
    <row r="538" spans="1:12">
      <c r="A538" s="29">
        <v>45398</v>
      </c>
      <c r="B538" s="29" t="str">
        <f t="shared" si="16"/>
        <v>שלישי</v>
      </c>
      <c r="C538" s="18" t="str">
        <f t="shared" si="17"/>
        <v>2024-04</v>
      </c>
      <c r="D538" s="30" t="s">
        <v>13</v>
      </c>
      <c r="E538" s="31" t="s">
        <v>18</v>
      </c>
      <c r="F538" s="18" t="s">
        <v>23</v>
      </c>
      <c r="G538" s="13">
        <v>3675.75</v>
      </c>
      <c r="H538" s="19">
        <v>39000</v>
      </c>
      <c r="I538" s="20">
        <v>3.77</v>
      </c>
      <c r="J538" s="13">
        <v>147030</v>
      </c>
      <c r="K538" s="13">
        <v>46758</v>
      </c>
      <c r="L538" s="13">
        <v>96596.25</v>
      </c>
    </row>
    <row r="539" spans="1:12">
      <c r="A539" s="29">
        <v>45365</v>
      </c>
      <c r="B539" s="29" t="str">
        <f t="shared" si="16"/>
        <v>חמישי</v>
      </c>
      <c r="C539" s="18" t="str">
        <f t="shared" si="17"/>
        <v>2024-03</v>
      </c>
      <c r="D539" s="30" t="s">
        <v>15</v>
      </c>
      <c r="E539" s="31" t="s">
        <v>20</v>
      </c>
      <c r="F539" s="18" t="s">
        <v>25</v>
      </c>
      <c r="G539" s="13">
        <v>2310.9375</v>
      </c>
      <c r="H539" s="19">
        <v>25500</v>
      </c>
      <c r="I539" s="20">
        <v>3.625</v>
      </c>
      <c r="J539" s="13">
        <v>92437.5</v>
      </c>
      <c r="K539" s="13">
        <v>36226</v>
      </c>
      <c r="L539" s="13">
        <v>53900.5625</v>
      </c>
    </row>
    <row r="540" spans="1:12">
      <c r="A540" s="29">
        <v>45508</v>
      </c>
      <c r="B540" s="29" t="str">
        <f t="shared" si="16"/>
        <v>ראשון</v>
      </c>
      <c r="C540" s="18" t="str">
        <f t="shared" si="17"/>
        <v>2024-08</v>
      </c>
      <c r="D540" s="30" t="s">
        <v>15</v>
      </c>
      <c r="E540" s="31" t="s">
        <v>28</v>
      </c>
      <c r="F540" s="18" t="s">
        <v>26</v>
      </c>
      <c r="G540" s="13">
        <v>1522.8000000000002</v>
      </c>
      <c r="H540" s="19">
        <v>16000</v>
      </c>
      <c r="I540" s="20">
        <v>3.8069999999999999</v>
      </c>
      <c r="J540" s="13">
        <v>60912</v>
      </c>
      <c r="K540" s="13">
        <v>42414</v>
      </c>
      <c r="L540" s="13">
        <v>16975.2</v>
      </c>
    </row>
    <row r="541" spans="1:12">
      <c r="A541" s="29">
        <v>45407</v>
      </c>
      <c r="B541" s="29" t="str">
        <f t="shared" si="16"/>
        <v>חמישי</v>
      </c>
      <c r="C541" s="18" t="str">
        <f t="shared" si="17"/>
        <v>2024-04</v>
      </c>
      <c r="D541" s="30" t="s">
        <v>15</v>
      </c>
      <c r="E541" s="31" t="s">
        <v>18</v>
      </c>
      <c r="F541" s="18" t="s">
        <v>27</v>
      </c>
      <c r="G541" s="13">
        <v>1897</v>
      </c>
      <c r="H541" s="19">
        <v>20000</v>
      </c>
      <c r="I541" s="20">
        <v>3.794</v>
      </c>
      <c r="J541" s="13">
        <v>75880</v>
      </c>
      <c r="K541" s="13">
        <v>44528</v>
      </c>
      <c r="L541" s="13">
        <v>29455</v>
      </c>
    </row>
    <row r="542" spans="1:12">
      <c r="A542" s="29">
        <v>45449</v>
      </c>
      <c r="B542" s="29" t="str">
        <f t="shared" si="16"/>
        <v>חמישי</v>
      </c>
      <c r="C542" s="18" t="str">
        <f t="shared" si="17"/>
        <v>2024-06</v>
      </c>
      <c r="D542" s="30" t="s">
        <v>16</v>
      </c>
      <c r="E542" s="31" t="s">
        <v>20</v>
      </c>
      <c r="F542" s="18" t="s">
        <v>23</v>
      </c>
      <c r="G542" s="13">
        <v>3025.75</v>
      </c>
      <c r="H542" s="19">
        <v>32500</v>
      </c>
      <c r="I542" s="20">
        <v>3.7240000000000002</v>
      </c>
      <c r="J542" s="13">
        <v>121030</v>
      </c>
      <c r="K542" s="13">
        <v>47760</v>
      </c>
      <c r="L542" s="13">
        <v>70244.25</v>
      </c>
    </row>
    <row r="543" spans="1:12">
      <c r="A543" s="29">
        <v>45519</v>
      </c>
      <c r="B543" s="29" t="str">
        <f t="shared" si="16"/>
        <v>חמישי</v>
      </c>
      <c r="C543" s="18" t="str">
        <f t="shared" si="17"/>
        <v>2024-08</v>
      </c>
      <c r="D543" s="30" t="s">
        <v>17</v>
      </c>
      <c r="E543" s="31" t="s">
        <v>21</v>
      </c>
      <c r="F543" s="18" t="s">
        <v>27</v>
      </c>
      <c r="G543" s="13">
        <v>3436.375</v>
      </c>
      <c r="H543" s="19">
        <v>37000</v>
      </c>
      <c r="I543" s="20">
        <v>3.7149999999999999</v>
      </c>
      <c r="J543" s="13">
        <v>137455</v>
      </c>
      <c r="K543" s="13">
        <v>28764</v>
      </c>
      <c r="L543" s="13">
        <v>105254.625</v>
      </c>
    </row>
    <row r="544" spans="1:12">
      <c r="A544" s="29">
        <v>45274</v>
      </c>
      <c r="B544" s="29" t="str">
        <f t="shared" si="16"/>
        <v>חמישי</v>
      </c>
      <c r="C544" s="18" t="str">
        <f t="shared" si="17"/>
        <v>2023-12</v>
      </c>
      <c r="D544" s="30" t="s">
        <v>16</v>
      </c>
      <c r="E544" s="31" t="s">
        <v>18</v>
      </c>
      <c r="F544" s="18" t="s">
        <v>25</v>
      </c>
      <c r="G544" s="13">
        <v>1658.25</v>
      </c>
      <c r="H544" s="19">
        <v>18000</v>
      </c>
      <c r="I544" s="20">
        <v>3.6850000000000001</v>
      </c>
      <c r="J544" s="13">
        <v>66330</v>
      </c>
      <c r="K544" s="13">
        <v>43821</v>
      </c>
      <c r="L544" s="13">
        <v>20850.75</v>
      </c>
    </row>
    <row r="545" spans="1:12">
      <c r="A545" s="29">
        <v>45603</v>
      </c>
      <c r="B545" s="29" t="str">
        <f t="shared" si="16"/>
        <v>חמישי</v>
      </c>
      <c r="C545" s="18" t="str">
        <f t="shared" si="17"/>
        <v>2024-11</v>
      </c>
      <c r="D545" s="30" t="s">
        <v>14</v>
      </c>
      <c r="E545" s="31" t="s">
        <v>21</v>
      </c>
      <c r="F545" s="18" t="s">
        <v>25</v>
      </c>
      <c r="G545" s="13">
        <v>3632.8500000000004</v>
      </c>
      <c r="H545" s="19">
        <v>39000</v>
      </c>
      <c r="I545" s="20">
        <v>3.726</v>
      </c>
      <c r="J545" s="13">
        <v>145314</v>
      </c>
      <c r="K545" s="13">
        <v>28018</v>
      </c>
      <c r="L545" s="13">
        <v>113663.15</v>
      </c>
    </row>
    <row r="546" spans="1:12">
      <c r="A546" s="29">
        <v>45348</v>
      </c>
      <c r="B546" s="29" t="str">
        <f t="shared" si="16"/>
        <v>שני</v>
      </c>
      <c r="C546" s="18" t="str">
        <f t="shared" si="17"/>
        <v>2024-02</v>
      </c>
      <c r="D546" s="30" t="s">
        <v>15</v>
      </c>
      <c r="E546" s="31" t="s">
        <v>21</v>
      </c>
      <c r="F546" s="18" t="s">
        <v>25</v>
      </c>
      <c r="G546" s="13">
        <v>3512.1625000000004</v>
      </c>
      <c r="H546" s="19">
        <v>38500</v>
      </c>
      <c r="I546" s="20">
        <v>3.649</v>
      </c>
      <c r="J546" s="13">
        <v>140486.5</v>
      </c>
      <c r="K546" s="13">
        <v>33155</v>
      </c>
      <c r="L546" s="13">
        <v>103819.33749999999</v>
      </c>
    </row>
    <row r="547" spans="1:12">
      <c r="A547" s="29">
        <v>45423</v>
      </c>
      <c r="B547" s="29" t="str">
        <f t="shared" si="16"/>
        <v>שבת</v>
      </c>
      <c r="C547" s="18" t="str">
        <f t="shared" si="17"/>
        <v>2024-05</v>
      </c>
      <c r="D547" s="30" t="s">
        <v>13</v>
      </c>
      <c r="E547" s="31" t="s">
        <v>21</v>
      </c>
      <c r="F547" s="18" t="s">
        <v>26</v>
      </c>
      <c r="G547" s="13">
        <v>3209.3625000000002</v>
      </c>
      <c r="H547" s="19">
        <v>34500</v>
      </c>
      <c r="I547" s="20">
        <v>3.7210000000000001</v>
      </c>
      <c r="J547" s="13">
        <v>128374.5</v>
      </c>
      <c r="K547" s="13">
        <v>21336</v>
      </c>
      <c r="L547" s="13">
        <v>103829.1375</v>
      </c>
    </row>
    <row r="548" spans="1:12">
      <c r="A548" s="29">
        <v>45474</v>
      </c>
      <c r="B548" s="29" t="str">
        <f t="shared" si="16"/>
        <v>שני</v>
      </c>
      <c r="C548" s="18" t="str">
        <f t="shared" si="17"/>
        <v>2024-07</v>
      </c>
      <c r="D548" s="30" t="s">
        <v>17</v>
      </c>
      <c r="E548" s="31" t="s">
        <v>22</v>
      </c>
      <c r="F548" s="18" t="s">
        <v>27</v>
      </c>
      <c r="G548" s="13">
        <v>3424.6125000000002</v>
      </c>
      <c r="H548" s="19">
        <v>36500</v>
      </c>
      <c r="I548" s="20">
        <v>3.7530000000000001</v>
      </c>
      <c r="J548" s="13">
        <v>136984.5</v>
      </c>
      <c r="K548" s="13">
        <v>44381</v>
      </c>
      <c r="L548" s="13">
        <v>89178.887499999997</v>
      </c>
    </row>
    <row r="549" spans="1:12">
      <c r="A549" s="29">
        <v>45310</v>
      </c>
      <c r="B549" s="29" t="str">
        <f t="shared" si="16"/>
        <v>שישי</v>
      </c>
      <c r="C549" s="18" t="str">
        <f t="shared" si="17"/>
        <v>2024-01</v>
      </c>
      <c r="D549" s="30" t="s">
        <v>16</v>
      </c>
      <c r="E549" s="31" t="s">
        <v>18</v>
      </c>
      <c r="F549" s="18" t="s">
        <v>25</v>
      </c>
      <c r="G549" s="13">
        <v>1031.5250000000001</v>
      </c>
      <c r="H549" s="19">
        <v>11000</v>
      </c>
      <c r="I549" s="20">
        <v>3.7509999999999999</v>
      </c>
      <c r="J549" s="13">
        <v>41261</v>
      </c>
      <c r="K549" s="13">
        <v>35661</v>
      </c>
      <c r="L549" s="13">
        <v>4568.4750000000004</v>
      </c>
    </row>
    <row r="550" spans="1:12">
      <c r="A550" s="29">
        <v>45327</v>
      </c>
      <c r="B550" s="29" t="str">
        <f t="shared" si="16"/>
        <v>שני</v>
      </c>
      <c r="C550" s="18" t="str">
        <f t="shared" si="17"/>
        <v>2024-02</v>
      </c>
      <c r="D550" s="30" t="s">
        <v>13</v>
      </c>
      <c r="E550" s="31" t="s">
        <v>19</v>
      </c>
      <c r="F550" s="18" t="s">
        <v>24</v>
      </c>
      <c r="G550" s="13">
        <v>1929.375</v>
      </c>
      <c r="H550" s="19">
        <v>21000</v>
      </c>
      <c r="I550" s="20">
        <v>3.6749999999999998</v>
      </c>
      <c r="J550" s="13">
        <v>77175</v>
      </c>
      <c r="K550" s="13">
        <v>40961</v>
      </c>
      <c r="L550" s="13">
        <v>34284.625</v>
      </c>
    </row>
    <row r="551" spans="1:12">
      <c r="A551" s="29">
        <v>45447</v>
      </c>
      <c r="B551" s="29" t="str">
        <f t="shared" si="16"/>
        <v>שלישי</v>
      </c>
      <c r="C551" s="18" t="str">
        <f t="shared" si="17"/>
        <v>2024-06</v>
      </c>
      <c r="D551" s="30" t="s">
        <v>13</v>
      </c>
      <c r="E551" s="31" t="s">
        <v>18</v>
      </c>
      <c r="F551" s="18" t="s">
        <v>26</v>
      </c>
      <c r="G551" s="13">
        <v>1244.7</v>
      </c>
      <c r="H551" s="19">
        <v>13500</v>
      </c>
      <c r="I551" s="20">
        <v>3.6880000000000002</v>
      </c>
      <c r="J551" s="13">
        <v>49788</v>
      </c>
      <c r="K551" s="13">
        <v>21215</v>
      </c>
      <c r="L551" s="13">
        <v>27328.3</v>
      </c>
    </row>
    <row r="552" spans="1:12">
      <c r="A552" s="29">
        <v>45282</v>
      </c>
      <c r="B552" s="29" t="str">
        <f t="shared" si="16"/>
        <v>שישי</v>
      </c>
      <c r="C552" s="18" t="str">
        <f t="shared" si="17"/>
        <v>2023-12</v>
      </c>
      <c r="D552" s="30" t="s">
        <v>15</v>
      </c>
      <c r="E552" s="31" t="s">
        <v>19</v>
      </c>
      <c r="F552" s="18" t="s">
        <v>27</v>
      </c>
      <c r="G552" s="13">
        <v>2294.3625000000002</v>
      </c>
      <c r="H552" s="19">
        <v>25500</v>
      </c>
      <c r="I552" s="20">
        <v>3.5990000000000002</v>
      </c>
      <c r="J552" s="13">
        <v>91774.5</v>
      </c>
      <c r="K552" s="13">
        <v>49989</v>
      </c>
      <c r="L552" s="13">
        <v>39491.137499999997</v>
      </c>
    </row>
    <row r="553" spans="1:12">
      <c r="A553" s="29">
        <v>45342</v>
      </c>
      <c r="B553" s="29" t="str">
        <f t="shared" si="16"/>
        <v>שלישי</v>
      </c>
      <c r="C553" s="18" t="str">
        <f t="shared" si="17"/>
        <v>2024-02</v>
      </c>
      <c r="D553" s="30" t="s">
        <v>16</v>
      </c>
      <c r="E553" s="31" t="s">
        <v>20</v>
      </c>
      <c r="F553" s="18" t="s">
        <v>24</v>
      </c>
      <c r="G553" s="13">
        <v>3610.3</v>
      </c>
      <c r="H553" s="19">
        <v>39500</v>
      </c>
      <c r="I553" s="20">
        <v>3.6560000000000001</v>
      </c>
      <c r="J553" s="13">
        <v>144412</v>
      </c>
      <c r="K553" s="13">
        <v>28485</v>
      </c>
      <c r="L553" s="13">
        <v>112316.7</v>
      </c>
    </row>
    <row r="554" spans="1:12">
      <c r="A554" s="29">
        <v>45549</v>
      </c>
      <c r="B554" s="29" t="str">
        <f t="shared" si="16"/>
        <v>שבת</v>
      </c>
      <c r="C554" s="18" t="str">
        <f t="shared" si="17"/>
        <v>2024-09</v>
      </c>
      <c r="D554" s="30" t="s">
        <v>15</v>
      </c>
      <c r="E554" s="31" t="s">
        <v>19</v>
      </c>
      <c r="F554" s="18" t="s">
        <v>24</v>
      </c>
      <c r="G554" s="13">
        <v>2594.9</v>
      </c>
      <c r="H554" s="19">
        <v>28000</v>
      </c>
      <c r="I554" s="20">
        <v>3.7069999999999999</v>
      </c>
      <c r="J554" s="13">
        <v>103796</v>
      </c>
      <c r="K554" s="13">
        <v>37839</v>
      </c>
      <c r="L554" s="13">
        <v>63362.1</v>
      </c>
    </row>
    <row r="555" spans="1:12">
      <c r="A555" s="29">
        <v>45391</v>
      </c>
      <c r="B555" s="29" t="str">
        <f t="shared" si="16"/>
        <v>שלישי</v>
      </c>
      <c r="C555" s="18" t="str">
        <f t="shared" si="17"/>
        <v>2024-04</v>
      </c>
      <c r="D555" s="30" t="s">
        <v>13</v>
      </c>
      <c r="E555" s="31" t="s">
        <v>21</v>
      </c>
      <c r="F555" s="18" t="s">
        <v>24</v>
      </c>
      <c r="G555" s="13">
        <v>2949.6000000000004</v>
      </c>
      <c r="H555" s="19">
        <v>32000</v>
      </c>
      <c r="I555" s="20">
        <v>3.6869999999999998</v>
      </c>
      <c r="J555" s="13">
        <v>117984</v>
      </c>
      <c r="K555" s="13">
        <v>48158</v>
      </c>
      <c r="L555" s="13">
        <v>66876.399999999994</v>
      </c>
    </row>
    <row r="556" spans="1:12">
      <c r="A556" s="29">
        <v>45555</v>
      </c>
      <c r="B556" s="29" t="str">
        <f t="shared" si="16"/>
        <v>שישי</v>
      </c>
      <c r="C556" s="18" t="str">
        <f t="shared" si="17"/>
        <v>2024-09</v>
      </c>
      <c r="D556" s="30" t="s">
        <v>15</v>
      </c>
      <c r="E556" s="31" t="s">
        <v>19</v>
      </c>
      <c r="F556" s="18" t="s">
        <v>23</v>
      </c>
      <c r="G556" s="13">
        <v>2400.1875</v>
      </c>
      <c r="H556" s="19">
        <v>25500</v>
      </c>
      <c r="I556" s="20">
        <v>3.7650000000000001</v>
      </c>
      <c r="J556" s="13">
        <v>96007.5</v>
      </c>
      <c r="K556" s="13">
        <v>26453</v>
      </c>
      <c r="L556" s="13">
        <v>67154.3125</v>
      </c>
    </row>
    <row r="557" spans="1:12">
      <c r="A557" s="29">
        <v>45370</v>
      </c>
      <c r="B557" s="29" t="str">
        <f t="shared" si="16"/>
        <v>שלישי</v>
      </c>
      <c r="C557" s="18" t="str">
        <f t="shared" si="17"/>
        <v>2024-03</v>
      </c>
      <c r="D557" s="30" t="s">
        <v>14</v>
      </c>
      <c r="E557" s="31" t="s">
        <v>22</v>
      </c>
      <c r="F557" s="18" t="s">
        <v>25</v>
      </c>
      <c r="G557" s="13">
        <v>2521.75</v>
      </c>
      <c r="H557" s="19">
        <v>27500</v>
      </c>
      <c r="I557" s="20">
        <v>3.6680000000000001</v>
      </c>
      <c r="J557" s="13">
        <v>100870</v>
      </c>
      <c r="K557" s="13">
        <v>42645</v>
      </c>
      <c r="L557" s="13">
        <v>55703.25</v>
      </c>
    </row>
    <row r="558" spans="1:12">
      <c r="A558" s="29">
        <v>45386</v>
      </c>
      <c r="B558" s="29" t="str">
        <f t="shared" si="16"/>
        <v>חמישי</v>
      </c>
      <c r="C558" s="18" t="str">
        <f t="shared" si="17"/>
        <v>2024-04</v>
      </c>
      <c r="D558" s="30" t="s">
        <v>14</v>
      </c>
      <c r="E558" s="31" t="s">
        <v>22</v>
      </c>
      <c r="F558" s="18" t="s">
        <v>23</v>
      </c>
      <c r="G558" s="13">
        <v>1021.9000000000001</v>
      </c>
      <c r="H558" s="19">
        <v>11000</v>
      </c>
      <c r="I558" s="20">
        <v>3.7160000000000002</v>
      </c>
      <c r="J558" s="13">
        <v>40876</v>
      </c>
      <c r="K558" s="13">
        <v>34557</v>
      </c>
      <c r="L558" s="13">
        <v>5297.1</v>
      </c>
    </row>
    <row r="559" spans="1:12">
      <c r="A559" s="29">
        <v>45380</v>
      </c>
      <c r="B559" s="29" t="str">
        <f t="shared" si="16"/>
        <v>שישי</v>
      </c>
      <c r="C559" s="18" t="str">
        <f t="shared" si="17"/>
        <v>2024-03</v>
      </c>
      <c r="D559" s="30" t="s">
        <v>13</v>
      </c>
      <c r="E559" s="31" t="s">
        <v>19</v>
      </c>
      <c r="F559" s="18" t="s">
        <v>23</v>
      </c>
      <c r="G559" s="13">
        <v>3681</v>
      </c>
      <c r="H559" s="19">
        <v>40000</v>
      </c>
      <c r="I559" s="20">
        <v>3.681</v>
      </c>
      <c r="J559" s="13">
        <v>147240</v>
      </c>
      <c r="K559" s="13">
        <v>19340</v>
      </c>
      <c r="L559" s="13">
        <v>124219</v>
      </c>
    </row>
    <row r="560" spans="1:12">
      <c r="A560" s="29">
        <v>45321</v>
      </c>
      <c r="B560" s="29" t="str">
        <f t="shared" si="16"/>
        <v>שלישי</v>
      </c>
      <c r="C560" s="18" t="str">
        <f t="shared" si="17"/>
        <v>2024-01</v>
      </c>
      <c r="D560" s="30" t="s">
        <v>14</v>
      </c>
      <c r="E560" s="31" t="s">
        <v>18</v>
      </c>
      <c r="F560" s="18" t="s">
        <v>24</v>
      </c>
      <c r="G560" s="13">
        <v>1369.5</v>
      </c>
      <c r="H560" s="19">
        <v>15000</v>
      </c>
      <c r="I560" s="20">
        <v>3.6520000000000001</v>
      </c>
      <c r="J560" s="13">
        <v>54780</v>
      </c>
      <c r="K560" s="13">
        <v>37209</v>
      </c>
      <c r="L560" s="13">
        <v>16201.5</v>
      </c>
    </row>
    <row r="561" spans="1:12">
      <c r="A561" s="29">
        <v>45526</v>
      </c>
      <c r="B561" s="29" t="str">
        <f t="shared" si="16"/>
        <v>חמישי</v>
      </c>
      <c r="C561" s="18" t="str">
        <f t="shared" si="17"/>
        <v>2024-08</v>
      </c>
      <c r="D561" s="30" t="s">
        <v>14</v>
      </c>
      <c r="E561" s="31" t="s">
        <v>20</v>
      </c>
      <c r="F561" s="18" t="s">
        <v>27</v>
      </c>
      <c r="G561" s="13">
        <v>2793</v>
      </c>
      <c r="H561" s="19">
        <v>30000</v>
      </c>
      <c r="I561" s="20">
        <v>3.7240000000000002</v>
      </c>
      <c r="J561" s="13">
        <v>111720</v>
      </c>
      <c r="K561" s="13">
        <v>49401</v>
      </c>
      <c r="L561" s="13">
        <v>59526</v>
      </c>
    </row>
    <row r="562" spans="1:12">
      <c r="A562" s="29">
        <v>45627</v>
      </c>
      <c r="B562" s="29" t="str">
        <f t="shared" si="16"/>
        <v>ראשון</v>
      </c>
      <c r="C562" s="18" t="str">
        <f t="shared" si="17"/>
        <v>2024-12</v>
      </c>
      <c r="D562" s="30" t="s">
        <v>15</v>
      </c>
      <c r="E562" s="31" t="s">
        <v>21</v>
      </c>
      <c r="F562" s="18" t="s">
        <v>23</v>
      </c>
      <c r="G562" s="13">
        <v>3233.1624999999999</v>
      </c>
      <c r="H562" s="19">
        <v>35500</v>
      </c>
      <c r="I562" s="20">
        <v>3.6429999999999998</v>
      </c>
      <c r="J562" s="13">
        <v>129326.49999999999</v>
      </c>
      <c r="K562" s="13">
        <v>37291</v>
      </c>
      <c r="L562" s="13">
        <v>88802.33749999998</v>
      </c>
    </row>
    <row r="563" spans="1:12">
      <c r="A563" s="29">
        <v>45512</v>
      </c>
      <c r="B563" s="29" t="str">
        <f t="shared" si="16"/>
        <v>חמישי</v>
      </c>
      <c r="C563" s="18" t="str">
        <f t="shared" si="17"/>
        <v>2024-08</v>
      </c>
      <c r="D563" s="30" t="s">
        <v>14</v>
      </c>
      <c r="E563" s="31" t="s">
        <v>28</v>
      </c>
      <c r="F563" s="18" t="s">
        <v>25</v>
      </c>
      <c r="G563" s="13">
        <v>2085.6</v>
      </c>
      <c r="H563" s="19">
        <v>22000</v>
      </c>
      <c r="I563" s="20">
        <v>3.7919999999999998</v>
      </c>
      <c r="J563" s="13">
        <v>83424</v>
      </c>
      <c r="K563" s="13">
        <v>28875</v>
      </c>
      <c r="L563" s="13">
        <v>52463.4</v>
      </c>
    </row>
    <row r="564" spans="1:12">
      <c r="A564" s="29">
        <v>45519</v>
      </c>
      <c r="B564" s="29" t="str">
        <f t="shared" si="16"/>
        <v>חמישי</v>
      </c>
      <c r="C564" s="18" t="str">
        <f t="shared" si="17"/>
        <v>2024-08</v>
      </c>
      <c r="D564" s="30" t="s">
        <v>15</v>
      </c>
      <c r="E564" s="31" t="s">
        <v>18</v>
      </c>
      <c r="F564" s="18" t="s">
        <v>25</v>
      </c>
      <c r="G564" s="13">
        <v>1114.5</v>
      </c>
      <c r="H564" s="19">
        <v>12000</v>
      </c>
      <c r="I564" s="20">
        <v>3.7149999999999999</v>
      </c>
      <c r="J564" s="13">
        <v>44580</v>
      </c>
      <c r="K564" s="13">
        <v>48713</v>
      </c>
      <c r="L564" s="13">
        <v>-5247.5</v>
      </c>
    </row>
    <row r="565" spans="1:12">
      <c r="A565" s="29">
        <v>45597</v>
      </c>
      <c r="B565" s="29" t="str">
        <f t="shared" si="16"/>
        <v>שישי</v>
      </c>
      <c r="C565" s="18" t="str">
        <f t="shared" si="17"/>
        <v>2024-11</v>
      </c>
      <c r="D565" s="30" t="s">
        <v>13</v>
      </c>
      <c r="E565" s="31" t="s">
        <v>28</v>
      </c>
      <c r="F565" s="18" t="s">
        <v>27</v>
      </c>
      <c r="G565" s="13">
        <v>1222.325</v>
      </c>
      <c r="H565" s="19">
        <v>13000</v>
      </c>
      <c r="I565" s="20">
        <v>3.7610000000000001</v>
      </c>
      <c r="J565" s="13">
        <v>48893</v>
      </c>
      <c r="K565" s="13">
        <v>31281</v>
      </c>
      <c r="L565" s="13">
        <v>16389.674999999999</v>
      </c>
    </row>
    <row r="566" spans="1:12">
      <c r="A566" s="29">
        <v>45531</v>
      </c>
      <c r="B566" s="29" t="str">
        <f t="shared" si="16"/>
        <v>שלישי</v>
      </c>
      <c r="C566" s="18" t="str">
        <f t="shared" si="17"/>
        <v>2024-08</v>
      </c>
      <c r="D566" s="30" t="s">
        <v>16</v>
      </c>
      <c r="E566" s="31" t="s">
        <v>21</v>
      </c>
      <c r="F566" s="18" t="s">
        <v>24</v>
      </c>
      <c r="G566" s="13">
        <v>2993.25</v>
      </c>
      <c r="H566" s="19">
        <v>32500</v>
      </c>
      <c r="I566" s="20">
        <v>3.6840000000000002</v>
      </c>
      <c r="J566" s="13">
        <v>119730</v>
      </c>
      <c r="K566" s="13">
        <v>39855</v>
      </c>
      <c r="L566" s="13">
        <v>76881.75</v>
      </c>
    </row>
    <row r="567" spans="1:12">
      <c r="A567" s="29">
        <v>45575</v>
      </c>
      <c r="B567" s="29" t="str">
        <f t="shared" si="16"/>
        <v>חמישי</v>
      </c>
      <c r="C567" s="18" t="str">
        <f t="shared" si="17"/>
        <v>2024-10</v>
      </c>
      <c r="D567" s="30" t="s">
        <v>14</v>
      </c>
      <c r="E567" s="31" t="s">
        <v>22</v>
      </c>
      <c r="F567" s="18" t="s">
        <v>26</v>
      </c>
      <c r="G567" s="13">
        <v>2972.0250000000001</v>
      </c>
      <c r="H567" s="19">
        <v>31500</v>
      </c>
      <c r="I567" s="20">
        <v>3.774</v>
      </c>
      <c r="J567" s="13">
        <v>118881</v>
      </c>
      <c r="K567" s="13">
        <v>31665</v>
      </c>
      <c r="L567" s="13">
        <v>84243.975000000006</v>
      </c>
    </row>
    <row r="568" spans="1:12">
      <c r="A568" s="29">
        <v>45270</v>
      </c>
      <c r="B568" s="29" t="str">
        <f t="shared" si="16"/>
        <v>ראשון</v>
      </c>
      <c r="C568" s="18" t="str">
        <f t="shared" si="17"/>
        <v>2023-12</v>
      </c>
      <c r="D568" s="30" t="s">
        <v>14</v>
      </c>
      <c r="E568" s="31" t="s">
        <v>20</v>
      </c>
      <c r="F568" s="18" t="s">
        <v>25</v>
      </c>
      <c r="G568" s="13">
        <v>924.5</v>
      </c>
      <c r="H568" s="19">
        <v>10000</v>
      </c>
      <c r="I568" s="20">
        <v>3.698</v>
      </c>
      <c r="J568" s="13">
        <v>36980</v>
      </c>
      <c r="K568" s="13">
        <v>37218</v>
      </c>
      <c r="L568" s="13">
        <v>-1162.5</v>
      </c>
    </row>
    <row r="569" spans="1:12">
      <c r="A569" s="29">
        <v>45321</v>
      </c>
      <c r="B569" s="29" t="str">
        <f t="shared" si="16"/>
        <v>שלישי</v>
      </c>
      <c r="C569" s="18" t="str">
        <f t="shared" si="17"/>
        <v>2024-01</v>
      </c>
      <c r="D569" s="30" t="s">
        <v>14</v>
      </c>
      <c r="E569" s="31" t="s">
        <v>18</v>
      </c>
      <c r="F569" s="18" t="s">
        <v>23</v>
      </c>
      <c r="G569" s="13">
        <v>1278.2</v>
      </c>
      <c r="H569" s="19">
        <v>14000</v>
      </c>
      <c r="I569" s="20">
        <v>3.6520000000000001</v>
      </c>
      <c r="J569" s="13">
        <v>51128</v>
      </c>
      <c r="K569" s="13">
        <v>36400</v>
      </c>
      <c r="L569" s="13">
        <v>13449.8</v>
      </c>
    </row>
    <row r="570" spans="1:12">
      <c r="A570" s="29">
        <v>45390</v>
      </c>
      <c r="B570" s="29" t="str">
        <f t="shared" si="16"/>
        <v>שני</v>
      </c>
      <c r="C570" s="18" t="str">
        <f t="shared" si="17"/>
        <v>2024-04</v>
      </c>
      <c r="D570" s="30" t="s">
        <v>16</v>
      </c>
      <c r="E570" s="31" t="s">
        <v>28</v>
      </c>
      <c r="F570" s="18" t="s">
        <v>27</v>
      </c>
      <c r="G570" s="13">
        <v>1113.6000000000001</v>
      </c>
      <c r="H570" s="19">
        <v>12000</v>
      </c>
      <c r="I570" s="20">
        <v>3.7120000000000002</v>
      </c>
      <c r="J570" s="13">
        <v>44544</v>
      </c>
      <c r="K570" s="13">
        <v>19646</v>
      </c>
      <c r="L570" s="13">
        <v>23784.400000000001</v>
      </c>
    </row>
    <row r="571" spans="1:12">
      <c r="A571" s="29">
        <v>45408</v>
      </c>
      <c r="B571" s="29" t="str">
        <f t="shared" si="16"/>
        <v>שישי</v>
      </c>
      <c r="C571" s="18" t="str">
        <f t="shared" si="17"/>
        <v>2024-04</v>
      </c>
      <c r="D571" s="30" t="s">
        <v>17</v>
      </c>
      <c r="E571" s="31" t="s">
        <v>28</v>
      </c>
      <c r="F571" s="18" t="s">
        <v>26</v>
      </c>
      <c r="G571" s="13">
        <v>3674.8250000000003</v>
      </c>
      <c r="H571" s="19">
        <v>38500</v>
      </c>
      <c r="I571" s="20">
        <v>3.8180000000000001</v>
      </c>
      <c r="J571" s="13">
        <v>146993</v>
      </c>
      <c r="K571" s="13">
        <v>48237</v>
      </c>
      <c r="L571" s="13">
        <v>95081.175000000003</v>
      </c>
    </row>
    <row r="572" spans="1:12">
      <c r="A572" s="29">
        <v>45621</v>
      </c>
      <c r="B572" s="29" t="str">
        <f t="shared" si="16"/>
        <v>שני</v>
      </c>
      <c r="C572" s="18" t="str">
        <f t="shared" si="17"/>
        <v>2024-11</v>
      </c>
      <c r="D572" s="30" t="s">
        <v>13</v>
      </c>
      <c r="E572" s="31" t="s">
        <v>20</v>
      </c>
      <c r="F572" s="18" t="s">
        <v>23</v>
      </c>
      <c r="G572" s="13">
        <v>1653.3000000000002</v>
      </c>
      <c r="H572" s="19">
        <v>18000</v>
      </c>
      <c r="I572" s="20">
        <v>3.6739999999999999</v>
      </c>
      <c r="J572" s="13">
        <v>66132</v>
      </c>
      <c r="K572" s="13">
        <v>29630</v>
      </c>
      <c r="L572" s="13">
        <v>34848.699999999997</v>
      </c>
    </row>
    <row r="573" spans="1:12">
      <c r="A573" s="29">
        <v>45590</v>
      </c>
      <c r="B573" s="29" t="str">
        <f t="shared" si="16"/>
        <v>שישי</v>
      </c>
      <c r="C573" s="18" t="str">
        <f t="shared" si="17"/>
        <v>2024-10</v>
      </c>
      <c r="D573" s="30" t="s">
        <v>15</v>
      </c>
      <c r="E573" s="31" t="s">
        <v>20</v>
      </c>
      <c r="F573" s="18" t="s">
        <v>26</v>
      </c>
      <c r="G573" s="13">
        <v>1655.9375</v>
      </c>
      <c r="H573" s="19">
        <v>17500</v>
      </c>
      <c r="I573" s="20">
        <v>3.7850000000000001</v>
      </c>
      <c r="J573" s="13">
        <v>66237.5</v>
      </c>
      <c r="K573" s="13">
        <v>15720</v>
      </c>
      <c r="L573" s="13">
        <v>48861.5625</v>
      </c>
    </row>
    <row r="574" spans="1:12">
      <c r="A574" s="29">
        <v>45588</v>
      </c>
      <c r="B574" s="29" t="str">
        <f t="shared" si="16"/>
        <v>רביעי</v>
      </c>
      <c r="C574" s="18" t="str">
        <f t="shared" si="17"/>
        <v>2024-10</v>
      </c>
      <c r="D574" s="30" t="s">
        <v>17</v>
      </c>
      <c r="E574" s="31" t="s">
        <v>28</v>
      </c>
      <c r="F574" s="18" t="s">
        <v>27</v>
      </c>
      <c r="G574" s="13">
        <v>1657.6875</v>
      </c>
      <c r="H574" s="19">
        <v>17500</v>
      </c>
      <c r="I574" s="20">
        <v>3.7890000000000001</v>
      </c>
      <c r="J574" s="13">
        <v>66307.5</v>
      </c>
      <c r="K574" s="13">
        <v>45017</v>
      </c>
      <c r="L574" s="13">
        <v>19632.8125</v>
      </c>
    </row>
    <row r="575" spans="1:12">
      <c r="A575" s="29">
        <v>45370</v>
      </c>
      <c r="B575" s="29" t="str">
        <f t="shared" si="16"/>
        <v>שלישי</v>
      </c>
      <c r="C575" s="18" t="str">
        <f t="shared" si="17"/>
        <v>2024-03</v>
      </c>
      <c r="D575" s="30" t="s">
        <v>15</v>
      </c>
      <c r="E575" s="31" t="s">
        <v>21</v>
      </c>
      <c r="F575" s="18" t="s">
        <v>25</v>
      </c>
      <c r="G575" s="13">
        <v>2200.8000000000002</v>
      </c>
      <c r="H575" s="19">
        <v>24000</v>
      </c>
      <c r="I575" s="20">
        <v>3.6680000000000001</v>
      </c>
      <c r="J575" s="13">
        <v>88032</v>
      </c>
      <c r="K575" s="13">
        <v>46403</v>
      </c>
      <c r="L575" s="13">
        <v>39428.199999999997</v>
      </c>
    </row>
    <row r="576" spans="1:12">
      <c r="A576" s="29">
        <v>45316</v>
      </c>
      <c r="B576" s="29" t="str">
        <f t="shared" si="16"/>
        <v>חמישי</v>
      </c>
      <c r="C576" s="18" t="str">
        <f t="shared" si="17"/>
        <v>2024-01</v>
      </c>
      <c r="D576" s="30" t="s">
        <v>14</v>
      </c>
      <c r="E576" s="31" t="s">
        <v>21</v>
      </c>
      <c r="F576" s="18" t="s">
        <v>23</v>
      </c>
      <c r="G576" s="13">
        <v>2221.2000000000003</v>
      </c>
      <c r="H576" s="19">
        <v>24000</v>
      </c>
      <c r="I576" s="20">
        <v>3.702</v>
      </c>
      <c r="J576" s="13">
        <v>88848</v>
      </c>
      <c r="K576" s="13">
        <v>25801</v>
      </c>
      <c r="L576" s="13">
        <v>60825.8</v>
      </c>
    </row>
    <row r="577" spans="1:12">
      <c r="A577" s="29">
        <v>45600</v>
      </c>
      <c r="B577" s="29" t="str">
        <f t="shared" si="16"/>
        <v>שני</v>
      </c>
      <c r="C577" s="18" t="str">
        <f t="shared" si="17"/>
        <v>2024-11</v>
      </c>
      <c r="D577" s="30" t="s">
        <v>17</v>
      </c>
      <c r="E577" s="31" t="s">
        <v>21</v>
      </c>
      <c r="F577" s="18" t="s">
        <v>26</v>
      </c>
      <c r="G577" s="13">
        <v>2249.4</v>
      </c>
      <c r="H577" s="19">
        <v>24000</v>
      </c>
      <c r="I577" s="20">
        <v>3.7490000000000001</v>
      </c>
      <c r="J577" s="13">
        <v>89976</v>
      </c>
      <c r="K577" s="13">
        <v>20016</v>
      </c>
      <c r="L577" s="13">
        <v>67710.600000000006</v>
      </c>
    </row>
    <row r="578" spans="1:12">
      <c r="A578" s="29">
        <v>45465</v>
      </c>
      <c r="B578" s="29" t="str">
        <f t="shared" si="16"/>
        <v>שבת</v>
      </c>
      <c r="C578" s="18" t="str">
        <f t="shared" si="17"/>
        <v>2024-06</v>
      </c>
      <c r="D578" s="30" t="s">
        <v>16</v>
      </c>
      <c r="E578" s="31" t="s">
        <v>21</v>
      </c>
      <c r="F578" s="18" t="s">
        <v>23</v>
      </c>
      <c r="G578" s="13">
        <v>2196.6624999999999</v>
      </c>
      <c r="H578" s="19">
        <v>23500</v>
      </c>
      <c r="I578" s="20">
        <v>3.7389999999999999</v>
      </c>
      <c r="J578" s="13">
        <v>87866.5</v>
      </c>
      <c r="K578" s="13">
        <v>16734</v>
      </c>
      <c r="L578" s="13">
        <v>68935.837499999994</v>
      </c>
    </row>
    <row r="579" spans="1:12">
      <c r="A579" s="29">
        <v>45585</v>
      </c>
      <c r="B579" s="29" t="str">
        <f t="shared" ref="B579:B642" si="18">CHOOSE(WEEKDAY(A579), "ראשון", "שני", "שלישי", "רביעי", "חמישי", "שישי", "שבת")</f>
        <v>ראשון</v>
      </c>
      <c r="C579" s="18" t="str">
        <f t="shared" ref="C579:C642" si="19">TEXT(A579, "YYYY-MM")</f>
        <v>2024-10</v>
      </c>
      <c r="D579" s="30" t="s">
        <v>17</v>
      </c>
      <c r="E579" s="31" t="s">
        <v>18</v>
      </c>
      <c r="F579" s="18" t="s">
        <v>27</v>
      </c>
      <c r="G579" s="13">
        <v>1345.9625000000001</v>
      </c>
      <c r="H579" s="19">
        <v>14500</v>
      </c>
      <c r="I579" s="20">
        <v>3.7130000000000001</v>
      </c>
      <c r="J579" s="13">
        <v>53838.5</v>
      </c>
      <c r="K579" s="13">
        <v>29431</v>
      </c>
      <c r="L579" s="13">
        <v>23061.537499999999</v>
      </c>
    </row>
    <row r="580" spans="1:12">
      <c r="A580" s="29">
        <v>45540</v>
      </c>
      <c r="B580" s="29" t="str">
        <f t="shared" si="18"/>
        <v>חמישי</v>
      </c>
      <c r="C580" s="18" t="str">
        <f t="shared" si="19"/>
        <v>2024-09</v>
      </c>
      <c r="D580" s="30" t="s">
        <v>14</v>
      </c>
      <c r="E580" s="31" t="s">
        <v>28</v>
      </c>
      <c r="F580" s="18" t="s">
        <v>27</v>
      </c>
      <c r="G580" s="13">
        <v>2492.7750000000001</v>
      </c>
      <c r="H580" s="19">
        <v>27000</v>
      </c>
      <c r="I580" s="20">
        <v>3.6930000000000001</v>
      </c>
      <c r="J580" s="13">
        <v>99711</v>
      </c>
      <c r="K580" s="13">
        <v>45132</v>
      </c>
      <c r="L580" s="13">
        <v>52086.224999999999</v>
      </c>
    </row>
    <row r="581" spans="1:12">
      <c r="A581" s="29">
        <v>45481</v>
      </c>
      <c r="B581" s="29" t="str">
        <f t="shared" si="18"/>
        <v>שני</v>
      </c>
      <c r="C581" s="18" t="str">
        <f t="shared" si="19"/>
        <v>2024-07</v>
      </c>
      <c r="D581" s="30" t="s">
        <v>15</v>
      </c>
      <c r="E581" s="31" t="s">
        <v>21</v>
      </c>
      <c r="F581" s="18" t="s">
        <v>23</v>
      </c>
      <c r="G581" s="13">
        <v>3454.6875</v>
      </c>
      <c r="H581" s="19">
        <v>37500</v>
      </c>
      <c r="I581" s="20">
        <v>3.6850000000000001</v>
      </c>
      <c r="J581" s="13">
        <v>138187.5</v>
      </c>
      <c r="K581" s="13">
        <v>31907</v>
      </c>
      <c r="L581" s="13">
        <v>102825.8125</v>
      </c>
    </row>
    <row r="582" spans="1:12">
      <c r="A582" s="29">
        <v>45591</v>
      </c>
      <c r="B582" s="29" t="str">
        <f t="shared" si="18"/>
        <v>שבת</v>
      </c>
      <c r="C582" s="18" t="str">
        <f t="shared" si="19"/>
        <v>2024-10</v>
      </c>
      <c r="D582" s="30" t="s">
        <v>15</v>
      </c>
      <c r="E582" s="31" t="s">
        <v>22</v>
      </c>
      <c r="F582" s="18" t="s">
        <v>25</v>
      </c>
      <c r="G582" s="13">
        <v>2980.6875</v>
      </c>
      <c r="H582" s="19">
        <v>31500</v>
      </c>
      <c r="I582" s="20">
        <v>3.7850000000000001</v>
      </c>
      <c r="J582" s="13">
        <v>119227.5</v>
      </c>
      <c r="K582" s="13">
        <v>37408</v>
      </c>
      <c r="L582" s="13">
        <v>78838.8125</v>
      </c>
    </row>
    <row r="583" spans="1:12">
      <c r="A583" s="29">
        <v>45519</v>
      </c>
      <c r="B583" s="29" t="str">
        <f t="shared" si="18"/>
        <v>חמישי</v>
      </c>
      <c r="C583" s="18" t="str">
        <f t="shared" si="19"/>
        <v>2024-08</v>
      </c>
      <c r="D583" s="30" t="s">
        <v>13</v>
      </c>
      <c r="E583" s="31" t="s">
        <v>20</v>
      </c>
      <c r="F583" s="18" t="s">
        <v>23</v>
      </c>
      <c r="G583" s="13">
        <v>3622.125</v>
      </c>
      <c r="H583" s="19">
        <v>39000</v>
      </c>
      <c r="I583" s="20">
        <v>3.7149999999999999</v>
      </c>
      <c r="J583" s="13">
        <v>144885</v>
      </c>
      <c r="K583" s="13">
        <v>29855</v>
      </c>
      <c r="L583" s="13">
        <v>111407.875</v>
      </c>
    </row>
    <row r="584" spans="1:12">
      <c r="A584" s="29">
        <v>45397</v>
      </c>
      <c r="B584" s="29" t="str">
        <f t="shared" si="18"/>
        <v>שני</v>
      </c>
      <c r="C584" s="18" t="str">
        <f t="shared" si="19"/>
        <v>2024-04</v>
      </c>
      <c r="D584" s="30" t="s">
        <v>13</v>
      </c>
      <c r="E584" s="31" t="s">
        <v>22</v>
      </c>
      <c r="F584" s="18" t="s">
        <v>24</v>
      </c>
      <c r="G584" s="13">
        <v>3205.05</v>
      </c>
      <c r="H584" s="19">
        <v>34500</v>
      </c>
      <c r="I584" s="20">
        <v>3.7160000000000002</v>
      </c>
      <c r="J584" s="13">
        <v>128202</v>
      </c>
      <c r="K584" s="13">
        <v>40943</v>
      </c>
      <c r="L584" s="13">
        <v>84053.95</v>
      </c>
    </row>
    <row r="585" spans="1:12">
      <c r="A585" s="29">
        <v>45438</v>
      </c>
      <c r="B585" s="29" t="str">
        <f t="shared" si="18"/>
        <v>ראשון</v>
      </c>
      <c r="C585" s="18" t="str">
        <f t="shared" si="19"/>
        <v>2024-05</v>
      </c>
      <c r="D585" s="30" t="s">
        <v>16</v>
      </c>
      <c r="E585" s="31" t="s">
        <v>21</v>
      </c>
      <c r="F585" s="18" t="s">
        <v>26</v>
      </c>
      <c r="G585" s="13">
        <v>1652.8500000000001</v>
      </c>
      <c r="H585" s="19">
        <v>18000</v>
      </c>
      <c r="I585" s="20">
        <v>3.673</v>
      </c>
      <c r="J585" s="13">
        <v>66114</v>
      </c>
      <c r="K585" s="13">
        <v>26143</v>
      </c>
      <c r="L585" s="13">
        <v>38318.15</v>
      </c>
    </row>
    <row r="586" spans="1:12">
      <c r="A586" s="29">
        <v>45284</v>
      </c>
      <c r="B586" s="29" t="str">
        <f t="shared" si="18"/>
        <v>ראשון</v>
      </c>
      <c r="C586" s="18" t="str">
        <f t="shared" si="19"/>
        <v>2023-12</v>
      </c>
      <c r="D586" s="30" t="s">
        <v>13</v>
      </c>
      <c r="E586" s="31" t="s">
        <v>22</v>
      </c>
      <c r="F586" s="18" t="s">
        <v>24</v>
      </c>
      <c r="G586" s="13">
        <v>3599</v>
      </c>
      <c r="H586" s="19">
        <v>40000</v>
      </c>
      <c r="I586" s="20">
        <v>3.5990000000000002</v>
      </c>
      <c r="J586" s="13">
        <v>143960</v>
      </c>
      <c r="K586" s="13">
        <v>44960</v>
      </c>
      <c r="L586" s="13">
        <v>95401</v>
      </c>
    </row>
    <row r="587" spans="1:12">
      <c r="A587" s="29">
        <v>45304</v>
      </c>
      <c r="B587" s="29" t="str">
        <f t="shared" si="18"/>
        <v>שבת</v>
      </c>
      <c r="C587" s="18" t="str">
        <f t="shared" si="19"/>
        <v>2024-01</v>
      </c>
      <c r="D587" s="30" t="s">
        <v>17</v>
      </c>
      <c r="E587" s="31" t="s">
        <v>20</v>
      </c>
      <c r="F587" s="18" t="s">
        <v>23</v>
      </c>
      <c r="G587" s="13">
        <v>3495</v>
      </c>
      <c r="H587" s="19">
        <v>37500</v>
      </c>
      <c r="I587" s="20">
        <v>3.7280000000000002</v>
      </c>
      <c r="J587" s="13">
        <v>139800</v>
      </c>
      <c r="K587" s="13">
        <v>32461</v>
      </c>
      <c r="L587" s="13">
        <v>103844</v>
      </c>
    </row>
    <row r="588" spans="1:12">
      <c r="A588" s="29">
        <v>45560</v>
      </c>
      <c r="B588" s="29" t="str">
        <f t="shared" si="18"/>
        <v>רביעי</v>
      </c>
      <c r="C588" s="18" t="str">
        <f t="shared" si="19"/>
        <v>2024-09</v>
      </c>
      <c r="D588" s="30" t="s">
        <v>15</v>
      </c>
      <c r="E588" s="31" t="s">
        <v>21</v>
      </c>
      <c r="F588" s="18" t="s">
        <v>23</v>
      </c>
      <c r="G588" s="13">
        <v>2959.4250000000002</v>
      </c>
      <c r="H588" s="19">
        <v>31500</v>
      </c>
      <c r="I588" s="20">
        <v>3.758</v>
      </c>
      <c r="J588" s="13">
        <v>118377</v>
      </c>
      <c r="K588" s="13">
        <v>30065</v>
      </c>
      <c r="L588" s="13">
        <v>85352.574999999997</v>
      </c>
    </row>
    <row r="589" spans="1:12">
      <c r="A589" s="29">
        <v>45516</v>
      </c>
      <c r="B589" s="29" t="str">
        <f t="shared" si="18"/>
        <v>שני</v>
      </c>
      <c r="C589" s="18" t="str">
        <f t="shared" si="19"/>
        <v>2024-08</v>
      </c>
      <c r="D589" s="30" t="s">
        <v>15</v>
      </c>
      <c r="E589" s="31" t="s">
        <v>28</v>
      </c>
      <c r="F589" s="18" t="s">
        <v>27</v>
      </c>
      <c r="G589" s="13">
        <v>2167.75</v>
      </c>
      <c r="H589" s="19">
        <v>23000</v>
      </c>
      <c r="I589" s="20">
        <v>3.77</v>
      </c>
      <c r="J589" s="13">
        <v>86710</v>
      </c>
      <c r="K589" s="13">
        <v>22833</v>
      </c>
      <c r="L589" s="13">
        <v>61709.25</v>
      </c>
    </row>
    <row r="590" spans="1:12">
      <c r="A590" s="29">
        <v>45446</v>
      </c>
      <c r="B590" s="29" t="str">
        <f t="shared" si="18"/>
        <v>שני</v>
      </c>
      <c r="C590" s="18" t="str">
        <f t="shared" si="19"/>
        <v>2024-06</v>
      </c>
      <c r="D590" s="30" t="s">
        <v>13</v>
      </c>
      <c r="E590" s="31" t="s">
        <v>18</v>
      </c>
      <c r="F590" s="18" t="s">
        <v>23</v>
      </c>
      <c r="G590" s="13">
        <v>1784.7375000000002</v>
      </c>
      <c r="H590" s="19">
        <v>19500</v>
      </c>
      <c r="I590" s="20">
        <v>3.661</v>
      </c>
      <c r="J590" s="13">
        <v>71389.5</v>
      </c>
      <c r="K590" s="13">
        <v>29217</v>
      </c>
      <c r="L590" s="13">
        <v>40387.762499999997</v>
      </c>
    </row>
    <row r="591" spans="1:12">
      <c r="A591" s="29">
        <v>45491</v>
      </c>
      <c r="B591" s="29" t="str">
        <f t="shared" si="18"/>
        <v>חמישי</v>
      </c>
      <c r="C591" s="18" t="str">
        <f t="shared" si="19"/>
        <v>2024-07</v>
      </c>
      <c r="D591" s="30" t="s">
        <v>16</v>
      </c>
      <c r="E591" s="31" t="s">
        <v>20</v>
      </c>
      <c r="F591" s="18" t="s">
        <v>27</v>
      </c>
      <c r="G591" s="13">
        <v>3590.55</v>
      </c>
      <c r="H591" s="19">
        <v>39500</v>
      </c>
      <c r="I591" s="20">
        <v>3.6360000000000001</v>
      </c>
      <c r="J591" s="13">
        <v>143622</v>
      </c>
      <c r="K591" s="13">
        <v>26456</v>
      </c>
      <c r="L591" s="13">
        <v>113575.45</v>
      </c>
    </row>
    <row r="592" spans="1:12">
      <c r="A592" s="29">
        <v>45400</v>
      </c>
      <c r="B592" s="29" t="str">
        <f t="shared" si="18"/>
        <v>חמישי</v>
      </c>
      <c r="C592" s="18" t="str">
        <f t="shared" si="19"/>
        <v>2024-04</v>
      </c>
      <c r="D592" s="30" t="s">
        <v>17</v>
      </c>
      <c r="E592" s="31" t="s">
        <v>18</v>
      </c>
      <c r="F592" s="18" t="s">
        <v>23</v>
      </c>
      <c r="G592" s="13">
        <v>3732.75</v>
      </c>
      <c r="H592" s="19">
        <v>39500</v>
      </c>
      <c r="I592" s="20">
        <v>3.78</v>
      </c>
      <c r="J592" s="13">
        <v>149310</v>
      </c>
      <c r="K592" s="13">
        <v>39506</v>
      </c>
      <c r="L592" s="13">
        <v>106071.25</v>
      </c>
    </row>
    <row r="593" spans="1:12">
      <c r="A593" s="29">
        <v>45472</v>
      </c>
      <c r="B593" s="29" t="str">
        <f t="shared" si="18"/>
        <v>שבת</v>
      </c>
      <c r="C593" s="18" t="str">
        <f t="shared" si="19"/>
        <v>2024-06</v>
      </c>
      <c r="D593" s="30" t="s">
        <v>16</v>
      </c>
      <c r="E593" s="31" t="s">
        <v>21</v>
      </c>
      <c r="F593" s="18" t="s">
        <v>24</v>
      </c>
      <c r="G593" s="13">
        <v>1315.65</v>
      </c>
      <c r="H593" s="19">
        <v>14000</v>
      </c>
      <c r="I593" s="20">
        <v>3.7589999999999999</v>
      </c>
      <c r="J593" s="13">
        <v>52626</v>
      </c>
      <c r="K593" s="13">
        <v>23968</v>
      </c>
      <c r="L593" s="13">
        <v>27342.35</v>
      </c>
    </row>
    <row r="594" spans="1:12">
      <c r="A594" s="29">
        <v>45337</v>
      </c>
      <c r="B594" s="29" t="str">
        <f t="shared" si="18"/>
        <v>חמישי</v>
      </c>
      <c r="C594" s="18" t="str">
        <f t="shared" si="19"/>
        <v>2024-02</v>
      </c>
      <c r="D594" s="30" t="s">
        <v>16</v>
      </c>
      <c r="E594" s="31" t="s">
        <v>28</v>
      </c>
      <c r="F594" s="18" t="s">
        <v>26</v>
      </c>
      <c r="G594" s="13">
        <v>2538.9</v>
      </c>
      <c r="H594" s="19">
        <v>28000</v>
      </c>
      <c r="I594" s="20">
        <v>3.6269999999999998</v>
      </c>
      <c r="J594" s="13">
        <v>101556</v>
      </c>
      <c r="K594" s="13">
        <v>34307</v>
      </c>
      <c r="L594" s="13">
        <v>64710.1</v>
      </c>
    </row>
    <row r="595" spans="1:12">
      <c r="A595" s="29">
        <v>45284</v>
      </c>
      <c r="B595" s="29" t="str">
        <f t="shared" si="18"/>
        <v>ראשון</v>
      </c>
      <c r="C595" s="18" t="str">
        <f t="shared" si="19"/>
        <v>2023-12</v>
      </c>
      <c r="D595" s="30" t="s">
        <v>16</v>
      </c>
      <c r="E595" s="31" t="s">
        <v>21</v>
      </c>
      <c r="F595" s="18" t="s">
        <v>23</v>
      </c>
      <c r="G595" s="13">
        <v>3104.1375000000003</v>
      </c>
      <c r="H595" s="19">
        <v>34500</v>
      </c>
      <c r="I595" s="20">
        <v>3.5990000000000002</v>
      </c>
      <c r="J595" s="13">
        <v>124165.5</v>
      </c>
      <c r="K595" s="13">
        <v>28587</v>
      </c>
      <c r="L595" s="13">
        <v>92474.362500000003</v>
      </c>
    </row>
    <row r="596" spans="1:12">
      <c r="A596" s="29">
        <v>45454</v>
      </c>
      <c r="B596" s="29" t="str">
        <f t="shared" si="18"/>
        <v>שלישי</v>
      </c>
      <c r="C596" s="18" t="str">
        <f t="shared" si="19"/>
        <v>2024-06</v>
      </c>
      <c r="D596" s="30" t="s">
        <v>15</v>
      </c>
      <c r="E596" s="31" t="s">
        <v>19</v>
      </c>
      <c r="F596" s="18" t="s">
        <v>26</v>
      </c>
      <c r="G596" s="13">
        <v>2140.7249999999999</v>
      </c>
      <c r="H596" s="19">
        <v>23000</v>
      </c>
      <c r="I596" s="20">
        <v>3.7229999999999999</v>
      </c>
      <c r="J596" s="13">
        <v>85629</v>
      </c>
      <c r="K596" s="13">
        <v>34370</v>
      </c>
      <c r="L596" s="13">
        <v>49118.275000000001</v>
      </c>
    </row>
    <row r="597" spans="1:12">
      <c r="A597" s="29">
        <v>45463</v>
      </c>
      <c r="B597" s="29" t="str">
        <f t="shared" si="18"/>
        <v>חמישי</v>
      </c>
      <c r="C597" s="18" t="str">
        <f t="shared" si="19"/>
        <v>2024-06</v>
      </c>
      <c r="D597" s="30" t="s">
        <v>17</v>
      </c>
      <c r="E597" s="31" t="s">
        <v>20</v>
      </c>
      <c r="F597" s="18" t="s">
        <v>24</v>
      </c>
      <c r="G597" s="13">
        <v>2742.7625000000003</v>
      </c>
      <c r="H597" s="19">
        <v>29500</v>
      </c>
      <c r="I597" s="20">
        <v>3.7189999999999999</v>
      </c>
      <c r="J597" s="13">
        <v>109710.5</v>
      </c>
      <c r="K597" s="13">
        <v>36734</v>
      </c>
      <c r="L597" s="13">
        <v>70233.737500000003</v>
      </c>
    </row>
    <row r="598" spans="1:12">
      <c r="A598" s="29">
        <v>45581</v>
      </c>
      <c r="B598" s="29" t="str">
        <f t="shared" si="18"/>
        <v>רביעי</v>
      </c>
      <c r="C598" s="18" t="str">
        <f t="shared" si="19"/>
        <v>2024-10</v>
      </c>
      <c r="D598" s="30" t="s">
        <v>14</v>
      </c>
      <c r="E598" s="31" t="s">
        <v>18</v>
      </c>
      <c r="F598" s="18" t="s">
        <v>23</v>
      </c>
      <c r="G598" s="13">
        <v>1175.9375</v>
      </c>
      <c r="H598" s="19">
        <v>12500</v>
      </c>
      <c r="I598" s="20">
        <v>3.7629999999999999</v>
      </c>
      <c r="J598" s="13">
        <v>47037.5</v>
      </c>
      <c r="K598" s="13">
        <v>36411</v>
      </c>
      <c r="L598" s="13">
        <v>9450.5625</v>
      </c>
    </row>
    <row r="599" spans="1:12">
      <c r="A599" s="29">
        <v>45383</v>
      </c>
      <c r="B599" s="29" t="str">
        <f t="shared" si="18"/>
        <v>שני</v>
      </c>
      <c r="C599" s="18" t="str">
        <f t="shared" si="19"/>
        <v>2024-04</v>
      </c>
      <c r="D599" s="30" t="s">
        <v>13</v>
      </c>
      <c r="E599" s="31" t="s">
        <v>20</v>
      </c>
      <c r="F599" s="18" t="s">
        <v>23</v>
      </c>
      <c r="G599" s="13">
        <v>1785.7125000000001</v>
      </c>
      <c r="H599" s="19">
        <v>19500</v>
      </c>
      <c r="I599" s="20">
        <v>3.6629999999999998</v>
      </c>
      <c r="J599" s="13">
        <v>71428.5</v>
      </c>
      <c r="K599" s="13">
        <v>22164</v>
      </c>
      <c r="L599" s="13">
        <v>47478.787499999999</v>
      </c>
    </row>
    <row r="600" spans="1:12">
      <c r="A600" s="29">
        <v>45436</v>
      </c>
      <c r="B600" s="29" t="str">
        <f t="shared" si="18"/>
        <v>שישי</v>
      </c>
      <c r="C600" s="18" t="str">
        <f t="shared" si="19"/>
        <v>2024-05</v>
      </c>
      <c r="D600" s="30" t="s">
        <v>13</v>
      </c>
      <c r="E600" s="31" t="s">
        <v>22</v>
      </c>
      <c r="F600" s="18" t="s">
        <v>23</v>
      </c>
      <c r="G600" s="13">
        <v>2249.7125000000001</v>
      </c>
      <c r="H600" s="19">
        <v>24500</v>
      </c>
      <c r="I600" s="20">
        <v>3.673</v>
      </c>
      <c r="J600" s="13">
        <v>89988.5</v>
      </c>
      <c r="K600" s="13">
        <v>24584</v>
      </c>
      <c r="L600" s="13">
        <v>63154.787499999999</v>
      </c>
    </row>
    <row r="601" spans="1:12">
      <c r="A601" s="29">
        <v>45597</v>
      </c>
      <c r="B601" s="29" t="str">
        <f t="shared" si="18"/>
        <v>שישי</v>
      </c>
      <c r="C601" s="18" t="str">
        <f t="shared" si="19"/>
        <v>2024-11</v>
      </c>
      <c r="D601" s="30" t="s">
        <v>15</v>
      </c>
      <c r="E601" s="31" t="s">
        <v>20</v>
      </c>
      <c r="F601" s="18" t="s">
        <v>27</v>
      </c>
      <c r="G601" s="13">
        <v>3619.9625000000001</v>
      </c>
      <c r="H601" s="19">
        <v>38500</v>
      </c>
      <c r="I601" s="20">
        <v>3.7610000000000001</v>
      </c>
      <c r="J601" s="13">
        <v>144798.5</v>
      </c>
      <c r="K601" s="13">
        <v>23077</v>
      </c>
      <c r="L601" s="13">
        <v>118101.53750000001</v>
      </c>
    </row>
    <row r="602" spans="1:12">
      <c r="A602" s="29">
        <v>45498</v>
      </c>
      <c r="B602" s="29" t="str">
        <f t="shared" si="18"/>
        <v>חמישי</v>
      </c>
      <c r="C602" s="18" t="str">
        <f t="shared" si="19"/>
        <v>2024-07</v>
      </c>
      <c r="D602" s="30" t="s">
        <v>15</v>
      </c>
      <c r="E602" s="31" t="s">
        <v>28</v>
      </c>
      <c r="F602" s="18" t="s">
        <v>25</v>
      </c>
      <c r="G602" s="13">
        <v>2648.4250000000002</v>
      </c>
      <c r="H602" s="19">
        <v>29000</v>
      </c>
      <c r="I602" s="20">
        <v>3.653</v>
      </c>
      <c r="J602" s="13">
        <v>105937</v>
      </c>
      <c r="K602" s="13">
        <v>22780</v>
      </c>
      <c r="L602" s="13">
        <v>80508.574999999997</v>
      </c>
    </row>
    <row r="603" spans="1:12">
      <c r="A603" s="29">
        <v>45487</v>
      </c>
      <c r="B603" s="29" t="str">
        <f t="shared" si="18"/>
        <v>ראשון</v>
      </c>
      <c r="C603" s="18" t="str">
        <f t="shared" si="19"/>
        <v>2024-07</v>
      </c>
      <c r="D603" s="30" t="s">
        <v>15</v>
      </c>
      <c r="E603" s="31" t="s">
        <v>20</v>
      </c>
      <c r="F603" s="18" t="s">
        <v>26</v>
      </c>
      <c r="G603" s="13">
        <v>2412.8250000000003</v>
      </c>
      <c r="H603" s="19">
        <v>26500</v>
      </c>
      <c r="I603" s="20">
        <v>3.6419999999999999</v>
      </c>
      <c r="J603" s="13">
        <v>96513</v>
      </c>
      <c r="K603" s="13">
        <v>19178</v>
      </c>
      <c r="L603" s="13">
        <v>74922.175000000003</v>
      </c>
    </row>
    <row r="604" spans="1:12">
      <c r="A604" s="29">
        <v>45473</v>
      </c>
      <c r="B604" s="29" t="str">
        <f t="shared" si="18"/>
        <v>ראשון</v>
      </c>
      <c r="C604" s="18" t="str">
        <f t="shared" si="19"/>
        <v>2024-06</v>
      </c>
      <c r="D604" s="30" t="s">
        <v>14</v>
      </c>
      <c r="E604" s="31" t="s">
        <v>18</v>
      </c>
      <c r="F604" s="18" t="s">
        <v>24</v>
      </c>
      <c r="G604" s="13">
        <v>3524.0625</v>
      </c>
      <c r="H604" s="19">
        <v>37500</v>
      </c>
      <c r="I604" s="20">
        <v>3.7589999999999999</v>
      </c>
      <c r="J604" s="13">
        <v>140962.5</v>
      </c>
      <c r="K604" s="13">
        <v>27187</v>
      </c>
      <c r="L604" s="13">
        <v>110251.4375</v>
      </c>
    </row>
    <row r="605" spans="1:12">
      <c r="A605" s="29">
        <v>45578</v>
      </c>
      <c r="B605" s="29" t="str">
        <f t="shared" si="18"/>
        <v>ראשון</v>
      </c>
      <c r="C605" s="18" t="str">
        <f t="shared" si="19"/>
        <v>2024-10</v>
      </c>
      <c r="D605" s="30" t="s">
        <v>16</v>
      </c>
      <c r="E605" s="31" t="s">
        <v>21</v>
      </c>
      <c r="F605" s="18" t="s">
        <v>23</v>
      </c>
      <c r="G605" s="13">
        <v>2405.9250000000002</v>
      </c>
      <c r="H605" s="19">
        <v>25500</v>
      </c>
      <c r="I605" s="20">
        <v>3.774</v>
      </c>
      <c r="J605" s="13">
        <v>96237</v>
      </c>
      <c r="K605" s="13">
        <v>46426</v>
      </c>
      <c r="L605" s="13">
        <v>47405.074999999997</v>
      </c>
    </row>
    <row r="606" spans="1:12">
      <c r="A606" s="29">
        <v>45407</v>
      </c>
      <c r="B606" s="29" t="str">
        <f t="shared" si="18"/>
        <v>חמישי</v>
      </c>
      <c r="C606" s="18" t="str">
        <f t="shared" si="19"/>
        <v>2024-04</v>
      </c>
      <c r="D606" s="30" t="s">
        <v>17</v>
      </c>
      <c r="E606" s="31" t="s">
        <v>19</v>
      </c>
      <c r="F606" s="18" t="s">
        <v>24</v>
      </c>
      <c r="G606" s="13">
        <v>2466.1000000000004</v>
      </c>
      <c r="H606" s="19">
        <v>26000</v>
      </c>
      <c r="I606" s="20">
        <v>3.794</v>
      </c>
      <c r="J606" s="13">
        <v>98644</v>
      </c>
      <c r="K606" s="13">
        <v>36347</v>
      </c>
      <c r="L606" s="13">
        <v>59830.9</v>
      </c>
    </row>
    <row r="607" spans="1:12">
      <c r="A607" s="29">
        <v>45579</v>
      </c>
      <c r="B607" s="29" t="str">
        <f t="shared" si="18"/>
        <v>שני</v>
      </c>
      <c r="C607" s="18" t="str">
        <f t="shared" si="19"/>
        <v>2024-10</v>
      </c>
      <c r="D607" s="30" t="s">
        <v>17</v>
      </c>
      <c r="E607" s="31" t="s">
        <v>21</v>
      </c>
      <c r="F607" s="18" t="s">
        <v>26</v>
      </c>
      <c r="G607" s="13">
        <v>1362.2750000000001</v>
      </c>
      <c r="H607" s="19">
        <v>14500</v>
      </c>
      <c r="I607" s="20">
        <v>3.758</v>
      </c>
      <c r="J607" s="13">
        <v>54491</v>
      </c>
      <c r="K607" s="13">
        <v>27101</v>
      </c>
      <c r="L607" s="13">
        <v>26027.724999999999</v>
      </c>
    </row>
    <row r="608" spans="1:12">
      <c r="A608" s="29">
        <v>45351</v>
      </c>
      <c r="B608" s="29" t="str">
        <f t="shared" si="18"/>
        <v>חמישי</v>
      </c>
      <c r="C608" s="18" t="str">
        <f t="shared" si="19"/>
        <v>2024-02</v>
      </c>
      <c r="D608" s="30" t="s">
        <v>13</v>
      </c>
      <c r="E608" s="31" t="s">
        <v>21</v>
      </c>
      <c r="F608" s="18" t="s">
        <v>27</v>
      </c>
      <c r="G608" s="13">
        <v>1299.2</v>
      </c>
      <c r="H608" s="19">
        <v>14500</v>
      </c>
      <c r="I608" s="20">
        <v>3.5840000000000001</v>
      </c>
      <c r="J608" s="13">
        <v>51968</v>
      </c>
      <c r="K608" s="13">
        <v>26400</v>
      </c>
      <c r="L608" s="13">
        <v>24268.799999999999</v>
      </c>
    </row>
    <row r="609" spans="1:12">
      <c r="A609" s="29">
        <v>45427</v>
      </c>
      <c r="B609" s="29" t="str">
        <f t="shared" si="18"/>
        <v>רביעי</v>
      </c>
      <c r="C609" s="18" t="str">
        <f t="shared" si="19"/>
        <v>2024-05</v>
      </c>
      <c r="D609" s="30" t="s">
        <v>16</v>
      </c>
      <c r="E609" s="31" t="s">
        <v>22</v>
      </c>
      <c r="F609" s="18" t="s">
        <v>26</v>
      </c>
      <c r="G609" s="13">
        <v>2863.625</v>
      </c>
      <c r="H609" s="19">
        <v>31000</v>
      </c>
      <c r="I609" s="20">
        <v>3.6949999999999998</v>
      </c>
      <c r="J609" s="13">
        <v>114545</v>
      </c>
      <c r="K609" s="13">
        <v>30671</v>
      </c>
      <c r="L609" s="13">
        <v>81010.375</v>
      </c>
    </row>
    <row r="610" spans="1:12">
      <c r="A610" s="29">
        <v>45531</v>
      </c>
      <c r="B610" s="29" t="str">
        <f t="shared" si="18"/>
        <v>שלישי</v>
      </c>
      <c r="C610" s="18" t="str">
        <f t="shared" si="19"/>
        <v>2024-08</v>
      </c>
      <c r="D610" s="30" t="s">
        <v>17</v>
      </c>
      <c r="E610" s="31" t="s">
        <v>21</v>
      </c>
      <c r="F610" s="18" t="s">
        <v>24</v>
      </c>
      <c r="G610" s="13">
        <v>2716.9500000000003</v>
      </c>
      <c r="H610" s="19">
        <v>29500</v>
      </c>
      <c r="I610" s="20">
        <v>3.6840000000000002</v>
      </c>
      <c r="J610" s="13">
        <v>108678</v>
      </c>
      <c r="K610" s="13">
        <v>39081</v>
      </c>
      <c r="L610" s="13">
        <v>66880.05</v>
      </c>
    </row>
    <row r="611" spans="1:12">
      <c r="A611" s="29">
        <v>45434</v>
      </c>
      <c r="B611" s="29" t="str">
        <f t="shared" si="18"/>
        <v>רביעי</v>
      </c>
      <c r="C611" s="18" t="str">
        <f t="shared" si="19"/>
        <v>2024-05</v>
      </c>
      <c r="D611" s="30" t="s">
        <v>14</v>
      </c>
      <c r="E611" s="31" t="s">
        <v>20</v>
      </c>
      <c r="F611" s="18" t="s">
        <v>27</v>
      </c>
      <c r="G611" s="13">
        <v>1745.15</v>
      </c>
      <c r="H611" s="19">
        <v>19000</v>
      </c>
      <c r="I611" s="20">
        <v>3.6739999999999999</v>
      </c>
      <c r="J611" s="13">
        <v>69806</v>
      </c>
      <c r="K611" s="13">
        <v>47331</v>
      </c>
      <c r="L611" s="13">
        <v>20729.849999999999</v>
      </c>
    </row>
    <row r="612" spans="1:12">
      <c r="A612" s="29">
        <v>45414</v>
      </c>
      <c r="B612" s="29" t="str">
        <f t="shared" si="18"/>
        <v>חמישי</v>
      </c>
      <c r="C612" s="18" t="str">
        <f t="shared" si="19"/>
        <v>2024-05</v>
      </c>
      <c r="D612" s="30" t="s">
        <v>15</v>
      </c>
      <c r="E612" s="31" t="s">
        <v>22</v>
      </c>
      <c r="F612" s="18" t="s">
        <v>25</v>
      </c>
      <c r="G612" s="13">
        <v>1168.125</v>
      </c>
      <c r="H612" s="19">
        <v>12500</v>
      </c>
      <c r="I612" s="20">
        <v>3.738</v>
      </c>
      <c r="J612" s="13">
        <v>46725</v>
      </c>
      <c r="K612" s="13">
        <v>25489</v>
      </c>
      <c r="L612" s="13">
        <v>20067.875</v>
      </c>
    </row>
    <row r="613" spans="1:12">
      <c r="A613" s="29">
        <v>45364</v>
      </c>
      <c r="B613" s="29" t="str">
        <f t="shared" si="18"/>
        <v>רביעי</v>
      </c>
      <c r="C613" s="18" t="str">
        <f t="shared" si="19"/>
        <v>2024-03</v>
      </c>
      <c r="D613" s="30" t="s">
        <v>14</v>
      </c>
      <c r="E613" s="31" t="s">
        <v>21</v>
      </c>
      <c r="F613" s="18" t="s">
        <v>24</v>
      </c>
      <c r="G613" s="13">
        <v>1830</v>
      </c>
      <c r="H613" s="19">
        <v>20000</v>
      </c>
      <c r="I613" s="20">
        <v>3.66</v>
      </c>
      <c r="J613" s="13">
        <v>73200</v>
      </c>
      <c r="K613" s="13">
        <v>39509</v>
      </c>
      <c r="L613" s="13">
        <v>31861</v>
      </c>
    </row>
    <row r="614" spans="1:12">
      <c r="A614" s="29">
        <v>45356</v>
      </c>
      <c r="B614" s="29" t="str">
        <f t="shared" si="18"/>
        <v>שלישי</v>
      </c>
      <c r="C614" s="18" t="str">
        <f t="shared" si="19"/>
        <v>2024-03</v>
      </c>
      <c r="D614" s="30" t="s">
        <v>15</v>
      </c>
      <c r="E614" s="31" t="s">
        <v>19</v>
      </c>
      <c r="F614" s="18" t="s">
        <v>24</v>
      </c>
      <c r="G614" s="13">
        <v>987.52500000000009</v>
      </c>
      <c r="H614" s="19">
        <v>11000</v>
      </c>
      <c r="I614" s="20">
        <v>3.5910000000000002</v>
      </c>
      <c r="J614" s="13">
        <v>39501</v>
      </c>
      <c r="K614" s="13">
        <v>38589</v>
      </c>
      <c r="L614" s="13">
        <v>-75.525000000000091</v>
      </c>
    </row>
    <row r="615" spans="1:12">
      <c r="A615" s="29">
        <v>45337</v>
      </c>
      <c r="B615" s="29" t="str">
        <f t="shared" si="18"/>
        <v>חמישי</v>
      </c>
      <c r="C615" s="18" t="str">
        <f t="shared" si="19"/>
        <v>2024-02</v>
      </c>
      <c r="D615" s="30" t="s">
        <v>14</v>
      </c>
      <c r="E615" s="31" t="s">
        <v>21</v>
      </c>
      <c r="F615" s="18" t="s">
        <v>24</v>
      </c>
      <c r="G615" s="13">
        <v>1994.8500000000001</v>
      </c>
      <c r="H615" s="19">
        <v>22000</v>
      </c>
      <c r="I615" s="20">
        <v>3.6269999999999998</v>
      </c>
      <c r="J615" s="13">
        <v>79794</v>
      </c>
      <c r="K615" s="13">
        <v>38518</v>
      </c>
      <c r="L615" s="13">
        <v>39281.15</v>
      </c>
    </row>
    <row r="616" spans="1:12">
      <c r="A616" s="29">
        <v>45358</v>
      </c>
      <c r="B616" s="29" t="str">
        <f t="shared" si="18"/>
        <v>חמישי</v>
      </c>
      <c r="C616" s="18" t="str">
        <f t="shared" si="19"/>
        <v>2024-03</v>
      </c>
      <c r="D616" s="30" t="s">
        <v>15</v>
      </c>
      <c r="E616" s="31" t="s">
        <v>28</v>
      </c>
      <c r="F616" s="18" t="s">
        <v>24</v>
      </c>
      <c r="G616" s="13">
        <v>1884.75</v>
      </c>
      <c r="H616" s="19">
        <v>21000</v>
      </c>
      <c r="I616" s="20">
        <v>3.59</v>
      </c>
      <c r="J616" s="13">
        <v>75390</v>
      </c>
      <c r="K616" s="13">
        <v>33958</v>
      </c>
      <c r="L616" s="13">
        <v>39547.25</v>
      </c>
    </row>
    <row r="617" spans="1:12">
      <c r="A617" s="29">
        <v>45304</v>
      </c>
      <c r="B617" s="29" t="str">
        <f t="shared" si="18"/>
        <v>שבת</v>
      </c>
      <c r="C617" s="18" t="str">
        <f t="shared" si="19"/>
        <v>2024-01</v>
      </c>
      <c r="D617" s="30" t="s">
        <v>15</v>
      </c>
      <c r="E617" s="31" t="s">
        <v>18</v>
      </c>
      <c r="F617" s="18" t="s">
        <v>27</v>
      </c>
      <c r="G617" s="13">
        <v>1537.8000000000002</v>
      </c>
      <c r="H617" s="19">
        <v>16500</v>
      </c>
      <c r="I617" s="20">
        <v>3.7280000000000002</v>
      </c>
      <c r="J617" s="13">
        <v>61512</v>
      </c>
      <c r="K617" s="13">
        <v>17225</v>
      </c>
      <c r="L617" s="13">
        <v>42749.2</v>
      </c>
    </row>
    <row r="618" spans="1:12">
      <c r="A618" s="29">
        <v>45422</v>
      </c>
      <c r="B618" s="29" t="str">
        <f t="shared" si="18"/>
        <v>שישי</v>
      </c>
      <c r="C618" s="18" t="str">
        <f t="shared" si="19"/>
        <v>2024-05</v>
      </c>
      <c r="D618" s="30" t="s">
        <v>15</v>
      </c>
      <c r="E618" s="31" t="s">
        <v>22</v>
      </c>
      <c r="F618" s="18" t="s">
        <v>23</v>
      </c>
      <c r="G618" s="13">
        <v>2744.2375000000002</v>
      </c>
      <c r="H618" s="19">
        <v>29500</v>
      </c>
      <c r="I618" s="20">
        <v>3.7210000000000001</v>
      </c>
      <c r="J618" s="13">
        <v>109769.5</v>
      </c>
      <c r="K618" s="13">
        <v>36192</v>
      </c>
      <c r="L618" s="13">
        <v>70833.262499999997</v>
      </c>
    </row>
    <row r="619" spans="1:12">
      <c r="A619" s="29">
        <v>45497</v>
      </c>
      <c r="B619" s="29" t="str">
        <f t="shared" si="18"/>
        <v>רביעי</v>
      </c>
      <c r="C619" s="18" t="str">
        <f t="shared" si="19"/>
        <v>2024-07</v>
      </c>
      <c r="D619" s="30" t="s">
        <v>17</v>
      </c>
      <c r="E619" s="31" t="s">
        <v>28</v>
      </c>
      <c r="F619" s="18" t="s">
        <v>27</v>
      </c>
      <c r="G619" s="13">
        <v>1224.1125</v>
      </c>
      <c r="H619" s="19">
        <v>13500</v>
      </c>
      <c r="I619" s="20">
        <v>3.6269999999999998</v>
      </c>
      <c r="J619" s="13">
        <v>48964.5</v>
      </c>
      <c r="K619" s="13">
        <v>21115</v>
      </c>
      <c r="L619" s="13">
        <v>26625.387500000001</v>
      </c>
    </row>
    <row r="620" spans="1:12">
      <c r="A620" s="29">
        <v>45358</v>
      </c>
      <c r="B620" s="29" t="str">
        <f t="shared" si="18"/>
        <v>חמישי</v>
      </c>
      <c r="C620" s="18" t="str">
        <f t="shared" si="19"/>
        <v>2024-03</v>
      </c>
      <c r="D620" s="30" t="s">
        <v>13</v>
      </c>
      <c r="E620" s="31" t="s">
        <v>18</v>
      </c>
      <c r="F620" s="18" t="s">
        <v>25</v>
      </c>
      <c r="G620" s="13">
        <v>3186.125</v>
      </c>
      <c r="H620" s="19">
        <v>35500</v>
      </c>
      <c r="I620" s="20">
        <v>3.59</v>
      </c>
      <c r="J620" s="13">
        <v>127445</v>
      </c>
      <c r="K620" s="13">
        <v>20388</v>
      </c>
      <c r="L620" s="13">
        <v>103870.875</v>
      </c>
    </row>
    <row r="621" spans="1:12">
      <c r="A621" s="29">
        <v>45584</v>
      </c>
      <c r="B621" s="29" t="str">
        <f t="shared" si="18"/>
        <v>שבת</v>
      </c>
      <c r="C621" s="18" t="str">
        <f t="shared" si="19"/>
        <v>2024-10</v>
      </c>
      <c r="D621" s="30" t="s">
        <v>16</v>
      </c>
      <c r="E621" s="31" t="s">
        <v>19</v>
      </c>
      <c r="F621" s="18" t="s">
        <v>25</v>
      </c>
      <c r="G621" s="13">
        <v>974.66250000000002</v>
      </c>
      <c r="H621" s="19">
        <v>10500</v>
      </c>
      <c r="I621" s="20">
        <v>3.7130000000000001</v>
      </c>
      <c r="J621" s="13">
        <v>38986.5</v>
      </c>
      <c r="K621" s="13">
        <v>46500</v>
      </c>
      <c r="L621" s="13">
        <v>-8488.1625000000004</v>
      </c>
    </row>
    <row r="622" spans="1:12">
      <c r="A622" s="29">
        <v>45312</v>
      </c>
      <c r="B622" s="29" t="str">
        <f t="shared" si="18"/>
        <v>ראשון</v>
      </c>
      <c r="C622" s="18" t="str">
        <f t="shared" si="19"/>
        <v>2024-01</v>
      </c>
      <c r="D622" s="30" t="s">
        <v>16</v>
      </c>
      <c r="E622" s="31" t="s">
        <v>20</v>
      </c>
      <c r="F622" s="18" t="s">
        <v>24</v>
      </c>
      <c r="G622" s="13">
        <v>2953.9125000000004</v>
      </c>
      <c r="H622" s="19">
        <v>31500</v>
      </c>
      <c r="I622" s="20">
        <v>3.7509999999999999</v>
      </c>
      <c r="J622" s="13">
        <v>118156.5</v>
      </c>
      <c r="K622" s="13">
        <v>35645</v>
      </c>
      <c r="L622" s="13">
        <v>79557.587499999994</v>
      </c>
    </row>
    <row r="623" spans="1:12">
      <c r="A623" s="29">
        <v>45298</v>
      </c>
      <c r="B623" s="29" t="str">
        <f t="shared" si="18"/>
        <v>ראשון</v>
      </c>
      <c r="C623" s="18" t="str">
        <f t="shared" si="19"/>
        <v>2024-01</v>
      </c>
      <c r="D623" s="30" t="s">
        <v>14</v>
      </c>
      <c r="E623" s="31" t="s">
        <v>20</v>
      </c>
      <c r="F623" s="18" t="s">
        <v>26</v>
      </c>
      <c r="G623" s="13">
        <v>914</v>
      </c>
      <c r="H623" s="19">
        <v>10000</v>
      </c>
      <c r="I623" s="20">
        <v>3.6560000000000001</v>
      </c>
      <c r="J623" s="13">
        <v>36560</v>
      </c>
      <c r="K623" s="13">
        <v>35872</v>
      </c>
      <c r="L623" s="13">
        <v>-226</v>
      </c>
    </row>
    <row r="624" spans="1:12">
      <c r="A624" s="29">
        <v>45310</v>
      </c>
      <c r="B624" s="29" t="str">
        <f t="shared" si="18"/>
        <v>שישי</v>
      </c>
      <c r="C624" s="18" t="str">
        <f t="shared" si="19"/>
        <v>2024-01</v>
      </c>
      <c r="D624" s="30" t="s">
        <v>16</v>
      </c>
      <c r="E624" s="31" t="s">
        <v>28</v>
      </c>
      <c r="F624" s="18" t="s">
        <v>25</v>
      </c>
      <c r="G624" s="13">
        <v>3563.4500000000003</v>
      </c>
      <c r="H624" s="19">
        <v>38000</v>
      </c>
      <c r="I624" s="20">
        <v>3.7509999999999999</v>
      </c>
      <c r="J624" s="13">
        <v>142538</v>
      </c>
      <c r="K624" s="13">
        <v>46390</v>
      </c>
      <c r="L624" s="13">
        <v>92584.55</v>
      </c>
    </row>
    <row r="625" spans="1:12">
      <c r="A625" s="29">
        <v>45466</v>
      </c>
      <c r="B625" s="29" t="str">
        <f t="shared" si="18"/>
        <v>ראשון</v>
      </c>
      <c r="C625" s="18" t="str">
        <f t="shared" si="19"/>
        <v>2024-06</v>
      </c>
      <c r="D625" s="30" t="s">
        <v>16</v>
      </c>
      <c r="E625" s="31" t="s">
        <v>21</v>
      </c>
      <c r="F625" s="18" t="s">
        <v>25</v>
      </c>
      <c r="G625" s="13">
        <v>2290.1375000000003</v>
      </c>
      <c r="H625" s="19">
        <v>24500</v>
      </c>
      <c r="I625" s="20">
        <v>3.7389999999999999</v>
      </c>
      <c r="J625" s="13">
        <v>91605.5</v>
      </c>
      <c r="K625" s="13">
        <v>41917</v>
      </c>
      <c r="L625" s="13">
        <v>47398.362500000003</v>
      </c>
    </row>
    <row r="626" spans="1:12">
      <c r="A626" s="29">
        <v>45308</v>
      </c>
      <c r="B626" s="29" t="str">
        <f t="shared" si="18"/>
        <v>רביעי</v>
      </c>
      <c r="C626" s="18" t="str">
        <f t="shared" si="19"/>
        <v>2024-01</v>
      </c>
      <c r="D626" s="30" t="s">
        <v>15</v>
      </c>
      <c r="E626" s="31" t="s">
        <v>28</v>
      </c>
      <c r="F626" s="18" t="s">
        <v>25</v>
      </c>
      <c r="G626" s="13">
        <v>1844.7</v>
      </c>
      <c r="H626" s="19">
        <v>19500</v>
      </c>
      <c r="I626" s="20">
        <v>3.7839999999999998</v>
      </c>
      <c r="J626" s="13">
        <v>73788</v>
      </c>
      <c r="K626" s="13">
        <v>42510</v>
      </c>
      <c r="L626" s="13">
        <v>29433.3</v>
      </c>
    </row>
    <row r="627" spans="1:12">
      <c r="A627" s="29">
        <v>45501</v>
      </c>
      <c r="B627" s="29" t="str">
        <f t="shared" si="18"/>
        <v>ראשון</v>
      </c>
      <c r="C627" s="18" t="str">
        <f t="shared" si="19"/>
        <v>2024-07</v>
      </c>
      <c r="D627" s="30" t="s">
        <v>13</v>
      </c>
      <c r="E627" s="31" t="s">
        <v>21</v>
      </c>
      <c r="F627" s="18" t="s">
        <v>25</v>
      </c>
      <c r="G627" s="13">
        <v>2898</v>
      </c>
      <c r="H627" s="19">
        <v>31500</v>
      </c>
      <c r="I627" s="20">
        <v>3.68</v>
      </c>
      <c r="J627" s="13">
        <v>115920</v>
      </c>
      <c r="K627" s="13">
        <v>28713</v>
      </c>
      <c r="L627" s="13">
        <v>84309</v>
      </c>
    </row>
    <row r="628" spans="1:12">
      <c r="A628" s="29">
        <v>45441</v>
      </c>
      <c r="B628" s="29" t="str">
        <f t="shared" si="18"/>
        <v>רביעי</v>
      </c>
      <c r="C628" s="18" t="str">
        <f t="shared" si="19"/>
        <v>2024-05</v>
      </c>
      <c r="D628" s="30" t="s">
        <v>13</v>
      </c>
      <c r="E628" s="31" t="s">
        <v>18</v>
      </c>
      <c r="F628" s="18" t="s">
        <v>23</v>
      </c>
      <c r="G628" s="13">
        <v>3278.4250000000002</v>
      </c>
      <c r="H628" s="19">
        <v>35500</v>
      </c>
      <c r="I628" s="20">
        <v>3.694</v>
      </c>
      <c r="J628" s="13">
        <v>131137</v>
      </c>
      <c r="K628" s="13">
        <v>40375</v>
      </c>
      <c r="L628" s="13">
        <v>87483.574999999997</v>
      </c>
    </row>
    <row r="629" spans="1:12">
      <c r="A629" s="29">
        <v>45606</v>
      </c>
      <c r="B629" s="29" t="str">
        <f t="shared" si="18"/>
        <v>ראשון</v>
      </c>
      <c r="C629" s="18" t="str">
        <f t="shared" si="19"/>
        <v>2024-11</v>
      </c>
      <c r="D629" s="30" t="s">
        <v>14</v>
      </c>
      <c r="E629" s="31" t="s">
        <v>18</v>
      </c>
      <c r="F629" s="18" t="s">
        <v>26</v>
      </c>
      <c r="G629" s="13">
        <v>1535.325</v>
      </c>
      <c r="H629" s="19">
        <v>16500</v>
      </c>
      <c r="I629" s="20">
        <v>3.722</v>
      </c>
      <c r="J629" s="13">
        <v>61413</v>
      </c>
      <c r="K629" s="13">
        <v>35800</v>
      </c>
      <c r="L629" s="13">
        <v>24077.674999999999</v>
      </c>
    </row>
    <row r="630" spans="1:12">
      <c r="A630" s="29">
        <v>45456</v>
      </c>
      <c r="B630" s="29" t="str">
        <f t="shared" si="18"/>
        <v>חמישי</v>
      </c>
      <c r="C630" s="18" t="str">
        <f t="shared" si="19"/>
        <v>2024-06</v>
      </c>
      <c r="D630" s="30" t="s">
        <v>13</v>
      </c>
      <c r="E630" s="31" t="s">
        <v>21</v>
      </c>
      <c r="F630" s="18" t="s">
        <v>27</v>
      </c>
      <c r="G630" s="13">
        <v>1253.8125</v>
      </c>
      <c r="H630" s="19">
        <v>13500</v>
      </c>
      <c r="I630" s="20">
        <v>3.7149999999999999</v>
      </c>
      <c r="J630" s="13">
        <v>50152.5</v>
      </c>
      <c r="K630" s="13">
        <v>42936</v>
      </c>
      <c r="L630" s="13">
        <v>5962.6875</v>
      </c>
    </row>
    <row r="631" spans="1:12">
      <c r="A631" s="29">
        <v>45408</v>
      </c>
      <c r="B631" s="29" t="str">
        <f t="shared" si="18"/>
        <v>שישי</v>
      </c>
      <c r="C631" s="18" t="str">
        <f t="shared" si="19"/>
        <v>2024-04</v>
      </c>
      <c r="D631" s="30" t="s">
        <v>16</v>
      </c>
      <c r="E631" s="31" t="s">
        <v>28</v>
      </c>
      <c r="F631" s="18" t="s">
        <v>23</v>
      </c>
      <c r="G631" s="13">
        <v>1288.575</v>
      </c>
      <c r="H631" s="19">
        <v>13500</v>
      </c>
      <c r="I631" s="20">
        <v>3.8180000000000001</v>
      </c>
      <c r="J631" s="13">
        <v>51543</v>
      </c>
      <c r="K631" s="13">
        <v>22545</v>
      </c>
      <c r="L631" s="13">
        <v>27709.424999999999</v>
      </c>
    </row>
    <row r="632" spans="1:12">
      <c r="A632" s="29">
        <v>45305</v>
      </c>
      <c r="B632" s="29" t="str">
        <f t="shared" si="18"/>
        <v>ראשון</v>
      </c>
      <c r="C632" s="18" t="str">
        <f t="shared" si="19"/>
        <v>2024-01</v>
      </c>
      <c r="D632" s="30" t="s">
        <v>14</v>
      </c>
      <c r="E632" s="31" t="s">
        <v>28</v>
      </c>
      <c r="F632" s="18" t="s">
        <v>26</v>
      </c>
      <c r="G632" s="13">
        <v>3448.4</v>
      </c>
      <c r="H632" s="19">
        <v>37000</v>
      </c>
      <c r="I632" s="20">
        <v>3.7280000000000002</v>
      </c>
      <c r="J632" s="13">
        <v>137936</v>
      </c>
      <c r="K632" s="13">
        <v>38890</v>
      </c>
      <c r="L632" s="13">
        <v>95597.6</v>
      </c>
    </row>
    <row r="633" spans="1:12">
      <c r="A633" s="29">
        <v>45581</v>
      </c>
      <c r="B633" s="29" t="str">
        <f t="shared" si="18"/>
        <v>רביעי</v>
      </c>
      <c r="C633" s="18" t="str">
        <f t="shared" si="19"/>
        <v>2024-10</v>
      </c>
      <c r="D633" s="30" t="s">
        <v>15</v>
      </c>
      <c r="E633" s="31" t="s">
        <v>22</v>
      </c>
      <c r="F633" s="18" t="s">
        <v>26</v>
      </c>
      <c r="G633" s="13">
        <v>1270.0125</v>
      </c>
      <c r="H633" s="19">
        <v>13500</v>
      </c>
      <c r="I633" s="20">
        <v>3.7629999999999999</v>
      </c>
      <c r="J633" s="13">
        <v>50800.5</v>
      </c>
      <c r="K633" s="13">
        <v>17796</v>
      </c>
      <c r="L633" s="13">
        <v>31734.487499999999</v>
      </c>
    </row>
    <row r="634" spans="1:12">
      <c r="A634" s="29">
        <v>45547</v>
      </c>
      <c r="B634" s="29" t="str">
        <f t="shared" si="18"/>
        <v>חמישי</v>
      </c>
      <c r="C634" s="18" t="str">
        <f t="shared" si="19"/>
        <v>2024-09</v>
      </c>
      <c r="D634" s="30" t="s">
        <v>14</v>
      </c>
      <c r="E634" s="31" t="s">
        <v>19</v>
      </c>
      <c r="F634" s="18" t="s">
        <v>25</v>
      </c>
      <c r="G634" s="13">
        <v>1078.9875</v>
      </c>
      <c r="H634" s="19">
        <v>11500</v>
      </c>
      <c r="I634" s="20">
        <v>3.7530000000000001</v>
      </c>
      <c r="J634" s="13">
        <v>43159.5</v>
      </c>
      <c r="K634" s="13">
        <v>30148</v>
      </c>
      <c r="L634" s="13">
        <v>11932.512500000001</v>
      </c>
    </row>
    <row r="635" spans="1:12">
      <c r="A635" s="29">
        <v>45314</v>
      </c>
      <c r="B635" s="29" t="str">
        <f t="shared" si="18"/>
        <v>שלישי</v>
      </c>
      <c r="C635" s="18" t="str">
        <f t="shared" si="19"/>
        <v>2024-01</v>
      </c>
      <c r="D635" s="30" t="s">
        <v>17</v>
      </c>
      <c r="E635" s="31" t="s">
        <v>20</v>
      </c>
      <c r="F635" s="18" t="s">
        <v>25</v>
      </c>
      <c r="G635" s="13">
        <v>3111.0750000000003</v>
      </c>
      <c r="H635" s="19">
        <v>33000</v>
      </c>
      <c r="I635" s="20">
        <v>3.7709999999999999</v>
      </c>
      <c r="J635" s="13">
        <v>124443</v>
      </c>
      <c r="K635" s="13">
        <v>38797</v>
      </c>
      <c r="L635" s="13">
        <v>82534.925000000003</v>
      </c>
    </row>
    <row r="636" spans="1:12">
      <c r="A636" s="29">
        <v>45292</v>
      </c>
      <c r="B636" s="29" t="str">
        <f t="shared" si="18"/>
        <v>שני</v>
      </c>
      <c r="C636" s="18" t="str">
        <f t="shared" si="19"/>
        <v>2024-01</v>
      </c>
      <c r="D636" s="30" t="s">
        <v>16</v>
      </c>
      <c r="E636" s="31" t="s">
        <v>21</v>
      </c>
      <c r="F636" s="18" t="s">
        <v>25</v>
      </c>
      <c r="G636" s="13">
        <v>1269.45</v>
      </c>
      <c r="H636" s="19">
        <v>14000</v>
      </c>
      <c r="I636" s="20">
        <v>3.6269999999999998</v>
      </c>
      <c r="J636" s="13">
        <v>50778</v>
      </c>
      <c r="K636" s="13">
        <v>21757</v>
      </c>
      <c r="L636" s="13">
        <v>27751.55</v>
      </c>
    </row>
    <row r="637" spans="1:12">
      <c r="A637" s="29">
        <v>45288</v>
      </c>
      <c r="B637" s="29" t="str">
        <f t="shared" si="18"/>
        <v>חמישי</v>
      </c>
      <c r="C637" s="18" t="str">
        <f t="shared" si="19"/>
        <v>2023-12</v>
      </c>
      <c r="D637" s="30" t="s">
        <v>14</v>
      </c>
      <c r="E637" s="31" t="s">
        <v>18</v>
      </c>
      <c r="F637" s="18" t="s">
        <v>26</v>
      </c>
      <c r="G637" s="13">
        <v>3076.1500000000005</v>
      </c>
      <c r="H637" s="19">
        <v>34000</v>
      </c>
      <c r="I637" s="20">
        <v>3.6190000000000002</v>
      </c>
      <c r="J637" s="13">
        <v>123046.00000000001</v>
      </c>
      <c r="K637" s="13">
        <v>48310</v>
      </c>
      <c r="L637" s="13">
        <v>71659.85000000002</v>
      </c>
    </row>
    <row r="638" spans="1:12">
      <c r="A638" s="29">
        <v>45412</v>
      </c>
      <c r="B638" s="29" t="str">
        <f t="shared" si="18"/>
        <v>שלישי</v>
      </c>
      <c r="C638" s="18" t="str">
        <f t="shared" si="19"/>
        <v>2024-04</v>
      </c>
      <c r="D638" s="30" t="s">
        <v>17</v>
      </c>
      <c r="E638" s="31" t="s">
        <v>18</v>
      </c>
      <c r="F638" s="18" t="s">
        <v>25</v>
      </c>
      <c r="G638" s="13">
        <v>2618.7000000000003</v>
      </c>
      <c r="H638" s="19">
        <v>28000</v>
      </c>
      <c r="I638" s="20">
        <v>3.7410000000000001</v>
      </c>
      <c r="J638" s="13">
        <v>104748</v>
      </c>
      <c r="K638" s="13">
        <v>33425</v>
      </c>
      <c r="L638" s="13">
        <v>68704.3</v>
      </c>
    </row>
    <row r="639" spans="1:12">
      <c r="A639" s="29">
        <v>45530</v>
      </c>
      <c r="B639" s="29" t="str">
        <f t="shared" si="18"/>
        <v>שני</v>
      </c>
      <c r="C639" s="18" t="str">
        <f t="shared" si="19"/>
        <v>2024-08</v>
      </c>
      <c r="D639" s="30" t="s">
        <v>16</v>
      </c>
      <c r="E639" s="31" t="s">
        <v>22</v>
      </c>
      <c r="F639" s="18" t="s">
        <v>23</v>
      </c>
      <c r="G639" s="13">
        <v>2520.375</v>
      </c>
      <c r="H639" s="19">
        <v>27500</v>
      </c>
      <c r="I639" s="20">
        <v>3.6659999999999999</v>
      </c>
      <c r="J639" s="13">
        <v>100815</v>
      </c>
      <c r="K639" s="13">
        <v>41391</v>
      </c>
      <c r="L639" s="13">
        <v>56903.625</v>
      </c>
    </row>
    <row r="640" spans="1:12">
      <c r="A640" s="29">
        <v>45434</v>
      </c>
      <c r="B640" s="29" t="str">
        <f t="shared" si="18"/>
        <v>רביעי</v>
      </c>
      <c r="C640" s="18" t="str">
        <f t="shared" si="19"/>
        <v>2024-05</v>
      </c>
      <c r="D640" s="30" t="s">
        <v>13</v>
      </c>
      <c r="E640" s="31" t="s">
        <v>19</v>
      </c>
      <c r="F640" s="18" t="s">
        <v>26</v>
      </c>
      <c r="G640" s="13">
        <v>918.5</v>
      </c>
      <c r="H640" s="19">
        <v>10000</v>
      </c>
      <c r="I640" s="20">
        <v>3.6739999999999999</v>
      </c>
      <c r="J640" s="13">
        <v>36740</v>
      </c>
      <c r="K640" s="13">
        <v>19207</v>
      </c>
      <c r="L640" s="13">
        <v>16614.5</v>
      </c>
    </row>
    <row r="641" spans="1:12">
      <c r="A641" s="29">
        <v>45278</v>
      </c>
      <c r="B641" s="29" t="str">
        <f t="shared" si="18"/>
        <v>שני</v>
      </c>
      <c r="C641" s="18" t="str">
        <f t="shared" si="19"/>
        <v>2023-12</v>
      </c>
      <c r="D641" s="30" t="s">
        <v>14</v>
      </c>
      <c r="E641" s="31" t="s">
        <v>18</v>
      </c>
      <c r="F641" s="18" t="s">
        <v>26</v>
      </c>
      <c r="G641" s="13">
        <v>3333.3625000000002</v>
      </c>
      <c r="H641" s="19">
        <v>36500</v>
      </c>
      <c r="I641" s="20">
        <v>3.653</v>
      </c>
      <c r="J641" s="13">
        <v>133334.5</v>
      </c>
      <c r="K641" s="13">
        <v>32365</v>
      </c>
      <c r="L641" s="13">
        <v>97636.137499999997</v>
      </c>
    </row>
    <row r="642" spans="1:12">
      <c r="A642" s="29">
        <v>45414</v>
      </c>
      <c r="B642" s="29" t="str">
        <f t="shared" si="18"/>
        <v>חמישי</v>
      </c>
      <c r="C642" s="18" t="str">
        <f t="shared" si="19"/>
        <v>2024-05</v>
      </c>
      <c r="D642" s="30" t="s">
        <v>17</v>
      </c>
      <c r="E642" s="31" t="s">
        <v>20</v>
      </c>
      <c r="F642" s="18" t="s">
        <v>25</v>
      </c>
      <c r="G642" s="13">
        <v>2196.0750000000003</v>
      </c>
      <c r="H642" s="19">
        <v>23500</v>
      </c>
      <c r="I642" s="20">
        <v>3.738</v>
      </c>
      <c r="J642" s="13">
        <v>87843</v>
      </c>
      <c r="K642" s="13">
        <v>16955</v>
      </c>
      <c r="L642" s="13">
        <v>68691.925000000003</v>
      </c>
    </row>
    <row r="643" spans="1:12">
      <c r="A643" s="29">
        <v>45456</v>
      </c>
      <c r="B643" s="29" t="str">
        <f t="shared" ref="B643:B706" si="20">CHOOSE(WEEKDAY(A643), "ראשון", "שני", "שלישי", "רביעי", "חמישי", "שישי", "שבת")</f>
        <v>חמישי</v>
      </c>
      <c r="C643" s="18" t="str">
        <f t="shared" ref="C643:C706" si="21">TEXT(A643, "YYYY-MM")</f>
        <v>2024-06</v>
      </c>
      <c r="D643" s="30" t="s">
        <v>17</v>
      </c>
      <c r="E643" s="31" t="s">
        <v>22</v>
      </c>
      <c r="F643" s="18" t="s">
        <v>27</v>
      </c>
      <c r="G643" s="13">
        <v>2507.625</v>
      </c>
      <c r="H643" s="19">
        <v>27000</v>
      </c>
      <c r="I643" s="20">
        <v>3.7149999999999999</v>
      </c>
      <c r="J643" s="13">
        <v>100305</v>
      </c>
      <c r="K643" s="13">
        <v>19582</v>
      </c>
      <c r="L643" s="13">
        <v>78215.375</v>
      </c>
    </row>
    <row r="644" spans="1:12">
      <c r="A644" s="29">
        <v>45443</v>
      </c>
      <c r="B644" s="29" t="str">
        <f t="shared" si="20"/>
        <v>שישי</v>
      </c>
      <c r="C644" s="18" t="str">
        <f t="shared" si="21"/>
        <v>2024-05</v>
      </c>
      <c r="D644" s="30" t="s">
        <v>15</v>
      </c>
      <c r="E644" s="31" t="s">
        <v>20</v>
      </c>
      <c r="F644" s="18" t="s">
        <v>27</v>
      </c>
      <c r="G644" s="13">
        <v>2230.8000000000002</v>
      </c>
      <c r="H644" s="19">
        <v>24000</v>
      </c>
      <c r="I644" s="20">
        <v>3.718</v>
      </c>
      <c r="J644" s="13">
        <v>89232</v>
      </c>
      <c r="K644" s="13">
        <v>22659</v>
      </c>
      <c r="L644" s="13">
        <v>64342.2</v>
      </c>
    </row>
    <row r="645" spans="1:12">
      <c r="A645" s="29">
        <v>45621</v>
      </c>
      <c r="B645" s="29" t="str">
        <f t="shared" si="20"/>
        <v>שני</v>
      </c>
      <c r="C645" s="18" t="str">
        <f t="shared" si="21"/>
        <v>2024-11</v>
      </c>
      <c r="D645" s="30" t="s">
        <v>14</v>
      </c>
      <c r="E645" s="31" t="s">
        <v>22</v>
      </c>
      <c r="F645" s="18" t="s">
        <v>26</v>
      </c>
      <c r="G645" s="13">
        <v>3076.9750000000004</v>
      </c>
      <c r="H645" s="19">
        <v>33500</v>
      </c>
      <c r="I645" s="20">
        <v>3.6739999999999999</v>
      </c>
      <c r="J645" s="13">
        <v>123079</v>
      </c>
      <c r="K645" s="13">
        <v>20895</v>
      </c>
      <c r="L645" s="13">
        <v>99107.024999999994</v>
      </c>
    </row>
    <row r="646" spans="1:12">
      <c r="A646" s="29">
        <v>45560</v>
      </c>
      <c r="B646" s="29" t="str">
        <f t="shared" si="20"/>
        <v>רביעי</v>
      </c>
      <c r="C646" s="18" t="str">
        <f t="shared" si="21"/>
        <v>2024-09</v>
      </c>
      <c r="D646" s="30" t="s">
        <v>15</v>
      </c>
      <c r="E646" s="31" t="s">
        <v>22</v>
      </c>
      <c r="F646" s="18" t="s">
        <v>25</v>
      </c>
      <c r="G646" s="13">
        <v>1362.2750000000001</v>
      </c>
      <c r="H646" s="19">
        <v>14500</v>
      </c>
      <c r="I646" s="20">
        <v>3.758</v>
      </c>
      <c r="J646" s="13">
        <v>54491</v>
      </c>
      <c r="K646" s="13">
        <v>44308</v>
      </c>
      <c r="L646" s="13">
        <v>8820.7250000000004</v>
      </c>
    </row>
    <row r="647" spans="1:12">
      <c r="A647" s="29">
        <v>45462</v>
      </c>
      <c r="B647" s="29" t="str">
        <f t="shared" si="20"/>
        <v>רביעי</v>
      </c>
      <c r="C647" s="18" t="str">
        <f t="shared" si="21"/>
        <v>2024-06</v>
      </c>
      <c r="D647" s="30" t="s">
        <v>16</v>
      </c>
      <c r="E647" s="31" t="s">
        <v>21</v>
      </c>
      <c r="F647" s="18" t="s">
        <v>23</v>
      </c>
      <c r="G647" s="13">
        <v>2554.75</v>
      </c>
      <c r="H647" s="19">
        <v>27500</v>
      </c>
      <c r="I647" s="20">
        <v>3.7160000000000002</v>
      </c>
      <c r="J647" s="13">
        <v>102190</v>
      </c>
      <c r="K647" s="13">
        <v>26098</v>
      </c>
      <c r="L647" s="13">
        <v>73537.25</v>
      </c>
    </row>
    <row r="648" spans="1:12">
      <c r="A648" s="29">
        <v>45362</v>
      </c>
      <c r="B648" s="29" t="str">
        <f t="shared" si="20"/>
        <v>שני</v>
      </c>
      <c r="C648" s="18" t="str">
        <f t="shared" si="21"/>
        <v>2024-03</v>
      </c>
      <c r="D648" s="30" t="s">
        <v>14</v>
      </c>
      <c r="E648" s="31" t="s">
        <v>18</v>
      </c>
      <c r="F648" s="18" t="s">
        <v>23</v>
      </c>
      <c r="G648" s="13">
        <v>2435.4</v>
      </c>
      <c r="H648" s="19">
        <v>27000</v>
      </c>
      <c r="I648" s="20">
        <v>3.6080000000000001</v>
      </c>
      <c r="J648" s="13">
        <v>97416</v>
      </c>
      <c r="K648" s="13">
        <v>34002</v>
      </c>
      <c r="L648" s="13">
        <v>60978.6</v>
      </c>
    </row>
    <row r="649" spans="1:12">
      <c r="A649" s="29">
        <v>45308</v>
      </c>
      <c r="B649" s="29" t="str">
        <f t="shared" si="20"/>
        <v>רביעי</v>
      </c>
      <c r="C649" s="18" t="str">
        <f t="shared" si="21"/>
        <v>2024-01</v>
      </c>
      <c r="D649" s="30" t="s">
        <v>16</v>
      </c>
      <c r="E649" s="31" t="s">
        <v>22</v>
      </c>
      <c r="F649" s="18" t="s">
        <v>25</v>
      </c>
      <c r="G649" s="13">
        <v>3263.7000000000003</v>
      </c>
      <c r="H649" s="19">
        <v>34500</v>
      </c>
      <c r="I649" s="20">
        <v>3.7839999999999998</v>
      </c>
      <c r="J649" s="13">
        <v>130548</v>
      </c>
      <c r="K649" s="13">
        <v>35399</v>
      </c>
      <c r="L649" s="13">
        <v>91885.3</v>
      </c>
    </row>
    <row r="650" spans="1:12">
      <c r="A650" s="29">
        <v>45503</v>
      </c>
      <c r="B650" s="29" t="str">
        <f t="shared" si="20"/>
        <v>שלישי</v>
      </c>
      <c r="C650" s="18" t="str">
        <f t="shared" si="21"/>
        <v>2024-07</v>
      </c>
      <c r="D650" s="30" t="s">
        <v>16</v>
      </c>
      <c r="E650" s="31" t="s">
        <v>19</v>
      </c>
      <c r="F650" s="18" t="s">
        <v>23</v>
      </c>
      <c r="G650" s="13">
        <v>3686.3375000000001</v>
      </c>
      <c r="H650" s="19">
        <v>39500</v>
      </c>
      <c r="I650" s="20">
        <v>3.7330000000000001</v>
      </c>
      <c r="J650" s="13">
        <v>147453.5</v>
      </c>
      <c r="K650" s="13">
        <v>26702</v>
      </c>
      <c r="L650" s="13">
        <v>117065.16250000001</v>
      </c>
    </row>
    <row r="651" spans="1:12">
      <c r="A651" s="29">
        <v>45564</v>
      </c>
      <c r="B651" s="29" t="str">
        <f t="shared" si="20"/>
        <v>ראשון</v>
      </c>
      <c r="C651" s="18" t="str">
        <f t="shared" si="21"/>
        <v>2024-09</v>
      </c>
      <c r="D651" s="30" t="s">
        <v>14</v>
      </c>
      <c r="E651" s="31" t="s">
        <v>28</v>
      </c>
      <c r="F651" s="18" t="s">
        <v>26</v>
      </c>
      <c r="G651" s="13">
        <v>3287.3</v>
      </c>
      <c r="H651" s="19">
        <v>35500</v>
      </c>
      <c r="I651" s="20">
        <v>3.7040000000000002</v>
      </c>
      <c r="J651" s="13">
        <v>131492</v>
      </c>
      <c r="K651" s="13">
        <v>29654</v>
      </c>
      <c r="L651" s="13">
        <v>98550.7</v>
      </c>
    </row>
    <row r="652" spans="1:12">
      <c r="A652" s="29">
        <v>45297</v>
      </c>
      <c r="B652" s="29" t="str">
        <f t="shared" si="20"/>
        <v>שבת</v>
      </c>
      <c r="C652" s="18" t="str">
        <f t="shared" si="21"/>
        <v>2024-01</v>
      </c>
      <c r="D652" s="30" t="s">
        <v>15</v>
      </c>
      <c r="E652" s="31" t="s">
        <v>19</v>
      </c>
      <c r="F652" s="18" t="s">
        <v>24</v>
      </c>
      <c r="G652" s="13">
        <v>3244.7000000000003</v>
      </c>
      <c r="H652" s="19">
        <v>35500</v>
      </c>
      <c r="I652" s="20">
        <v>3.6560000000000001</v>
      </c>
      <c r="J652" s="13">
        <v>129788</v>
      </c>
      <c r="K652" s="13">
        <v>15067</v>
      </c>
      <c r="L652" s="13">
        <v>111476.3</v>
      </c>
    </row>
    <row r="653" spans="1:12">
      <c r="A653" s="29">
        <v>45475</v>
      </c>
      <c r="B653" s="29" t="str">
        <f t="shared" si="20"/>
        <v>שלישי</v>
      </c>
      <c r="C653" s="18" t="str">
        <f t="shared" si="21"/>
        <v>2024-07</v>
      </c>
      <c r="D653" s="30" t="s">
        <v>14</v>
      </c>
      <c r="E653" s="31" t="s">
        <v>20</v>
      </c>
      <c r="F653" s="18" t="s">
        <v>23</v>
      </c>
      <c r="G653" s="13">
        <v>3623.8125</v>
      </c>
      <c r="H653" s="19">
        <v>38500</v>
      </c>
      <c r="I653" s="20">
        <v>3.7650000000000001</v>
      </c>
      <c r="J653" s="13">
        <v>144952.5</v>
      </c>
      <c r="K653" s="13">
        <v>25173</v>
      </c>
      <c r="L653" s="13">
        <v>116155.6875</v>
      </c>
    </row>
    <row r="654" spans="1:12">
      <c r="A654" s="29">
        <v>45610</v>
      </c>
      <c r="B654" s="29" t="str">
        <f t="shared" si="20"/>
        <v>חמישי</v>
      </c>
      <c r="C654" s="18" t="str">
        <f t="shared" si="21"/>
        <v>2024-11</v>
      </c>
      <c r="D654" s="30" t="s">
        <v>15</v>
      </c>
      <c r="E654" s="31" t="s">
        <v>19</v>
      </c>
      <c r="F654" s="18" t="s">
        <v>26</v>
      </c>
      <c r="G654" s="13">
        <v>2201.9500000000003</v>
      </c>
      <c r="H654" s="19">
        <v>23500</v>
      </c>
      <c r="I654" s="20">
        <v>3.7480000000000002</v>
      </c>
      <c r="J654" s="13">
        <v>88078</v>
      </c>
      <c r="K654" s="13">
        <v>38175</v>
      </c>
      <c r="L654" s="13">
        <v>47701.05</v>
      </c>
    </row>
    <row r="655" spans="1:12">
      <c r="A655" s="29">
        <v>45409</v>
      </c>
      <c r="B655" s="29" t="str">
        <f t="shared" si="20"/>
        <v>שבת</v>
      </c>
      <c r="C655" s="18" t="str">
        <f t="shared" si="21"/>
        <v>2024-04</v>
      </c>
      <c r="D655" s="30" t="s">
        <v>17</v>
      </c>
      <c r="E655" s="31" t="s">
        <v>18</v>
      </c>
      <c r="F655" s="18" t="s">
        <v>27</v>
      </c>
      <c r="G655" s="13">
        <v>1049.95</v>
      </c>
      <c r="H655" s="19">
        <v>11000</v>
      </c>
      <c r="I655" s="20">
        <v>3.8180000000000001</v>
      </c>
      <c r="J655" s="13">
        <v>41998</v>
      </c>
      <c r="K655" s="13">
        <v>19980</v>
      </c>
      <c r="L655" s="13">
        <v>20968.05</v>
      </c>
    </row>
    <row r="656" spans="1:12">
      <c r="A656" s="29">
        <v>45338</v>
      </c>
      <c r="B656" s="29" t="str">
        <f t="shared" si="20"/>
        <v>שישי</v>
      </c>
      <c r="C656" s="18" t="str">
        <f t="shared" si="21"/>
        <v>2024-02</v>
      </c>
      <c r="D656" s="30" t="s">
        <v>13</v>
      </c>
      <c r="E656" s="31" t="s">
        <v>22</v>
      </c>
      <c r="F656" s="18" t="s">
        <v>25</v>
      </c>
      <c r="G656" s="13">
        <v>1398.4875000000002</v>
      </c>
      <c r="H656" s="19">
        <v>15500</v>
      </c>
      <c r="I656" s="20">
        <v>3.609</v>
      </c>
      <c r="J656" s="13">
        <v>55939.5</v>
      </c>
      <c r="K656" s="13">
        <v>33580</v>
      </c>
      <c r="L656" s="13">
        <v>20961.012500000001</v>
      </c>
    </row>
    <row r="657" spans="1:12">
      <c r="A657" s="29">
        <v>45283</v>
      </c>
      <c r="B657" s="29" t="str">
        <f t="shared" si="20"/>
        <v>שבת</v>
      </c>
      <c r="C657" s="18" t="str">
        <f t="shared" si="21"/>
        <v>2023-12</v>
      </c>
      <c r="D657" s="30" t="s">
        <v>17</v>
      </c>
      <c r="E657" s="31" t="s">
        <v>28</v>
      </c>
      <c r="F657" s="18" t="s">
        <v>23</v>
      </c>
      <c r="G657" s="13">
        <v>3599</v>
      </c>
      <c r="H657" s="19">
        <v>40000</v>
      </c>
      <c r="I657" s="20">
        <v>3.5990000000000002</v>
      </c>
      <c r="J657" s="13">
        <v>143960</v>
      </c>
      <c r="K657" s="13">
        <v>34178</v>
      </c>
      <c r="L657" s="13">
        <v>106183</v>
      </c>
    </row>
    <row r="658" spans="1:12">
      <c r="A658" s="29">
        <v>45614</v>
      </c>
      <c r="B658" s="29" t="str">
        <f t="shared" si="20"/>
        <v>שני</v>
      </c>
      <c r="C658" s="18" t="str">
        <f t="shared" si="21"/>
        <v>2024-11</v>
      </c>
      <c r="D658" s="30" t="s">
        <v>15</v>
      </c>
      <c r="E658" s="31" t="s">
        <v>21</v>
      </c>
      <c r="F658" s="18" t="s">
        <v>23</v>
      </c>
      <c r="G658" s="13">
        <v>3173.05</v>
      </c>
      <c r="H658" s="19">
        <v>34000</v>
      </c>
      <c r="I658" s="20">
        <v>3.7330000000000001</v>
      </c>
      <c r="J658" s="13">
        <v>126922</v>
      </c>
      <c r="K658" s="13">
        <v>33031</v>
      </c>
      <c r="L658" s="13">
        <v>90717.95</v>
      </c>
    </row>
    <row r="659" spans="1:12">
      <c r="A659" s="29">
        <v>45481</v>
      </c>
      <c r="B659" s="29" t="str">
        <f t="shared" si="20"/>
        <v>שני</v>
      </c>
      <c r="C659" s="18" t="str">
        <f t="shared" si="21"/>
        <v>2024-07</v>
      </c>
      <c r="D659" s="30" t="s">
        <v>13</v>
      </c>
      <c r="E659" s="31" t="s">
        <v>21</v>
      </c>
      <c r="F659" s="18" t="s">
        <v>23</v>
      </c>
      <c r="G659" s="13">
        <v>921.25</v>
      </c>
      <c r="H659" s="19">
        <v>10000</v>
      </c>
      <c r="I659" s="20">
        <v>3.6850000000000001</v>
      </c>
      <c r="J659" s="13">
        <v>36850</v>
      </c>
      <c r="K659" s="13">
        <v>36315</v>
      </c>
      <c r="L659" s="13">
        <v>-386.25</v>
      </c>
    </row>
    <row r="660" spans="1:12">
      <c r="A660" s="29">
        <v>45567</v>
      </c>
      <c r="B660" s="29" t="str">
        <f t="shared" si="20"/>
        <v>רביעי</v>
      </c>
      <c r="C660" s="18" t="str">
        <f t="shared" si="21"/>
        <v>2024-10</v>
      </c>
      <c r="D660" s="30" t="s">
        <v>17</v>
      </c>
      <c r="E660" s="31" t="s">
        <v>21</v>
      </c>
      <c r="F660" s="18" t="s">
        <v>25</v>
      </c>
      <c r="G660" s="13">
        <v>2512.3500000000004</v>
      </c>
      <c r="H660" s="19">
        <v>27000</v>
      </c>
      <c r="I660" s="20">
        <v>3.722</v>
      </c>
      <c r="J660" s="13">
        <v>100494</v>
      </c>
      <c r="K660" s="13">
        <v>35304</v>
      </c>
      <c r="L660" s="13">
        <v>62677.65</v>
      </c>
    </row>
    <row r="661" spans="1:12">
      <c r="A661" s="29">
        <v>45416</v>
      </c>
      <c r="B661" s="29" t="str">
        <f t="shared" si="20"/>
        <v>שבת</v>
      </c>
      <c r="C661" s="18" t="str">
        <f t="shared" si="21"/>
        <v>2024-05</v>
      </c>
      <c r="D661" s="30" t="s">
        <v>16</v>
      </c>
      <c r="E661" s="31" t="s">
        <v>28</v>
      </c>
      <c r="F661" s="18" t="s">
        <v>26</v>
      </c>
      <c r="G661" s="13">
        <v>2978.4</v>
      </c>
      <c r="H661" s="19">
        <v>32000</v>
      </c>
      <c r="I661" s="20">
        <v>3.7229999999999999</v>
      </c>
      <c r="J661" s="13">
        <v>119136</v>
      </c>
      <c r="K661" s="13">
        <v>37226</v>
      </c>
      <c r="L661" s="13">
        <v>78931.600000000006</v>
      </c>
    </row>
    <row r="662" spans="1:12">
      <c r="A662" s="29">
        <v>45270</v>
      </c>
      <c r="B662" s="29" t="str">
        <f t="shared" si="20"/>
        <v>ראשון</v>
      </c>
      <c r="C662" s="18" t="str">
        <f t="shared" si="21"/>
        <v>2023-12</v>
      </c>
      <c r="D662" s="30" t="s">
        <v>15</v>
      </c>
      <c r="E662" s="31" t="s">
        <v>20</v>
      </c>
      <c r="F662" s="18" t="s">
        <v>27</v>
      </c>
      <c r="G662" s="13">
        <v>3328.2000000000003</v>
      </c>
      <c r="H662" s="19">
        <v>36000</v>
      </c>
      <c r="I662" s="20">
        <v>3.698</v>
      </c>
      <c r="J662" s="13">
        <v>133128</v>
      </c>
      <c r="K662" s="13">
        <v>26472</v>
      </c>
      <c r="L662" s="13">
        <v>103327.8</v>
      </c>
    </row>
    <row r="663" spans="1:12">
      <c r="A663" s="29">
        <v>45590</v>
      </c>
      <c r="B663" s="29" t="str">
        <f t="shared" si="20"/>
        <v>שישי</v>
      </c>
      <c r="C663" s="18" t="str">
        <f t="shared" si="21"/>
        <v>2024-10</v>
      </c>
      <c r="D663" s="30" t="s">
        <v>16</v>
      </c>
      <c r="E663" s="31" t="s">
        <v>19</v>
      </c>
      <c r="F663" s="18" t="s">
        <v>25</v>
      </c>
      <c r="G663" s="13">
        <v>3406.5</v>
      </c>
      <c r="H663" s="19">
        <v>36000</v>
      </c>
      <c r="I663" s="20">
        <v>3.7850000000000001</v>
      </c>
      <c r="J663" s="13">
        <v>136260</v>
      </c>
      <c r="K663" s="13">
        <v>22215</v>
      </c>
      <c r="L663" s="13">
        <v>110638.5</v>
      </c>
    </row>
    <row r="664" spans="1:12">
      <c r="A664" s="29">
        <v>45538</v>
      </c>
      <c r="B664" s="29" t="str">
        <f t="shared" si="20"/>
        <v>שלישי</v>
      </c>
      <c r="C664" s="18" t="str">
        <f t="shared" si="21"/>
        <v>2024-09</v>
      </c>
      <c r="D664" s="30" t="s">
        <v>16</v>
      </c>
      <c r="E664" s="31" t="s">
        <v>19</v>
      </c>
      <c r="F664" s="18" t="s">
        <v>26</v>
      </c>
      <c r="G664" s="13">
        <v>2982.6875</v>
      </c>
      <c r="H664" s="19">
        <v>32500</v>
      </c>
      <c r="I664" s="20">
        <v>3.6709999999999998</v>
      </c>
      <c r="J664" s="13">
        <v>119307.5</v>
      </c>
      <c r="K664" s="13">
        <v>18946</v>
      </c>
      <c r="L664" s="13">
        <v>97378.8125</v>
      </c>
    </row>
    <row r="665" spans="1:12">
      <c r="A665" s="29">
        <v>45356</v>
      </c>
      <c r="B665" s="29" t="str">
        <f t="shared" si="20"/>
        <v>שלישי</v>
      </c>
      <c r="C665" s="18" t="str">
        <f t="shared" si="21"/>
        <v>2024-03</v>
      </c>
      <c r="D665" s="30" t="s">
        <v>16</v>
      </c>
      <c r="E665" s="31" t="s">
        <v>19</v>
      </c>
      <c r="F665" s="18" t="s">
        <v>26</v>
      </c>
      <c r="G665" s="13">
        <v>1391.5125</v>
      </c>
      <c r="H665" s="19">
        <v>15500</v>
      </c>
      <c r="I665" s="20">
        <v>3.5910000000000002</v>
      </c>
      <c r="J665" s="13">
        <v>55660.5</v>
      </c>
      <c r="K665" s="13">
        <v>24664</v>
      </c>
      <c r="L665" s="13">
        <v>29604.987499999999</v>
      </c>
    </row>
    <row r="666" spans="1:12">
      <c r="A666" s="29">
        <v>45553</v>
      </c>
      <c r="B666" s="29" t="str">
        <f t="shared" si="20"/>
        <v>רביעי</v>
      </c>
      <c r="C666" s="18" t="str">
        <f t="shared" si="21"/>
        <v>2024-09</v>
      </c>
      <c r="D666" s="30" t="s">
        <v>14</v>
      </c>
      <c r="E666" s="31" t="s">
        <v>28</v>
      </c>
      <c r="F666" s="18" t="s">
        <v>24</v>
      </c>
      <c r="G666" s="13">
        <v>1367.7125000000001</v>
      </c>
      <c r="H666" s="19">
        <v>14500</v>
      </c>
      <c r="I666" s="20">
        <v>3.7730000000000001</v>
      </c>
      <c r="J666" s="13">
        <v>54708.5</v>
      </c>
      <c r="K666" s="13">
        <v>47600</v>
      </c>
      <c r="L666" s="13">
        <v>5740.7875000000004</v>
      </c>
    </row>
    <row r="667" spans="1:12">
      <c r="A667" s="29">
        <v>45514</v>
      </c>
      <c r="B667" s="29" t="str">
        <f t="shared" si="20"/>
        <v>שבת</v>
      </c>
      <c r="C667" s="18" t="str">
        <f t="shared" si="21"/>
        <v>2024-08</v>
      </c>
      <c r="D667" s="30" t="s">
        <v>16</v>
      </c>
      <c r="E667" s="31" t="s">
        <v>19</v>
      </c>
      <c r="F667" s="18" t="s">
        <v>24</v>
      </c>
      <c r="G667" s="13">
        <v>1964.5500000000002</v>
      </c>
      <c r="H667" s="19">
        <v>21000</v>
      </c>
      <c r="I667" s="20">
        <v>3.742</v>
      </c>
      <c r="J667" s="13">
        <v>78582</v>
      </c>
      <c r="K667" s="13">
        <v>21743</v>
      </c>
      <c r="L667" s="13">
        <v>54874.45</v>
      </c>
    </row>
    <row r="668" spans="1:12">
      <c r="A668" s="29">
        <v>45613</v>
      </c>
      <c r="B668" s="29" t="str">
        <f t="shared" si="20"/>
        <v>ראשון</v>
      </c>
      <c r="C668" s="18" t="str">
        <f t="shared" si="21"/>
        <v>2024-11</v>
      </c>
      <c r="D668" s="30" t="s">
        <v>16</v>
      </c>
      <c r="E668" s="31" t="s">
        <v>19</v>
      </c>
      <c r="F668" s="18" t="s">
        <v>25</v>
      </c>
      <c r="G668" s="13">
        <v>3462.2750000000001</v>
      </c>
      <c r="H668" s="19">
        <v>37000</v>
      </c>
      <c r="I668" s="20">
        <v>3.7429999999999999</v>
      </c>
      <c r="J668" s="13">
        <v>138491</v>
      </c>
      <c r="K668" s="13">
        <v>20211</v>
      </c>
      <c r="L668" s="13">
        <v>114817.72500000001</v>
      </c>
    </row>
    <row r="669" spans="1:12">
      <c r="A669" s="29">
        <v>45578</v>
      </c>
      <c r="B669" s="29" t="str">
        <f t="shared" si="20"/>
        <v>ראשון</v>
      </c>
      <c r="C669" s="18" t="str">
        <f t="shared" si="21"/>
        <v>2024-10</v>
      </c>
      <c r="D669" s="30" t="s">
        <v>16</v>
      </c>
      <c r="E669" s="31" t="s">
        <v>21</v>
      </c>
      <c r="F669" s="18" t="s">
        <v>26</v>
      </c>
      <c r="G669" s="13">
        <v>3255.0750000000003</v>
      </c>
      <c r="H669" s="19">
        <v>34500</v>
      </c>
      <c r="I669" s="20">
        <v>3.774</v>
      </c>
      <c r="J669" s="13">
        <v>130203</v>
      </c>
      <c r="K669" s="13">
        <v>25321</v>
      </c>
      <c r="L669" s="13">
        <v>101626.925</v>
      </c>
    </row>
    <row r="670" spans="1:12">
      <c r="A670" s="29">
        <v>45387</v>
      </c>
      <c r="B670" s="29" t="str">
        <f t="shared" si="20"/>
        <v>שישי</v>
      </c>
      <c r="C670" s="18" t="str">
        <f t="shared" si="21"/>
        <v>2024-04</v>
      </c>
      <c r="D670" s="30" t="s">
        <v>14</v>
      </c>
      <c r="E670" s="31" t="s">
        <v>18</v>
      </c>
      <c r="F670" s="18" t="s">
        <v>26</v>
      </c>
      <c r="G670" s="13">
        <v>1780.3000000000002</v>
      </c>
      <c r="H670" s="19">
        <v>19000</v>
      </c>
      <c r="I670" s="20">
        <v>3.7480000000000002</v>
      </c>
      <c r="J670" s="13">
        <v>71212</v>
      </c>
      <c r="K670" s="13">
        <v>32613</v>
      </c>
      <c r="L670" s="13">
        <v>36818.699999999997</v>
      </c>
    </row>
    <row r="671" spans="1:12">
      <c r="A671" s="29">
        <v>45434</v>
      </c>
      <c r="B671" s="29" t="str">
        <f t="shared" si="20"/>
        <v>רביעי</v>
      </c>
      <c r="C671" s="18" t="str">
        <f t="shared" si="21"/>
        <v>2024-05</v>
      </c>
      <c r="D671" s="30" t="s">
        <v>17</v>
      </c>
      <c r="E671" s="31" t="s">
        <v>22</v>
      </c>
      <c r="F671" s="18" t="s">
        <v>26</v>
      </c>
      <c r="G671" s="13">
        <v>3490.3</v>
      </c>
      <c r="H671" s="19">
        <v>38000</v>
      </c>
      <c r="I671" s="20">
        <v>3.6739999999999999</v>
      </c>
      <c r="J671" s="13">
        <v>139612</v>
      </c>
      <c r="K671" s="13">
        <v>41122</v>
      </c>
      <c r="L671" s="13">
        <v>94999.7</v>
      </c>
    </row>
    <row r="672" spans="1:12">
      <c r="A672" s="29">
        <v>45330</v>
      </c>
      <c r="B672" s="29" t="str">
        <f t="shared" si="20"/>
        <v>חמישי</v>
      </c>
      <c r="C672" s="18" t="str">
        <f t="shared" si="21"/>
        <v>2024-02</v>
      </c>
      <c r="D672" s="30" t="s">
        <v>13</v>
      </c>
      <c r="E672" s="31" t="s">
        <v>22</v>
      </c>
      <c r="F672" s="18" t="s">
        <v>26</v>
      </c>
      <c r="G672" s="13">
        <v>3529.4875000000002</v>
      </c>
      <c r="H672" s="19">
        <v>38500</v>
      </c>
      <c r="I672" s="20">
        <v>3.6669999999999998</v>
      </c>
      <c r="J672" s="13">
        <v>141179.5</v>
      </c>
      <c r="K672" s="13">
        <v>37020</v>
      </c>
      <c r="L672" s="13">
        <v>100630.0125</v>
      </c>
    </row>
    <row r="673" spans="1:12">
      <c r="A673" s="29">
        <v>45404</v>
      </c>
      <c r="B673" s="29" t="str">
        <f t="shared" si="20"/>
        <v>שני</v>
      </c>
      <c r="C673" s="18" t="str">
        <f t="shared" si="21"/>
        <v>2024-04</v>
      </c>
      <c r="D673" s="30" t="s">
        <v>14</v>
      </c>
      <c r="E673" s="31" t="s">
        <v>28</v>
      </c>
      <c r="F673" s="18" t="s">
        <v>25</v>
      </c>
      <c r="G673" s="13">
        <v>3357.4125000000004</v>
      </c>
      <c r="H673" s="19">
        <v>35500</v>
      </c>
      <c r="I673" s="20">
        <v>3.7829999999999999</v>
      </c>
      <c r="J673" s="13">
        <v>134296.5</v>
      </c>
      <c r="K673" s="13">
        <v>38082</v>
      </c>
      <c r="L673" s="13">
        <v>92857.087499999994</v>
      </c>
    </row>
    <row r="674" spans="1:12">
      <c r="A674" s="29">
        <v>45424</v>
      </c>
      <c r="B674" s="29" t="str">
        <f t="shared" si="20"/>
        <v>ראשון</v>
      </c>
      <c r="C674" s="18" t="str">
        <f t="shared" si="21"/>
        <v>2024-05</v>
      </c>
      <c r="D674" s="30" t="s">
        <v>17</v>
      </c>
      <c r="E674" s="31" t="s">
        <v>22</v>
      </c>
      <c r="F674" s="18" t="s">
        <v>23</v>
      </c>
      <c r="G674" s="13">
        <v>2697.7250000000004</v>
      </c>
      <c r="H674" s="19">
        <v>29000</v>
      </c>
      <c r="I674" s="20">
        <v>3.7210000000000001</v>
      </c>
      <c r="J674" s="13">
        <v>107909</v>
      </c>
      <c r="K674" s="13">
        <v>23339</v>
      </c>
      <c r="L674" s="13">
        <v>81872.274999999994</v>
      </c>
    </row>
    <row r="675" spans="1:12">
      <c r="A675" s="29">
        <v>45577</v>
      </c>
      <c r="B675" s="29" t="str">
        <f t="shared" si="20"/>
        <v>שבת</v>
      </c>
      <c r="C675" s="18" t="str">
        <f t="shared" si="21"/>
        <v>2024-10</v>
      </c>
      <c r="D675" s="30" t="s">
        <v>14</v>
      </c>
      <c r="E675" s="31" t="s">
        <v>18</v>
      </c>
      <c r="F675" s="18" t="s">
        <v>24</v>
      </c>
      <c r="G675" s="13">
        <v>2641.8</v>
      </c>
      <c r="H675" s="19">
        <v>28000</v>
      </c>
      <c r="I675" s="20">
        <v>3.774</v>
      </c>
      <c r="J675" s="13">
        <v>105672</v>
      </c>
      <c r="K675" s="13">
        <v>45289</v>
      </c>
      <c r="L675" s="13">
        <v>57741.2</v>
      </c>
    </row>
    <row r="676" spans="1:12">
      <c r="A676" s="29">
        <v>45349</v>
      </c>
      <c r="B676" s="29" t="str">
        <f t="shared" si="20"/>
        <v>שלישי</v>
      </c>
      <c r="C676" s="18" t="str">
        <f t="shared" si="21"/>
        <v>2024-02</v>
      </c>
      <c r="D676" s="30" t="s">
        <v>17</v>
      </c>
      <c r="E676" s="31" t="s">
        <v>22</v>
      </c>
      <c r="F676" s="18" t="s">
        <v>23</v>
      </c>
      <c r="G676" s="13">
        <v>1413.9875000000002</v>
      </c>
      <c r="H676" s="19">
        <v>15500</v>
      </c>
      <c r="I676" s="20">
        <v>3.649</v>
      </c>
      <c r="J676" s="13">
        <v>56559.5</v>
      </c>
      <c r="K676" s="13">
        <v>22511</v>
      </c>
      <c r="L676" s="13">
        <v>32634.512500000001</v>
      </c>
    </row>
    <row r="677" spans="1:12">
      <c r="A677" s="29">
        <v>45453</v>
      </c>
      <c r="B677" s="29" t="str">
        <f t="shared" si="20"/>
        <v>שני</v>
      </c>
      <c r="C677" s="18" t="str">
        <f t="shared" si="21"/>
        <v>2024-06</v>
      </c>
      <c r="D677" s="30" t="s">
        <v>14</v>
      </c>
      <c r="E677" s="31" t="s">
        <v>21</v>
      </c>
      <c r="F677" s="18" t="s">
        <v>27</v>
      </c>
      <c r="G677" s="13">
        <v>2110.5</v>
      </c>
      <c r="H677" s="19">
        <v>22500</v>
      </c>
      <c r="I677" s="20">
        <v>3.7519999999999998</v>
      </c>
      <c r="J677" s="13">
        <v>84420</v>
      </c>
      <c r="K677" s="13">
        <v>40705</v>
      </c>
      <c r="L677" s="13">
        <v>41604.5</v>
      </c>
    </row>
    <row r="678" spans="1:12">
      <c r="A678" s="29">
        <v>45275</v>
      </c>
      <c r="B678" s="29" t="str">
        <f t="shared" si="20"/>
        <v>שישי</v>
      </c>
      <c r="C678" s="18" t="str">
        <f t="shared" si="21"/>
        <v>2023-12</v>
      </c>
      <c r="D678" s="30" t="s">
        <v>14</v>
      </c>
      <c r="E678" s="31" t="s">
        <v>22</v>
      </c>
      <c r="F678" s="18" t="s">
        <v>26</v>
      </c>
      <c r="G678" s="13">
        <v>1508.9250000000002</v>
      </c>
      <c r="H678" s="19">
        <v>16500</v>
      </c>
      <c r="I678" s="20">
        <v>3.6579999999999999</v>
      </c>
      <c r="J678" s="13">
        <v>60357</v>
      </c>
      <c r="K678" s="13">
        <v>48168</v>
      </c>
      <c r="L678" s="13">
        <v>10680.075000000001</v>
      </c>
    </row>
    <row r="679" spans="1:12">
      <c r="A679" s="29">
        <v>45612</v>
      </c>
      <c r="B679" s="29" t="str">
        <f t="shared" si="20"/>
        <v>שבת</v>
      </c>
      <c r="C679" s="18" t="str">
        <f t="shared" si="21"/>
        <v>2024-11</v>
      </c>
      <c r="D679" s="30" t="s">
        <v>17</v>
      </c>
      <c r="E679" s="31" t="s">
        <v>22</v>
      </c>
      <c r="F679" s="18" t="s">
        <v>25</v>
      </c>
      <c r="G679" s="13">
        <v>2058.65</v>
      </c>
      <c r="H679" s="19">
        <v>22000</v>
      </c>
      <c r="I679" s="20">
        <v>3.7429999999999999</v>
      </c>
      <c r="J679" s="13">
        <v>82346</v>
      </c>
      <c r="K679" s="13">
        <v>19461</v>
      </c>
      <c r="L679" s="13">
        <v>60826.35</v>
      </c>
    </row>
    <row r="680" spans="1:12">
      <c r="A680" s="29">
        <v>45578</v>
      </c>
      <c r="B680" s="29" t="str">
        <f t="shared" si="20"/>
        <v>ראשון</v>
      </c>
      <c r="C680" s="18" t="str">
        <f t="shared" si="21"/>
        <v>2024-10</v>
      </c>
      <c r="D680" s="30" t="s">
        <v>14</v>
      </c>
      <c r="E680" s="31" t="s">
        <v>22</v>
      </c>
      <c r="F680" s="18" t="s">
        <v>26</v>
      </c>
      <c r="G680" s="13">
        <v>3538.125</v>
      </c>
      <c r="H680" s="19">
        <v>37500</v>
      </c>
      <c r="I680" s="20">
        <v>3.774</v>
      </c>
      <c r="J680" s="13">
        <v>141525</v>
      </c>
      <c r="K680" s="13">
        <v>15768</v>
      </c>
      <c r="L680" s="13">
        <v>122218.875</v>
      </c>
    </row>
    <row r="681" spans="1:12">
      <c r="A681" s="29">
        <v>45351</v>
      </c>
      <c r="B681" s="29" t="str">
        <f t="shared" si="20"/>
        <v>חמישי</v>
      </c>
      <c r="C681" s="18" t="str">
        <f t="shared" si="21"/>
        <v>2024-02</v>
      </c>
      <c r="D681" s="30" t="s">
        <v>13</v>
      </c>
      <c r="E681" s="31" t="s">
        <v>28</v>
      </c>
      <c r="F681" s="18" t="s">
        <v>26</v>
      </c>
      <c r="G681" s="13">
        <v>2508.8000000000002</v>
      </c>
      <c r="H681" s="19">
        <v>28000</v>
      </c>
      <c r="I681" s="20">
        <v>3.5840000000000001</v>
      </c>
      <c r="J681" s="13">
        <v>100352</v>
      </c>
      <c r="K681" s="13">
        <v>34880</v>
      </c>
      <c r="L681" s="13">
        <v>62963.199999999997</v>
      </c>
    </row>
    <row r="682" spans="1:12">
      <c r="A682" s="29">
        <v>45573</v>
      </c>
      <c r="B682" s="29" t="str">
        <f t="shared" si="20"/>
        <v>שלישי</v>
      </c>
      <c r="C682" s="18" t="str">
        <f t="shared" si="21"/>
        <v>2024-10</v>
      </c>
      <c r="D682" s="30" t="s">
        <v>15</v>
      </c>
      <c r="E682" s="31" t="s">
        <v>21</v>
      </c>
      <c r="F682" s="18" t="s">
        <v>23</v>
      </c>
      <c r="G682" s="13">
        <v>1178.75</v>
      </c>
      <c r="H682" s="19">
        <v>12500</v>
      </c>
      <c r="I682" s="20">
        <v>3.7719999999999998</v>
      </c>
      <c r="J682" s="13">
        <v>47150</v>
      </c>
      <c r="K682" s="13">
        <v>23870</v>
      </c>
      <c r="L682" s="13">
        <v>22101.25</v>
      </c>
    </row>
    <row r="683" spans="1:12">
      <c r="A683" s="29">
        <v>45627</v>
      </c>
      <c r="B683" s="29" t="str">
        <f t="shared" si="20"/>
        <v>ראשון</v>
      </c>
      <c r="C683" s="18" t="str">
        <f t="shared" si="21"/>
        <v>2024-12</v>
      </c>
      <c r="D683" s="30" t="s">
        <v>16</v>
      </c>
      <c r="E683" s="31" t="s">
        <v>22</v>
      </c>
      <c r="F683" s="18" t="s">
        <v>27</v>
      </c>
      <c r="G683" s="13">
        <v>1457.2</v>
      </c>
      <c r="H683" s="19">
        <v>16000</v>
      </c>
      <c r="I683" s="20">
        <v>3.6429999999999998</v>
      </c>
      <c r="J683" s="13">
        <v>58288</v>
      </c>
      <c r="K683" s="13">
        <v>18712</v>
      </c>
      <c r="L683" s="13">
        <v>38118.800000000003</v>
      </c>
    </row>
    <row r="684" spans="1:12">
      <c r="A684" s="29">
        <v>45331</v>
      </c>
      <c r="B684" s="29" t="str">
        <f t="shared" si="20"/>
        <v>שישי</v>
      </c>
      <c r="C684" s="18" t="str">
        <f t="shared" si="21"/>
        <v>2024-02</v>
      </c>
      <c r="D684" s="30" t="s">
        <v>13</v>
      </c>
      <c r="E684" s="31" t="s">
        <v>22</v>
      </c>
      <c r="F684" s="18" t="s">
        <v>25</v>
      </c>
      <c r="G684" s="13">
        <v>2348.5500000000002</v>
      </c>
      <c r="H684" s="19">
        <v>25500</v>
      </c>
      <c r="I684" s="20">
        <v>3.6840000000000002</v>
      </c>
      <c r="J684" s="13">
        <v>93942</v>
      </c>
      <c r="K684" s="13">
        <v>26156</v>
      </c>
      <c r="L684" s="13">
        <v>65437.45</v>
      </c>
    </row>
    <row r="685" spans="1:12">
      <c r="A685" s="29">
        <v>45540</v>
      </c>
      <c r="B685" s="29" t="str">
        <f t="shared" si="20"/>
        <v>חמישי</v>
      </c>
      <c r="C685" s="18" t="str">
        <f t="shared" si="21"/>
        <v>2024-09</v>
      </c>
      <c r="D685" s="30" t="s">
        <v>15</v>
      </c>
      <c r="E685" s="31" t="s">
        <v>18</v>
      </c>
      <c r="F685" s="18" t="s">
        <v>27</v>
      </c>
      <c r="G685" s="13">
        <v>1661.8500000000001</v>
      </c>
      <c r="H685" s="19">
        <v>18000</v>
      </c>
      <c r="I685" s="20">
        <v>3.6930000000000001</v>
      </c>
      <c r="J685" s="13">
        <v>66474</v>
      </c>
      <c r="K685" s="13">
        <v>47961</v>
      </c>
      <c r="L685" s="13">
        <v>16851.150000000001</v>
      </c>
    </row>
    <row r="686" spans="1:12">
      <c r="A686" s="29">
        <v>45428</v>
      </c>
      <c r="B686" s="29" t="str">
        <f t="shared" si="20"/>
        <v>חמישי</v>
      </c>
      <c r="C686" s="18" t="str">
        <f t="shared" si="21"/>
        <v>2024-05</v>
      </c>
      <c r="D686" s="30" t="s">
        <v>13</v>
      </c>
      <c r="E686" s="31" t="s">
        <v>18</v>
      </c>
      <c r="F686" s="18" t="s">
        <v>27</v>
      </c>
      <c r="G686" s="13">
        <v>2622.7125000000001</v>
      </c>
      <c r="H686" s="19">
        <v>28500</v>
      </c>
      <c r="I686" s="20">
        <v>3.681</v>
      </c>
      <c r="J686" s="13">
        <v>104908.5</v>
      </c>
      <c r="K686" s="13">
        <v>38807</v>
      </c>
      <c r="L686" s="13">
        <v>63478.787499999999</v>
      </c>
    </row>
    <row r="687" spans="1:12">
      <c r="A687" s="29">
        <v>45349</v>
      </c>
      <c r="B687" s="29" t="str">
        <f t="shared" si="20"/>
        <v>שלישי</v>
      </c>
      <c r="C687" s="18" t="str">
        <f t="shared" si="21"/>
        <v>2024-02</v>
      </c>
      <c r="D687" s="30" t="s">
        <v>15</v>
      </c>
      <c r="E687" s="31" t="s">
        <v>20</v>
      </c>
      <c r="F687" s="18" t="s">
        <v>25</v>
      </c>
      <c r="G687" s="13">
        <v>1687.6625000000001</v>
      </c>
      <c r="H687" s="19">
        <v>18500</v>
      </c>
      <c r="I687" s="20">
        <v>3.649</v>
      </c>
      <c r="J687" s="13">
        <v>67506.5</v>
      </c>
      <c r="K687" s="13">
        <v>25880</v>
      </c>
      <c r="L687" s="13">
        <v>39938.837500000001</v>
      </c>
    </row>
    <row r="688" spans="1:12">
      <c r="A688" s="29">
        <v>45461</v>
      </c>
      <c r="B688" s="29" t="str">
        <f t="shared" si="20"/>
        <v>שלישי</v>
      </c>
      <c r="C688" s="18" t="str">
        <f t="shared" si="21"/>
        <v>2024-06</v>
      </c>
      <c r="D688" s="30" t="s">
        <v>13</v>
      </c>
      <c r="E688" s="31" t="s">
        <v>19</v>
      </c>
      <c r="F688" s="18" t="s">
        <v>27</v>
      </c>
      <c r="G688" s="13">
        <v>2884.55</v>
      </c>
      <c r="H688" s="19">
        <v>31000</v>
      </c>
      <c r="I688" s="20">
        <v>3.722</v>
      </c>
      <c r="J688" s="13">
        <v>115382</v>
      </c>
      <c r="K688" s="13">
        <v>39705</v>
      </c>
      <c r="L688" s="13">
        <v>72792.45</v>
      </c>
    </row>
    <row r="689" spans="1:12">
      <c r="A689" s="29">
        <v>45429</v>
      </c>
      <c r="B689" s="29" t="str">
        <f t="shared" si="20"/>
        <v>שישי</v>
      </c>
      <c r="C689" s="18" t="str">
        <f t="shared" si="21"/>
        <v>2024-05</v>
      </c>
      <c r="D689" s="30" t="s">
        <v>15</v>
      </c>
      <c r="E689" s="31" t="s">
        <v>22</v>
      </c>
      <c r="F689" s="18" t="s">
        <v>24</v>
      </c>
      <c r="G689" s="13">
        <v>975.45</v>
      </c>
      <c r="H689" s="19">
        <v>10500</v>
      </c>
      <c r="I689" s="20">
        <v>3.7160000000000002</v>
      </c>
      <c r="J689" s="13">
        <v>39018</v>
      </c>
      <c r="K689" s="13">
        <v>15743</v>
      </c>
      <c r="L689" s="13">
        <v>22299.55</v>
      </c>
    </row>
    <row r="690" spans="1:12">
      <c r="A690" s="29">
        <v>45511</v>
      </c>
      <c r="B690" s="29" t="str">
        <f t="shared" si="20"/>
        <v>רביעי</v>
      </c>
      <c r="C690" s="18" t="str">
        <f t="shared" si="21"/>
        <v>2024-08</v>
      </c>
      <c r="D690" s="30" t="s">
        <v>13</v>
      </c>
      <c r="E690" s="31" t="s">
        <v>21</v>
      </c>
      <c r="F690" s="18" t="s">
        <v>26</v>
      </c>
      <c r="G690" s="13">
        <v>1182.5</v>
      </c>
      <c r="H690" s="19">
        <v>12500</v>
      </c>
      <c r="I690" s="20">
        <v>3.7839999999999998</v>
      </c>
      <c r="J690" s="13">
        <v>47300</v>
      </c>
      <c r="K690" s="13">
        <v>49148</v>
      </c>
      <c r="L690" s="13">
        <v>-3030.5</v>
      </c>
    </row>
    <row r="691" spans="1:12">
      <c r="A691" s="29">
        <v>45326</v>
      </c>
      <c r="B691" s="29" t="str">
        <f t="shared" si="20"/>
        <v>ראשון</v>
      </c>
      <c r="C691" s="18" t="str">
        <f t="shared" si="21"/>
        <v>2024-02</v>
      </c>
      <c r="D691" s="30" t="s">
        <v>14</v>
      </c>
      <c r="E691" s="31" t="s">
        <v>28</v>
      </c>
      <c r="F691" s="18" t="s">
        <v>25</v>
      </c>
      <c r="G691" s="13">
        <v>2869.65</v>
      </c>
      <c r="H691" s="19">
        <v>31500</v>
      </c>
      <c r="I691" s="20">
        <v>3.6440000000000001</v>
      </c>
      <c r="J691" s="13">
        <v>114786</v>
      </c>
      <c r="K691" s="13">
        <v>21350</v>
      </c>
      <c r="L691" s="13">
        <v>90566.35</v>
      </c>
    </row>
    <row r="692" spans="1:12">
      <c r="A692" s="29">
        <v>45469</v>
      </c>
      <c r="B692" s="29" t="str">
        <f t="shared" si="20"/>
        <v>רביעי</v>
      </c>
      <c r="C692" s="18" t="str">
        <f t="shared" si="21"/>
        <v>2024-06</v>
      </c>
      <c r="D692" s="30" t="s">
        <v>16</v>
      </c>
      <c r="E692" s="31" t="s">
        <v>22</v>
      </c>
      <c r="F692" s="18" t="s">
        <v>26</v>
      </c>
      <c r="G692" s="13">
        <v>1453.9</v>
      </c>
      <c r="H692" s="19">
        <v>15500</v>
      </c>
      <c r="I692" s="20">
        <v>3.7519999999999998</v>
      </c>
      <c r="J692" s="13">
        <v>58156</v>
      </c>
      <c r="K692" s="13">
        <v>42722</v>
      </c>
      <c r="L692" s="13">
        <v>13980.1</v>
      </c>
    </row>
    <row r="693" spans="1:12">
      <c r="A693" s="29">
        <v>45554</v>
      </c>
      <c r="B693" s="29" t="str">
        <f t="shared" si="20"/>
        <v>חמישי</v>
      </c>
      <c r="C693" s="18" t="str">
        <f t="shared" si="21"/>
        <v>2024-09</v>
      </c>
      <c r="D693" s="30" t="s">
        <v>15</v>
      </c>
      <c r="E693" s="31" t="s">
        <v>28</v>
      </c>
      <c r="F693" s="18" t="s">
        <v>25</v>
      </c>
      <c r="G693" s="13">
        <v>3195.15</v>
      </c>
      <c r="H693" s="19">
        <v>34000</v>
      </c>
      <c r="I693" s="20">
        <v>3.7589999999999999</v>
      </c>
      <c r="J693" s="13">
        <v>127806</v>
      </c>
      <c r="K693" s="13">
        <v>21193</v>
      </c>
      <c r="L693" s="13">
        <v>103417.85</v>
      </c>
    </row>
    <row r="694" spans="1:12">
      <c r="A694" s="29">
        <v>45389</v>
      </c>
      <c r="B694" s="29" t="str">
        <f t="shared" si="20"/>
        <v>ראשון</v>
      </c>
      <c r="C694" s="18" t="str">
        <f t="shared" si="21"/>
        <v>2024-04</v>
      </c>
      <c r="D694" s="30" t="s">
        <v>17</v>
      </c>
      <c r="E694" s="31" t="s">
        <v>28</v>
      </c>
      <c r="F694" s="18" t="s">
        <v>24</v>
      </c>
      <c r="G694" s="13">
        <v>2061.4</v>
      </c>
      <c r="H694" s="19">
        <v>22000</v>
      </c>
      <c r="I694" s="20">
        <v>3.7480000000000002</v>
      </c>
      <c r="J694" s="13">
        <v>82456</v>
      </c>
      <c r="K694" s="13">
        <v>45520</v>
      </c>
      <c r="L694" s="13">
        <v>34874.6</v>
      </c>
    </row>
    <row r="695" spans="1:12">
      <c r="A695" s="29">
        <v>45587</v>
      </c>
      <c r="B695" s="29" t="str">
        <f t="shared" si="20"/>
        <v>שלישי</v>
      </c>
      <c r="C695" s="18" t="str">
        <f t="shared" si="21"/>
        <v>2024-10</v>
      </c>
      <c r="D695" s="30" t="s">
        <v>15</v>
      </c>
      <c r="E695" s="31" t="s">
        <v>22</v>
      </c>
      <c r="F695" s="18" t="s">
        <v>24</v>
      </c>
      <c r="G695" s="13">
        <v>2455.0500000000002</v>
      </c>
      <c r="H695" s="19">
        <v>26000</v>
      </c>
      <c r="I695" s="20">
        <v>3.7770000000000001</v>
      </c>
      <c r="J695" s="13">
        <v>98202</v>
      </c>
      <c r="K695" s="13">
        <v>24922</v>
      </c>
      <c r="L695" s="13">
        <v>70824.95</v>
      </c>
    </row>
    <row r="696" spans="1:12">
      <c r="A696" s="29">
        <v>45298</v>
      </c>
      <c r="B696" s="29" t="str">
        <f t="shared" si="20"/>
        <v>ראשון</v>
      </c>
      <c r="C696" s="18" t="str">
        <f t="shared" si="21"/>
        <v>2024-01</v>
      </c>
      <c r="D696" s="30" t="s">
        <v>15</v>
      </c>
      <c r="E696" s="31" t="s">
        <v>20</v>
      </c>
      <c r="F696" s="18" t="s">
        <v>26</v>
      </c>
      <c r="G696" s="13">
        <v>1919.4</v>
      </c>
      <c r="H696" s="19">
        <v>21000</v>
      </c>
      <c r="I696" s="20">
        <v>3.6560000000000001</v>
      </c>
      <c r="J696" s="13">
        <v>76776</v>
      </c>
      <c r="K696" s="13">
        <v>19897</v>
      </c>
      <c r="L696" s="13">
        <v>54959.6</v>
      </c>
    </row>
    <row r="697" spans="1:12">
      <c r="A697" s="29">
        <v>45301</v>
      </c>
      <c r="B697" s="29" t="str">
        <f t="shared" si="20"/>
        <v>רביעי</v>
      </c>
      <c r="C697" s="18" t="str">
        <f t="shared" si="21"/>
        <v>2024-01</v>
      </c>
      <c r="D697" s="30" t="s">
        <v>17</v>
      </c>
      <c r="E697" s="31" t="s">
        <v>22</v>
      </c>
      <c r="F697" s="18" t="s">
        <v>25</v>
      </c>
      <c r="G697" s="13">
        <v>1832.0250000000001</v>
      </c>
      <c r="H697" s="19">
        <v>19500</v>
      </c>
      <c r="I697" s="20">
        <v>3.758</v>
      </c>
      <c r="J697" s="13">
        <v>73281</v>
      </c>
      <c r="K697" s="13">
        <v>27397</v>
      </c>
      <c r="L697" s="13">
        <v>44051.974999999999</v>
      </c>
    </row>
    <row r="698" spans="1:12">
      <c r="A698" s="29">
        <v>45454</v>
      </c>
      <c r="B698" s="29" t="str">
        <f t="shared" si="20"/>
        <v>שלישי</v>
      </c>
      <c r="C698" s="18" t="str">
        <f t="shared" si="21"/>
        <v>2024-06</v>
      </c>
      <c r="D698" s="30" t="s">
        <v>15</v>
      </c>
      <c r="E698" s="31" t="s">
        <v>28</v>
      </c>
      <c r="F698" s="18" t="s">
        <v>24</v>
      </c>
      <c r="G698" s="13">
        <v>1442.6625000000001</v>
      </c>
      <c r="H698" s="19">
        <v>15500</v>
      </c>
      <c r="I698" s="20">
        <v>3.7229999999999999</v>
      </c>
      <c r="J698" s="13">
        <v>57706.5</v>
      </c>
      <c r="K698" s="13">
        <v>48181</v>
      </c>
      <c r="L698" s="13">
        <v>8082.8374999999996</v>
      </c>
    </row>
    <row r="699" spans="1:12">
      <c r="A699" s="29">
        <v>45508</v>
      </c>
      <c r="B699" s="29" t="str">
        <f t="shared" si="20"/>
        <v>ראשון</v>
      </c>
      <c r="C699" s="18" t="str">
        <f t="shared" si="21"/>
        <v>2024-08</v>
      </c>
      <c r="D699" s="30" t="s">
        <v>16</v>
      </c>
      <c r="E699" s="31" t="s">
        <v>20</v>
      </c>
      <c r="F699" s="18" t="s">
        <v>23</v>
      </c>
      <c r="G699" s="13">
        <v>1760.7375000000002</v>
      </c>
      <c r="H699" s="19">
        <v>18500</v>
      </c>
      <c r="I699" s="20">
        <v>3.8069999999999999</v>
      </c>
      <c r="J699" s="13">
        <v>70429.5</v>
      </c>
      <c r="K699" s="13">
        <v>20245</v>
      </c>
      <c r="L699" s="13">
        <v>48423.762499999997</v>
      </c>
    </row>
    <row r="700" spans="1:12">
      <c r="A700" s="29">
        <v>45301</v>
      </c>
      <c r="B700" s="29" t="str">
        <f t="shared" si="20"/>
        <v>רביעי</v>
      </c>
      <c r="C700" s="18" t="str">
        <f t="shared" si="21"/>
        <v>2024-01</v>
      </c>
      <c r="D700" s="30" t="s">
        <v>17</v>
      </c>
      <c r="E700" s="31" t="s">
        <v>19</v>
      </c>
      <c r="F700" s="18" t="s">
        <v>23</v>
      </c>
      <c r="G700" s="13">
        <v>1597.15</v>
      </c>
      <c r="H700" s="19">
        <v>17000</v>
      </c>
      <c r="I700" s="20">
        <v>3.758</v>
      </c>
      <c r="J700" s="13">
        <v>63886</v>
      </c>
      <c r="K700" s="13">
        <v>18224</v>
      </c>
      <c r="L700" s="13">
        <v>44064.85</v>
      </c>
    </row>
    <row r="701" spans="1:12">
      <c r="A701" s="29">
        <v>45313</v>
      </c>
      <c r="B701" s="29" t="str">
        <f t="shared" si="20"/>
        <v>שני</v>
      </c>
      <c r="C701" s="18" t="str">
        <f t="shared" si="21"/>
        <v>2024-01</v>
      </c>
      <c r="D701" s="30" t="s">
        <v>13</v>
      </c>
      <c r="E701" s="31" t="s">
        <v>20</v>
      </c>
      <c r="F701" s="18" t="s">
        <v>27</v>
      </c>
      <c r="G701" s="13">
        <v>2263.2000000000003</v>
      </c>
      <c r="H701" s="19">
        <v>24000</v>
      </c>
      <c r="I701" s="20">
        <v>3.7719999999999998</v>
      </c>
      <c r="J701" s="13">
        <v>90528</v>
      </c>
      <c r="K701" s="13">
        <v>42255</v>
      </c>
      <c r="L701" s="13">
        <v>46009.8</v>
      </c>
    </row>
    <row r="702" spans="1:12">
      <c r="A702" s="29">
        <v>45580</v>
      </c>
      <c r="B702" s="29" t="str">
        <f t="shared" si="20"/>
        <v>שלישי</v>
      </c>
      <c r="C702" s="18" t="str">
        <f t="shared" si="21"/>
        <v>2024-10</v>
      </c>
      <c r="D702" s="30" t="s">
        <v>16</v>
      </c>
      <c r="E702" s="31" t="s">
        <v>20</v>
      </c>
      <c r="F702" s="18" t="s">
        <v>24</v>
      </c>
      <c r="G702" s="13">
        <v>3372.3</v>
      </c>
      <c r="H702" s="19">
        <v>36000</v>
      </c>
      <c r="I702" s="20">
        <v>3.7469999999999999</v>
      </c>
      <c r="J702" s="13">
        <v>134892</v>
      </c>
      <c r="K702" s="13">
        <v>42443</v>
      </c>
      <c r="L702" s="13">
        <v>89076.7</v>
      </c>
    </row>
    <row r="703" spans="1:12">
      <c r="A703" s="29">
        <v>45578</v>
      </c>
      <c r="B703" s="29" t="str">
        <f t="shared" si="20"/>
        <v>ראשון</v>
      </c>
      <c r="C703" s="18" t="str">
        <f t="shared" si="21"/>
        <v>2024-10</v>
      </c>
      <c r="D703" s="30" t="s">
        <v>15</v>
      </c>
      <c r="E703" s="31" t="s">
        <v>22</v>
      </c>
      <c r="F703" s="18" t="s">
        <v>23</v>
      </c>
      <c r="G703" s="13">
        <v>1037.8500000000001</v>
      </c>
      <c r="H703" s="19">
        <v>11000</v>
      </c>
      <c r="I703" s="20">
        <v>3.774</v>
      </c>
      <c r="J703" s="13">
        <v>41514</v>
      </c>
      <c r="K703" s="13">
        <v>21892</v>
      </c>
      <c r="L703" s="13">
        <v>18584.150000000001</v>
      </c>
    </row>
    <row r="704" spans="1:12">
      <c r="A704" s="29">
        <v>45577</v>
      </c>
      <c r="B704" s="29" t="str">
        <f t="shared" si="20"/>
        <v>שבת</v>
      </c>
      <c r="C704" s="18" t="str">
        <f t="shared" si="21"/>
        <v>2024-10</v>
      </c>
      <c r="D704" s="30" t="s">
        <v>17</v>
      </c>
      <c r="E704" s="31" t="s">
        <v>18</v>
      </c>
      <c r="F704" s="18" t="s">
        <v>27</v>
      </c>
      <c r="G704" s="13">
        <v>1887</v>
      </c>
      <c r="H704" s="19">
        <v>20000</v>
      </c>
      <c r="I704" s="20">
        <v>3.774</v>
      </c>
      <c r="J704" s="13">
        <v>75480</v>
      </c>
      <c r="K704" s="13">
        <v>44153</v>
      </c>
      <c r="L704" s="13">
        <v>29440</v>
      </c>
    </row>
    <row r="705" spans="1:12">
      <c r="A705" s="29">
        <v>45374</v>
      </c>
      <c r="B705" s="29" t="str">
        <f t="shared" si="20"/>
        <v>שבת</v>
      </c>
      <c r="C705" s="18" t="str">
        <f t="shared" si="21"/>
        <v>2024-03</v>
      </c>
      <c r="D705" s="30" t="s">
        <v>16</v>
      </c>
      <c r="E705" s="31" t="s">
        <v>28</v>
      </c>
      <c r="F705" s="18" t="s">
        <v>24</v>
      </c>
      <c r="G705" s="13">
        <v>1041.325</v>
      </c>
      <c r="H705" s="19">
        <v>11500</v>
      </c>
      <c r="I705" s="20">
        <v>3.6219999999999999</v>
      </c>
      <c r="J705" s="13">
        <v>41653</v>
      </c>
      <c r="K705" s="13">
        <v>42965</v>
      </c>
      <c r="L705" s="13">
        <v>-2353.3249999999998</v>
      </c>
    </row>
    <row r="706" spans="1:12">
      <c r="A706" s="29">
        <v>45503</v>
      </c>
      <c r="B706" s="29" t="str">
        <f t="shared" si="20"/>
        <v>שלישי</v>
      </c>
      <c r="C706" s="18" t="str">
        <f t="shared" si="21"/>
        <v>2024-07</v>
      </c>
      <c r="D706" s="30" t="s">
        <v>16</v>
      </c>
      <c r="E706" s="31" t="s">
        <v>28</v>
      </c>
      <c r="F706" s="18" t="s">
        <v>26</v>
      </c>
      <c r="G706" s="13">
        <v>2146.4749999999999</v>
      </c>
      <c r="H706" s="19">
        <v>23000</v>
      </c>
      <c r="I706" s="20">
        <v>3.7330000000000001</v>
      </c>
      <c r="J706" s="13">
        <v>85859</v>
      </c>
      <c r="K706" s="13">
        <v>43928</v>
      </c>
      <c r="L706" s="13">
        <v>39784.525000000001</v>
      </c>
    </row>
    <row r="707" spans="1:12">
      <c r="A707" s="29">
        <v>45438</v>
      </c>
      <c r="B707" s="29" t="str">
        <f t="shared" ref="B707:B770" si="22">CHOOSE(WEEKDAY(A707), "ראשון", "שני", "שלישי", "רביעי", "חמישי", "שישי", "שבת")</f>
        <v>ראשון</v>
      </c>
      <c r="C707" s="18" t="str">
        <f t="shared" ref="C707:C770" si="23">TEXT(A707, "YYYY-MM")</f>
        <v>2024-05</v>
      </c>
      <c r="D707" s="30" t="s">
        <v>15</v>
      </c>
      <c r="E707" s="31" t="s">
        <v>18</v>
      </c>
      <c r="F707" s="18" t="s">
        <v>23</v>
      </c>
      <c r="G707" s="13">
        <v>1101.9000000000001</v>
      </c>
      <c r="H707" s="19">
        <v>12000</v>
      </c>
      <c r="I707" s="20">
        <v>3.673</v>
      </c>
      <c r="J707" s="13">
        <v>44076</v>
      </c>
      <c r="K707" s="13">
        <v>30723</v>
      </c>
      <c r="L707" s="13">
        <v>12251.1</v>
      </c>
    </row>
    <row r="708" spans="1:12">
      <c r="A708" s="29">
        <v>45290</v>
      </c>
      <c r="B708" s="29" t="str">
        <f t="shared" si="22"/>
        <v>שבת</v>
      </c>
      <c r="C708" s="18" t="str">
        <f t="shared" si="23"/>
        <v>2023-12</v>
      </c>
      <c r="D708" s="30" t="s">
        <v>17</v>
      </c>
      <c r="E708" s="31" t="s">
        <v>21</v>
      </c>
      <c r="F708" s="18" t="s">
        <v>24</v>
      </c>
      <c r="G708" s="13">
        <v>3400.3125</v>
      </c>
      <c r="H708" s="19">
        <v>37500</v>
      </c>
      <c r="I708" s="20">
        <v>3.6269999999999998</v>
      </c>
      <c r="J708" s="13">
        <v>136012.5</v>
      </c>
      <c r="K708" s="13">
        <v>28663</v>
      </c>
      <c r="L708" s="13">
        <v>103949.1875</v>
      </c>
    </row>
    <row r="709" spans="1:12">
      <c r="A709" s="29">
        <v>45449</v>
      </c>
      <c r="B709" s="29" t="str">
        <f t="shared" si="22"/>
        <v>חמישי</v>
      </c>
      <c r="C709" s="18" t="str">
        <f t="shared" si="23"/>
        <v>2024-06</v>
      </c>
      <c r="D709" s="30" t="s">
        <v>14</v>
      </c>
      <c r="E709" s="31" t="s">
        <v>20</v>
      </c>
      <c r="F709" s="18" t="s">
        <v>24</v>
      </c>
      <c r="G709" s="13">
        <v>2467.15</v>
      </c>
      <c r="H709" s="19">
        <v>26500</v>
      </c>
      <c r="I709" s="20">
        <v>3.7240000000000002</v>
      </c>
      <c r="J709" s="13">
        <v>98686</v>
      </c>
      <c r="K709" s="13">
        <v>43865</v>
      </c>
      <c r="L709" s="13">
        <v>52353.85</v>
      </c>
    </row>
    <row r="710" spans="1:12">
      <c r="A710" s="29">
        <v>45612</v>
      </c>
      <c r="B710" s="29" t="str">
        <f t="shared" si="22"/>
        <v>שבת</v>
      </c>
      <c r="C710" s="18" t="str">
        <f t="shared" si="23"/>
        <v>2024-11</v>
      </c>
      <c r="D710" s="30" t="s">
        <v>14</v>
      </c>
      <c r="E710" s="31" t="s">
        <v>20</v>
      </c>
      <c r="F710" s="18" t="s">
        <v>26</v>
      </c>
      <c r="G710" s="13">
        <v>2011.8625000000002</v>
      </c>
      <c r="H710" s="19">
        <v>21500</v>
      </c>
      <c r="I710" s="20">
        <v>3.7429999999999999</v>
      </c>
      <c r="J710" s="13">
        <v>80474.5</v>
      </c>
      <c r="K710" s="13">
        <v>19571</v>
      </c>
      <c r="L710" s="13">
        <v>58891.637499999997</v>
      </c>
    </row>
    <row r="711" spans="1:12">
      <c r="A711" s="29">
        <v>45393</v>
      </c>
      <c r="B711" s="29" t="str">
        <f t="shared" si="22"/>
        <v>חמישי</v>
      </c>
      <c r="C711" s="18" t="str">
        <f t="shared" si="23"/>
        <v>2024-04</v>
      </c>
      <c r="D711" s="30" t="s">
        <v>16</v>
      </c>
      <c r="E711" s="31" t="s">
        <v>28</v>
      </c>
      <c r="F711" s="18" t="s">
        <v>26</v>
      </c>
      <c r="G711" s="13">
        <v>2726.7250000000004</v>
      </c>
      <c r="H711" s="19">
        <v>29000</v>
      </c>
      <c r="I711" s="20">
        <v>3.7610000000000001</v>
      </c>
      <c r="J711" s="13">
        <v>109069</v>
      </c>
      <c r="K711" s="13">
        <v>38970</v>
      </c>
      <c r="L711" s="13">
        <v>67372.274999999994</v>
      </c>
    </row>
    <row r="712" spans="1:12">
      <c r="A712" s="29">
        <v>45530</v>
      </c>
      <c r="B712" s="29" t="str">
        <f t="shared" si="22"/>
        <v>שני</v>
      </c>
      <c r="C712" s="18" t="str">
        <f t="shared" si="23"/>
        <v>2024-08</v>
      </c>
      <c r="D712" s="30" t="s">
        <v>16</v>
      </c>
      <c r="E712" s="31" t="s">
        <v>22</v>
      </c>
      <c r="F712" s="18" t="s">
        <v>23</v>
      </c>
      <c r="G712" s="13">
        <v>1237.2750000000001</v>
      </c>
      <c r="H712" s="19">
        <v>13500</v>
      </c>
      <c r="I712" s="20">
        <v>3.6659999999999999</v>
      </c>
      <c r="J712" s="13">
        <v>49491</v>
      </c>
      <c r="K712" s="13">
        <v>19916</v>
      </c>
      <c r="L712" s="13">
        <v>28337.724999999999</v>
      </c>
    </row>
    <row r="713" spans="1:12">
      <c r="A713" s="29">
        <v>45417</v>
      </c>
      <c r="B713" s="29" t="str">
        <f t="shared" si="22"/>
        <v>ראשון</v>
      </c>
      <c r="C713" s="18" t="str">
        <f t="shared" si="23"/>
        <v>2024-05</v>
      </c>
      <c r="D713" s="30" t="s">
        <v>15</v>
      </c>
      <c r="E713" s="31" t="s">
        <v>21</v>
      </c>
      <c r="F713" s="18" t="s">
        <v>27</v>
      </c>
      <c r="G713" s="13">
        <v>1163.4375</v>
      </c>
      <c r="H713" s="19">
        <v>12500</v>
      </c>
      <c r="I713" s="20">
        <v>3.7229999999999999</v>
      </c>
      <c r="J713" s="13">
        <v>46537.5</v>
      </c>
      <c r="K713" s="13">
        <v>33803</v>
      </c>
      <c r="L713" s="13">
        <v>11571.0625</v>
      </c>
    </row>
    <row r="714" spans="1:12">
      <c r="A714" s="29">
        <v>45268</v>
      </c>
      <c r="B714" s="29" t="str">
        <f t="shared" si="22"/>
        <v>שישי</v>
      </c>
      <c r="C714" s="18" t="str">
        <f t="shared" si="23"/>
        <v>2023-12</v>
      </c>
      <c r="D714" s="30" t="s">
        <v>17</v>
      </c>
      <c r="E714" s="31" t="s">
        <v>28</v>
      </c>
      <c r="F714" s="18" t="s">
        <v>23</v>
      </c>
      <c r="G714" s="13">
        <v>3097.0750000000003</v>
      </c>
      <c r="H714" s="19">
        <v>33500</v>
      </c>
      <c r="I714" s="20">
        <v>3.698</v>
      </c>
      <c r="J714" s="13">
        <v>123883</v>
      </c>
      <c r="K714" s="13">
        <v>40980</v>
      </c>
      <c r="L714" s="13">
        <v>79805.925000000003</v>
      </c>
    </row>
    <row r="715" spans="1:12">
      <c r="A715" s="29">
        <v>45525</v>
      </c>
      <c r="B715" s="29" t="str">
        <f t="shared" si="22"/>
        <v>רביעי</v>
      </c>
      <c r="C715" s="18" t="str">
        <f t="shared" si="23"/>
        <v>2024-08</v>
      </c>
      <c r="D715" s="30" t="s">
        <v>14</v>
      </c>
      <c r="E715" s="31" t="s">
        <v>18</v>
      </c>
      <c r="F715" s="18" t="s">
        <v>27</v>
      </c>
      <c r="G715" s="13">
        <v>2000.575</v>
      </c>
      <c r="H715" s="19">
        <v>21500</v>
      </c>
      <c r="I715" s="20">
        <v>3.722</v>
      </c>
      <c r="J715" s="13">
        <v>80023</v>
      </c>
      <c r="K715" s="13">
        <v>34379</v>
      </c>
      <c r="L715" s="13">
        <v>43643.425000000003</v>
      </c>
    </row>
    <row r="716" spans="1:12">
      <c r="A716" s="29">
        <v>45277</v>
      </c>
      <c r="B716" s="29" t="str">
        <f t="shared" si="22"/>
        <v>ראשון</v>
      </c>
      <c r="C716" s="18" t="str">
        <f t="shared" si="23"/>
        <v>2023-12</v>
      </c>
      <c r="D716" s="30" t="s">
        <v>14</v>
      </c>
      <c r="E716" s="31" t="s">
        <v>19</v>
      </c>
      <c r="F716" s="18" t="s">
        <v>24</v>
      </c>
      <c r="G716" s="13">
        <v>2331.9749999999999</v>
      </c>
      <c r="H716" s="19">
        <v>25500</v>
      </c>
      <c r="I716" s="20">
        <v>3.6579999999999999</v>
      </c>
      <c r="J716" s="13">
        <v>93279</v>
      </c>
      <c r="K716" s="13">
        <v>17572</v>
      </c>
      <c r="L716" s="13">
        <v>73375.024999999994</v>
      </c>
    </row>
    <row r="717" spans="1:12">
      <c r="A717" s="29">
        <v>45277</v>
      </c>
      <c r="B717" s="29" t="str">
        <f t="shared" si="22"/>
        <v>ראשון</v>
      </c>
      <c r="C717" s="18" t="str">
        <f t="shared" si="23"/>
        <v>2023-12</v>
      </c>
      <c r="D717" s="30" t="s">
        <v>17</v>
      </c>
      <c r="E717" s="31" t="s">
        <v>20</v>
      </c>
      <c r="F717" s="18" t="s">
        <v>23</v>
      </c>
      <c r="G717" s="13">
        <v>3383.65</v>
      </c>
      <c r="H717" s="19">
        <v>37000</v>
      </c>
      <c r="I717" s="20">
        <v>3.6579999999999999</v>
      </c>
      <c r="J717" s="13">
        <v>135346</v>
      </c>
      <c r="K717" s="13">
        <v>23543</v>
      </c>
      <c r="L717" s="13">
        <v>108419.35</v>
      </c>
    </row>
    <row r="718" spans="1:12">
      <c r="A718" s="29">
        <v>45612</v>
      </c>
      <c r="B718" s="29" t="str">
        <f t="shared" si="22"/>
        <v>שבת</v>
      </c>
      <c r="C718" s="18" t="str">
        <f t="shared" si="23"/>
        <v>2024-11</v>
      </c>
      <c r="D718" s="30" t="s">
        <v>15</v>
      </c>
      <c r="E718" s="31" t="s">
        <v>18</v>
      </c>
      <c r="F718" s="18" t="s">
        <v>25</v>
      </c>
      <c r="G718" s="13">
        <v>1637.5625</v>
      </c>
      <c r="H718" s="19">
        <v>17500</v>
      </c>
      <c r="I718" s="20">
        <v>3.7429999999999999</v>
      </c>
      <c r="J718" s="13">
        <v>65502.5</v>
      </c>
      <c r="K718" s="13">
        <v>16482</v>
      </c>
      <c r="L718" s="13">
        <v>47382.9375</v>
      </c>
    </row>
    <row r="719" spans="1:12">
      <c r="A719" s="29">
        <v>45495</v>
      </c>
      <c r="B719" s="29" t="str">
        <f t="shared" si="22"/>
        <v>שני</v>
      </c>
      <c r="C719" s="18" t="str">
        <f t="shared" si="23"/>
        <v>2024-07</v>
      </c>
      <c r="D719" s="30" t="s">
        <v>17</v>
      </c>
      <c r="E719" s="31" t="s">
        <v>22</v>
      </c>
      <c r="F719" s="18" t="s">
        <v>25</v>
      </c>
      <c r="G719" s="13">
        <v>1270.8500000000001</v>
      </c>
      <c r="H719" s="19">
        <v>14000</v>
      </c>
      <c r="I719" s="20">
        <v>3.6309999999999998</v>
      </c>
      <c r="J719" s="13">
        <v>50834</v>
      </c>
      <c r="K719" s="13">
        <v>21210</v>
      </c>
      <c r="L719" s="13">
        <v>28353.15</v>
      </c>
    </row>
    <row r="720" spans="1:12">
      <c r="A720" s="29">
        <v>45263</v>
      </c>
      <c r="B720" s="29" t="str">
        <f t="shared" si="22"/>
        <v>ראשון</v>
      </c>
      <c r="C720" s="18" t="str">
        <f t="shared" si="23"/>
        <v>2023-12</v>
      </c>
      <c r="D720" s="30" t="s">
        <v>14</v>
      </c>
      <c r="E720" s="31" t="s">
        <v>28</v>
      </c>
      <c r="F720" s="18" t="s">
        <v>27</v>
      </c>
      <c r="G720" s="13">
        <v>2290.1375000000003</v>
      </c>
      <c r="H720" s="19">
        <v>24500</v>
      </c>
      <c r="I720" s="20">
        <v>3.7389999999999999</v>
      </c>
      <c r="J720" s="13">
        <v>91605.5</v>
      </c>
      <c r="K720" s="13">
        <v>34494</v>
      </c>
      <c r="L720" s="13">
        <v>54821.362500000003</v>
      </c>
    </row>
    <row r="721" spans="1:12">
      <c r="A721" s="29">
        <v>45337</v>
      </c>
      <c r="B721" s="29" t="str">
        <f t="shared" si="22"/>
        <v>חמישי</v>
      </c>
      <c r="C721" s="18" t="str">
        <f t="shared" si="23"/>
        <v>2024-02</v>
      </c>
      <c r="D721" s="30" t="s">
        <v>13</v>
      </c>
      <c r="E721" s="31" t="s">
        <v>19</v>
      </c>
      <c r="F721" s="18" t="s">
        <v>27</v>
      </c>
      <c r="G721" s="13">
        <v>1722.825</v>
      </c>
      <c r="H721" s="19">
        <v>19000</v>
      </c>
      <c r="I721" s="20">
        <v>3.6269999999999998</v>
      </c>
      <c r="J721" s="13">
        <v>68913</v>
      </c>
      <c r="K721" s="13">
        <v>26110</v>
      </c>
      <c r="L721" s="13">
        <v>41080.175000000003</v>
      </c>
    </row>
    <row r="722" spans="1:12">
      <c r="A722" s="29">
        <v>45288</v>
      </c>
      <c r="B722" s="29" t="str">
        <f t="shared" si="22"/>
        <v>חמישי</v>
      </c>
      <c r="C722" s="18" t="str">
        <f t="shared" si="23"/>
        <v>2023-12</v>
      </c>
      <c r="D722" s="30" t="s">
        <v>16</v>
      </c>
      <c r="E722" s="31" t="s">
        <v>18</v>
      </c>
      <c r="F722" s="18" t="s">
        <v>24</v>
      </c>
      <c r="G722" s="13">
        <v>2804.7250000000004</v>
      </c>
      <c r="H722" s="19">
        <v>31000</v>
      </c>
      <c r="I722" s="20">
        <v>3.6190000000000002</v>
      </c>
      <c r="J722" s="13">
        <v>112189</v>
      </c>
      <c r="K722" s="13">
        <v>47373</v>
      </c>
      <c r="L722" s="13">
        <v>62011.275000000001</v>
      </c>
    </row>
    <row r="723" spans="1:12">
      <c r="A723" s="29">
        <v>45396</v>
      </c>
      <c r="B723" s="29" t="str">
        <f t="shared" si="22"/>
        <v>ראשון</v>
      </c>
      <c r="C723" s="18" t="str">
        <f t="shared" si="23"/>
        <v>2024-04</v>
      </c>
      <c r="D723" s="30" t="s">
        <v>13</v>
      </c>
      <c r="E723" s="31" t="s">
        <v>18</v>
      </c>
      <c r="F723" s="18" t="s">
        <v>27</v>
      </c>
      <c r="G723" s="13">
        <v>3757</v>
      </c>
      <c r="H723" s="19">
        <v>40000</v>
      </c>
      <c r="I723" s="20">
        <v>3.7570000000000001</v>
      </c>
      <c r="J723" s="13">
        <v>150280</v>
      </c>
      <c r="K723" s="13">
        <v>22957</v>
      </c>
      <c r="L723" s="13">
        <v>123566</v>
      </c>
    </row>
    <row r="724" spans="1:12">
      <c r="A724" s="29">
        <v>45515</v>
      </c>
      <c r="B724" s="29" t="str">
        <f t="shared" si="22"/>
        <v>ראשון</v>
      </c>
      <c r="C724" s="18" t="str">
        <f t="shared" si="23"/>
        <v>2024-08</v>
      </c>
      <c r="D724" s="30" t="s">
        <v>16</v>
      </c>
      <c r="E724" s="31" t="s">
        <v>20</v>
      </c>
      <c r="F724" s="18" t="s">
        <v>24</v>
      </c>
      <c r="G724" s="13">
        <v>2525.8500000000004</v>
      </c>
      <c r="H724" s="19">
        <v>27000</v>
      </c>
      <c r="I724" s="20">
        <v>3.742</v>
      </c>
      <c r="J724" s="13">
        <v>101034</v>
      </c>
      <c r="K724" s="13">
        <v>35797</v>
      </c>
      <c r="L724" s="13">
        <v>62711.15</v>
      </c>
    </row>
    <row r="725" spans="1:12">
      <c r="A725" s="29">
        <v>45519</v>
      </c>
      <c r="B725" s="29" t="str">
        <f t="shared" si="22"/>
        <v>חמישי</v>
      </c>
      <c r="C725" s="18" t="str">
        <f t="shared" si="23"/>
        <v>2024-08</v>
      </c>
      <c r="D725" s="30" t="s">
        <v>17</v>
      </c>
      <c r="E725" s="31" t="s">
        <v>28</v>
      </c>
      <c r="F725" s="18" t="s">
        <v>27</v>
      </c>
      <c r="G725" s="13">
        <v>2461.1875</v>
      </c>
      <c r="H725" s="19">
        <v>26500</v>
      </c>
      <c r="I725" s="20">
        <v>3.7149999999999999</v>
      </c>
      <c r="J725" s="13">
        <v>98447.5</v>
      </c>
      <c r="K725" s="13">
        <v>27650</v>
      </c>
      <c r="L725" s="13">
        <v>68336.3125</v>
      </c>
    </row>
    <row r="726" spans="1:12">
      <c r="A726" s="29">
        <v>45510</v>
      </c>
      <c r="B726" s="29" t="str">
        <f t="shared" si="22"/>
        <v>שלישי</v>
      </c>
      <c r="C726" s="18" t="str">
        <f t="shared" si="23"/>
        <v>2024-08</v>
      </c>
      <c r="D726" s="30" t="s">
        <v>14</v>
      </c>
      <c r="E726" s="31" t="s">
        <v>28</v>
      </c>
      <c r="F726" s="18" t="s">
        <v>25</v>
      </c>
      <c r="G726" s="13">
        <v>1345.0500000000002</v>
      </c>
      <c r="H726" s="19">
        <v>14000</v>
      </c>
      <c r="I726" s="20">
        <v>3.843</v>
      </c>
      <c r="J726" s="13">
        <v>53802</v>
      </c>
      <c r="K726" s="13">
        <v>22023</v>
      </c>
      <c r="L726" s="13">
        <v>30433.95</v>
      </c>
    </row>
    <row r="727" spans="1:12">
      <c r="A727" s="29">
        <v>45449</v>
      </c>
      <c r="B727" s="29" t="str">
        <f t="shared" si="22"/>
        <v>חמישי</v>
      </c>
      <c r="C727" s="18" t="str">
        <f t="shared" si="23"/>
        <v>2024-06</v>
      </c>
      <c r="D727" s="30" t="s">
        <v>14</v>
      </c>
      <c r="E727" s="31" t="s">
        <v>28</v>
      </c>
      <c r="F727" s="18" t="s">
        <v>26</v>
      </c>
      <c r="G727" s="13">
        <v>977.55000000000007</v>
      </c>
      <c r="H727" s="19">
        <v>10500</v>
      </c>
      <c r="I727" s="20">
        <v>3.7240000000000002</v>
      </c>
      <c r="J727" s="13">
        <v>39102</v>
      </c>
      <c r="K727" s="13">
        <v>47030</v>
      </c>
      <c r="L727" s="13">
        <v>-8905.5499999999993</v>
      </c>
    </row>
    <row r="728" spans="1:12">
      <c r="A728" s="29">
        <v>45338</v>
      </c>
      <c r="B728" s="29" t="str">
        <f t="shared" si="22"/>
        <v>שישי</v>
      </c>
      <c r="C728" s="18" t="str">
        <f t="shared" si="23"/>
        <v>2024-02</v>
      </c>
      <c r="D728" s="30" t="s">
        <v>17</v>
      </c>
      <c r="E728" s="31" t="s">
        <v>19</v>
      </c>
      <c r="F728" s="18" t="s">
        <v>27</v>
      </c>
      <c r="G728" s="13">
        <v>2300.7375000000002</v>
      </c>
      <c r="H728" s="19">
        <v>25500</v>
      </c>
      <c r="I728" s="20">
        <v>3.609</v>
      </c>
      <c r="J728" s="13">
        <v>92029.5</v>
      </c>
      <c r="K728" s="13">
        <v>24780</v>
      </c>
      <c r="L728" s="13">
        <v>64948.762499999997</v>
      </c>
    </row>
    <row r="729" spans="1:12">
      <c r="A729" s="29">
        <v>45585</v>
      </c>
      <c r="B729" s="29" t="str">
        <f t="shared" si="22"/>
        <v>ראשון</v>
      </c>
      <c r="C729" s="18" t="str">
        <f t="shared" si="23"/>
        <v>2024-10</v>
      </c>
      <c r="D729" s="30" t="s">
        <v>14</v>
      </c>
      <c r="E729" s="31" t="s">
        <v>18</v>
      </c>
      <c r="F729" s="18" t="s">
        <v>25</v>
      </c>
      <c r="G729" s="13">
        <v>3434.5250000000001</v>
      </c>
      <c r="H729" s="19">
        <v>37000</v>
      </c>
      <c r="I729" s="20">
        <v>3.7130000000000001</v>
      </c>
      <c r="J729" s="13">
        <v>137381</v>
      </c>
      <c r="K729" s="13">
        <v>24624</v>
      </c>
      <c r="L729" s="13">
        <v>109322.47500000001</v>
      </c>
    </row>
    <row r="730" spans="1:12">
      <c r="A730" s="29">
        <v>45569</v>
      </c>
      <c r="B730" s="29" t="str">
        <f t="shared" si="22"/>
        <v>שישי</v>
      </c>
      <c r="C730" s="18" t="str">
        <f t="shared" si="23"/>
        <v>2024-10</v>
      </c>
      <c r="D730" s="30" t="s">
        <v>13</v>
      </c>
      <c r="E730" s="31" t="s">
        <v>18</v>
      </c>
      <c r="F730" s="18" t="s">
        <v>26</v>
      </c>
      <c r="G730" s="13">
        <v>1535.325</v>
      </c>
      <c r="H730" s="19">
        <v>16500</v>
      </c>
      <c r="I730" s="20">
        <v>3.722</v>
      </c>
      <c r="J730" s="13">
        <v>61413</v>
      </c>
      <c r="K730" s="13">
        <v>21388</v>
      </c>
      <c r="L730" s="13">
        <v>38489.675000000003</v>
      </c>
    </row>
    <row r="731" spans="1:12">
      <c r="A731" s="29">
        <v>45459</v>
      </c>
      <c r="B731" s="29" t="str">
        <f t="shared" si="22"/>
        <v>ראשון</v>
      </c>
      <c r="C731" s="18" t="str">
        <f t="shared" si="23"/>
        <v>2024-06</v>
      </c>
      <c r="D731" s="30" t="s">
        <v>15</v>
      </c>
      <c r="E731" s="31" t="s">
        <v>21</v>
      </c>
      <c r="F731" s="18" t="s">
        <v>23</v>
      </c>
      <c r="G731" s="13">
        <v>1070.3625</v>
      </c>
      <c r="H731" s="19">
        <v>11500</v>
      </c>
      <c r="I731" s="20">
        <v>3.7229999999999999</v>
      </c>
      <c r="J731" s="13">
        <v>42814.5</v>
      </c>
      <c r="K731" s="13">
        <v>49131</v>
      </c>
      <c r="L731" s="13">
        <v>-7386.8625000000002</v>
      </c>
    </row>
    <row r="732" spans="1:12">
      <c r="A732" s="29">
        <v>45331</v>
      </c>
      <c r="B732" s="29" t="str">
        <f t="shared" si="22"/>
        <v>שישי</v>
      </c>
      <c r="C732" s="18" t="str">
        <f t="shared" si="23"/>
        <v>2024-02</v>
      </c>
      <c r="D732" s="30" t="s">
        <v>17</v>
      </c>
      <c r="E732" s="31" t="s">
        <v>22</v>
      </c>
      <c r="F732" s="18" t="s">
        <v>25</v>
      </c>
      <c r="G732" s="13">
        <v>3499.8</v>
      </c>
      <c r="H732" s="19">
        <v>38000</v>
      </c>
      <c r="I732" s="20">
        <v>3.6840000000000002</v>
      </c>
      <c r="J732" s="13">
        <v>139992</v>
      </c>
      <c r="K732" s="13">
        <v>43905</v>
      </c>
      <c r="L732" s="13">
        <v>92587.199999999997</v>
      </c>
    </row>
    <row r="733" spans="1:12">
      <c r="A733" s="29">
        <v>45290</v>
      </c>
      <c r="B733" s="29" t="str">
        <f t="shared" si="22"/>
        <v>שבת</v>
      </c>
      <c r="C733" s="18" t="str">
        <f t="shared" si="23"/>
        <v>2023-12</v>
      </c>
      <c r="D733" s="30" t="s">
        <v>15</v>
      </c>
      <c r="E733" s="31" t="s">
        <v>22</v>
      </c>
      <c r="F733" s="18" t="s">
        <v>24</v>
      </c>
      <c r="G733" s="13">
        <v>2448.2249999999999</v>
      </c>
      <c r="H733" s="19">
        <v>27000</v>
      </c>
      <c r="I733" s="20">
        <v>3.6269999999999998</v>
      </c>
      <c r="J733" s="13">
        <v>97929</v>
      </c>
      <c r="K733" s="13">
        <v>44182</v>
      </c>
      <c r="L733" s="13">
        <v>51298.775000000001</v>
      </c>
    </row>
    <row r="734" spans="1:12">
      <c r="A734" s="29">
        <v>45346</v>
      </c>
      <c r="B734" s="29" t="str">
        <f t="shared" si="22"/>
        <v>שבת</v>
      </c>
      <c r="C734" s="18" t="str">
        <f t="shared" si="23"/>
        <v>2024-02</v>
      </c>
      <c r="D734" s="30" t="s">
        <v>13</v>
      </c>
      <c r="E734" s="31" t="s">
        <v>18</v>
      </c>
      <c r="F734" s="18" t="s">
        <v>26</v>
      </c>
      <c r="G734" s="13">
        <v>1863.45</v>
      </c>
      <c r="H734" s="19">
        <v>20500</v>
      </c>
      <c r="I734" s="20">
        <v>3.6360000000000001</v>
      </c>
      <c r="J734" s="13">
        <v>74538</v>
      </c>
      <c r="K734" s="13">
        <v>39787</v>
      </c>
      <c r="L734" s="13">
        <v>32887.550000000003</v>
      </c>
    </row>
    <row r="735" spans="1:12">
      <c r="A735" s="29">
        <v>45311</v>
      </c>
      <c r="B735" s="29" t="str">
        <f t="shared" si="22"/>
        <v>שבת</v>
      </c>
      <c r="C735" s="18" t="str">
        <f t="shared" si="23"/>
        <v>2024-01</v>
      </c>
      <c r="D735" s="30" t="s">
        <v>15</v>
      </c>
      <c r="E735" s="31" t="s">
        <v>19</v>
      </c>
      <c r="F735" s="18" t="s">
        <v>23</v>
      </c>
      <c r="G735" s="13">
        <v>3469.6750000000002</v>
      </c>
      <c r="H735" s="19">
        <v>37000</v>
      </c>
      <c r="I735" s="20">
        <v>3.7509999999999999</v>
      </c>
      <c r="J735" s="13">
        <v>138787</v>
      </c>
      <c r="K735" s="13">
        <v>16621</v>
      </c>
      <c r="L735" s="13">
        <v>118696.325</v>
      </c>
    </row>
    <row r="736" spans="1:12">
      <c r="A736" s="29">
        <v>45551</v>
      </c>
      <c r="B736" s="29" t="str">
        <f t="shared" si="22"/>
        <v>שני</v>
      </c>
      <c r="C736" s="18" t="str">
        <f t="shared" si="23"/>
        <v>2024-09</v>
      </c>
      <c r="D736" s="30" t="s">
        <v>14</v>
      </c>
      <c r="E736" s="31" t="s">
        <v>28</v>
      </c>
      <c r="F736" s="18" t="s">
        <v>24</v>
      </c>
      <c r="G736" s="13">
        <v>2993.6000000000004</v>
      </c>
      <c r="H736" s="19">
        <v>32000</v>
      </c>
      <c r="I736" s="20">
        <v>3.742</v>
      </c>
      <c r="J736" s="13">
        <v>119744</v>
      </c>
      <c r="K736" s="13">
        <v>49831</v>
      </c>
      <c r="L736" s="13">
        <v>66919.399999999994</v>
      </c>
    </row>
    <row r="737" spans="1:12">
      <c r="A737" s="29">
        <v>45285</v>
      </c>
      <c r="B737" s="29" t="str">
        <f t="shared" si="22"/>
        <v>שני</v>
      </c>
      <c r="C737" s="18" t="str">
        <f t="shared" si="23"/>
        <v>2023-12</v>
      </c>
      <c r="D737" s="30" t="s">
        <v>13</v>
      </c>
      <c r="E737" s="31" t="s">
        <v>22</v>
      </c>
      <c r="F737" s="18" t="s">
        <v>27</v>
      </c>
      <c r="G737" s="13">
        <v>1484.5875000000001</v>
      </c>
      <c r="H737" s="19">
        <v>16500</v>
      </c>
      <c r="I737" s="20">
        <v>3.5990000000000002</v>
      </c>
      <c r="J737" s="13">
        <v>59383.5</v>
      </c>
      <c r="K737" s="13">
        <v>39475</v>
      </c>
      <c r="L737" s="13">
        <v>18423.912499999999</v>
      </c>
    </row>
    <row r="738" spans="1:12">
      <c r="A738" s="29">
        <v>45326</v>
      </c>
      <c r="B738" s="29" t="str">
        <f t="shared" si="22"/>
        <v>ראשון</v>
      </c>
      <c r="C738" s="18" t="str">
        <f t="shared" si="23"/>
        <v>2024-02</v>
      </c>
      <c r="D738" s="30" t="s">
        <v>15</v>
      </c>
      <c r="E738" s="31" t="s">
        <v>19</v>
      </c>
      <c r="F738" s="18" t="s">
        <v>27</v>
      </c>
      <c r="G738" s="13">
        <v>2459.7000000000003</v>
      </c>
      <c r="H738" s="19">
        <v>27000</v>
      </c>
      <c r="I738" s="20">
        <v>3.6440000000000001</v>
      </c>
      <c r="J738" s="13">
        <v>98388</v>
      </c>
      <c r="K738" s="13">
        <v>23661</v>
      </c>
      <c r="L738" s="13">
        <v>72267.3</v>
      </c>
    </row>
    <row r="739" spans="1:12">
      <c r="A739" s="29">
        <v>45440</v>
      </c>
      <c r="B739" s="29" t="str">
        <f t="shared" si="22"/>
        <v>שלישי</v>
      </c>
      <c r="C739" s="18" t="str">
        <f t="shared" si="23"/>
        <v>2024-05</v>
      </c>
      <c r="D739" s="30" t="s">
        <v>16</v>
      </c>
      <c r="E739" s="31" t="s">
        <v>22</v>
      </c>
      <c r="F739" s="18" t="s">
        <v>27</v>
      </c>
      <c r="G739" s="13">
        <v>1699.6875</v>
      </c>
      <c r="H739" s="19">
        <v>18500</v>
      </c>
      <c r="I739" s="20">
        <v>3.6749999999999998</v>
      </c>
      <c r="J739" s="13">
        <v>67987.5</v>
      </c>
      <c r="K739" s="13">
        <v>17538</v>
      </c>
      <c r="L739" s="13">
        <v>48749.8125</v>
      </c>
    </row>
    <row r="740" spans="1:12">
      <c r="A740" s="29">
        <v>45600</v>
      </c>
      <c r="B740" s="29" t="str">
        <f t="shared" si="22"/>
        <v>שני</v>
      </c>
      <c r="C740" s="18" t="str">
        <f t="shared" si="23"/>
        <v>2024-11</v>
      </c>
      <c r="D740" s="30" t="s">
        <v>17</v>
      </c>
      <c r="E740" s="31" t="s">
        <v>28</v>
      </c>
      <c r="F740" s="18" t="s">
        <v>27</v>
      </c>
      <c r="G740" s="13">
        <v>2671.1625000000004</v>
      </c>
      <c r="H740" s="19">
        <v>28500</v>
      </c>
      <c r="I740" s="20">
        <v>3.7490000000000001</v>
      </c>
      <c r="J740" s="13">
        <v>106846.5</v>
      </c>
      <c r="K740" s="13">
        <v>18149</v>
      </c>
      <c r="L740" s="13">
        <v>86026.337499999994</v>
      </c>
    </row>
    <row r="741" spans="1:12">
      <c r="A741" s="29">
        <v>45487</v>
      </c>
      <c r="B741" s="29" t="str">
        <f t="shared" si="22"/>
        <v>ראשון</v>
      </c>
      <c r="C741" s="18" t="str">
        <f t="shared" si="23"/>
        <v>2024-07</v>
      </c>
      <c r="D741" s="30" t="s">
        <v>15</v>
      </c>
      <c r="E741" s="31" t="s">
        <v>18</v>
      </c>
      <c r="F741" s="18" t="s">
        <v>23</v>
      </c>
      <c r="G741" s="13">
        <v>3414.375</v>
      </c>
      <c r="H741" s="19">
        <v>37500</v>
      </c>
      <c r="I741" s="20">
        <v>3.6419999999999999</v>
      </c>
      <c r="J741" s="13">
        <v>136575</v>
      </c>
      <c r="K741" s="13">
        <v>35391</v>
      </c>
      <c r="L741" s="13">
        <v>97769.625</v>
      </c>
    </row>
    <row r="742" spans="1:12">
      <c r="A742" s="29">
        <v>45349</v>
      </c>
      <c r="B742" s="29" t="str">
        <f t="shared" si="22"/>
        <v>שלישי</v>
      </c>
      <c r="C742" s="18" t="str">
        <f t="shared" si="23"/>
        <v>2024-02</v>
      </c>
      <c r="D742" s="30" t="s">
        <v>15</v>
      </c>
      <c r="E742" s="31" t="s">
        <v>19</v>
      </c>
      <c r="F742" s="18" t="s">
        <v>26</v>
      </c>
      <c r="G742" s="13">
        <v>1642.0500000000002</v>
      </c>
      <c r="H742" s="19">
        <v>18000</v>
      </c>
      <c r="I742" s="20">
        <v>3.649</v>
      </c>
      <c r="J742" s="13">
        <v>65682</v>
      </c>
      <c r="K742" s="13">
        <v>42705</v>
      </c>
      <c r="L742" s="13">
        <v>21334.95</v>
      </c>
    </row>
    <row r="743" spans="1:12">
      <c r="A743" s="29">
        <v>45420</v>
      </c>
      <c r="B743" s="29" t="str">
        <f t="shared" si="22"/>
        <v>רביעי</v>
      </c>
      <c r="C743" s="18" t="str">
        <f t="shared" si="23"/>
        <v>2024-05</v>
      </c>
      <c r="D743" s="30" t="s">
        <v>15</v>
      </c>
      <c r="E743" s="31" t="s">
        <v>20</v>
      </c>
      <c r="F743" s="18" t="s">
        <v>27</v>
      </c>
      <c r="G743" s="13">
        <v>2227.8000000000002</v>
      </c>
      <c r="H743" s="19">
        <v>24000</v>
      </c>
      <c r="I743" s="20">
        <v>3.7130000000000001</v>
      </c>
      <c r="J743" s="13">
        <v>89112</v>
      </c>
      <c r="K743" s="13">
        <v>27923</v>
      </c>
      <c r="L743" s="13">
        <v>58961.2</v>
      </c>
    </row>
    <row r="744" spans="1:12">
      <c r="A744" s="29">
        <v>45414</v>
      </c>
      <c r="B744" s="29" t="str">
        <f t="shared" si="22"/>
        <v>חמישי</v>
      </c>
      <c r="C744" s="18" t="str">
        <f t="shared" si="23"/>
        <v>2024-05</v>
      </c>
      <c r="D744" s="30" t="s">
        <v>16</v>
      </c>
      <c r="E744" s="31" t="s">
        <v>22</v>
      </c>
      <c r="F744" s="18" t="s">
        <v>26</v>
      </c>
      <c r="G744" s="13">
        <v>2382.9749999999999</v>
      </c>
      <c r="H744" s="19">
        <v>25500</v>
      </c>
      <c r="I744" s="20">
        <v>3.738</v>
      </c>
      <c r="J744" s="13">
        <v>95319</v>
      </c>
      <c r="K744" s="13">
        <v>23855</v>
      </c>
      <c r="L744" s="13">
        <v>69081.024999999994</v>
      </c>
    </row>
    <row r="745" spans="1:12">
      <c r="A745" s="29">
        <v>45322</v>
      </c>
      <c r="B745" s="29" t="str">
        <f t="shared" si="22"/>
        <v>רביעי</v>
      </c>
      <c r="C745" s="18" t="str">
        <f t="shared" si="23"/>
        <v>2024-01</v>
      </c>
      <c r="D745" s="30" t="s">
        <v>14</v>
      </c>
      <c r="E745" s="31" t="s">
        <v>22</v>
      </c>
      <c r="F745" s="18" t="s">
        <v>27</v>
      </c>
      <c r="G745" s="13">
        <v>1908.375</v>
      </c>
      <c r="H745" s="19">
        <v>21000</v>
      </c>
      <c r="I745" s="20">
        <v>3.6349999999999998</v>
      </c>
      <c r="J745" s="13">
        <v>76335</v>
      </c>
      <c r="K745" s="13">
        <v>38794</v>
      </c>
      <c r="L745" s="13">
        <v>35632.625</v>
      </c>
    </row>
    <row r="746" spans="1:12">
      <c r="A746" s="29">
        <v>45419</v>
      </c>
      <c r="B746" s="29" t="str">
        <f t="shared" si="22"/>
        <v>שלישי</v>
      </c>
      <c r="C746" s="18" t="str">
        <f t="shared" si="23"/>
        <v>2024-05</v>
      </c>
      <c r="D746" s="30" t="s">
        <v>13</v>
      </c>
      <c r="E746" s="31" t="s">
        <v>19</v>
      </c>
      <c r="F746" s="18" t="s">
        <v>25</v>
      </c>
      <c r="G746" s="13">
        <v>1628.375</v>
      </c>
      <c r="H746" s="19">
        <v>17500</v>
      </c>
      <c r="I746" s="20">
        <v>3.722</v>
      </c>
      <c r="J746" s="13">
        <v>65135</v>
      </c>
      <c r="K746" s="13">
        <v>40436</v>
      </c>
      <c r="L746" s="13">
        <v>23070.625</v>
      </c>
    </row>
    <row r="747" spans="1:12">
      <c r="A747" s="29">
        <v>45597</v>
      </c>
      <c r="B747" s="29" t="str">
        <f t="shared" si="22"/>
        <v>שישי</v>
      </c>
      <c r="C747" s="18" t="str">
        <f t="shared" si="23"/>
        <v>2024-11</v>
      </c>
      <c r="D747" s="30" t="s">
        <v>16</v>
      </c>
      <c r="E747" s="31" t="s">
        <v>28</v>
      </c>
      <c r="F747" s="18" t="s">
        <v>25</v>
      </c>
      <c r="G747" s="13">
        <v>3713.9875000000002</v>
      </c>
      <c r="H747" s="19">
        <v>39500</v>
      </c>
      <c r="I747" s="20">
        <v>3.7610000000000001</v>
      </c>
      <c r="J747" s="13">
        <v>148559.5</v>
      </c>
      <c r="K747" s="13">
        <v>25902</v>
      </c>
      <c r="L747" s="13">
        <v>118943.5125</v>
      </c>
    </row>
    <row r="748" spans="1:12">
      <c r="A748" s="29">
        <v>45441</v>
      </c>
      <c r="B748" s="29" t="str">
        <f t="shared" si="22"/>
        <v>רביעי</v>
      </c>
      <c r="C748" s="18" t="str">
        <f t="shared" si="23"/>
        <v>2024-05</v>
      </c>
      <c r="D748" s="30" t="s">
        <v>15</v>
      </c>
      <c r="E748" s="31" t="s">
        <v>28</v>
      </c>
      <c r="F748" s="18" t="s">
        <v>23</v>
      </c>
      <c r="G748" s="13">
        <v>3647.8250000000003</v>
      </c>
      <c r="H748" s="19">
        <v>39500</v>
      </c>
      <c r="I748" s="20">
        <v>3.694</v>
      </c>
      <c r="J748" s="13">
        <v>145913</v>
      </c>
      <c r="K748" s="13">
        <v>47932</v>
      </c>
      <c r="L748" s="13">
        <v>94333.175000000003</v>
      </c>
    </row>
    <row r="749" spans="1:12">
      <c r="A749" s="29">
        <v>45373</v>
      </c>
      <c r="B749" s="29" t="str">
        <f t="shared" si="22"/>
        <v>שישי</v>
      </c>
      <c r="C749" s="18" t="str">
        <f t="shared" si="23"/>
        <v>2024-03</v>
      </c>
      <c r="D749" s="30" t="s">
        <v>16</v>
      </c>
      <c r="E749" s="31" t="s">
        <v>28</v>
      </c>
      <c r="F749" s="18" t="s">
        <v>27</v>
      </c>
      <c r="G749" s="13">
        <v>3033.4250000000002</v>
      </c>
      <c r="H749" s="19">
        <v>33500</v>
      </c>
      <c r="I749" s="20">
        <v>3.6219999999999999</v>
      </c>
      <c r="J749" s="13">
        <v>121337</v>
      </c>
      <c r="K749" s="13">
        <v>39218</v>
      </c>
      <c r="L749" s="13">
        <v>79085.574999999997</v>
      </c>
    </row>
    <row r="750" spans="1:12">
      <c r="A750" s="29">
        <v>45393</v>
      </c>
      <c r="B750" s="29" t="str">
        <f t="shared" si="22"/>
        <v>חמישי</v>
      </c>
      <c r="C750" s="18" t="str">
        <f t="shared" si="23"/>
        <v>2024-04</v>
      </c>
      <c r="D750" s="30" t="s">
        <v>13</v>
      </c>
      <c r="E750" s="31" t="s">
        <v>18</v>
      </c>
      <c r="F750" s="18" t="s">
        <v>23</v>
      </c>
      <c r="G750" s="13">
        <v>1645.4375</v>
      </c>
      <c r="H750" s="19">
        <v>17500</v>
      </c>
      <c r="I750" s="20">
        <v>3.7610000000000001</v>
      </c>
      <c r="J750" s="13">
        <v>65817.5</v>
      </c>
      <c r="K750" s="13">
        <v>23663</v>
      </c>
      <c r="L750" s="13">
        <v>40509.0625</v>
      </c>
    </row>
    <row r="751" spans="1:12">
      <c r="A751" s="29">
        <v>45614</v>
      </c>
      <c r="B751" s="29" t="str">
        <f t="shared" si="22"/>
        <v>שני</v>
      </c>
      <c r="C751" s="18" t="str">
        <f t="shared" si="23"/>
        <v>2024-11</v>
      </c>
      <c r="D751" s="30" t="s">
        <v>13</v>
      </c>
      <c r="E751" s="31" t="s">
        <v>21</v>
      </c>
      <c r="F751" s="18" t="s">
        <v>23</v>
      </c>
      <c r="G751" s="13">
        <v>1539.8625000000002</v>
      </c>
      <c r="H751" s="19">
        <v>16500</v>
      </c>
      <c r="I751" s="20">
        <v>3.7330000000000001</v>
      </c>
      <c r="J751" s="13">
        <v>61594.5</v>
      </c>
      <c r="K751" s="13">
        <v>41249</v>
      </c>
      <c r="L751" s="13">
        <v>18805.637500000001</v>
      </c>
    </row>
    <row r="752" spans="1:12">
      <c r="A752" s="29">
        <v>45261</v>
      </c>
      <c r="B752" s="29" t="str">
        <f t="shared" si="22"/>
        <v>שישי</v>
      </c>
      <c r="C752" s="18" t="str">
        <f t="shared" si="23"/>
        <v>2023-12</v>
      </c>
      <c r="D752" s="30" t="s">
        <v>13</v>
      </c>
      <c r="E752" s="31" t="s">
        <v>18</v>
      </c>
      <c r="F752" s="18" t="s">
        <v>23</v>
      </c>
      <c r="G752" s="13">
        <v>3552.05</v>
      </c>
      <c r="H752" s="19">
        <v>38000</v>
      </c>
      <c r="I752" s="20">
        <v>3.7389999999999999</v>
      </c>
      <c r="J752" s="13">
        <v>142082</v>
      </c>
      <c r="K752" s="13">
        <v>18971</v>
      </c>
      <c r="L752" s="13">
        <v>119558.95</v>
      </c>
    </row>
    <row r="753" spans="1:12">
      <c r="A753" s="29">
        <v>45423</v>
      </c>
      <c r="B753" s="29" t="str">
        <f t="shared" si="22"/>
        <v>שבת</v>
      </c>
      <c r="C753" s="18" t="str">
        <f t="shared" si="23"/>
        <v>2024-05</v>
      </c>
      <c r="D753" s="30" t="s">
        <v>16</v>
      </c>
      <c r="E753" s="31" t="s">
        <v>28</v>
      </c>
      <c r="F753" s="18" t="s">
        <v>23</v>
      </c>
      <c r="G753" s="13">
        <v>1441.8875</v>
      </c>
      <c r="H753" s="19">
        <v>15500</v>
      </c>
      <c r="I753" s="20">
        <v>3.7210000000000001</v>
      </c>
      <c r="J753" s="13">
        <v>57675.5</v>
      </c>
      <c r="K753" s="13">
        <v>26674</v>
      </c>
      <c r="L753" s="13">
        <v>29559.612499999999</v>
      </c>
    </row>
    <row r="754" spans="1:12">
      <c r="A754" s="29">
        <v>45284</v>
      </c>
      <c r="B754" s="29" t="str">
        <f t="shared" si="22"/>
        <v>ראשון</v>
      </c>
      <c r="C754" s="18" t="str">
        <f t="shared" si="23"/>
        <v>2023-12</v>
      </c>
      <c r="D754" s="30" t="s">
        <v>16</v>
      </c>
      <c r="E754" s="31" t="s">
        <v>21</v>
      </c>
      <c r="F754" s="18" t="s">
        <v>23</v>
      </c>
      <c r="G754" s="13">
        <v>2429.3250000000003</v>
      </c>
      <c r="H754" s="19">
        <v>27000</v>
      </c>
      <c r="I754" s="20">
        <v>3.5990000000000002</v>
      </c>
      <c r="J754" s="13">
        <v>97173</v>
      </c>
      <c r="K754" s="13">
        <v>49088</v>
      </c>
      <c r="L754" s="13">
        <v>45655.675000000003</v>
      </c>
    </row>
    <row r="755" spans="1:12">
      <c r="A755" s="29">
        <v>45615</v>
      </c>
      <c r="B755" s="29" t="str">
        <f t="shared" si="22"/>
        <v>שלישי</v>
      </c>
      <c r="C755" s="18" t="str">
        <f t="shared" si="23"/>
        <v>2024-11</v>
      </c>
      <c r="D755" s="30" t="s">
        <v>17</v>
      </c>
      <c r="E755" s="31" t="s">
        <v>22</v>
      </c>
      <c r="F755" s="18" t="s">
        <v>24</v>
      </c>
      <c r="G755" s="13">
        <v>1076.1125</v>
      </c>
      <c r="H755" s="19">
        <v>11500</v>
      </c>
      <c r="I755" s="20">
        <v>3.7429999999999999</v>
      </c>
      <c r="J755" s="13">
        <v>43044.5</v>
      </c>
      <c r="K755" s="13">
        <v>20255</v>
      </c>
      <c r="L755" s="13">
        <v>21713.387500000001</v>
      </c>
    </row>
    <row r="756" spans="1:12">
      <c r="A756" s="29">
        <v>45451</v>
      </c>
      <c r="B756" s="29" t="str">
        <f t="shared" si="22"/>
        <v>שבת</v>
      </c>
      <c r="C756" s="18" t="str">
        <f t="shared" si="23"/>
        <v>2024-06</v>
      </c>
      <c r="D756" s="30" t="s">
        <v>13</v>
      </c>
      <c r="E756" s="31" t="s">
        <v>18</v>
      </c>
      <c r="F756" s="18" t="s">
        <v>27</v>
      </c>
      <c r="G756" s="13">
        <v>2285.85</v>
      </c>
      <c r="H756" s="19">
        <v>24500</v>
      </c>
      <c r="I756" s="20">
        <v>3.7320000000000002</v>
      </c>
      <c r="J756" s="13">
        <v>91434</v>
      </c>
      <c r="K756" s="13">
        <v>44038</v>
      </c>
      <c r="L756" s="13">
        <v>45110.15</v>
      </c>
    </row>
    <row r="757" spans="1:12">
      <c r="A757" s="29">
        <v>45459</v>
      </c>
      <c r="B757" s="29" t="str">
        <f t="shared" si="22"/>
        <v>ראשון</v>
      </c>
      <c r="C757" s="18" t="str">
        <f t="shared" si="23"/>
        <v>2024-06</v>
      </c>
      <c r="D757" s="30" t="s">
        <v>14</v>
      </c>
      <c r="E757" s="31" t="s">
        <v>18</v>
      </c>
      <c r="F757" s="18" t="s">
        <v>27</v>
      </c>
      <c r="G757" s="13">
        <v>2699.1750000000002</v>
      </c>
      <c r="H757" s="19">
        <v>29000</v>
      </c>
      <c r="I757" s="20">
        <v>3.7229999999999999</v>
      </c>
      <c r="J757" s="13">
        <v>107967</v>
      </c>
      <c r="K757" s="13">
        <v>19888</v>
      </c>
      <c r="L757" s="13">
        <v>85379.824999999997</v>
      </c>
    </row>
    <row r="758" spans="1:12">
      <c r="A758" s="29">
        <v>45518</v>
      </c>
      <c r="B758" s="29" t="str">
        <f t="shared" si="22"/>
        <v>רביעי</v>
      </c>
      <c r="C758" s="18" t="str">
        <f t="shared" si="23"/>
        <v>2024-08</v>
      </c>
      <c r="D758" s="30" t="s">
        <v>17</v>
      </c>
      <c r="E758" s="31" t="s">
        <v>18</v>
      </c>
      <c r="F758" s="18" t="s">
        <v>27</v>
      </c>
      <c r="G758" s="13">
        <v>2425.15</v>
      </c>
      <c r="H758" s="19">
        <v>26000</v>
      </c>
      <c r="I758" s="20">
        <v>3.7309999999999999</v>
      </c>
      <c r="J758" s="13">
        <v>97006</v>
      </c>
      <c r="K758" s="13">
        <v>39512</v>
      </c>
      <c r="L758" s="13">
        <v>55068.85</v>
      </c>
    </row>
    <row r="759" spans="1:12">
      <c r="A759" s="29">
        <v>45431</v>
      </c>
      <c r="B759" s="29" t="str">
        <f t="shared" si="22"/>
        <v>ראשון</v>
      </c>
      <c r="C759" s="18" t="str">
        <f t="shared" si="23"/>
        <v>2024-05</v>
      </c>
      <c r="D759" s="30" t="s">
        <v>15</v>
      </c>
      <c r="E759" s="31" t="s">
        <v>18</v>
      </c>
      <c r="F759" s="18" t="s">
        <v>26</v>
      </c>
      <c r="G759" s="13">
        <v>2508.3000000000002</v>
      </c>
      <c r="H759" s="19">
        <v>27000</v>
      </c>
      <c r="I759" s="20">
        <v>3.7160000000000002</v>
      </c>
      <c r="J759" s="13">
        <v>100332</v>
      </c>
      <c r="K759" s="13">
        <v>15047</v>
      </c>
      <c r="L759" s="13">
        <v>82776.7</v>
      </c>
    </row>
    <row r="760" spans="1:12">
      <c r="A760" s="29">
        <v>45286</v>
      </c>
      <c r="B760" s="29" t="str">
        <f t="shared" si="22"/>
        <v>שלישי</v>
      </c>
      <c r="C760" s="18" t="str">
        <f t="shared" si="23"/>
        <v>2023-12</v>
      </c>
      <c r="D760" s="30" t="s">
        <v>17</v>
      </c>
      <c r="E760" s="31" t="s">
        <v>18</v>
      </c>
      <c r="F760" s="18" t="s">
        <v>24</v>
      </c>
      <c r="G760" s="13">
        <v>1315.15</v>
      </c>
      <c r="H760" s="19">
        <v>14500</v>
      </c>
      <c r="I760" s="20">
        <v>3.6280000000000001</v>
      </c>
      <c r="J760" s="13">
        <v>52606</v>
      </c>
      <c r="K760" s="13">
        <v>31803</v>
      </c>
      <c r="L760" s="13">
        <v>19487.849999999999</v>
      </c>
    </row>
    <row r="761" spans="1:12">
      <c r="A761" s="29">
        <v>45437</v>
      </c>
      <c r="B761" s="29" t="str">
        <f t="shared" si="22"/>
        <v>שבת</v>
      </c>
      <c r="C761" s="18" t="str">
        <f t="shared" si="23"/>
        <v>2024-05</v>
      </c>
      <c r="D761" s="30" t="s">
        <v>14</v>
      </c>
      <c r="E761" s="31" t="s">
        <v>19</v>
      </c>
      <c r="F761" s="18" t="s">
        <v>24</v>
      </c>
      <c r="G761" s="13">
        <v>2111.9749999999999</v>
      </c>
      <c r="H761" s="19">
        <v>23000</v>
      </c>
      <c r="I761" s="20">
        <v>3.673</v>
      </c>
      <c r="J761" s="13">
        <v>84479</v>
      </c>
      <c r="K761" s="13">
        <v>38899</v>
      </c>
      <c r="L761" s="13">
        <v>43468.025000000001</v>
      </c>
    </row>
    <row r="762" spans="1:12">
      <c r="A762" s="29">
        <v>45460</v>
      </c>
      <c r="B762" s="29" t="str">
        <f t="shared" si="22"/>
        <v>שני</v>
      </c>
      <c r="C762" s="18" t="str">
        <f t="shared" si="23"/>
        <v>2024-06</v>
      </c>
      <c r="D762" s="30" t="s">
        <v>16</v>
      </c>
      <c r="E762" s="31" t="s">
        <v>20</v>
      </c>
      <c r="F762" s="18" t="s">
        <v>26</v>
      </c>
      <c r="G762" s="13">
        <v>3218.8500000000004</v>
      </c>
      <c r="H762" s="19">
        <v>34500</v>
      </c>
      <c r="I762" s="20">
        <v>3.7320000000000002</v>
      </c>
      <c r="J762" s="13">
        <v>128754</v>
      </c>
      <c r="K762" s="13">
        <v>23243</v>
      </c>
      <c r="L762" s="13">
        <v>102292.15</v>
      </c>
    </row>
    <row r="763" spans="1:12">
      <c r="A763" s="29">
        <v>45372</v>
      </c>
      <c r="B763" s="29" t="str">
        <f t="shared" si="22"/>
        <v>חמישי</v>
      </c>
      <c r="C763" s="18" t="str">
        <f t="shared" si="23"/>
        <v>2024-03</v>
      </c>
      <c r="D763" s="30" t="s">
        <v>16</v>
      </c>
      <c r="E763" s="31" t="s">
        <v>22</v>
      </c>
      <c r="F763" s="18" t="s">
        <v>27</v>
      </c>
      <c r="G763" s="13">
        <v>1441.6000000000001</v>
      </c>
      <c r="H763" s="19">
        <v>16000</v>
      </c>
      <c r="I763" s="20">
        <v>3.6040000000000001</v>
      </c>
      <c r="J763" s="13">
        <v>57664</v>
      </c>
      <c r="K763" s="13">
        <v>28376</v>
      </c>
      <c r="L763" s="13">
        <v>27846.400000000001</v>
      </c>
    </row>
    <row r="764" spans="1:12">
      <c r="A764" s="29">
        <v>45578</v>
      </c>
      <c r="B764" s="29" t="str">
        <f t="shared" si="22"/>
        <v>ראשון</v>
      </c>
      <c r="C764" s="18" t="str">
        <f t="shared" si="23"/>
        <v>2024-10</v>
      </c>
      <c r="D764" s="30" t="s">
        <v>16</v>
      </c>
      <c r="E764" s="31" t="s">
        <v>21</v>
      </c>
      <c r="F764" s="18" t="s">
        <v>26</v>
      </c>
      <c r="G764" s="13">
        <v>1603.95</v>
      </c>
      <c r="H764" s="19">
        <v>17000</v>
      </c>
      <c r="I764" s="20">
        <v>3.774</v>
      </c>
      <c r="J764" s="13">
        <v>64158</v>
      </c>
      <c r="K764" s="13">
        <v>34239</v>
      </c>
      <c r="L764" s="13">
        <v>28315.05</v>
      </c>
    </row>
    <row r="765" spans="1:12">
      <c r="A765" s="29">
        <v>45547</v>
      </c>
      <c r="B765" s="29" t="str">
        <f t="shared" si="22"/>
        <v>חמישי</v>
      </c>
      <c r="C765" s="18" t="str">
        <f t="shared" si="23"/>
        <v>2024-09</v>
      </c>
      <c r="D765" s="30" t="s">
        <v>15</v>
      </c>
      <c r="E765" s="31" t="s">
        <v>21</v>
      </c>
      <c r="F765" s="18" t="s">
        <v>27</v>
      </c>
      <c r="G765" s="13">
        <v>2345.625</v>
      </c>
      <c r="H765" s="19">
        <v>25000</v>
      </c>
      <c r="I765" s="20">
        <v>3.7530000000000001</v>
      </c>
      <c r="J765" s="13">
        <v>93825</v>
      </c>
      <c r="K765" s="13">
        <v>22378</v>
      </c>
      <c r="L765" s="13">
        <v>69101.375</v>
      </c>
    </row>
    <row r="766" spans="1:12">
      <c r="A766" s="29">
        <v>45506</v>
      </c>
      <c r="B766" s="29" t="str">
        <f t="shared" si="22"/>
        <v>שישי</v>
      </c>
      <c r="C766" s="18" t="str">
        <f t="shared" si="23"/>
        <v>2024-08</v>
      </c>
      <c r="D766" s="30" t="s">
        <v>17</v>
      </c>
      <c r="E766" s="31" t="s">
        <v>21</v>
      </c>
      <c r="F766" s="18" t="s">
        <v>26</v>
      </c>
      <c r="G766" s="13">
        <v>2760.0750000000003</v>
      </c>
      <c r="H766" s="19">
        <v>29000</v>
      </c>
      <c r="I766" s="20">
        <v>3.8069999999999999</v>
      </c>
      <c r="J766" s="13">
        <v>110403</v>
      </c>
      <c r="K766" s="13">
        <v>21130</v>
      </c>
      <c r="L766" s="13">
        <v>86512.925000000003</v>
      </c>
    </row>
    <row r="767" spans="1:12">
      <c r="A767" s="29">
        <v>45352</v>
      </c>
      <c r="B767" s="29" t="str">
        <f t="shared" si="22"/>
        <v>שישי</v>
      </c>
      <c r="C767" s="18" t="str">
        <f t="shared" si="23"/>
        <v>2024-03</v>
      </c>
      <c r="D767" s="30" t="s">
        <v>14</v>
      </c>
      <c r="E767" s="31" t="s">
        <v>20</v>
      </c>
      <c r="F767" s="18" t="s">
        <v>26</v>
      </c>
      <c r="G767" s="13">
        <v>3520.4375</v>
      </c>
      <c r="H767" s="19">
        <v>39500</v>
      </c>
      <c r="I767" s="20">
        <v>3.5649999999999999</v>
      </c>
      <c r="J767" s="13">
        <v>140817.5</v>
      </c>
      <c r="K767" s="13">
        <v>21648</v>
      </c>
      <c r="L767" s="13">
        <v>115649.0625</v>
      </c>
    </row>
    <row r="768" spans="1:12">
      <c r="A768" s="29">
        <v>45461</v>
      </c>
      <c r="B768" s="29" t="str">
        <f t="shared" si="22"/>
        <v>שלישי</v>
      </c>
      <c r="C768" s="18" t="str">
        <f t="shared" si="23"/>
        <v>2024-06</v>
      </c>
      <c r="D768" s="30" t="s">
        <v>16</v>
      </c>
      <c r="E768" s="31" t="s">
        <v>19</v>
      </c>
      <c r="F768" s="18" t="s">
        <v>26</v>
      </c>
      <c r="G768" s="13">
        <v>1209.6500000000001</v>
      </c>
      <c r="H768" s="19">
        <v>13000</v>
      </c>
      <c r="I768" s="20">
        <v>3.722</v>
      </c>
      <c r="J768" s="13">
        <v>48386</v>
      </c>
      <c r="K768" s="13">
        <v>23178</v>
      </c>
      <c r="L768" s="13">
        <v>23998.35</v>
      </c>
    </row>
    <row r="769" spans="1:12">
      <c r="A769" s="29">
        <v>45318</v>
      </c>
      <c r="B769" s="29" t="str">
        <f t="shared" si="22"/>
        <v>שבת</v>
      </c>
      <c r="C769" s="18" t="str">
        <f t="shared" si="23"/>
        <v>2024-01</v>
      </c>
      <c r="D769" s="30" t="s">
        <v>16</v>
      </c>
      <c r="E769" s="31" t="s">
        <v>18</v>
      </c>
      <c r="F769" s="18" t="s">
        <v>27</v>
      </c>
      <c r="G769" s="13">
        <v>1621.8125</v>
      </c>
      <c r="H769" s="19">
        <v>17500</v>
      </c>
      <c r="I769" s="20">
        <v>3.7069999999999999</v>
      </c>
      <c r="J769" s="13">
        <v>64872.5</v>
      </c>
      <c r="K769" s="13">
        <v>33178</v>
      </c>
      <c r="L769" s="13">
        <v>30072.6875</v>
      </c>
    </row>
    <row r="770" spans="1:12">
      <c r="A770" s="29">
        <v>45397</v>
      </c>
      <c r="B770" s="29" t="str">
        <f t="shared" si="22"/>
        <v>שני</v>
      </c>
      <c r="C770" s="18" t="str">
        <f t="shared" si="23"/>
        <v>2024-04</v>
      </c>
      <c r="D770" s="30" t="s">
        <v>15</v>
      </c>
      <c r="E770" s="31" t="s">
        <v>19</v>
      </c>
      <c r="F770" s="18" t="s">
        <v>27</v>
      </c>
      <c r="G770" s="13">
        <v>3251.5</v>
      </c>
      <c r="H770" s="19">
        <v>35000</v>
      </c>
      <c r="I770" s="20">
        <v>3.7160000000000002</v>
      </c>
      <c r="J770" s="13">
        <v>130060</v>
      </c>
      <c r="K770" s="13">
        <v>20884</v>
      </c>
      <c r="L770" s="13">
        <v>105924.5</v>
      </c>
    </row>
    <row r="771" spans="1:12">
      <c r="A771" s="29">
        <v>45585</v>
      </c>
      <c r="B771" s="29" t="str">
        <f t="shared" ref="B771:B834" si="24">CHOOSE(WEEKDAY(A771), "ראשון", "שני", "שלישי", "רביעי", "חמישי", "שישי", "שבת")</f>
        <v>ראשון</v>
      </c>
      <c r="C771" s="18" t="str">
        <f t="shared" ref="C771:C834" si="25">TEXT(A771, "YYYY-MM")</f>
        <v>2024-10</v>
      </c>
      <c r="D771" s="30" t="s">
        <v>14</v>
      </c>
      <c r="E771" s="31" t="s">
        <v>28</v>
      </c>
      <c r="F771" s="18" t="s">
        <v>24</v>
      </c>
      <c r="G771" s="13">
        <v>1763.6750000000002</v>
      </c>
      <c r="H771" s="19">
        <v>19000</v>
      </c>
      <c r="I771" s="20">
        <v>3.7130000000000001</v>
      </c>
      <c r="J771" s="13">
        <v>70547</v>
      </c>
      <c r="K771" s="13">
        <v>25063</v>
      </c>
      <c r="L771" s="13">
        <v>43720.324999999997</v>
      </c>
    </row>
    <row r="772" spans="1:12">
      <c r="A772" s="29">
        <v>45289</v>
      </c>
      <c r="B772" s="29" t="str">
        <f t="shared" si="24"/>
        <v>שישי</v>
      </c>
      <c r="C772" s="18" t="str">
        <f t="shared" si="25"/>
        <v>2023-12</v>
      </c>
      <c r="D772" s="30" t="s">
        <v>14</v>
      </c>
      <c r="E772" s="31" t="s">
        <v>20</v>
      </c>
      <c r="F772" s="18" t="s">
        <v>25</v>
      </c>
      <c r="G772" s="13">
        <v>2493.5625</v>
      </c>
      <c r="H772" s="19">
        <v>27500</v>
      </c>
      <c r="I772" s="20">
        <v>3.6269999999999998</v>
      </c>
      <c r="J772" s="13">
        <v>99742.5</v>
      </c>
      <c r="K772" s="13">
        <v>29551</v>
      </c>
      <c r="L772" s="13">
        <v>67697.9375</v>
      </c>
    </row>
    <row r="773" spans="1:12">
      <c r="A773" s="29">
        <v>45612</v>
      </c>
      <c r="B773" s="29" t="str">
        <f t="shared" si="24"/>
        <v>שבת</v>
      </c>
      <c r="C773" s="18" t="str">
        <f t="shared" si="25"/>
        <v>2024-11</v>
      </c>
      <c r="D773" s="30" t="s">
        <v>13</v>
      </c>
      <c r="E773" s="31" t="s">
        <v>21</v>
      </c>
      <c r="F773" s="18" t="s">
        <v>23</v>
      </c>
      <c r="G773" s="13">
        <v>1918.2875000000001</v>
      </c>
      <c r="H773" s="19">
        <v>20500</v>
      </c>
      <c r="I773" s="20">
        <v>3.7429999999999999</v>
      </c>
      <c r="J773" s="13">
        <v>76731.5</v>
      </c>
      <c r="K773" s="13">
        <v>33897</v>
      </c>
      <c r="L773" s="13">
        <v>40916.212500000001</v>
      </c>
    </row>
    <row r="774" spans="1:12">
      <c r="A774" s="29">
        <v>45370</v>
      </c>
      <c r="B774" s="29" t="str">
        <f t="shared" si="24"/>
        <v>שלישי</v>
      </c>
      <c r="C774" s="18" t="str">
        <f t="shared" si="25"/>
        <v>2024-03</v>
      </c>
      <c r="D774" s="30" t="s">
        <v>14</v>
      </c>
      <c r="E774" s="31" t="s">
        <v>19</v>
      </c>
      <c r="F774" s="18" t="s">
        <v>26</v>
      </c>
      <c r="G774" s="13">
        <v>3622.15</v>
      </c>
      <c r="H774" s="19">
        <v>39500</v>
      </c>
      <c r="I774" s="20">
        <v>3.6680000000000001</v>
      </c>
      <c r="J774" s="13">
        <v>144886</v>
      </c>
      <c r="K774" s="13">
        <v>46036</v>
      </c>
      <c r="L774" s="13">
        <v>95227.85</v>
      </c>
    </row>
    <row r="775" spans="1:12">
      <c r="A775" s="29">
        <v>45612</v>
      </c>
      <c r="B775" s="29" t="str">
        <f t="shared" si="24"/>
        <v>שבת</v>
      </c>
      <c r="C775" s="18" t="str">
        <f t="shared" si="25"/>
        <v>2024-11</v>
      </c>
      <c r="D775" s="30" t="s">
        <v>17</v>
      </c>
      <c r="E775" s="31" t="s">
        <v>21</v>
      </c>
      <c r="F775" s="18" t="s">
        <v>23</v>
      </c>
      <c r="G775" s="13">
        <v>1777.9250000000002</v>
      </c>
      <c r="H775" s="19">
        <v>19000</v>
      </c>
      <c r="I775" s="20">
        <v>3.7429999999999999</v>
      </c>
      <c r="J775" s="13">
        <v>71117</v>
      </c>
      <c r="K775" s="13">
        <v>31022</v>
      </c>
      <c r="L775" s="13">
        <v>38317.074999999997</v>
      </c>
    </row>
    <row r="776" spans="1:12">
      <c r="A776" s="29">
        <v>45592</v>
      </c>
      <c r="B776" s="29" t="str">
        <f t="shared" si="24"/>
        <v>ראשון</v>
      </c>
      <c r="C776" s="18" t="str">
        <f t="shared" si="25"/>
        <v>2024-10</v>
      </c>
      <c r="D776" s="30" t="s">
        <v>16</v>
      </c>
      <c r="E776" s="31" t="s">
        <v>20</v>
      </c>
      <c r="F776" s="18" t="s">
        <v>24</v>
      </c>
      <c r="G776" s="13">
        <v>2696.8125</v>
      </c>
      <c r="H776" s="19">
        <v>28500</v>
      </c>
      <c r="I776" s="20">
        <v>3.7850000000000001</v>
      </c>
      <c r="J776" s="13">
        <v>107872.5</v>
      </c>
      <c r="K776" s="13">
        <v>35665</v>
      </c>
      <c r="L776" s="13">
        <v>69510.6875</v>
      </c>
    </row>
    <row r="777" spans="1:12">
      <c r="A777" s="29">
        <v>45398</v>
      </c>
      <c r="B777" s="29" t="str">
        <f t="shared" si="24"/>
        <v>שלישי</v>
      </c>
      <c r="C777" s="18" t="str">
        <f t="shared" si="25"/>
        <v>2024-04</v>
      </c>
      <c r="D777" s="30" t="s">
        <v>13</v>
      </c>
      <c r="E777" s="31" t="s">
        <v>21</v>
      </c>
      <c r="F777" s="18" t="s">
        <v>27</v>
      </c>
      <c r="G777" s="13">
        <v>2497.625</v>
      </c>
      <c r="H777" s="19">
        <v>26500</v>
      </c>
      <c r="I777" s="20">
        <v>3.77</v>
      </c>
      <c r="J777" s="13">
        <v>99905</v>
      </c>
      <c r="K777" s="13">
        <v>34802</v>
      </c>
      <c r="L777" s="13">
        <v>62605.375</v>
      </c>
    </row>
    <row r="778" spans="1:12">
      <c r="A778" s="29">
        <v>45626</v>
      </c>
      <c r="B778" s="29" t="str">
        <f t="shared" si="24"/>
        <v>שבת</v>
      </c>
      <c r="C778" s="18" t="str">
        <f t="shared" si="25"/>
        <v>2024-11</v>
      </c>
      <c r="D778" s="30" t="s">
        <v>15</v>
      </c>
      <c r="E778" s="31" t="s">
        <v>19</v>
      </c>
      <c r="F778" s="18" t="s">
        <v>27</v>
      </c>
      <c r="G778" s="13">
        <v>1320.5875000000001</v>
      </c>
      <c r="H778" s="19">
        <v>14500</v>
      </c>
      <c r="I778" s="20">
        <v>3.6429999999999998</v>
      </c>
      <c r="J778" s="13">
        <v>52823.5</v>
      </c>
      <c r="K778" s="13">
        <v>43772</v>
      </c>
      <c r="L778" s="13">
        <v>7730.9125000000004</v>
      </c>
    </row>
    <row r="779" spans="1:12">
      <c r="A779" s="29">
        <v>45541</v>
      </c>
      <c r="B779" s="29" t="str">
        <f t="shared" si="24"/>
        <v>שישי</v>
      </c>
      <c r="C779" s="18" t="str">
        <f t="shared" si="25"/>
        <v>2024-09</v>
      </c>
      <c r="D779" s="30" t="s">
        <v>15</v>
      </c>
      <c r="E779" s="31" t="s">
        <v>18</v>
      </c>
      <c r="F779" s="18" t="s">
        <v>25</v>
      </c>
      <c r="G779" s="13">
        <v>1064.9000000000001</v>
      </c>
      <c r="H779" s="19">
        <v>11500</v>
      </c>
      <c r="I779" s="20">
        <v>3.7040000000000002</v>
      </c>
      <c r="J779" s="13">
        <v>42596</v>
      </c>
      <c r="K779" s="13">
        <v>37088</v>
      </c>
      <c r="L779" s="13">
        <v>4443.1000000000004</v>
      </c>
    </row>
    <row r="780" spans="1:12">
      <c r="A780" s="29">
        <v>45346</v>
      </c>
      <c r="B780" s="29" t="str">
        <f t="shared" si="24"/>
        <v>שבת</v>
      </c>
      <c r="C780" s="18" t="str">
        <f t="shared" si="25"/>
        <v>2024-02</v>
      </c>
      <c r="D780" s="30" t="s">
        <v>14</v>
      </c>
      <c r="E780" s="31" t="s">
        <v>18</v>
      </c>
      <c r="F780" s="18" t="s">
        <v>27</v>
      </c>
      <c r="G780" s="13">
        <v>1772.5500000000002</v>
      </c>
      <c r="H780" s="19">
        <v>19500</v>
      </c>
      <c r="I780" s="20">
        <v>3.6360000000000001</v>
      </c>
      <c r="J780" s="13">
        <v>70902</v>
      </c>
      <c r="K780" s="13">
        <v>37259</v>
      </c>
      <c r="L780" s="13">
        <v>31870.45</v>
      </c>
    </row>
    <row r="781" spans="1:12">
      <c r="A781" s="29">
        <v>45622</v>
      </c>
      <c r="B781" s="29" t="str">
        <f t="shared" si="24"/>
        <v>שלישי</v>
      </c>
      <c r="C781" s="18" t="str">
        <f t="shared" si="25"/>
        <v>2024-11</v>
      </c>
      <c r="D781" s="30" t="s">
        <v>16</v>
      </c>
      <c r="E781" s="31" t="s">
        <v>22</v>
      </c>
      <c r="F781" s="18" t="s">
        <v>23</v>
      </c>
      <c r="G781" s="13">
        <v>1229.5125</v>
      </c>
      <c r="H781" s="19">
        <v>13500</v>
      </c>
      <c r="I781" s="20">
        <v>3.6429999999999998</v>
      </c>
      <c r="J781" s="13">
        <v>49180.5</v>
      </c>
      <c r="K781" s="13">
        <v>43735</v>
      </c>
      <c r="L781" s="13">
        <v>4215.9875000000002</v>
      </c>
    </row>
    <row r="782" spans="1:12">
      <c r="A782" s="29">
        <v>45262</v>
      </c>
      <c r="B782" s="29" t="str">
        <f t="shared" si="24"/>
        <v>שבת</v>
      </c>
      <c r="C782" s="18" t="str">
        <f t="shared" si="25"/>
        <v>2023-12</v>
      </c>
      <c r="D782" s="30" t="s">
        <v>16</v>
      </c>
      <c r="E782" s="31" t="s">
        <v>18</v>
      </c>
      <c r="F782" s="18" t="s">
        <v>27</v>
      </c>
      <c r="G782" s="13">
        <v>3645.5250000000001</v>
      </c>
      <c r="H782" s="19">
        <v>39000</v>
      </c>
      <c r="I782" s="20">
        <v>3.7389999999999999</v>
      </c>
      <c r="J782" s="13">
        <v>145821</v>
      </c>
      <c r="K782" s="13">
        <v>49172</v>
      </c>
      <c r="L782" s="13">
        <v>93003.475000000006</v>
      </c>
    </row>
    <row r="783" spans="1:12">
      <c r="A783" s="29">
        <v>45282</v>
      </c>
      <c r="B783" s="29" t="str">
        <f t="shared" si="24"/>
        <v>שישי</v>
      </c>
      <c r="C783" s="18" t="str">
        <f t="shared" si="25"/>
        <v>2023-12</v>
      </c>
      <c r="D783" s="30" t="s">
        <v>15</v>
      </c>
      <c r="E783" s="31" t="s">
        <v>22</v>
      </c>
      <c r="F783" s="18" t="s">
        <v>24</v>
      </c>
      <c r="G783" s="13">
        <v>2519.3000000000002</v>
      </c>
      <c r="H783" s="19">
        <v>28000</v>
      </c>
      <c r="I783" s="20">
        <v>3.5990000000000002</v>
      </c>
      <c r="J783" s="13">
        <v>100772</v>
      </c>
      <c r="K783" s="13">
        <v>35652</v>
      </c>
      <c r="L783" s="13">
        <v>62600.7</v>
      </c>
    </row>
    <row r="784" spans="1:12">
      <c r="A784" s="29">
        <v>45269</v>
      </c>
      <c r="B784" s="29" t="str">
        <f t="shared" si="24"/>
        <v>שבת</v>
      </c>
      <c r="C784" s="18" t="str">
        <f t="shared" si="25"/>
        <v>2023-12</v>
      </c>
      <c r="D784" s="30" t="s">
        <v>17</v>
      </c>
      <c r="E784" s="31" t="s">
        <v>21</v>
      </c>
      <c r="F784" s="18" t="s">
        <v>24</v>
      </c>
      <c r="G784" s="13">
        <v>1432.9750000000001</v>
      </c>
      <c r="H784" s="19">
        <v>15500</v>
      </c>
      <c r="I784" s="20">
        <v>3.698</v>
      </c>
      <c r="J784" s="13">
        <v>57319</v>
      </c>
      <c r="K784" s="13">
        <v>38014</v>
      </c>
      <c r="L784" s="13">
        <v>17872.025000000001</v>
      </c>
    </row>
    <row r="785" spans="1:12">
      <c r="A785" s="29">
        <v>45528</v>
      </c>
      <c r="B785" s="29" t="str">
        <f t="shared" si="24"/>
        <v>שבת</v>
      </c>
      <c r="C785" s="18" t="str">
        <f t="shared" si="25"/>
        <v>2024-08</v>
      </c>
      <c r="D785" s="30" t="s">
        <v>16</v>
      </c>
      <c r="E785" s="31" t="s">
        <v>18</v>
      </c>
      <c r="F785" s="18" t="s">
        <v>25</v>
      </c>
      <c r="G785" s="13">
        <v>1435.3000000000002</v>
      </c>
      <c r="H785" s="19">
        <v>15500</v>
      </c>
      <c r="I785" s="20">
        <v>3.7040000000000002</v>
      </c>
      <c r="J785" s="13">
        <v>57412</v>
      </c>
      <c r="K785" s="13">
        <v>43027</v>
      </c>
      <c r="L785" s="13">
        <v>12949.7</v>
      </c>
    </row>
    <row r="786" spans="1:12">
      <c r="A786" s="29">
        <v>45415</v>
      </c>
      <c r="B786" s="29" t="str">
        <f t="shared" si="24"/>
        <v>שישי</v>
      </c>
      <c r="C786" s="18" t="str">
        <f t="shared" si="25"/>
        <v>2024-05</v>
      </c>
      <c r="D786" s="30" t="s">
        <v>17</v>
      </c>
      <c r="E786" s="31" t="s">
        <v>18</v>
      </c>
      <c r="F786" s="18" t="s">
        <v>26</v>
      </c>
      <c r="G786" s="13">
        <v>2419.9500000000003</v>
      </c>
      <c r="H786" s="19">
        <v>26000</v>
      </c>
      <c r="I786" s="20">
        <v>3.7229999999999999</v>
      </c>
      <c r="J786" s="13">
        <v>96798</v>
      </c>
      <c r="K786" s="13">
        <v>44946</v>
      </c>
      <c r="L786" s="13">
        <v>49432.05</v>
      </c>
    </row>
    <row r="787" spans="1:12">
      <c r="A787" s="29">
        <v>45581</v>
      </c>
      <c r="B787" s="29" t="str">
        <f t="shared" si="24"/>
        <v>רביעי</v>
      </c>
      <c r="C787" s="18" t="str">
        <f t="shared" si="25"/>
        <v>2024-10</v>
      </c>
      <c r="D787" s="30" t="s">
        <v>13</v>
      </c>
      <c r="E787" s="31" t="s">
        <v>28</v>
      </c>
      <c r="F787" s="18" t="s">
        <v>25</v>
      </c>
      <c r="G787" s="13">
        <v>1740.3875</v>
      </c>
      <c r="H787" s="19">
        <v>18500</v>
      </c>
      <c r="I787" s="20">
        <v>3.7629999999999999</v>
      </c>
      <c r="J787" s="13">
        <v>69615.5</v>
      </c>
      <c r="K787" s="13">
        <v>21270</v>
      </c>
      <c r="L787" s="13">
        <v>46605.112500000003</v>
      </c>
    </row>
    <row r="788" spans="1:12">
      <c r="A788" s="29">
        <v>45477</v>
      </c>
      <c r="B788" s="29" t="str">
        <f t="shared" si="24"/>
        <v>חמישי</v>
      </c>
      <c r="C788" s="18" t="str">
        <f t="shared" si="25"/>
        <v>2024-07</v>
      </c>
      <c r="D788" s="30" t="s">
        <v>13</v>
      </c>
      <c r="E788" s="31" t="s">
        <v>22</v>
      </c>
      <c r="F788" s="18" t="s">
        <v>24</v>
      </c>
      <c r="G788" s="13">
        <v>1356.1125000000002</v>
      </c>
      <c r="H788" s="19">
        <v>14500</v>
      </c>
      <c r="I788" s="20">
        <v>3.7410000000000001</v>
      </c>
      <c r="J788" s="13">
        <v>54244.5</v>
      </c>
      <c r="K788" s="13">
        <v>15566</v>
      </c>
      <c r="L788" s="13">
        <v>37322.387499999997</v>
      </c>
    </row>
    <row r="789" spans="1:12">
      <c r="A789" s="29">
        <v>45474</v>
      </c>
      <c r="B789" s="29" t="str">
        <f t="shared" si="24"/>
        <v>שני</v>
      </c>
      <c r="C789" s="18" t="str">
        <f t="shared" si="25"/>
        <v>2024-07</v>
      </c>
      <c r="D789" s="30" t="s">
        <v>17</v>
      </c>
      <c r="E789" s="31" t="s">
        <v>18</v>
      </c>
      <c r="F789" s="18" t="s">
        <v>25</v>
      </c>
      <c r="G789" s="13">
        <v>2908.5750000000003</v>
      </c>
      <c r="H789" s="19">
        <v>31000</v>
      </c>
      <c r="I789" s="20">
        <v>3.7530000000000001</v>
      </c>
      <c r="J789" s="13">
        <v>116343</v>
      </c>
      <c r="K789" s="13">
        <v>39112</v>
      </c>
      <c r="L789" s="13">
        <v>74322.425000000003</v>
      </c>
    </row>
    <row r="790" spans="1:12">
      <c r="A790" s="29">
        <v>45588</v>
      </c>
      <c r="B790" s="29" t="str">
        <f t="shared" si="24"/>
        <v>רביעי</v>
      </c>
      <c r="C790" s="18" t="str">
        <f t="shared" si="25"/>
        <v>2024-10</v>
      </c>
      <c r="D790" s="30" t="s">
        <v>14</v>
      </c>
      <c r="E790" s="31" t="s">
        <v>22</v>
      </c>
      <c r="F790" s="18" t="s">
        <v>27</v>
      </c>
      <c r="G790" s="13">
        <v>3552.1875</v>
      </c>
      <c r="H790" s="19">
        <v>37500</v>
      </c>
      <c r="I790" s="20">
        <v>3.7890000000000001</v>
      </c>
      <c r="J790" s="13">
        <v>142087.5</v>
      </c>
      <c r="K790" s="13">
        <v>39754</v>
      </c>
      <c r="L790" s="13">
        <v>98781.3125</v>
      </c>
    </row>
    <row r="791" spans="1:12">
      <c r="A791" s="29">
        <v>45540</v>
      </c>
      <c r="B791" s="29" t="str">
        <f t="shared" si="24"/>
        <v>חמישי</v>
      </c>
      <c r="C791" s="18" t="str">
        <f t="shared" si="25"/>
        <v>2024-09</v>
      </c>
      <c r="D791" s="30" t="s">
        <v>17</v>
      </c>
      <c r="E791" s="31" t="s">
        <v>18</v>
      </c>
      <c r="F791" s="18" t="s">
        <v>26</v>
      </c>
      <c r="G791" s="13">
        <v>1384.875</v>
      </c>
      <c r="H791" s="19">
        <v>15000</v>
      </c>
      <c r="I791" s="20">
        <v>3.6930000000000001</v>
      </c>
      <c r="J791" s="13">
        <v>55395</v>
      </c>
      <c r="K791" s="13">
        <v>16470</v>
      </c>
      <c r="L791" s="13">
        <v>37540.125</v>
      </c>
    </row>
    <row r="792" spans="1:12">
      <c r="A792" s="29">
        <v>45276</v>
      </c>
      <c r="B792" s="29" t="str">
        <f t="shared" si="24"/>
        <v>שבת</v>
      </c>
      <c r="C792" s="18" t="str">
        <f t="shared" si="25"/>
        <v>2023-12</v>
      </c>
      <c r="D792" s="30" t="s">
        <v>17</v>
      </c>
      <c r="E792" s="31" t="s">
        <v>20</v>
      </c>
      <c r="F792" s="18" t="s">
        <v>26</v>
      </c>
      <c r="G792" s="13">
        <v>3200.75</v>
      </c>
      <c r="H792" s="19">
        <v>35000</v>
      </c>
      <c r="I792" s="20">
        <v>3.6579999999999999</v>
      </c>
      <c r="J792" s="13">
        <v>128030</v>
      </c>
      <c r="K792" s="13">
        <v>39759</v>
      </c>
      <c r="L792" s="13">
        <v>85070.25</v>
      </c>
    </row>
    <row r="793" spans="1:12">
      <c r="A793" s="29">
        <v>45262</v>
      </c>
      <c r="B793" s="29" t="str">
        <f t="shared" si="24"/>
        <v>שבת</v>
      </c>
      <c r="C793" s="18" t="str">
        <f t="shared" si="25"/>
        <v>2023-12</v>
      </c>
      <c r="D793" s="30" t="s">
        <v>15</v>
      </c>
      <c r="E793" s="31" t="s">
        <v>28</v>
      </c>
      <c r="F793" s="18" t="s">
        <v>24</v>
      </c>
      <c r="G793" s="13">
        <v>1962.9750000000001</v>
      </c>
      <c r="H793" s="19">
        <v>21000</v>
      </c>
      <c r="I793" s="20">
        <v>3.7389999999999999</v>
      </c>
      <c r="J793" s="13">
        <v>78519</v>
      </c>
      <c r="K793" s="13">
        <v>37009</v>
      </c>
      <c r="L793" s="13">
        <v>39547.025000000001</v>
      </c>
    </row>
    <row r="794" spans="1:12">
      <c r="A794" s="29">
        <v>45458</v>
      </c>
      <c r="B794" s="29" t="str">
        <f t="shared" si="24"/>
        <v>שבת</v>
      </c>
      <c r="C794" s="18" t="str">
        <f t="shared" si="25"/>
        <v>2024-06</v>
      </c>
      <c r="D794" s="30" t="s">
        <v>13</v>
      </c>
      <c r="E794" s="31" t="s">
        <v>20</v>
      </c>
      <c r="F794" s="18" t="s">
        <v>23</v>
      </c>
      <c r="G794" s="13">
        <v>2606.1000000000004</v>
      </c>
      <c r="H794" s="19">
        <v>28000</v>
      </c>
      <c r="I794" s="20">
        <v>3.7229999999999999</v>
      </c>
      <c r="J794" s="13">
        <v>104244</v>
      </c>
      <c r="K794" s="13">
        <v>49245</v>
      </c>
      <c r="L794" s="13">
        <v>52392.9</v>
      </c>
    </row>
    <row r="795" spans="1:12">
      <c r="A795" s="29">
        <v>45414</v>
      </c>
      <c r="B795" s="29" t="str">
        <f t="shared" si="24"/>
        <v>חמישי</v>
      </c>
      <c r="C795" s="18" t="str">
        <f t="shared" si="25"/>
        <v>2024-05</v>
      </c>
      <c r="D795" s="30" t="s">
        <v>15</v>
      </c>
      <c r="E795" s="31" t="s">
        <v>28</v>
      </c>
      <c r="F795" s="18" t="s">
        <v>25</v>
      </c>
      <c r="G795" s="13">
        <v>2055.9</v>
      </c>
      <c r="H795" s="19">
        <v>22000</v>
      </c>
      <c r="I795" s="20">
        <v>3.738</v>
      </c>
      <c r="J795" s="13">
        <v>82236</v>
      </c>
      <c r="K795" s="13">
        <v>39349</v>
      </c>
      <c r="L795" s="13">
        <v>40831.1</v>
      </c>
    </row>
    <row r="796" spans="1:12">
      <c r="A796" s="29">
        <v>45506</v>
      </c>
      <c r="B796" s="29" t="str">
        <f t="shared" si="24"/>
        <v>שישי</v>
      </c>
      <c r="C796" s="18" t="str">
        <f t="shared" si="25"/>
        <v>2024-08</v>
      </c>
      <c r="D796" s="30" t="s">
        <v>17</v>
      </c>
      <c r="E796" s="31" t="s">
        <v>21</v>
      </c>
      <c r="F796" s="18" t="s">
        <v>25</v>
      </c>
      <c r="G796" s="13">
        <v>1189.6875</v>
      </c>
      <c r="H796" s="19">
        <v>12500</v>
      </c>
      <c r="I796" s="20">
        <v>3.8069999999999999</v>
      </c>
      <c r="J796" s="13">
        <v>47587.5</v>
      </c>
      <c r="K796" s="13">
        <v>33133</v>
      </c>
      <c r="L796" s="13">
        <v>13264.8125</v>
      </c>
    </row>
    <row r="797" spans="1:12">
      <c r="A797" s="29">
        <v>45363</v>
      </c>
      <c r="B797" s="29" t="str">
        <f t="shared" si="24"/>
        <v>שלישי</v>
      </c>
      <c r="C797" s="18" t="str">
        <f t="shared" si="25"/>
        <v>2024-03</v>
      </c>
      <c r="D797" s="30" t="s">
        <v>13</v>
      </c>
      <c r="E797" s="31" t="s">
        <v>20</v>
      </c>
      <c r="F797" s="18" t="s">
        <v>25</v>
      </c>
      <c r="G797" s="13">
        <v>2098.1750000000002</v>
      </c>
      <c r="H797" s="19">
        <v>23000</v>
      </c>
      <c r="I797" s="20">
        <v>3.649</v>
      </c>
      <c r="J797" s="13">
        <v>83927</v>
      </c>
      <c r="K797" s="13">
        <v>30647</v>
      </c>
      <c r="L797" s="13">
        <v>51181.824999999997</v>
      </c>
    </row>
    <row r="798" spans="1:12">
      <c r="A798" s="29">
        <v>45541</v>
      </c>
      <c r="B798" s="29" t="str">
        <f t="shared" si="24"/>
        <v>שישי</v>
      </c>
      <c r="C798" s="18" t="str">
        <f t="shared" si="25"/>
        <v>2024-09</v>
      </c>
      <c r="D798" s="30" t="s">
        <v>16</v>
      </c>
      <c r="E798" s="31" t="s">
        <v>21</v>
      </c>
      <c r="F798" s="18" t="s">
        <v>26</v>
      </c>
      <c r="G798" s="13">
        <v>926</v>
      </c>
      <c r="H798" s="19">
        <v>10000</v>
      </c>
      <c r="I798" s="20">
        <v>3.7040000000000002</v>
      </c>
      <c r="J798" s="13">
        <v>37040</v>
      </c>
      <c r="K798" s="13">
        <v>19233</v>
      </c>
      <c r="L798" s="13">
        <v>16881</v>
      </c>
    </row>
    <row r="799" spans="1:12">
      <c r="A799" s="29">
        <v>45565</v>
      </c>
      <c r="B799" s="29" t="str">
        <f t="shared" si="24"/>
        <v>שני</v>
      </c>
      <c r="C799" s="18" t="str">
        <f t="shared" si="25"/>
        <v>2024-09</v>
      </c>
      <c r="D799" s="30" t="s">
        <v>16</v>
      </c>
      <c r="E799" s="31" t="s">
        <v>22</v>
      </c>
      <c r="F799" s="18" t="s">
        <v>25</v>
      </c>
      <c r="G799" s="13">
        <v>1252.125</v>
      </c>
      <c r="H799" s="19">
        <v>13500</v>
      </c>
      <c r="I799" s="20">
        <v>3.71</v>
      </c>
      <c r="J799" s="13">
        <v>50085</v>
      </c>
      <c r="K799" s="13">
        <v>28724</v>
      </c>
      <c r="L799" s="13">
        <v>20108.875</v>
      </c>
    </row>
    <row r="800" spans="1:12">
      <c r="A800" s="29">
        <v>45349</v>
      </c>
      <c r="B800" s="29" t="str">
        <f t="shared" si="24"/>
        <v>שלישי</v>
      </c>
      <c r="C800" s="18" t="str">
        <f t="shared" si="25"/>
        <v>2024-02</v>
      </c>
      <c r="D800" s="30" t="s">
        <v>17</v>
      </c>
      <c r="E800" s="31" t="s">
        <v>20</v>
      </c>
      <c r="F800" s="18" t="s">
        <v>25</v>
      </c>
      <c r="G800" s="13">
        <v>1778.8875</v>
      </c>
      <c r="H800" s="19">
        <v>19500</v>
      </c>
      <c r="I800" s="20">
        <v>3.649</v>
      </c>
      <c r="J800" s="13">
        <v>71155.5</v>
      </c>
      <c r="K800" s="13">
        <v>22932</v>
      </c>
      <c r="L800" s="13">
        <v>46444.612500000003</v>
      </c>
    </row>
    <row r="801" spans="1:12">
      <c r="A801" s="29">
        <v>45488</v>
      </c>
      <c r="B801" s="29" t="str">
        <f t="shared" si="24"/>
        <v>שני</v>
      </c>
      <c r="C801" s="18" t="str">
        <f t="shared" si="25"/>
        <v>2024-07</v>
      </c>
      <c r="D801" s="30" t="s">
        <v>16</v>
      </c>
      <c r="E801" s="31" t="s">
        <v>20</v>
      </c>
      <c r="F801" s="18" t="s">
        <v>23</v>
      </c>
      <c r="G801" s="13">
        <v>1806</v>
      </c>
      <c r="H801" s="19">
        <v>20000</v>
      </c>
      <c r="I801" s="20">
        <v>3.6120000000000001</v>
      </c>
      <c r="J801" s="13">
        <v>72240</v>
      </c>
      <c r="K801" s="13">
        <v>15561</v>
      </c>
      <c r="L801" s="13">
        <v>54873</v>
      </c>
    </row>
    <row r="802" spans="1:12">
      <c r="A802" s="29">
        <v>45528</v>
      </c>
      <c r="B802" s="29" t="str">
        <f t="shared" si="24"/>
        <v>שבת</v>
      </c>
      <c r="C802" s="18" t="str">
        <f t="shared" si="25"/>
        <v>2024-08</v>
      </c>
      <c r="D802" s="30" t="s">
        <v>15</v>
      </c>
      <c r="E802" s="31" t="s">
        <v>19</v>
      </c>
      <c r="F802" s="18" t="s">
        <v>26</v>
      </c>
      <c r="G802" s="13">
        <v>2222.4</v>
      </c>
      <c r="H802" s="19">
        <v>24000</v>
      </c>
      <c r="I802" s="20">
        <v>3.7040000000000002</v>
      </c>
      <c r="J802" s="13">
        <v>88896</v>
      </c>
      <c r="K802" s="13">
        <v>49184</v>
      </c>
      <c r="L802" s="13">
        <v>37489.599999999999</v>
      </c>
    </row>
    <row r="803" spans="1:12">
      <c r="A803" s="29">
        <v>45307</v>
      </c>
      <c r="B803" s="29" t="str">
        <f t="shared" si="24"/>
        <v>שלישי</v>
      </c>
      <c r="C803" s="18" t="str">
        <f t="shared" si="25"/>
        <v>2024-01</v>
      </c>
      <c r="D803" s="30" t="s">
        <v>16</v>
      </c>
      <c r="E803" s="31" t="s">
        <v>21</v>
      </c>
      <c r="F803" s="18" t="s">
        <v>23</v>
      </c>
      <c r="G803" s="13">
        <v>2873.1000000000004</v>
      </c>
      <c r="H803" s="19">
        <v>30500</v>
      </c>
      <c r="I803" s="20">
        <v>3.7679999999999998</v>
      </c>
      <c r="J803" s="13">
        <v>114924</v>
      </c>
      <c r="K803" s="13">
        <v>43363</v>
      </c>
      <c r="L803" s="13">
        <v>68687.899999999994</v>
      </c>
    </row>
    <row r="804" spans="1:12">
      <c r="A804" s="29">
        <v>45335</v>
      </c>
      <c r="B804" s="29" t="str">
        <f t="shared" si="24"/>
        <v>שלישי</v>
      </c>
      <c r="C804" s="18" t="str">
        <f t="shared" si="25"/>
        <v>2024-02</v>
      </c>
      <c r="D804" s="30" t="s">
        <v>14</v>
      </c>
      <c r="E804" s="31" t="s">
        <v>18</v>
      </c>
      <c r="F804" s="18" t="s">
        <v>27</v>
      </c>
      <c r="G804" s="13">
        <v>1776.45</v>
      </c>
      <c r="H804" s="19">
        <v>19500</v>
      </c>
      <c r="I804" s="20">
        <v>3.6440000000000001</v>
      </c>
      <c r="J804" s="13">
        <v>71058</v>
      </c>
      <c r="K804" s="13">
        <v>29826</v>
      </c>
      <c r="L804" s="13">
        <v>39455.550000000003</v>
      </c>
    </row>
    <row r="805" spans="1:12">
      <c r="A805" s="29">
        <v>45281</v>
      </c>
      <c r="B805" s="29" t="str">
        <f t="shared" si="24"/>
        <v>חמישי</v>
      </c>
      <c r="C805" s="18" t="str">
        <f t="shared" si="25"/>
        <v>2023-12</v>
      </c>
      <c r="D805" s="30" t="s">
        <v>17</v>
      </c>
      <c r="E805" s="31" t="s">
        <v>18</v>
      </c>
      <c r="F805" s="18" t="s">
        <v>24</v>
      </c>
      <c r="G805" s="13">
        <v>2712</v>
      </c>
      <c r="H805" s="19">
        <v>30000</v>
      </c>
      <c r="I805" s="20">
        <v>3.6160000000000001</v>
      </c>
      <c r="J805" s="13">
        <v>108480</v>
      </c>
      <c r="K805" s="13">
        <v>15319</v>
      </c>
      <c r="L805" s="13">
        <v>90449</v>
      </c>
    </row>
    <row r="806" spans="1:12">
      <c r="A806" s="29">
        <v>45600</v>
      </c>
      <c r="B806" s="29" t="str">
        <f t="shared" si="24"/>
        <v>שני</v>
      </c>
      <c r="C806" s="18" t="str">
        <f t="shared" si="25"/>
        <v>2024-11</v>
      </c>
      <c r="D806" s="30" t="s">
        <v>15</v>
      </c>
      <c r="E806" s="31" t="s">
        <v>28</v>
      </c>
      <c r="F806" s="18" t="s">
        <v>24</v>
      </c>
      <c r="G806" s="13">
        <v>2530.5750000000003</v>
      </c>
      <c r="H806" s="19">
        <v>27000</v>
      </c>
      <c r="I806" s="20">
        <v>3.7490000000000001</v>
      </c>
      <c r="J806" s="13">
        <v>101223</v>
      </c>
      <c r="K806" s="13">
        <v>33908</v>
      </c>
      <c r="L806" s="13">
        <v>64784.425000000003</v>
      </c>
    </row>
    <row r="807" spans="1:12">
      <c r="A807" s="29">
        <v>45284</v>
      </c>
      <c r="B807" s="29" t="str">
        <f t="shared" si="24"/>
        <v>ראשון</v>
      </c>
      <c r="C807" s="18" t="str">
        <f t="shared" si="25"/>
        <v>2023-12</v>
      </c>
      <c r="D807" s="30" t="s">
        <v>13</v>
      </c>
      <c r="E807" s="31" t="s">
        <v>21</v>
      </c>
      <c r="F807" s="18" t="s">
        <v>26</v>
      </c>
      <c r="G807" s="13">
        <v>2024.4375</v>
      </c>
      <c r="H807" s="19">
        <v>22500</v>
      </c>
      <c r="I807" s="20">
        <v>3.5990000000000002</v>
      </c>
      <c r="J807" s="13">
        <v>80977.5</v>
      </c>
      <c r="K807" s="13">
        <v>21594</v>
      </c>
      <c r="L807" s="13">
        <v>57359.0625</v>
      </c>
    </row>
    <row r="808" spans="1:12">
      <c r="A808" s="29">
        <v>45383</v>
      </c>
      <c r="B808" s="29" t="str">
        <f t="shared" si="24"/>
        <v>שני</v>
      </c>
      <c r="C808" s="18" t="str">
        <f t="shared" si="25"/>
        <v>2024-04</v>
      </c>
      <c r="D808" s="30" t="s">
        <v>15</v>
      </c>
      <c r="E808" s="31" t="s">
        <v>20</v>
      </c>
      <c r="F808" s="18" t="s">
        <v>25</v>
      </c>
      <c r="G808" s="13">
        <v>1648.3500000000001</v>
      </c>
      <c r="H808" s="19">
        <v>18000</v>
      </c>
      <c r="I808" s="20">
        <v>3.6629999999999998</v>
      </c>
      <c r="J808" s="13">
        <v>65934</v>
      </c>
      <c r="K808" s="13">
        <v>44612</v>
      </c>
      <c r="L808" s="13">
        <v>19673.650000000001</v>
      </c>
    </row>
    <row r="809" spans="1:12">
      <c r="A809" s="29">
        <v>45354</v>
      </c>
      <c r="B809" s="29" t="str">
        <f t="shared" si="24"/>
        <v>ראשון</v>
      </c>
      <c r="C809" s="18" t="str">
        <f t="shared" si="25"/>
        <v>2024-03</v>
      </c>
      <c r="D809" s="30" t="s">
        <v>15</v>
      </c>
      <c r="E809" s="31" t="s">
        <v>28</v>
      </c>
      <c r="F809" s="18" t="s">
        <v>27</v>
      </c>
      <c r="G809" s="13">
        <v>2852</v>
      </c>
      <c r="H809" s="19">
        <v>32000</v>
      </c>
      <c r="I809" s="20">
        <v>3.5649999999999999</v>
      </c>
      <c r="J809" s="13">
        <v>114080</v>
      </c>
      <c r="K809" s="13">
        <v>34088</v>
      </c>
      <c r="L809" s="13">
        <v>77140</v>
      </c>
    </row>
    <row r="810" spans="1:12">
      <c r="A810" s="29">
        <v>45493</v>
      </c>
      <c r="B810" s="29" t="str">
        <f t="shared" si="24"/>
        <v>שבת</v>
      </c>
      <c r="C810" s="18" t="str">
        <f t="shared" si="25"/>
        <v>2024-07</v>
      </c>
      <c r="D810" s="30" t="s">
        <v>15</v>
      </c>
      <c r="E810" s="31" t="s">
        <v>19</v>
      </c>
      <c r="F810" s="18" t="s">
        <v>25</v>
      </c>
      <c r="G810" s="13">
        <v>1556.3500000000001</v>
      </c>
      <c r="H810" s="19">
        <v>17000</v>
      </c>
      <c r="I810" s="20">
        <v>3.6619999999999999</v>
      </c>
      <c r="J810" s="13">
        <v>62254</v>
      </c>
      <c r="K810" s="13">
        <v>33552</v>
      </c>
      <c r="L810" s="13">
        <v>27145.65</v>
      </c>
    </row>
    <row r="811" spans="1:12">
      <c r="A811" s="29">
        <v>45365</v>
      </c>
      <c r="B811" s="29" t="str">
        <f t="shared" si="24"/>
        <v>חמישי</v>
      </c>
      <c r="C811" s="18" t="str">
        <f t="shared" si="25"/>
        <v>2024-03</v>
      </c>
      <c r="D811" s="30" t="s">
        <v>17</v>
      </c>
      <c r="E811" s="31" t="s">
        <v>20</v>
      </c>
      <c r="F811" s="18" t="s">
        <v>25</v>
      </c>
      <c r="G811" s="13">
        <v>1268.75</v>
      </c>
      <c r="H811" s="19">
        <v>14000</v>
      </c>
      <c r="I811" s="20">
        <v>3.625</v>
      </c>
      <c r="J811" s="13">
        <v>50750</v>
      </c>
      <c r="K811" s="13">
        <v>42149</v>
      </c>
      <c r="L811" s="13">
        <v>7332.25</v>
      </c>
    </row>
    <row r="812" spans="1:12">
      <c r="A812" s="29">
        <v>45525</v>
      </c>
      <c r="B812" s="29" t="str">
        <f t="shared" si="24"/>
        <v>רביעי</v>
      </c>
      <c r="C812" s="18" t="str">
        <f t="shared" si="25"/>
        <v>2024-08</v>
      </c>
      <c r="D812" s="30" t="s">
        <v>15</v>
      </c>
      <c r="E812" s="31" t="s">
        <v>20</v>
      </c>
      <c r="F812" s="18" t="s">
        <v>23</v>
      </c>
      <c r="G812" s="13">
        <v>1674.9</v>
      </c>
      <c r="H812" s="19">
        <v>18000</v>
      </c>
      <c r="I812" s="20">
        <v>3.722</v>
      </c>
      <c r="J812" s="13">
        <v>66996</v>
      </c>
      <c r="K812" s="13">
        <v>43364</v>
      </c>
      <c r="L812" s="13">
        <v>21957.1</v>
      </c>
    </row>
    <row r="813" spans="1:12">
      <c r="A813" s="29">
        <v>45568</v>
      </c>
      <c r="B813" s="29" t="str">
        <f t="shared" si="24"/>
        <v>חמישי</v>
      </c>
      <c r="C813" s="18" t="str">
        <f t="shared" si="25"/>
        <v>2024-10</v>
      </c>
      <c r="D813" s="30" t="s">
        <v>17</v>
      </c>
      <c r="E813" s="31" t="s">
        <v>28</v>
      </c>
      <c r="F813" s="18" t="s">
        <v>25</v>
      </c>
      <c r="G813" s="13">
        <v>1721.4250000000002</v>
      </c>
      <c r="H813" s="19">
        <v>18500</v>
      </c>
      <c r="I813" s="20">
        <v>3.722</v>
      </c>
      <c r="J813" s="13">
        <v>68857</v>
      </c>
      <c r="K813" s="13">
        <v>46668</v>
      </c>
      <c r="L813" s="13">
        <v>20467.575000000001</v>
      </c>
    </row>
    <row r="814" spans="1:12">
      <c r="A814" s="29">
        <v>45611</v>
      </c>
      <c r="B814" s="29" t="str">
        <f t="shared" si="24"/>
        <v>שישי</v>
      </c>
      <c r="C814" s="18" t="str">
        <f t="shared" si="25"/>
        <v>2024-11</v>
      </c>
      <c r="D814" s="30" t="s">
        <v>13</v>
      </c>
      <c r="E814" s="31" t="s">
        <v>18</v>
      </c>
      <c r="F814" s="18" t="s">
        <v>23</v>
      </c>
      <c r="G814" s="13">
        <v>2854.0375000000004</v>
      </c>
      <c r="H814" s="19">
        <v>30500</v>
      </c>
      <c r="I814" s="20">
        <v>3.7429999999999999</v>
      </c>
      <c r="J814" s="13">
        <v>114161.5</v>
      </c>
      <c r="K814" s="13">
        <v>32343</v>
      </c>
      <c r="L814" s="13">
        <v>78964.462499999994</v>
      </c>
    </row>
    <row r="815" spans="1:12">
      <c r="A815" s="29">
        <v>45356</v>
      </c>
      <c r="B815" s="29" t="str">
        <f t="shared" si="24"/>
        <v>שלישי</v>
      </c>
      <c r="C815" s="18" t="str">
        <f t="shared" si="25"/>
        <v>2024-03</v>
      </c>
      <c r="D815" s="30" t="s">
        <v>17</v>
      </c>
      <c r="E815" s="31" t="s">
        <v>21</v>
      </c>
      <c r="F815" s="18" t="s">
        <v>26</v>
      </c>
      <c r="G815" s="13">
        <v>1705.7250000000001</v>
      </c>
      <c r="H815" s="19">
        <v>19000</v>
      </c>
      <c r="I815" s="20">
        <v>3.5910000000000002</v>
      </c>
      <c r="J815" s="13">
        <v>68229</v>
      </c>
      <c r="K815" s="13">
        <v>38389</v>
      </c>
      <c r="L815" s="13">
        <v>28134.275000000001</v>
      </c>
    </row>
    <row r="816" spans="1:12">
      <c r="A816" s="29">
        <v>45499</v>
      </c>
      <c r="B816" s="29" t="str">
        <f t="shared" si="24"/>
        <v>שישי</v>
      </c>
      <c r="C816" s="18" t="str">
        <f t="shared" si="25"/>
        <v>2024-07</v>
      </c>
      <c r="D816" s="30" t="s">
        <v>14</v>
      </c>
      <c r="E816" s="31" t="s">
        <v>21</v>
      </c>
      <c r="F816" s="18" t="s">
        <v>23</v>
      </c>
      <c r="G816" s="13">
        <v>1242</v>
      </c>
      <c r="H816" s="19">
        <v>13500</v>
      </c>
      <c r="I816" s="20">
        <v>3.68</v>
      </c>
      <c r="J816" s="13">
        <v>49680</v>
      </c>
      <c r="K816" s="13">
        <v>35094</v>
      </c>
      <c r="L816" s="13">
        <v>13344</v>
      </c>
    </row>
    <row r="817" spans="1:12">
      <c r="A817" s="29">
        <v>45384</v>
      </c>
      <c r="B817" s="29" t="str">
        <f t="shared" si="24"/>
        <v>שלישי</v>
      </c>
      <c r="C817" s="18" t="str">
        <f t="shared" si="25"/>
        <v>2024-04</v>
      </c>
      <c r="D817" s="30" t="s">
        <v>17</v>
      </c>
      <c r="E817" s="31" t="s">
        <v>18</v>
      </c>
      <c r="F817" s="18" t="s">
        <v>27</v>
      </c>
      <c r="G817" s="13">
        <v>2449.2625000000003</v>
      </c>
      <c r="H817" s="19">
        <v>26500</v>
      </c>
      <c r="I817" s="20">
        <v>3.6970000000000001</v>
      </c>
      <c r="J817" s="13">
        <v>97970.5</v>
      </c>
      <c r="K817" s="13">
        <v>21721</v>
      </c>
      <c r="L817" s="13">
        <v>73800.237500000003</v>
      </c>
    </row>
    <row r="818" spans="1:12">
      <c r="A818" s="29">
        <v>45301</v>
      </c>
      <c r="B818" s="29" t="str">
        <f t="shared" si="24"/>
        <v>רביעי</v>
      </c>
      <c r="C818" s="18" t="str">
        <f t="shared" si="25"/>
        <v>2024-01</v>
      </c>
      <c r="D818" s="30" t="s">
        <v>15</v>
      </c>
      <c r="E818" s="31" t="s">
        <v>18</v>
      </c>
      <c r="F818" s="18" t="s">
        <v>26</v>
      </c>
      <c r="G818" s="13">
        <v>3711.0250000000001</v>
      </c>
      <c r="H818" s="19">
        <v>39500</v>
      </c>
      <c r="I818" s="20">
        <v>3.758</v>
      </c>
      <c r="J818" s="13">
        <v>148441</v>
      </c>
      <c r="K818" s="13">
        <v>42972</v>
      </c>
      <c r="L818" s="13">
        <v>101757.97500000001</v>
      </c>
    </row>
    <row r="819" spans="1:12">
      <c r="A819" s="29">
        <v>45400</v>
      </c>
      <c r="B819" s="29" t="str">
        <f t="shared" si="24"/>
        <v>חמישי</v>
      </c>
      <c r="C819" s="18" t="str">
        <f t="shared" si="25"/>
        <v>2024-04</v>
      </c>
      <c r="D819" s="30" t="s">
        <v>13</v>
      </c>
      <c r="E819" s="31" t="s">
        <v>22</v>
      </c>
      <c r="F819" s="18" t="s">
        <v>25</v>
      </c>
      <c r="G819" s="13">
        <v>1984.5</v>
      </c>
      <c r="H819" s="19">
        <v>21000</v>
      </c>
      <c r="I819" s="20">
        <v>3.78</v>
      </c>
      <c r="J819" s="13">
        <v>79380</v>
      </c>
      <c r="K819" s="13">
        <v>19908</v>
      </c>
      <c r="L819" s="13">
        <v>57487.5</v>
      </c>
    </row>
    <row r="820" spans="1:12">
      <c r="A820" s="29">
        <v>45604</v>
      </c>
      <c r="B820" s="29" t="str">
        <f t="shared" si="24"/>
        <v>שישי</v>
      </c>
      <c r="C820" s="18" t="str">
        <f t="shared" si="25"/>
        <v>2024-11</v>
      </c>
      <c r="D820" s="30" t="s">
        <v>13</v>
      </c>
      <c r="E820" s="31" t="s">
        <v>19</v>
      </c>
      <c r="F820" s="18" t="s">
        <v>27</v>
      </c>
      <c r="G820" s="13">
        <v>1814.4750000000001</v>
      </c>
      <c r="H820" s="19">
        <v>19500</v>
      </c>
      <c r="I820" s="20">
        <v>3.722</v>
      </c>
      <c r="J820" s="13">
        <v>72579</v>
      </c>
      <c r="K820" s="13">
        <v>37637</v>
      </c>
      <c r="L820" s="13">
        <v>33127.525000000001</v>
      </c>
    </row>
    <row r="821" spans="1:12">
      <c r="A821" s="29">
        <v>45341</v>
      </c>
      <c r="B821" s="29" t="str">
        <f t="shared" si="24"/>
        <v>שני</v>
      </c>
      <c r="C821" s="18" t="str">
        <f t="shared" si="25"/>
        <v>2024-02</v>
      </c>
      <c r="D821" s="30" t="s">
        <v>17</v>
      </c>
      <c r="E821" s="31" t="s">
        <v>21</v>
      </c>
      <c r="F821" s="18" t="s">
        <v>26</v>
      </c>
      <c r="G821" s="13">
        <v>1856.2750000000001</v>
      </c>
      <c r="H821" s="19">
        <v>20500</v>
      </c>
      <c r="I821" s="20">
        <v>3.6219999999999999</v>
      </c>
      <c r="J821" s="13">
        <v>74251</v>
      </c>
      <c r="K821" s="13">
        <v>41864</v>
      </c>
      <c r="L821" s="13">
        <v>30530.724999999999</v>
      </c>
    </row>
    <row r="822" spans="1:12">
      <c r="A822" s="29">
        <v>45303</v>
      </c>
      <c r="B822" s="29" t="str">
        <f t="shared" si="24"/>
        <v>שישי</v>
      </c>
      <c r="C822" s="18" t="str">
        <f t="shared" si="25"/>
        <v>2024-01</v>
      </c>
      <c r="D822" s="30" t="s">
        <v>13</v>
      </c>
      <c r="E822" s="31" t="s">
        <v>28</v>
      </c>
      <c r="F822" s="18" t="s">
        <v>23</v>
      </c>
      <c r="G822" s="13">
        <v>3168.8</v>
      </c>
      <c r="H822" s="19">
        <v>34000</v>
      </c>
      <c r="I822" s="20">
        <v>3.7280000000000002</v>
      </c>
      <c r="J822" s="13">
        <v>126752</v>
      </c>
      <c r="K822" s="13">
        <v>24369</v>
      </c>
      <c r="L822" s="13">
        <v>99214.2</v>
      </c>
    </row>
    <row r="823" spans="1:12">
      <c r="A823" s="29">
        <v>45502</v>
      </c>
      <c r="B823" s="29" t="str">
        <f t="shared" si="24"/>
        <v>שני</v>
      </c>
      <c r="C823" s="18" t="str">
        <f t="shared" si="25"/>
        <v>2024-07</v>
      </c>
      <c r="D823" s="30" t="s">
        <v>16</v>
      </c>
      <c r="E823" s="31" t="s">
        <v>28</v>
      </c>
      <c r="F823" s="18" t="s">
        <v>24</v>
      </c>
      <c r="G823" s="13">
        <v>2706.4250000000002</v>
      </c>
      <c r="H823" s="19">
        <v>29000</v>
      </c>
      <c r="I823" s="20">
        <v>3.7330000000000001</v>
      </c>
      <c r="J823" s="13">
        <v>108257</v>
      </c>
      <c r="K823" s="13">
        <v>49076</v>
      </c>
      <c r="L823" s="13">
        <v>56474.574999999997</v>
      </c>
    </row>
    <row r="824" spans="1:12">
      <c r="A824" s="29">
        <v>45508</v>
      </c>
      <c r="B824" s="29" t="str">
        <f t="shared" si="24"/>
        <v>ראשון</v>
      </c>
      <c r="C824" s="18" t="str">
        <f t="shared" si="25"/>
        <v>2024-08</v>
      </c>
      <c r="D824" s="30" t="s">
        <v>14</v>
      </c>
      <c r="E824" s="31" t="s">
        <v>19</v>
      </c>
      <c r="F824" s="18" t="s">
        <v>26</v>
      </c>
      <c r="G824" s="13">
        <v>1522.8000000000002</v>
      </c>
      <c r="H824" s="19">
        <v>16000</v>
      </c>
      <c r="I824" s="20">
        <v>3.8069999999999999</v>
      </c>
      <c r="J824" s="13">
        <v>60912</v>
      </c>
      <c r="K824" s="13">
        <v>40604</v>
      </c>
      <c r="L824" s="13">
        <v>18785.2</v>
      </c>
    </row>
    <row r="825" spans="1:12">
      <c r="A825" s="29">
        <v>45362</v>
      </c>
      <c r="B825" s="29" t="str">
        <f t="shared" si="24"/>
        <v>שני</v>
      </c>
      <c r="C825" s="18" t="str">
        <f t="shared" si="25"/>
        <v>2024-03</v>
      </c>
      <c r="D825" s="30" t="s">
        <v>14</v>
      </c>
      <c r="E825" s="31" t="s">
        <v>21</v>
      </c>
      <c r="F825" s="18" t="s">
        <v>26</v>
      </c>
      <c r="G825" s="13">
        <v>2886.4</v>
      </c>
      <c r="H825" s="19">
        <v>32000</v>
      </c>
      <c r="I825" s="20">
        <v>3.6080000000000001</v>
      </c>
      <c r="J825" s="13">
        <v>115456</v>
      </c>
      <c r="K825" s="13">
        <v>18846</v>
      </c>
      <c r="L825" s="13">
        <v>93723.6</v>
      </c>
    </row>
    <row r="826" spans="1:12">
      <c r="A826" s="29">
        <v>45319</v>
      </c>
      <c r="B826" s="29" t="str">
        <f t="shared" si="24"/>
        <v>ראשון</v>
      </c>
      <c r="C826" s="18" t="str">
        <f t="shared" si="25"/>
        <v>2024-01</v>
      </c>
      <c r="D826" s="30" t="s">
        <v>17</v>
      </c>
      <c r="E826" s="31" t="s">
        <v>28</v>
      </c>
      <c r="F826" s="18" t="s">
        <v>27</v>
      </c>
      <c r="G826" s="13">
        <v>3197.2875000000004</v>
      </c>
      <c r="H826" s="19">
        <v>34500</v>
      </c>
      <c r="I826" s="20">
        <v>3.7069999999999999</v>
      </c>
      <c r="J826" s="13">
        <v>127891.5</v>
      </c>
      <c r="K826" s="13">
        <v>39620</v>
      </c>
      <c r="L826" s="13">
        <v>85074.212499999994</v>
      </c>
    </row>
    <row r="827" spans="1:12">
      <c r="A827" s="29">
        <v>45582</v>
      </c>
      <c r="B827" s="29" t="str">
        <f t="shared" si="24"/>
        <v>חמישי</v>
      </c>
      <c r="C827" s="18" t="str">
        <f t="shared" si="25"/>
        <v>2024-10</v>
      </c>
      <c r="D827" s="30" t="s">
        <v>15</v>
      </c>
      <c r="E827" s="31" t="s">
        <v>21</v>
      </c>
      <c r="F827" s="18" t="s">
        <v>27</v>
      </c>
      <c r="G827" s="13">
        <v>3527.8125</v>
      </c>
      <c r="H827" s="19">
        <v>37500</v>
      </c>
      <c r="I827" s="20">
        <v>3.7629999999999999</v>
      </c>
      <c r="J827" s="13">
        <v>141112.5</v>
      </c>
      <c r="K827" s="13">
        <v>42862</v>
      </c>
      <c r="L827" s="13">
        <v>94722.6875</v>
      </c>
    </row>
    <row r="828" spans="1:12">
      <c r="A828" s="29">
        <v>45624</v>
      </c>
      <c r="B828" s="29" t="str">
        <f t="shared" si="24"/>
        <v>חמישי</v>
      </c>
      <c r="C828" s="18" t="str">
        <f t="shared" si="25"/>
        <v>2024-11</v>
      </c>
      <c r="D828" s="30" t="s">
        <v>13</v>
      </c>
      <c r="E828" s="31" t="s">
        <v>20</v>
      </c>
      <c r="F828" s="18" t="s">
        <v>25</v>
      </c>
      <c r="G828" s="13">
        <v>2187.6</v>
      </c>
      <c r="H828" s="19">
        <v>24000</v>
      </c>
      <c r="I828" s="20">
        <v>3.6459999999999999</v>
      </c>
      <c r="J828" s="13">
        <v>87504</v>
      </c>
      <c r="K828" s="13">
        <v>44369</v>
      </c>
      <c r="L828" s="13">
        <v>40947.4</v>
      </c>
    </row>
    <row r="829" spans="1:12">
      <c r="A829" s="29">
        <v>45373</v>
      </c>
      <c r="B829" s="29" t="str">
        <f t="shared" si="24"/>
        <v>שישי</v>
      </c>
      <c r="C829" s="18" t="str">
        <f t="shared" si="25"/>
        <v>2024-03</v>
      </c>
      <c r="D829" s="30" t="s">
        <v>16</v>
      </c>
      <c r="E829" s="31" t="s">
        <v>20</v>
      </c>
      <c r="F829" s="18" t="s">
        <v>27</v>
      </c>
      <c r="G829" s="13">
        <v>2263.75</v>
      </c>
      <c r="H829" s="19">
        <v>25000</v>
      </c>
      <c r="I829" s="20">
        <v>3.6219999999999999</v>
      </c>
      <c r="J829" s="13">
        <v>90550</v>
      </c>
      <c r="K829" s="13">
        <v>23264</v>
      </c>
      <c r="L829" s="13">
        <v>65022.25</v>
      </c>
    </row>
    <row r="830" spans="1:12">
      <c r="A830" s="29">
        <v>45369</v>
      </c>
      <c r="B830" s="29" t="str">
        <f t="shared" si="24"/>
        <v>שני</v>
      </c>
      <c r="C830" s="18" t="str">
        <f t="shared" si="25"/>
        <v>2024-03</v>
      </c>
      <c r="D830" s="30" t="s">
        <v>17</v>
      </c>
      <c r="E830" s="31" t="s">
        <v>21</v>
      </c>
      <c r="F830" s="18" t="s">
        <v>25</v>
      </c>
      <c r="G830" s="13">
        <v>1414.7625</v>
      </c>
      <c r="H830" s="19">
        <v>15500</v>
      </c>
      <c r="I830" s="20">
        <v>3.6509999999999998</v>
      </c>
      <c r="J830" s="13">
        <v>56590.5</v>
      </c>
      <c r="K830" s="13">
        <v>29695</v>
      </c>
      <c r="L830" s="13">
        <v>25480.737499999999</v>
      </c>
    </row>
    <row r="831" spans="1:12">
      <c r="A831" s="29">
        <v>45370</v>
      </c>
      <c r="B831" s="29" t="str">
        <f t="shared" si="24"/>
        <v>שלישי</v>
      </c>
      <c r="C831" s="18" t="str">
        <f t="shared" si="25"/>
        <v>2024-03</v>
      </c>
      <c r="D831" s="30" t="s">
        <v>16</v>
      </c>
      <c r="E831" s="31" t="s">
        <v>21</v>
      </c>
      <c r="F831" s="18" t="s">
        <v>27</v>
      </c>
      <c r="G831" s="13">
        <v>3071.9500000000003</v>
      </c>
      <c r="H831" s="19">
        <v>33500</v>
      </c>
      <c r="I831" s="20">
        <v>3.6680000000000001</v>
      </c>
      <c r="J831" s="13">
        <v>122878</v>
      </c>
      <c r="K831" s="13">
        <v>37659</v>
      </c>
      <c r="L831" s="13">
        <v>82147.05</v>
      </c>
    </row>
    <row r="832" spans="1:12">
      <c r="A832" s="29">
        <v>45601</v>
      </c>
      <c r="B832" s="29" t="str">
        <f t="shared" si="24"/>
        <v>שלישי</v>
      </c>
      <c r="C832" s="18" t="str">
        <f t="shared" si="25"/>
        <v>2024-11</v>
      </c>
      <c r="D832" s="30" t="s">
        <v>15</v>
      </c>
      <c r="E832" s="31" t="s">
        <v>28</v>
      </c>
      <c r="F832" s="18" t="s">
        <v>24</v>
      </c>
      <c r="G832" s="13">
        <v>3232.6500000000005</v>
      </c>
      <c r="H832" s="19">
        <v>34500</v>
      </c>
      <c r="I832" s="20">
        <v>3.7480000000000002</v>
      </c>
      <c r="J832" s="13">
        <v>129306.00000000001</v>
      </c>
      <c r="K832" s="13">
        <v>29834</v>
      </c>
      <c r="L832" s="13">
        <v>96239.35000000002</v>
      </c>
    </row>
    <row r="833" spans="1:12">
      <c r="A833" s="29">
        <v>45536</v>
      </c>
      <c r="B833" s="29" t="str">
        <f t="shared" si="24"/>
        <v>ראשון</v>
      </c>
      <c r="C833" s="18" t="str">
        <f t="shared" si="25"/>
        <v>2024-09</v>
      </c>
      <c r="D833" s="30" t="s">
        <v>14</v>
      </c>
      <c r="E833" s="31" t="s">
        <v>19</v>
      </c>
      <c r="F833" s="18" t="s">
        <v>27</v>
      </c>
      <c r="G833" s="13">
        <v>2833.4</v>
      </c>
      <c r="H833" s="19">
        <v>31000</v>
      </c>
      <c r="I833" s="20">
        <v>3.6560000000000001</v>
      </c>
      <c r="J833" s="13">
        <v>113336</v>
      </c>
      <c r="K833" s="13">
        <v>21551</v>
      </c>
      <c r="L833" s="13">
        <v>88951.6</v>
      </c>
    </row>
    <row r="834" spans="1:12">
      <c r="A834" s="29">
        <v>45352</v>
      </c>
      <c r="B834" s="29" t="str">
        <f t="shared" si="24"/>
        <v>שישי</v>
      </c>
      <c r="C834" s="18" t="str">
        <f t="shared" si="25"/>
        <v>2024-03</v>
      </c>
      <c r="D834" s="30" t="s">
        <v>16</v>
      </c>
      <c r="E834" s="31" t="s">
        <v>20</v>
      </c>
      <c r="F834" s="18" t="s">
        <v>25</v>
      </c>
      <c r="G834" s="13">
        <v>1247.75</v>
      </c>
      <c r="H834" s="19">
        <v>14000</v>
      </c>
      <c r="I834" s="20">
        <v>3.5649999999999999</v>
      </c>
      <c r="J834" s="13">
        <v>49910</v>
      </c>
      <c r="K834" s="13">
        <v>38740</v>
      </c>
      <c r="L834" s="13">
        <v>9922.25</v>
      </c>
    </row>
    <row r="835" spans="1:12">
      <c r="A835" s="29">
        <v>45586</v>
      </c>
      <c r="B835" s="29" t="str">
        <f t="shared" ref="B835:B898" si="26">CHOOSE(WEEKDAY(A835), "ראשון", "שני", "שלישי", "רביעי", "חמישי", "שישי", "שבת")</f>
        <v>שני</v>
      </c>
      <c r="C835" s="18" t="str">
        <f t="shared" ref="C835:C898" si="27">TEXT(A835, "YYYY-MM")</f>
        <v>2024-10</v>
      </c>
      <c r="D835" s="30" t="s">
        <v>13</v>
      </c>
      <c r="E835" s="31" t="s">
        <v>20</v>
      </c>
      <c r="F835" s="18" t="s">
        <v>23</v>
      </c>
      <c r="G835" s="13">
        <v>3175.6000000000004</v>
      </c>
      <c r="H835" s="19">
        <v>34000</v>
      </c>
      <c r="I835" s="20">
        <v>3.7360000000000002</v>
      </c>
      <c r="J835" s="13">
        <v>127024</v>
      </c>
      <c r="K835" s="13">
        <v>17622</v>
      </c>
      <c r="L835" s="13">
        <v>106226.4</v>
      </c>
    </row>
    <row r="836" spans="1:12">
      <c r="A836" s="29">
        <v>45565</v>
      </c>
      <c r="B836" s="29" t="str">
        <f t="shared" si="26"/>
        <v>שני</v>
      </c>
      <c r="C836" s="18" t="str">
        <f t="shared" si="27"/>
        <v>2024-09</v>
      </c>
      <c r="D836" s="30" t="s">
        <v>14</v>
      </c>
      <c r="E836" s="31" t="s">
        <v>18</v>
      </c>
      <c r="F836" s="18" t="s">
        <v>24</v>
      </c>
      <c r="G836" s="13">
        <v>1298.5</v>
      </c>
      <c r="H836" s="19">
        <v>14000</v>
      </c>
      <c r="I836" s="20">
        <v>3.71</v>
      </c>
      <c r="J836" s="13">
        <v>51940</v>
      </c>
      <c r="K836" s="13">
        <v>39339</v>
      </c>
      <c r="L836" s="13">
        <v>11302.5</v>
      </c>
    </row>
    <row r="837" spans="1:12">
      <c r="A837" s="29">
        <v>45265</v>
      </c>
      <c r="B837" s="29" t="str">
        <f t="shared" si="26"/>
        <v>שלישי</v>
      </c>
      <c r="C837" s="18" t="str">
        <f t="shared" si="27"/>
        <v>2023-12</v>
      </c>
      <c r="D837" s="30" t="s">
        <v>13</v>
      </c>
      <c r="E837" s="31" t="s">
        <v>20</v>
      </c>
      <c r="F837" s="18" t="s">
        <v>24</v>
      </c>
      <c r="G837" s="13">
        <v>2842.6000000000004</v>
      </c>
      <c r="H837" s="19">
        <v>30500</v>
      </c>
      <c r="I837" s="20">
        <v>3.7280000000000002</v>
      </c>
      <c r="J837" s="13">
        <v>113704</v>
      </c>
      <c r="K837" s="13">
        <v>18200</v>
      </c>
      <c r="L837" s="13">
        <v>92661.4</v>
      </c>
    </row>
    <row r="838" spans="1:12">
      <c r="A838" s="29">
        <v>45606</v>
      </c>
      <c r="B838" s="29" t="str">
        <f t="shared" si="26"/>
        <v>ראשון</v>
      </c>
      <c r="C838" s="18" t="str">
        <f t="shared" si="27"/>
        <v>2024-11</v>
      </c>
      <c r="D838" s="30" t="s">
        <v>17</v>
      </c>
      <c r="E838" s="31" t="s">
        <v>22</v>
      </c>
      <c r="F838" s="18" t="s">
        <v>24</v>
      </c>
      <c r="G838" s="13">
        <v>1674.9</v>
      </c>
      <c r="H838" s="19">
        <v>18000</v>
      </c>
      <c r="I838" s="20">
        <v>3.722</v>
      </c>
      <c r="J838" s="13">
        <v>66996</v>
      </c>
      <c r="K838" s="13">
        <v>16615</v>
      </c>
      <c r="L838" s="13">
        <v>48706.1</v>
      </c>
    </row>
    <row r="839" spans="1:12">
      <c r="A839" s="29">
        <v>45457</v>
      </c>
      <c r="B839" s="29" t="str">
        <f t="shared" si="26"/>
        <v>שישי</v>
      </c>
      <c r="C839" s="18" t="str">
        <f t="shared" si="27"/>
        <v>2024-06</v>
      </c>
      <c r="D839" s="30" t="s">
        <v>16</v>
      </c>
      <c r="E839" s="31" t="s">
        <v>21</v>
      </c>
      <c r="F839" s="18" t="s">
        <v>23</v>
      </c>
      <c r="G839" s="13">
        <v>3024.9375</v>
      </c>
      <c r="H839" s="19">
        <v>32500</v>
      </c>
      <c r="I839" s="20">
        <v>3.7229999999999999</v>
      </c>
      <c r="J839" s="13">
        <v>120997.5</v>
      </c>
      <c r="K839" s="13">
        <v>25355</v>
      </c>
      <c r="L839" s="13">
        <v>92617.5625</v>
      </c>
    </row>
    <row r="840" spans="1:12">
      <c r="A840" s="29">
        <v>45323</v>
      </c>
      <c r="B840" s="29" t="str">
        <f t="shared" si="26"/>
        <v>חמישי</v>
      </c>
      <c r="C840" s="18" t="str">
        <f t="shared" si="27"/>
        <v>2024-02</v>
      </c>
      <c r="D840" s="30" t="s">
        <v>15</v>
      </c>
      <c r="E840" s="31" t="s">
        <v>21</v>
      </c>
      <c r="F840" s="18" t="s">
        <v>24</v>
      </c>
      <c r="G840" s="13">
        <v>1826.5</v>
      </c>
      <c r="H840" s="19">
        <v>20000</v>
      </c>
      <c r="I840" s="20">
        <v>3.653</v>
      </c>
      <c r="J840" s="13">
        <v>73060</v>
      </c>
      <c r="K840" s="13">
        <v>38492</v>
      </c>
      <c r="L840" s="13">
        <v>32741.5</v>
      </c>
    </row>
    <row r="841" spans="1:12">
      <c r="A841" s="29">
        <v>45374</v>
      </c>
      <c r="B841" s="29" t="str">
        <f t="shared" si="26"/>
        <v>שבת</v>
      </c>
      <c r="C841" s="18" t="str">
        <f t="shared" si="27"/>
        <v>2024-03</v>
      </c>
      <c r="D841" s="30" t="s">
        <v>15</v>
      </c>
      <c r="E841" s="31" t="s">
        <v>22</v>
      </c>
      <c r="F841" s="18" t="s">
        <v>26</v>
      </c>
      <c r="G841" s="13">
        <v>2852.3250000000003</v>
      </c>
      <c r="H841" s="19">
        <v>31500</v>
      </c>
      <c r="I841" s="20">
        <v>3.6219999999999999</v>
      </c>
      <c r="J841" s="13">
        <v>114093</v>
      </c>
      <c r="K841" s="13">
        <v>25099</v>
      </c>
      <c r="L841" s="13">
        <v>86141.675000000003</v>
      </c>
    </row>
    <row r="842" spans="1:12">
      <c r="A842" s="29">
        <v>45340</v>
      </c>
      <c r="B842" s="29" t="str">
        <f t="shared" si="26"/>
        <v>ראשון</v>
      </c>
      <c r="C842" s="18" t="str">
        <f t="shared" si="27"/>
        <v>2024-02</v>
      </c>
      <c r="D842" s="30" t="s">
        <v>14</v>
      </c>
      <c r="E842" s="31" t="s">
        <v>18</v>
      </c>
      <c r="F842" s="18" t="s">
        <v>25</v>
      </c>
      <c r="G842" s="13">
        <v>992.47500000000002</v>
      </c>
      <c r="H842" s="19">
        <v>11000</v>
      </c>
      <c r="I842" s="20">
        <v>3.609</v>
      </c>
      <c r="J842" s="13">
        <v>39699</v>
      </c>
      <c r="K842" s="13">
        <v>19978</v>
      </c>
      <c r="L842" s="13">
        <v>18728.525000000001</v>
      </c>
    </row>
    <row r="843" spans="1:12">
      <c r="A843" s="29">
        <v>45358</v>
      </c>
      <c r="B843" s="29" t="str">
        <f t="shared" si="26"/>
        <v>חמישי</v>
      </c>
      <c r="C843" s="18" t="str">
        <f t="shared" si="27"/>
        <v>2024-03</v>
      </c>
      <c r="D843" s="30" t="s">
        <v>15</v>
      </c>
      <c r="E843" s="31" t="s">
        <v>22</v>
      </c>
      <c r="F843" s="18" t="s">
        <v>27</v>
      </c>
      <c r="G843" s="13">
        <v>3320.75</v>
      </c>
      <c r="H843" s="19">
        <v>37000</v>
      </c>
      <c r="I843" s="20">
        <v>3.59</v>
      </c>
      <c r="J843" s="13">
        <v>132830</v>
      </c>
      <c r="K843" s="13">
        <v>41359</v>
      </c>
      <c r="L843" s="13">
        <v>88150.25</v>
      </c>
    </row>
    <row r="844" spans="1:12">
      <c r="A844" s="29">
        <v>45475</v>
      </c>
      <c r="B844" s="29" t="str">
        <f t="shared" si="26"/>
        <v>שלישי</v>
      </c>
      <c r="C844" s="18" t="str">
        <f t="shared" si="27"/>
        <v>2024-07</v>
      </c>
      <c r="D844" s="30" t="s">
        <v>13</v>
      </c>
      <c r="E844" s="31" t="s">
        <v>28</v>
      </c>
      <c r="F844" s="18" t="s">
        <v>25</v>
      </c>
      <c r="G844" s="13">
        <v>1694.25</v>
      </c>
      <c r="H844" s="19">
        <v>18000</v>
      </c>
      <c r="I844" s="20">
        <v>3.7650000000000001</v>
      </c>
      <c r="J844" s="13">
        <v>67770</v>
      </c>
      <c r="K844" s="13">
        <v>36427</v>
      </c>
      <c r="L844" s="13">
        <v>29648.75</v>
      </c>
    </row>
    <row r="845" spans="1:12">
      <c r="A845" s="29">
        <v>45477</v>
      </c>
      <c r="B845" s="29" t="str">
        <f t="shared" si="26"/>
        <v>חמישי</v>
      </c>
      <c r="C845" s="18" t="str">
        <f t="shared" si="27"/>
        <v>2024-07</v>
      </c>
      <c r="D845" s="30" t="s">
        <v>14</v>
      </c>
      <c r="E845" s="31" t="s">
        <v>19</v>
      </c>
      <c r="F845" s="18" t="s">
        <v>25</v>
      </c>
      <c r="G845" s="13">
        <v>3320.1375000000003</v>
      </c>
      <c r="H845" s="19">
        <v>35500</v>
      </c>
      <c r="I845" s="20">
        <v>3.7410000000000001</v>
      </c>
      <c r="J845" s="13">
        <v>132805.5</v>
      </c>
      <c r="K845" s="13">
        <v>28178</v>
      </c>
      <c r="L845" s="13">
        <v>101307.3625</v>
      </c>
    </row>
    <row r="846" spans="1:12">
      <c r="A846" s="29">
        <v>45450</v>
      </c>
      <c r="B846" s="29" t="str">
        <f t="shared" si="26"/>
        <v>שישי</v>
      </c>
      <c r="C846" s="18" t="str">
        <f t="shared" si="27"/>
        <v>2024-06</v>
      </c>
      <c r="D846" s="30" t="s">
        <v>13</v>
      </c>
      <c r="E846" s="31" t="s">
        <v>22</v>
      </c>
      <c r="F846" s="18" t="s">
        <v>27</v>
      </c>
      <c r="G846" s="13">
        <v>2565.75</v>
      </c>
      <c r="H846" s="19">
        <v>27500</v>
      </c>
      <c r="I846" s="20">
        <v>3.7320000000000002</v>
      </c>
      <c r="J846" s="13">
        <v>102630</v>
      </c>
      <c r="K846" s="13">
        <v>42676</v>
      </c>
      <c r="L846" s="13">
        <v>57388.25</v>
      </c>
    </row>
    <row r="847" spans="1:12">
      <c r="A847" s="29">
        <v>45594</v>
      </c>
      <c r="B847" s="29" t="str">
        <f t="shared" si="26"/>
        <v>שלישי</v>
      </c>
      <c r="C847" s="18" t="str">
        <f t="shared" si="27"/>
        <v>2024-10</v>
      </c>
      <c r="D847" s="30" t="s">
        <v>17</v>
      </c>
      <c r="E847" s="31" t="s">
        <v>19</v>
      </c>
      <c r="F847" s="18" t="s">
        <v>23</v>
      </c>
      <c r="G847" s="13">
        <v>1778.4</v>
      </c>
      <c r="H847" s="19">
        <v>19000</v>
      </c>
      <c r="I847" s="20">
        <v>3.7440000000000002</v>
      </c>
      <c r="J847" s="13">
        <v>71136</v>
      </c>
      <c r="K847" s="13">
        <v>49579</v>
      </c>
      <c r="L847" s="13">
        <v>19778.599999999999</v>
      </c>
    </row>
    <row r="848" spans="1:12">
      <c r="A848" s="29">
        <v>45606</v>
      </c>
      <c r="B848" s="29" t="str">
        <f t="shared" si="26"/>
        <v>ראשון</v>
      </c>
      <c r="C848" s="18" t="str">
        <f t="shared" si="27"/>
        <v>2024-11</v>
      </c>
      <c r="D848" s="30" t="s">
        <v>17</v>
      </c>
      <c r="E848" s="31" t="s">
        <v>20</v>
      </c>
      <c r="F848" s="18" t="s">
        <v>27</v>
      </c>
      <c r="G848" s="13">
        <v>1628.375</v>
      </c>
      <c r="H848" s="19">
        <v>17500</v>
      </c>
      <c r="I848" s="20">
        <v>3.722</v>
      </c>
      <c r="J848" s="13">
        <v>65135</v>
      </c>
      <c r="K848" s="13">
        <v>29706</v>
      </c>
      <c r="L848" s="13">
        <v>33800.625</v>
      </c>
    </row>
    <row r="849" spans="1:12">
      <c r="A849" s="29">
        <v>45431</v>
      </c>
      <c r="B849" s="29" t="str">
        <f t="shared" si="26"/>
        <v>ראשון</v>
      </c>
      <c r="C849" s="18" t="str">
        <f t="shared" si="27"/>
        <v>2024-05</v>
      </c>
      <c r="D849" s="30" t="s">
        <v>15</v>
      </c>
      <c r="E849" s="31" t="s">
        <v>19</v>
      </c>
      <c r="F849" s="18" t="s">
        <v>24</v>
      </c>
      <c r="G849" s="13">
        <v>1300.6000000000001</v>
      </c>
      <c r="H849" s="19">
        <v>14000</v>
      </c>
      <c r="I849" s="20">
        <v>3.7160000000000002</v>
      </c>
      <c r="J849" s="13">
        <v>52024</v>
      </c>
      <c r="K849" s="13">
        <v>39092</v>
      </c>
      <c r="L849" s="13">
        <v>11631.4</v>
      </c>
    </row>
    <row r="850" spans="1:12">
      <c r="A850" s="29">
        <v>45322</v>
      </c>
      <c r="B850" s="29" t="str">
        <f t="shared" si="26"/>
        <v>רביעי</v>
      </c>
      <c r="C850" s="18" t="str">
        <f t="shared" si="27"/>
        <v>2024-01</v>
      </c>
      <c r="D850" s="30" t="s">
        <v>15</v>
      </c>
      <c r="E850" s="31" t="s">
        <v>28</v>
      </c>
      <c r="F850" s="18" t="s">
        <v>25</v>
      </c>
      <c r="G850" s="13">
        <v>1817.5</v>
      </c>
      <c r="H850" s="19">
        <v>20000</v>
      </c>
      <c r="I850" s="20">
        <v>3.6349999999999998</v>
      </c>
      <c r="J850" s="13">
        <v>72700</v>
      </c>
      <c r="K850" s="13">
        <v>39600</v>
      </c>
      <c r="L850" s="13">
        <v>31282.5</v>
      </c>
    </row>
    <row r="851" spans="1:12">
      <c r="A851" s="29">
        <v>45549</v>
      </c>
      <c r="B851" s="29" t="str">
        <f t="shared" si="26"/>
        <v>שבת</v>
      </c>
      <c r="C851" s="18" t="str">
        <f t="shared" si="27"/>
        <v>2024-09</v>
      </c>
      <c r="D851" s="30" t="s">
        <v>17</v>
      </c>
      <c r="E851" s="31" t="s">
        <v>19</v>
      </c>
      <c r="F851" s="18" t="s">
        <v>26</v>
      </c>
      <c r="G851" s="13">
        <v>2455.8875000000003</v>
      </c>
      <c r="H851" s="19">
        <v>26500</v>
      </c>
      <c r="I851" s="20">
        <v>3.7069999999999999</v>
      </c>
      <c r="J851" s="13">
        <v>98235.5</v>
      </c>
      <c r="K851" s="13">
        <v>40422</v>
      </c>
      <c r="L851" s="13">
        <v>55357.612500000003</v>
      </c>
    </row>
    <row r="852" spans="1:12">
      <c r="A852" s="29">
        <v>45560</v>
      </c>
      <c r="B852" s="29" t="str">
        <f t="shared" si="26"/>
        <v>רביעי</v>
      </c>
      <c r="C852" s="18" t="str">
        <f t="shared" si="27"/>
        <v>2024-09</v>
      </c>
      <c r="D852" s="30" t="s">
        <v>15</v>
      </c>
      <c r="E852" s="31" t="s">
        <v>19</v>
      </c>
      <c r="F852" s="18" t="s">
        <v>23</v>
      </c>
      <c r="G852" s="13">
        <v>1503.2</v>
      </c>
      <c r="H852" s="19">
        <v>16000</v>
      </c>
      <c r="I852" s="20">
        <v>3.758</v>
      </c>
      <c r="J852" s="13">
        <v>60128</v>
      </c>
      <c r="K852" s="13">
        <v>22896</v>
      </c>
      <c r="L852" s="13">
        <v>35728.800000000003</v>
      </c>
    </row>
    <row r="853" spans="1:12">
      <c r="A853" s="29">
        <v>45566</v>
      </c>
      <c r="B853" s="29" t="str">
        <f t="shared" si="26"/>
        <v>שלישי</v>
      </c>
      <c r="C853" s="18" t="str">
        <f t="shared" si="27"/>
        <v>2024-10</v>
      </c>
      <c r="D853" s="30" t="s">
        <v>16</v>
      </c>
      <c r="E853" s="31" t="s">
        <v>18</v>
      </c>
      <c r="F853" s="18" t="s">
        <v>23</v>
      </c>
      <c r="G853" s="13">
        <v>1488.8000000000002</v>
      </c>
      <c r="H853" s="19">
        <v>16000</v>
      </c>
      <c r="I853" s="20">
        <v>3.722</v>
      </c>
      <c r="J853" s="13">
        <v>59552</v>
      </c>
      <c r="K853" s="13">
        <v>43623</v>
      </c>
      <c r="L853" s="13">
        <v>14440.2</v>
      </c>
    </row>
    <row r="854" spans="1:12">
      <c r="A854" s="29">
        <v>45512</v>
      </c>
      <c r="B854" s="29" t="str">
        <f t="shared" si="26"/>
        <v>חמישי</v>
      </c>
      <c r="C854" s="18" t="str">
        <f t="shared" si="27"/>
        <v>2024-08</v>
      </c>
      <c r="D854" s="30" t="s">
        <v>17</v>
      </c>
      <c r="E854" s="31" t="s">
        <v>22</v>
      </c>
      <c r="F854" s="18" t="s">
        <v>25</v>
      </c>
      <c r="G854" s="13">
        <v>3697.2000000000003</v>
      </c>
      <c r="H854" s="19">
        <v>39000</v>
      </c>
      <c r="I854" s="20">
        <v>3.7919999999999998</v>
      </c>
      <c r="J854" s="13">
        <v>147888</v>
      </c>
      <c r="K854" s="13">
        <v>42737</v>
      </c>
      <c r="L854" s="13">
        <v>101453.8</v>
      </c>
    </row>
    <row r="855" spans="1:12">
      <c r="A855" s="29">
        <v>45386</v>
      </c>
      <c r="B855" s="29" t="str">
        <f t="shared" si="26"/>
        <v>חמישי</v>
      </c>
      <c r="C855" s="18" t="str">
        <f t="shared" si="27"/>
        <v>2024-04</v>
      </c>
      <c r="D855" s="30" t="s">
        <v>17</v>
      </c>
      <c r="E855" s="31" t="s">
        <v>19</v>
      </c>
      <c r="F855" s="18" t="s">
        <v>26</v>
      </c>
      <c r="G855" s="13">
        <v>1021.9000000000001</v>
      </c>
      <c r="H855" s="19">
        <v>11000</v>
      </c>
      <c r="I855" s="20">
        <v>3.7160000000000002</v>
      </c>
      <c r="J855" s="13">
        <v>40876</v>
      </c>
      <c r="K855" s="13">
        <v>46500</v>
      </c>
      <c r="L855" s="13">
        <v>-6645.9</v>
      </c>
    </row>
    <row r="856" spans="1:12">
      <c r="A856" s="29">
        <v>45475</v>
      </c>
      <c r="B856" s="29" t="str">
        <f t="shared" si="26"/>
        <v>שלישי</v>
      </c>
      <c r="C856" s="18" t="str">
        <f t="shared" si="27"/>
        <v>2024-07</v>
      </c>
      <c r="D856" s="30" t="s">
        <v>15</v>
      </c>
      <c r="E856" s="31" t="s">
        <v>21</v>
      </c>
      <c r="F856" s="18" t="s">
        <v>24</v>
      </c>
      <c r="G856" s="13">
        <v>1882.5</v>
      </c>
      <c r="H856" s="19">
        <v>20000</v>
      </c>
      <c r="I856" s="20">
        <v>3.7650000000000001</v>
      </c>
      <c r="J856" s="13">
        <v>75300</v>
      </c>
      <c r="K856" s="13">
        <v>19374</v>
      </c>
      <c r="L856" s="13">
        <v>54043.5</v>
      </c>
    </row>
    <row r="857" spans="1:12">
      <c r="A857" s="29">
        <v>45543</v>
      </c>
      <c r="B857" s="29" t="str">
        <f t="shared" si="26"/>
        <v>ראשון</v>
      </c>
      <c r="C857" s="18" t="str">
        <f t="shared" si="27"/>
        <v>2024-09</v>
      </c>
      <c r="D857" s="30" t="s">
        <v>17</v>
      </c>
      <c r="E857" s="31" t="s">
        <v>20</v>
      </c>
      <c r="F857" s="18" t="s">
        <v>23</v>
      </c>
      <c r="G857" s="13">
        <v>1018.6</v>
      </c>
      <c r="H857" s="19">
        <v>11000</v>
      </c>
      <c r="I857" s="20">
        <v>3.7040000000000002</v>
      </c>
      <c r="J857" s="13">
        <v>40744</v>
      </c>
      <c r="K857" s="13">
        <v>19443</v>
      </c>
      <c r="L857" s="13">
        <v>20282.400000000001</v>
      </c>
    </row>
    <row r="858" spans="1:12">
      <c r="A858" s="29">
        <v>45453</v>
      </c>
      <c r="B858" s="29" t="str">
        <f t="shared" si="26"/>
        <v>שני</v>
      </c>
      <c r="C858" s="18" t="str">
        <f t="shared" si="27"/>
        <v>2024-06</v>
      </c>
      <c r="D858" s="30" t="s">
        <v>14</v>
      </c>
      <c r="E858" s="31" t="s">
        <v>19</v>
      </c>
      <c r="F858" s="18" t="s">
        <v>24</v>
      </c>
      <c r="G858" s="13">
        <v>2391.9</v>
      </c>
      <c r="H858" s="19">
        <v>25500</v>
      </c>
      <c r="I858" s="20">
        <v>3.7519999999999998</v>
      </c>
      <c r="J858" s="13">
        <v>95676</v>
      </c>
      <c r="K858" s="13">
        <v>21618</v>
      </c>
      <c r="L858" s="13">
        <v>71666.100000000006</v>
      </c>
    </row>
    <row r="859" spans="1:12">
      <c r="A859" s="29">
        <v>45613</v>
      </c>
      <c r="B859" s="29" t="str">
        <f t="shared" si="26"/>
        <v>ראשון</v>
      </c>
      <c r="C859" s="18" t="str">
        <f t="shared" si="27"/>
        <v>2024-11</v>
      </c>
      <c r="D859" s="30" t="s">
        <v>17</v>
      </c>
      <c r="E859" s="31" t="s">
        <v>18</v>
      </c>
      <c r="F859" s="18" t="s">
        <v>23</v>
      </c>
      <c r="G859" s="13">
        <v>2479.7375000000002</v>
      </c>
      <c r="H859" s="19">
        <v>26500</v>
      </c>
      <c r="I859" s="20">
        <v>3.7429999999999999</v>
      </c>
      <c r="J859" s="13">
        <v>99189.5</v>
      </c>
      <c r="K859" s="13">
        <v>18708</v>
      </c>
      <c r="L859" s="13">
        <v>78001.762499999997</v>
      </c>
    </row>
    <row r="860" spans="1:12">
      <c r="A860" s="29">
        <v>45397</v>
      </c>
      <c r="B860" s="29" t="str">
        <f t="shared" si="26"/>
        <v>שני</v>
      </c>
      <c r="C860" s="18" t="str">
        <f t="shared" si="27"/>
        <v>2024-04</v>
      </c>
      <c r="D860" s="30" t="s">
        <v>15</v>
      </c>
      <c r="E860" s="31" t="s">
        <v>28</v>
      </c>
      <c r="F860" s="18" t="s">
        <v>27</v>
      </c>
      <c r="G860" s="13">
        <v>2972.8</v>
      </c>
      <c r="H860" s="19">
        <v>32000</v>
      </c>
      <c r="I860" s="20">
        <v>3.7160000000000002</v>
      </c>
      <c r="J860" s="13">
        <v>118912</v>
      </c>
      <c r="K860" s="13">
        <v>17079</v>
      </c>
      <c r="L860" s="13">
        <v>98860.2</v>
      </c>
    </row>
    <row r="861" spans="1:12">
      <c r="A861" s="29">
        <v>45307</v>
      </c>
      <c r="B861" s="29" t="str">
        <f t="shared" si="26"/>
        <v>שלישי</v>
      </c>
      <c r="C861" s="18" t="str">
        <f t="shared" si="27"/>
        <v>2024-01</v>
      </c>
      <c r="D861" s="30" t="s">
        <v>14</v>
      </c>
      <c r="E861" s="31" t="s">
        <v>21</v>
      </c>
      <c r="F861" s="18" t="s">
        <v>23</v>
      </c>
      <c r="G861" s="13">
        <v>942</v>
      </c>
      <c r="H861" s="19">
        <v>10000</v>
      </c>
      <c r="I861" s="20">
        <v>3.7679999999999998</v>
      </c>
      <c r="J861" s="13">
        <v>37680</v>
      </c>
      <c r="K861" s="13">
        <v>37165</v>
      </c>
      <c r="L861" s="13">
        <v>-427</v>
      </c>
    </row>
    <row r="862" spans="1:12">
      <c r="A862" s="29">
        <v>45536</v>
      </c>
      <c r="B862" s="29" t="str">
        <f t="shared" si="26"/>
        <v>ראשון</v>
      </c>
      <c r="C862" s="18" t="str">
        <f t="shared" si="27"/>
        <v>2024-09</v>
      </c>
      <c r="D862" s="30" t="s">
        <v>13</v>
      </c>
      <c r="E862" s="31" t="s">
        <v>21</v>
      </c>
      <c r="F862" s="18" t="s">
        <v>26</v>
      </c>
      <c r="G862" s="13">
        <v>3199</v>
      </c>
      <c r="H862" s="19">
        <v>35000</v>
      </c>
      <c r="I862" s="20">
        <v>3.6560000000000001</v>
      </c>
      <c r="J862" s="13">
        <v>127960</v>
      </c>
      <c r="K862" s="13">
        <v>19548</v>
      </c>
      <c r="L862" s="13">
        <v>105213</v>
      </c>
    </row>
    <row r="863" spans="1:12">
      <c r="A863" s="29">
        <v>45493</v>
      </c>
      <c r="B863" s="29" t="str">
        <f t="shared" si="26"/>
        <v>שבת</v>
      </c>
      <c r="C863" s="18" t="str">
        <f t="shared" si="27"/>
        <v>2024-07</v>
      </c>
      <c r="D863" s="30" t="s">
        <v>13</v>
      </c>
      <c r="E863" s="31" t="s">
        <v>28</v>
      </c>
      <c r="F863" s="18" t="s">
        <v>26</v>
      </c>
      <c r="G863" s="13">
        <v>3662</v>
      </c>
      <c r="H863" s="19">
        <v>40000</v>
      </c>
      <c r="I863" s="20">
        <v>3.6619999999999999</v>
      </c>
      <c r="J863" s="13">
        <v>146480</v>
      </c>
      <c r="K863" s="13">
        <v>26643</v>
      </c>
      <c r="L863" s="13">
        <v>116175</v>
      </c>
    </row>
    <row r="864" spans="1:12">
      <c r="A864" s="29">
        <v>45490</v>
      </c>
      <c r="B864" s="29" t="str">
        <f t="shared" si="26"/>
        <v>רביעי</v>
      </c>
      <c r="C864" s="18" t="str">
        <f t="shared" si="27"/>
        <v>2024-07</v>
      </c>
      <c r="D864" s="30" t="s">
        <v>13</v>
      </c>
      <c r="E864" s="31" t="s">
        <v>20</v>
      </c>
      <c r="F864" s="18" t="s">
        <v>25</v>
      </c>
      <c r="G864" s="13">
        <v>1088.1000000000001</v>
      </c>
      <c r="H864" s="19">
        <v>12000</v>
      </c>
      <c r="I864" s="20">
        <v>3.6269999999999998</v>
      </c>
      <c r="J864" s="13">
        <v>43524</v>
      </c>
      <c r="K864" s="13">
        <v>47510</v>
      </c>
      <c r="L864" s="13">
        <v>-5074.1000000000004</v>
      </c>
    </row>
    <row r="865" spans="1:12">
      <c r="A865" s="29">
        <v>45484</v>
      </c>
      <c r="B865" s="29" t="str">
        <f t="shared" si="26"/>
        <v>חמישי</v>
      </c>
      <c r="C865" s="18" t="str">
        <f t="shared" si="27"/>
        <v>2024-07</v>
      </c>
      <c r="D865" s="30" t="s">
        <v>17</v>
      </c>
      <c r="E865" s="31" t="s">
        <v>28</v>
      </c>
      <c r="F865" s="18" t="s">
        <v>23</v>
      </c>
      <c r="G865" s="13">
        <v>1820.5</v>
      </c>
      <c r="H865" s="19">
        <v>20000</v>
      </c>
      <c r="I865" s="20">
        <v>3.641</v>
      </c>
      <c r="J865" s="13">
        <v>72820</v>
      </c>
      <c r="K865" s="13">
        <v>43954</v>
      </c>
      <c r="L865" s="13">
        <v>27045.5</v>
      </c>
    </row>
    <row r="866" spans="1:12">
      <c r="A866" s="29">
        <v>45351</v>
      </c>
      <c r="B866" s="29" t="str">
        <f t="shared" si="26"/>
        <v>חמישי</v>
      </c>
      <c r="C866" s="18" t="str">
        <f t="shared" si="27"/>
        <v>2024-02</v>
      </c>
      <c r="D866" s="30" t="s">
        <v>17</v>
      </c>
      <c r="E866" s="31" t="s">
        <v>28</v>
      </c>
      <c r="F866" s="18" t="s">
        <v>23</v>
      </c>
      <c r="G866" s="13">
        <v>1568</v>
      </c>
      <c r="H866" s="19">
        <v>17500</v>
      </c>
      <c r="I866" s="20">
        <v>3.5840000000000001</v>
      </c>
      <c r="J866" s="13">
        <v>62720</v>
      </c>
      <c r="K866" s="13">
        <v>35862</v>
      </c>
      <c r="L866" s="13">
        <v>25290</v>
      </c>
    </row>
    <row r="867" spans="1:12">
      <c r="A867" s="29">
        <v>45500</v>
      </c>
      <c r="B867" s="29" t="str">
        <f t="shared" si="26"/>
        <v>שבת</v>
      </c>
      <c r="C867" s="18" t="str">
        <f t="shared" si="27"/>
        <v>2024-07</v>
      </c>
      <c r="D867" s="30" t="s">
        <v>13</v>
      </c>
      <c r="E867" s="31" t="s">
        <v>21</v>
      </c>
      <c r="F867" s="18" t="s">
        <v>25</v>
      </c>
      <c r="G867" s="13">
        <v>1242</v>
      </c>
      <c r="H867" s="19">
        <v>13500</v>
      </c>
      <c r="I867" s="20">
        <v>3.68</v>
      </c>
      <c r="J867" s="13">
        <v>49680</v>
      </c>
      <c r="K867" s="13">
        <v>44495</v>
      </c>
      <c r="L867" s="13">
        <v>3943</v>
      </c>
    </row>
    <row r="868" spans="1:12">
      <c r="A868" s="29">
        <v>45595</v>
      </c>
      <c r="B868" s="29" t="str">
        <f t="shared" si="26"/>
        <v>רביעי</v>
      </c>
      <c r="C868" s="18" t="str">
        <f t="shared" si="27"/>
        <v>2024-10</v>
      </c>
      <c r="D868" s="30" t="s">
        <v>14</v>
      </c>
      <c r="E868" s="31" t="s">
        <v>28</v>
      </c>
      <c r="F868" s="18" t="s">
        <v>26</v>
      </c>
      <c r="G868" s="13">
        <v>2828.1125000000002</v>
      </c>
      <c r="H868" s="19">
        <v>30500</v>
      </c>
      <c r="I868" s="20">
        <v>3.7090000000000001</v>
      </c>
      <c r="J868" s="13">
        <v>113124.5</v>
      </c>
      <c r="K868" s="13">
        <v>30877</v>
      </c>
      <c r="L868" s="13">
        <v>79419.387499999997</v>
      </c>
    </row>
    <row r="869" spans="1:12">
      <c r="A869" s="29">
        <v>45493</v>
      </c>
      <c r="B869" s="29" t="str">
        <f t="shared" si="26"/>
        <v>שבת</v>
      </c>
      <c r="C869" s="18" t="str">
        <f t="shared" si="27"/>
        <v>2024-07</v>
      </c>
      <c r="D869" s="30" t="s">
        <v>17</v>
      </c>
      <c r="E869" s="31" t="s">
        <v>21</v>
      </c>
      <c r="F869" s="18" t="s">
        <v>24</v>
      </c>
      <c r="G869" s="13">
        <v>1144.375</v>
      </c>
      <c r="H869" s="19">
        <v>12500</v>
      </c>
      <c r="I869" s="20">
        <v>3.6619999999999999</v>
      </c>
      <c r="J869" s="13">
        <v>45775</v>
      </c>
      <c r="K869" s="13">
        <v>33942</v>
      </c>
      <c r="L869" s="13">
        <v>10688.625</v>
      </c>
    </row>
    <row r="870" spans="1:12">
      <c r="A870" s="29">
        <v>45419</v>
      </c>
      <c r="B870" s="29" t="str">
        <f t="shared" si="26"/>
        <v>שלישי</v>
      </c>
      <c r="C870" s="18" t="str">
        <f t="shared" si="27"/>
        <v>2024-05</v>
      </c>
      <c r="D870" s="30" t="s">
        <v>16</v>
      </c>
      <c r="E870" s="31" t="s">
        <v>19</v>
      </c>
      <c r="F870" s="18" t="s">
        <v>25</v>
      </c>
      <c r="G870" s="13">
        <v>2512.3500000000004</v>
      </c>
      <c r="H870" s="19">
        <v>27000</v>
      </c>
      <c r="I870" s="20">
        <v>3.722</v>
      </c>
      <c r="J870" s="13">
        <v>100494</v>
      </c>
      <c r="K870" s="13">
        <v>15907</v>
      </c>
      <c r="L870" s="13">
        <v>82074.649999999994</v>
      </c>
    </row>
    <row r="871" spans="1:12">
      <c r="A871" s="29">
        <v>45622</v>
      </c>
      <c r="B871" s="29" t="str">
        <f t="shared" si="26"/>
        <v>שלישי</v>
      </c>
      <c r="C871" s="18" t="str">
        <f t="shared" si="27"/>
        <v>2024-11</v>
      </c>
      <c r="D871" s="30" t="s">
        <v>17</v>
      </c>
      <c r="E871" s="31" t="s">
        <v>19</v>
      </c>
      <c r="F871" s="18" t="s">
        <v>23</v>
      </c>
      <c r="G871" s="13">
        <v>910.75</v>
      </c>
      <c r="H871" s="19">
        <v>10000</v>
      </c>
      <c r="I871" s="20">
        <v>3.6429999999999998</v>
      </c>
      <c r="J871" s="13">
        <v>36430</v>
      </c>
      <c r="K871" s="13">
        <v>20566</v>
      </c>
      <c r="L871" s="13">
        <v>14953.25</v>
      </c>
    </row>
    <row r="872" spans="1:12">
      <c r="A872" s="29">
        <v>45465</v>
      </c>
      <c r="B872" s="29" t="str">
        <f t="shared" si="26"/>
        <v>שבת</v>
      </c>
      <c r="C872" s="18" t="str">
        <f t="shared" si="27"/>
        <v>2024-06</v>
      </c>
      <c r="D872" s="30" t="s">
        <v>15</v>
      </c>
      <c r="E872" s="31" t="s">
        <v>19</v>
      </c>
      <c r="F872" s="18" t="s">
        <v>26</v>
      </c>
      <c r="G872" s="13">
        <v>1261.9125000000001</v>
      </c>
      <c r="H872" s="19">
        <v>13500</v>
      </c>
      <c r="I872" s="20">
        <v>3.7389999999999999</v>
      </c>
      <c r="J872" s="13">
        <v>50476.5</v>
      </c>
      <c r="K872" s="13">
        <v>15726</v>
      </c>
      <c r="L872" s="13">
        <v>33488.587500000001</v>
      </c>
    </row>
    <row r="873" spans="1:12">
      <c r="A873" s="29">
        <v>45573</v>
      </c>
      <c r="B873" s="29" t="str">
        <f t="shared" si="26"/>
        <v>שלישי</v>
      </c>
      <c r="C873" s="18" t="str">
        <f t="shared" si="27"/>
        <v>2024-10</v>
      </c>
      <c r="D873" s="30" t="s">
        <v>14</v>
      </c>
      <c r="E873" s="31" t="s">
        <v>18</v>
      </c>
      <c r="F873" s="18" t="s">
        <v>27</v>
      </c>
      <c r="G873" s="13">
        <v>3111.9</v>
      </c>
      <c r="H873" s="19">
        <v>33000</v>
      </c>
      <c r="I873" s="20">
        <v>3.7719999999999998</v>
      </c>
      <c r="J873" s="13">
        <v>124476</v>
      </c>
      <c r="K873" s="13">
        <v>21180</v>
      </c>
      <c r="L873" s="13">
        <v>100184.1</v>
      </c>
    </row>
    <row r="874" spans="1:12">
      <c r="A874" s="29">
        <v>45443</v>
      </c>
      <c r="B874" s="29" t="str">
        <f t="shared" si="26"/>
        <v>שישי</v>
      </c>
      <c r="C874" s="18" t="str">
        <f t="shared" si="27"/>
        <v>2024-05</v>
      </c>
      <c r="D874" s="30" t="s">
        <v>17</v>
      </c>
      <c r="E874" s="31" t="s">
        <v>18</v>
      </c>
      <c r="F874" s="18" t="s">
        <v>26</v>
      </c>
      <c r="G874" s="13">
        <v>1440.7250000000001</v>
      </c>
      <c r="H874" s="19">
        <v>15500</v>
      </c>
      <c r="I874" s="20">
        <v>3.718</v>
      </c>
      <c r="J874" s="13">
        <v>57629</v>
      </c>
      <c r="K874" s="13">
        <v>37964</v>
      </c>
      <c r="L874" s="13">
        <v>18224.275000000001</v>
      </c>
    </row>
    <row r="875" spans="1:12">
      <c r="A875" s="29">
        <v>45384</v>
      </c>
      <c r="B875" s="29" t="str">
        <f t="shared" si="26"/>
        <v>שלישי</v>
      </c>
      <c r="C875" s="18" t="str">
        <f t="shared" si="27"/>
        <v>2024-04</v>
      </c>
      <c r="D875" s="30" t="s">
        <v>15</v>
      </c>
      <c r="E875" s="31" t="s">
        <v>20</v>
      </c>
      <c r="F875" s="18" t="s">
        <v>24</v>
      </c>
      <c r="G875" s="13">
        <v>3188.6625000000004</v>
      </c>
      <c r="H875" s="19">
        <v>34500</v>
      </c>
      <c r="I875" s="20">
        <v>3.6970000000000001</v>
      </c>
      <c r="J875" s="13">
        <v>127546.5</v>
      </c>
      <c r="K875" s="13">
        <v>49203</v>
      </c>
      <c r="L875" s="13">
        <v>75154.837499999994</v>
      </c>
    </row>
    <row r="876" spans="1:12">
      <c r="A876" s="29">
        <v>45468</v>
      </c>
      <c r="B876" s="29" t="str">
        <f t="shared" si="26"/>
        <v>שלישי</v>
      </c>
      <c r="C876" s="18" t="str">
        <f t="shared" si="27"/>
        <v>2024-06</v>
      </c>
      <c r="D876" s="30" t="s">
        <v>15</v>
      </c>
      <c r="E876" s="31" t="s">
        <v>19</v>
      </c>
      <c r="F876" s="18" t="s">
        <v>24</v>
      </c>
      <c r="G876" s="13">
        <v>3585.3125</v>
      </c>
      <c r="H876" s="19">
        <v>38500</v>
      </c>
      <c r="I876" s="20">
        <v>3.7250000000000001</v>
      </c>
      <c r="J876" s="13">
        <v>143412.5</v>
      </c>
      <c r="K876" s="13">
        <v>25444</v>
      </c>
      <c r="L876" s="13">
        <v>114383.1875</v>
      </c>
    </row>
    <row r="877" spans="1:12">
      <c r="A877" s="29">
        <v>45516</v>
      </c>
      <c r="B877" s="29" t="str">
        <f t="shared" si="26"/>
        <v>שני</v>
      </c>
      <c r="C877" s="18" t="str">
        <f t="shared" si="27"/>
        <v>2024-08</v>
      </c>
      <c r="D877" s="30" t="s">
        <v>15</v>
      </c>
      <c r="E877" s="31" t="s">
        <v>21</v>
      </c>
      <c r="F877" s="18" t="s">
        <v>24</v>
      </c>
      <c r="G877" s="13">
        <v>3675.75</v>
      </c>
      <c r="H877" s="19">
        <v>39000</v>
      </c>
      <c r="I877" s="20">
        <v>3.77</v>
      </c>
      <c r="J877" s="13">
        <v>147030</v>
      </c>
      <c r="K877" s="13">
        <v>45565</v>
      </c>
      <c r="L877" s="13">
        <v>97789.25</v>
      </c>
    </row>
    <row r="878" spans="1:12">
      <c r="A878" s="29">
        <v>45553</v>
      </c>
      <c r="B878" s="29" t="str">
        <f t="shared" si="26"/>
        <v>רביעי</v>
      </c>
      <c r="C878" s="18" t="str">
        <f t="shared" si="27"/>
        <v>2024-09</v>
      </c>
      <c r="D878" s="30" t="s">
        <v>17</v>
      </c>
      <c r="E878" s="31" t="s">
        <v>19</v>
      </c>
      <c r="F878" s="18" t="s">
        <v>27</v>
      </c>
      <c r="G878" s="13">
        <v>1320.5500000000002</v>
      </c>
      <c r="H878" s="19">
        <v>14000</v>
      </c>
      <c r="I878" s="20">
        <v>3.7730000000000001</v>
      </c>
      <c r="J878" s="13">
        <v>52822</v>
      </c>
      <c r="K878" s="13">
        <v>36450</v>
      </c>
      <c r="L878" s="13">
        <v>15051.45</v>
      </c>
    </row>
    <row r="879" spans="1:12">
      <c r="A879" s="29">
        <v>45481</v>
      </c>
      <c r="B879" s="29" t="str">
        <f t="shared" si="26"/>
        <v>שני</v>
      </c>
      <c r="C879" s="18" t="str">
        <f t="shared" si="27"/>
        <v>2024-07</v>
      </c>
      <c r="D879" s="30" t="s">
        <v>17</v>
      </c>
      <c r="E879" s="31" t="s">
        <v>22</v>
      </c>
      <c r="F879" s="18" t="s">
        <v>24</v>
      </c>
      <c r="G879" s="13">
        <v>1427.9375</v>
      </c>
      <c r="H879" s="19">
        <v>15500</v>
      </c>
      <c r="I879" s="20">
        <v>3.6850000000000001</v>
      </c>
      <c r="J879" s="13">
        <v>57117.5</v>
      </c>
      <c r="K879" s="13">
        <v>32277</v>
      </c>
      <c r="L879" s="13">
        <v>23412.5625</v>
      </c>
    </row>
    <row r="880" spans="1:12">
      <c r="A880" s="29">
        <v>45374</v>
      </c>
      <c r="B880" s="29" t="str">
        <f t="shared" si="26"/>
        <v>שבת</v>
      </c>
      <c r="C880" s="18" t="str">
        <f t="shared" si="27"/>
        <v>2024-03</v>
      </c>
      <c r="D880" s="30" t="s">
        <v>13</v>
      </c>
      <c r="E880" s="31" t="s">
        <v>20</v>
      </c>
      <c r="F880" s="18" t="s">
        <v>23</v>
      </c>
      <c r="G880" s="13">
        <v>2625.9500000000003</v>
      </c>
      <c r="H880" s="19">
        <v>29000</v>
      </c>
      <c r="I880" s="20">
        <v>3.6219999999999999</v>
      </c>
      <c r="J880" s="13">
        <v>105038</v>
      </c>
      <c r="K880" s="13">
        <v>49690</v>
      </c>
      <c r="L880" s="13">
        <v>52722.05</v>
      </c>
    </row>
    <row r="881" spans="1:12">
      <c r="A881" s="29">
        <v>45547</v>
      </c>
      <c r="B881" s="29" t="str">
        <f t="shared" si="26"/>
        <v>חמישי</v>
      </c>
      <c r="C881" s="18" t="str">
        <f t="shared" si="27"/>
        <v>2024-09</v>
      </c>
      <c r="D881" s="30" t="s">
        <v>17</v>
      </c>
      <c r="E881" s="31" t="s">
        <v>20</v>
      </c>
      <c r="F881" s="18" t="s">
        <v>26</v>
      </c>
      <c r="G881" s="13">
        <v>1970.325</v>
      </c>
      <c r="H881" s="19">
        <v>21000</v>
      </c>
      <c r="I881" s="20">
        <v>3.7530000000000001</v>
      </c>
      <c r="J881" s="13">
        <v>78813</v>
      </c>
      <c r="K881" s="13">
        <v>47911</v>
      </c>
      <c r="L881" s="13">
        <v>28931.674999999999</v>
      </c>
    </row>
    <row r="882" spans="1:12">
      <c r="A882" s="29">
        <v>45427</v>
      </c>
      <c r="B882" s="29" t="str">
        <f t="shared" si="26"/>
        <v>רביעי</v>
      </c>
      <c r="C882" s="18" t="str">
        <f t="shared" si="27"/>
        <v>2024-05</v>
      </c>
      <c r="D882" s="30" t="s">
        <v>13</v>
      </c>
      <c r="E882" s="31" t="s">
        <v>21</v>
      </c>
      <c r="F882" s="18" t="s">
        <v>26</v>
      </c>
      <c r="G882" s="13">
        <v>1847.5</v>
      </c>
      <c r="H882" s="19">
        <v>20000</v>
      </c>
      <c r="I882" s="20">
        <v>3.6949999999999998</v>
      </c>
      <c r="J882" s="13">
        <v>73900</v>
      </c>
      <c r="K882" s="13">
        <v>22398</v>
      </c>
      <c r="L882" s="13">
        <v>49654.5</v>
      </c>
    </row>
    <row r="883" spans="1:12">
      <c r="A883" s="29">
        <v>45487</v>
      </c>
      <c r="B883" s="29" t="str">
        <f t="shared" si="26"/>
        <v>ראשון</v>
      </c>
      <c r="C883" s="18" t="str">
        <f t="shared" si="27"/>
        <v>2024-07</v>
      </c>
      <c r="D883" s="30" t="s">
        <v>16</v>
      </c>
      <c r="E883" s="31" t="s">
        <v>18</v>
      </c>
      <c r="F883" s="18" t="s">
        <v>24</v>
      </c>
      <c r="G883" s="13">
        <v>1229.1750000000002</v>
      </c>
      <c r="H883" s="19">
        <v>13500</v>
      </c>
      <c r="I883" s="20">
        <v>3.6419999999999999</v>
      </c>
      <c r="J883" s="13">
        <v>49167</v>
      </c>
      <c r="K883" s="13">
        <v>37511</v>
      </c>
      <c r="L883" s="13">
        <v>10426.825000000001</v>
      </c>
    </row>
    <row r="884" spans="1:12">
      <c r="A884" s="29">
        <v>45323</v>
      </c>
      <c r="B884" s="29" t="str">
        <f t="shared" si="26"/>
        <v>חמישי</v>
      </c>
      <c r="C884" s="18" t="str">
        <f t="shared" si="27"/>
        <v>2024-02</v>
      </c>
      <c r="D884" s="30" t="s">
        <v>14</v>
      </c>
      <c r="E884" s="31" t="s">
        <v>18</v>
      </c>
      <c r="F884" s="18" t="s">
        <v>25</v>
      </c>
      <c r="G884" s="13">
        <v>3013.7250000000004</v>
      </c>
      <c r="H884" s="19">
        <v>33000</v>
      </c>
      <c r="I884" s="20">
        <v>3.653</v>
      </c>
      <c r="J884" s="13">
        <v>120549</v>
      </c>
      <c r="K884" s="13">
        <v>33875</v>
      </c>
      <c r="L884" s="13">
        <v>83660.274999999994</v>
      </c>
    </row>
    <row r="885" spans="1:12">
      <c r="A885" s="29">
        <v>45284</v>
      </c>
      <c r="B885" s="29" t="str">
        <f t="shared" si="26"/>
        <v>ראשון</v>
      </c>
      <c r="C885" s="18" t="str">
        <f t="shared" si="27"/>
        <v>2023-12</v>
      </c>
      <c r="D885" s="30" t="s">
        <v>15</v>
      </c>
      <c r="E885" s="31" t="s">
        <v>20</v>
      </c>
      <c r="F885" s="18" t="s">
        <v>27</v>
      </c>
      <c r="G885" s="13">
        <v>2249.375</v>
      </c>
      <c r="H885" s="19">
        <v>25000</v>
      </c>
      <c r="I885" s="20">
        <v>3.5990000000000002</v>
      </c>
      <c r="J885" s="13">
        <v>89975</v>
      </c>
      <c r="K885" s="13">
        <v>33878</v>
      </c>
      <c r="L885" s="13">
        <v>53847.625</v>
      </c>
    </row>
    <row r="886" spans="1:12">
      <c r="A886" s="29">
        <v>45602</v>
      </c>
      <c r="B886" s="29" t="str">
        <f t="shared" si="26"/>
        <v>רביעי</v>
      </c>
      <c r="C886" s="18" t="str">
        <f t="shared" si="27"/>
        <v>2024-11</v>
      </c>
      <c r="D886" s="30" t="s">
        <v>15</v>
      </c>
      <c r="E886" s="31" t="s">
        <v>21</v>
      </c>
      <c r="F886" s="18" t="s">
        <v>27</v>
      </c>
      <c r="G886" s="13">
        <v>3271.625</v>
      </c>
      <c r="H886" s="19">
        <v>35000</v>
      </c>
      <c r="I886" s="20">
        <v>3.7389999999999999</v>
      </c>
      <c r="J886" s="13">
        <v>130865</v>
      </c>
      <c r="K886" s="13">
        <v>27231</v>
      </c>
      <c r="L886" s="13">
        <v>100362.375</v>
      </c>
    </row>
    <row r="887" spans="1:12">
      <c r="A887" s="29">
        <v>45587</v>
      </c>
      <c r="B887" s="29" t="str">
        <f t="shared" si="26"/>
        <v>שלישי</v>
      </c>
      <c r="C887" s="18" t="str">
        <f t="shared" si="27"/>
        <v>2024-10</v>
      </c>
      <c r="D887" s="30" t="s">
        <v>14</v>
      </c>
      <c r="E887" s="31" t="s">
        <v>28</v>
      </c>
      <c r="F887" s="18" t="s">
        <v>24</v>
      </c>
      <c r="G887" s="13">
        <v>1841.2875000000001</v>
      </c>
      <c r="H887" s="19">
        <v>19500</v>
      </c>
      <c r="I887" s="20">
        <v>3.7770000000000001</v>
      </c>
      <c r="J887" s="13">
        <v>73651.5</v>
      </c>
      <c r="K887" s="13">
        <v>23527</v>
      </c>
      <c r="L887" s="13">
        <v>48283.212500000001</v>
      </c>
    </row>
    <row r="888" spans="1:12">
      <c r="A888" s="29">
        <v>45515</v>
      </c>
      <c r="B888" s="29" t="str">
        <f t="shared" si="26"/>
        <v>ראשון</v>
      </c>
      <c r="C888" s="18" t="str">
        <f t="shared" si="27"/>
        <v>2024-08</v>
      </c>
      <c r="D888" s="30" t="s">
        <v>15</v>
      </c>
      <c r="E888" s="31" t="s">
        <v>18</v>
      </c>
      <c r="F888" s="18" t="s">
        <v>25</v>
      </c>
      <c r="G888" s="13">
        <v>1403.25</v>
      </c>
      <c r="H888" s="19">
        <v>15000</v>
      </c>
      <c r="I888" s="20">
        <v>3.742</v>
      </c>
      <c r="J888" s="13">
        <v>56130</v>
      </c>
      <c r="K888" s="13">
        <v>43360</v>
      </c>
      <c r="L888" s="13">
        <v>11366.75</v>
      </c>
    </row>
    <row r="889" spans="1:12">
      <c r="A889" s="29">
        <v>45326</v>
      </c>
      <c r="B889" s="29" t="str">
        <f t="shared" si="26"/>
        <v>ראשון</v>
      </c>
      <c r="C889" s="18" t="str">
        <f t="shared" si="27"/>
        <v>2024-02</v>
      </c>
      <c r="D889" s="30" t="s">
        <v>15</v>
      </c>
      <c r="E889" s="31" t="s">
        <v>22</v>
      </c>
      <c r="F889" s="18" t="s">
        <v>25</v>
      </c>
      <c r="G889" s="13">
        <v>1093.2</v>
      </c>
      <c r="H889" s="19">
        <v>12000</v>
      </c>
      <c r="I889" s="20">
        <v>3.6440000000000001</v>
      </c>
      <c r="J889" s="13">
        <v>43728</v>
      </c>
      <c r="K889" s="13">
        <v>49614</v>
      </c>
      <c r="L889" s="13">
        <v>-6979.2</v>
      </c>
    </row>
    <row r="890" spans="1:12">
      <c r="A890" s="29">
        <v>45315</v>
      </c>
      <c r="B890" s="29" t="str">
        <f t="shared" si="26"/>
        <v>רביעי</v>
      </c>
      <c r="C890" s="18" t="str">
        <f t="shared" si="27"/>
        <v>2024-01</v>
      </c>
      <c r="D890" s="30" t="s">
        <v>15</v>
      </c>
      <c r="E890" s="31" t="s">
        <v>19</v>
      </c>
      <c r="F890" s="18" t="s">
        <v>25</v>
      </c>
      <c r="G890" s="13">
        <v>1302</v>
      </c>
      <c r="H890" s="19">
        <v>14000</v>
      </c>
      <c r="I890" s="20">
        <v>3.72</v>
      </c>
      <c r="J890" s="13">
        <v>52080</v>
      </c>
      <c r="K890" s="13">
        <v>15020</v>
      </c>
      <c r="L890" s="13">
        <v>35758</v>
      </c>
    </row>
    <row r="891" spans="1:12">
      <c r="A891" s="29">
        <v>45485</v>
      </c>
      <c r="B891" s="29" t="str">
        <f t="shared" si="26"/>
        <v>שישי</v>
      </c>
      <c r="C891" s="18" t="str">
        <f t="shared" si="27"/>
        <v>2024-07</v>
      </c>
      <c r="D891" s="30" t="s">
        <v>17</v>
      </c>
      <c r="E891" s="31" t="s">
        <v>28</v>
      </c>
      <c r="F891" s="18" t="s">
        <v>26</v>
      </c>
      <c r="G891" s="13">
        <v>2276.25</v>
      </c>
      <c r="H891" s="19">
        <v>25000</v>
      </c>
      <c r="I891" s="20">
        <v>3.6419999999999999</v>
      </c>
      <c r="J891" s="13">
        <v>91050</v>
      </c>
      <c r="K891" s="13">
        <v>33808</v>
      </c>
      <c r="L891" s="13">
        <v>54965.75</v>
      </c>
    </row>
    <row r="892" spans="1:12">
      <c r="A892" s="29">
        <v>45469</v>
      </c>
      <c r="B892" s="29" t="str">
        <f t="shared" si="26"/>
        <v>רביעי</v>
      </c>
      <c r="C892" s="18" t="str">
        <f t="shared" si="27"/>
        <v>2024-06</v>
      </c>
      <c r="D892" s="30" t="s">
        <v>17</v>
      </c>
      <c r="E892" s="31" t="s">
        <v>21</v>
      </c>
      <c r="F892" s="18" t="s">
        <v>24</v>
      </c>
      <c r="G892" s="13">
        <v>2673.3</v>
      </c>
      <c r="H892" s="19">
        <v>28500</v>
      </c>
      <c r="I892" s="20">
        <v>3.7519999999999998</v>
      </c>
      <c r="J892" s="13">
        <v>106932</v>
      </c>
      <c r="K892" s="13">
        <v>23707</v>
      </c>
      <c r="L892" s="13">
        <v>80551.7</v>
      </c>
    </row>
    <row r="893" spans="1:12">
      <c r="A893" s="29">
        <v>45460</v>
      </c>
      <c r="B893" s="29" t="str">
        <f t="shared" si="26"/>
        <v>שני</v>
      </c>
      <c r="C893" s="18" t="str">
        <f t="shared" si="27"/>
        <v>2024-06</v>
      </c>
      <c r="D893" s="30" t="s">
        <v>13</v>
      </c>
      <c r="E893" s="31" t="s">
        <v>28</v>
      </c>
      <c r="F893" s="18" t="s">
        <v>27</v>
      </c>
      <c r="G893" s="13">
        <v>3732</v>
      </c>
      <c r="H893" s="19">
        <v>40000</v>
      </c>
      <c r="I893" s="20">
        <v>3.7320000000000002</v>
      </c>
      <c r="J893" s="13">
        <v>149280</v>
      </c>
      <c r="K893" s="13">
        <v>36709</v>
      </c>
      <c r="L893" s="13">
        <v>108839</v>
      </c>
    </row>
    <row r="894" spans="1:12">
      <c r="A894" s="29">
        <v>45427</v>
      </c>
      <c r="B894" s="29" t="str">
        <f t="shared" si="26"/>
        <v>רביעי</v>
      </c>
      <c r="C894" s="18" t="str">
        <f t="shared" si="27"/>
        <v>2024-05</v>
      </c>
      <c r="D894" s="30" t="s">
        <v>14</v>
      </c>
      <c r="E894" s="31" t="s">
        <v>22</v>
      </c>
      <c r="F894" s="18" t="s">
        <v>25</v>
      </c>
      <c r="G894" s="13">
        <v>2956</v>
      </c>
      <c r="H894" s="19">
        <v>32000</v>
      </c>
      <c r="I894" s="20">
        <v>3.6949999999999998</v>
      </c>
      <c r="J894" s="13">
        <v>118240</v>
      </c>
      <c r="K894" s="13">
        <v>45016</v>
      </c>
      <c r="L894" s="13">
        <v>70268</v>
      </c>
    </row>
    <row r="895" spans="1:12">
      <c r="A895" s="29">
        <v>45441</v>
      </c>
      <c r="B895" s="29" t="str">
        <f t="shared" si="26"/>
        <v>רביעי</v>
      </c>
      <c r="C895" s="18" t="str">
        <f t="shared" si="27"/>
        <v>2024-05</v>
      </c>
      <c r="D895" s="30" t="s">
        <v>13</v>
      </c>
      <c r="E895" s="31" t="s">
        <v>19</v>
      </c>
      <c r="F895" s="18" t="s">
        <v>26</v>
      </c>
      <c r="G895" s="13">
        <v>3647.8250000000003</v>
      </c>
      <c r="H895" s="19">
        <v>39500</v>
      </c>
      <c r="I895" s="20">
        <v>3.694</v>
      </c>
      <c r="J895" s="13">
        <v>145913</v>
      </c>
      <c r="K895" s="13">
        <v>23022</v>
      </c>
      <c r="L895" s="13">
        <v>119243.175</v>
      </c>
    </row>
    <row r="896" spans="1:12">
      <c r="A896" s="29">
        <v>45263</v>
      </c>
      <c r="B896" s="29" t="str">
        <f t="shared" si="26"/>
        <v>ראשון</v>
      </c>
      <c r="C896" s="18" t="str">
        <f t="shared" si="27"/>
        <v>2023-12</v>
      </c>
      <c r="D896" s="30" t="s">
        <v>15</v>
      </c>
      <c r="E896" s="31" t="s">
        <v>19</v>
      </c>
      <c r="F896" s="18" t="s">
        <v>24</v>
      </c>
      <c r="G896" s="13">
        <v>2196.6624999999999</v>
      </c>
      <c r="H896" s="19">
        <v>23500</v>
      </c>
      <c r="I896" s="20">
        <v>3.7389999999999999</v>
      </c>
      <c r="J896" s="13">
        <v>87866.5</v>
      </c>
      <c r="K896" s="13">
        <v>20419</v>
      </c>
      <c r="L896" s="13">
        <v>65250.837500000001</v>
      </c>
    </row>
    <row r="897" spans="1:12">
      <c r="A897" s="29">
        <v>45401</v>
      </c>
      <c r="B897" s="29" t="str">
        <f t="shared" si="26"/>
        <v>שישי</v>
      </c>
      <c r="C897" s="18" t="str">
        <f t="shared" si="27"/>
        <v>2024-04</v>
      </c>
      <c r="D897" s="30" t="s">
        <v>14</v>
      </c>
      <c r="E897" s="31" t="s">
        <v>28</v>
      </c>
      <c r="F897" s="18" t="s">
        <v>24</v>
      </c>
      <c r="G897" s="13">
        <v>2269.8000000000002</v>
      </c>
      <c r="H897" s="19">
        <v>24000</v>
      </c>
      <c r="I897" s="20">
        <v>3.7829999999999999</v>
      </c>
      <c r="J897" s="13">
        <v>90792</v>
      </c>
      <c r="K897" s="13">
        <v>24028</v>
      </c>
      <c r="L897" s="13">
        <v>64494.2</v>
      </c>
    </row>
    <row r="898" spans="1:12">
      <c r="A898" s="29">
        <v>45541</v>
      </c>
      <c r="B898" s="29" t="str">
        <f t="shared" si="26"/>
        <v>שישי</v>
      </c>
      <c r="C898" s="18" t="str">
        <f t="shared" si="27"/>
        <v>2024-09</v>
      </c>
      <c r="D898" s="30" t="s">
        <v>15</v>
      </c>
      <c r="E898" s="31" t="s">
        <v>21</v>
      </c>
      <c r="F898" s="18" t="s">
        <v>23</v>
      </c>
      <c r="G898" s="13">
        <v>2916.9</v>
      </c>
      <c r="H898" s="19">
        <v>31500</v>
      </c>
      <c r="I898" s="20">
        <v>3.7040000000000002</v>
      </c>
      <c r="J898" s="13">
        <v>116676</v>
      </c>
      <c r="K898" s="13">
        <v>31032</v>
      </c>
      <c r="L898" s="13">
        <v>82727.100000000006</v>
      </c>
    </row>
    <row r="899" spans="1:12">
      <c r="A899" s="29">
        <v>45302</v>
      </c>
      <c r="B899" s="29" t="str">
        <f t="shared" ref="B899:B962" si="28">CHOOSE(WEEKDAY(A899), "ראשון", "שני", "שלישי", "רביעי", "חמישי", "שישי", "שבת")</f>
        <v>חמישי</v>
      </c>
      <c r="C899" s="18" t="str">
        <f t="shared" ref="C899:C962" si="29">TEXT(A899, "YYYY-MM")</f>
        <v>2024-01</v>
      </c>
      <c r="D899" s="30" t="s">
        <v>15</v>
      </c>
      <c r="E899" s="31" t="s">
        <v>28</v>
      </c>
      <c r="F899" s="18" t="s">
        <v>27</v>
      </c>
      <c r="G899" s="13">
        <v>1680.75</v>
      </c>
      <c r="H899" s="19">
        <v>18000</v>
      </c>
      <c r="I899" s="20">
        <v>3.7349999999999999</v>
      </c>
      <c r="J899" s="13">
        <v>67230</v>
      </c>
      <c r="K899" s="13">
        <v>31957</v>
      </c>
      <c r="L899" s="13">
        <v>33592.25</v>
      </c>
    </row>
    <row r="900" spans="1:12">
      <c r="A900" s="29">
        <v>45404</v>
      </c>
      <c r="B900" s="29" t="str">
        <f t="shared" si="28"/>
        <v>שני</v>
      </c>
      <c r="C900" s="18" t="str">
        <f t="shared" si="29"/>
        <v>2024-04</v>
      </c>
      <c r="D900" s="30" t="s">
        <v>17</v>
      </c>
      <c r="E900" s="31" t="s">
        <v>28</v>
      </c>
      <c r="F900" s="18" t="s">
        <v>25</v>
      </c>
      <c r="G900" s="13">
        <v>1891.5</v>
      </c>
      <c r="H900" s="19">
        <v>20000</v>
      </c>
      <c r="I900" s="20">
        <v>3.7829999999999999</v>
      </c>
      <c r="J900" s="13">
        <v>75660</v>
      </c>
      <c r="K900" s="13">
        <v>24187</v>
      </c>
      <c r="L900" s="13">
        <v>49581.5</v>
      </c>
    </row>
    <row r="901" spans="1:12">
      <c r="A901" s="29">
        <v>45405</v>
      </c>
      <c r="B901" s="29" t="str">
        <f t="shared" si="28"/>
        <v>שלישי</v>
      </c>
      <c r="C901" s="18" t="str">
        <f t="shared" si="29"/>
        <v>2024-04</v>
      </c>
      <c r="D901" s="30" t="s">
        <v>16</v>
      </c>
      <c r="E901" s="31" t="s">
        <v>28</v>
      </c>
      <c r="F901" s="18" t="s">
        <v>25</v>
      </c>
      <c r="G901" s="13">
        <v>2411.6624999999999</v>
      </c>
      <c r="H901" s="19">
        <v>25500</v>
      </c>
      <c r="I901" s="20">
        <v>3.7829999999999999</v>
      </c>
      <c r="J901" s="13">
        <v>96466.5</v>
      </c>
      <c r="K901" s="13">
        <v>24947</v>
      </c>
      <c r="L901" s="13">
        <v>69107.837499999994</v>
      </c>
    </row>
    <row r="902" spans="1:12">
      <c r="A902" s="29">
        <v>45390</v>
      </c>
      <c r="B902" s="29" t="str">
        <f t="shared" si="28"/>
        <v>שני</v>
      </c>
      <c r="C902" s="18" t="str">
        <f t="shared" si="29"/>
        <v>2024-04</v>
      </c>
      <c r="D902" s="30" t="s">
        <v>17</v>
      </c>
      <c r="E902" s="31" t="s">
        <v>20</v>
      </c>
      <c r="F902" s="18" t="s">
        <v>23</v>
      </c>
      <c r="G902" s="13">
        <v>2644.8</v>
      </c>
      <c r="H902" s="19">
        <v>28500</v>
      </c>
      <c r="I902" s="20">
        <v>3.7120000000000002</v>
      </c>
      <c r="J902" s="13">
        <v>105792</v>
      </c>
      <c r="K902" s="13">
        <v>29423</v>
      </c>
      <c r="L902" s="13">
        <v>73724.2</v>
      </c>
    </row>
    <row r="903" spans="1:12">
      <c r="A903" s="29">
        <v>45438</v>
      </c>
      <c r="B903" s="29" t="str">
        <f t="shared" si="28"/>
        <v>ראשון</v>
      </c>
      <c r="C903" s="18" t="str">
        <f t="shared" si="29"/>
        <v>2024-05</v>
      </c>
      <c r="D903" s="30" t="s">
        <v>14</v>
      </c>
      <c r="E903" s="31" t="s">
        <v>19</v>
      </c>
      <c r="F903" s="18" t="s">
        <v>24</v>
      </c>
      <c r="G903" s="13">
        <v>3489.3500000000004</v>
      </c>
      <c r="H903" s="19">
        <v>38000</v>
      </c>
      <c r="I903" s="20">
        <v>3.673</v>
      </c>
      <c r="J903" s="13">
        <v>139574</v>
      </c>
      <c r="K903" s="13">
        <v>26278</v>
      </c>
      <c r="L903" s="13">
        <v>109806.65</v>
      </c>
    </row>
    <row r="904" spans="1:12">
      <c r="A904" s="29">
        <v>45598</v>
      </c>
      <c r="B904" s="29" t="str">
        <f t="shared" si="28"/>
        <v>שבת</v>
      </c>
      <c r="C904" s="18" t="str">
        <f t="shared" si="29"/>
        <v>2024-11</v>
      </c>
      <c r="D904" s="30" t="s">
        <v>17</v>
      </c>
      <c r="E904" s="31" t="s">
        <v>28</v>
      </c>
      <c r="F904" s="18" t="s">
        <v>23</v>
      </c>
      <c r="G904" s="13">
        <v>1316.3500000000001</v>
      </c>
      <c r="H904" s="19">
        <v>14000</v>
      </c>
      <c r="I904" s="20">
        <v>3.7610000000000001</v>
      </c>
      <c r="J904" s="13">
        <v>52654</v>
      </c>
      <c r="K904" s="13">
        <v>23932</v>
      </c>
      <c r="L904" s="13">
        <v>27405.65</v>
      </c>
    </row>
    <row r="905" spans="1:12">
      <c r="A905" s="29">
        <v>45497</v>
      </c>
      <c r="B905" s="29" t="str">
        <f t="shared" si="28"/>
        <v>רביעי</v>
      </c>
      <c r="C905" s="18" t="str">
        <f t="shared" si="29"/>
        <v>2024-07</v>
      </c>
      <c r="D905" s="30" t="s">
        <v>16</v>
      </c>
      <c r="E905" s="31" t="s">
        <v>18</v>
      </c>
      <c r="F905" s="18" t="s">
        <v>24</v>
      </c>
      <c r="G905" s="13">
        <v>1133.4375</v>
      </c>
      <c r="H905" s="19">
        <v>12500</v>
      </c>
      <c r="I905" s="20">
        <v>3.6269999999999998</v>
      </c>
      <c r="J905" s="13">
        <v>45337.5</v>
      </c>
      <c r="K905" s="13">
        <v>16165</v>
      </c>
      <c r="L905" s="13">
        <v>28039.0625</v>
      </c>
    </row>
    <row r="906" spans="1:12">
      <c r="A906" s="29">
        <v>45438</v>
      </c>
      <c r="B906" s="29" t="str">
        <f t="shared" si="28"/>
        <v>ראשון</v>
      </c>
      <c r="C906" s="18" t="str">
        <f t="shared" si="29"/>
        <v>2024-05</v>
      </c>
      <c r="D906" s="30" t="s">
        <v>15</v>
      </c>
      <c r="E906" s="31" t="s">
        <v>18</v>
      </c>
      <c r="F906" s="18" t="s">
        <v>26</v>
      </c>
      <c r="G906" s="13">
        <v>3076.1375000000003</v>
      </c>
      <c r="H906" s="19">
        <v>33500</v>
      </c>
      <c r="I906" s="20">
        <v>3.673</v>
      </c>
      <c r="J906" s="13">
        <v>123045.5</v>
      </c>
      <c r="K906" s="13">
        <v>32800</v>
      </c>
      <c r="L906" s="13">
        <v>87169.362500000003</v>
      </c>
    </row>
    <row r="907" spans="1:12">
      <c r="A907" s="29">
        <v>45415</v>
      </c>
      <c r="B907" s="29" t="str">
        <f t="shared" si="28"/>
        <v>שישי</v>
      </c>
      <c r="C907" s="18" t="str">
        <f t="shared" si="29"/>
        <v>2024-05</v>
      </c>
      <c r="D907" s="30" t="s">
        <v>16</v>
      </c>
      <c r="E907" s="31" t="s">
        <v>18</v>
      </c>
      <c r="F907" s="18" t="s">
        <v>24</v>
      </c>
      <c r="G907" s="13">
        <v>1070.3625</v>
      </c>
      <c r="H907" s="19">
        <v>11500</v>
      </c>
      <c r="I907" s="20">
        <v>3.7229999999999999</v>
      </c>
      <c r="J907" s="13">
        <v>42814.5</v>
      </c>
      <c r="K907" s="13">
        <v>18325</v>
      </c>
      <c r="L907" s="13">
        <v>23419.137500000001</v>
      </c>
    </row>
    <row r="908" spans="1:12">
      <c r="A908" s="29">
        <v>45466</v>
      </c>
      <c r="B908" s="29" t="str">
        <f t="shared" si="28"/>
        <v>ראשון</v>
      </c>
      <c r="C908" s="18" t="str">
        <f t="shared" si="29"/>
        <v>2024-06</v>
      </c>
      <c r="D908" s="30" t="s">
        <v>16</v>
      </c>
      <c r="E908" s="31" t="s">
        <v>22</v>
      </c>
      <c r="F908" s="18" t="s">
        <v>24</v>
      </c>
      <c r="G908" s="13">
        <v>1962.9750000000001</v>
      </c>
      <c r="H908" s="19">
        <v>21000</v>
      </c>
      <c r="I908" s="20">
        <v>3.7389999999999999</v>
      </c>
      <c r="J908" s="13">
        <v>78519</v>
      </c>
      <c r="K908" s="13">
        <v>47858</v>
      </c>
      <c r="L908" s="13">
        <v>28698.025000000001</v>
      </c>
    </row>
    <row r="909" spans="1:12">
      <c r="A909" s="29">
        <v>45335</v>
      </c>
      <c r="B909" s="29" t="str">
        <f t="shared" si="28"/>
        <v>שלישי</v>
      </c>
      <c r="C909" s="18" t="str">
        <f t="shared" si="29"/>
        <v>2024-02</v>
      </c>
      <c r="D909" s="30" t="s">
        <v>15</v>
      </c>
      <c r="E909" s="31" t="s">
        <v>20</v>
      </c>
      <c r="F909" s="18" t="s">
        <v>26</v>
      </c>
      <c r="G909" s="13">
        <v>1913.1000000000001</v>
      </c>
      <c r="H909" s="19">
        <v>21000</v>
      </c>
      <c r="I909" s="20">
        <v>3.6440000000000001</v>
      </c>
      <c r="J909" s="13">
        <v>76524</v>
      </c>
      <c r="K909" s="13">
        <v>48448</v>
      </c>
      <c r="L909" s="13">
        <v>26162.9</v>
      </c>
    </row>
    <row r="910" spans="1:12">
      <c r="A910" s="29">
        <v>45448</v>
      </c>
      <c r="B910" s="29" t="str">
        <f t="shared" si="28"/>
        <v>רביעי</v>
      </c>
      <c r="C910" s="18" t="str">
        <f t="shared" si="29"/>
        <v>2024-06</v>
      </c>
      <c r="D910" s="30" t="s">
        <v>17</v>
      </c>
      <c r="E910" s="31" t="s">
        <v>20</v>
      </c>
      <c r="F910" s="18" t="s">
        <v>25</v>
      </c>
      <c r="G910" s="13">
        <v>3106.2875000000004</v>
      </c>
      <c r="H910" s="19">
        <v>33500</v>
      </c>
      <c r="I910" s="20">
        <v>3.7090000000000001</v>
      </c>
      <c r="J910" s="13">
        <v>124251.5</v>
      </c>
      <c r="K910" s="13">
        <v>39916</v>
      </c>
      <c r="L910" s="13">
        <v>81229.212499999994</v>
      </c>
    </row>
    <row r="911" spans="1:12">
      <c r="A911" s="29">
        <v>45442</v>
      </c>
      <c r="B911" s="29" t="str">
        <f t="shared" si="28"/>
        <v>חמישי</v>
      </c>
      <c r="C911" s="18" t="str">
        <f t="shared" si="29"/>
        <v>2024-05</v>
      </c>
      <c r="D911" s="30" t="s">
        <v>13</v>
      </c>
      <c r="E911" s="31" t="s">
        <v>28</v>
      </c>
      <c r="F911" s="18" t="s">
        <v>24</v>
      </c>
      <c r="G911" s="13">
        <v>2976.8</v>
      </c>
      <c r="H911" s="19">
        <v>32000</v>
      </c>
      <c r="I911" s="20">
        <v>3.7210000000000001</v>
      </c>
      <c r="J911" s="13">
        <v>119072</v>
      </c>
      <c r="K911" s="13">
        <v>31007</v>
      </c>
      <c r="L911" s="13">
        <v>85088.2</v>
      </c>
    </row>
    <row r="912" spans="1:12">
      <c r="A912" s="29">
        <v>45319</v>
      </c>
      <c r="B912" s="29" t="str">
        <f t="shared" si="28"/>
        <v>ראשון</v>
      </c>
      <c r="C912" s="18" t="str">
        <f t="shared" si="29"/>
        <v>2024-01</v>
      </c>
      <c r="D912" s="30" t="s">
        <v>17</v>
      </c>
      <c r="E912" s="31" t="s">
        <v>22</v>
      </c>
      <c r="F912" s="18" t="s">
        <v>23</v>
      </c>
      <c r="G912" s="13">
        <v>2363.2125000000001</v>
      </c>
      <c r="H912" s="19">
        <v>25500</v>
      </c>
      <c r="I912" s="20">
        <v>3.7069999999999999</v>
      </c>
      <c r="J912" s="13">
        <v>94528.5</v>
      </c>
      <c r="K912" s="13">
        <v>17394</v>
      </c>
      <c r="L912" s="13">
        <v>74771.287500000006</v>
      </c>
    </row>
    <row r="913" spans="1:12">
      <c r="A913" s="29">
        <v>45565</v>
      </c>
      <c r="B913" s="29" t="str">
        <f t="shared" si="28"/>
        <v>שני</v>
      </c>
      <c r="C913" s="18" t="str">
        <f t="shared" si="29"/>
        <v>2024-09</v>
      </c>
      <c r="D913" s="30" t="s">
        <v>15</v>
      </c>
      <c r="E913" s="31" t="s">
        <v>28</v>
      </c>
      <c r="F913" s="18" t="s">
        <v>27</v>
      </c>
      <c r="G913" s="13">
        <v>2875.25</v>
      </c>
      <c r="H913" s="19">
        <v>31000</v>
      </c>
      <c r="I913" s="20">
        <v>3.71</v>
      </c>
      <c r="J913" s="13">
        <v>115010</v>
      </c>
      <c r="K913" s="13">
        <v>21992</v>
      </c>
      <c r="L913" s="13">
        <v>90142.75</v>
      </c>
    </row>
    <row r="914" spans="1:12">
      <c r="A914" s="29">
        <v>45431</v>
      </c>
      <c r="B914" s="29" t="str">
        <f t="shared" si="28"/>
        <v>ראשון</v>
      </c>
      <c r="C914" s="18" t="str">
        <f t="shared" si="29"/>
        <v>2024-05</v>
      </c>
      <c r="D914" s="30" t="s">
        <v>15</v>
      </c>
      <c r="E914" s="31" t="s">
        <v>22</v>
      </c>
      <c r="F914" s="18" t="s">
        <v>26</v>
      </c>
      <c r="G914" s="13">
        <v>1161.25</v>
      </c>
      <c r="H914" s="19">
        <v>12500</v>
      </c>
      <c r="I914" s="20">
        <v>3.7160000000000002</v>
      </c>
      <c r="J914" s="13">
        <v>46450</v>
      </c>
      <c r="K914" s="13">
        <v>43631</v>
      </c>
      <c r="L914" s="13">
        <v>1657.75</v>
      </c>
    </row>
    <row r="915" spans="1:12">
      <c r="A915" s="29">
        <v>45448</v>
      </c>
      <c r="B915" s="29" t="str">
        <f t="shared" si="28"/>
        <v>רביעי</v>
      </c>
      <c r="C915" s="18" t="str">
        <f t="shared" si="29"/>
        <v>2024-06</v>
      </c>
      <c r="D915" s="30" t="s">
        <v>15</v>
      </c>
      <c r="E915" s="31" t="s">
        <v>18</v>
      </c>
      <c r="F915" s="18" t="s">
        <v>26</v>
      </c>
      <c r="G915" s="13">
        <v>2225.4</v>
      </c>
      <c r="H915" s="19">
        <v>24000</v>
      </c>
      <c r="I915" s="20">
        <v>3.7090000000000001</v>
      </c>
      <c r="J915" s="13">
        <v>89016</v>
      </c>
      <c r="K915" s="13">
        <v>22026</v>
      </c>
      <c r="L915" s="13">
        <v>64764.6</v>
      </c>
    </row>
    <row r="916" spans="1:12">
      <c r="A916" s="29">
        <v>45540</v>
      </c>
      <c r="B916" s="29" t="str">
        <f t="shared" si="28"/>
        <v>חמישי</v>
      </c>
      <c r="C916" s="18" t="str">
        <f t="shared" si="29"/>
        <v>2024-09</v>
      </c>
      <c r="D916" s="30" t="s">
        <v>16</v>
      </c>
      <c r="E916" s="31" t="s">
        <v>20</v>
      </c>
      <c r="F916" s="18" t="s">
        <v>25</v>
      </c>
      <c r="G916" s="13">
        <v>1477.2</v>
      </c>
      <c r="H916" s="19">
        <v>16000</v>
      </c>
      <c r="I916" s="20">
        <v>3.6930000000000001</v>
      </c>
      <c r="J916" s="13">
        <v>59088</v>
      </c>
      <c r="K916" s="13">
        <v>49269</v>
      </c>
      <c r="L916" s="13">
        <v>8341.7999999999993</v>
      </c>
    </row>
    <row r="917" spans="1:12">
      <c r="A917" s="29">
        <v>45508</v>
      </c>
      <c r="B917" s="29" t="str">
        <f t="shared" si="28"/>
        <v>ראשון</v>
      </c>
      <c r="C917" s="18" t="str">
        <f t="shared" si="29"/>
        <v>2024-08</v>
      </c>
      <c r="D917" s="30" t="s">
        <v>13</v>
      </c>
      <c r="E917" s="31" t="s">
        <v>21</v>
      </c>
      <c r="F917" s="18" t="s">
        <v>23</v>
      </c>
      <c r="G917" s="13">
        <v>3140.7750000000001</v>
      </c>
      <c r="H917" s="19">
        <v>33000</v>
      </c>
      <c r="I917" s="20">
        <v>3.8069999999999999</v>
      </c>
      <c r="J917" s="13">
        <v>125631</v>
      </c>
      <c r="K917" s="13">
        <v>17518</v>
      </c>
      <c r="L917" s="13">
        <v>104972.22500000001</v>
      </c>
    </row>
    <row r="918" spans="1:12">
      <c r="A918" s="29">
        <v>45479</v>
      </c>
      <c r="B918" s="29" t="str">
        <f t="shared" si="28"/>
        <v>שבת</v>
      </c>
      <c r="C918" s="18" t="str">
        <f t="shared" si="29"/>
        <v>2024-07</v>
      </c>
      <c r="D918" s="30" t="s">
        <v>17</v>
      </c>
      <c r="E918" s="31" t="s">
        <v>28</v>
      </c>
      <c r="F918" s="18" t="s">
        <v>27</v>
      </c>
      <c r="G918" s="13">
        <v>1209.325</v>
      </c>
      <c r="H918" s="19">
        <v>13000</v>
      </c>
      <c r="I918" s="20">
        <v>3.7210000000000001</v>
      </c>
      <c r="J918" s="13">
        <v>48373</v>
      </c>
      <c r="K918" s="13">
        <v>45663</v>
      </c>
      <c r="L918" s="13">
        <v>1500.675</v>
      </c>
    </row>
    <row r="919" spans="1:12">
      <c r="A919" s="29">
        <v>45572</v>
      </c>
      <c r="B919" s="29" t="str">
        <f t="shared" si="28"/>
        <v>שני</v>
      </c>
      <c r="C919" s="18" t="str">
        <f t="shared" si="29"/>
        <v>2024-10</v>
      </c>
      <c r="D919" s="30" t="s">
        <v>16</v>
      </c>
      <c r="E919" s="31" t="s">
        <v>20</v>
      </c>
      <c r="F919" s="18" t="s">
        <v>24</v>
      </c>
      <c r="G919" s="13">
        <v>2555.5500000000002</v>
      </c>
      <c r="H919" s="19">
        <v>27000</v>
      </c>
      <c r="I919" s="20">
        <v>3.786</v>
      </c>
      <c r="J919" s="13">
        <v>102222</v>
      </c>
      <c r="K919" s="13">
        <v>24936</v>
      </c>
      <c r="L919" s="13">
        <v>74730.45</v>
      </c>
    </row>
    <row r="920" spans="1:12">
      <c r="A920" s="29">
        <v>45503</v>
      </c>
      <c r="B920" s="29" t="str">
        <f t="shared" si="28"/>
        <v>שלישי</v>
      </c>
      <c r="C920" s="18" t="str">
        <f t="shared" si="29"/>
        <v>2024-07</v>
      </c>
      <c r="D920" s="30" t="s">
        <v>13</v>
      </c>
      <c r="E920" s="31" t="s">
        <v>21</v>
      </c>
      <c r="F920" s="18" t="s">
        <v>24</v>
      </c>
      <c r="G920" s="13">
        <v>2146.4749999999999</v>
      </c>
      <c r="H920" s="19">
        <v>23000</v>
      </c>
      <c r="I920" s="20">
        <v>3.7330000000000001</v>
      </c>
      <c r="J920" s="13">
        <v>85859</v>
      </c>
      <c r="K920" s="13">
        <v>49622</v>
      </c>
      <c r="L920" s="13">
        <v>34090.525000000001</v>
      </c>
    </row>
    <row r="921" spans="1:12">
      <c r="A921" s="29">
        <v>45334</v>
      </c>
      <c r="B921" s="29" t="str">
        <f t="shared" si="28"/>
        <v>שני</v>
      </c>
      <c r="C921" s="18" t="str">
        <f t="shared" si="29"/>
        <v>2024-02</v>
      </c>
      <c r="D921" s="30" t="s">
        <v>16</v>
      </c>
      <c r="E921" s="31" t="s">
        <v>28</v>
      </c>
      <c r="F921" s="18" t="s">
        <v>25</v>
      </c>
      <c r="G921" s="13">
        <v>1979.6125000000002</v>
      </c>
      <c r="H921" s="19">
        <v>21500</v>
      </c>
      <c r="I921" s="20">
        <v>3.6829999999999998</v>
      </c>
      <c r="J921" s="13">
        <v>79184.5</v>
      </c>
      <c r="K921" s="13">
        <v>39787</v>
      </c>
      <c r="L921" s="13">
        <v>37417.887499999997</v>
      </c>
    </row>
    <row r="922" spans="1:12">
      <c r="A922" s="29">
        <v>45517</v>
      </c>
      <c r="B922" s="29" t="str">
        <f t="shared" si="28"/>
        <v>שלישי</v>
      </c>
      <c r="C922" s="18" t="str">
        <f t="shared" si="29"/>
        <v>2024-08</v>
      </c>
      <c r="D922" s="30" t="s">
        <v>17</v>
      </c>
      <c r="E922" s="31" t="s">
        <v>18</v>
      </c>
      <c r="F922" s="18" t="s">
        <v>24</v>
      </c>
      <c r="G922" s="13">
        <v>3110.25</v>
      </c>
      <c r="H922" s="19">
        <v>33000</v>
      </c>
      <c r="I922" s="20">
        <v>3.77</v>
      </c>
      <c r="J922" s="13">
        <v>124410</v>
      </c>
      <c r="K922" s="13">
        <v>31371</v>
      </c>
      <c r="L922" s="13">
        <v>89928.75</v>
      </c>
    </row>
    <row r="923" spans="1:12">
      <c r="A923" s="29">
        <v>45624</v>
      </c>
      <c r="B923" s="29" t="str">
        <f t="shared" si="28"/>
        <v>חמישי</v>
      </c>
      <c r="C923" s="18" t="str">
        <f t="shared" si="29"/>
        <v>2024-11</v>
      </c>
      <c r="D923" s="30" t="s">
        <v>17</v>
      </c>
      <c r="E923" s="31" t="s">
        <v>20</v>
      </c>
      <c r="F923" s="18" t="s">
        <v>23</v>
      </c>
      <c r="G923" s="13">
        <v>1276.1000000000001</v>
      </c>
      <c r="H923" s="19">
        <v>14000</v>
      </c>
      <c r="I923" s="20">
        <v>3.6459999999999999</v>
      </c>
      <c r="J923" s="13">
        <v>51044</v>
      </c>
      <c r="K923" s="13">
        <v>36656</v>
      </c>
      <c r="L923" s="13">
        <v>13111.9</v>
      </c>
    </row>
    <row r="924" spans="1:12">
      <c r="A924" s="29">
        <v>45550</v>
      </c>
      <c r="B924" s="29" t="str">
        <f t="shared" si="28"/>
        <v>ראשון</v>
      </c>
      <c r="C924" s="18" t="str">
        <f t="shared" si="29"/>
        <v>2024-09</v>
      </c>
      <c r="D924" s="30" t="s">
        <v>17</v>
      </c>
      <c r="E924" s="31" t="s">
        <v>22</v>
      </c>
      <c r="F924" s="18" t="s">
        <v>25</v>
      </c>
      <c r="G924" s="13">
        <v>1529.1375</v>
      </c>
      <c r="H924" s="19">
        <v>16500</v>
      </c>
      <c r="I924" s="20">
        <v>3.7069999999999999</v>
      </c>
      <c r="J924" s="13">
        <v>61165.5</v>
      </c>
      <c r="K924" s="13">
        <v>16075</v>
      </c>
      <c r="L924" s="13">
        <v>43561.362500000003</v>
      </c>
    </row>
    <row r="925" spans="1:12">
      <c r="A925" s="29">
        <v>45358</v>
      </c>
      <c r="B925" s="29" t="str">
        <f t="shared" si="28"/>
        <v>חמישי</v>
      </c>
      <c r="C925" s="18" t="str">
        <f t="shared" si="29"/>
        <v>2024-03</v>
      </c>
      <c r="D925" s="30" t="s">
        <v>13</v>
      </c>
      <c r="E925" s="31" t="s">
        <v>28</v>
      </c>
      <c r="F925" s="18" t="s">
        <v>23</v>
      </c>
      <c r="G925" s="13">
        <v>2692.5</v>
      </c>
      <c r="H925" s="19">
        <v>30000</v>
      </c>
      <c r="I925" s="20">
        <v>3.59</v>
      </c>
      <c r="J925" s="13">
        <v>107700</v>
      </c>
      <c r="K925" s="13">
        <v>36963</v>
      </c>
      <c r="L925" s="13">
        <v>68044.5</v>
      </c>
    </row>
    <row r="926" spans="1:12">
      <c r="A926" s="29">
        <v>45466</v>
      </c>
      <c r="B926" s="29" t="str">
        <f t="shared" si="28"/>
        <v>ראשון</v>
      </c>
      <c r="C926" s="18" t="str">
        <f t="shared" si="29"/>
        <v>2024-06</v>
      </c>
      <c r="D926" s="30" t="s">
        <v>13</v>
      </c>
      <c r="E926" s="31" t="s">
        <v>18</v>
      </c>
      <c r="F926" s="18" t="s">
        <v>24</v>
      </c>
      <c r="G926" s="13">
        <v>2710.7750000000001</v>
      </c>
      <c r="H926" s="19">
        <v>29000</v>
      </c>
      <c r="I926" s="20">
        <v>3.7389999999999999</v>
      </c>
      <c r="J926" s="13">
        <v>108431</v>
      </c>
      <c r="K926" s="13">
        <v>28555</v>
      </c>
      <c r="L926" s="13">
        <v>77165.225000000006</v>
      </c>
    </row>
    <row r="927" spans="1:12">
      <c r="A927" s="29">
        <v>45390</v>
      </c>
      <c r="B927" s="29" t="str">
        <f t="shared" si="28"/>
        <v>שני</v>
      </c>
      <c r="C927" s="18" t="str">
        <f t="shared" si="29"/>
        <v>2024-04</v>
      </c>
      <c r="D927" s="30" t="s">
        <v>14</v>
      </c>
      <c r="E927" s="31" t="s">
        <v>21</v>
      </c>
      <c r="F927" s="18" t="s">
        <v>23</v>
      </c>
      <c r="G927" s="13">
        <v>1206.4000000000001</v>
      </c>
      <c r="H927" s="19">
        <v>13000</v>
      </c>
      <c r="I927" s="20">
        <v>3.7120000000000002</v>
      </c>
      <c r="J927" s="13">
        <v>48256</v>
      </c>
      <c r="K927" s="13">
        <v>35766</v>
      </c>
      <c r="L927" s="13">
        <v>11283.6</v>
      </c>
    </row>
    <row r="928" spans="1:12">
      <c r="A928" s="29">
        <v>45503</v>
      </c>
      <c r="B928" s="29" t="str">
        <f t="shared" si="28"/>
        <v>שלישי</v>
      </c>
      <c r="C928" s="18" t="str">
        <f t="shared" si="29"/>
        <v>2024-07</v>
      </c>
      <c r="D928" s="30" t="s">
        <v>15</v>
      </c>
      <c r="E928" s="31" t="s">
        <v>20</v>
      </c>
      <c r="F928" s="18" t="s">
        <v>24</v>
      </c>
      <c r="G928" s="13">
        <v>2099.8125</v>
      </c>
      <c r="H928" s="19">
        <v>22500</v>
      </c>
      <c r="I928" s="20">
        <v>3.7330000000000001</v>
      </c>
      <c r="J928" s="13">
        <v>83992.5</v>
      </c>
      <c r="K928" s="13">
        <v>24443</v>
      </c>
      <c r="L928" s="13">
        <v>57449.6875</v>
      </c>
    </row>
    <row r="929" spans="1:12">
      <c r="A929" s="29">
        <v>45515</v>
      </c>
      <c r="B929" s="29" t="str">
        <f t="shared" si="28"/>
        <v>ראשון</v>
      </c>
      <c r="C929" s="18" t="str">
        <f t="shared" si="29"/>
        <v>2024-08</v>
      </c>
      <c r="D929" s="30" t="s">
        <v>13</v>
      </c>
      <c r="E929" s="31" t="s">
        <v>18</v>
      </c>
      <c r="F929" s="18" t="s">
        <v>24</v>
      </c>
      <c r="G929" s="13">
        <v>1262.9250000000002</v>
      </c>
      <c r="H929" s="19">
        <v>13500</v>
      </c>
      <c r="I929" s="20">
        <v>3.742</v>
      </c>
      <c r="J929" s="13">
        <v>50517</v>
      </c>
      <c r="K929" s="13">
        <v>47880</v>
      </c>
      <c r="L929" s="13">
        <v>1374.0749999999998</v>
      </c>
    </row>
    <row r="930" spans="1:12">
      <c r="A930" s="29">
        <v>45334</v>
      </c>
      <c r="B930" s="29" t="str">
        <f t="shared" si="28"/>
        <v>שני</v>
      </c>
      <c r="C930" s="18" t="str">
        <f t="shared" si="29"/>
        <v>2024-02</v>
      </c>
      <c r="D930" s="30" t="s">
        <v>14</v>
      </c>
      <c r="E930" s="31" t="s">
        <v>18</v>
      </c>
      <c r="F930" s="18" t="s">
        <v>23</v>
      </c>
      <c r="G930" s="13">
        <v>3314.7000000000003</v>
      </c>
      <c r="H930" s="19">
        <v>36000</v>
      </c>
      <c r="I930" s="20">
        <v>3.6829999999999998</v>
      </c>
      <c r="J930" s="13">
        <v>132588</v>
      </c>
      <c r="K930" s="13">
        <v>27634</v>
      </c>
      <c r="L930" s="13">
        <v>101639.3</v>
      </c>
    </row>
    <row r="931" spans="1:12">
      <c r="A931" s="29">
        <v>45305</v>
      </c>
      <c r="B931" s="29" t="str">
        <f t="shared" si="28"/>
        <v>ראשון</v>
      </c>
      <c r="C931" s="18" t="str">
        <f t="shared" si="29"/>
        <v>2024-01</v>
      </c>
      <c r="D931" s="30" t="s">
        <v>17</v>
      </c>
      <c r="E931" s="31" t="s">
        <v>28</v>
      </c>
      <c r="F931" s="18" t="s">
        <v>24</v>
      </c>
      <c r="G931" s="13">
        <v>932</v>
      </c>
      <c r="H931" s="19">
        <v>10000</v>
      </c>
      <c r="I931" s="20">
        <v>3.7280000000000002</v>
      </c>
      <c r="J931" s="13">
        <v>37280</v>
      </c>
      <c r="K931" s="13">
        <v>24922</v>
      </c>
      <c r="L931" s="13">
        <v>11426</v>
      </c>
    </row>
    <row r="932" spans="1:12">
      <c r="A932" s="29">
        <v>45385</v>
      </c>
      <c r="B932" s="29" t="str">
        <f t="shared" si="28"/>
        <v>רביעי</v>
      </c>
      <c r="C932" s="18" t="str">
        <f t="shared" si="29"/>
        <v>2024-04</v>
      </c>
      <c r="D932" s="30" t="s">
        <v>16</v>
      </c>
      <c r="E932" s="31" t="s">
        <v>19</v>
      </c>
      <c r="F932" s="18" t="s">
        <v>25</v>
      </c>
      <c r="G932" s="13">
        <v>1119.6000000000001</v>
      </c>
      <c r="H932" s="19">
        <v>12000</v>
      </c>
      <c r="I932" s="20">
        <v>3.7320000000000002</v>
      </c>
      <c r="J932" s="13">
        <v>44784</v>
      </c>
      <c r="K932" s="13">
        <v>26625</v>
      </c>
      <c r="L932" s="13">
        <v>17039.400000000001</v>
      </c>
    </row>
    <row r="933" spans="1:12">
      <c r="A933" s="29">
        <v>45286</v>
      </c>
      <c r="B933" s="29" t="str">
        <f t="shared" si="28"/>
        <v>שלישי</v>
      </c>
      <c r="C933" s="18" t="str">
        <f t="shared" si="29"/>
        <v>2023-12</v>
      </c>
      <c r="D933" s="30" t="s">
        <v>17</v>
      </c>
      <c r="E933" s="31" t="s">
        <v>19</v>
      </c>
      <c r="F933" s="18" t="s">
        <v>23</v>
      </c>
      <c r="G933" s="13">
        <v>1179.1000000000001</v>
      </c>
      <c r="H933" s="19">
        <v>13000</v>
      </c>
      <c r="I933" s="20">
        <v>3.6280000000000001</v>
      </c>
      <c r="J933" s="13">
        <v>47164</v>
      </c>
      <c r="K933" s="13">
        <v>37763</v>
      </c>
      <c r="L933" s="13">
        <v>8221.9</v>
      </c>
    </row>
    <row r="934" spans="1:12">
      <c r="A934" s="29">
        <v>45551</v>
      </c>
      <c r="B934" s="29" t="str">
        <f t="shared" si="28"/>
        <v>שני</v>
      </c>
      <c r="C934" s="18" t="str">
        <f t="shared" si="29"/>
        <v>2024-09</v>
      </c>
      <c r="D934" s="30" t="s">
        <v>14</v>
      </c>
      <c r="E934" s="31" t="s">
        <v>28</v>
      </c>
      <c r="F934" s="18" t="s">
        <v>26</v>
      </c>
      <c r="G934" s="13">
        <v>935.5</v>
      </c>
      <c r="H934" s="19">
        <v>10000</v>
      </c>
      <c r="I934" s="20">
        <v>3.742</v>
      </c>
      <c r="J934" s="13">
        <v>37420</v>
      </c>
      <c r="K934" s="13">
        <v>23495</v>
      </c>
      <c r="L934" s="13">
        <v>12989.5</v>
      </c>
    </row>
    <row r="935" spans="1:12">
      <c r="A935" s="29">
        <v>45428</v>
      </c>
      <c r="B935" s="29" t="str">
        <f t="shared" si="28"/>
        <v>חמישי</v>
      </c>
      <c r="C935" s="18" t="str">
        <f t="shared" si="29"/>
        <v>2024-05</v>
      </c>
      <c r="D935" s="30" t="s">
        <v>14</v>
      </c>
      <c r="E935" s="31" t="s">
        <v>18</v>
      </c>
      <c r="F935" s="18" t="s">
        <v>25</v>
      </c>
      <c r="G935" s="13">
        <v>2806.7625000000003</v>
      </c>
      <c r="H935" s="19">
        <v>30500</v>
      </c>
      <c r="I935" s="20">
        <v>3.681</v>
      </c>
      <c r="J935" s="13">
        <v>112270.5</v>
      </c>
      <c r="K935" s="13">
        <v>37506</v>
      </c>
      <c r="L935" s="13">
        <v>71957.737500000003</v>
      </c>
    </row>
    <row r="936" spans="1:12">
      <c r="A936" s="29">
        <v>45428</v>
      </c>
      <c r="B936" s="29" t="str">
        <f t="shared" si="28"/>
        <v>חמישי</v>
      </c>
      <c r="C936" s="18" t="str">
        <f t="shared" si="29"/>
        <v>2024-05</v>
      </c>
      <c r="D936" s="30" t="s">
        <v>16</v>
      </c>
      <c r="E936" s="31" t="s">
        <v>19</v>
      </c>
      <c r="F936" s="18" t="s">
        <v>24</v>
      </c>
      <c r="G936" s="13">
        <v>2530.6875</v>
      </c>
      <c r="H936" s="19">
        <v>27500</v>
      </c>
      <c r="I936" s="20">
        <v>3.681</v>
      </c>
      <c r="J936" s="13">
        <v>101227.5</v>
      </c>
      <c r="K936" s="13">
        <v>39748</v>
      </c>
      <c r="L936" s="13">
        <v>58948.8125</v>
      </c>
    </row>
    <row r="937" spans="1:12">
      <c r="A937" s="29">
        <v>45607</v>
      </c>
      <c r="B937" s="29" t="str">
        <f t="shared" si="28"/>
        <v>שני</v>
      </c>
      <c r="C937" s="18" t="str">
        <f t="shared" si="29"/>
        <v>2024-11</v>
      </c>
      <c r="D937" s="30" t="s">
        <v>15</v>
      </c>
      <c r="E937" s="31" t="s">
        <v>28</v>
      </c>
      <c r="F937" s="18" t="s">
        <v>25</v>
      </c>
      <c r="G937" s="13">
        <v>2333.125</v>
      </c>
      <c r="H937" s="19">
        <v>25000</v>
      </c>
      <c r="I937" s="20">
        <v>3.7330000000000001</v>
      </c>
      <c r="J937" s="13">
        <v>93325</v>
      </c>
      <c r="K937" s="13">
        <v>17754</v>
      </c>
      <c r="L937" s="13">
        <v>73237.875</v>
      </c>
    </row>
    <row r="938" spans="1:12">
      <c r="A938" s="29">
        <v>45558</v>
      </c>
      <c r="B938" s="29" t="str">
        <f t="shared" si="28"/>
        <v>שני</v>
      </c>
      <c r="C938" s="18" t="str">
        <f t="shared" si="29"/>
        <v>2024-09</v>
      </c>
      <c r="D938" s="30" t="s">
        <v>14</v>
      </c>
      <c r="E938" s="31" t="s">
        <v>21</v>
      </c>
      <c r="F938" s="18" t="s">
        <v>27</v>
      </c>
      <c r="G938" s="13">
        <v>1747.7875000000001</v>
      </c>
      <c r="H938" s="19">
        <v>18500</v>
      </c>
      <c r="I938" s="20">
        <v>3.7789999999999999</v>
      </c>
      <c r="J938" s="13">
        <v>69911.5</v>
      </c>
      <c r="K938" s="13">
        <v>26026</v>
      </c>
      <c r="L938" s="13">
        <v>42137.712500000001</v>
      </c>
    </row>
    <row r="939" spans="1:12">
      <c r="A939" s="29">
        <v>45532</v>
      </c>
      <c r="B939" s="29" t="str">
        <f t="shared" si="28"/>
        <v>רביעי</v>
      </c>
      <c r="C939" s="18" t="str">
        <f t="shared" si="29"/>
        <v>2024-08</v>
      </c>
      <c r="D939" s="30" t="s">
        <v>13</v>
      </c>
      <c r="E939" s="31" t="s">
        <v>22</v>
      </c>
      <c r="F939" s="18" t="s">
        <v>25</v>
      </c>
      <c r="G939" s="13">
        <v>1283.8000000000002</v>
      </c>
      <c r="H939" s="19">
        <v>14000</v>
      </c>
      <c r="I939" s="20">
        <v>3.6680000000000001</v>
      </c>
      <c r="J939" s="13">
        <v>51352</v>
      </c>
      <c r="K939" s="13">
        <v>47497</v>
      </c>
      <c r="L939" s="13">
        <v>2571.1999999999998</v>
      </c>
    </row>
    <row r="940" spans="1:12">
      <c r="A940" s="29">
        <v>45601</v>
      </c>
      <c r="B940" s="29" t="str">
        <f t="shared" si="28"/>
        <v>שלישי</v>
      </c>
      <c r="C940" s="18" t="str">
        <f t="shared" si="29"/>
        <v>2024-11</v>
      </c>
      <c r="D940" s="30" t="s">
        <v>16</v>
      </c>
      <c r="E940" s="31" t="s">
        <v>22</v>
      </c>
      <c r="F940" s="18" t="s">
        <v>24</v>
      </c>
      <c r="G940" s="13">
        <v>2904.7000000000003</v>
      </c>
      <c r="H940" s="19">
        <v>31000</v>
      </c>
      <c r="I940" s="20">
        <v>3.7480000000000002</v>
      </c>
      <c r="J940" s="13">
        <v>116188</v>
      </c>
      <c r="K940" s="13">
        <v>45098</v>
      </c>
      <c r="L940" s="13">
        <v>68185.3</v>
      </c>
    </row>
    <row r="941" spans="1:12">
      <c r="A941" s="29">
        <v>45601</v>
      </c>
      <c r="B941" s="29" t="str">
        <f t="shared" si="28"/>
        <v>שלישי</v>
      </c>
      <c r="C941" s="18" t="str">
        <f t="shared" si="29"/>
        <v>2024-11</v>
      </c>
      <c r="D941" s="30" t="s">
        <v>16</v>
      </c>
      <c r="E941" s="31" t="s">
        <v>28</v>
      </c>
      <c r="F941" s="18" t="s">
        <v>27</v>
      </c>
      <c r="G941" s="13">
        <v>3701.15</v>
      </c>
      <c r="H941" s="19">
        <v>39500</v>
      </c>
      <c r="I941" s="20">
        <v>3.7480000000000002</v>
      </c>
      <c r="J941" s="13">
        <v>148046</v>
      </c>
      <c r="K941" s="13">
        <v>49604</v>
      </c>
      <c r="L941" s="13">
        <v>94740.85</v>
      </c>
    </row>
    <row r="942" spans="1:12">
      <c r="A942" s="29">
        <v>45332</v>
      </c>
      <c r="B942" s="29" t="str">
        <f t="shared" si="28"/>
        <v>שבת</v>
      </c>
      <c r="C942" s="18" t="str">
        <f t="shared" si="29"/>
        <v>2024-02</v>
      </c>
      <c r="D942" s="30" t="s">
        <v>13</v>
      </c>
      <c r="E942" s="31" t="s">
        <v>19</v>
      </c>
      <c r="F942" s="18" t="s">
        <v>24</v>
      </c>
      <c r="G942" s="13">
        <v>2670.9</v>
      </c>
      <c r="H942" s="19">
        <v>29000</v>
      </c>
      <c r="I942" s="20">
        <v>3.6840000000000002</v>
      </c>
      <c r="J942" s="13">
        <v>106836</v>
      </c>
      <c r="K942" s="13">
        <v>26916</v>
      </c>
      <c r="L942" s="13">
        <v>77249.100000000006</v>
      </c>
    </row>
    <row r="943" spans="1:12">
      <c r="A943" s="29">
        <v>45422</v>
      </c>
      <c r="B943" s="29" t="str">
        <f t="shared" si="28"/>
        <v>שישי</v>
      </c>
      <c r="C943" s="18" t="str">
        <f t="shared" si="29"/>
        <v>2024-05</v>
      </c>
      <c r="D943" s="30" t="s">
        <v>14</v>
      </c>
      <c r="E943" s="31" t="s">
        <v>18</v>
      </c>
      <c r="F943" s="18" t="s">
        <v>26</v>
      </c>
      <c r="G943" s="13">
        <v>1767.4750000000001</v>
      </c>
      <c r="H943" s="19">
        <v>19000</v>
      </c>
      <c r="I943" s="20">
        <v>3.7210000000000001</v>
      </c>
      <c r="J943" s="13">
        <v>70699</v>
      </c>
      <c r="K943" s="13">
        <v>25473</v>
      </c>
      <c r="L943" s="13">
        <v>43458.525000000001</v>
      </c>
    </row>
    <row r="944" spans="1:12">
      <c r="A944" s="29">
        <v>45479</v>
      </c>
      <c r="B944" s="29" t="str">
        <f t="shared" si="28"/>
        <v>שבת</v>
      </c>
      <c r="C944" s="18" t="str">
        <f t="shared" si="29"/>
        <v>2024-07</v>
      </c>
      <c r="D944" s="30" t="s">
        <v>15</v>
      </c>
      <c r="E944" s="31" t="s">
        <v>19</v>
      </c>
      <c r="F944" s="18" t="s">
        <v>23</v>
      </c>
      <c r="G944" s="13">
        <v>3255.875</v>
      </c>
      <c r="H944" s="19">
        <v>35000</v>
      </c>
      <c r="I944" s="20">
        <v>3.7210000000000001</v>
      </c>
      <c r="J944" s="13">
        <v>130235</v>
      </c>
      <c r="K944" s="13">
        <v>41295</v>
      </c>
      <c r="L944" s="13">
        <v>85684.125</v>
      </c>
    </row>
    <row r="945" spans="1:12">
      <c r="A945" s="29">
        <v>45422</v>
      </c>
      <c r="B945" s="29" t="str">
        <f t="shared" si="28"/>
        <v>שישי</v>
      </c>
      <c r="C945" s="18" t="str">
        <f t="shared" si="29"/>
        <v>2024-05</v>
      </c>
      <c r="D945" s="30" t="s">
        <v>16</v>
      </c>
      <c r="E945" s="31" t="s">
        <v>19</v>
      </c>
      <c r="F945" s="18" t="s">
        <v>25</v>
      </c>
      <c r="G945" s="13">
        <v>1069.7875000000001</v>
      </c>
      <c r="H945" s="19">
        <v>11500</v>
      </c>
      <c r="I945" s="20">
        <v>3.7210000000000001</v>
      </c>
      <c r="J945" s="13">
        <v>42791.5</v>
      </c>
      <c r="K945" s="13">
        <v>35180</v>
      </c>
      <c r="L945" s="13">
        <v>6541.7124999999996</v>
      </c>
    </row>
    <row r="946" spans="1:12">
      <c r="A946" s="29">
        <v>45585</v>
      </c>
      <c r="B946" s="29" t="str">
        <f t="shared" si="28"/>
        <v>ראשון</v>
      </c>
      <c r="C946" s="18" t="str">
        <f t="shared" si="29"/>
        <v>2024-10</v>
      </c>
      <c r="D946" s="30" t="s">
        <v>13</v>
      </c>
      <c r="E946" s="31" t="s">
        <v>18</v>
      </c>
      <c r="F946" s="18" t="s">
        <v>26</v>
      </c>
      <c r="G946" s="13">
        <v>1345.9625000000001</v>
      </c>
      <c r="H946" s="19">
        <v>14500</v>
      </c>
      <c r="I946" s="20">
        <v>3.7130000000000001</v>
      </c>
      <c r="J946" s="13">
        <v>53838.5</v>
      </c>
      <c r="K946" s="13">
        <v>26729</v>
      </c>
      <c r="L946" s="13">
        <v>25763.537499999999</v>
      </c>
    </row>
    <row r="947" spans="1:12">
      <c r="A947" s="29">
        <v>45548</v>
      </c>
      <c r="B947" s="29" t="str">
        <f t="shared" si="28"/>
        <v>שישי</v>
      </c>
      <c r="C947" s="18" t="str">
        <f t="shared" si="29"/>
        <v>2024-09</v>
      </c>
      <c r="D947" s="30" t="s">
        <v>16</v>
      </c>
      <c r="E947" s="31" t="s">
        <v>18</v>
      </c>
      <c r="F947" s="18" t="s">
        <v>23</v>
      </c>
      <c r="G947" s="13">
        <v>1390.125</v>
      </c>
      <c r="H947" s="19">
        <v>15000</v>
      </c>
      <c r="I947" s="20">
        <v>3.7069999999999999</v>
      </c>
      <c r="J947" s="13">
        <v>55605</v>
      </c>
      <c r="K947" s="13">
        <v>33383</v>
      </c>
      <c r="L947" s="13">
        <v>20831.875</v>
      </c>
    </row>
    <row r="948" spans="1:12">
      <c r="A948" s="29">
        <v>45366</v>
      </c>
      <c r="B948" s="29" t="str">
        <f t="shared" si="28"/>
        <v>שישי</v>
      </c>
      <c r="C948" s="18" t="str">
        <f t="shared" si="29"/>
        <v>2024-03</v>
      </c>
      <c r="D948" s="30" t="s">
        <v>15</v>
      </c>
      <c r="E948" s="31" t="s">
        <v>19</v>
      </c>
      <c r="F948" s="18" t="s">
        <v>27</v>
      </c>
      <c r="G948" s="13">
        <v>2739.75</v>
      </c>
      <c r="H948" s="19">
        <v>30000</v>
      </c>
      <c r="I948" s="20">
        <v>3.653</v>
      </c>
      <c r="J948" s="13">
        <v>109590</v>
      </c>
      <c r="K948" s="13">
        <v>34407</v>
      </c>
      <c r="L948" s="13">
        <v>72443.25</v>
      </c>
    </row>
    <row r="949" spans="1:12">
      <c r="A949" s="29">
        <v>45561</v>
      </c>
      <c r="B949" s="29" t="str">
        <f t="shared" si="28"/>
        <v>חמישי</v>
      </c>
      <c r="C949" s="18" t="str">
        <f t="shared" si="29"/>
        <v>2024-09</v>
      </c>
      <c r="D949" s="30" t="s">
        <v>16</v>
      </c>
      <c r="E949" s="31" t="s">
        <v>21</v>
      </c>
      <c r="F949" s="18" t="s">
        <v>25</v>
      </c>
      <c r="G949" s="13">
        <v>3093.7250000000004</v>
      </c>
      <c r="H949" s="19">
        <v>33500</v>
      </c>
      <c r="I949" s="20">
        <v>3.694</v>
      </c>
      <c r="J949" s="13">
        <v>123749</v>
      </c>
      <c r="K949" s="13">
        <v>33619</v>
      </c>
      <c r="L949" s="13">
        <v>87036.274999999994</v>
      </c>
    </row>
    <row r="950" spans="1:12">
      <c r="A950" s="29">
        <v>45390</v>
      </c>
      <c r="B950" s="29" t="str">
        <f t="shared" si="28"/>
        <v>שני</v>
      </c>
      <c r="C950" s="18" t="str">
        <f t="shared" si="29"/>
        <v>2024-04</v>
      </c>
      <c r="D950" s="30" t="s">
        <v>14</v>
      </c>
      <c r="E950" s="31" t="s">
        <v>21</v>
      </c>
      <c r="F950" s="18" t="s">
        <v>26</v>
      </c>
      <c r="G950" s="13">
        <v>3294.4</v>
      </c>
      <c r="H950" s="19">
        <v>35500</v>
      </c>
      <c r="I950" s="20">
        <v>3.7120000000000002</v>
      </c>
      <c r="J950" s="13">
        <v>131776</v>
      </c>
      <c r="K950" s="13">
        <v>44277</v>
      </c>
      <c r="L950" s="13">
        <v>84204.6</v>
      </c>
    </row>
    <row r="951" spans="1:12">
      <c r="A951" s="29">
        <v>45322</v>
      </c>
      <c r="B951" s="29" t="str">
        <f t="shared" si="28"/>
        <v>רביעי</v>
      </c>
      <c r="C951" s="18" t="str">
        <f t="shared" si="29"/>
        <v>2024-01</v>
      </c>
      <c r="D951" s="30" t="s">
        <v>17</v>
      </c>
      <c r="E951" s="31" t="s">
        <v>21</v>
      </c>
      <c r="F951" s="18" t="s">
        <v>25</v>
      </c>
      <c r="G951" s="13">
        <v>1726.625</v>
      </c>
      <c r="H951" s="19">
        <v>19000</v>
      </c>
      <c r="I951" s="20">
        <v>3.6349999999999998</v>
      </c>
      <c r="J951" s="13">
        <v>69065</v>
      </c>
      <c r="K951" s="13">
        <v>22614</v>
      </c>
      <c r="L951" s="13">
        <v>44724.375</v>
      </c>
    </row>
    <row r="952" spans="1:12">
      <c r="A952" s="29">
        <v>45451</v>
      </c>
      <c r="B952" s="29" t="str">
        <f t="shared" si="28"/>
        <v>שבת</v>
      </c>
      <c r="C952" s="18" t="str">
        <f t="shared" si="29"/>
        <v>2024-06</v>
      </c>
      <c r="D952" s="30" t="s">
        <v>17</v>
      </c>
      <c r="E952" s="31" t="s">
        <v>22</v>
      </c>
      <c r="F952" s="18" t="s">
        <v>24</v>
      </c>
      <c r="G952" s="13">
        <v>1259.5500000000002</v>
      </c>
      <c r="H952" s="19">
        <v>13500</v>
      </c>
      <c r="I952" s="20">
        <v>3.7320000000000002</v>
      </c>
      <c r="J952" s="13">
        <v>50382</v>
      </c>
      <c r="K952" s="13">
        <v>19680</v>
      </c>
      <c r="L952" s="13">
        <v>29442.45</v>
      </c>
    </row>
    <row r="953" spans="1:12">
      <c r="A953" s="29">
        <v>45505</v>
      </c>
      <c r="B953" s="29" t="str">
        <f t="shared" si="28"/>
        <v>חמישי</v>
      </c>
      <c r="C953" s="18" t="str">
        <f t="shared" si="29"/>
        <v>2024-08</v>
      </c>
      <c r="D953" s="30" t="s">
        <v>14</v>
      </c>
      <c r="E953" s="31" t="s">
        <v>28</v>
      </c>
      <c r="F953" s="18" t="s">
        <v>27</v>
      </c>
      <c r="G953" s="13">
        <v>3649.8</v>
      </c>
      <c r="H953" s="19">
        <v>38500</v>
      </c>
      <c r="I953" s="20">
        <v>3.7919999999999998</v>
      </c>
      <c r="J953" s="13">
        <v>145992</v>
      </c>
      <c r="K953" s="13">
        <v>39613</v>
      </c>
      <c r="L953" s="13">
        <v>102729.2</v>
      </c>
    </row>
    <row r="954" spans="1:12">
      <c r="A954" s="29">
        <v>45453</v>
      </c>
      <c r="B954" s="29" t="str">
        <f t="shared" si="28"/>
        <v>שני</v>
      </c>
      <c r="C954" s="18" t="str">
        <f t="shared" si="29"/>
        <v>2024-06</v>
      </c>
      <c r="D954" s="30" t="s">
        <v>17</v>
      </c>
      <c r="E954" s="31" t="s">
        <v>22</v>
      </c>
      <c r="F954" s="18" t="s">
        <v>26</v>
      </c>
      <c r="G954" s="13">
        <v>2485.7000000000003</v>
      </c>
      <c r="H954" s="19">
        <v>26500</v>
      </c>
      <c r="I954" s="20">
        <v>3.7519999999999998</v>
      </c>
      <c r="J954" s="13">
        <v>99428</v>
      </c>
      <c r="K954" s="13">
        <v>25403</v>
      </c>
      <c r="L954" s="13">
        <v>71539.3</v>
      </c>
    </row>
    <row r="955" spans="1:12">
      <c r="A955" s="29">
        <v>45477</v>
      </c>
      <c r="B955" s="29" t="str">
        <f t="shared" si="28"/>
        <v>חמישי</v>
      </c>
      <c r="C955" s="18" t="str">
        <f t="shared" si="29"/>
        <v>2024-07</v>
      </c>
      <c r="D955" s="30" t="s">
        <v>13</v>
      </c>
      <c r="E955" s="31" t="s">
        <v>28</v>
      </c>
      <c r="F955" s="18" t="s">
        <v>23</v>
      </c>
      <c r="G955" s="13">
        <v>3226.6125000000002</v>
      </c>
      <c r="H955" s="19">
        <v>34500</v>
      </c>
      <c r="I955" s="20">
        <v>3.7410000000000001</v>
      </c>
      <c r="J955" s="13">
        <v>129064.5</v>
      </c>
      <c r="K955" s="13">
        <v>41776</v>
      </c>
      <c r="L955" s="13">
        <v>84061.887499999997</v>
      </c>
    </row>
    <row r="956" spans="1:12">
      <c r="A956" s="29">
        <v>45498</v>
      </c>
      <c r="B956" s="29" t="str">
        <f t="shared" si="28"/>
        <v>חמישי</v>
      </c>
      <c r="C956" s="18" t="str">
        <f t="shared" si="29"/>
        <v>2024-07</v>
      </c>
      <c r="D956" s="30" t="s">
        <v>16</v>
      </c>
      <c r="E956" s="31" t="s">
        <v>20</v>
      </c>
      <c r="F956" s="18" t="s">
        <v>26</v>
      </c>
      <c r="G956" s="13">
        <v>2054.8125</v>
      </c>
      <c r="H956" s="19">
        <v>22500</v>
      </c>
      <c r="I956" s="20">
        <v>3.653</v>
      </c>
      <c r="J956" s="13">
        <v>82192.5</v>
      </c>
      <c r="K956" s="13">
        <v>18037</v>
      </c>
      <c r="L956" s="13">
        <v>62100.6875</v>
      </c>
    </row>
    <row r="957" spans="1:12">
      <c r="A957" s="29">
        <v>45445</v>
      </c>
      <c r="B957" s="29" t="str">
        <f t="shared" si="28"/>
        <v>ראשון</v>
      </c>
      <c r="C957" s="18" t="str">
        <f t="shared" si="29"/>
        <v>2024-06</v>
      </c>
      <c r="D957" s="30" t="s">
        <v>13</v>
      </c>
      <c r="E957" s="31" t="s">
        <v>18</v>
      </c>
      <c r="F957" s="18" t="s">
        <v>24</v>
      </c>
      <c r="G957" s="13">
        <v>2044.9</v>
      </c>
      <c r="H957" s="19">
        <v>22000</v>
      </c>
      <c r="I957" s="20">
        <v>3.718</v>
      </c>
      <c r="J957" s="13">
        <v>81796</v>
      </c>
      <c r="K957" s="13">
        <v>28177</v>
      </c>
      <c r="L957" s="13">
        <v>51574.1</v>
      </c>
    </row>
    <row r="958" spans="1:12">
      <c r="A958" s="29">
        <v>45470</v>
      </c>
      <c r="B958" s="29" t="str">
        <f t="shared" si="28"/>
        <v>חמישי</v>
      </c>
      <c r="C958" s="18" t="str">
        <f t="shared" si="29"/>
        <v>2024-06</v>
      </c>
      <c r="D958" s="30" t="s">
        <v>16</v>
      </c>
      <c r="E958" s="31" t="s">
        <v>18</v>
      </c>
      <c r="F958" s="18" t="s">
        <v>24</v>
      </c>
      <c r="G958" s="13">
        <v>3144.8125</v>
      </c>
      <c r="H958" s="19">
        <v>33500</v>
      </c>
      <c r="I958" s="20">
        <v>3.7549999999999999</v>
      </c>
      <c r="J958" s="13">
        <v>125792.5</v>
      </c>
      <c r="K958" s="13">
        <v>36607</v>
      </c>
      <c r="L958" s="13">
        <v>86040.6875</v>
      </c>
    </row>
    <row r="959" spans="1:12">
      <c r="A959" s="29">
        <v>45441</v>
      </c>
      <c r="B959" s="29" t="str">
        <f t="shared" si="28"/>
        <v>רביעי</v>
      </c>
      <c r="C959" s="18" t="str">
        <f t="shared" si="29"/>
        <v>2024-05</v>
      </c>
      <c r="D959" s="30" t="s">
        <v>14</v>
      </c>
      <c r="E959" s="31" t="s">
        <v>22</v>
      </c>
      <c r="F959" s="18" t="s">
        <v>25</v>
      </c>
      <c r="G959" s="13">
        <v>2770.5</v>
      </c>
      <c r="H959" s="19">
        <v>30000</v>
      </c>
      <c r="I959" s="20">
        <v>3.694</v>
      </c>
      <c r="J959" s="13">
        <v>110820</v>
      </c>
      <c r="K959" s="13">
        <v>23678</v>
      </c>
      <c r="L959" s="13">
        <v>84371.5</v>
      </c>
    </row>
    <row r="960" spans="1:12">
      <c r="A960" s="29">
        <v>45518</v>
      </c>
      <c r="B960" s="29" t="str">
        <f t="shared" si="28"/>
        <v>רביעי</v>
      </c>
      <c r="C960" s="18" t="str">
        <f t="shared" si="29"/>
        <v>2024-08</v>
      </c>
      <c r="D960" s="30" t="s">
        <v>14</v>
      </c>
      <c r="E960" s="31" t="s">
        <v>28</v>
      </c>
      <c r="F960" s="18" t="s">
        <v>27</v>
      </c>
      <c r="G960" s="13">
        <v>1585.6750000000002</v>
      </c>
      <c r="H960" s="19">
        <v>17000</v>
      </c>
      <c r="I960" s="20">
        <v>3.7309999999999999</v>
      </c>
      <c r="J960" s="13">
        <v>63427</v>
      </c>
      <c r="K960" s="13">
        <v>43727</v>
      </c>
      <c r="L960" s="13">
        <v>18114.325000000001</v>
      </c>
    </row>
    <row r="961" spans="1:12">
      <c r="A961" s="29">
        <v>45575</v>
      </c>
      <c r="B961" s="29" t="str">
        <f t="shared" si="28"/>
        <v>חמישי</v>
      </c>
      <c r="C961" s="18" t="str">
        <f t="shared" si="29"/>
        <v>2024-10</v>
      </c>
      <c r="D961" s="30" t="s">
        <v>13</v>
      </c>
      <c r="E961" s="31" t="s">
        <v>19</v>
      </c>
      <c r="F961" s="18" t="s">
        <v>24</v>
      </c>
      <c r="G961" s="13">
        <v>2972.0250000000001</v>
      </c>
      <c r="H961" s="19">
        <v>31500</v>
      </c>
      <c r="I961" s="20">
        <v>3.774</v>
      </c>
      <c r="J961" s="13">
        <v>118881</v>
      </c>
      <c r="K961" s="13">
        <v>30622</v>
      </c>
      <c r="L961" s="13">
        <v>85286.975000000006</v>
      </c>
    </row>
    <row r="962" spans="1:12">
      <c r="A962" s="29">
        <v>45501</v>
      </c>
      <c r="B962" s="29" t="str">
        <f t="shared" si="28"/>
        <v>ראשון</v>
      </c>
      <c r="C962" s="18" t="str">
        <f t="shared" si="29"/>
        <v>2024-07</v>
      </c>
      <c r="D962" s="30" t="s">
        <v>17</v>
      </c>
      <c r="E962" s="31" t="s">
        <v>18</v>
      </c>
      <c r="F962" s="18" t="s">
        <v>26</v>
      </c>
      <c r="G962" s="13">
        <v>1288</v>
      </c>
      <c r="H962" s="19">
        <v>14000</v>
      </c>
      <c r="I962" s="20">
        <v>3.68</v>
      </c>
      <c r="J962" s="13">
        <v>51520</v>
      </c>
      <c r="K962" s="13">
        <v>17230</v>
      </c>
      <c r="L962" s="13">
        <v>33002</v>
      </c>
    </row>
    <row r="963" spans="1:12">
      <c r="A963" s="29">
        <v>45540</v>
      </c>
      <c r="B963" s="29" t="str">
        <f t="shared" ref="B963:B1001" si="30">CHOOSE(WEEKDAY(A963), "ראשון", "שני", "שלישי", "רביעי", "חמישי", "שישי", "שבת")</f>
        <v>חמישי</v>
      </c>
      <c r="C963" s="18" t="str">
        <f t="shared" ref="C963:C1001" si="31">TEXT(A963, "YYYY-MM")</f>
        <v>2024-09</v>
      </c>
      <c r="D963" s="30" t="s">
        <v>17</v>
      </c>
      <c r="E963" s="31" t="s">
        <v>22</v>
      </c>
      <c r="F963" s="18" t="s">
        <v>23</v>
      </c>
      <c r="G963" s="13">
        <v>3508.3500000000004</v>
      </c>
      <c r="H963" s="19">
        <v>38000</v>
      </c>
      <c r="I963" s="20">
        <v>3.6930000000000001</v>
      </c>
      <c r="J963" s="13">
        <v>140334</v>
      </c>
      <c r="K963" s="13">
        <v>27654</v>
      </c>
      <c r="L963" s="13">
        <v>109171.65</v>
      </c>
    </row>
    <row r="964" spans="1:12">
      <c r="A964" s="29">
        <v>45507</v>
      </c>
      <c r="B964" s="29" t="str">
        <f t="shared" si="30"/>
        <v>שבת</v>
      </c>
      <c r="C964" s="18" t="str">
        <f t="shared" si="31"/>
        <v>2024-08</v>
      </c>
      <c r="D964" s="30" t="s">
        <v>14</v>
      </c>
      <c r="E964" s="31" t="s">
        <v>18</v>
      </c>
      <c r="F964" s="18" t="s">
        <v>27</v>
      </c>
      <c r="G964" s="13">
        <v>3235.9500000000003</v>
      </c>
      <c r="H964" s="19">
        <v>34000</v>
      </c>
      <c r="I964" s="20">
        <v>3.8069999999999999</v>
      </c>
      <c r="J964" s="13">
        <v>129438</v>
      </c>
      <c r="K964" s="13">
        <v>44559</v>
      </c>
      <c r="L964" s="13">
        <v>81643.05</v>
      </c>
    </row>
    <row r="965" spans="1:12">
      <c r="A965" s="29">
        <v>45366</v>
      </c>
      <c r="B965" s="29" t="str">
        <f t="shared" si="30"/>
        <v>שישי</v>
      </c>
      <c r="C965" s="18" t="str">
        <f t="shared" si="31"/>
        <v>2024-03</v>
      </c>
      <c r="D965" s="30" t="s">
        <v>15</v>
      </c>
      <c r="E965" s="31" t="s">
        <v>22</v>
      </c>
      <c r="F965" s="18" t="s">
        <v>27</v>
      </c>
      <c r="G965" s="13">
        <v>1506.8625000000002</v>
      </c>
      <c r="H965" s="19">
        <v>16500</v>
      </c>
      <c r="I965" s="20">
        <v>3.653</v>
      </c>
      <c r="J965" s="13">
        <v>60274.5</v>
      </c>
      <c r="K965" s="13">
        <v>43526</v>
      </c>
      <c r="L965" s="13">
        <v>15241.637500000001</v>
      </c>
    </row>
    <row r="966" spans="1:12">
      <c r="A966" s="29">
        <v>45520</v>
      </c>
      <c r="B966" s="29" t="str">
        <f t="shared" si="30"/>
        <v>שישי</v>
      </c>
      <c r="C966" s="18" t="str">
        <f t="shared" si="31"/>
        <v>2024-08</v>
      </c>
      <c r="D966" s="30" t="s">
        <v>16</v>
      </c>
      <c r="E966" s="31" t="s">
        <v>18</v>
      </c>
      <c r="F966" s="18" t="s">
        <v>24</v>
      </c>
      <c r="G966" s="13">
        <v>2486.0250000000001</v>
      </c>
      <c r="H966" s="19">
        <v>27000</v>
      </c>
      <c r="I966" s="20">
        <v>3.6829999999999998</v>
      </c>
      <c r="J966" s="13">
        <v>99441</v>
      </c>
      <c r="K966" s="13">
        <v>40642</v>
      </c>
      <c r="L966" s="13">
        <v>56312.974999999999</v>
      </c>
    </row>
    <row r="967" spans="1:12">
      <c r="A967" s="29">
        <v>45561</v>
      </c>
      <c r="B967" s="29" t="str">
        <f t="shared" si="30"/>
        <v>חמישי</v>
      </c>
      <c r="C967" s="18" t="str">
        <f t="shared" si="31"/>
        <v>2024-09</v>
      </c>
      <c r="D967" s="30" t="s">
        <v>16</v>
      </c>
      <c r="E967" s="31" t="s">
        <v>21</v>
      </c>
      <c r="F967" s="18" t="s">
        <v>26</v>
      </c>
      <c r="G967" s="13">
        <v>2031.7</v>
      </c>
      <c r="H967" s="19">
        <v>22000</v>
      </c>
      <c r="I967" s="20">
        <v>3.694</v>
      </c>
      <c r="J967" s="13">
        <v>81268</v>
      </c>
      <c r="K967" s="13">
        <v>39112</v>
      </c>
      <c r="L967" s="13">
        <v>40124.300000000003</v>
      </c>
    </row>
    <row r="968" spans="1:12">
      <c r="A968" s="29">
        <v>45316</v>
      </c>
      <c r="B968" s="29" t="str">
        <f t="shared" si="30"/>
        <v>חמישי</v>
      </c>
      <c r="C968" s="18" t="str">
        <f t="shared" si="31"/>
        <v>2024-01</v>
      </c>
      <c r="D968" s="30" t="s">
        <v>17</v>
      </c>
      <c r="E968" s="31" t="s">
        <v>19</v>
      </c>
      <c r="F968" s="18" t="s">
        <v>26</v>
      </c>
      <c r="G968" s="13">
        <v>3007.875</v>
      </c>
      <c r="H968" s="19">
        <v>32500</v>
      </c>
      <c r="I968" s="20">
        <v>3.702</v>
      </c>
      <c r="J968" s="13">
        <v>120315</v>
      </c>
      <c r="K968" s="13">
        <v>18778</v>
      </c>
      <c r="L968" s="13">
        <v>98529.125</v>
      </c>
    </row>
    <row r="969" spans="1:12">
      <c r="A969" s="29">
        <v>45382</v>
      </c>
      <c r="B969" s="29" t="str">
        <f t="shared" si="30"/>
        <v>ראשון</v>
      </c>
      <c r="C969" s="18" t="str">
        <f t="shared" si="31"/>
        <v>2024-03</v>
      </c>
      <c r="D969" s="30" t="s">
        <v>13</v>
      </c>
      <c r="E969" s="31" t="s">
        <v>21</v>
      </c>
      <c r="F969" s="18" t="s">
        <v>26</v>
      </c>
      <c r="G969" s="13">
        <v>3404.9250000000002</v>
      </c>
      <c r="H969" s="19">
        <v>37000</v>
      </c>
      <c r="I969" s="20">
        <v>3.681</v>
      </c>
      <c r="J969" s="13">
        <v>136197</v>
      </c>
      <c r="K969" s="13">
        <v>22377</v>
      </c>
      <c r="L969" s="13">
        <v>110415.075</v>
      </c>
    </row>
    <row r="970" spans="1:12">
      <c r="A970" s="29">
        <v>45326</v>
      </c>
      <c r="B970" s="29" t="str">
        <f t="shared" si="30"/>
        <v>ראשון</v>
      </c>
      <c r="C970" s="18" t="str">
        <f t="shared" si="31"/>
        <v>2024-02</v>
      </c>
      <c r="D970" s="30" t="s">
        <v>14</v>
      </c>
      <c r="E970" s="31" t="s">
        <v>22</v>
      </c>
      <c r="F970" s="18" t="s">
        <v>25</v>
      </c>
      <c r="G970" s="13">
        <v>1548.7</v>
      </c>
      <c r="H970" s="19">
        <v>17000</v>
      </c>
      <c r="I970" s="20">
        <v>3.6440000000000001</v>
      </c>
      <c r="J970" s="13">
        <v>61948</v>
      </c>
      <c r="K970" s="13">
        <v>39622</v>
      </c>
      <c r="L970" s="13">
        <v>20777.3</v>
      </c>
    </row>
    <row r="971" spans="1:12">
      <c r="A971" s="29">
        <v>45460</v>
      </c>
      <c r="B971" s="29" t="str">
        <f t="shared" si="30"/>
        <v>שני</v>
      </c>
      <c r="C971" s="18" t="str">
        <f t="shared" si="31"/>
        <v>2024-06</v>
      </c>
      <c r="D971" s="30" t="s">
        <v>16</v>
      </c>
      <c r="E971" s="31" t="s">
        <v>18</v>
      </c>
      <c r="F971" s="18" t="s">
        <v>27</v>
      </c>
      <c r="G971" s="13">
        <v>2472.4500000000003</v>
      </c>
      <c r="H971" s="19">
        <v>26500</v>
      </c>
      <c r="I971" s="20">
        <v>3.7320000000000002</v>
      </c>
      <c r="J971" s="13">
        <v>98898</v>
      </c>
      <c r="K971" s="13">
        <v>17168</v>
      </c>
      <c r="L971" s="13">
        <v>79257.55</v>
      </c>
    </row>
    <row r="972" spans="1:12">
      <c r="A972" s="29">
        <v>45550</v>
      </c>
      <c r="B972" s="29" t="str">
        <f t="shared" si="30"/>
        <v>ראשון</v>
      </c>
      <c r="C972" s="18" t="str">
        <f t="shared" si="31"/>
        <v>2024-09</v>
      </c>
      <c r="D972" s="30" t="s">
        <v>15</v>
      </c>
      <c r="E972" s="31" t="s">
        <v>21</v>
      </c>
      <c r="F972" s="18" t="s">
        <v>26</v>
      </c>
      <c r="G972" s="13">
        <v>1853.5</v>
      </c>
      <c r="H972" s="19">
        <v>20000</v>
      </c>
      <c r="I972" s="20">
        <v>3.7069999999999999</v>
      </c>
      <c r="J972" s="13">
        <v>74140</v>
      </c>
      <c r="K972" s="13">
        <v>45559</v>
      </c>
      <c r="L972" s="13">
        <v>26727.5</v>
      </c>
    </row>
    <row r="973" spans="1:12">
      <c r="A973" s="29">
        <v>45308</v>
      </c>
      <c r="B973" s="29" t="str">
        <f t="shared" si="30"/>
        <v>רביעי</v>
      </c>
      <c r="C973" s="18" t="str">
        <f t="shared" si="31"/>
        <v>2024-01</v>
      </c>
      <c r="D973" s="30" t="s">
        <v>13</v>
      </c>
      <c r="E973" s="31" t="s">
        <v>18</v>
      </c>
      <c r="F973" s="18" t="s">
        <v>23</v>
      </c>
      <c r="G973" s="13">
        <v>2506.9</v>
      </c>
      <c r="H973" s="19">
        <v>26500</v>
      </c>
      <c r="I973" s="20">
        <v>3.7839999999999998</v>
      </c>
      <c r="J973" s="13">
        <v>100276</v>
      </c>
      <c r="K973" s="13">
        <v>37863</v>
      </c>
      <c r="L973" s="13">
        <v>59906.1</v>
      </c>
    </row>
    <row r="974" spans="1:12">
      <c r="A974" s="29">
        <v>45401</v>
      </c>
      <c r="B974" s="29" t="str">
        <f t="shared" si="30"/>
        <v>שישי</v>
      </c>
      <c r="C974" s="18" t="str">
        <f t="shared" si="31"/>
        <v>2024-04</v>
      </c>
      <c r="D974" s="30" t="s">
        <v>16</v>
      </c>
      <c r="E974" s="31" t="s">
        <v>28</v>
      </c>
      <c r="F974" s="18" t="s">
        <v>25</v>
      </c>
      <c r="G974" s="13">
        <v>1371.3375000000001</v>
      </c>
      <c r="H974" s="19">
        <v>14500</v>
      </c>
      <c r="I974" s="20">
        <v>3.7829999999999999</v>
      </c>
      <c r="J974" s="13">
        <v>54853.5</v>
      </c>
      <c r="K974" s="13">
        <v>49835</v>
      </c>
      <c r="L974" s="13">
        <v>3647.1624999999999</v>
      </c>
    </row>
    <row r="975" spans="1:12">
      <c r="A975" s="29">
        <v>45386</v>
      </c>
      <c r="B975" s="29" t="str">
        <f t="shared" si="30"/>
        <v>חמישי</v>
      </c>
      <c r="C975" s="18" t="str">
        <f t="shared" si="31"/>
        <v>2024-04</v>
      </c>
      <c r="D975" s="30" t="s">
        <v>15</v>
      </c>
      <c r="E975" s="31" t="s">
        <v>22</v>
      </c>
      <c r="F975" s="18" t="s">
        <v>26</v>
      </c>
      <c r="G975" s="13">
        <v>1254.1500000000001</v>
      </c>
      <c r="H975" s="19">
        <v>13500</v>
      </c>
      <c r="I975" s="20">
        <v>3.7160000000000002</v>
      </c>
      <c r="J975" s="13">
        <v>50166</v>
      </c>
      <c r="K975" s="13">
        <v>34438</v>
      </c>
      <c r="L975" s="13">
        <v>14473.85</v>
      </c>
    </row>
    <row r="976" spans="1:12">
      <c r="A976" s="29">
        <v>45558</v>
      </c>
      <c r="B976" s="29" t="str">
        <f t="shared" si="30"/>
        <v>שני</v>
      </c>
      <c r="C976" s="18" t="str">
        <f t="shared" si="31"/>
        <v>2024-09</v>
      </c>
      <c r="D976" s="30" t="s">
        <v>14</v>
      </c>
      <c r="E976" s="31" t="s">
        <v>18</v>
      </c>
      <c r="F976" s="18" t="s">
        <v>24</v>
      </c>
      <c r="G976" s="13">
        <v>3117.6750000000002</v>
      </c>
      <c r="H976" s="19">
        <v>33000</v>
      </c>
      <c r="I976" s="20">
        <v>3.7789999999999999</v>
      </c>
      <c r="J976" s="13">
        <v>124707</v>
      </c>
      <c r="K976" s="13">
        <v>45123</v>
      </c>
      <c r="L976" s="13">
        <v>76466.324999999997</v>
      </c>
    </row>
    <row r="977" spans="1:12">
      <c r="A977" s="29">
        <v>45395</v>
      </c>
      <c r="B977" s="29" t="str">
        <f t="shared" si="30"/>
        <v>שבת</v>
      </c>
      <c r="C977" s="18" t="str">
        <f t="shared" si="31"/>
        <v>2024-04</v>
      </c>
      <c r="D977" s="30" t="s">
        <v>15</v>
      </c>
      <c r="E977" s="31" t="s">
        <v>20</v>
      </c>
      <c r="F977" s="18" t="s">
        <v>25</v>
      </c>
      <c r="G977" s="13">
        <v>1314.95</v>
      </c>
      <c r="H977" s="19">
        <v>14000</v>
      </c>
      <c r="I977" s="20">
        <v>3.7570000000000001</v>
      </c>
      <c r="J977" s="13">
        <v>52598</v>
      </c>
      <c r="K977" s="13">
        <v>19815</v>
      </c>
      <c r="L977" s="13">
        <v>31468.05</v>
      </c>
    </row>
    <row r="978" spans="1:12">
      <c r="A978" s="29">
        <v>45301</v>
      </c>
      <c r="B978" s="29" t="str">
        <f t="shared" si="30"/>
        <v>רביעי</v>
      </c>
      <c r="C978" s="18" t="str">
        <f t="shared" si="31"/>
        <v>2024-01</v>
      </c>
      <c r="D978" s="30" t="s">
        <v>14</v>
      </c>
      <c r="E978" s="31" t="s">
        <v>21</v>
      </c>
      <c r="F978" s="18" t="s">
        <v>23</v>
      </c>
      <c r="G978" s="13">
        <v>3147.3250000000003</v>
      </c>
      <c r="H978" s="19">
        <v>33500</v>
      </c>
      <c r="I978" s="20">
        <v>3.758</v>
      </c>
      <c r="J978" s="13">
        <v>125893</v>
      </c>
      <c r="K978" s="13">
        <v>34332</v>
      </c>
      <c r="L978" s="13">
        <v>88413.675000000003</v>
      </c>
    </row>
    <row r="979" spans="1:12">
      <c r="A979" s="29">
        <v>45356</v>
      </c>
      <c r="B979" s="29" t="str">
        <f t="shared" si="30"/>
        <v>שלישי</v>
      </c>
      <c r="C979" s="18" t="str">
        <f t="shared" si="31"/>
        <v>2024-03</v>
      </c>
      <c r="D979" s="30" t="s">
        <v>17</v>
      </c>
      <c r="E979" s="31" t="s">
        <v>19</v>
      </c>
      <c r="F979" s="18" t="s">
        <v>23</v>
      </c>
      <c r="G979" s="13">
        <v>1391.5125</v>
      </c>
      <c r="H979" s="19">
        <v>15500</v>
      </c>
      <c r="I979" s="20">
        <v>3.5910000000000002</v>
      </c>
      <c r="J979" s="13">
        <v>55660.5</v>
      </c>
      <c r="K979" s="13">
        <v>24280</v>
      </c>
      <c r="L979" s="13">
        <v>29988.987499999999</v>
      </c>
    </row>
    <row r="980" spans="1:12">
      <c r="A980" s="29">
        <v>45512</v>
      </c>
      <c r="B980" s="29" t="str">
        <f t="shared" si="30"/>
        <v>חמישי</v>
      </c>
      <c r="C980" s="18" t="str">
        <f t="shared" si="31"/>
        <v>2024-08</v>
      </c>
      <c r="D980" s="30" t="s">
        <v>13</v>
      </c>
      <c r="E980" s="31" t="s">
        <v>22</v>
      </c>
      <c r="F980" s="18" t="s">
        <v>24</v>
      </c>
      <c r="G980" s="13">
        <v>3649.8</v>
      </c>
      <c r="H980" s="19">
        <v>38500</v>
      </c>
      <c r="I980" s="20">
        <v>3.7919999999999998</v>
      </c>
      <c r="J980" s="13">
        <v>145992</v>
      </c>
      <c r="K980" s="13">
        <v>27527</v>
      </c>
      <c r="L980" s="13">
        <v>114815.2</v>
      </c>
    </row>
    <row r="981" spans="1:12">
      <c r="A981" s="29">
        <v>45403</v>
      </c>
      <c r="B981" s="29" t="str">
        <f t="shared" si="30"/>
        <v>ראשון</v>
      </c>
      <c r="C981" s="18" t="str">
        <f t="shared" si="31"/>
        <v>2024-04</v>
      </c>
      <c r="D981" s="30" t="s">
        <v>16</v>
      </c>
      <c r="E981" s="31" t="s">
        <v>22</v>
      </c>
      <c r="F981" s="18" t="s">
        <v>23</v>
      </c>
      <c r="G981" s="13">
        <v>2553.5250000000001</v>
      </c>
      <c r="H981" s="19">
        <v>27000</v>
      </c>
      <c r="I981" s="20">
        <v>3.7829999999999999</v>
      </c>
      <c r="J981" s="13">
        <v>102141</v>
      </c>
      <c r="K981" s="13">
        <v>45804</v>
      </c>
      <c r="L981" s="13">
        <v>53783.474999999999</v>
      </c>
    </row>
    <row r="982" spans="1:12">
      <c r="A982" s="29">
        <v>45499</v>
      </c>
      <c r="B982" s="29" t="str">
        <f t="shared" si="30"/>
        <v>שישי</v>
      </c>
      <c r="C982" s="18" t="str">
        <f t="shared" si="31"/>
        <v>2024-07</v>
      </c>
      <c r="D982" s="30" t="s">
        <v>13</v>
      </c>
      <c r="E982" s="31" t="s">
        <v>28</v>
      </c>
      <c r="F982" s="18" t="s">
        <v>24</v>
      </c>
      <c r="G982" s="13">
        <v>2622</v>
      </c>
      <c r="H982" s="19">
        <v>28500</v>
      </c>
      <c r="I982" s="20">
        <v>3.68</v>
      </c>
      <c r="J982" s="13">
        <v>104880</v>
      </c>
      <c r="K982" s="13">
        <v>15765</v>
      </c>
      <c r="L982" s="13">
        <v>86493</v>
      </c>
    </row>
    <row r="983" spans="1:12">
      <c r="A983" s="29">
        <v>45430</v>
      </c>
      <c r="B983" s="29" t="str">
        <f t="shared" si="30"/>
        <v>שבת</v>
      </c>
      <c r="C983" s="18" t="str">
        <f t="shared" si="31"/>
        <v>2024-05</v>
      </c>
      <c r="D983" s="30" t="s">
        <v>15</v>
      </c>
      <c r="E983" s="31" t="s">
        <v>20</v>
      </c>
      <c r="F983" s="18" t="s">
        <v>26</v>
      </c>
      <c r="G983" s="13">
        <v>2926.3500000000004</v>
      </c>
      <c r="H983" s="19">
        <v>31500</v>
      </c>
      <c r="I983" s="20">
        <v>3.7160000000000002</v>
      </c>
      <c r="J983" s="13">
        <v>117054</v>
      </c>
      <c r="K983" s="13">
        <v>31772</v>
      </c>
      <c r="L983" s="13">
        <v>82355.649999999994</v>
      </c>
    </row>
    <row r="984" spans="1:12">
      <c r="A984" s="29">
        <v>45368</v>
      </c>
      <c r="B984" s="29" t="str">
        <f t="shared" si="30"/>
        <v>ראשון</v>
      </c>
      <c r="C984" s="18" t="str">
        <f t="shared" si="31"/>
        <v>2024-03</v>
      </c>
      <c r="D984" s="30" t="s">
        <v>15</v>
      </c>
      <c r="E984" s="31" t="s">
        <v>20</v>
      </c>
      <c r="F984" s="18" t="s">
        <v>25</v>
      </c>
      <c r="G984" s="13">
        <v>3287.7000000000003</v>
      </c>
      <c r="H984" s="19">
        <v>36000</v>
      </c>
      <c r="I984" s="20">
        <v>3.653</v>
      </c>
      <c r="J984" s="13">
        <v>131508</v>
      </c>
      <c r="K984" s="13">
        <v>38968</v>
      </c>
      <c r="L984" s="13">
        <v>89252.3</v>
      </c>
    </row>
    <row r="985" spans="1:12">
      <c r="A985" s="29">
        <v>45400</v>
      </c>
      <c r="B985" s="29" t="str">
        <f t="shared" si="30"/>
        <v>חמישי</v>
      </c>
      <c r="C985" s="18" t="str">
        <f t="shared" si="31"/>
        <v>2024-04</v>
      </c>
      <c r="D985" s="30" t="s">
        <v>14</v>
      </c>
      <c r="E985" s="31" t="s">
        <v>19</v>
      </c>
      <c r="F985" s="18" t="s">
        <v>25</v>
      </c>
      <c r="G985" s="13">
        <v>3118.5</v>
      </c>
      <c r="H985" s="19">
        <v>33000</v>
      </c>
      <c r="I985" s="20">
        <v>3.78</v>
      </c>
      <c r="J985" s="13">
        <v>124740</v>
      </c>
      <c r="K985" s="13">
        <v>33013</v>
      </c>
      <c r="L985" s="13">
        <v>88608.5</v>
      </c>
    </row>
    <row r="986" spans="1:12">
      <c r="A986" s="29">
        <v>45509</v>
      </c>
      <c r="B986" s="29" t="str">
        <f t="shared" si="30"/>
        <v>שני</v>
      </c>
      <c r="C986" s="18" t="str">
        <f t="shared" si="31"/>
        <v>2024-08</v>
      </c>
      <c r="D986" s="30" t="s">
        <v>15</v>
      </c>
      <c r="E986" s="31" t="s">
        <v>19</v>
      </c>
      <c r="F986" s="18" t="s">
        <v>24</v>
      </c>
      <c r="G986" s="13">
        <v>1577.4</v>
      </c>
      <c r="H986" s="19">
        <v>16500</v>
      </c>
      <c r="I986" s="20">
        <v>3.8239999999999998</v>
      </c>
      <c r="J986" s="13">
        <v>63096</v>
      </c>
      <c r="K986" s="13">
        <v>30676</v>
      </c>
      <c r="L986" s="13">
        <v>30842.6</v>
      </c>
    </row>
    <row r="987" spans="1:12">
      <c r="A987" s="29">
        <v>45402</v>
      </c>
      <c r="B987" s="29" t="str">
        <f t="shared" si="30"/>
        <v>שבת</v>
      </c>
      <c r="C987" s="18" t="str">
        <f t="shared" si="31"/>
        <v>2024-04</v>
      </c>
      <c r="D987" s="30" t="s">
        <v>17</v>
      </c>
      <c r="E987" s="31" t="s">
        <v>22</v>
      </c>
      <c r="F987" s="18" t="s">
        <v>27</v>
      </c>
      <c r="G987" s="13">
        <v>3593.8500000000004</v>
      </c>
      <c r="H987" s="19">
        <v>38000</v>
      </c>
      <c r="I987" s="20">
        <v>3.7829999999999999</v>
      </c>
      <c r="J987" s="13">
        <v>143754</v>
      </c>
      <c r="K987" s="13">
        <v>41642</v>
      </c>
      <c r="L987" s="13">
        <v>98518.15</v>
      </c>
    </row>
    <row r="988" spans="1:12">
      <c r="A988" s="29">
        <v>45484</v>
      </c>
      <c r="B988" s="29" t="str">
        <f t="shared" si="30"/>
        <v>חמישי</v>
      </c>
      <c r="C988" s="18" t="str">
        <f t="shared" si="31"/>
        <v>2024-07</v>
      </c>
      <c r="D988" s="30" t="s">
        <v>15</v>
      </c>
      <c r="E988" s="31" t="s">
        <v>28</v>
      </c>
      <c r="F988" s="18" t="s">
        <v>27</v>
      </c>
      <c r="G988" s="13">
        <v>2776.2625000000003</v>
      </c>
      <c r="H988" s="19">
        <v>30500</v>
      </c>
      <c r="I988" s="20">
        <v>3.641</v>
      </c>
      <c r="J988" s="13">
        <v>111050.5</v>
      </c>
      <c r="K988" s="13">
        <v>43485</v>
      </c>
      <c r="L988" s="13">
        <v>64789.237500000003</v>
      </c>
    </row>
    <row r="989" spans="1:12">
      <c r="A989" s="29">
        <v>45428</v>
      </c>
      <c r="B989" s="29" t="str">
        <f t="shared" si="30"/>
        <v>חמישי</v>
      </c>
      <c r="C989" s="18" t="str">
        <f t="shared" si="31"/>
        <v>2024-05</v>
      </c>
      <c r="D989" s="30" t="s">
        <v>14</v>
      </c>
      <c r="E989" s="31" t="s">
        <v>20</v>
      </c>
      <c r="F989" s="18" t="s">
        <v>26</v>
      </c>
      <c r="G989" s="13">
        <v>1978.5375000000001</v>
      </c>
      <c r="H989" s="19">
        <v>21500</v>
      </c>
      <c r="I989" s="20">
        <v>3.681</v>
      </c>
      <c r="J989" s="13">
        <v>79141.5</v>
      </c>
      <c r="K989" s="13">
        <v>26809</v>
      </c>
      <c r="L989" s="13">
        <v>50353.962500000001</v>
      </c>
    </row>
    <row r="990" spans="1:12">
      <c r="A990" s="29">
        <v>45622</v>
      </c>
      <c r="B990" s="29" t="str">
        <f t="shared" si="30"/>
        <v>שלישי</v>
      </c>
      <c r="C990" s="18" t="str">
        <f t="shared" si="31"/>
        <v>2024-11</v>
      </c>
      <c r="D990" s="30" t="s">
        <v>15</v>
      </c>
      <c r="E990" s="31" t="s">
        <v>18</v>
      </c>
      <c r="F990" s="18" t="s">
        <v>23</v>
      </c>
      <c r="G990" s="13">
        <v>2459.0250000000001</v>
      </c>
      <c r="H990" s="19">
        <v>27000</v>
      </c>
      <c r="I990" s="20">
        <v>3.6429999999999998</v>
      </c>
      <c r="J990" s="13">
        <v>98361</v>
      </c>
      <c r="K990" s="13">
        <v>35593</v>
      </c>
      <c r="L990" s="13">
        <v>60308.974999999999</v>
      </c>
    </row>
    <row r="991" spans="1:12">
      <c r="A991" s="29">
        <v>45468</v>
      </c>
      <c r="B991" s="29" t="str">
        <f t="shared" si="30"/>
        <v>שלישי</v>
      </c>
      <c r="C991" s="18" t="str">
        <f t="shared" si="31"/>
        <v>2024-06</v>
      </c>
      <c r="D991" s="30" t="s">
        <v>17</v>
      </c>
      <c r="E991" s="31" t="s">
        <v>19</v>
      </c>
      <c r="F991" s="18" t="s">
        <v>24</v>
      </c>
      <c r="G991" s="13">
        <v>3352.5</v>
      </c>
      <c r="H991" s="19">
        <v>36000</v>
      </c>
      <c r="I991" s="20">
        <v>3.7250000000000001</v>
      </c>
      <c r="J991" s="13">
        <v>134100</v>
      </c>
      <c r="K991" s="13">
        <v>36619</v>
      </c>
      <c r="L991" s="13">
        <v>94128.5</v>
      </c>
    </row>
    <row r="992" spans="1:12">
      <c r="A992" s="29">
        <v>45405</v>
      </c>
      <c r="B992" s="29" t="str">
        <f t="shared" si="30"/>
        <v>שלישי</v>
      </c>
      <c r="C992" s="18" t="str">
        <f t="shared" si="31"/>
        <v>2024-04</v>
      </c>
      <c r="D992" s="30" t="s">
        <v>13</v>
      </c>
      <c r="E992" s="31" t="s">
        <v>20</v>
      </c>
      <c r="F992" s="18" t="s">
        <v>27</v>
      </c>
      <c r="G992" s="13">
        <v>2411.6624999999999</v>
      </c>
      <c r="H992" s="19">
        <v>25500</v>
      </c>
      <c r="I992" s="20">
        <v>3.7829999999999999</v>
      </c>
      <c r="J992" s="13">
        <v>96466.5</v>
      </c>
      <c r="K992" s="13">
        <v>15429</v>
      </c>
      <c r="L992" s="13">
        <v>78625.837499999994</v>
      </c>
    </row>
    <row r="993" spans="1:12">
      <c r="A993" s="29">
        <v>45396</v>
      </c>
      <c r="B993" s="29" t="str">
        <f t="shared" si="30"/>
        <v>ראשון</v>
      </c>
      <c r="C993" s="18" t="str">
        <f t="shared" si="31"/>
        <v>2024-04</v>
      </c>
      <c r="D993" s="30" t="s">
        <v>14</v>
      </c>
      <c r="E993" s="31" t="s">
        <v>18</v>
      </c>
      <c r="F993" s="18" t="s">
        <v>25</v>
      </c>
      <c r="G993" s="13">
        <v>3146.4875000000002</v>
      </c>
      <c r="H993" s="19">
        <v>33500</v>
      </c>
      <c r="I993" s="20">
        <v>3.7570000000000001</v>
      </c>
      <c r="J993" s="13">
        <v>125859.5</v>
      </c>
      <c r="K993" s="13">
        <v>24944</v>
      </c>
      <c r="L993" s="13">
        <v>97769.012499999997</v>
      </c>
    </row>
    <row r="994" spans="1:12">
      <c r="A994" s="29">
        <v>45324</v>
      </c>
      <c r="B994" s="29" t="str">
        <f t="shared" si="30"/>
        <v>שישי</v>
      </c>
      <c r="C994" s="18" t="str">
        <f t="shared" si="31"/>
        <v>2024-02</v>
      </c>
      <c r="D994" s="30" t="s">
        <v>17</v>
      </c>
      <c r="E994" s="31" t="s">
        <v>28</v>
      </c>
      <c r="F994" s="18" t="s">
        <v>27</v>
      </c>
      <c r="G994" s="13">
        <v>2004.2</v>
      </c>
      <c r="H994" s="19">
        <v>22000</v>
      </c>
      <c r="I994" s="20">
        <v>3.6440000000000001</v>
      </c>
      <c r="J994" s="13">
        <v>80168</v>
      </c>
      <c r="K994" s="13">
        <v>27938</v>
      </c>
      <c r="L994" s="13">
        <v>50225.8</v>
      </c>
    </row>
    <row r="995" spans="1:12">
      <c r="A995" s="29">
        <v>45439</v>
      </c>
      <c r="B995" s="29" t="str">
        <f t="shared" si="30"/>
        <v>שני</v>
      </c>
      <c r="C995" s="18" t="str">
        <f t="shared" si="31"/>
        <v>2024-05</v>
      </c>
      <c r="D995" s="30" t="s">
        <v>17</v>
      </c>
      <c r="E995" s="31" t="s">
        <v>18</v>
      </c>
      <c r="F995" s="18" t="s">
        <v>26</v>
      </c>
      <c r="G995" s="13">
        <v>2708.8375000000001</v>
      </c>
      <c r="H995" s="19">
        <v>29500</v>
      </c>
      <c r="I995" s="20">
        <v>3.673</v>
      </c>
      <c r="J995" s="13">
        <v>108353.5</v>
      </c>
      <c r="K995" s="13">
        <v>25280</v>
      </c>
      <c r="L995" s="13">
        <v>80364.662500000006</v>
      </c>
    </row>
    <row r="996" spans="1:12">
      <c r="A996" s="29">
        <v>45507</v>
      </c>
      <c r="B996" s="29" t="str">
        <f t="shared" si="30"/>
        <v>שבת</v>
      </c>
      <c r="C996" s="18" t="str">
        <f t="shared" si="31"/>
        <v>2024-08</v>
      </c>
      <c r="D996" s="30" t="s">
        <v>17</v>
      </c>
      <c r="E996" s="31" t="s">
        <v>22</v>
      </c>
      <c r="F996" s="18" t="s">
        <v>26</v>
      </c>
      <c r="G996" s="13">
        <v>1855.9125000000001</v>
      </c>
      <c r="H996" s="19">
        <v>19500</v>
      </c>
      <c r="I996" s="20">
        <v>3.8069999999999999</v>
      </c>
      <c r="J996" s="13">
        <v>74236.5</v>
      </c>
      <c r="K996" s="13">
        <v>43956</v>
      </c>
      <c r="L996" s="13">
        <v>28424.587500000001</v>
      </c>
    </row>
    <row r="997" spans="1:12">
      <c r="A997" s="29">
        <v>45397</v>
      </c>
      <c r="B997" s="29" t="str">
        <f t="shared" si="30"/>
        <v>שני</v>
      </c>
      <c r="C997" s="18" t="str">
        <f t="shared" si="31"/>
        <v>2024-04</v>
      </c>
      <c r="D997" s="30" t="s">
        <v>16</v>
      </c>
      <c r="E997" s="31" t="s">
        <v>18</v>
      </c>
      <c r="F997" s="18" t="s">
        <v>27</v>
      </c>
      <c r="G997" s="13">
        <v>2136.7000000000003</v>
      </c>
      <c r="H997" s="19">
        <v>23000</v>
      </c>
      <c r="I997" s="20">
        <v>3.7160000000000002</v>
      </c>
      <c r="J997" s="13">
        <v>85468</v>
      </c>
      <c r="K997" s="13">
        <v>26148</v>
      </c>
      <c r="L997" s="13">
        <v>57183.3</v>
      </c>
    </row>
    <row r="998" spans="1:12">
      <c r="A998" s="29">
        <v>45308</v>
      </c>
      <c r="B998" s="29" t="str">
        <f t="shared" si="30"/>
        <v>רביעי</v>
      </c>
      <c r="C998" s="18" t="str">
        <f t="shared" si="31"/>
        <v>2024-01</v>
      </c>
      <c r="D998" s="30" t="s">
        <v>13</v>
      </c>
      <c r="E998" s="31" t="s">
        <v>22</v>
      </c>
      <c r="F998" s="18" t="s">
        <v>27</v>
      </c>
      <c r="G998" s="13">
        <v>993.30000000000007</v>
      </c>
      <c r="H998" s="19">
        <v>10500</v>
      </c>
      <c r="I998" s="20">
        <v>3.7839999999999998</v>
      </c>
      <c r="J998" s="13">
        <v>39732</v>
      </c>
      <c r="K998" s="13">
        <v>25016</v>
      </c>
      <c r="L998" s="13">
        <v>13722.7</v>
      </c>
    </row>
    <row r="999" spans="1:12">
      <c r="A999" s="29">
        <v>45280</v>
      </c>
      <c r="B999" s="29" t="str">
        <f t="shared" si="30"/>
        <v>רביעי</v>
      </c>
      <c r="C999" s="18" t="str">
        <f t="shared" si="31"/>
        <v>2023-12</v>
      </c>
      <c r="D999" s="30" t="s">
        <v>14</v>
      </c>
      <c r="E999" s="31" t="s">
        <v>22</v>
      </c>
      <c r="F999" s="18" t="s">
        <v>25</v>
      </c>
      <c r="G999" s="13">
        <v>2462.4</v>
      </c>
      <c r="H999" s="19">
        <v>27000</v>
      </c>
      <c r="I999" s="20">
        <v>3.6480000000000001</v>
      </c>
      <c r="J999" s="13">
        <v>98496</v>
      </c>
      <c r="K999" s="13">
        <v>49661</v>
      </c>
      <c r="L999" s="13">
        <v>46372.6</v>
      </c>
    </row>
    <row r="1000" spans="1:12">
      <c r="A1000" s="29">
        <v>45438</v>
      </c>
      <c r="B1000" s="29" t="str">
        <f t="shared" si="30"/>
        <v>ראשון</v>
      </c>
      <c r="C1000" s="18" t="str">
        <f t="shared" si="31"/>
        <v>2024-05</v>
      </c>
      <c r="D1000" s="30" t="s">
        <v>16</v>
      </c>
      <c r="E1000" s="31" t="s">
        <v>20</v>
      </c>
      <c r="F1000" s="18" t="s">
        <v>25</v>
      </c>
      <c r="G1000" s="13">
        <v>3076.1375000000003</v>
      </c>
      <c r="H1000" s="19">
        <v>33500</v>
      </c>
      <c r="I1000" s="20">
        <v>3.673</v>
      </c>
      <c r="J1000" s="13">
        <v>123045.5</v>
      </c>
      <c r="K1000" s="13">
        <v>26667</v>
      </c>
      <c r="L1000" s="13">
        <v>93302.362500000003</v>
      </c>
    </row>
    <row r="1001" spans="1:12">
      <c r="A1001" s="29">
        <v>45324</v>
      </c>
      <c r="B1001" s="29" t="str">
        <f t="shared" si="30"/>
        <v>שישי</v>
      </c>
      <c r="C1001" s="18" t="str">
        <f t="shared" si="31"/>
        <v>2024-02</v>
      </c>
      <c r="D1001" s="30" t="s">
        <v>17</v>
      </c>
      <c r="E1001" s="31" t="s">
        <v>21</v>
      </c>
      <c r="F1001" s="18" t="s">
        <v>27</v>
      </c>
      <c r="G1001" s="13">
        <v>3552.9</v>
      </c>
      <c r="H1001" s="19">
        <v>39000</v>
      </c>
      <c r="I1001" s="20">
        <v>3.6440000000000001</v>
      </c>
      <c r="J1001" s="13">
        <v>142116</v>
      </c>
      <c r="K1001" s="13">
        <v>29368</v>
      </c>
      <c r="L1001" s="13">
        <v>109195.1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FD05-CA41-4FB0-AE24-41D4C03355A9}">
  <dimension ref="C2:G368"/>
  <sheetViews>
    <sheetView zoomScale="53" zoomScaleNormal="130" workbookViewId="0">
      <selection activeCell="H11" sqref="H11"/>
    </sheetView>
  </sheetViews>
  <sheetFormatPr defaultRowHeight="14"/>
  <cols>
    <col min="3" max="3" width="10.75" bestFit="1" customWidth="1"/>
    <col min="4" max="4" width="8.6640625" style="9"/>
    <col min="6" max="6" width="10.75" style="2" bestFit="1" customWidth="1"/>
    <col min="7" max="7" width="8.6640625" style="9" customWidth="1"/>
  </cols>
  <sheetData>
    <row r="2" spans="3:7">
      <c r="C2" s="2">
        <v>45261</v>
      </c>
      <c r="D2" s="9">
        <v>3.7389999999999999</v>
      </c>
      <c r="F2" s="2">
        <v>45261</v>
      </c>
      <c r="G2" s="8">
        <f>IFERROR(VLOOKUP(F2,C:D,2,FALSE), G1)</f>
        <v>3.7389999999999999</v>
      </c>
    </row>
    <row r="3" spans="3:7">
      <c r="C3" s="2">
        <v>45264</v>
      </c>
      <c r="D3" s="9">
        <v>3.7080000000000002</v>
      </c>
      <c r="F3" s="2">
        <v>45262</v>
      </c>
      <c r="G3" s="8">
        <f t="shared" ref="G3:G66" si="0">IFERROR(VLOOKUP(F3,C:D,2,FALSE), G2)</f>
        <v>3.7389999999999999</v>
      </c>
    </row>
    <row r="4" spans="3:7">
      <c r="C4" s="2">
        <v>45265</v>
      </c>
      <c r="D4" s="9">
        <v>3.7280000000000002</v>
      </c>
      <c r="F4" s="2">
        <v>45263</v>
      </c>
      <c r="G4" s="8">
        <f t="shared" si="0"/>
        <v>3.7389999999999999</v>
      </c>
    </row>
    <row r="5" spans="3:7">
      <c r="C5" s="2">
        <v>45266</v>
      </c>
      <c r="D5" s="9">
        <v>3.7090000000000001</v>
      </c>
      <c r="F5" s="2">
        <v>45264</v>
      </c>
      <c r="G5" s="8">
        <f t="shared" si="0"/>
        <v>3.7080000000000002</v>
      </c>
    </row>
    <row r="6" spans="3:7">
      <c r="C6" s="2">
        <v>45267</v>
      </c>
      <c r="D6" s="9">
        <v>3.7029999999999998</v>
      </c>
      <c r="F6" s="2">
        <v>45265</v>
      </c>
      <c r="G6" s="8">
        <f t="shared" si="0"/>
        <v>3.7280000000000002</v>
      </c>
    </row>
    <row r="7" spans="3:7">
      <c r="C7" s="2">
        <v>45268</v>
      </c>
      <c r="D7" s="9">
        <v>3.698</v>
      </c>
      <c r="F7" s="2">
        <v>45266</v>
      </c>
      <c r="G7" s="8">
        <f t="shared" si="0"/>
        <v>3.7090000000000001</v>
      </c>
    </row>
    <row r="8" spans="3:7">
      <c r="C8" s="2">
        <v>45271</v>
      </c>
      <c r="D8" s="9">
        <v>3.7170000000000001</v>
      </c>
      <c r="F8" s="2">
        <v>45267</v>
      </c>
      <c r="G8" s="8">
        <f t="shared" si="0"/>
        <v>3.7029999999999998</v>
      </c>
    </row>
    <row r="9" spans="3:7">
      <c r="C9" s="2">
        <v>45272</v>
      </c>
      <c r="D9" s="9">
        <v>3.7080000000000002</v>
      </c>
      <c r="F9" s="2">
        <v>45268</v>
      </c>
      <c r="G9" s="8">
        <f t="shared" si="0"/>
        <v>3.698</v>
      </c>
    </row>
    <row r="10" spans="3:7">
      <c r="C10" s="2">
        <v>45273</v>
      </c>
      <c r="D10" s="9">
        <v>3.71</v>
      </c>
      <c r="F10" s="2">
        <v>45269</v>
      </c>
      <c r="G10" s="8">
        <f t="shared" si="0"/>
        <v>3.698</v>
      </c>
    </row>
    <row r="11" spans="3:7">
      <c r="C11" s="2">
        <v>45274</v>
      </c>
      <c r="D11" s="9">
        <v>3.6850000000000001</v>
      </c>
      <c r="F11" s="2">
        <v>45270</v>
      </c>
      <c r="G11" s="8">
        <f t="shared" si="0"/>
        <v>3.698</v>
      </c>
    </row>
    <row r="12" spans="3:7">
      <c r="C12" s="2">
        <v>45275</v>
      </c>
      <c r="D12" s="9">
        <v>3.6579999999999999</v>
      </c>
      <c r="F12" s="2">
        <v>45271</v>
      </c>
      <c r="G12" s="8">
        <f t="shared" si="0"/>
        <v>3.7170000000000001</v>
      </c>
    </row>
    <row r="13" spans="3:7">
      <c r="C13" s="2">
        <v>45278</v>
      </c>
      <c r="D13" s="9">
        <v>3.653</v>
      </c>
      <c r="F13" s="2">
        <v>45272</v>
      </c>
      <c r="G13" s="8">
        <f t="shared" si="0"/>
        <v>3.7080000000000002</v>
      </c>
    </row>
    <row r="14" spans="3:7">
      <c r="C14" s="2">
        <v>45279</v>
      </c>
      <c r="D14" s="9">
        <v>3.6429999999999998</v>
      </c>
      <c r="F14" s="2">
        <v>45273</v>
      </c>
      <c r="G14" s="8">
        <f t="shared" si="0"/>
        <v>3.71</v>
      </c>
    </row>
    <row r="15" spans="3:7">
      <c r="C15" s="2">
        <v>45280</v>
      </c>
      <c r="D15" s="9">
        <v>3.6480000000000001</v>
      </c>
      <c r="F15" s="2">
        <v>45274</v>
      </c>
      <c r="G15" s="8">
        <f t="shared" si="0"/>
        <v>3.6850000000000001</v>
      </c>
    </row>
    <row r="16" spans="3:7">
      <c r="C16" s="2">
        <v>45281</v>
      </c>
      <c r="D16" s="9">
        <v>3.6160000000000001</v>
      </c>
      <c r="F16" s="2">
        <v>45275</v>
      </c>
      <c r="G16" s="8">
        <f t="shared" si="0"/>
        <v>3.6579999999999999</v>
      </c>
    </row>
    <row r="17" spans="3:7">
      <c r="C17" s="2">
        <v>45282</v>
      </c>
      <c r="D17" s="9">
        <v>3.5990000000000002</v>
      </c>
      <c r="F17" s="2">
        <v>45276</v>
      </c>
      <c r="G17" s="8">
        <f t="shared" si="0"/>
        <v>3.6579999999999999</v>
      </c>
    </row>
    <row r="18" spans="3:7">
      <c r="C18" s="2">
        <v>45286</v>
      </c>
      <c r="D18" s="9">
        <v>3.6280000000000001</v>
      </c>
      <c r="F18" s="2">
        <v>45277</v>
      </c>
      <c r="G18" s="8">
        <f t="shared" si="0"/>
        <v>3.6579999999999999</v>
      </c>
    </row>
    <row r="19" spans="3:7">
      <c r="C19" s="2">
        <v>45287</v>
      </c>
      <c r="D19" s="9">
        <v>3.6240000000000001</v>
      </c>
      <c r="F19" s="2">
        <v>45278</v>
      </c>
      <c r="G19" s="8">
        <f t="shared" si="0"/>
        <v>3.653</v>
      </c>
    </row>
    <row r="20" spans="3:7">
      <c r="C20" s="2">
        <v>45288</v>
      </c>
      <c r="D20" s="9">
        <v>3.6190000000000002</v>
      </c>
      <c r="F20" s="2">
        <v>45279</v>
      </c>
      <c r="G20" s="8">
        <f t="shared" si="0"/>
        <v>3.6429999999999998</v>
      </c>
    </row>
    <row r="21" spans="3:7">
      <c r="C21" s="2">
        <v>45289</v>
      </c>
      <c r="D21" s="9">
        <v>3.6269999999999998</v>
      </c>
      <c r="F21" s="2">
        <v>45280</v>
      </c>
      <c r="G21" s="8">
        <f t="shared" si="0"/>
        <v>3.6480000000000001</v>
      </c>
    </row>
    <row r="22" spans="3:7">
      <c r="C22" s="2">
        <v>45293</v>
      </c>
      <c r="D22" s="9">
        <v>3.6179999999999999</v>
      </c>
      <c r="F22" s="2">
        <v>45281</v>
      </c>
      <c r="G22" s="8">
        <f t="shared" si="0"/>
        <v>3.6160000000000001</v>
      </c>
    </row>
    <row r="23" spans="3:7">
      <c r="C23" s="2">
        <v>45294</v>
      </c>
      <c r="D23" s="9">
        <v>3.6469999999999998</v>
      </c>
      <c r="F23" s="2">
        <v>45282</v>
      </c>
      <c r="G23" s="8">
        <f t="shared" si="0"/>
        <v>3.5990000000000002</v>
      </c>
    </row>
    <row r="24" spans="3:7">
      <c r="C24" s="2">
        <v>45295</v>
      </c>
      <c r="D24" s="9">
        <v>3.6480000000000001</v>
      </c>
      <c r="F24" s="2">
        <v>45283</v>
      </c>
      <c r="G24" s="8">
        <f t="shared" si="0"/>
        <v>3.5990000000000002</v>
      </c>
    </row>
    <row r="25" spans="3:7">
      <c r="C25" s="2">
        <v>45296</v>
      </c>
      <c r="D25" s="9">
        <v>3.6560000000000001</v>
      </c>
      <c r="F25" s="2">
        <v>45284</v>
      </c>
      <c r="G25" s="8">
        <f t="shared" si="0"/>
        <v>3.5990000000000002</v>
      </c>
    </row>
    <row r="26" spans="3:7">
      <c r="C26" s="2">
        <v>45299</v>
      </c>
      <c r="D26" s="9">
        <v>3.718</v>
      </c>
      <c r="F26" s="2">
        <v>45285</v>
      </c>
      <c r="G26" s="8">
        <f t="shared" si="0"/>
        <v>3.5990000000000002</v>
      </c>
    </row>
    <row r="27" spans="3:7">
      <c r="C27" s="2">
        <v>45300</v>
      </c>
      <c r="D27" s="9">
        <v>3.7170000000000001</v>
      </c>
      <c r="F27" s="2">
        <v>45286</v>
      </c>
      <c r="G27" s="8">
        <f t="shared" si="0"/>
        <v>3.6280000000000001</v>
      </c>
    </row>
    <row r="28" spans="3:7">
      <c r="C28" s="2">
        <v>45301</v>
      </c>
      <c r="D28" s="9">
        <v>3.758</v>
      </c>
      <c r="F28" s="2">
        <v>45287</v>
      </c>
      <c r="G28" s="8">
        <f t="shared" si="0"/>
        <v>3.6240000000000001</v>
      </c>
    </row>
    <row r="29" spans="3:7">
      <c r="C29" s="2">
        <v>45302</v>
      </c>
      <c r="D29" s="9">
        <v>3.7349999999999999</v>
      </c>
      <c r="F29" s="2">
        <v>45288</v>
      </c>
      <c r="G29" s="8">
        <f t="shared" si="0"/>
        <v>3.6190000000000002</v>
      </c>
    </row>
    <row r="30" spans="3:7">
      <c r="C30" s="2">
        <v>45303</v>
      </c>
      <c r="D30" s="9">
        <v>3.7280000000000002</v>
      </c>
      <c r="F30" s="2">
        <v>45289</v>
      </c>
      <c r="G30" s="8">
        <f t="shared" si="0"/>
        <v>3.6269999999999998</v>
      </c>
    </row>
    <row r="31" spans="3:7">
      <c r="C31" s="2">
        <v>45306</v>
      </c>
      <c r="D31" s="9">
        <v>3.7530000000000001</v>
      </c>
      <c r="F31" s="2">
        <v>45290</v>
      </c>
      <c r="G31" s="8">
        <f t="shared" si="0"/>
        <v>3.6269999999999998</v>
      </c>
    </row>
    <row r="32" spans="3:7">
      <c r="C32" s="2">
        <v>45307</v>
      </c>
      <c r="D32" s="9">
        <v>3.7679999999999998</v>
      </c>
      <c r="F32" s="2">
        <v>45291</v>
      </c>
      <c r="G32" s="8">
        <f t="shared" si="0"/>
        <v>3.6269999999999998</v>
      </c>
    </row>
    <row r="33" spans="3:7">
      <c r="C33" s="2">
        <v>45308</v>
      </c>
      <c r="D33" s="9">
        <v>3.7839999999999998</v>
      </c>
      <c r="F33" s="2">
        <v>45292</v>
      </c>
      <c r="G33" s="8">
        <f t="shared" si="0"/>
        <v>3.6269999999999998</v>
      </c>
    </row>
    <row r="34" spans="3:7">
      <c r="C34" s="2">
        <v>45309</v>
      </c>
      <c r="D34" s="9">
        <v>3.766</v>
      </c>
      <c r="F34" s="2">
        <v>45293</v>
      </c>
      <c r="G34" s="8">
        <f t="shared" si="0"/>
        <v>3.6179999999999999</v>
      </c>
    </row>
    <row r="35" spans="3:7">
      <c r="C35" s="2">
        <v>45310</v>
      </c>
      <c r="D35" s="9">
        <v>3.7509999999999999</v>
      </c>
      <c r="F35" s="2">
        <v>45294</v>
      </c>
      <c r="G35" s="8">
        <f t="shared" si="0"/>
        <v>3.6469999999999998</v>
      </c>
    </row>
    <row r="36" spans="3:7">
      <c r="C36" s="2">
        <v>45313</v>
      </c>
      <c r="D36" s="9">
        <v>3.7719999999999998</v>
      </c>
      <c r="F36" s="2">
        <v>45295</v>
      </c>
      <c r="G36" s="8">
        <f t="shared" si="0"/>
        <v>3.6480000000000001</v>
      </c>
    </row>
    <row r="37" spans="3:7">
      <c r="C37" s="2">
        <v>45314</v>
      </c>
      <c r="D37" s="9">
        <v>3.7709999999999999</v>
      </c>
      <c r="F37" s="2">
        <v>45296</v>
      </c>
      <c r="G37" s="8">
        <f t="shared" si="0"/>
        <v>3.6560000000000001</v>
      </c>
    </row>
    <row r="38" spans="3:7">
      <c r="C38" s="2">
        <v>45315</v>
      </c>
      <c r="D38" s="9">
        <v>3.72</v>
      </c>
      <c r="F38" s="2">
        <v>45297</v>
      </c>
      <c r="G38" s="8">
        <f t="shared" si="0"/>
        <v>3.6560000000000001</v>
      </c>
    </row>
    <row r="39" spans="3:7">
      <c r="C39" s="2">
        <v>45316</v>
      </c>
      <c r="D39" s="9">
        <v>3.702</v>
      </c>
      <c r="F39" s="2">
        <v>45298</v>
      </c>
      <c r="G39" s="8">
        <f t="shared" si="0"/>
        <v>3.6560000000000001</v>
      </c>
    </row>
    <row r="40" spans="3:7">
      <c r="C40" s="2">
        <v>45317</v>
      </c>
      <c r="D40" s="9">
        <v>3.7069999999999999</v>
      </c>
      <c r="F40" s="2">
        <v>45299</v>
      </c>
      <c r="G40" s="8">
        <f t="shared" si="0"/>
        <v>3.718</v>
      </c>
    </row>
    <row r="41" spans="3:7">
      <c r="C41" s="2">
        <v>45320</v>
      </c>
      <c r="D41" s="9">
        <v>3.6869999999999998</v>
      </c>
      <c r="F41" s="2">
        <v>45300</v>
      </c>
      <c r="G41" s="8">
        <f t="shared" si="0"/>
        <v>3.7170000000000001</v>
      </c>
    </row>
    <row r="42" spans="3:7">
      <c r="C42" s="2">
        <v>45321</v>
      </c>
      <c r="D42" s="9">
        <v>3.6520000000000001</v>
      </c>
      <c r="F42" s="2">
        <v>45301</v>
      </c>
      <c r="G42" s="8">
        <f t="shared" si="0"/>
        <v>3.758</v>
      </c>
    </row>
    <row r="43" spans="3:7">
      <c r="C43" s="2">
        <v>45322</v>
      </c>
      <c r="D43" s="9">
        <v>3.6349999999999998</v>
      </c>
      <c r="F43" s="2">
        <v>45302</v>
      </c>
      <c r="G43" s="8">
        <f t="shared" si="0"/>
        <v>3.7349999999999999</v>
      </c>
    </row>
    <row r="44" spans="3:7">
      <c r="C44" s="2">
        <v>45323</v>
      </c>
      <c r="D44" s="9">
        <v>3.653</v>
      </c>
      <c r="F44" s="2">
        <v>45303</v>
      </c>
      <c r="G44" s="8">
        <f t="shared" si="0"/>
        <v>3.7280000000000002</v>
      </c>
    </row>
    <row r="45" spans="3:7">
      <c r="C45" s="2">
        <v>45324</v>
      </c>
      <c r="D45" s="9">
        <v>3.6440000000000001</v>
      </c>
      <c r="F45" s="2">
        <v>45304</v>
      </c>
      <c r="G45" s="8">
        <f t="shared" si="0"/>
        <v>3.7280000000000002</v>
      </c>
    </row>
    <row r="46" spans="3:7">
      <c r="C46" s="2">
        <v>45327</v>
      </c>
      <c r="D46" s="9">
        <v>3.6749999999999998</v>
      </c>
      <c r="F46" s="2">
        <v>45305</v>
      </c>
      <c r="G46" s="8">
        <f t="shared" si="0"/>
        <v>3.7280000000000002</v>
      </c>
    </row>
    <row r="47" spans="3:7">
      <c r="C47" s="2">
        <v>45328</v>
      </c>
      <c r="D47" s="9">
        <v>3.645</v>
      </c>
      <c r="F47" s="2">
        <v>45306</v>
      </c>
      <c r="G47" s="8">
        <f t="shared" si="0"/>
        <v>3.7530000000000001</v>
      </c>
    </row>
    <row r="48" spans="3:7">
      <c r="C48" s="2">
        <v>45329</v>
      </c>
      <c r="D48" s="9">
        <v>3.6480000000000001</v>
      </c>
      <c r="F48" s="2">
        <v>45307</v>
      </c>
      <c r="G48" s="8">
        <f t="shared" si="0"/>
        <v>3.7679999999999998</v>
      </c>
    </row>
    <row r="49" spans="3:7">
      <c r="C49" s="2">
        <v>45330</v>
      </c>
      <c r="D49" s="9">
        <v>3.6669999999999998</v>
      </c>
      <c r="F49" s="2">
        <v>45308</v>
      </c>
      <c r="G49" s="8">
        <f t="shared" si="0"/>
        <v>3.7839999999999998</v>
      </c>
    </row>
    <row r="50" spans="3:7">
      <c r="C50" s="2">
        <v>45331</v>
      </c>
      <c r="D50" s="9">
        <v>3.6840000000000002</v>
      </c>
      <c r="F50" s="2">
        <v>45309</v>
      </c>
      <c r="G50" s="8">
        <f t="shared" si="0"/>
        <v>3.766</v>
      </c>
    </row>
    <row r="51" spans="3:7">
      <c r="C51" s="2">
        <v>45334</v>
      </c>
      <c r="D51" s="9">
        <v>3.6829999999999998</v>
      </c>
      <c r="F51" s="2">
        <v>45310</v>
      </c>
      <c r="G51" s="8">
        <f t="shared" si="0"/>
        <v>3.7509999999999999</v>
      </c>
    </row>
    <row r="52" spans="3:7">
      <c r="C52" s="2">
        <v>45335</v>
      </c>
      <c r="D52" s="9">
        <v>3.6440000000000001</v>
      </c>
      <c r="F52" s="2">
        <v>45311</v>
      </c>
      <c r="G52" s="8">
        <f t="shared" si="0"/>
        <v>3.7509999999999999</v>
      </c>
    </row>
    <row r="53" spans="3:7">
      <c r="C53" s="2">
        <v>45336</v>
      </c>
      <c r="D53" s="9">
        <v>3.661</v>
      </c>
      <c r="F53" s="2">
        <v>45312</v>
      </c>
      <c r="G53" s="8">
        <f t="shared" si="0"/>
        <v>3.7509999999999999</v>
      </c>
    </row>
    <row r="54" spans="3:7">
      <c r="C54" s="2">
        <v>45337</v>
      </c>
      <c r="D54" s="9">
        <v>3.6269999999999998</v>
      </c>
      <c r="F54" s="2">
        <v>45313</v>
      </c>
      <c r="G54" s="8">
        <f t="shared" si="0"/>
        <v>3.7719999999999998</v>
      </c>
    </row>
    <row r="55" spans="3:7">
      <c r="C55" s="2">
        <v>45338</v>
      </c>
      <c r="D55" s="9">
        <v>3.609</v>
      </c>
      <c r="F55" s="2">
        <v>45314</v>
      </c>
      <c r="G55" s="8">
        <f t="shared" si="0"/>
        <v>3.7709999999999999</v>
      </c>
    </row>
    <row r="56" spans="3:7">
      <c r="C56" s="2">
        <v>45341</v>
      </c>
      <c r="D56" s="9">
        <v>3.6219999999999999</v>
      </c>
      <c r="F56" s="2">
        <v>45315</v>
      </c>
      <c r="G56" s="8">
        <f t="shared" si="0"/>
        <v>3.72</v>
      </c>
    </row>
    <row r="57" spans="3:7">
      <c r="C57" s="2">
        <v>45342</v>
      </c>
      <c r="D57" s="9">
        <v>3.6560000000000001</v>
      </c>
      <c r="F57" s="2">
        <v>45316</v>
      </c>
      <c r="G57" s="8">
        <f t="shared" si="0"/>
        <v>3.702</v>
      </c>
    </row>
    <row r="58" spans="3:7">
      <c r="C58" s="2">
        <v>45343</v>
      </c>
      <c r="D58" s="9">
        <v>3.6789999999999998</v>
      </c>
      <c r="F58" s="2">
        <v>45317</v>
      </c>
      <c r="G58" s="8">
        <f t="shared" si="0"/>
        <v>3.7069999999999999</v>
      </c>
    </row>
    <row r="59" spans="3:7">
      <c r="C59" s="2">
        <v>45344</v>
      </c>
      <c r="D59" s="9">
        <v>3.6419999999999999</v>
      </c>
      <c r="F59" s="2">
        <v>45318</v>
      </c>
      <c r="G59" s="8">
        <f t="shared" si="0"/>
        <v>3.7069999999999999</v>
      </c>
    </row>
    <row r="60" spans="3:7">
      <c r="C60" s="2">
        <v>45345</v>
      </c>
      <c r="D60" s="9">
        <v>3.6360000000000001</v>
      </c>
      <c r="F60" s="2">
        <v>45319</v>
      </c>
      <c r="G60" s="8">
        <f t="shared" si="0"/>
        <v>3.7069999999999999</v>
      </c>
    </row>
    <row r="61" spans="3:7">
      <c r="C61" s="2">
        <v>45348</v>
      </c>
      <c r="D61" s="9">
        <v>3.649</v>
      </c>
      <c r="F61" s="2">
        <v>45320</v>
      </c>
      <c r="G61" s="8">
        <f t="shared" si="0"/>
        <v>3.6869999999999998</v>
      </c>
    </row>
    <row r="62" spans="3:7">
      <c r="C62" s="2">
        <v>45350</v>
      </c>
      <c r="D62" s="9">
        <v>3.609</v>
      </c>
      <c r="F62" s="2">
        <v>45321</v>
      </c>
      <c r="G62" s="8">
        <f t="shared" si="0"/>
        <v>3.6520000000000001</v>
      </c>
    </row>
    <row r="63" spans="3:7">
      <c r="C63" s="2">
        <v>45351</v>
      </c>
      <c r="D63" s="9">
        <v>3.5840000000000001</v>
      </c>
      <c r="F63" s="2">
        <v>45322</v>
      </c>
      <c r="G63" s="8">
        <f t="shared" si="0"/>
        <v>3.6349999999999998</v>
      </c>
    </row>
    <row r="64" spans="3:7">
      <c r="C64" s="2">
        <v>45352</v>
      </c>
      <c r="D64" s="9">
        <v>3.5649999999999999</v>
      </c>
      <c r="F64" s="2">
        <v>45323</v>
      </c>
      <c r="G64" s="8">
        <f t="shared" si="0"/>
        <v>3.653</v>
      </c>
    </row>
    <row r="65" spans="3:7">
      <c r="C65" s="2">
        <v>45355</v>
      </c>
      <c r="D65" s="9">
        <v>3.5750000000000002</v>
      </c>
      <c r="F65" s="2">
        <v>45324</v>
      </c>
      <c r="G65" s="8">
        <f t="shared" si="0"/>
        <v>3.6440000000000001</v>
      </c>
    </row>
    <row r="66" spans="3:7">
      <c r="C66" s="2">
        <v>45356</v>
      </c>
      <c r="D66" s="9">
        <v>3.5910000000000002</v>
      </c>
      <c r="F66" s="2">
        <v>45325</v>
      </c>
      <c r="G66" s="8">
        <f t="shared" si="0"/>
        <v>3.6440000000000001</v>
      </c>
    </row>
    <row r="67" spans="3:7">
      <c r="C67" s="2">
        <v>45357</v>
      </c>
      <c r="D67" s="9">
        <v>3.6080000000000001</v>
      </c>
      <c r="F67" s="2">
        <v>45326</v>
      </c>
      <c r="G67" s="8">
        <f t="shared" ref="G67:G130" si="1">IFERROR(VLOOKUP(F67,C:D,2,FALSE), G66)</f>
        <v>3.6440000000000001</v>
      </c>
    </row>
    <row r="68" spans="3:7">
      <c r="C68" s="2">
        <v>45358</v>
      </c>
      <c r="D68" s="9">
        <v>3.59</v>
      </c>
      <c r="F68" s="2">
        <v>45327</v>
      </c>
      <c r="G68" s="8">
        <f t="shared" si="1"/>
        <v>3.6749999999999998</v>
      </c>
    </row>
    <row r="69" spans="3:7">
      <c r="C69" s="2">
        <v>45359</v>
      </c>
      <c r="D69" s="9">
        <v>3.5779999999999998</v>
      </c>
      <c r="F69" s="2">
        <v>45328</v>
      </c>
      <c r="G69" s="8">
        <f t="shared" si="1"/>
        <v>3.645</v>
      </c>
    </row>
    <row r="70" spans="3:7">
      <c r="C70" s="2">
        <v>45362</v>
      </c>
      <c r="D70" s="9">
        <v>3.6080000000000001</v>
      </c>
      <c r="F70" s="2">
        <v>45329</v>
      </c>
      <c r="G70" s="8">
        <f t="shared" si="1"/>
        <v>3.6480000000000001</v>
      </c>
    </row>
    <row r="71" spans="3:7">
      <c r="C71" s="2">
        <v>45363</v>
      </c>
      <c r="D71" s="9">
        <v>3.649</v>
      </c>
      <c r="F71" s="2">
        <v>45330</v>
      </c>
      <c r="G71" s="8">
        <f t="shared" si="1"/>
        <v>3.6669999999999998</v>
      </c>
    </row>
    <row r="72" spans="3:7">
      <c r="C72" s="2">
        <v>45364</v>
      </c>
      <c r="D72" s="9">
        <v>3.66</v>
      </c>
      <c r="F72" s="2">
        <v>45331</v>
      </c>
      <c r="G72" s="8">
        <f t="shared" si="1"/>
        <v>3.6840000000000002</v>
      </c>
    </row>
    <row r="73" spans="3:7">
      <c r="C73" s="2">
        <v>45365</v>
      </c>
      <c r="D73" s="9">
        <v>3.625</v>
      </c>
      <c r="F73" s="2">
        <v>45332</v>
      </c>
      <c r="G73" s="8">
        <f t="shared" si="1"/>
        <v>3.6840000000000002</v>
      </c>
    </row>
    <row r="74" spans="3:7">
      <c r="C74" s="2">
        <v>45366</v>
      </c>
      <c r="D74" s="9">
        <v>3.653</v>
      </c>
      <c r="F74" s="2">
        <v>45333</v>
      </c>
      <c r="G74" s="8">
        <f t="shared" si="1"/>
        <v>3.6840000000000002</v>
      </c>
    </row>
    <row r="75" spans="3:7">
      <c r="C75" s="2">
        <v>45369</v>
      </c>
      <c r="D75" s="9">
        <v>3.6509999999999998</v>
      </c>
      <c r="F75" s="2">
        <v>45334</v>
      </c>
      <c r="G75" s="8">
        <f t="shared" si="1"/>
        <v>3.6829999999999998</v>
      </c>
    </row>
    <row r="76" spans="3:7">
      <c r="C76" s="2">
        <v>45370</v>
      </c>
      <c r="D76" s="9">
        <v>3.6680000000000001</v>
      </c>
      <c r="F76" s="2">
        <v>45335</v>
      </c>
      <c r="G76" s="8">
        <f t="shared" si="1"/>
        <v>3.6440000000000001</v>
      </c>
    </row>
    <row r="77" spans="3:7">
      <c r="C77" s="2">
        <v>45371</v>
      </c>
      <c r="D77" s="9">
        <v>3.681</v>
      </c>
      <c r="F77" s="2">
        <v>45336</v>
      </c>
      <c r="G77" s="8">
        <f t="shared" si="1"/>
        <v>3.661</v>
      </c>
    </row>
    <row r="78" spans="3:7">
      <c r="C78" s="2">
        <v>45372</v>
      </c>
      <c r="D78" s="9">
        <v>3.6040000000000001</v>
      </c>
      <c r="F78" s="2">
        <v>45337</v>
      </c>
      <c r="G78" s="8">
        <f t="shared" si="1"/>
        <v>3.6269999999999998</v>
      </c>
    </row>
    <row r="79" spans="3:7">
      <c r="C79" s="2">
        <v>45373</v>
      </c>
      <c r="D79" s="9">
        <v>3.6219999999999999</v>
      </c>
      <c r="F79" s="2">
        <v>45338</v>
      </c>
      <c r="G79" s="8">
        <f t="shared" si="1"/>
        <v>3.609</v>
      </c>
    </row>
    <row r="80" spans="3:7">
      <c r="C80" s="2">
        <v>45377</v>
      </c>
      <c r="D80" s="9">
        <v>3.66</v>
      </c>
      <c r="F80" s="2">
        <v>45339</v>
      </c>
      <c r="G80" s="8">
        <f t="shared" si="1"/>
        <v>3.609</v>
      </c>
    </row>
    <row r="81" spans="3:7">
      <c r="C81" s="2">
        <v>45378</v>
      </c>
      <c r="D81" s="9">
        <v>3.66</v>
      </c>
      <c r="F81" s="2">
        <v>45340</v>
      </c>
      <c r="G81" s="8">
        <f t="shared" si="1"/>
        <v>3.609</v>
      </c>
    </row>
    <row r="82" spans="3:7">
      <c r="C82" s="2">
        <v>45379</v>
      </c>
      <c r="D82" s="9">
        <v>3.681</v>
      </c>
      <c r="F82" s="2">
        <v>45341</v>
      </c>
      <c r="G82" s="8">
        <f t="shared" si="1"/>
        <v>3.6219999999999999</v>
      </c>
    </row>
    <row r="83" spans="3:7">
      <c r="C83" s="2">
        <v>45383</v>
      </c>
      <c r="D83" s="9">
        <v>3.6629999999999998</v>
      </c>
      <c r="F83" s="2">
        <v>45342</v>
      </c>
      <c r="G83" s="8">
        <f t="shared" si="1"/>
        <v>3.6560000000000001</v>
      </c>
    </row>
    <row r="84" spans="3:7">
      <c r="C84" s="2">
        <v>45384</v>
      </c>
      <c r="D84" s="9">
        <v>3.6970000000000001</v>
      </c>
      <c r="F84" s="2">
        <v>45343</v>
      </c>
      <c r="G84" s="8">
        <f t="shared" si="1"/>
        <v>3.6789999999999998</v>
      </c>
    </row>
    <row r="85" spans="3:7">
      <c r="C85" s="2">
        <v>45385</v>
      </c>
      <c r="D85" s="9">
        <v>3.7320000000000002</v>
      </c>
      <c r="F85" s="2">
        <v>45344</v>
      </c>
      <c r="G85" s="8">
        <f t="shared" si="1"/>
        <v>3.6419999999999999</v>
      </c>
    </row>
    <row r="86" spans="3:7">
      <c r="C86" s="2">
        <v>45386</v>
      </c>
      <c r="D86" s="9">
        <v>3.7160000000000002</v>
      </c>
      <c r="F86" s="2">
        <v>45345</v>
      </c>
      <c r="G86" s="8">
        <f t="shared" si="1"/>
        <v>3.6360000000000001</v>
      </c>
    </row>
    <row r="87" spans="3:7">
      <c r="C87" s="2">
        <v>45387</v>
      </c>
      <c r="D87" s="9">
        <v>3.7480000000000002</v>
      </c>
      <c r="F87" s="2">
        <v>45346</v>
      </c>
      <c r="G87" s="8">
        <f t="shared" si="1"/>
        <v>3.6360000000000001</v>
      </c>
    </row>
    <row r="88" spans="3:7">
      <c r="C88" s="2">
        <v>45390</v>
      </c>
      <c r="D88" s="9">
        <v>3.7120000000000002</v>
      </c>
      <c r="F88" s="2">
        <v>45347</v>
      </c>
      <c r="G88" s="8">
        <f t="shared" si="1"/>
        <v>3.6360000000000001</v>
      </c>
    </row>
    <row r="89" spans="3:7">
      <c r="C89" s="2">
        <v>45391</v>
      </c>
      <c r="D89" s="9">
        <v>3.6869999999999998</v>
      </c>
      <c r="F89" s="2">
        <v>45348</v>
      </c>
      <c r="G89" s="8">
        <f t="shared" si="1"/>
        <v>3.649</v>
      </c>
    </row>
    <row r="90" spans="3:7">
      <c r="C90" s="2">
        <v>45392</v>
      </c>
      <c r="D90" s="9">
        <v>3.714</v>
      </c>
      <c r="F90" s="2">
        <v>45349</v>
      </c>
      <c r="G90" s="8">
        <f t="shared" si="1"/>
        <v>3.649</v>
      </c>
    </row>
    <row r="91" spans="3:7">
      <c r="C91" s="2">
        <v>45393</v>
      </c>
      <c r="D91" s="9">
        <v>3.7610000000000001</v>
      </c>
      <c r="F91" s="2">
        <v>45350</v>
      </c>
      <c r="G91" s="8">
        <f t="shared" si="1"/>
        <v>3.609</v>
      </c>
    </row>
    <row r="92" spans="3:7">
      <c r="C92" s="2">
        <v>45394</v>
      </c>
      <c r="D92" s="9">
        <v>3.7570000000000001</v>
      </c>
      <c r="F92" s="2">
        <v>45351</v>
      </c>
      <c r="G92" s="8">
        <f t="shared" si="1"/>
        <v>3.5840000000000001</v>
      </c>
    </row>
    <row r="93" spans="3:7">
      <c r="C93" s="2">
        <v>45397</v>
      </c>
      <c r="D93" s="9">
        <v>3.7160000000000002</v>
      </c>
      <c r="F93" s="2">
        <v>45352</v>
      </c>
      <c r="G93" s="8">
        <f t="shared" si="1"/>
        <v>3.5649999999999999</v>
      </c>
    </row>
    <row r="94" spans="3:7">
      <c r="C94" s="2">
        <v>45398</v>
      </c>
      <c r="D94" s="9">
        <v>3.77</v>
      </c>
      <c r="F94" s="2">
        <v>45353</v>
      </c>
      <c r="G94" s="8">
        <f t="shared" si="1"/>
        <v>3.5649999999999999</v>
      </c>
    </row>
    <row r="95" spans="3:7">
      <c r="C95" s="2">
        <v>45399</v>
      </c>
      <c r="D95" s="9">
        <v>3.7749999999999999</v>
      </c>
      <c r="F95" s="2">
        <v>45354</v>
      </c>
      <c r="G95" s="8">
        <f t="shared" si="1"/>
        <v>3.5649999999999999</v>
      </c>
    </row>
    <row r="96" spans="3:7">
      <c r="C96" s="2">
        <v>45400</v>
      </c>
      <c r="D96" s="9">
        <v>3.78</v>
      </c>
      <c r="F96" s="2">
        <v>45355</v>
      </c>
      <c r="G96" s="8">
        <f t="shared" si="1"/>
        <v>3.5750000000000002</v>
      </c>
    </row>
    <row r="97" spans="3:7">
      <c r="C97" s="2">
        <v>45401</v>
      </c>
      <c r="D97" s="9">
        <v>3.7829999999999999</v>
      </c>
      <c r="F97" s="2">
        <v>45356</v>
      </c>
      <c r="G97" s="8">
        <f t="shared" si="1"/>
        <v>3.5910000000000002</v>
      </c>
    </row>
    <row r="98" spans="3:7">
      <c r="C98" s="2">
        <v>45406</v>
      </c>
      <c r="D98" s="9">
        <v>3.7589999999999999</v>
      </c>
      <c r="F98" s="2">
        <v>45357</v>
      </c>
      <c r="G98" s="8">
        <f t="shared" si="1"/>
        <v>3.6080000000000001</v>
      </c>
    </row>
    <row r="99" spans="3:7">
      <c r="C99" s="2">
        <v>45407</v>
      </c>
      <c r="D99" s="9">
        <v>3.794</v>
      </c>
      <c r="F99" s="2">
        <v>45358</v>
      </c>
      <c r="G99" s="8">
        <f t="shared" si="1"/>
        <v>3.59</v>
      </c>
    </row>
    <row r="100" spans="3:7">
      <c r="C100" s="2">
        <v>45408</v>
      </c>
      <c r="D100" s="9">
        <v>3.8180000000000001</v>
      </c>
      <c r="F100" s="2">
        <v>45359</v>
      </c>
      <c r="G100" s="8">
        <f t="shared" si="1"/>
        <v>3.5779999999999998</v>
      </c>
    </row>
    <row r="101" spans="3:7">
      <c r="C101" s="2">
        <v>45412</v>
      </c>
      <c r="D101" s="9">
        <v>3.7410000000000001</v>
      </c>
      <c r="F101" s="2">
        <v>45360</v>
      </c>
      <c r="G101" s="8">
        <f t="shared" si="1"/>
        <v>3.5779999999999998</v>
      </c>
    </row>
    <row r="102" spans="3:7">
      <c r="C102" s="2">
        <v>45413</v>
      </c>
      <c r="D102" s="9">
        <v>3.74</v>
      </c>
      <c r="F102" s="2">
        <v>45361</v>
      </c>
      <c r="G102" s="8">
        <f t="shared" si="1"/>
        <v>3.5779999999999998</v>
      </c>
    </row>
    <row r="103" spans="3:7">
      <c r="C103" s="2">
        <v>45414</v>
      </c>
      <c r="D103" s="9">
        <v>3.738</v>
      </c>
      <c r="F103" s="2">
        <v>45362</v>
      </c>
      <c r="G103" s="8">
        <f t="shared" si="1"/>
        <v>3.6080000000000001</v>
      </c>
    </row>
    <row r="104" spans="3:7">
      <c r="C104" s="2">
        <v>45415</v>
      </c>
      <c r="D104" s="9">
        <v>3.7229999999999999</v>
      </c>
      <c r="F104" s="2">
        <v>45363</v>
      </c>
      <c r="G104" s="8">
        <f t="shared" si="1"/>
        <v>3.649</v>
      </c>
    </row>
    <row r="105" spans="3:7">
      <c r="C105" s="2">
        <v>45418</v>
      </c>
      <c r="D105" s="9">
        <v>3.7410000000000001</v>
      </c>
      <c r="F105" s="2">
        <v>45364</v>
      </c>
      <c r="G105" s="8">
        <f t="shared" si="1"/>
        <v>3.66</v>
      </c>
    </row>
    <row r="106" spans="3:7">
      <c r="C106" s="2">
        <v>45419</v>
      </c>
      <c r="D106" s="9">
        <v>3.722</v>
      </c>
      <c r="F106" s="2">
        <v>45365</v>
      </c>
      <c r="G106" s="8">
        <f t="shared" si="1"/>
        <v>3.625</v>
      </c>
    </row>
    <row r="107" spans="3:7">
      <c r="C107" s="2">
        <v>45420</v>
      </c>
      <c r="D107" s="9">
        <v>3.7130000000000001</v>
      </c>
      <c r="F107" s="2">
        <v>45366</v>
      </c>
      <c r="G107" s="8">
        <f t="shared" si="1"/>
        <v>3.653</v>
      </c>
    </row>
    <row r="108" spans="3:7">
      <c r="C108" s="2">
        <v>45421</v>
      </c>
      <c r="D108" s="9">
        <v>3.7410000000000001</v>
      </c>
      <c r="F108" s="2">
        <v>45367</v>
      </c>
      <c r="G108" s="8">
        <f t="shared" si="1"/>
        <v>3.653</v>
      </c>
    </row>
    <row r="109" spans="3:7">
      <c r="C109" s="2">
        <v>45422</v>
      </c>
      <c r="D109" s="9">
        <v>3.7210000000000001</v>
      </c>
      <c r="F109" s="2">
        <v>45368</v>
      </c>
      <c r="G109" s="8">
        <f t="shared" si="1"/>
        <v>3.653</v>
      </c>
    </row>
    <row r="110" spans="3:7">
      <c r="C110" s="2">
        <v>45425</v>
      </c>
      <c r="D110" s="9">
        <v>3.7240000000000002</v>
      </c>
      <c r="F110" s="2">
        <v>45369</v>
      </c>
      <c r="G110" s="8">
        <f t="shared" si="1"/>
        <v>3.6509999999999998</v>
      </c>
    </row>
    <row r="111" spans="3:7">
      <c r="C111" s="2">
        <v>45427</v>
      </c>
      <c r="D111" s="9">
        <v>3.6949999999999998</v>
      </c>
      <c r="F111" s="2">
        <v>45370</v>
      </c>
      <c r="G111" s="8">
        <f t="shared" si="1"/>
        <v>3.6680000000000001</v>
      </c>
    </row>
    <row r="112" spans="3:7">
      <c r="C112" s="2">
        <v>45428</v>
      </c>
      <c r="D112" s="9">
        <v>3.681</v>
      </c>
      <c r="F112" s="2">
        <v>45371</v>
      </c>
      <c r="G112" s="8">
        <f t="shared" si="1"/>
        <v>3.681</v>
      </c>
    </row>
    <row r="113" spans="3:7">
      <c r="C113" s="2">
        <v>45429</v>
      </c>
      <c r="D113" s="9">
        <v>3.7160000000000002</v>
      </c>
      <c r="F113" s="2">
        <v>45372</v>
      </c>
      <c r="G113" s="8">
        <f t="shared" si="1"/>
        <v>3.6040000000000001</v>
      </c>
    </row>
    <row r="114" spans="3:7">
      <c r="C114" s="2">
        <v>45432</v>
      </c>
      <c r="D114" s="9">
        <v>3.7029999999999998</v>
      </c>
      <c r="F114" s="2">
        <v>45373</v>
      </c>
      <c r="G114" s="8">
        <f t="shared" si="1"/>
        <v>3.6219999999999999</v>
      </c>
    </row>
    <row r="115" spans="3:7">
      <c r="C115" s="2">
        <v>45433</v>
      </c>
      <c r="D115" s="9">
        <v>3.6720000000000002</v>
      </c>
      <c r="F115" s="2">
        <v>45374</v>
      </c>
      <c r="G115" s="8">
        <f t="shared" si="1"/>
        <v>3.6219999999999999</v>
      </c>
    </row>
    <row r="116" spans="3:7">
      <c r="C116" s="2">
        <v>45434</v>
      </c>
      <c r="D116" s="9">
        <v>3.6739999999999999</v>
      </c>
      <c r="F116" s="2">
        <v>45375</v>
      </c>
      <c r="G116" s="8">
        <f t="shared" si="1"/>
        <v>3.6219999999999999</v>
      </c>
    </row>
    <row r="117" spans="3:7">
      <c r="C117" s="2">
        <v>45435</v>
      </c>
      <c r="D117" s="9">
        <v>3.6720000000000002</v>
      </c>
      <c r="F117" s="2">
        <v>45376</v>
      </c>
      <c r="G117" s="8">
        <f t="shared" si="1"/>
        <v>3.6219999999999999</v>
      </c>
    </row>
    <row r="118" spans="3:7">
      <c r="C118" s="2">
        <v>45436</v>
      </c>
      <c r="D118" s="9">
        <v>3.673</v>
      </c>
      <c r="F118" s="2">
        <v>45377</v>
      </c>
      <c r="G118" s="8">
        <f t="shared" si="1"/>
        <v>3.66</v>
      </c>
    </row>
    <row r="119" spans="3:7">
      <c r="C119" s="2">
        <v>45440</v>
      </c>
      <c r="D119" s="9">
        <v>3.6749999999999998</v>
      </c>
      <c r="F119" s="2">
        <v>45378</v>
      </c>
      <c r="G119" s="8">
        <f t="shared" si="1"/>
        <v>3.66</v>
      </c>
    </row>
    <row r="120" spans="3:7">
      <c r="C120" s="2">
        <v>45441</v>
      </c>
      <c r="D120" s="9">
        <v>3.694</v>
      </c>
      <c r="F120" s="2">
        <v>45379</v>
      </c>
      <c r="G120" s="8">
        <f t="shared" si="1"/>
        <v>3.681</v>
      </c>
    </row>
    <row r="121" spans="3:7">
      <c r="C121" s="2">
        <v>45442</v>
      </c>
      <c r="D121" s="9">
        <v>3.7210000000000001</v>
      </c>
      <c r="F121" s="2">
        <v>45380</v>
      </c>
      <c r="G121" s="8">
        <f t="shared" si="1"/>
        <v>3.681</v>
      </c>
    </row>
    <row r="122" spans="3:7">
      <c r="C122" s="2">
        <v>45443</v>
      </c>
      <c r="D122" s="9">
        <v>3.718</v>
      </c>
      <c r="F122" s="2">
        <v>45381</v>
      </c>
      <c r="G122" s="8">
        <f t="shared" si="1"/>
        <v>3.681</v>
      </c>
    </row>
    <row r="123" spans="3:7">
      <c r="C123" s="2">
        <v>45446</v>
      </c>
      <c r="D123" s="9">
        <v>3.661</v>
      </c>
      <c r="F123" s="2">
        <v>45382</v>
      </c>
      <c r="G123" s="8">
        <f t="shared" si="1"/>
        <v>3.681</v>
      </c>
    </row>
    <row r="124" spans="3:7">
      <c r="C124" s="2">
        <v>45447</v>
      </c>
      <c r="D124" s="9">
        <v>3.6880000000000002</v>
      </c>
      <c r="F124" s="2">
        <v>45383</v>
      </c>
      <c r="G124" s="8">
        <f t="shared" si="1"/>
        <v>3.6629999999999998</v>
      </c>
    </row>
    <row r="125" spans="3:7">
      <c r="C125" s="2">
        <v>45448</v>
      </c>
      <c r="D125" s="9">
        <v>3.7090000000000001</v>
      </c>
      <c r="F125" s="2">
        <v>45384</v>
      </c>
      <c r="G125" s="8">
        <f t="shared" si="1"/>
        <v>3.6970000000000001</v>
      </c>
    </row>
    <row r="126" spans="3:7">
      <c r="C126" s="2">
        <v>45449</v>
      </c>
      <c r="D126" s="9">
        <v>3.7240000000000002</v>
      </c>
      <c r="F126" s="2">
        <v>45385</v>
      </c>
      <c r="G126" s="8">
        <f t="shared" si="1"/>
        <v>3.7320000000000002</v>
      </c>
    </row>
    <row r="127" spans="3:7">
      <c r="C127" s="2">
        <v>45450</v>
      </c>
      <c r="D127" s="9">
        <v>3.7320000000000002</v>
      </c>
      <c r="F127" s="2">
        <v>45386</v>
      </c>
      <c r="G127" s="8">
        <f t="shared" si="1"/>
        <v>3.7160000000000002</v>
      </c>
    </row>
    <row r="128" spans="3:7">
      <c r="C128" s="2">
        <v>45453</v>
      </c>
      <c r="D128" s="9">
        <v>3.7519999999999998</v>
      </c>
      <c r="F128" s="2">
        <v>45387</v>
      </c>
      <c r="G128" s="8">
        <f t="shared" si="1"/>
        <v>3.7480000000000002</v>
      </c>
    </row>
    <row r="129" spans="3:7">
      <c r="C129" s="2">
        <v>45454</v>
      </c>
      <c r="D129" s="9">
        <v>3.7229999999999999</v>
      </c>
      <c r="F129" s="2">
        <v>45388</v>
      </c>
      <c r="G129" s="8">
        <f t="shared" si="1"/>
        <v>3.7480000000000002</v>
      </c>
    </row>
    <row r="130" spans="3:7">
      <c r="C130" s="2">
        <v>45456</v>
      </c>
      <c r="D130" s="9">
        <v>3.7149999999999999</v>
      </c>
      <c r="F130" s="2">
        <v>45389</v>
      </c>
      <c r="G130" s="8">
        <f t="shared" si="1"/>
        <v>3.7480000000000002</v>
      </c>
    </row>
    <row r="131" spans="3:7">
      <c r="C131" s="2">
        <v>45457</v>
      </c>
      <c r="D131" s="9">
        <v>3.7229999999999999</v>
      </c>
      <c r="F131" s="2">
        <v>45390</v>
      </c>
      <c r="G131" s="8">
        <f t="shared" ref="G131:G194" si="2">IFERROR(VLOOKUP(F131,C:D,2,FALSE), G130)</f>
        <v>3.7120000000000002</v>
      </c>
    </row>
    <row r="132" spans="3:7">
      <c r="C132" s="2">
        <v>45460</v>
      </c>
      <c r="D132" s="9">
        <v>3.7320000000000002</v>
      </c>
      <c r="F132" s="2">
        <v>45391</v>
      </c>
      <c r="G132" s="8">
        <f t="shared" si="2"/>
        <v>3.6869999999999998</v>
      </c>
    </row>
    <row r="133" spans="3:7">
      <c r="C133" s="2">
        <v>45461</v>
      </c>
      <c r="D133" s="9">
        <v>3.722</v>
      </c>
      <c r="F133" s="2">
        <v>45392</v>
      </c>
      <c r="G133" s="8">
        <f t="shared" si="2"/>
        <v>3.714</v>
      </c>
    </row>
    <row r="134" spans="3:7">
      <c r="C134" s="2">
        <v>45462</v>
      </c>
      <c r="D134" s="9">
        <v>3.7160000000000002</v>
      </c>
      <c r="F134" s="2">
        <v>45393</v>
      </c>
      <c r="G134" s="8">
        <f t="shared" si="2"/>
        <v>3.7610000000000001</v>
      </c>
    </row>
    <row r="135" spans="3:7">
      <c r="C135" s="2">
        <v>45463</v>
      </c>
      <c r="D135" s="9">
        <v>3.7189999999999999</v>
      </c>
      <c r="F135" s="2">
        <v>45394</v>
      </c>
      <c r="G135" s="8">
        <f t="shared" si="2"/>
        <v>3.7570000000000001</v>
      </c>
    </row>
    <row r="136" spans="3:7">
      <c r="C136" s="2">
        <v>45464</v>
      </c>
      <c r="D136" s="9">
        <v>3.7389999999999999</v>
      </c>
      <c r="F136" s="2">
        <v>45395</v>
      </c>
      <c r="G136" s="8">
        <f t="shared" si="2"/>
        <v>3.7570000000000001</v>
      </c>
    </row>
    <row r="137" spans="3:7">
      <c r="C137" s="2">
        <v>45467</v>
      </c>
      <c r="D137" s="9">
        <v>3.7240000000000002</v>
      </c>
      <c r="F137" s="2">
        <v>45396</v>
      </c>
      <c r="G137" s="8">
        <f t="shared" si="2"/>
        <v>3.7570000000000001</v>
      </c>
    </row>
    <row r="138" spans="3:7">
      <c r="C138" s="2">
        <v>45468</v>
      </c>
      <c r="D138" s="9">
        <v>3.7250000000000001</v>
      </c>
      <c r="F138" s="2">
        <v>45397</v>
      </c>
      <c r="G138" s="8">
        <f t="shared" si="2"/>
        <v>3.7160000000000002</v>
      </c>
    </row>
    <row r="139" spans="3:7">
      <c r="C139" s="2">
        <v>45469</v>
      </c>
      <c r="D139" s="9">
        <v>3.7519999999999998</v>
      </c>
      <c r="F139" s="2">
        <v>45398</v>
      </c>
      <c r="G139" s="8">
        <f t="shared" si="2"/>
        <v>3.77</v>
      </c>
    </row>
    <row r="140" spans="3:7">
      <c r="C140" s="2">
        <v>45470</v>
      </c>
      <c r="D140" s="9">
        <v>3.7549999999999999</v>
      </c>
      <c r="F140" s="2">
        <v>45399</v>
      </c>
      <c r="G140" s="8">
        <f t="shared" si="2"/>
        <v>3.7749999999999999</v>
      </c>
    </row>
    <row r="141" spans="3:7">
      <c r="C141" s="2">
        <v>45471</v>
      </c>
      <c r="D141" s="9">
        <v>3.7589999999999999</v>
      </c>
      <c r="F141" s="2">
        <v>45400</v>
      </c>
      <c r="G141" s="8">
        <f t="shared" si="2"/>
        <v>3.78</v>
      </c>
    </row>
    <row r="142" spans="3:7">
      <c r="C142" s="2">
        <v>45474</v>
      </c>
      <c r="D142" s="9">
        <v>3.7530000000000001</v>
      </c>
      <c r="F142" s="2">
        <v>45401</v>
      </c>
      <c r="G142" s="8">
        <f t="shared" si="2"/>
        <v>3.7829999999999999</v>
      </c>
    </row>
    <row r="143" spans="3:7">
      <c r="C143" s="2">
        <v>45475</v>
      </c>
      <c r="D143" s="9">
        <v>3.7650000000000001</v>
      </c>
      <c r="F143" s="2">
        <v>45402</v>
      </c>
      <c r="G143" s="8">
        <f t="shared" si="2"/>
        <v>3.7829999999999999</v>
      </c>
    </row>
    <row r="144" spans="3:7">
      <c r="C144" s="2">
        <v>45476</v>
      </c>
      <c r="D144" s="9">
        <v>3.7629999999999999</v>
      </c>
      <c r="F144" s="2">
        <v>45403</v>
      </c>
      <c r="G144" s="8">
        <f t="shared" si="2"/>
        <v>3.7829999999999999</v>
      </c>
    </row>
    <row r="145" spans="3:7">
      <c r="C145" s="2">
        <v>45477</v>
      </c>
      <c r="D145" s="9">
        <v>3.7410000000000001</v>
      </c>
      <c r="F145" s="2">
        <v>45404</v>
      </c>
      <c r="G145" s="8">
        <f t="shared" si="2"/>
        <v>3.7829999999999999</v>
      </c>
    </row>
    <row r="146" spans="3:7">
      <c r="C146" s="2">
        <v>45478</v>
      </c>
      <c r="D146" s="9">
        <v>3.7210000000000001</v>
      </c>
      <c r="F146" s="2">
        <v>45405</v>
      </c>
      <c r="G146" s="8">
        <f t="shared" si="2"/>
        <v>3.7829999999999999</v>
      </c>
    </row>
    <row r="147" spans="3:7">
      <c r="C147" s="2">
        <v>45481</v>
      </c>
      <c r="D147" s="9">
        <v>3.6850000000000001</v>
      </c>
      <c r="F147" s="2">
        <v>45406</v>
      </c>
      <c r="G147" s="8">
        <f t="shared" si="2"/>
        <v>3.7589999999999999</v>
      </c>
    </row>
    <row r="148" spans="3:7">
      <c r="C148" s="2">
        <v>45482</v>
      </c>
      <c r="D148" s="9">
        <v>3.673</v>
      </c>
      <c r="F148" s="2">
        <v>45407</v>
      </c>
      <c r="G148" s="8">
        <f t="shared" si="2"/>
        <v>3.794</v>
      </c>
    </row>
    <row r="149" spans="3:7">
      <c r="C149" s="2">
        <v>45483</v>
      </c>
      <c r="D149" s="9">
        <v>3.6629999999999998</v>
      </c>
      <c r="F149" s="2">
        <v>45408</v>
      </c>
      <c r="G149" s="8">
        <f t="shared" si="2"/>
        <v>3.8180000000000001</v>
      </c>
    </row>
    <row r="150" spans="3:7">
      <c r="C150" s="2">
        <v>45484</v>
      </c>
      <c r="D150" s="9">
        <v>3.641</v>
      </c>
      <c r="F150" s="2">
        <v>45409</v>
      </c>
      <c r="G150" s="8">
        <f t="shared" si="2"/>
        <v>3.8180000000000001</v>
      </c>
    </row>
    <row r="151" spans="3:7">
      <c r="C151" s="2">
        <v>45485</v>
      </c>
      <c r="D151" s="9">
        <v>3.6419999999999999</v>
      </c>
      <c r="F151" s="2">
        <v>45410</v>
      </c>
      <c r="G151" s="8">
        <f t="shared" si="2"/>
        <v>3.8180000000000001</v>
      </c>
    </row>
    <row r="152" spans="3:7">
      <c r="C152" s="2">
        <v>45488</v>
      </c>
      <c r="D152" s="9">
        <v>3.6120000000000001</v>
      </c>
      <c r="F152" s="2">
        <v>45411</v>
      </c>
      <c r="G152" s="8">
        <f t="shared" si="2"/>
        <v>3.8180000000000001</v>
      </c>
    </row>
    <row r="153" spans="3:7">
      <c r="C153" s="2">
        <v>45489</v>
      </c>
      <c r="D153" s="9">
        <v>3.6389999999999998</v>
      </c>
      <c r="F153" s="2">
        <v>45412</v>
      </c>
      <c r="G153" s="8">
        <f t="shared" si="2"/>
        <v>3.7410000000000001</v>
      </c>
    </row>
    <row r="154" spans="3:7">
      <c r="C154" s="2">
        <v>45490</v>
      </c>
      <c r="D154" s="9">
        <v>3.6269999999999998</v>
      </c>
      <c r="F154" s="2">
        <v>45413</v>
      </c>
      <c r="G154" s="8">
        <f t="shared" si="2"/>
        <v>3.74</v>
      </c>
    </row>
    <row r="155" spans="3:7">
      <c r="C155" s="2">
        <v>45491</v>
      </c>
      <c r="D155" s="9">
        <v>3.6360000000000001</v>
      </c>
      <c r="F155" s="2">
        <v>45414</v>
      </c>
      <c r="G155" s="8">
        <f t="shared" si="2"/>
        <v>3.738</v>
      </c>
    </row>
    <row r="156" spans="3:7">
      <c r="C156" s="2">
        <v>45492</v>
      </c>
      <c r="D156" s="9">
        <v>3.6619999999999999</v>
      </c>
      <c r="F156" s="2">
        <v>45415</v>
      </c>
      <c r="G156" s="8">
        <f t="shared" si="2"/>
        <v>3.7229999999999999</v>
      </c>
    </row>
    <row r="157" spans="3:7">
      <c r="C157" s="2">
        <v>45495</v>
      </c>
      <c r="D157" s="9">
        <v>3.6309999999999998</v>
      </c>
      <c r="F157" s="2">
        <v>45416</v>
      </c>
      <c r="G157" s="8">
        <f t="shared" si="2"/>
        <v>3.7229999999999999</v>
      </c>
    </row>
    <row r="158" spans="3:7">
      <c r="C158" s="2">
        <v>45496</v>
      </c>
      <c r="D158" s="9">
        <v>3.6259999999999999</v>
      </c>
      <c r="F158" s="2">
        <v>45417</v>
      </c>
      <c r="G158" s="8">
        <f t="shared" si="2"/>
        <v>3.7229999999999999</v>
      </c>
    </row>
    <row r="159" spans="3:7">
      <c r="C159" s="2">
        <v>45497</v>
      </c>
      <c r="D159" s="9">
        <v>3.6269999999999998</v>
      </c>
      <c r="F159" s="2">
        <v>45418</v>
      </c>
      <c r="G159" s="8">
        <f t="shared" si="2"/>
        <v>3.7410000000000001</v>
      </c>
    </row>
    <row r="160" spans="3:7">
      <c r="C160" s="2">
        <v>45498</v>
      </c>
      <c r="D160" s="9">
        <v>3.653</v>
      </c>
      <c r="F160" s="2">
        <v>45419</v>
      </c>
      <c r="G160" s="8">
        <f t="shared" si="2"/>
        <v>3.722</v>
      </c>
    </row>
    <row r="161" spans="3:7">
      <c r="C161" s="2">
        <v>45499</v>
      </c>
      <c r="D161" s="9">
        <v>3.68</v>
      </c>
      <c r="F161" s="2">
        <v>45420</v>
      </c>
      <c r="G161" s="8">
        <f t="shared" si="2"/>
        <v>3.7130000000000001</v>
      </c>
    </row>
    <row r="162" spans="3:7">
      <c r="C162" s="2">
        <v>45502</v>
      </c>
      <c r="D162" s="9">
        <v>3.7330000000000001</v>
      </c>
      <c r="F162" s="2">
        <v>45421</v>
      </c>
      <c r="G162" s="8">
        <f t="shared" si="2"/>
        <v>3.7410000000000001</v>
      </c>
    </row>
    <row r="163" spans="3:7">
      <c r="C163" s="2">
        <v>45503</v>
      </c>
      <c r="D163" s="9">
        <v>3.7330000000000001</v>
      </c>
      <c r="F163" s="2">
        <v>45422</v>
      </c>
      <c r="G163" s="8">
        <f t="shared" si="2"/>
        <v>3.7210000000000001</v>
      </c>
    </row>
    <row r="164" spans="3:7">
      <c r="C164" s="2">
        <v>45504</v>
      </c>
      <c r="D164" s="9">
        <v>3.7669999999999999</v>
      </c>
      <c r="F164" s="2">
        <v>45423</v>
      </c>
      <c r="G164" s="8">
        <f t="shared" si="2"/>
        <v>3.7210000000000001</v>
      </c>
    </row>
    <row r="165" spans="3:7">
      <c r="C165" s="2">
        <v>45505</v>
      </c>
      <c r="D165" s="9">
        <v>3.7919999999999998</v>
      </c>
      <c r="F165" s="2">
        <v>45424</v>
      </c>
      <c r="G165" s="8">
        <f t="shared" si="2"/>
        <v>3.7210000000000001</v>
      </c>
    </row>
    <row r="166" spans="3:7">
      <c r="C166" s="2">
        <v>45506</v>
      </c>
      <c r="D166" s="9">
        <v>3.8069999999999999</v>
      </c>
      <c r="F166" s="2">
        <v>45425</v>
      </c>
      <c r="G166" s="8">
        <f t="shared" si="2"/>
        <v>3.7240000000000002</v>
      </c>
    </row>
    <row r="167" spans="3:7">
      <c r="C167" s="2">
        <v>45509</v>
      </c>
      <c r="D167" s="9">
        <v>3.8239999999999998</v>
      </c>
      <c r="F167" s="2">
        <v>45426</v>
      </c>
      <c r="G167" s="8">
        <f t="shared" si="2"/>
        <v>3.7240000000000002</v>
      </c>
    </row>
    <row r="168" spans="3:7">
      <c r="C168" s="2">
        <v>45510</v>
      </c>
      <c r="D168" s="9">
        <v>3.843</v>
      </c>
      <c r="F168" s="2">
        <v>45427</v>
      </c>
      <c r="G168" s="8">
        <f t="shared" si="2"/>
        <v>3.6949999999999998</v>
      </c>
    </row>
    <row r="169" spans="3:7">
      <c r="C169" s="2">
        <v>45511</v>
      </c>
      <c r="D169" s="9">
        <v>3.7839999999999998</v>
      </c>
      <c r="F169" s="2">
        <v>45428</v>
      </c>
      <c r="G169" s="8">
        <f t="shared" si="2"/>
        <v>3.681</v>
      </c>
    </row>
    <row r="170" spans="3:7">
      <c r="C170" s="2">
        <v>45512</v>
      </c>
      <c r="D170" s="9">
        <v>3.7919999999999998</v>
      </c>
      <c r="F170" s="2">
        <v>45429</v>
      </c>
      <c r="G170" s="8">
        <f t="shared" si="2"/>
        <v>3.7160000000000002</v>
      </c>
    </row>
    <row r="171" spans="3:7">
      <c r="C171" s="2">
        <v>45513</v>
      </c>
      <c r="D171" s="9">
        <v>3.742</v>
      </c>
      <c r="F171" s="2">
        <v>45430</v>
      </c>
      <c r="G171" s="8">
        <f t="shared" si="2"/>
        <v>3.7160000000000002</v>
      </c>
    </row>
    <row r="172" spans="3:7">
      <c r="C172" s="2">
        <v>45516</v>
      </c>
      <c r="D172" s="9">
        <v>3.77</v>
      </c>
      <c r="F172" s="2">
        <v>45431</v>
      </c>
      <c r="G172" s="8">
        <f t="shared" si="2"/>
        <v>3.7160000000000002</v>
      </c>
    </row>
    <row r="173" spans="3:7">
      <c r="C173" s="2">
        <v>45518</v>
      </c>
      <c r="D173" s="9">
        <v>3.7309999999999999</v>
      </c>
      <c r="F173" s="2">
        <v>45432</v>
      </c>
      <c r="G173" s="8">
        <f t="shared" si="2"/>
        <v>3.7029999999999998</v>
      </c>
    </row>
    <row r="174" spans="3:7">
      <c r="C174" s="2">
        <v>45519</v>
      </c>
      <c r="D174" s="9">
        <v>3.7149999999999999</v>
      </c>
      <c r="F174" s="2">
        <v>45433</v>
      </c>
      <c r="G174" s="8">
        <f t="shared" si="2"/>
        <v>3.6720000000000002</v>
      </c>
    </row>
    <row r="175" spans="3:7">
      <c r="C175" s="2">
        <v>45520</v>
      </c>
      <c r="D175" s="9">
        <v>3.6829999999999998</v>
      </c>
      <c r="F175" s="2">
        <v>45434</v>
      </c>
      <c r="G175" s="8">
        <f t="shared" si="2"/>
        <v>3.6739999999999999</v>
      </c>
    </row>
    <row r="176" spans="3:7">
      <c r="C176" s="2">
        <v>45523</v>
      </c>
      <c r="D176" s="9">
        <v>3.7010000000000001</v>
      </c>
      <c r="F176" s="2">
        <v>45435</v>
      </c>
      <c r="G176" s="8">
        <f t="shared" si="2"/>
        <v>3.6720000000000002</v>
      </c>
    </row>
    <row r="177" spans="3:7">
      <c r="C177" s="2">
        <v>45524</v>
      </c>
      <c r="D177" s="9">
        <v>3.694</v>
      </c>
      <c r="F177" s="2">
        <v>45436</v>
      </c>
      <c r="G177" s="8">
        <f t="shared" si="2"/>
        <v>3.673</v>
      </c>
    </row>
    <row r="178" spans="3:7">
      <c r="C178" s="2">
        <v>45525</v>
      </c>
      <c r="D178" s="9">
        <v>3.722</v>
      </c>
      <c r="F178" s="2">
        <v>45437</v>
      </c>
      <c r="G178" s="8">
        <f t="shared" si="2"/>
        <v>3.673</v>
      </c>
    </row>
    <row r="179" spans="3:7">
      <c r="C179" s="2">
        <v>45526</v>
      </c>
      <c r="D179" s="9">
        <v>3.7240000000000002</v>
      </c>
      <c r="F179" s="2">
        <v>45438</v>
      </c>
      <c r="G179" s="8">
        <f t="shared" si="2"/>
        <v>3.673</v>
      </c>
    </row>
    <row r="180" spans="3:7">
      <c r="C180" s="2">
        <v>45527</v>
      </c>
      <c r="D180" s="9">
        <v>3.7040000000000002</v>
      </c>
      <c r="F180" s="2">
        <v>45439</v>
      </c>
      <c r="G180" s="8">
        <f t="shared" si="2"/>
        <v>3.673</v>
      </c>
    </row>
    <row r="181" spans="3:7">
      <c r="C181" s="2">
        <v>45530</v>
      </c>
      <c r="D181" s="9">
        <v>3.6659999999999999</v>
      </c>
      <c r="F181" s="2">
        <v>45440</v>
      </c>
      <c r="G181" s="8">
        <f t="shared" si="2"/>
        <v>3.6749999999999998</v>
      </c>
    </row>
    <row r="182" spans="3:7">
      <c r="C182" s="2">
        <v>45531</v>
      </c>
      <c r="D182" s="9">
        <v>3.6840000000000002</v>
      </c>
      <c r="F182" s="2">
        <v>45441</v>
      </c>
      <c r="G182" s="8">
        <f t="shared" si="2"/>
        <v>3.694</v>
      </c>
    </row>
    <row r="183" spans="3:7">
      <c r="C183" s="2">
        <v>45532</v>
      </c>
      <c r="D183" s="9">
        <v>3.6680000000000001</v>
      </c>
      <c r="F183" s="2">
        <v>45442</v>
      </c>
      <c r="G183" s="8">
        <f t="shared" si="2"/>
        <v>3.7210000000000001</v>
      </c>
    </row>
    <row r="184" spans="3:7">
      <c r="C184" s="2">
        <v>45533</v>
      </c>
      <c r="D184" s="9">
        <v>3.665</v>
      </c>
      <c r="F184" s="2">
        <v>45443</v>
      </c>
      <c r="G184" s="8">
        <f t="shared" si="2"/>
        <v>3.718</v>
      </c>
    </row>
    <row r="185" spans="3:7">
      <c r="C185" s="2">
        <v>45534</v>
      </c>
      <c r="D185" s="9">
        <v>3.6560000000000001</v>
      </c>
      <c r="F185" s="2">
        <v>45444</v>
      </c>
      <c r="G185" s="8">
        <f t="shared" si="2"/>
        <v>3.718</v>
      </c>
    </row>
    <row r="186" spans="3:7">
      <c r="C186" s="2">
        <v>45537</v>
      </c>
      <c r="D186" s="9">
        <v>3.6539999999999999</v>
      </c>
      <c r="F186" s="2">
        <v>45445</v>
      </c>
      <c r="G186" s="8">
        <f t="shared" si="2"/>
        <v>3.718</v>
      </c>
    </row>
    <row r="187" spans="3:7">
      <c r="C187" s="2">
        <v>45538</v>
      </c>
      <c r="D187" s="9">
        <v>3.6709999999999998</v>
      </c>
      <c r="F187" s="2">
        <v>45446</v>
      </c>
      <c r="G187" s="8">
        <f t="shared" si="2"/>
        <v>3.661</v>
      </c>
    </row>
    <row r="188" spans="3:7">
      <c r="C188" s="2">
        <v>45539</v>
      </c>
      <c r="D188" s="9">
        <v>3.722</v>
      </c>
      <c r="F188" s="2">
        <v>45447</v>
      </c>
      <c r="G188" s="8">
        <f t="shared" si="2"/>
        <v>3.6880000000000002</v>
      </c>
    </row>
    <row r="189" spans="3:7">
      <c r="C189" s="2">
        <v>45540</v>
      </c>
      <c r="D189" s="9">
        <v>3.6930000000000001</v>
      </c>
      <c r="F189" s="2">
        <v>45448</v>
      </c>
      <c r="G189" s="8">
        <f t="shared" si="2"/>
        <v>3.7090000000000001</v>
      </c>
    </row>
    <row r="190" spans="3:7">
      <c r="C190" s="2">
        <v>45541</v>
      </c>
      <c r="D190" s="9">
        <v>3.7040000000000002</v>
      </c>
      <c r="F190" s="2">
        <v>45449</v>
      </c>
      <c r="G190" s="8">
        <f t="shared" si="2"/>
        <v>3.7240000000000002</v>
      </c>
    </row>
    <row r="191" spans="3:7">
      <c r="C191" s="2">
        <v>45544</v>
      </c>
      <c r="D191" s="9">
        <v>3.7519999999999998</v>
      </c>
      <c r="F191" s="2">
        <v>45450</v>
      </c>
      <c r="G191" s="8">
        <f t="shared" si="2"/>
        <v>3.7320000000000002</v>
      </c>
    </row>
    <row r="192" spans="3:7">
      <c r="C192" s="2">
        <v>45545</v>
      </c>
      <c r="D192" s="9">
        <v>3.7629999999999999</v>
      </c>
      <c r="F192" s="2">
        <v>45451</v>
      </c>
      <c r="G192" s="8">
        <f t="shared" si="2"/>
        <v>3.7320000000000002</v>
      </c>
    </row>
    <row r="193" spans="3:7">
      <c r="C193" s="2">
        <v>45546</v>
      </c>
      <c r="D193" s="9">
        <v>3.7679999999999998</v>
      </c>
      <c r="F193" s="2">
        <v>45452</v>
      </c>
      <c r="G193" s="8">
        <f t="shared" si="2"/>
        <v>3.7320000000000002</v>
      </c>
    </row>
    <row r="194" spans="3:7">
      <c r="C194" s="2">
        <v>45547</v>
      </c>
      <c r="D194" s="9">
        <v>3.7530000000000001</v>
      </c>
      <c r="F194" s="2">
        <v>45453</v>
      </c>
      <c r="G194" s="8">
        <f t="shared" si="2"/>
        <v>3.7519999999999998</v>
      </c>
    </row>
    <row r="195" spans="3:7">
      <c r="C195" s="2">
        <v>45548</v>
      </c>
      <c r="D195" s="9">
        <v>3.7069999999999999</v>
      </c>
      <c r="F195" s="2">
        <v>45454</v>
      </c>
      <c r="G195" s="8">
        <f t="shared" ref="G195:G258" si="3">IFERROR(VLOOKUP(F195,C:D,2,FALSE), G194)</f>
        <v>3.7229999999999999</v>
      </c>
    </row>
    <row r="196" spans="3:7">
      <c r="C196" s="2">
        <v>45551</v>
      </c>
      <c r="D196" s="9">
        <v>3.742</v>
      </c>
      <c r="F196" s="2">
        <v>45455</v>
      </c>
      <c r="G196" s="8">
        <f t="shared" si="3"/>
        <v>3.7229999999999999</v>
      </c>
    </row>
    <row r="197" spans="3:7">
      <c r="C197" s="2">
        <v>45552</v>
      </c>
      <c r="D197" s="9">
        <v>3.7450000000000001</v>
      </c>
      <c r="F197" s="2">
        <v>45456</v>
      </c>
      <c r="G197" s="8">
        <f t="shared" si="3"/>
        <v>3.7149999999999999</v>
      </c>
    </row>
    <row r="198" spans="3:7">
      <c r="C198" s="2">
        <v>45553</v>
      </c>
      <c r="D198" s="9">
        <v>3.7730000000000001</v>
      </c>
      <c r="F198" s="2">
        <v>45457</v>
      </c>
      <c r="G198" s="8">
        <f t="shared" si="3"/>
        <v>3.7229999999999999</v>
      </c>
    </row>
    <row r="199" spans="3:7">
      <c r="C199" s="2">
        <v>45554</v>
      </c>
      <c r="D199" s="9">
        <v>3.7589999999999999</v>
      </c>
      <c r="F199" s="2">
        <v>45458</v>
      </c>
      <c r="G199" s="8">
        <f t="shared" si="3"/>
        <v>3.7229999999999999</v>
      </c>
    </row>
    <row r="200" spans="3:7">
      <c r="C200" s="2">
        <v>45555</v>
      </c>
      <c r="D200" s="9">
        <v>3.7650000000000001</v>
      </c>
      <c r="F200" s="2">
        <v>45459</v>
      </c>
      <c r="G200" s="8">
        <f t="shared" si="3"/>
        <v>3.7229999999999999</v>
      </c>
    </row>
    <row r="201" spans="3:7">
      <c r="C201" s="2">
        <v>45558</v>
      </c>
      <c r="D201" s="9">
        <v>3.7789999999999999</v>
      </c>
      <c r="F201" s="2">
        <v>45460</v>
      </c>
      <c r="G201" s="8">
        <f t="shared" si="3"/>
        <v>3.7320000000000002</v>
      </c>
    </row>
    <row r="202" spans="3:7">
      <c r="C202" s="2">
        <v>45559</v>
      </c>
      <c r="D202" s="9">
        <v>3.7730000000000001</v>
      </c>
      <c r="F202" s="2">
        <v>45461</v>
      </c>
      <c r="G202" s="8">
        <f t="shared" si="3"/>
        <v>3.722</v>
      </c>
    </row>
    <row r="203" spans="3:7">
      <c r="C203" s="2">
        <v>45560</v>
      </c>
      <c r="D203" s="9">
        <v>3.758</v>
      </c>
      <c r="F203" s="2">
        <v>45462</v>
      </c>
      <c r="G203" s="8">
        <f t="shared" si="3"/>
        <v>3.7160000000000002</v>
      </c>
    </row>
    <row r="204" spans="3:7">
      <c r="C204" s="2">
        <v>45561</v>
      </c>
      <c r="D204" s="9">
        <v>3.694</v>
      </c>
      <c r="F204" s="2">
        <v>45463</v>
      </c>
      <c r="G204" s="8">
        <f t="shared" si="3"/>
        <v>3.7189999999999999</v>
      </c>
    </row>
    <row r="205" spans="3:7">
      <c r="C205" s="2">
        <v>45562</v>
      </c>
      <c r="D205" s="9">
        <v>3.7040000000000002</v>
      </c>
      <c r="F205" s="2">
        <v>45464</v>
      </c>
      <c r="G205" s="8">
        <f t="shared" si="3"/>
        <v>3.7389999999999999</v>
      </c>
    </row>
    <row r="206" spans="3:7">
      <c r="C206" s="2">
        <v>45565</v>
      </c>
      <c r="D206" s="9">
        <v>3.71</v>
      </c>
      <c r="F206" s="2">
        <v>45465</v>
      </c>
      <c r="G206" s="8">
        <f t="shared" si="3"/>
        <v>3.7389999999999999</v>
      </c>
    </row>
    <row r="207" spans="3:7">
      <c r="C207" s="2">
        <v>45566</v>
      </c>
      <c r="D207" s="9">
        <v>3.722</v>
      </c>
      <c r="F207" s="2">
        <v>45466</v>
      </c>
      <c r="G207" s="8">
        <f t="shared" si="3"/>
        <v>3.7389999999999999</v>
      </c>
    </row>
    <row r="208" spans="3:7">
      <c r="C208" s="2">
        <v>45572</v>
      </c>
      <c r="D208" s="9">
        <v>3.786</v>
      </c>
      <c r="F208" s="2">
        <v>45467</v>
      </c>
      <c r="G208" s="8">
        <f t="shared" si="3"/>
        <v>3.7240000000000002</v>
      </c>
    </row>
    <row r="209" spans="3:7">
      <c r="C209" s="2">
        <v>45573</v>
      </c>
      <c r="D209" s="9">
        <v>3.7719999999999998</v>
      </c>
      <c r="F209" s="2">
        <v>45468</v>
      </c>
      <c r="G209" s="8">
        <f t="shared" si="3"/>
        <v>3.7250000000000001</v>
      </c>
    </row>
    <row r="210" spans="3:7">
      <c r="C210" s="2">
        <v>45574</v>
      </c>
      <c r="D210" s="9">
        <v>3.76</v>
      </c>
      <c r="F210" s="2">
        <v>45469</v>
      </c>
      <c r="G210" s="8">
        <f t="shared" si="3"/>
        <v>3.7519999999999998</v>
      </c>
    </row>
    <row r="211" spans="3:7">
      <c r="C211" s="2">
        <v>45575</v>
      </c>
      <c r="D211" s="9">
        <v>3.774</v>
      </c>
      <c r="F211" s="2">
        <v>45470</v>
      </c>
      <c r="G211" s="8">
        <f t="shared" si="3"/>
        <v>3.7549999999999999</v>
      </c>
    </row>
    <row r="212" spans="3:7">
      <c r="C212" s="2">
        <v>45579</v>
      </c>
      <c r="D212" s="9">
        <v>3.758</v>
      </c>
      <c r="F212" s="2">
        <v>45471</v>
      </c>
      <c r="G212" s="8">
        <f t="shared" si="3"/>
        <v>3.7589999999999999</v>
      </c>
    </row>
    <row r="213" spans="3:7">
      <c r="C213" s="2">
        <v>45580</v>
      </c>
      <c r="D213" s="9">
        <v>3.7469999999999999</v>
      </c>
      <c r="F213" s="2">
        <v>45472</v>
      </c>
      <c r="G213" s="8">
        <f t="shared" si="3"/>
        <v>3.7589999999999999</v>
      </c>
    </row>
    <row r="214" spans="3:7">
      <c r="C214" s="2">
        <v>45581</v>
      </c>
      <c r="D214" s="9">
        <v>3.7629999999999999</v>
      </c>
      <c r="F214" s="2">
        <v>45473</v>
      </c>
      <c r="G214" s="8">
        <f t="shared" si="3"/>
        <v>3.7589999999999999</v>
      </c>
    </row>
    <row r="215" spans="3:7">
      <c r="C215" s="2">
        <v>45583</v>
      </c>
      <c r="D215" s="9">
        <v>3.7130000000000001</v>
      </c>
      <c r="F215" s="2">
        <v>45474</v>
      </c>
      <c r="G215" s="8">
        <f t="shared" si="3"/>
        <v>3.7530000000000001</v>
      </c>
    </row>
    <row r="216" spans="3:7">
      <c r="C216" s="2">
        <v>45586</v>
      </c>
      <c r="D216" s="9">
        <v>3.7360000000000002</v>
      </c>
      <c r="F216" s="2">
        <v>45475</v>
      </c>
      <c r="G216" s="8">
        <f t="shared" si="3"/>
        <v>3.7650000000000001</v>
      </c>
    </row>
    <row r="217" spans="3:7">
      <c r="C217" s="2">
        <v>45587</v>
      </c>
      <c r="D217" s="9">
        <v>3.7770000000000001</v>
      </c>
      <c r="F217" s="2">
        <v>45476</v>
      </c>
      <c r="G217" s="8">
        <f t="shared" si="3"/>
        <v>3.7629999999999999</v>
      </c>
    </row>
    <row r="218" spans="3:7">
      <c r="C218" s="2">
        <v>45588</v>
      </c>
      <c r="D218" s="9">
        <v>3.7890000000000001</v>
      </c>
      <c r="F218" s="2">
        <v>45477</v>
      </c>
      <c r="G218" s="8">
        <f t="shared" si="3"/>
        <v>3.7410000000000001</v>
      </c>
    </row>
    <row r="219" spans="3:7">
      <c r="C219" s="2">
        <v>45590</v>
      </c>
      <c r="D219" s="9">
        <v>3.7850000000000001</v>
      </c>
      <c r="F219" s="2">
        <v>45478</v>
      </c>
      <c r="G219" s="8">
        <f t="shared" si="3"/>
        <v>3.7210000000000001</v>
      </c>
    </row>
    <row r="220" spans="3:7">
      <c r="C220" s="2">
        <v>45593</v>
      </c>
      <c r="D220" s="9">
        <v>3.7280000000000002</v>
      </c>
      <c r="F220" s="2">
        <v>45479</v>
      </c>
      <c r="G220" s="8">
        <f t="shared" si="3"/>
        <v>3.7210000000000001</v>
      </c>
    </row>
    <row r="221" spans="3:7">
      <c r="C221" s="2">
        <v>45594</v>
      </c>
      <c r="D221" s="9">
        <v>3.7440000000000002</v>
      </c>
      <c r="F221" s="2">
        <v>45480</v>
      </c>
      <c r="G221" s="8">
        <f t="shared" si="3"/>
        <v>3.7210000000000001</v>
      </c>
    </row>
    <row r="222" spans="3:7">
      <c r="C222" s="2">
        <v>45595</v>
      </c>
      <c r="D222" s="9">
        <v>3.7090000000000001</v>
      </c>
      <c r="F222" s="2">
        <v>45481</v>
      </c>
      <c r="G222" s="8">
        <f t="shared" si="3"/>
        <v>3.6850000000000001</v>
      </c>
    </row>
    <row r="223" spans="3:7">
      <c r="C223" s="2">
        <v>45596</v>
      </c>
      <c r="D223" s="9">
        <v>3.714</v>
      </c>
      <c r="F223" s="2">
        <v>45482</v>
      </c>
      <c r="G223" s="8">
        <f t="shared" si="3"/>
        <v>3.673</v>
      </c>
    </row>
    <row r="224" spans="3:7">
      <c r="C224" s="2">
        <v>45597</v>
      </c>
      <c r="D224" s="9">
        <v>3.7610000000000001</v>
      </c>
      <c r="F224" s="2">
        <v>45483</v>
      </c>
      <c r="G224" s="8">
        <f t="shared" si="3"/>
        <v>3.6629999999999998</v>
      </c>
    </row>
    <row r="225" spans="3:7">
      <c r="C225" s="2">
        <v>45600</v>
      </c>
      <c r="D225" s="9">
        <v>3.7490000000000001</v>
      </c>
      <c r="F225" s="2">
        <v>45484</v>
      </c>
      <c r="G225" s="8">
        <f t="shared" si="3"/>
        <v>3.641</v>
      </c>
    </row>
    <row r="226" spans="3:7">
      <c r="C226" s="2">
        <v>45601</v>
      </c>
      <c r="D226" s="9">
        <v>3.7480000000000002</v>
      </c>
      <c r="F226" s="2">
        <v>45485</v>
      </c>
      <c r="G226" s="8">
        <f t="shared" si="3"/>
        <v>3.6419999999999999</v>
      </c>
    </row>
    <row r="227" spans="3:7">
      <c r="C227" s="2">
        <v>45602</v>
      </c>
      <c r="D227" s="9">
        <v>3.7389999999999999</v>
      </c>
      <c r="F227" s="2">
        <v>45486</v>
      </c>
      <c r="G227" s="8">
        <f t="shared" si="3"/>
        <v>3.6419999999999999</v>
      </c>
    </row>
    <row r="228" spans="3:7">
      <c r="C228" s="2">
        <v>45603</v>
      </c>
      <c r="D228" s="9">
        <v>3.726</v>
      </c>
      <c r="F228" s="2">
        <v>45487</v>
      </c>
      <c r="G228" s="8">
        <f t="shared" si="3"/>
        <v>3.6419999999999999</v>
      </c>
    </row>
    <row r="229" spans="3:7">
      <c r="C229" s="2">
        <v>45604</v>
      </c>
      <c r="D229" s="9">
        <v>3.722</v>
      </c>
      <c r="F229" s="2">
        <v>45488</v>
      </c>
      <c r="G229" s="8">
        <f t="shared" si="3"/>
        <v>3.6120000000000001</v>
      </c>
    </row>
    <row r="230" spans="3:7">
      <c r="C230" s="2">
        <v>45607</v>
      </c>
      <c r="D230" s="9">
        <v>3.7330000000000001</v>
      </c>
      <c r="F230" s="2">
        <v>45489</v>
      </c>
      <c r="G230" s="8">
        <f t="shared" si="3"/>
        <v>3.6389999999999998</v>
      </c>
    </row>
    <row r="231" spans="3:7">
      <c r="C231" s="2">
        <v>45608</v>
      </c>
      <c r="D231" s="9">
        <v>3.7490000000000001</v>
      </c>
      <c r="F231" s="2">
        <v>45490</v>
      </c>
      <c r="G231" s="8">
        <f t="shared" si="3"/>
        <v>3.6269999999999998</v>
      </c>
    </row>
    <row r="232" spans="3:7">
      <c r="C232" s="2">
        <v>45609</v>
      </c>
      <c r="D232" s="9">
        <v>3.7410000000000001</v>
      </c>
      <c r="F232" s="2">
        <v>45491</v>
      </c>
      <c r="G232" s="8">
        <f t="shared" si="3"/>
        <v>3.6360000000000001</v>
      </c>
    </row>
    <row r="233" spans="3:7">
      <c r="C233" s="2">
        <v>45610</v>
      </c>
      <c r="D233" s="9">
        <v>3.7480000000000002</v>
      </c>
      <c r="F233" s="2">
        <v>45492</v>
      </c>
      <c r="G233" s="8">
        <f t="shared" si="3"/>
        <v>3.6619999999999999</v>
      </c>
    </row>
    <row r="234" spans="3:7">
      <c r="C234" s="2">
        <v>45611</v>
      </c>
      <c r="D234" s="9">
        <v>3.7429999999999999</v>
      </c>
      <c r="F234" s="2">
        <v>45493</v>
      </c>
      <c r="G234" s="8">
        <f t="shared" si="3"/>
        <v>3.6619999999999999</v>
      </c>
    </row>
    <row r="235" spans="3:7">
      <c r="C235" s="2">
        <v>45614</v>
      </c>
      <c r="D235" s="9">
        <v>3.7330000000000001</v>
      </c>
      <c r="F235" s="2">
        <v>45494</v>
      </c>
      <c r="G235" s="8">
        <f t="shared" si="3"/>
        <v>3.6619999999999999</v>
      </c>
    </row>
    <row r="236" spans="3:7">
      <c r="C236" s="2">
        <v>45615</v>
      </c>
      <c r="D236" s="9">
        <v>3.7429999999999999</v>
      </c>
      <c r="F236" s="2">
        <v>45495</v>
      </c>
      <c r="G236" s="8">
        <f t="shared" si="3"/>
        <v>3.6309999999999998</v>
      </c>
    </row>
    <row r="237" spans="3:7">
      <c r="C237" s="2">
        <v>45616</v>
      </c>
      <c r="D237" s="9">
        <v>3.7389999999999999</v>
      </c>
      <c r="F237" s="2">
        <v>45496</v>
      </c>
      <c r="G237" s="8">
        <f t="shared" si="3"/>
        <v>3.6259999999999999</v>
      </c>
    </row>
    <row r="238" spans="3:7">
      <c r="C238" s="2">
        <v>45617</v>
      </c>
      <c r="D238" s="9">
        <v>3.7330000000000001</v>
      </c>
      <c r="F238" s="2">
        <v>45497</v>
      </c>
      <c r="G238" s="8">
        <f t="shared" si="3"/>
        <v>3.6269999999999998</v>
      </c>
    </row>
    <row r="239" spans="3:7">
      <c r="C239" s="2">
        <v>45618</v>
      </c>
      <c r="D239" s="9">
        <v>3.7280000000000002</v>
      </c>
      <c r="F239" s="2">
        <v>45498</v>
      </c>
      <c r="G239" s="8">
        <f t="shared" si="3"/>
        <v>3.653</v>
      </c>
    </row>
    <row r="240" spans="3:7">
      <c r="C240" s="2">
        <v>45621</v>
      </c>
      <c r="D240" s="9">
        <v>3.6739999999999999</v>
      </c>
      <c r="F240" s="2">
        <v>45499</v>
      </c>
      <c r="G240" s="8">
        <f t="shared" si="3"/>
        <v>3.68</v>
      </c>
    </row>
    <row r="241" spans="3:7">
      <c r="C241" s="2">
        <v>45622</v>
      </c>
      <c r="D241" s="9">
        <v>3.6429999999999998</v>
      </c>
      <c r="F241" s="2">
        <v>45500</v>
      </c>
      <c r="G241" s="8">
        <f t="shared" si="3"/>
        <v>3.68</v>
      </c>
    </row>
    <row r="242" spans="3:7">
      <c r="C242" s="2">
        <v>45623</v>
      </c>
      <c r="D242" s="9">
        <v>3.6539999999999999</v>
      </c>
      <c r="F242" s="2">
        <v>45501</v>
      </c>
      <c r="G242" s="8">
        <f t="shared" si="3"/>
        <v>3.68</v>
      </c>
    </row>
    <row r="243" spans="3:7">
      <c r="C243" s="2">
        <v>45624</v>
      </c>
      <c r="D243" s="9">
        <v>3.6459999999999999</v>
      </c>
      <c r="F243" s="2">
        <v>45502</v>
      </c>
      <c r="G243" s="8">
        <f t="shared" si="3"/>
        <v>3.7330000000000001</v>
      </c>
    </row>
    <row r="244" spans="3:7">
      <c r="C244" s="2">
        <v>45625</v>
      </c>
      <c r="D244" s="9">
        <v>3.6429999999999998</v>
      </c>
      <c r="F244" s="2">
        <v>45503</v>
      </c>
      <c r="G244" s="8">
        <f t="shared" si="3"/>
        <v>3.7330000000000001</v>
      </c>
    </row>
    <row r="245" spans="3:7">
      <c r="F245" s="2">
        <v>45504</v>
      </c>
      <c r="G245" s="8">
        <f t="shared" si="3"/>
        <v>3.7669999999999999</v>
      </c>
    </row>
    <row r="246" spans="3:7">
      <c r="F246" s="2">
        <v>45505</v>
      </c>
      <c r="G246" s="8">
        <f t="shared" si="3"/>
        <v>3.7919999999999998</v>
      </c>
    </row>
    <row r="247" spans="3:7">
      <c r="F247" s="2">
        <v>45506</v>
      </c>
      <c r="G247" s="8">
        <f t="shared" si="3"/>
        <v>3.8069999999999999</v>
      </c>
    </row>
    <row r="248" spans="3:7">
      <c r="F248" s="2">
        <v>45507</v>
      </c>
      <c r="G248" s="8">
        <f t="shared" si="3"/>
        <v>3.8069999999999999</v>
      </c>
    </row>
    <row r="249" spans="3:7">
      <c r="F249" s="2">
        <v>45508</v>
      </c>
      <c r="G249" s="8">
        <f t="shared" si="3"/>
        <v>3.8069999999999999</v>
      </c>
    </row>
    <row r="250" spans="3:7">
      <c r="F250" s="2">
        <v>45509</v>
      </c>
      <c r="G250" s="8">
        <f t="shared" si="3"/>
        <v>3.8239999999999998</v>
      </c>
    </row>
    <row r="251" spans="3:7">
      <c r="F251" s="2">
        <v>45510</v>
      </c>
      <c r="G251" s="8">
        <f t="shared" si="3"/>
        <v>3.843</v>
      </c>
    </row>
    <row r="252" spans="3:7">
      <c r="F252" s="2">
        <v>45511</v>
      </c>
      <c r="G252" s="8">
        <f t="shared" si="3"/>
        <v>3.7839999999999998</v>
      </c>
    </row>
    <row r="253" spans="3:7">
      <c r="F253" s="2">
        <v>45512</v>
      </c>
      <c r="G253" s="8">
        <f t="shared" si="3"/>
        <v>3.7919999999999998</v>
      </c>
    </row>
    <row r="254" spans="3:7">
      <c r="F254" s="2">
        <v>45513</v>
      </c>
      <c r="G254" s="8">
        <f t="shared" si="3"/>
        <v>3.742</v>
      </c>
    </row>
    <row r="255" spans="3:7">
      <c r="F255" s="2">
        <v>45514</v>
      </c>
      <c r="G255" s="8">
        <f t="shared" si="3"/>
        <v>3.742</v>
      </c>
    </row>
    <row r="256" spans="3:7">
      <c r="F256" s="2">
        <v>45515</v>
      </c>
      <c r="G256" s="8">
        <f t="shared" si="3"/>
        <v>3.742</v>
      </c>
    </row>
    <row r="257" spans="6:7">
      <c r="F257" s="2">
        <v>45516</v>
      </c>
      <c r="G257" s="8">
        <f t="shared" si="3"/>
        <v>3.77</v>
      </c>
    </row>
    <row r="258" spans="6:7">
      <c r="F258" s="2">
        <v>45517</v>
      </c>
      <c r="G258" s="8">
        <f t="shared" si="3"/>
        <v>3.77</v>
      </c>
    </row>
    <row r="259" spans="6:7">
      <c r="F259" s="2">
        <v>45518</v>
      </c>
      <c r="G259" s="8">
        <f t="shared" ref="G259:G322" si="4">IFERROR(VLOOKUP(F259,C:D,2,FALSE), G258)</f>
        <v>3.7309999999999999</v>
      </c>
    </row>
    <row r="260" spans="6:7">
      <c r="F260" s="2">
        <v>45519</v>
      </c>
      <c r="G260" s="8">
        <f t="shared" si="4"/>
        <v>3.7149999999999999</v>
      </c>
    </row>
    <row r="261" spans="6:7">
      <c r="F261" s="2">
        <v>45520</v>
      </c>
      <c r="G261" s="8">
        <f t="shared" si="4"/>
        <v>3.6829999999999998</v>
      </c>
    </row>
    <row r="262" spans="6:7">
      <c r="F262" s="2">
        <v>45521</v>
      </c>
      <c r="G262" s="8">
        <f t="shared" si="4"/>
        <v>3.6829999999999998</v>
      </c>
    </row>
    <row r="263" spans="6:7">
      <c r="F263" s="2">
        <v>45522</v>
      </c>
      <c r="G263" s="8">
        <f t="shared" si="4"/>
        <v>3.6829999999999998</v>
      </c>
    </row>
    <row r="264" spans="6:7">
      <c r="F264" s="2">
        <v>45523</v>
      </c>
      <c r="G264" s="8">
        <f t="shared" si="4"/>
        <v>3.7010000000000001</v>
      </c>
    </row>
    <row r="265" spans="6:7">
      <c r="F265" s="2">
        <v>45524</v>
      </c>
      <c r="G265" s="8">
        <f t="shared" si="4"/>
        <v>3.694</v>
      </c>
    </row>
    <row r="266" spans="6:7">
      <c r="F266" s="2">
        <v>45525</v>
      </c>
      <c r="G266" s="8">
        <f t="shared" si="4"/>
        <v>3.722</v>
      </c>
    </row>
    <row r="267" spans="6:7">
      <c r="F267" s="2">
        <v>45526</v>
      </c>
      <c r="G267" s="8">
        <f t="shared" si="4"/>
        <v>3.7240000000000002</v>
      </c>
    </row>
    <row r="268" spans="6:7">
      <c r="F268" s="2">
        <v>45527</v>
      </c>
      <c r="G268" s="8">
        <f t="shared" si="4"/>
        <v>3.7040000000000002</v>
      </c>
    </row>
    <row r="269" spans="6:7">
      <c r="F269" s="2">
        <v>45528</v>
      </c>
      <c r="G269" s="8">
        <f t="shared" si="4"/>
        <v>3.7040000000000002</v>
      </c>
    </row>
    <row r="270" spans="6:7">
      <c r="F270" s="2">
        <v>45529</v>
      </c>
      <c r="G270" s="8">
        <f t="shared" si="4"/>
        <v>3.7040000000000002</v>
      </c>
    </row>
    <row r="271" spans="6:7">
      <c r="F271" s="2">
        <v>45530</v>
      </c>
      <c r="G271" s="8">
        <f t="shared" si="4"/>
        <v>3.6659999999999999</v>
      </c>
    </row>
    <row r="272" spans="6:7">
      <c r="F272" s="2">
        <v>45531</v>
      </c>
      <c r="G272" s="8">
        <f t="shared" si="4"/>
        <v>3.6840000000000002</v>
      </c>
    </row>
    <row r="273" spans="6:7">
      <c r="F273" s="2">
        <v>45532</v>
      </c>
      <c r="G273" s="8">
        <f t="shared" si="4"/>
        <v>3.6680000000000001</v>
      </c>
    </row>
    <row r="274" spans="6:7">
      <c r="F274" s="2">
        <v>45533</v>
      </c>
      <c r="G274" s="8">
        <f t="shared" si="4"/>
        <v>3.665</v>
      </c>
    </row>
    <row r="275" spans="6:7">
      <c r="F275" s="2">
        <v>45534</v>
      </c>
      <c r="G275" s="8">
        <f t="shared" si="4"/>
        <v>3.6560000000000001</v>
      </c>
    </row>
    <row r="276" spans="6:7">
      <c r="F276" s="2">
        <v>45535</v>
      </c>
      <c r="G276" s="8">
        <f t="shared" si="4"/>
        <v>3.6560000000000001</v>
      </c>
    </row>
    <row r="277" spans="6:7">
      <c r="F277" s="2">
        <v>45536</v>
      </c>
      <c r="G277" s="8">
        <f t="shared" si="4"/>
        <v>3.6560000000000001</v>
      </c>
    </row>
    <row r="278" spans="6:7">
      <c r="F278" s="2">
        <v>45537</v>
      </c>
      <c r="G278" s="8">
        <f t="shared" si="4"/>
        <v>3.6539999999999999</v>
      </c>
    </row>
    <row r="279" spans="6:7">
      <c r="F279" s="2">
        <v>45538</v>
      </c>
      <c r="G279" s="8">
        <f t="shared" si="4"/>
        <v>3.6709999999999998</v>
      </c>
    </row>
    <row r="280" spans="6:7">
      <c r="F280" s="2">
        <v>45539</v>
      </c>
      <c r="G280" s="8">
        <f t="shared" si="4"/>
        <v>3.722</v>
      </c>
    </row>
    <row r="281" spans="6:7">
      <c r="F281" s="2">
        <v>45540</v>
      </c>
      <c r="G281" s="8">
        <f t="shared" si="4"/>
        <v>3.6930000000000001</v>
      </c>
    </row>
    <row r="282" spans="6:7">
      <c r="F282" s="2">
        <v>45541</v>
      </c>
      <c r="G282" s="8">
        <f t="shared" si="4"/>
        <v>3.7040000000000002</v>
      </c>
    </row>
    <row r="283" spans="6:7">
      <c r="F283" s="2">
        <v>45542</v>
      </c>
      <c r="G283" s="8">
        <f t="shared" si="4"/>
        <v>3.7040000000000002</v>
      </c>
    </row>
    <row r="284" spans="6:7">
      <c r="F284" s="2">
        <v>45543</v>
      </c>
      <c r="G284" s="8">
        <f t="shared" si="4"/>
        <v>3.7040000000000002</v>
      </c>
    </row>
    <row r="285" spans="6:7">
      <c r="F285" s="2">
        <v>45544</v>
      </c>
      <c r="G285" s="8">
        <f t="shared" si="4"/>
        <v>3.7519999999999998</v>
      </c>
    </row>
    <row r="286" spans="6:7">
      <c r="F286" s="2">
        <v>45545</v>
      </c>
      <c r="G286" s="8">
        <f t="shared" si="4"/>
        <v>3.7629999999999999</v>
      </c>
    </row>
    <row r="287" spans="6:7">
      <c r="F287" s="2">
        <v>45546</v>
      </c>
      <c r="G287" s="8">
        <f t="shared" si="4"/>
        <v>3.7679999999999998</v>
      </c>
    </row>
    <row r="288" spans="6:7">
      <c r="F288" s="2">
        <v>45547</v>
      </c>
      <c r="G288" s="8">
        <f t="shared" si="4"/>
        <v>3.7530000000000001</v>
      </c>
    </row>
    <row r="289" spans="6:7">
      <c r="F289" s="2">
        <v>45548</v>
      </c>
      <c r="G289" s="8">
        <f t="shared" si="4"/>
        <v>3.7069999999999999</v>
      </c>
    </row>
    <row r="290" spans="6:7">
      <c r="F290" s="2">
        <v>45549</v>
      </c>
      <c r="G290" s="8">
        <f t="shared" si="4"/>
        <v>3.7069999999999999</v>
      </c>
    </row>
    <row r="291" spans="6:7">
      <c r="F291" s="2">
        <v>45550</v>
      </c>
      <c r="G291" s="8">
        <f t="shared" si="4"/>
        <v>3.7069999999999999</v>
      </c>
    </row>
    <row r="292" spans="6:7">
      <c r="F292" s="2">
        <v>45551</v>
      </c>
      <c r="G292" s="8">
        <f t="shared" si="4"/>
        <v>3.742</v>
      </c>
    </row>
    <row r="293" spans="6:7">
      <c r="F293" s="2">
        <v>45552</v>
      </c>
      <c r="G293" s="8">
        <f t="shared" si="4"/>
        <v>3.7450000000000001</v>
      </c>
    </row>
    <row r="294" spans="6:7">
      <c r="F294" s="2">
        <v>45553</v>
      </c>
      <c r="G294" s="8">
        <f t="shared" si="4"/>
        <v>3.7730000000000001</v>
      </c>
    </row>
    <row r="295" spans="6:7">
      <c r="F295" s="2">
        <v>45554</v>
      </c>
      <c r="G295" s="8">
        <f t="shared" si="4"/>
        <v>3.7589999999999999</v>
      </c>
    </row>
    <row r="296" spans="6:7">
      <c r="F296" s="2">
        <v>45555</v>
      </c>
      <c r="G296" s="8">
        <f t="shared" si="4"/>
        <v>3.7650000000000001</v>
      </c>
    </row>
    <row r="297" spans="6:7">
      <c r="F297" s="2">
        <v>45556</v>
      </c>
      <c r="G297" s="8">
        <f t="shared" si="4"/>
        <v>3.7650000000000001</v>
      </c>
    </row>
    <row r="298" spans="6:7">
      <c r="F298" s="2">
        <v>45557</v>
      </c>
      <c r="G298" s="8">
        <f t="shared" si="4"/>
        <v>3.7650000000000001</v>
      </c>
    </row>
    <row r="299" spans="6:7">
      <c r="F299" s="2">
        <v>45558</v>
      </c>
      <c r="G299" s="8">
        <f t="shared" si="4"/>
        <v>3.7789999999999999</v>
      </c>
    </row>
    <row r="300" spans="6:7">
      <c r="F300" s="2">
        <v>45559</v>
      </c>
      <c r="G300" s="8">
        <f t="shared" si="4"/>
        <v>3.7730000000000001</v>
      </c>
    </row>
    <row r="301" spans="6:7">
      <c r="F301" s="2">
        <v>45560</v>
      </c>
      <c r="G301" s="8">
        <f t="shared" si="4"/>
        <v>3.758</v>
      </c>
    </row>
    <row r="302" spans="6:7">
      <c r="F302" s="2">
        <v>45561</v>
      </c>
      <c r="G302" s="8">
        <f t="shared" si="4"/>
        <v>3.694</v>
      </c>
    </row>
    <row r="303" spans="6:7">
      <c r="F303" s="2">
        <v>45562</v>
      </c>
      <c r="G303" s="8">
        <f t="shared" si="4"/>
        <v>3.7040000000000002</v>
      </c>
    </row>
    <row r="304" spans="6:7">
      <c r="F304" s="2">
        <v>45563</v>
      </c>
      <c r="G304" s="8">
        <f t="shared" si="4"/>
        <v>3.7040000000000002</v>
      </c>
    </row>
    <row r="305" spans="6:7">
      <c r="F305" s="2">
        <v>45564</v>
      </c>
      <c r="G305" s="8">
        <f t="shared" si="4"/>
        <v>3.7040000000000002</v>
      </c>
    </row>
    <row r="306" spans="6:7">
      <c r="F306" s="2">
        <v>45565</v>
      </c>
      <c r="G306" s="8">
        <f t="shared" si="4"/>
        <v>3.71</v>
      </c>
    </row>
    <row r="307" spans="6:7">
      <c r="F307" s="2">
        <v>45566</v>
      </c>
      <c r="G307" s="8">
        <f t="shared" si="4"/>
        <v>3.722</v>
      </c>
    </row>
    <row r="308" spans="6:7">
      <c r="F308" s="2">
        <v>45567</v>
      </c>
      <c r="G308" s="8">
        <f t="shared" si="4"/>
        <v>3.722</v>
      </c>
    </row>
    <row r="309" spans="6:7">
      <c r="F309" s="2">
        <v>45568</v>
      </c>
      <c r="G309" s="8">
        <f t="shared" si="4"/>
        <v>3.722</v>
      </c>
    </row>
    <row r="310" spans="6:7">
      <c r="F310" s="2">
        <v>45569</v>
      </c>
      <c r="G310" s="8">
        <f t="shared" si="4"/>
        <v>3.722</v>
      </c>
    </row>
    <row r="311" spans="6:7">
      <c r="F311" s="2">
        <v>45570</v>
      </c>
      <c r="G311" s="8">
        <f t="shared" si="4"/>
        <v>3.722</v>
      </c>
    </row>
    <row r="312" spans="6:7">
      <c r="F312" s="2">
        <v>45571</v>
      </c>
      <c r="G312" s="8">
        <f t="shared" si="4"/>
        <v>3.722</v>
      </c>
    </row>
    <row r="313" spans="6:7">
      <c r="F313" s="2">
        <v>45572</v>
      </c>
      <c r="G313" s="8">
        <f t="shared" si="4"/>
        <v>3.786</v>
      </c>
    </row>
    <row r="314" spans="6:7">
      <c r="F314" s="2">
        <v>45573</v>
      </c>
      <c r="G314" s="8">
        <f t="shared" si="4"/>
        <v>3.7719999999999998</v>
      </c>
    </row>
    <row r="315" spans="6:7">
      <c r="F315" s="2">
        <v>45574</v>
      </c>
      <c r="G315" s="8">
        <f t="shared" si="4"/>
        <v>3.76</v>
      </c>
    </row>
    <row r="316" spans="6:7">
      <c r="F316" s="2">
        <v>45575</v>
      </c>
      <c r="G316" s="8">
        <f t="shared" si="4"/>
        <v>3.774</v>
      </c>
    </row>
    <row r="317" spans="6:7">
      <c r="F317" s="2">
        <v>45576</v>
      </c>
      <c r="G317" s="8">
        <f t="shared" si="4"/>
        <v>3.774</v>
      </c>
    </row>
    <row r="318" spans="6:7">
      <c r="F318" s="2">
        <v>45577</v>
      </c>
      <c r="G318" s="8">
        <f t="shared" si="4"/>
        <v>3.774</v>
      </c>
    </row>
    <row r="319" spans="6:7">
      <c r="F319" s="2">
        <v>45578</v>
      </c>
      <c r="G319" s="8">
        <f t="shared" si="4"/>
        <v>3.774</v>
      </c>
    </row>
    <row r="320" spans="6:7">
      <c r="F320" s="2">
        <v>45579</v>
      </c>
      <c r="G320" s="8">
        <f t="shared" si="4"/>
        <v>3.758</v>
      </c>
    </row>
    <row r="321" spans="6:7">
      <c r="F321" s="2">
        <v>45580</v>
      </c>
      <c r="G321" s="8">
        <f t="shared" si="4"/>
        <v>3.7469999999999999</v>
      </c>
    </row>
    <row r="322" spans="6:7">
      <c r="F322" s="2">
        <v>45581</v>
      </c>
      <c r="G322" s="8">
        <f t="shared" si="4"/>
        <v>3.7629999999999999</v>
      </c>
    </row>
    <row r="323" spans="6:7">
      <c r="F323" s="2">
        <v>45582</v>
      </c>
      <c r="G323" s="8">
        <f t="shared" ref="G323:G368" si="5">IFERROR(VLOOKUP(F323,C:D,2,FALSE), G322)</f>
        <v>3.7629999999999999</v>
      </c>
    </row>
    <row r="324" spans="6:7">
      <c r="F324" s="2">
        <v>45583</v>
      </c>
      <c r="G324" s="8">
        <f t="shared" si="5"/>
        <v>3.7130000000000001</v>
      </c>
    </row>
    <row r="325" spans="6:7">
      <c r="F325" s="2">
        <v>45584</v>
      </c>
      <c r="G325" s="8">
        <f t="shared" si="5"/>
        <v>3.7130000000000001</v>
      </c>
    </row>
    <row r="326" spans="6:7">
      <c r="F326" s="2">
        <v>45585</v>
      </c>
      <c r="G326" s="8">
        <f t="shared" si="5"/>
        <v>3.7130000000000001</v>
      </c>
    </row>
    <row r="327" spans="6:7">
      <c r="F327" s="2">
        <v>45586</v>
      </c>
      <c r="G327" s="8">
        <f t="shared" si="5"/>
        <v>3.7360000000000002</v>
      </c>
    </row>
    <row r="328" spans="6:7">
      <c r="F328" s="2">
        <v>45587</v>
      </c>
      <c r="G328" s="8">
        <f t="shared" si="5"/>
        <v>3.7770000000000001</v>
      </c>
    </row>
    <row r="329" spans="6:7">
      <c r="F329" s="2">
        <v>45588</v>
      </c>
      <c r="G329" s="8">
        <f t="shared" si="5"/>
        <v>3.7890000000000001</v>
      </c>
    </row>
    <row r="330" spans="6:7">
      <c r="F330" s="2">
        <v>45589</v>
      </c>
      <c r="G330" s="8">
        <f t="shared" si="5"/>
        <v>3.7890000000000001</v>
      </c>
    </row>
    <row r="331" spans="6:7">
      <c r="F331" s="2">
        <v>45590</v>
      </c>
      <c r="G331" s="8">
        <f t="shared" si="5"/>
        <v>3.7850000000000001</v>
      </c>
    </row>
    <row r="332" spans="6:7">
      <c r="F332" s="2">
        <v>45591</v>
      </c>
      <c r="G332" s="8">
        <f t="shared" si="5"/>
        <v>3.7850000000000001</v>
      </c>
    </row>
    <row r="333" spans="6:7">
      <c r="F333" s="2">
        <v>45592</v>
      </c>
      <c r="G333" s="8">
        <f t="shared" si="5"/>
        <v>3.7850000000000001</v>
      </c>
    </row>
    <row r="334" spans="6:7">
      <c r="F334" s="2">
        <v>45593</v>
      </c>
      <c r="G334" s="8">
        <f t="shared" si="5"/>
        <v>3.7280000000000002</v>
      </c>
    </row>
    <row r="335" spans="6:7">
      <c r="F335" s="2">
        <v>45594</v>
      </c>
      <c r="G335" s="8">
        <f t="shared" si="5"/>
        <v>3.7440000000000002</v>
      </c>
    </row>
    <row r="336" spans="6:7">
      <c r="F336" s="2">
        <v>45595</v>
      </c>
      <c r="G336" s="8">
        <f t="shared" si="5"/>
        <v>3.7090000000000001</v>
      </c>
    </row>
    <row r="337" spans="6:7">
      <c r="F337" s="2">
        <v>45596</v>
      </c>
      <c r="G337" s="8">
        <f t="shared" si="5"/>
        <v>3.714</v>
      </c>
    </row>
    <row r="338" spans="6:7">
      <c r="F338" s="2">
        <v>45597</v>
      </c>
      <c r="G338" s="8">
        <f t="shared" si="5"/>
        <v>3.7610000000000001</v>
      </c>
    </row>
    <row r="339" spans="6:7">
      <c r="F339" s="2">
        <v>45598</v>
      </c>
      <c r="G339" s="8">
        <f t="shared" si="5"/>
        <v>3.7610000000000001</v>
      </c>
    </row>
    <row r="340" spans="6:7">
      <c r="F340" s="2">
        <v>45599</v>
      </c>
      <c r="G340" s="8">
        <f t="shared" si="5"/>
        <v>3.7610000000000001</v>
      </c>
    </row>
    <row r="341" spans="6:7">
      <c r="F341" s="2">
        <v>45600</v>
      </c>
      <c r="G341" s="8">
        <f t="shared" si="5"/>
        <v>3.7490000000000001</v>
      </c>
    </row>
    <row r="342" spans="6:7">
      <c r="F342" s="2">
        <v>45601</v>
      </c>
      <c r="G342" s="8">
        <f t="shared" si="5"/>
        <v>3.7480000000000002</v>
      </c>
    </row>
    <row r="343" spans="6:7">
      <c r="F343" s="2">
        <v>45602</v>
      </c>
      <c r="G343" s="8">
        <f t="shared" si="5"/>
        <v>3.7389999999999999</v>
      </c>
    </row>
    <row r="344" spans="6:7">
      <c r="F344" s="2">
        <v>45603</v>
      </c>
      <c r="G344" s="8">
        <f t="shared" si="5"/>
        <v>3.726</v>
      </c>
    </row>
    <row r="345" spans="6:7">
      <c r="F345" s="2">
        <v>45604</v>
      </c>
      <c r="G345" s="8">
        <f t="shared" si="5"/>
        <v>3.722</v>
      </c>
    </row>
    <row r="346" spans="6:7">
      <c r="F346" s="2">
        <v>45605</v>
      </c>
      <c r="G346" s="8">
        <f t="shared" si="5"/>
        <v>3.722</v>
      </c>
    </row>
    <row r="347" spans="6:7">
      <c r="F347" s="2">
        <v>45606</v>
      </c>
      <c r="G347" s="8">
        <f t="shared" si="5"/>
        <v>3.722</v>
      </c>
    </row>
    <row r="348" spans="6:7">
      <c r="F348" s="2">
        <v>45607</v>
      </c>
      <c r="G348" s="8">
        <f t="shared" si="5"/>
        <v>3.7330000000000001</v>
      </c>
    </row>
    <row r="349" spans="6:7">
      <c r="F349" s="2">
        <v>45608</v>
      </c>
      <c r="G349" s="8">
        <f t="shared" si="5"/>
        <v>3.7490000000000001</v>
      </c>
    </row>
    <row r="350" spans="6:7">
      <c r="F350" s="2">
        <v>45609</v>
      </c>
      <c r="G350" s="8">
        <f t="shared" si="5"/>
        <v>3.7410000000000001</v>
      </c>
    </row>
    <row r="351" spans="6:7">
      <c r="F351" s="2">
        <v>45610</v>
      </c>
      <c r="G351" s="8">
        <f t="shared" si="5"/>
        <v>3.7480000000000002</v>
      </c>
    </row>
    <row r="352" spans="6:7">
      <c r="F352" s="2">
        <v>45611</v>
      </c>
      <c r="G352" s="8">
        <f t="shared" si="5"/>
        <v>3.7429999999999999</v>
      </c>
    </row>
    <row r="353" spans="6:7">
      <c r="F353" s="2">
        <v>45612</v>
      </c>
      <c r="G353" s="8">
        <f t="shared" si="5"/>
        <v>3.7429999999999999</v>
      </c>
    </row>
    <row r="354" spans="6:7">
      <c r="F354" s="2">
        <v>45613</v>
      </c>
      <c r="G354" s="8">
        <f t="shared" si="5"/>
        <v>3.7429999999999999</v>
      </c>
    </row>
    <row r="355" spans="6:7">
      <c r="F355" s="2">
        <v>45614</v>
      </c>
      <c r="G355" s="8">
        <f t="shared" si="5"/>
        <v>3.7330000000000001</v>
      </c>
    </row>
    <row r="356" spans="6:7">
      <c r="F356" s="2">
        <v>45615</v>
      </c>
      <c r="G356" s="8">
        <f t="shared" si="5"/>
        <v>3.7429999999999999</v>
      </c>
    </row>
    <row r="357" spans="6:7">
      <c r="F357" s="2">
        <v>45616</v>
      </c>
      <c r="G357" s="8">
        <f t="shared" si="5"/>
        <v>3.7389999999999999</v>
      </c>
    </row>
    <row r="358" spans="6:7">
      <c r="F358" s="2">
        <v>45617</v>
      </c>
      <c r="G358" s="8">
        <f t="shared" si="5"/>
        <v>3.7330000000000001</v>
      </c>
    </row>
    <row r="359" spans="6:7">
      <c r="F359" s="2">
        <v>45618</v>
      </c>
      <c r="G359" s="8">
        <f t="shared" si="5"/>
        <v>3.7280000000000002</v>
      </c>
    </row>
    <row r="360" spans="6:7">
      <c r="F360" s="2">
        <v>45619</v>
      </c>
      <c r="G360" s="8">
        <f t="shared" si="5"/>
        <v>3.7280000000000002</v>
      </c>
    </row>
    <row r="361" spans="6:7">
      <c r="F361" s="2">
        <v>45620</v>
      </c>
      <c r="G361" s="8">
        <f t="shared" si="5"/>
        <v>3.7280000000000002</v>
      </c>
    </row>
    <row r="362" spans="6:7">
      <c r="F362" s="2">
        <v>45621</v>
      </c>
      <c r="G362" s="8">
        <f t="shared" si="5"/>
        <v>3.6739999999999999</v>
      </c>
    </row>
    <row r="363" spans="6:7">
      <c r="F363" s="2">
        <v>45622</v>
      </c>
      <c r="G363" s="8">
        <f t="shared" si="5"/>
        <v>3.6429999999999998</v>
      </c>
    </row>
    <row r="364" spans="6:7">
      <c r="F364" s="2">
        <v>45623</v>
      </c>
      <c r="G364" s="8">
        <f t="shared" si="5"/>
        <v>3.6539999999999999</v>
      </c>
    </row>
    <row r="365" spans="6:7">
      <c r="F365" s="2">
        <v>45624</v>
      </c>
      <c r="G365" s="8">
        <f t="shared" si="5"/>
        <v>3.6459999999999999</v>
      </c>
    </row>
    <row r="366" spans="6:7">
      <c r="F366" s="2">
        <v>45625</v>
      </c>
      <c r="G366" s="8">
        <f t="shared" si="5"/>
        <v>3.6429999999999998</v>
      </c>
    </row>
    <row r="367" spans="6:7">
      <c r="F367" s="2">
        <v>45626</v>
      </c>
      <c r="G367" s="8">
        <f t="shared" si="5"/>
        <v>3.6429999999999998</v>
      </c>
    </row>
    <row r="368" spans="6:7">
      <c r="F368" s="2">
        <v>45627</v>
      </c>
      <c r="G368" s="8">
        <f t="shared" si="5"/>
        <v>3.6429999999999998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1AB3-DAB8-417F-BEA8-EFD6B5155149}">
  <dimension ref="A1:A5"/>
  <sheetViews>
    <sheetView workbookViewId="0">
      <selection sqref="A1:A5"/>
    </sheetView>
  </sheetViews>
  <sheetFormatPr defaultRowHeight="14"/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0126-883D-4F58-BF4C-63FF1F3C865C}">
  <dimension ref="A1:A6"/>
  <sheetViews>
    <sheetView workbookViewId="0">
      <selection activeCell="A6" sqref="A6"/>
    </sheetView>
  </sheetViews>
  <sheetFormatPr defaultRowHeight="14"/>
  <cols>
    <col min="1" max="1" width="11.33203125" bestFit="1" customWidth="1"/>
  </cols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2BE9-B237-4ACB-A8A2-64A518A97592}">
  <dimension ref="A1:A5"/>
  <sheetViews>
    <sheetView workbookViewId="0">
      <selection activeCell="A2" sqref="A2"/>
    </sheetView>
  </sheetViews>
  <sheetFormatPr defaultRowHeight="14"/>
  <sheetData>
    <row r="1" spans="1:1">
      <c r="A1" t="s">
        <v>23</v>
      </c>
    </row>
    <row r="2" spans="1:1">
      <c r="A2" t="s">
        <v>26</v>
      </c>
    </row>
    <row r="3" spans="1:1">
      <c r="A3" t="s">
        <v>25</v>
      </c>
    </row>
    <row r="4" spans="1:1">
      <c r="A4" t="s">
        <v>27</v>
      </c>
    </row>
    <row r="5" spans="1:1">
      <c r="A5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850C-2379-4E7A-BD8F-71A2E38B90A4}">
  <dimension ref="A1:A2"/>
  <sheetViews>
    <sheetView workbookViewId="0">
      <selection activeCell="A2" sqref="A2"/>
    </sheetView>
  </sheetViews>
  <sheetFormatPr defaultRowHeight="14"/>
  <cols>
    <col min="1" max="1" width="17" style="1" customWidth="1"/>
  </cols>
  <sheetData>
    <row r="1" spans="1:1">
      <c r="A1" s="1" t="s">
        <v>12</v>
      </c>
    </row>
    <row r="2" spans="1:1">
      <c r="A2" s="3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E4B1-03C1-4D68-8270-BA003FA0CAA8}">
  <dimension ref="A1:G139"/>
  <sheetViews>
    <sheetView topLeftCell="A10" zoomScale="115" zoomScaleNormal="115" workbookViewId="0">
      <selection activeCell="H11" sqref="H11"/>
    </sheetView>
  </sheetViews>
  <sheetFormatPr defaultRowHeight="14"/>
  <cols>
    <col min="1" max="1" width="18.33203125" customWidth="1"/>
    <col min="2" max="2" width="38.75" customWidth="1"/>
    <col min="3" max="3" width="26.33203125" customWidth="1"/>
    <col min="4" max="4" width="39.33203125" customWidth="1"/>
    <col min="5" max="5" width="16" customWidth="1"/>
    <col min="6" max="6" width="37.25" customWidth="1"/>
    <col min="7" max="7" width="16.4140625" bestFit="1" customWidth="1"/>
    <col min="8" max="8" width="16.25" bestFit="1" customWidth="1"/>
  </cols>
  <sheetData>
    <row r="1" spans="1:7">
      <c r="A1" s="68" t="s">
        <v>43</v>
      </c>
      <c r="B1" s="68"/>
      <c r="C1" s="68" t="s">
        <v>45</v>
      </c>
      <c r="D1" s="68"/>
      <c r="E1" s="68" t="s">
        <v>78</v>
      </c>
      <c r="F1" s="68"/>
      <c r="G1" s="68"/>
    </row>
    <row r="2" spans="1:7">
      <c r="A2" s="40" t="s">
        <v>32</v>
      </c>
      <c r="B2" s="48" t="s">
        <v>44</v>
      </c>
      <c r="C2" s="50">
        <v>45597</v>
      </c>
      <c r="D2" s="49" t="s">
        <v>46</v>
      </c>
      <c r="E2" s="50" t="s">
        <v>15</v>
      </c>
      <c r="F2" s="72" t="s">
        <v>79</v>
      </c>
      <c r="G2" s="72"/>
    </row>
    <row r="3" spans="1:7">
      <c r="A3" s="40">
        <v>15144402.5</v>
      </c>
      <c r="B3" s="48" t="s">
        <v>42</v>
      </c>
      <c r="C3" s="51" t="s">
        <v>31</v>
      </c>
      <c r="D3" s="49" t="s">
        <v>47</v>
      </c>
      <c r="E3" s="34">
        <v>208</v>
      </c>
      <c r="F3" s="72" t="s">
        <v>80</v>
      </c>
      <c r="G3" s="72"/>
    </row>
    <row r="4" spans="1:7">
      <c r="A4" s="16" t="s">
        <v>31</v>
      </c>
      <c r="B4" s="13">
        <v>12363653.5</v>
      </c>
      <c r="C4" s="52">
        <v>559393.26249999995</v>
      </c>
      <c r="D4" s="49" t="s">
        <v>42</v>
      </c>
      <c r="E4" s="40">
        <v>53345.770853365408</v>
      </c>
      <c r="F4" s="72" t="s">
        <v>81</v>
      </c>
      <c r="G4" s="72"/>
    </row>
    <row r="5" spans="1:7">
      <c r="A5" s="43" t="s">
        <v>32</v>
      </c>
      <c r="B5" s="40">
        <v>15144402.5</v>
      </c>
      <c r="C5" s="68" t="s">
        <v>74</v>
      </c>
      <c r="D5" s="69"/>
      <c r="E5" s="71"/>
      <c r="F5" s="71"/>
      <c r="G5" s="71"/>
    </row>
    <row r="6" spans="1:7">
      <c r="A6" s="16" t="s">
        <v>33</v>
      </c>
      <c r="B6" s="13">
        <v>13082926</v>
      </c>
      <c r="C6" s="53" t="s">
        <v>65</v>
      </c>
      <c r="D6" s="49" t="s">
        <v>75</v>
      </c>
      <c r="E6" s="59" t="s">
        <v>14</v>
      </c>
      <c r="F6" s="59">
        <v>204</v>
      </c>
      <c r="G6" s="60">
        <v>54629.584620098016</v>
      </c>
    </row>
    <row r="7" spans="1:7">
      <c r="A7" s="16" t="s">
        <v>34</v>
      </c>
      <c r="B7" s="13">
        <v>11417421</v>
      </c>
      <c r="C7" s="54">
        <v>5437199.6375000002</v>
      </c>
      <c r="D7" s="49" t="s">
        <v>76</v>
      </c>
      <c r="E7" s="53" t="s">
        <v>15</v>
      </c>
      <c r="F7" s="53">
        <v>208</v>
      </c>
      <c r="G7" s="54">
        <v>53345.770853365408</v>
      </c>
    </row>
    <row r="8" spans="1:7">
      <c r="A8" s="16" t="s">
        <v>35</v>
      </c>
      <c r="B8" s="13">
        <v>13277809</v>
      </c>
      <c r="C8" s="16" t="s">
        <v>61</v>
      </c>
      <c r="D8" s="13">
        <v>4398011.1500000004</v>
      </c>
      <c r="E8" s="31" t="s">
        <v>16</v>
      </c>
      <c r="F8" s="31">
        <v>205</v>
      </c>
      <c r="G8" s="56">
        <v>56455.715609756109</v>
      </c>
    </row>
    <row r="9" spans="1:7">
      <c r="A9" s="16" t="s">
        <v>36</v>
      </c>
      <c r="B9" s="13">
        <v>12365472</v>
      </c>
      <c r="C9" s="16" t="s">
        <v>62</v>
      </c>
      <c r="D9" s="13">
        <v>4669486.0874999985</v>
      </c>
      <c r="E9" s="31" t="s">
        <v>17</v>
      </c>
      <c r="F9" s="31">
        <v>194</v>
      </c>
      <c r="G9" s="56">
        <v>53502.892525773197</v>
      </c>
    </row>
    <row r="10" spans="1:7">
      <c r="A10" s="16" t="s">
        <v>37</v>
      </c>
      <c r="B10" s="13">
        <v>11749754</v>
      </c>
      <c r="C10" s="16" t="s">
        <v>63</v>
      </c>
      <c r="D10" s="13">
        <v>3915928.1124999998</v>
      </c>
      <c r="E10" s="31" t="s">
        <v>13</v>
      </c>
      <c r="F10" s="31">
        <v>189</v>
      </c>
      <c r="G10" s="56">
        <v>54483.791534391516</v>
      </c>
    </row>
    <row r="11" spans="1:7">
      <c r="A11" s="67" t="s">
        <v>48</v>
      </c>
      <c r="B11" s="67"/>
      <c r="C11" s="16" t="s">
        <v>64</v>
      </c>
      <c r="D11" s="13">
        <v>4569487.8874999993</v>
      </c>
      <c r="E11" s="57" t="s">
        <v>53</v>
      </c>
      <c r="F11" s="57">
        <v>1000</v>
      </c>
      <c r="G11" s="58">
        <v>54490.775049999946</v>
      </c>
    </row>
    <row r="12" spans="1:7">
      <c r="A12" s="14" t="s">
        <v>18</v>
      </c>
      <c r="B12" s="48" t="s">
        <v>49</v>
      </c>
      <c r="C12" s="43" t="s">
        <v>65</v>
      </c>
      <c r="D12" s="40">
        <v>5437199.6375000002</v>
      </c>
    </row>
    <row r="13" spans="1:7">
      <c r="A13" s="14">
        <v>9558747.737499997</v>
      </c>
      <c r="B13" s="48" t="s">
        <v>42</v>
      </c>
      <c r="C13" s="16" t="s">
        <v>66</v>
      </c>
      <c r="D13" s="13">
        <v>4935959.8000000007</v>
      </c>
    </row>
    <row r="14" spans="1:7">
      <c r="A14" s="16" t="s">
        <v>22</v>
      </c>
      <c r="B14" s="13">
        <v>8093028.2625000002</v>
      </c>
      <c r="C14" s="16" t="s">
        <v>67</v>
      </c>
      <c r="D14" s="13">
        <v>5003577.0249999994</v>
      </c>
    </row>
    <row r="15" spans="1:7">
      <c r="A15" s="16" t="s">
        <v>19</v>
      </c>
      <c r="B15" s="13">
        <v>9223469.5124999993</v>
      </c>
      <c r="C15" s="16" t="s">
        <v>68</v>
      </c>
      <c r="D15" s="13">
        <v>4094877.75</v>
      </c>
    </row>
    <row r="16" spans="1:7">
      <c r="A16" s="17" t="s">
        <v>18</v>
      </c>
      <c r="B16" s="14">
        <v>9558747.737499997</v>
      </c>
      <c r="C16" s="16" t="s">
        <v>69</v>
      </c>
      <c r="D16" s="13">
        <v>3847524.1875000009</v>
      </c>
    </row>
    <row r="17" spans="1:4">
      <c r="A17" s="16" t="s">
        <v>21</v>
      </c>
      <c r="B17" s="13">
        <v>9533467.9250000007</v>
      </c>
      <c r="C17" s="16" t="s">
        <v>70</v>
      </c>
      <c r="D17" s="13">
        <v>4578390.4625000013</v>
      </c>
    </row>
    <row r="18" spans="1:4">
      <c r="A18" s="16" t="s">
        <v>20</v>
      </c>
      <c r="B18" s="13">
        <v>8831646.9125000071</v>
      </c>
      <c r="C18" s="16" t="s">
        <v>71</v>
      </c>
      <c r="D18" s="13">
        <v>4472014.0375000006</v>
      </c>
    </row>
    <row r="19" spans="1:4">
      <c r="A19" s="16" t="s">
        <v>28</v>
      </c>
      <c r="B19" s="13">
        <v>9250414.6999999993</v>
      </c>
      <c r="C19" s="16" t="s">
        <v>72</v>
      </c>
      <c r="D19" s="13">
        <v>4441397.7749999994</v>
      </c>
    </row>
    <row r="20" spans="1:4">
      <c r="C20" s="55" t="s">
        <v>77</v>
      </c>
      <c r="D20" s="25">
        <v>54363853.912500016</v>
      </c>
    </row>
    <row r="47" spans="1:2">
      <c r="A47" s="53" t="s">
        <v>65</v>
      </c>
      <c r="B47" s="49" t="s">
        <v>75</v>
      </c>
    </row>
    <row r="48" spans="1:2">
      <c r="A48" s="54">
        <v>5437199.6375000002</v>
      </c>
      <c r="B48" s="49" t="s">
        <v>76</v>
      </c>
    </row>
    <row r="49" spans="1:2">
      <c r="A49" s="16" t="s">
        <v>61</v>
      </c>
      <c r="B49" s="13">
        <v>4398011.1500000004</v>
      </c>
    </row>
    <row r="50" spans="1:2">
      <c r="A50" s="16" t="s">
        <v>62</v>
      </c>
      <c r="B50" s="13">
        <v>4669486.0874999985</v>
      </c>
    </row>
    <row r="51" spans="1:2">
      <c r="A51" s="16" t="s">
        <v>63</v>
      </c>
      <c r="B51" s="13">
        <v>3915928.1124999998</v>
      </c>
    </row>
    <row r="52" spans="1:2">
      <c r="A52" s="16" t="s">
        <v>64</v>
      </c>
      <c r="B52" s="13">
        <v>4569487.8874999993</v>
      </c>
    </row>
    <row r="53" spans="1:2">
      <c r="A53" s="43" t="s">
        <v>65</v>
      </c>
      <c r="B53" s="40">
        <v>5437199.6375000002</v>
      </c>
    </row>
    <row r="54" spans="1:2">
      <c r="A54" s="16" t="s">
        <v>66</v>
      </c>
      <c r="B54" s="13">
        <v>4935959.8000000007</v>
      </c>
    </row>
    <row r="55" spans="1:2">
      <c r="A55" s="16" t="s">
        <v>67</v>
      </c>
      <c r="B55" s="13">
        <v>5003577.0249999994</v>
      </c>
    </row>
    <row r="56" spans="1:2">
      <c r="A56" s="16" t="s">
        <v>68</v>
      </c>
      <c r="B56" s="13">
        <v>4094877.75</v>
      </c>
    </row>
    <row r="57" spans="1:2">
      <c r="A57" s="16" t="s">
        <v>69</v>
      </c>
      <c r="B57" s="13">
        <v>3847524.1875000009</v>
      </c>
    </row>
    <row r="58" spans="1:2">
      <c r="A58" s="16" t="s">
        <v>70</v>
      </c>
      <c r="B58" s="13">
        <v>4578390.4625000013</v>
      </c>
    </row>
    <row r="59" spans="1:2">
      <c r="A59" s="16" t="s">
        <v>71</v>
      </c>
      <c r="B59" s="13">
        <v>4472014.0375000006</v>
      </c>
    </row>
    <row r="60" spans="1:2">
      <c r="A60" s="16" t="s">
        <v>72</v>
      </c>
      <c r="B60" s="13">
        <v>4441397.7749999994</v>
      </c>
    </row>
    <row r="61" spans="1:2">
      <c r="A61" s="55" t="s">
        <v>77</v>
      </c>
      <c r="B61" s="25">
        <v>54363853.912500016</v>
      </c>
    </row>
    <row r="131" spans="3:4">
      <c r="C131" s="70"/>
      <c r="D131" s="70"/>
    </row>
    <row r="132" spans="3:4">
      <c r="C132" s="14"/>
      <c r="D132" s="15"/>
    </row>
    <row r="133" spans="3:4">
      <c r="C133" s="14"/>
      <c r="D133" s="15"/>
    </row>
    <row r="134" spans="3:4">
      <c r="C134" s="16"/>
      <c r="D134" s="13"/>
    </row>
    <row r="135" spans="3:4">
      <c r="C135" s="16"/>
      <c r="D135" s="13"/>
    </row>
    <row r="136" spans="3:4">
      <c r="C136" s="17"/>
      <c r="D136" s="14"/>
    </row>
    <row r="137" spans="3:4">
      <c r="C137" s="16"/>
      <c r="D137" s="13"/>
    </row>
    <row r="138" spans="3:4">
      <c r="C138" s="16"/>
      <c r="D138" s="13"/>
    </row>
    <row r="139" spans="3:4">
      <c r="C139" s="16"/>
      <c r="D139" s="13"/>
    </row>
  </sheetData>
  <mergeCells count="10">
    <mergeCell ref="A11:B11"/>
    <mergeCell ref="A1:B1"/>
    <mergeCell ref="C5:D5"/>
    <mergeCell ref="C131:D131"/>
    <mergeCell ref="E5:G5"/>
    <mergeCell ref="E1:G1"/>
    <mergeCell ref="F2:G2"/>
    <mergeCell ref="F3:G3"/>
    <mergeCell ref="F4:G4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3</vt:i4>
      </vt:variant>
    </vt:vector>
  </HeadingPairs>
  <TitlesOfParts>
    <vt:vector size="19" baseType="lpstr">
      <vt:lpstr>Student</vt:lpstr>
      <vt:lpstr>Dynamic_Data</vt:lpstr>
      <vt:lpstr>Static_Data</vt:lpstr>
      <vt:lpstr>BOA</vt:lpstr>
      <vt:lpstr>Regions</vt:lpstr>
      <vt:lpstr>Agents</vt:lpstr>
      <vt:lpstr>Payment_Methods</vt:lpstr>
      <vt:lpstr>Agent_Commission</vt:lpstr>
      <vt:lpstr>Answers</vt:lpstr>
      <vt:lpstr>A</vt:lpstr>
      <vt:lpstr>B</vt:lpstr>
      <vt:lpstr>C</vt:lpstr>
      <vt:lpstr>D</vt:lpstr>
      <vt:lpstr>E</vt:lpstr>
      <vt:lpstr>F</vt:lpstr>
      <vt:lpstr>G</vt:lpstr>
      <vt:lpstr>Graph_F</vt:lpstr>
      <vt:lpstr>Graph_G</vt:lpstr>
      <vt:lpstr>Graph_H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mogilevsky navian</dc:creator>
  <cp:lastModifiedBy>yuval mogilevsky navian</cp:lastModifiedBy>
  <dcterms:created xsi:type="dcterms:W3CDTF">2015-06-05T18:17:20Z</dcterms:created>
  <dcterms:modified xsi:type="dcterms:W3CDTF">2025-03-02T15:34:12Z</dcterms:modified>
</cp:coreProperties>
</file>