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yuvas\Downloads\"/>
    </mc:Choice>
  </mc:AlternateContent>
  <xr:revisionPtr revIDLastSave="0" documentId="13_ncr:1_{FDDABAA4-1FE7-4929-855E-C59BD4DD9AA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  <sheet name="Growth Rate(No Lease)" sheetId="5" r:id="rId5"/>
    <sheet name="Growth Rate (lease)" sheetId="6" r:id="rId6"/>
  </sheets>
  <calcPr calcId="191028"/>
</workbook>
</file>

<file path=xl/calcChain.xml><?xml version="1.0" encoding="utf-8"?>
<calcChain xmlns="http://schemas.openxmlformats.org/spreadsheetml/2006/main">
  <c r="D10" i="4" l="1"/>
  <c r="C10" i="4"/>
  <c r="D24" i="4"/>
  <c r="C24" i="4"/>
  <c r="C25" i="4" s="1"/>
  <c r="D18" i="4"/>
  <c r="D20" i="4" s="1"/>
  <c r="D9" i="4" s="1"/>
  <c r="C18" i="4"/>
  <c r="C20" i="4" s="1"/>
  <c r="C9" i="4" s="1"/>
  <c r="J24" i="4"/>
  <c r="I24" i="4"/>
  <c r="I18" i="4"/>
  <c r="I20" i="4" s="1"/>
  <c r="I22" i="4" s="1"/>
  <c r="I10" i="4" s="1"/>
  <c r="N25" i="4"/>
  <c r="H25" i="4"/>
  <c r="B25" i="4"/>
  <c r="N20" i="4"/>
  <c r="H20" i="4"/>
  <c r="B20" i="4"/>
  <c r="P19" i="4"/>
  <c r="O19" i="4"/>
  <c r="P14" i="4"/>
  <c r="O14" i="4"/>
  <c r="P13" i="4"/>
  <c r="O13" i="4"/>
  <c r="P12" i="4"/>
  <c r="O12" i="4"/>
  <c r="N11" i="4"/>
  <c r="N15" i="4" s="1"/>
  <c r="H11" i="4"/>
  <c r="H15" i="4" s="1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P24" i="4" l="1"/>
  <c r="O24" i="4"/>
  <c r="D25" i="4"/>
  <c r="J18" i="4"/>
  <c r="J25" i="4" s="1"/>
  <c r="I25" i="4"/>
  <c r="O25" i="4" s="1"/>
  <c r="P18" i="4"/>
  <c r="J20" i="4"/>
  <c r="P20" i="4" s="1"/>
  <c r="O18" i="4"/>
  <c r="I9" i="4"/>
  <c r="I11" i="4" s="1"/>
  <c r="I15" i="4" s="1"/>
  <c r="C22" i="4"/>
  <c r="O20" i="4"/>
  <c r="D22" i="4"/>
  <c r="P25" i="4" l="1"/>
  <c r="J22" i="4"/>
  <c r="J10" i="4" s="1"/>
  <c r="J9" i="4"/>
  <c r="O9" i="4"/>
  <c r="P22" i="4"/>
  <c r="O22" i="4"/>
  <c r="J11" i="4" l="1"/>
  <c r="J15" i="4" s="1"/>
  <c r="P9" i="4"/>
  <c r="O10" i="4"/>
  <c r="C11" i="4"/>
  <c r="P10" i="4"/>
  <c r="D11" i="4"/>
  <c r="D15" i="4" l="1"/>
  <c r="P15" i="4" s="1"/>
  <c r="P11" i="4"/>
  <c r="C15" i="4"/>
  <c r="O15" i="4" s="1"/>
  <c r="O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<sst xmlns="http://schemas.openxmlformats.org/spreadsheetml/2006/main" count="270" uniqueCount="122">
  <si>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</si>
  <si>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</si>
  <si>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</si>
  <si>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</si>
  <si>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</si>
  <si>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</si>
  <si>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</si>
  <si>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</si>
  <si>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</si>
  <si>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</si>
  <si>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</si>
  <si>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</si>
  <si>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</si>
  <si>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</si>
  <si>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</si>
  <si>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</si>
  <si>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</si>
  <si>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</si>
  <si>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</si>
  <si>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</si>
  <si>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</si>
  <si>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</si>
  <si>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</si>
  <si>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</si>
  <si>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</si>
  <si>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</si>
  <si>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</si>
  <si>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</si>
  <si>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</si>
  <si>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</si>
  <si>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</si>
  <si>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</si>
  <si>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</si>
  <si>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</si>
  <si>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</si>
  <si>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</si>
  <si>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</si>
  <si>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</si>
  <si>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</si>
  <si>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</si>
  <si>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</si>
  <si>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</si>
  <si>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</si>
  <si>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</si>
  <si>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</si>
  <si>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</si>
  <si>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</si>
  <si>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</si>
  <si>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</si>
  <si>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</si>
  <si>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</si>
  <si>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</si>
  <si>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</si>
  <si>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r>
      <t>Year 0</t>
    </r>
    <r>
      <rPr>
        <sz val="10"/>
        <color rgb="FF000000"/>
        <rFont val="Arial"/>
      </rPr>
      <t>: $8,537 million</t>
    </r>
  </si>
  <si>
    <r>
      <t>Year 1</t>
    </r>
    <r>
      <rPr>
        <sz val="10"/>
        <color rgb="FF000000"/>
        <rFont val="Arial"/>
      </rPr>
      <t>: $9,233 million</t>
    </r>
  </si>
  <si>
    <r>
      <t>Year 2</t>
    </r>
    <r>
      <rPr>
        <sz val="10"/>
        <color rgb="FF000000"/>
        <rFont val="Arial"/>
      </rPr>
      <t>: $9,670 million</t>
    </r>
  </si>
  <si>
    <t>Growth Rates for Company A</t>
  </si>
  <si>
    <r>
      <t>1. Year 0 to Year 1</t>
    </r>
    <r>
      <rPr>
        <sz val="10"/>
        <color rgb="FF000000"/>
        <rFont val="Arial"/>
      </rPr>
      <t>:</t>
    </r>
  </si>
  <si>
    <r>
      <t>2. Year 1 to Year 2</t>
    </r>
    <r>
      <rPr>
        <sz val="10"/>
        <color rgb="FF000000"/>
        <rFont val="Arial"/>
      </rPr>
      <t>:</t>
    </r>
  </si>
  <si>
    <t>Company B Revenue</t>
  </si>
  <si>
    <r>
      <t>Year 0</t>
    </r>
    <r>
      <rPr>
        <sz val="10"/>
        <color rgb="FF000000"/>
        <rFont val="Arial"/>
      </rPr>
      <t>: $8,784 million</t>
    </r>
  </si>
  <si>
    <r>
      <t>Year 1</t>
    </r>
    <r>
      <rPr>
        <sz val="10"/>
        <color rgb="FF000000"/>
        <rFont val="Arial"/>
      </rPr>
      <t>: $9,033 million</t>
    </r>
  </si>
  <si>
    <r>
      <t>Year 2</t>
    </r>
    <r>
      <rPr>
        <sz val="10"/>
        <color rgb="FF000000"/>
        <rFont val="Arial"/>
      </rPr>
      <t>: $9,006 million</t>
    </r>
  </si>
  <si>
    <t>Growth Rates for Company B</t>
  </si>
  <si>
    <t>Summary of Growth Rates</t>
  </si>
  <si>
    <r>
      <t>Company A</t>
    </r>
    <r>
      <rPr>
        <sz val="10"/>
        <color rgb="FF000000"/>
        <rFont val="Arial"/>
      </rPr>
      <t>:</t>
    </r>
  </si>
  <si>
    <r>
      <t>Year 1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8.15%</t>
    </r>
  </si>
  <si>
    <r>
      <t>Year 2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4.73%</t>
    </r>
  </si>
  <si>
    <r>
      <t>Company B</t>
    </r>
    <r>
      <rPr>
        <sz val="10"/>
        <color rgb="FF000000"/>
        <rFont val="Arial"/>
      </rPr>
      <t>:</t>
    </r>
  </si>
  <si>
    <r>
      <t>Year 1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2.83%</t>
    </r>
  </si>
  <si>
    <r>
      <t>Year 2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-0.30%</t>
    </r>
  </si>
  <si>
    <t>Year 1 Growth Rates</t>
  </si>
  <si>
    <r>
      <t xml:space="preserve">Company A: </t>
    </r>
    <r>
      <rPr>
        <b/>
        <sz val="10"/>
        <color rgb="FF000000"/>
        <rFont val="Arial"/>
      </rPr>
      <t>8.15%</t>
    </r>
  </si>
  <si>
    <r>
      <t xml:space="preserve">Company B: </t>
    </r>
    <r>
      <rPr>
        <b/>
        <sz val="10"/>
        <color rgb="FF000000"/>
        <rFont val="Arial"/>
      </rPr>
      <t>2.83%</t>
    </r>
  </si>
  <si>
    <t>Average for Year 1</t>
  </si>
  <si>
    <t>Year 2 Growth Rates</t>
  </si>
  <si>
    <r>
      <t xml:space="preserve">Company A: </t>
    </r>
    <r>
      <rPr>
        <b/>
        <sz val="10"/>
        <color rgb="FF000000"/>
        <rFont val="Arial"/>
      </rPr>
      <t>4.73%</t>
    </r>
  </si>
  <si>
    <r>
      <t xml:space="preserve">Company B: </t>
    </r>
    <r>
      <rPr>
        <b/>
        <sz val="10"/>
        <color rgb="FF000000"/>
        <rFont val="Arial"/>
      </rPr>
      <t>-0.30%</t>
    </r>
  </si>
  <si>
    <t>Average for Year 2</t>
  </si>
  <si>
    <t>Summary of Averages</t>
  </si>
  <si>
    <r>
      <t>Average Growth Rate for Year 1</t>
    </r>
    <r>
      <rPr>
        <sz val="10"/>
        <color rgb="FF000000"/>
        <rFont val="Arial"/>
      </rPr>
      <t xml:space="preserve">: </t>
    </r>
    <r>
      <rPr>
        <b/>
        <sz val="10"/>
        <color rgb="FF000000"/>
        <rFont val="Arial"/>
      </rPr>
      <t>5.49%</t>
    </r>
  </si>
  <si>
    <r>
      <t>Average Growth Rate for Year 2</t>
    </r>
    <r>
      <rPr>
        <sz val="10"/>
        <color rgb="FF000000"/>
        <rFont val="Arial"/>
      </rPr>
      <t xml:space="preserve">: </t>
    </r>
    <r>
      <rPr>
        <b/>
        <sz val="10"/>
        <color rgb="FF000000"/>
        <rFont val="Arial"/>
      </rPr>
      <t>2.22%</t>
    </r>
  </si>
  <si>
    <t>Company A Revenue</t>
  </si>
  <si>
    <t>Growth Rate=(9,233−8,5378,537)×100=(6968,537)×100≈8.15%</t>
  </si>
  <si>
    <t>Growth Rate=(9,670−9,2339,233)×100=(4379,233)×100≈4.73%</t>
  </si>
  <si>
    <t>Growth Rate=(9,033−8,7848,784)×100=(2498,784)×100≈2.83%</t>
  </si>
  <si>
    <t>Growth Rate=(9,006−9,0339,033)×100=(−279,033)×100≈−0.30%</t>
  </si>
  <si>
    <t>Average Year 1=8.15+2.832=10.982=5.49%</t>
  </si>
  <si>
    <t>Average Year 2=4.73+(−0.30)2=4.432=2.215%</t>
  </si>
  <si>
    <t>Company A Mobile Subscribers</t>
  </si>
  <si>
    <r>
      <t>Year 0</t>
    </r>
    <r>
      <rPr>
        <sz val="10"/>
        <color rgb="FF000000"/>
        <rFont val="Arial"/>
      </rPr>
      <t>: 4,085</t>
    </r>
  </si>
  <si>
    <r>
      <t>Year 1</t>
    </r>
    <r>
      <rPr>
        <sz val="10"/>
        <color rgb="FF000000"/>
        <rFont val="Arial"/>
      </rPr>
      <t>: 4,195</t>
    </r>
  </si>
  <si>
    <r>
      <t>Year 2</t>
    </r>
    <r>
      <rPr>
        <sz val="10"/>
        <color rgb="FF000000"/>
        <rFont val="Arial"/>
      </rPr>
      <t>: 4,409</t>
    </r>
  </si>
  <si>
    <t>Company B Mobile Subscribers</t>
  </si>
  <si>
    <r>
      <t>Year 0</t>
    </r>
    <r>
      <rPr>
        <sz val="10"/>
        <color rgb="FF000000"/>
        <rFont val="Arial"/>
      </rPr>
      <t>: 9,106</t>
    </r>
  </si>
  <si>
    <r>
      <t>Year 1</t>
    </r>
    <r>
      <rPr>
        <sz val="10"/>
        <color rgb="FF000000"/>
        <rFont val="Arial"/>
      </rPr>
      <t>: 9,281</t>
    </r>
  </si>
  <si>
    <r>
      <t>Year 2</t>
    </r>
    <r>
      <rPr>
        <sz val="10"/>
        <color rgb="FF000000"/>
        <rFont val="Arial"/>
      </rPr>
      <t>: 9,324</t>
    </r>
  </si>
  <si>
    <r>
      <t>Year 1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2.69%</t>
    </r>
  </si>
  <si>
    <r>
      <t>Year 2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5.10%</t>
    </r>
  </si>
  <si>
    <r>
      <t>Year 1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1.92%</t>
    </r>
  </si>
  <si>
    <r>
      <t>Year 2</t>
    </r>
    <r>
      <rPr>
        <sz val="10"/>
        <color rgb="FF000000"/>
        <rFont val="Arial"/>
      </rPr>
      <t xml:space="preserve">: approximately </t>
    </r>
    <r>
      <rPr>
        <b/>
        <sz val="10"/>
        <color rgb="FF000000"/>
        <rFont val="Arial"/>
      </rPr>
      <t>0.46%</t>
    </r>
  </si>
  <si>
    <t>Growth Rate=(4,195−4,0854,085)×100=(1104,085)×100≈2.69%</t>
  </si>
  <si>
    <t>Growth Rate=(4,409−4,1954,195)×100=(2144,195)×100≈5.10%</t>
  </si>
  <si>
    <t>Growth Rate=(9,281−9,1069,106)×100=(1759,106)×100≈1.92%</t>
  </si>
  <si>
    <t>Growth Rate=(9,324−9,2819,281)×100=(439,281)×100≈0.46%</t>
  </si>
  <si>
    <t>Average Growth Rates Calculation</t>
  </si>
  <si>
    <r>
      <t>1. Year 1 Averages</t>
    </r>
    <r>
      <rPr>
        <sz val="10"/>
        <color rgb="FF000000"/>
        <rFont val="Arial"/>
      </rPr>
      <t>:</t>
    </r>
  </si>
  <si>
    <r>
      <t xml:space="preserve">Company A: </t>
    </r>
    <r>
      <rPr>
        <b/>
        <sz val="10"/>
        <color rgb="FF000000"/>
        <rFont val="Arial"/>
      </rPr>
      <t>2.69%</t>
    </r>
  </si>
  <si>
    <r>
      <t xml:space="preserve">Company B: </t>
    </r>
    <r>
      <rPr>
        <b/>
        <sz val="10"/>
        <color rgb="FF000000"/>
        <rFont val="Arial"/>
      </rPr>
      <t>1.92%</t>
    </r>
  </si>
  <si>
    <r>
      <t>2. Year 2 Averages</t>
    </r>
    <r>
      <rPr>
        <sz val="10"/>
        <color rgb="FF000000"/>
        <rFont val="Arial"/>
      </rPr>
      <t>:</t>
    </r>
  </si>
  <si>
    <r>
      <t xml:space="preserve">Company A: </t>
    </r>
    <r>
      <rPr>
        <b/>
        <sz val="10"/>
        <color rgb="FF000000"/>
        <rFont val="Arial"/>
      </rPr>
      <t>5.10%</t>
    </r>
  </si>
  <si>
    <r>
      <t xml:space="preserve">Company B: </t>
    </r>
    <r>
      <rPr>
        <b/>
        <sz val="10"/>
        <color rgb="FF000000"/>
        <rFont val="Arial"/>
      </rPr>
      <t>0.46%</t>
    </r>
  </si>
  <si>
    <r>
      <t>Average Growth Rate for Year 1</t>
    </r>
    <r>
      <rPr>
        <sz val="10"/>
        <color rgb="FF000000"/>
        <rFont val="Arial"/>
      </rPr>
      <t xml:space="preserve">: </t>
    </r>
    <r>
      <rPr>
        <b/>
        <sz val="10"/>
        <color rgb="FF000000"/>
        <rFont val="Arial"/>
      </rPr>
      <t>2.31%</t>
    </r>
  </si>
  <si>
    <r>
      <t>Average Growth Rate for Year 2</t>
    </r>
    <r>
      <rPr>
        <sz val="10"/>
        <color rgb="FF000000"/>
        <rFont val="Arial"/>
      </rPr>
      <t xml:space="preserve">: </t>
    </r>
    <r>
      <rPr>
        <b/>
        <sz val="10"/>
        <color rgb="FF000000"/>
        <rFont val="Arial"/>
      </rPr>
      <t>2.78%</t>
    </r>
  </si>
  <si>
    <t>Average Year 1=2.69+1.922=4.612=2.305%</t>
  </si>
  <si>
    <t>Average Year 2=5.10+0.462=5.562=2.78%</t>
  </si>
  <si>
    <t>Growth %</t>
  </si>
  <si>
    <t>growth %</t>
  </si>
  <si>
    <t>[1]Growth % identified</t>
  </si>
  <si>
    <t>[1][2] net profit has increases after introducing the lease implimentation</t>
  </si>
  <si>
    <t>[2]Growth % identified</t>
  </si>
  <si>
    <t>[3]Growth %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</si>
</sst>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20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3.5"/>
      <color rgb="FF000000"/>
      <name val="Arial"/>
    </font>
    <font>
      <b/>
      <sz val="12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164" fontId="0" fillId="7" borderId="12" xfId="0" applyNumberForma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/>
    <xf numFmtId="0" fontId="10" fillId="4" borderId="11" xfId="0" applyFont="1" applyFill="1" applyBorder="1" applyAlignment="1">
      <alignment vertical="center"/>
    </xf>
    <xf numFmtId="0" fontId="3" fillId="0" borderId="9" xfId="0" applyFont="1" applyBorder="1"/>
    <xf numFmtId="0" fontId="1" fillId="2" borderId="0" xfId="0" applyFont="1" applyFill="1" applyAlignment="1">
      <alignment wrapText="1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5" xfId="0" applyFont="1" applyBorder="1"/>
    <xf numFmtId="1" fontId="10" fillId="8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vertical="center"/>
    </xf>
    <xf numFmtId="164" fontId="15" fillId="5" borderId="5" xfId="0" applyNumberFormat="1" applyFont="1" applyFill="1" applyBorder="1" applyAlignment="1">
      <alignment horizontal="right" vertical="center"/>
    </xf>
    <xf numFmtId="10" fontId="15" fillId="5" borderId="13" xfId="0" applyNumberFormat="1" applyFont="1" applyFill="1" applyBorder="1" applyAlignment="1">
      <alignment horizontal="right" vertical="center"/>
    </xf>
    <xf numFmtId="10" fontId="15" fillId="5" borderId="12" xfId="0" applyNumberFormat="1" applyFont="1" applyFill="1" applyBorder="1" applyAlignment="1">
      <alignment horizontal="right" vertical="center"/>
    </xf>
    <xf numFmtId="170" fontId="15" fillId="7" borderId="12" xfId="0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10" fontId="0" fillId="0" borderId="0" xfId="0" applyNumberFormat="1" applyAlignment="1">
      <alignment vertical="center"/>
    </xf>
    <xf numFmtId="10" fontId="15" fillId="5" borderId="12" xfId="0" applyNumberFormat="1" applyFont="1" applyFill="1" applyBorder="1" applyAlignment="1">
      <alignment vertical="center"/>
    </xf>
    <xf numFmtId="0" fontId="0" fillId="10" borderId="0" xfId="0" applyFill="1"/>
    <xf numFmtId="10" fontId="4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164" fontId="4" fillId="11" borderId="5" xfId="0" applyNumberFormat="1" applyFon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15" fillId="11" borderId="5" xfId="0" applyNumberFormat="1" applyFont="1" applyFill="1" applyBorder="1" applyAlignment="1">
      <alignment vertical="center"/>
    </xf>
    <xf numFmtId="164" fontId="4" fillId="11" borderId="5" xfId="0" applyNumberFormat="1" applyFont="1" applyFill="1" applyBorder="1" applyAlignment="1">
      <alignment horizontal="right" vertical="center"/>
    </xf>
    <xf numFmtId="3" fontId="4" fillId="11" borderId="5" xfId="0" applyNumberFormat="1" applyFont="1" applyFill="1" applyBorder="1" applyAlignment="1">
      <alignment vertical="center"/>
    </xf>
    <xf numFmtId="1" fontId="10" fillId="12" borderId="5" xfId="0" applyNumberFormat="1" applyFont="1" applyFill="1" applyBorder="1" applyAlignment="1">
      <alignment horizontal="center" vertical="center"/>
    </xf>
    <xf numFmtId="0" fontId="0" fillId="13" borderId="0" xfId="0" applyFill="1"/>
    <xf numFmtId="164" fontId="15" fillId="14" borderId="5" xfId="0" applyNumberFormat="1" applyFont="1" applyFill="1" applyBorder="1" applyAlignment="1">
      <alignment vertical="center"/>
    </xf>
    <xf numFmtId="10" fontId="0" fillId="0" borderId="0" xfId="0" applyNumberFormat="1"/>
    <xf numFmtId="10" fontId="4" fillId="5" borderId="4" xfId="0" applyNumberFormat="1" applyFont="1" applyFill="1" applyBorder="1" applyAlignment="1">
      <alignment vertical="center"/>
    </xf>
    <xf numFmtId="164" fontId="15" fillId="5" borderId="14" xfId="0" applyNumberFormat="1" applyFont="1" applyFill="1" applyBorder="1" applyAlignment="1">
      <alignment vertical="center"/>
    </xf>
    <xf numFmtId="164" fontId="4" fillId="14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B16" sqref="B16:D16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6" t="s">
        <v>0</v>
      </c>
      <c r="B1" s="77"/>
      <c r="C1" s="77"/>
      <c r="D1" s="77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8" t="s">
        <v>3</v>
      </c>
      <c r="B2" s="7" t="s">
        <v>4</v>
      </c>
      <c r="C2" s="7" t="s">
        <v>5</v>
      </c>
      <c r="D2" s="7" t="s">
        <v>6</v>
      </c>
      <c r="E2" s="38"/>
      <c r="F2" s="2"/>
      <c r="G2" s="2" t="s">
        <v>7</v>
      </c>
      <c r="H2" s="2"/>
      <c r="I2" s="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 x14ac:dyDescent="0.25">
      <c r="A3" s="79"/>
      <c r="B3" s="9" t="s">
        <v>8</v>
      </c>
      <c r="C3" s="9" t="s">
        <v>8</v>
      </c>
      <c r="D3" s="9" t="s">
        <v>8</v>
      </c>
      <c r="E3" s="38"/>
      <c r="F3" s="2"/>
      <c r="G3" s="2"/>
      <c r="H3" s="2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 x14ac:dyDescent="0.25">
      <c r="A4" s="39" t="s">
        <v>9</v>
      </c>
      <c r="B4" s="40"/>
      <c r="C4" s="40"/>
      <c r="D4" s="40"/>
      <c r="E4" s="38"/>
      <c r="F4" s="2"/>
      <c r="H4" s="2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 x14ac:dyDescent="0.25">
      <c r="A5" s="41" t="s">
        <v>10</v>
      </c>
      <c r="B5" s="40">
        <f t="shared" ref="B5:D5" si="0">B16</f>
        <v>8537</v>
      </c>
      <c r="C5" s="40">
        <f t="shared" si="0"/>
        <v>9233</v>
      </c>
      <c r="D5" s="40">
        <f t="shared" si="0"/>
        <v>9670</v>
      </c>
      <c r="E5" s="38"/>
      <c r="F5" s="2"/>
      <c r="H5" s="2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5">
      <c r="A6" s="42" t="s">
        <v>11</v>
      </c>
      <c r="B6" s="43">
        <f t="shared" ref="B6:D6" si="1">-B18</f>
        <v>-6183.95</v>
      </c>
      <c r="C6" s="43">
        <f t="shared" si="1"/>
        <v>-6269.5499999999993</v>
      </c>
      <c r="D6" s="43">
        <f t="shared" si="1"/>
        <v>-6415.5</v>
      </c>
      <c r="E6" s="38"/>
      <c r="F6" s="2"/>
      <c r="H6" s="2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5">
      <c r="A7" s="44" t="s">
        <v>12</v>
      </c>
      <c r="B7" s="45">
        <f t="shared" ref="B7:D7" si="2">SUM(B5:B6)</f>
        <v>2353.0500000000002</v>
      </c>
      <c r="C7" s="45">
        <f t="shared" si="2"/>
        <v>2963.4500000000007</v>
      </c>
      <c r="D7" s="45">
        <f t="shared" si="2"/>
        <v>3254.5</v>
      </c>
      <c r="E7" s="2"/>
      <c r="F7" s="2"/>
      <c r="G7" s="2"/>
      <c r="H7" s="2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x14ac:dyDescent="0.25">
      <c r="A8" s="41" t="s">
        <v>13</v>
      </c>
      <c r="B8" s="40">
        <v>-130</v>
      </c>
      <c r="C8" s="40">
        <v>-143</v>
      </c>
      <c r="D8" s="40">
        <v>-148</v>
      </c>
      <c r="E8" s="38"/>
      <c r="F8" s="2"/>
      <c r="G8" s="2"/>
      <c r="H8" s="2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5">
      <c r="A9" s="41" t="s">
        <v>14</v>
      </c>
      <c r="B9" s="40">
        <f t="shared" ref="B9:D9" si="3">-0.267*B10</f>
        <v>198.381</v>
      </c>
      <c r="C9" s="40">
        <f t="shared" si="3"/>
        <v>201.05100000000002</v>
      </c>
      <c r="D9" s="40">
        <f t="shared" si="3"/>
        <v>202.65300000000002</v>
      </c>
      <c r="E9" s="38"/>
      <c r="F9" s="2"/>
      <c r="G9" s="2"/>
      <c r="H9" s="2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x14ac:dyDescent="0.25">
      <c r="A10" s="11" t="s">
        <v>15</v>
      </c>
      <c r="B10" s="12">
        <v>-743</v>
      </c>
      <c r="C10" s="12">
        <v>-753</v>
      </c>
      <c r="D10" s="12">
        <v>-759</v>
      </c>
      <c r="E10" s="38"/>
      <c r="F10" s="2"/>
      <c r="G10" s="2"/>
      <c r="H10" s="2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x14ac:dyDescent="0.25">
      <c r="A11" s="13" t="s">
        <v>16</v>
      </c>
      <c r="B11" s="45">
        <f t="shared" ref="B11:D11" si="4">SUM(B7:B10)</f>
        <v>1678.431</v>
      </c>
      <c r="C11" s="45">
        <f t="shared" si="4"/>
        <v>2268.5010000000007</v>
      </c>
      <c r="D11" s="45">
        <f t="shared" si="4"/>
        <v>2550.1530000000002</v>
      </c>
      <c r="E11" s="2"/>
      <c r="F11" s="2"/>
      <c r="G11" s="2"/>
      <c r="H11" s="2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5">
      <c r="A12" s="46"/>
      <c r="B12" s="47"/>
      <c r="C12" s="47"/>
      <c r="D12" s="47"/>
      <c r="E12" s="2"/>
      <c r="F12" s="2"/>
      <c r="G12" s="2"/>
      <c r="H12" s="2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x14ac:dyDescent="0.25">
      <c r="A13" s="48" t="s">
        <v>17</v>
      </c>
      <c r="B13" s="49"/>
      <c r="C13" s="49"/>
      <c r="D13" s="49"/>
      <c r="E13" s="2"/>
      <c r="F13" s="2"/>
      <c r="G13" s="2"/>
      <c r="H13" s="2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x14ac:dyDescent="0.3">
      <c r="A14" s="50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51" t="s">
        <v>19</v>
      </c>
      <c r="B15" s="43">
        <v>5725</v>
      </c>
      <c r="C15" s="43">
        <v>5858</v>
      </c>
      <c r="D15" s="52">
        <v>5980</v>
      </c>
      <c r="E15" s="16"/>
      <c r="F15" s="2"/>
      <c r="G15" s="2"/>
      <c r="H15" s="2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53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54"/>
      <c r="B17" s="45"/>
      <c r="C17" s="55"/>
      <c r="D17" s="55"/>
      <c r="E17" s="21"/>
      <c r="F17" s="2"/>
      <c r="G17" s="2"/>
      <c r="H17" s="2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1"/>
      <c r="B19" s="56"/>
      <c r="C19" s="56"/>
      <c r="D19" s="56"/>
      <c r="E19" s="2"/>
      <c r="F19" s="2"/>
      <c r="G19" s="2"/>
      <c r="H19" s="2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23" t="s">
        <v>20</v>
      </c>
      <c r="B20" s="57">
        <v>4085</v>
      </c>
      <c r="C20" s="57">
        <v>4195</v>
      </c>
      <c r="D20" s="57">
        <v>4409</v>
      </c>
      <c r="E20" s="2"/>
      <c r="F20" s="2"/>
      <c r="G20" s="2"/>
      <c r="H20" s="2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8" t="s">
        <v>21</v>
      </c>
      <c r="B21" s="57">
        <f t="shared" ref="B21:D21" si="6">B14*1000/B20/12</f>
        <v>57.36434108527132</v>
      </c>
      <c r="C21" s="57">
        <f t="shared" si="6"/>
        <v>67.044100119189508</v>
      </c>
      <c r="D21" s="57">
        <f t="shared" si="6"/>
        <v>69.743706055794959</v>
      </c>
      <c r="E21" s="2"/>
      <c r="F21" s="2"/>
      <c r="G21" s="2"/>
      <c r="H21" s="2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38"/>
      <c r="B22" s="59"/>
      <c r="C22" s="59"/>
      <c r="D22" s="59"/>
      <c r="E22" s="2"/>
      <c r="F22" s="2"/>
      <c r="G22" s="2"/>
      <c r="H22" s="2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59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38"/>
      <c r="B197" s="59"/>
      <c r="C197" s="59"/>
      <c r="D197" s="59"/>
      <c r="E197" s="38"/>
      <c r="F197" s="38"/>
      <c r="G197" s="38"/>
      <c r="H197" s="38"/>
      <c r="I197" s="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38"/>
      <c r="B198" s="59"/>
      <c r="C198" s="59"/>
      <c r="D198" s="59"/>
      <c r="E198" s="38"/>
      <c r="F198" s="38"/>
      <c r="G198" s="38"/>
      <c r="H198" s="38"/>
      <c r="I198" s="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38"/>
      <c r="B199" s="59"/>
      <c r="C199" s="59"/>
      <c r="D199" s="59"/>
      <c r="E199" s="38"/>
      <c r="F199" s="38"/>
      <c r="G199" s="38"/>
      <c r="H199" s="38"/>
      <c r="I199" s="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38"/>
      <c r="B200" s="59"/>
      <c r="C200" s="59"/>
      <c r="D200" s="59"/>
      <c r="E200" s="38"/>
      <c r="F200" s="38"/>
      <c r="G200" s="38"/>
      <c r="H200" s="38"/>
      <c r="I200" s="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38"/>
      <c r="B201" s="59"/>
      <c r="C201" s="59"/>
      <c r="D201" s="59"/>
      <c r="E201" s="38"/>
      <c r="F201" s="38"/>
      <c r="G201" s="38"/>
      <c r="H201" s="38"/>
      <c r="I201" s="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38"/>
      <c r="B202" s="59"/>
      <c r="C202" s="59"/>
      <c r="D202" s="59"/>
      <c r="E202" s="38"/>
      <c r="F202" s="38"/>
      <c r="G202" s="38"/>
      <c r="H202" s="38"/>
      <c r="I202" s="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38"/>
      <c r="B203" s="59"/>
      <c r="C203" s="59"/>
      <c r="D203" s="59"/>
      <c r="E203" s="38"/>
      <c r="F203" s="38"/>
      <c r="G203" s="38"/>
      <c r="H203" s="38"/>
      <c r="I203" s="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38"/>
      <c r="B204" s="59"/>
      <c r="C204" s="59"/>
      <c r="D204" s="59"/>
      <c r="E204" s="38"/>
      <c r="F204" s="38"/>
      <c r="G204" s="38"/>
      <c r="H204" s="38"/>
      <c r="I204" s="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38"/>
      <c r="B205" s="59"/>
      <c r="C205" s="59"/>
      <c r="D205" s="59"/>
      <c r="E205" s="38"/>
      <c r="F205" s="38"/>
      <c r="G205" s="38"/>
      <c r="H205" s="38"/>
      <c r="I205" s="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38"/>
      <c r="B206" s="59"/>
      <c r="C206" s="59"/>
      <c r="D206" s="59"/>
      <c r="E206" s="38"/>
      <c r="F206" s="38"/>
      <c r="G206" s="38"/>
      <c r="H206" s="38"/>
      <c r="I206" s="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38"/>
      <c r="B207" s="59"/>
      <c r="C207" s="59"/>
      <c r="D207" s="59"/>
      <c r="E207" s="38"/>
      <c r="F207" s="38"/>
      <c r="G207" s="38"/>
      <c r="H207" s="38"/>
      <c r="I207" s="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38"/>
      <c r="B208" s="59"/>
      <c r="C208" s="59"/>
      <c r="D208" s="59"/>
      <c r="E208" s="38"/>
      <c r="F208" s="38"/>
      <c r="G208" s="38"/>
      <c r="H208" s="38"/>
      <c r="I208" s="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38"/>
      <c r="B209" s="59"/>
      <c r="C209" s="59"/>
      <c r="D209" s="59"/>
      <c r="E209" s="38"/>
      <c r="F209" s="38"/>
      <c r="G209" s="38"/>
      <c r="H209" s="38"/>
      <c r="I209" s="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38"/>
      <c r="B210" s="59"/>
      <c r="C210" s="59"/>
      <c r="D210" s="59"/>
      <c r="E210" s="38"/>
      <c r="F210" s="38"/>
      <c r="G210" s="38"/>
      <c r="H210" s="38"/>
      <c r="I210" s="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38"/>
      <c r="B211" s="59"/>
      <c r="C211" s="59"/>
      <c r="D211" s="59"/>
      <c r="E211" s="38"/>
      <c r="F211" s="38"/>
      <c r="G211" s="38"/>
      <c r="H211" s="38"/>
      <c r="I211" s="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38"/>
      <c r="B212" s="59"/>
      <c r="C212" s="59"/>
      <c r="D212" s="59"/>
      <c r="E212" s="38"/>
      <c r="F212" s="2"/>
      <c r="G212" s="2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38"/>
      <c r="B213" s="59"/>
      <c r="C213" s="59"/>
      <c r="D213" s="59"/>
      <c r="E213" s="38"/>
      <c r="F213" s="2"/>
      <c r="G213" s="2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38"/>
      <c r="B214" s="59"/>
      <c r="C214" s="59"/>
      <c r="D214" s="59"/>
      <c r="E214" s="38"/>
      <c r="F214" s="2"/>
      <c r="G214" s="2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38"/>
      <c r="B215" s="59"/>
      <c r="C215" s="59"/>
      <c r="D215" s="59"/>
      <c r="E215" s="38"/>
      <c r="F215" s="2"/>
      <c r="G215" s="2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38"/>
      <c r="B216" s="59"/>
      <c r="C216" s="59"/>
      <c r="D216" s="59"/>
      <c r="E216" s="38"/>
      <c r="F216" s="2"/>
      <c r="G216" s="2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38"/>
      <c r="B217" s="59"/>
      <c r="C217" s="59"/>
      <c r="D217" s="59"/>
      <c r="E217" s="38"/>
      <c r="F217" s="2"/>
      <c r="G217" s="2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38"/>
      <c r="B218" s="59"/>
      <c r="C218" s="59"/>
      <c r="D218" s="59"/>
      <c r="E218" s="38"/>
      <c r="F218" s="2"/>
      <c r="G218" s="2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38"/>
      <c r="B219" s="59"/>
      <c r="C219" s="59"/>
      <c r="D219" s="59"/>
      <c r="E219" s="38"/>
      <c r="F219" s="2"/>
      <c r="G219" s="2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38"/>
      <c r="B220" s="59"/>
      <c r="C220" s="59"/>
      <c r="D220" s="59"/>
      <c r="E220" s="38"/>
      <c r="F220" s="2"/>
      <c r="G220" s="2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D29" sqref="D29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6" t="s">
        <v>22</v>
      </c>
      <c r="B1" s="77"/>
      <c r="C1" s="77"/>
      <c r="D1" s="77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8" t="s">
        <v>3</v>
      </c>
      <c r="B2" s="7" t="s">
        <v>4</v>
      </c>
      <c r="C2" s="7" t="s">
        <v>5</v>
      </c>
      <c r="D2" s="7" t="s">
        <v>6</v>
      </c>
      <c r="E2" s="38"/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 x14ac:dyDescent="0.25">
      <c r="A3" s="79"/>
      <c r="B3" s="9" t="s">
        <v>8</v>
      </c>
      <c r="C3" s="9" t="s">
        <v>8</v>
      </c>
      <c r="D3" s="9" t="s">
        <v>8</v>
      </c>
      <c r="E3" s="38"/>
      <c r="F3" s="2"/>
      <c r="G3" s="2"/>
      <c r="H3" s="38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 x14ac:dyDescent="0.25">
      <c r="A4" s="39" t="s">
        <v>9</v>
      </c>
      <c r="B4" s="40"/>
      <c r="C4" s="40"/>
      <c r="D4" s="52"/>
      <c r="E4" s="38"/>
      <c r="F4" s="38" t="s">
        <v>24</v>
      </c>
      <c r="G4" s="38"/>
      <c r="H4" s="38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 x14ac:dyDescent="0.25">
      <c r="A5" s="41" t="s">
        <v>10</v>
      </c>
      <c r="B5" s="40">
        <f t="shared" ref="B5:D5" si="0">B16</f>
        <v>8783.9</v>
      </c>
      <c r="C5" s="40">
        <f t="shared" si="0"/>
        <v>9033</v>
      </c>
      <c r="D5" s="40">
        <f t="shared" si="0"/>
        <v>9006.2999999999993</v>
      </c>
      <c r="E5" s="38"/>
      <c r="F5" s="38" t="s">
        <v>24</v>
      </c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5">
      <c r="A6" s="42" t="s">
        <v>11</v>
      </c>
      <c r="B6" s="43">
        <f t="shared" ref="B6:D6" si="1">-B18</f>
        <v>-6153</v>
      </c>
      <c r="C6" s="43">
        <f t="shared" si="1"/>
        <v>-6372</v>
      </c>
      <c r="D6" s="43">
        <f t="shared" si="1"/>
        <v>-6470</v>
      </c>
      <c r="E6" s="38"/>
      <c r="F6" s="38" t="s">
        <v>24</v>
      </c>
      <c r="G6" s="38"/>
      <c r="H6" s="38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5">
      <c r="A7" s="44" t="s">
        <v>12</v>
      </c>
      <c r="B7" s="45">
        <f t="shared" ref="B7:D7" si="2">SUM(B5:B6)</f>
        <v>2630.8999999999996</v>
      </c>
      <c r="C7" s="45">
        <f t="shared" si="2"/>
        <v>2661</v>
      </c>
      <c r="D7" s="45">
        <f t="shared" si="2"/>
        <v>2536.2999999999993</v>
      </c>
      <c r="E7" s="38"/>
      <c r="F7" s="38" t="s">
        <v>24</v>
      </c>
      <c r="G7" s="38"/>
      <c r="H7" s="38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x14ac:dyDescent="0.25">
      <c r="A8" s="41" t="s">
        <v>13</v>
      </c>
      <c r="B8" s="40">
        <v>-158</v>
      </c>
      <c r="C8" s="40">
        <v>-194</v>
      </c>
      <c r="D8" s="40">
        <v>-189</v>
      </c>
      <c r="E8" s="38"/>
      <c r="F8" s="38" t="s">
        <v>24</v>
      </c>
      <c r="G8" s="38"/>
      <c r="H8" s="38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5">
      <c r="A9" s="41" t="s">
        <v>14</v>
      </c>
      <c r="B9" s="40">
        <v>-356</v>
      </c>
      <c r="C9" s="40">
        <v>-341</v>
      </c>
      <c r="D9" s="40">
        <v>-304.89999999999998</v>
      </c>
      <c r="E9" s="38"/>
      <c r="F9" s="38" t="s">
        <v>24</v>
      </c>
      <c r="G9" s="38"/>
      <c r="H9" s="38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x14ac:dyDescent="0.25">
      <c r="A10" s="11" t="s">
        <v>15</v>
      </c>
      <c r="B10" s="12">
        <v>-1416</v>
      </c>
      <c r="C10" s="12">
        <v>-1507</v>
      </c>
      <c r="D10" s="12">
        <v>-1469</v>
      </c>
      <c r="E10" s="38"/>
      <c r="F10" s="38" t="s">
        <v>24</v>
      </c>
      <c r="G10" s="38"/>
      <c r="H10" s="38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x14ac:dyDescent="0.25">
      <c r="A11" s="13" t="s">
        <v>16</v>
      </c>
      <c r="B11" s="45">
        <f t="shared" ref="B11:D11" si="3">SUM(B7:B9)</f>
        <v>2116.8999999999996</v>
      </c>
      <c r="C11" s="45">
        <f t="shared" si="3"/>
        <v>2126</v>
      </c>
      <c r="D11" s="45">
        <f t="shared" si="3"/>
        <v>2042.3999999999992</v>
      </c>
      <c r="E11" s="38"/>
      <c r="F11" s="38" t="s">
        <v>24</v>
      </c>
      <c r="G11" s="38"/>
      <c r="H11" s="38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5">
      <c r="A12" s="46"/>
      <c r="B12" s="47"/>
      <c r="C12" s="47"/>
      <c r="D12" s="47"/>
      <c r="E12" s="38"/>
      <c r="F12" s="38" t="s">
        <v>24</v>
      </c>
      <c r="G12" s="38"/>
      <c r="H12" s="38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x14ac:dyDescent="0.25">
      <c r="A13" s="48" t="s">
        <v>17</v>
      </c>
      <c r="B13" s="14"/>
      <c r="C13" s="14"/>
      <c r="D13" s="14"/>
      <c r="E13" s="38"/>
      <c r="F13" s="38" t="s">
        <v>24</v>
      </c>
      <c r="G13" s="38"/>
      <c r="H13" s="38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x14ac:dyDescent="0.25">
      <c r="A14" s="50" t="s">
        <v>18</v>
      </c>
      <c r="B14" s="45">
        <v>5465</v>
      </c>
      <c r="C14" s="45">
        <v>5641</v>
      </c>
      <c r="D14" s="45">
        <v>5764</v>
      </c>
      <c r="E14" s="38"/>
      <c r="F14" s="38" t="s">
        <v>24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60" t="s">
        <v>19</v>
      </c>
      <c r="B15" s="61">
        <v>3371.2000000000003</v>
      </c>
      <c r="C15" s="61">
        <v>3363</v>
      </c>
      <c r="D15" s="61">
        <v>3101.5000000000005</v>
      </c>
      <c r="E15" s="38"/>
      <c r="F15" s="38" t="s">
        <v>24</v>
      </c>
      <c r="G15" s="38"/>
      <c r="H15" s="38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53" t="s">
        <v>10</v>
      </c>
      <c r="B16" s="18">
        <v>8783.9</v>
      </c>
      <c r="C16" s="18">
        <v>9033</v>
      </c>
      <c r="D16" s="19">
        <v>9006.2999999999993</v>
      </c>
      <c r="E16" s="38"/>
      <c r="F16" s="38" t="s">
        <v>24</v>
      </c>
      <c r="G16" s="38"/>
      <c r="H16" s="38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60"/>
      <c r="B17" s="33"/>
      <c r="C17" s="33"/>
      <c r="D17" s="34"/>
      <c r="E17" s="38"/>
      <c r="F17" s="38" t="s">
        <v>24</v>
      </c>
      <c r="G17" s="38"/>
      <c r="H17" s="38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22" t="s">
        <v>11</v>
      </c>
      <c r="B18" s="18">
        <v>6153</v>
      </c>
      <c r="C18" s="18">
        <v>6372</v>
      </c>
      <c r="D18" s="19">
        <v>6470</v>
      </c>
      <c r="E18" s="38"/>
      <c r="F18" s="38" t="s">
        <v>24</v>
      </c>
      <c r="G18" s="38"/>
      <c r="H18" s="38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1"/>
      <c r="B19" s="56"/>
      <c r="C19" s="56"/>
      <c r="D19" s="56"/>
      <c r="E19" s="38"/>
      <c r="F19" s="38" t="s">
        <v>24</v>
      </c>
      <c r="G19" s="38"/>
      <c r="H19" s="38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23" t="s">
        <v>20</v>
      </c>
      <c r="B20" s="57">
        <v>9106</v>
      </c>
      <c r="C20" s="57">
        <v>9281</v>
      </c>
      <c r="D20" s="57">
        <v>9324</v>
      </c>
      <c r="E20" s="38"/>
      <c r="F20" s="38" t="s">
        <v>24</v>
      </c>
      <c r="G20" s="38"/>
      <c r="H20" s="38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8" t="s">
        <v>21</v>
      </c>
      <c r="B21" s="57">
        <f t="shared" ref="B21:D21" si="4">B14*1000/B20/12</f>
        <v>50.012812065304928</v>
      </c>
      <c r="C21" s="57">
        <f t="shared" si="4"/>
        <v>50.650073627123511</v>
      </c>
      <c r="D21" s="57">
        <f t="shared" si="4"/>
        <v>51.515801515801513</v>
      </c>
      <c r="E21" s="38"/>
      <c r="F21" s="38" t="s">
        <v>24</v>
      </c>
      <c r="G21" s="38"/>
      <c r="H21" s="38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38"/>
      <c r="B22" s="59"/>
      <c r="C22" s="59"/>
      <c r="D22" s="59"/>
      <c r="E22" s="38"/>
      <c r="F22" s="38" t="s">
        <v>24</v>
      </c>
      <c r="G22" s="38"/>
      <c r="H22" s="38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A23" s="38"/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38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38"/>
      <c r="B197" s="59"/>
      <c r="C197" s="59"/>
      <c r="D197" s="59"/>
      <c r="E197" s="38"/>
      <c r="F197" s="38"/>
      <c r="G197" s="38"/>
      <c r="H197" s="2"/>
      <c r="I197" s="2"/>
      <c r="J197" s="2"/>
      <c r="K197" s="2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38"/>
      <c r="B198" s="59"/>
      <c r="C198" s="59"/>
      <c r="D198" s="59"/>
      <c r="E198" s="38"/>
      <c r="F198" s="38"/>
      <c r="G198" s="38"/>
      <c r="H198" s="2"/>
      <c r="I198" s="2"/>
      <c r="J198" s="2"/>
      <c r="K198" s="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38"/>
      <c r="B199" s="59"/>
      <c r="C199" s="59"/>
      <c r="D199" s="59"/>
      <c r="E199" s="38"/>
      <c r="F199" s="38"/>
      <c r="G199" s="38"/>
      <c r="H199" s="2"/>
      <c r="I199" s="2"/>
      <c r="J199" s="2"/>
      <c r="K199" s="2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38"/>
      <c r="B200" s="59"/>
      <c r="C200" s="59"/>
      <c r="D200" s="59"/>
      <c r="E200" s="38"/>
      <c r="F200" s="38"/>
      <c r="G200" s="38"/>
      <c r="H200" s="2"/>
      <c r="I200" s="2"/>
      <c r="J200" s="2"/>
      <c r="K200" s="2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38"/>
      <c r="B201" s="59"/>
      <c r="C201" s="59"/>
      <c r="D201" s="59"/>
      <c r="E201" s="38"/>
      <c r="F201" s="38"/>
      <c r="G201" s="38"/>
      <c r="H201" s="2"/>
      <c r="I201" s="2"/>
      <c r="J201" s="2"/>
      <c r="K201" s="2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38"/>
      <c r="B202" s="59"/>
      <c r="C202" s="59"/>
      <c r="D202" s="59"/>
      <c r="E202" s="38"/>
      <c r="F202" s="38"/>
      <c r="G202" s="38"/>
      <c r="H202" s="2"/>
      <c r="I202" s="2"/>
      <c r="J202" s="2"/>
      <c r="K202" s="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38"/>
      <c r="B203" s="59"/>
      <c r="C203" s="59"/>
      <c r="D203" s="59"/>
      <c r="E203" s="38"/>
      <c r="F203" s="38"/>
      <c r="G203" s="38"/>
      <c r="H203" s="2"/>
      <c r="I203" s="2"/>
      <c r="J203" s="2"/>
      <c r="K203" s="2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38"/>
      <c r="B204" s="59"/>
      <c r="C204" s="59"/>
      <c r="D204" s="59"/>
      <c r="E204" s="38"/>
      <c r="F204" s="38"/>
      <c r="G204" s="38"/>
      <c r="H204" s="2"/>
      <c r="I204" s="2"/>
      <c r="J204" s="2"/>
      <c r="K204" s="2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38"/>
      <c r="B205" s="59"/>
      <c r="C205" s="59"/>
      <c r="D205" s="59"/>
      <c r="E205" s="38"/>
      <c r="F205" s="38"/>
      <c r="G205" s="38"/>
      <c r="H205" s="2"/>
      <c r="I205" s="2"/>
      <c r="J205" s="2"/>
      <c r="K205" s="2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38"/>
      <c r="B206" s="59"/>
      <c r="C206" s="59"/>
      <c r="D206" s="59"/>
      <c r="E206" s="38"/>
      <c r="F206" s="38"/>
      <c r="G206" s="38"/>
      <c r="H206" s="2"/>
      <c r="I206" s="2"/>
      <c r="J206" s="2"/>
      <c r="K206" s="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38"/>
      <c r="B207" s="59"/>
      <c r="C207" s="59"/>
      <c r="D207" s="59"/>
      <c r="E207" s="38"/>
      <c r="F207" s="38"/>
      <c r="G207" s="38"/>
      <c r="H207" s="2"/>
      <c r="I207" s="2"/>
      <c r="J207" s="2"/>
      <c r="K207" s="2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38"/>
      <c r="B208" s="59"/>
      <c r="C208" s="59"/>
      <c r="D208" s="59"/>
      <c r="E208" s="38"/>
      <c r="F208" s="38"/>
      <c r="G208" s="38"/>
      <c r="H208" s="2"/>
      <c r="I208" s="2"/>
      <c r="J208" s="2"/>
      <c r="K208" s="2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38"/>
      <c r="B209" s="59"/>
      <c r="C209" s="59"/>
      <c r="D209" s="59"/>
      <c r="E209" s="38"/>
      <c r="F209" s="38"/>
      <c r="G209" s="38"/>
      <c r="H209" s="2"/>
      <c r="I209" s="2"/>
      <c r="J209" s="2"/>
      <c r="K209" s="2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38"/>
      <c r="B210" s="59"/>
      <c r="C210" s="59"/>
      <c r="D210" s="59"/>
      <c r="E210" s="38"/>
      <c r="F210" s="38"/>
      <c r="G210" s="38"/>
      <c r="H210" s="2"/>
      <c r="I210" s="2"/>
      <c r="J210" s="2"/>
      <c r="K210" s="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38"/>
      <c r="B211" s="59"/>
      <c r="C211" s="59"/>
      <c r="D211" s="59"/>
      <c r="E211" s="38"/>
      <c r="F211" s="38"/>
      <c r="G211" s="38"/>
      <c r="H211" s="2"/>
      <c r="I211" s="2"/>
      <c r="J211" s="2"/>
      <c r="K211" s="2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38"/>
      <c r="B212" s="59"/>
      <c r="C212" s="59"/>
      <c r="D212" s="59"/>
      <c r="E212" s="38"/>
      <c r="F212" s="38"/>
      <c r="G212" s="38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38"/>
      <c r="B213" s="59"/>
      <c r="C213" s="59"/>
      <c r="D213" s="59"/>
      <c r="E213" s="38"/>
      <c r="F213" s="38"/>
      <c r="G213" s="38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38"/>
      <c r="B214" s="59"/>
      <c r="C214" s="59"/>
      <c r="D214" s="59"/>
      <c r="E214" s="38"/>
      <c r="F214" s="38"/>
      <c r="G214" s="38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38"/>
      <c r="B215" s="59"/>
      <c r="C215" s="59"/>
      <c r="D215" s="59"/>
      <c r="E215" s="38"/>
      <c r="F215" s="38"/>
      <c r="G215" s="38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38"/>
      <c r="B216" s="59"/>
      <c r="C216" s="59"/>
      <c r="D216" s="59"/>
      <c r="E216" s="38"/>
      <c r="F216" s="38"/>
      <c r="G216" s="38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38"/>
      <c r="B217" s="59"/>
      <c r="C217" s="59"/>
      <c r="D217" s="59"/>
      <c r="E217" s="38"/>
      <c r="F217" s="38"/>
      <c r="G217" s="38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38"/>
      <c r="B218" s="59"/>
      <c r="C218" s="59"/>
      <c r="D218" s="59"/>
      <c r="E218" s="38"/>
      <c r="F218" s="38"/>
      <c r="G218" s="38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38"/>
      <c r="B219" s="59"/>
      <c r="C219" s="59"/>
      <c r="D219" s="59"/>
      <c r="E219" s="38"/>
      <c r="F219" s="38"/>
      <c r="G219" s="38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38"/>
      <c r="B220" s="59"/>
      <c r="C220" s="59"/>
      <c r="D220" s="59"/>
      <c r="E220" s="38"/>
      <c r="F220" s="38"/>
      <c r="G220" s="38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2"/>
      <c r="B221" s="2"/>
      <c r="C221" s="2"/>
      <c r="D221" s="2"/>
      <c r="E221" s="38"/>
      <c r="F221" s="38"/>
      <c r="G221" s="38"/>
      <c r="H221" s="2"/>
      <c r="I221" s="2"/>
      <c r="J221" s="2"/>
      <c r="K221" s="2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2"/>
      <c r="B222" s="2"/>
      <c r="C222" s="2"/>
      <c r="D222" s="2"/>
      <c r="E222" s="38"/>
      <c r="F222" s="38"/>
      <c r="G222" s="38"/>
      <c r="H222" s="2"/>
      <c r="I222" s="2"/>
      <c r="J222" s="2"/>
      <c r="K222" s="2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2"/>
      <c r="B223" s="2"/>
      <c r="C223" s="2"/>
      <c r="D223" s="2"/>
      <c r="E223" s="38"/>
      <c r="F223" s="38"/>
      <c r="G223" s="38"/>
      <c r="H223" s="2"/>
      <c r="I223" s="2"/>
      <c r="J223" s="2"/>
      <c r="K223" s="2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2"/>
      <c r="B224" s="2"/>
      <c r="C224" s="2"/>
      <c r="D224" s="2"/>
      <c r="E224" s="38"/>
      <c r="F224" s="38"/>
      <c r="G224" s="38"/>
      <c r="H224" s="2"/>
      <c r="I224" s="2"/>
      <c r="J224" s="2"/>
      <c r="K224" s="2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2"/>
      <c r="B225" s="2"/>
      <c r="C225" s="2"/>
      <c r="D225" s="2"/>
      <c r="E225" s="38"/>
      <c r="F225" s="2"/>
      <c r="G225" s="2"/>
      <c r="H225" s="2"/>
      <c r="I225" s="2"/>
      <c r="J225" s="2"/>
      <c r="K225" s="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2"/>
      <c r="B226" s="2"/>
      <c r="C226" s="2"/>
      <c r="D226" s="2"/>
      <c r="E226" s="38"/>
      <c r="F226" s="2"/>
      <c r="G226" s="2"/>
      <c r="H226" s="2"/>
      <c r="I226" s="2"/>
      <c r="J226" s="2"/>
      <c r="K226" s="2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2"/>
      <c r="B227" s="2"/>
      <c r="C227" s="2"/>
      <c r="D227" s="2"/>
      <c r="E227" s="38"/>
      <c r="F227" s="2"/>
      <c r="G227" s="2"/>
      <c r="H227" s="2"/>
      <c r="I227" s="2"/>
      <c r="J227" s="2"/>
      <c r="K227" s="2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2"/>
      <c r="B228" s="2"/>
      <c r="C228" s="2"/>
      <c r="D228" s="2"/>
      <c r="E228" s="38"/>
      <c r="F228" s="2"/>
      <c r="G228" s="2"/>
      <c r="H228" s="2"/>
      <c r="I228" s="2"/>
      <c r="J228" s="2"/>
      <c r="K228" s="2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2"/>
      <c r="B229" s="2"/>
      <c r="C229" s="2"/>
      <c r="D229" s="2"/>
      <c r="E229" s="38"/>
      <c r="F229" s="2"/>
      <c r="G229" s="2"/>
      <c r="H229" s="2"/>
      <c r="I229" s="2"/>
      <c r="J229" s="2"/>
      <c r="K229" s="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11" workbookViewId="0">
      <selection sqref="A1:B1"/>
    </sheetView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80" t="s">
        <v>25</v>
      </c>
      <c r="B1" s="81"/>
    </row>
    <row r="2" spans="1:2" x14ac:dyDescent="0.25">
      <c r="A2" s="1"/>
      <c r="B2" s="1"/>
    </row>
    <row r="3" spans="1:2" x14ac:dyDescent="0.25">
      <c r="A3" s="82" t="s">
        <v>26</v>
      </c>
      <c r="B3" s="81"/>
    </row>
    <row r="4" spans="1:2" x14ac:dyDescent="0.25">
      <c r="A4" s="83" t="s">
        <v>27</v>
      </c>
      <c r="B4" s="81"/>
    </row>
    <row r="5" spans="1:2" x14ac:dyDescent="0.25">
      <c r="A5" s="5"/>
      <c r="B5" s="1"/>
    </row>
    <row r="6" spans="1:2" x14ac:dyDescent="0.25">
      <c r="A6" s="82" t="s">
        <v>28</v>
      </c>
      <c r="B6" s="81"/>
    </row>
    <row r="7" spans="1:2" x14ac:dyDescent="0.25">
      <c r="A7" s="84" t="s">
        <v>29</v>
      </c>
      <c r="B7" s="81"/>
    </row>
    <row r="8" spans="1:2" x14ac:dyDescent="0.25">
      <c r="A8" s="84" t="s">
        <v>30</v>
      </c>
      <c r="B8" s="81"/>
    </row>
    <row r="9" spans="1:2" x14ac:dyDescent="0.25">
      <c r="A9" s="84" t="s">
        <v>31</v>
      </c>
      <c r="B9" s="81"/>
    </row>
    <row r="10" spans="1:2" x14ac:dyDescent="0.25">
      <c r="A10" s="84" t="s">
        <v>32</v>
      </c>
      <c r="B10" s="81"/>
    </row>
    <row r="11" spans="1:2" x14ac:dyDescent="0.25">
      <c r="A11" s="84" t="s">
        <v>33</v>
      </c>
      <c r="B11" s="81"/>
    </row>
    <row r="12" spans="1:2" x14ac:dyDescent="0.25">
      <c r="A12" s="1"/>
      <c r="B12" s="1"/>
    </row>
    <row r="13" spans="1:2" x14ac:dyDescent="0.25">
      <c r="A13" s="5"/>
      <c r="B13" s="1"/>
    </row>
    <row r="14" spans="1:2" x14ac:dyDescent="0.25">
      <c r="A14" s="85" t="s">
        <v>29</v>
      </c>
      <c r="B14" s="81"/>
    </row>
    <row r="15" spans="1:2" ht="15" customHeight="1" x14ac:dyDescent="0.3">
      <c r="A15" s="8" t="s">
        <v>34</v>
      </c>
      <c r="B15" s="10" t="s">
        <v>35</v>
      </c>
    </row>
    <row r="16" spans="1:2" x14ac:dyDescent="0.25">
      <c r="A16" s="8" t="s">
        <v>36</v>
      </c>
      <c r="B16" s="8" t="s">
        <v>37</v>
      </c>
    </row>
    <row r="17" spans="1:2" x14ac:dyDescent="0.25">
      <c r="A17" s="8" t="s">
        <v>38</v>
      </c>
      <c r="B17" s="8" t="s">
        <v>39</v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85" t="s">
        <v>30</v>
      </c>
      <c r="B20" s="81"/>
    </row>
    <row r="21" spans="1:2" x14ac:dyDescent="0.25">
      <c r="A21" s="84" t="s">
        <v>40</v>
      </c>
      <c r="B21" s="81"/>
    </row>
    <row r="22" spans="1:2" x14ac:dyDescent="0.25">
      <c r="A22" s="84" t="s">
        <v>41</v>
      </c>
      <c r="B22" s="8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85" t="s">
        <v>42</v>
      </c>
      <c r="B25" s="8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85" t="s">
        <v>32</v>
      </c>
      <c r="B28" s="81"/>
    </row>
    <row r="29" spans="1:2" ht="13.2" x14ac:dyDescent="0.25">
      <c r="A29" s="84" t="s">
        <v>43</v>
      </c>
      <c r="B29" s="81"/>
    </row>
    <row r="30" spans="1:2" ht="13.2" x14ac:dyDescent="0.25">
      <c r="A30" s="84" t="s">
        <v>44</v>
      </c>
      <c r="B30" s="81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85" t="s">
        <v>33</v>
      </c>
      <c r="B33" s="81"/>
    </row>
    <row r="34" spans="1:2" ht="13.2" x14ac:dyDescent="0.25">
      <c r="A34" s="84" t="s">
        <v>45</v>
      </c>
      <c r="B34" s="81"/>
    </row>
    <row r="35" spans="1:2" ht="13.2" x14ac:dyDescent="0.25">
      <c r="A35" s="86"/>
      <c r="B35" s="81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79"/>
  <sheetViews>
    <sheetView tabSelected="1" topLeftCell="B3" workbookViewId="0">
      <selection activeCell="N29" sqref="N29"/>
    </sheetView>
  </sheetViews>
  <sheetFormatPr defaultColWidth="14.44140625" defaultRowHeight="15" customHeight="1" x14ac:dyDescent="0.25"/>
  <cols>
    <col min="1" max="1" width="38.88671875" customWidth="1"/>
    <col min="2" max="5" width="14.88671875" customWidth="1"/>
    <col min="6" max="6" width="10.6640625" customWidth="1"/>
    <col min="7" max="7" width="39.44140625" customWidth="1"/>
    <col min="8" max="8" width="16.33203125" customWidth="1"/>
    <col min="9" max="9" width="15.5546875" customWidth="1"/>
    <col min="10" max="10" width="14.88671875" customWidth="1"/>
    <col min="11" max="11" width="22.21875" bestFit="1" customWidth="1"/>
    <col min="12" max="12" width="10.6640625" customWidth="1"/>
    <col min="13" max="13" width="39.44140625" customWidth="1"/>
    <col min="14" max="14" width="16.109375" customWidth="1"/>
    <col min="15" max="15" width="20.109375" customWidth="1"/>
    <col min="16" max="16" width="18.5546875" customWidth="1"/>
    <col min="17" max="27" width="10.6640625" customWidth="1"/>
  </cols>
  <sheetData>
    <row r="1" spans="1:27" ht="15" customHeight="1" x14ac:dyDescent="0.25">
      <c r="A1" s="24" t="s">
        <v>46</v>
      </c>
    </row>
    <row r="2" spans="1:27" ht="12.75" customHeight="1" x14ac:dyDescent="0.25">
      <c r="A2" s="3" t="s">
        <v>1</v>
      </c>
      <c r="B2" s="38" t="s">
        <v>47</v>
      </c>
      <c r="C2" s="3"/>
      <c r="D2" s="38"/>
      <c r="E2" s="38"/>
      <c r="F2" s="2"/>
      <c r="G2" s="3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5">
      <c r="A3" s="3"/>
      <c r="B3" s="38" t="s">
        <v>48</v>
      </c>
      <c r="C3" s="3"/>
      <c r="D3" s="38"/>
      <c r="E3" s="38"/>
      <c r="F3" s="2"/>
      <c r="G3" s="3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5">
      <c r="A4" s="37"/>
      <c r="B4" s="38"/>
      <c r="C4" s="3"/>
      <c r="D4" s="38"/>
      <c r="E4" s="38"/>
      <c r="F4" s="2"/>
      <c r="G4" s="3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76" t="s">
        <v>49</v>
      </c>
      <c r="B5" s="77"/>
      <c r="C5" s="77"/>
      <c r="D5" s="77"/>
      <c r="E5" s="87"/>
      <c r="F5" s="2"/>
      <c r="G5" s="76" t="s">
        <v>50</v>
      </c>
      <c r="H5" s="77"/>
      <c r="I5" s="77"/>
      <c r="J5" s="77"/>
      <c r="K5" s="87"/>
      <c r="L5" s="2"/>
      <c r="M5" s="76" t="s">
        <v>51</v>
      </c>
      <c r="N5" s="77"/>
      <c r="O5" s="77"/>
      <c r="P5" s="77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5">
      <c r="A6" s="78" t="s">
        <v>3</v>
      </c>
      <c r="B6" s="25" t="s">
        <v>4</v>
      </c>
      <c r="C6" s="26" t="s">
        <v>5</v>
      </c>
      <c r="D6" s="26" t="s">
        <v>6</v>
      </c>
      <c r="E6" s="88"/>
      <c r="F6" s="2"/>
      <c r="G6" s="78" t="s">
        <v>3</v>
      </c>
      <c r="H6" s="25" t="s">
        <v>4</v>
      </c>
      <c r="I6" s="26" t="s">
        <v>5</v>
      </c>
      <c r="J6" s="26" t="s">
        <v>6</v>
      </c>
      <c r="K6" s="110"/>
      <c r="L6" s="2"/>
      <c r="M6" s="78" t="s">
        <v>3</v>
      </c>
      <c r="N6" s="25" t="s">
        <v>4</v>
      </c>
      <c r="O6" s="26" t="s">
        <v>5</v>
      </c>
      <c r="P6" s="26" t="s">
        <v>6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5">
      <c r="A7" s="79"/>
      <c r="B7" s="27" t="s">
        <v>8</v>
      </c>
      <c r="C7" s="28" t="s">
        <v>8</v>
      </c>
      <c r="D7" s="28" t="s">
        <v>8</v>
      </c>
      <c r="E7" s="110"/>
      <c r="F7" s="2"/>
      <c r="G7" s="79"/>
      <c r="H7" s="27" t="s">
        <v>8</v>
      </c>
      <c r="I7" s="28" t="s">
        <v>8</v>
      </c>
      <c r="J7" s="28" t="s">
        <v>8</v>
      </c>
      <c r="K7" s="110"/>
      <c r="L7" s="2"/>
      <c r="M7" s="79"/>
      <c r="N7" s="27" t="s">
        <v>8</v>
      </c>
      <c r="O7" s="28" t="s">
        <v>8</v>
      </c>
      <c r="P7" s="28" t="s">
        <v>8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5">
      <c r="A8" s="62" t="s">
        <v>9</v>
      </c>
      <c r="B8" s="40"/>
      <c r="C8" s="40"/>
      <c r="D8" s="40"/>
      <c r="E8" s="89"/>
      <c r="F8" s="2"/>
      <c r="G8" s="62" t="s">
        <v>9</v>
      </c>
      <c r="H8" s="40"/>
      <c r="I8" s="40"/>
      <c r="J8" s="40"/>
      <c r="K8" s="89"/>
      <c r="L8" s="2"/>
      <c r="M8" s="62" t="s">
        <v>9</v>
      </c>
      <c r="N8" s="40"/>
      <c r="O8" s="40"/>
      <c r="P8" s="40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5">
      <c r="A9" s="63" t="s">
        <v>10</v>
      </c>
      <c r="B9" s="40">
        <v>2362</v>
      </c>
      <c r="C9" s="40">
        <f t="shared" ref="C9:D9" si="0">C20</f>
        <v>2449.1976</v>
      </c>
      <c r="D9" s="40">
        <f t="shared" si="0"/>
        <v>2517.36624648</v>
      </c>
      <c r="E9" s="89"/>
      <c r="F9" s="2"/>
      <c r="G9" s="63" t="s">
        <v>10</v>
      </c>
      <c r="H9" s="40">
        <v>2362</v>
      </c>
      <c r="I9" s="40">
        <f t="shared" ref="I9:J9" si="1">I20</f>
        <v>2414.1289999999999</v>
      </c>
      <c r="J9" s="40">
        <f t="shared" si="1"/>
        <v>2445.2044508999998</v>
      </c>
      <c r="K9" s="89"/>
      <c r="L9" s="2"/>
      <c r="M9" s="63" t="s">
        <v>10</v>
      </c>
      <c r="N9" s="40">
        <v>2362</v>
      </c>
      <c r="O9" s="40">
        <f>C9-I9</f>
        <v>35.06860000000006</v>
      </c>
      <c r="P9" s="40">
        <f>D9-J9</f>
        <v>72.161795580000216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5">
      <c r="A10" s="64" t="s">
        <v>11</v>
      </c>
      <c r="B10" s="43">
        <v>-1795.9</v>
      </c>
      <c r="C10" s="43">
        <f>-C22</f>
        <v>-1862.3026628281116</v>
      </c>
      <c r="D10" s="43">
        <f>-D22</f>
        <v>-1914.1362314471126</v>
      </c>
      <c r="E10" s="89"/>
      <c r="F10" s="2"/>
      <c r="G10" s="64" t="s">
        <v>11</v>
      </c>
      <c r="H10" s="43">
        <v>-1795.9</v>
      </c>
      <c r="I10" s="43">
        <f>-I22</f>
        <v>-1835.6374614733274</v>
      </c>
      <c r="J10" s="43">
        <f>-J22</f>
        <v>-1859.2663818020319</v>
      </c>
      <c r="K10" s="89"/>
      <c r="L10" s="2"/>
      <c r="M10" s="64" t="s">
        <v>11</v>
      </c>
      <c r="N10" s="43">
        <v>-1795.9</v>
      </c>
      <c r="O10" s="43">
        <f>C10-I10</f>
        <v>-26.665201354784131</v>
      </c>
      <c r="P10" s="43">
        <f>D10-J10</f>
        <v>-54.869849645080649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5">
      <c r="A11" s="54" t="s">
        <v>12</v>
      </c>
      <c r="B11" s="45">
        <f t="shared" ref="B11:D11" si="2">SUM(B9:B10)</f>
        <v>566.09999999999991</v>
      </c>
      <c r="C11" s="45">
        <f t="shared" si="2"/>
        <v>586.89493717188839</v>
      </c>
      <c r="D11" s="45">
        <f t="shared" si="2"/>
        <v>603.23001503288742</v>
      </c>
      <c r="E11" s="49"/>
      <c r="F11" s="2"/>
      <c r="G11" s="54" t="s">
        <v>12</v>
      </c>
      <c r="H11" s="45">
        <f t="shared" ref="H11:J11" si="3">SUM(H9:H10)</f>
        <v>566.09999999999991</v>
      </c>
      <c r="I11" s="45">
        <f t="shared" si="3"/>
        <v>578.49153852667246</v>
      </c>
      <c r="J11" s="45">
        <f t="shared" si="3"/>
        <v>585.93806909796785</v>
      </c>
      <c r="K11" s="49"/>
      <c r="L11" s="2"/>
      <c r="M11" s="54" t="s">
        <v>12</v>
      </c>
      <c r="N11" s="45">
        <f>SUM(N9:N10)</f>
        <v>566.09999999999991</v>
      </c>
      <c r="O11" s="45">
        <f>C11-I11</f>
        <v>8.4033986452159297</v>
      </c>
      <c r="P11" s="45">
        <f>D11-J11</f>
        <v>17.291945934919568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5">
      <c r="A12" s="63" t="s">
        <v>52</v>
      </c>
      <c r="B12" s="40">
        <v>-27</v>
      </c>
      <c r="C12" s="65">
        <v>-27</v>
      </c>
      <c r="D12" s="65">
        <v>-27</v>
      </c>
      <c r="E12" s="105"/>
      <c r="F12" s="2"/>
      <c r="G12" s="63" t="s">
        <v>52</v>
      </c>
      <c r="H12" s="40">
        <v>-27</v>
      </c>
      <c r="I12" s="65">
        <v>-27</v>
      </c>
      <c r="J12" s="65">
        <v>-27</v>
      </c>
      <c r="K12" s="105"/>
      <c r="L12" s="2"/>
      <c r="M12" s="63" t="s">
        <v>52</v>
      </c>
      <c r="N12" s="40">
        <v>-27</v>
      </c>
      <c r="O12" s="40">
        <f>C12-I12</f>
        <v>0</v>
      </c>
      <c r="P12" s="40">
        <f>D12-J12</f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 x14ac:dyDescent="0.25">
      <c r="A13" s="63" t="s">
        <v>14</v>
      </c>
      <c r="B13" s="40">
        <v>-44.9</v>
      </c>
      <c r="C13" s="66">
        <v>-45</v>
      </c>
      <c r="D13" s="66">
        <v>-45</v>
      </c>
      <c r="E13" s="106"/>
      <c r="F13" s="2"/>
      <c r="G13" s="63" t="s">
        <v>14</v>
      </c>
      <c r="H13" s="40">
        <v>-44.9</v>
      </c>
      <c r="I13" s="66">
        <v>-45</v>
      </c>
      <c r="J13" s="66">
        <v>-45</v>
      </c>
      <c r="K13" s="106"/>
      <c r="L13" s="2"/>
      <c r="M13" s="63" t="s">
        <v>14</v>
      </c>
      <c r="N13" s="40">
        <v>-44.9</v>
      </c>
      <c r="O13" s="40">
        <f>C13-I13</f>
        <v>0</v>
      </c>
      <c r="P13" s="40">
        <f>D13-J13</f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5">
      <c r="A14" s="29" t="s">
        <v>15</v>
      </c>
      <c r="B14" s="12">
        <v>-293.8</v>
      </c>
      <c r="C14" s="66">
        <v>-294</v>
      </c>
      <c r="D14" s="30">
        <v>-294</v>
      </c>
      <c r="E14" s="106"/>
      <c r="F14" s="2"/>
      <c r="G14" s="29" t="s">
        <v>15</v>
      </c>
      <c r="H14" s="12">
        <v>-293.8</v>
      </c>
      <c r="I14" s="30">
        <v>-294</v>
      </c>
      <c r="J14" s="30">
        <v>-294</v>
      </c>
      <c r="K14" s="106"/>
      <c r="L14" s="2"/>
      <c r="M14" s="29" t="s">
        <v>15</v>
      </c>
      <c r="N14" s="12">
        <v>-293.8</v>
      </c>
      <c r="O14" s="12">
        <f>C14-I14</f>
        <v>0</v>
      </c>
      <c r="P14" s="12">
        <f>D14-J14</f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5">
      <c r="A15" s="31" t="s">
        <v>16</v>
      </c>
      <c r="B15" s="45">
        <f t="shared" ref="B15:D15" si="4">SUM(B11:B14)</f>
        <v>200.39999999999992</v>
      </c>
      <c r="C15" s="115">
        <f t="shared" si="4"/>
        <v>220.89493717188839</v>
      </c>
      <c r="D15" s="45">
        <f t="shared" si="4"/>
        <v>237.23001503288742</v>
      </c>
      <c r="F15" s="2"/>
      <c r="G15" s="31" t="s">
        <v>16</v>
      </c>
      <c r="H15" s="45">
        <f t="shared" ref="H15:J15" si="5">SUM(H11:H14)</f>
        <v>200.39999999999992</v>
      </c>
      <c r="I15" s="45">
        <f t="shared" si="5"/>
        <v>212.49153852667246</v>
      </c>
      <c r="J15" s="45">
        <f t="shared" si="5"/>
        <v>219.93806909796785</v>
      </c>
      <c r="K15" s="49"/>
      <c r="L15" s="2"/>
      <c r="M15" s="31" t="s">
        <v>16</v>
      </c>
      <c r="N15" s="45">
        <f>SUM(N11:N14)</f>
        <v>200.39999999999992</v>
      </c>
      <c r="O15" s="61">
        <f>C15-I15</f>
        <v>8.4033986452159297</v>
      </c>
      <c r="P15" s="61">
        <f>D15-J15</f>
        <v>17.291945934919568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 x14ac:dyDescent="0.25">
      <c r="A16" s="67"/>
      <c r="B16" s="47"/>
      <c r="C16" s="113">
        <v>0.105</v>
      </c>
      <c r="D16" s="114">
        <v>7.2400000000000006E-2</v>
      </c>
      <c r="E16" s="112" t="s">
        <v>118</v>
      </c>
      <c r="F16" s="2"/>
      <c r="G16" s="67"/>
      <c r="H16" s="47"/>
      <c r="I16" s="114">
        <v>0.06</v>
      </c>
      <c r="J16" s="114">
        <v>3.7699999999999997E-2</v>
      </c>
      <c r="K16" s="116" t="s">
        <v>120</v>
      </c>
      <c r="L16" s="2"/>
      <c r="M16" s="67"/>
      <c r="N16" s="47"/>
      <c r="O16" s="117">
        <v>4.2000000000000003E-2</v>
      </c>
      <c r="P16" s="117">
        <v>3.9600000000000003E-2</v>
      </c>
      <c r="Q16" s="118" t="s">
        <v>121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30" ht="12.75" customHeight="1" x14ac:dyDescent="0.25">
      <c r="A17" s="48" t="s">
        <v>17</v>
      </c>
      <c r="B17" s="14"/>
      <c r="C17" s="14"/>
      <c r="D17" s="14"/>
      <c r="E17" s="49"/>
      <c r="F17" s="2"/>
      <c r="G17" s="48" t="s">
        <v>17</v>
      </c>
      <c r="H17" s="14"/>
      <c r="I17" s="14"/>
      <c r="J17" s="14"/>
      <c r="K17" s="49"/>
      <c r="L17" s="2"/>
      <c r="M17" s="48" t="s">
        <v>17</v>
      </c>
      <c r="N17" s="14"/>
      <c r="O17" s="14"/>
      <c r="P17" s="1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30" ht="12.75" customHeight="1" x14ac:dyDescent="0.25">
      <c r="A18" s="50" t="s">
        <v>18</v>
      </c>
      <c r="B18" s="68">
        <v>1354</v>
      </c>
      <c r="C18" s="69">
        <f>B18*(AVERAGE(C21,D21)+1)</f>
        <v>1441.1976</v>
      </c>
      <c r="D18" s="69">
        <f>C18*(AVERAGE(D21,E21)+1)</f>
        <v>1509.3662464799997</v>
      </c>
      <c r="E18" s="107"/>
      <c r="F18" s="2"/>
      <c r="G18" s="50" t="s">
        <v>18</v>
      </c>
      <c r="H18" s="68">
        <v>1354</v>
      </c>
      <c r="I18" s="93">
        <f>H18*(AVERAGE(I21,J21)+1)</f>
        <v>1406.1289999999999</v>
      </c>
      <c r="J18" s="93">
        <f>I18*(AVERAGE(J21,K21)+1)</f>
        <v>1437.2044509</v>
      </c>
      <c r="K18" s="107"/>
      <c r="L18" s="2"/>
      <c r="M18" s="50" t="s">
        <v>18</v>
      </c>
      <c r="N18" s="68">
        <v>1354</v>
      </c>
      <c r="O18" s="45">
        <f>C18-I18</f>
        <v>35.06860000000006</v>
      </c>
      <c r="P18" s="45">
        <f>D18-J18</f>
        <v>72.161795579999762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30" ht="12.75" customHeight="1" x14ac:dyDescent="0.25">
      <c r="A19" s="51" t="s">
        <v>19</v>
      </c>
      <c r="B19" s="32">
        <v>1008</v>
      </c>
      <c r="C19" s="70">
        <v>1008</v>
      </c>
      <c r="D19" s="70">
        <v>1008</v>
      </c>
      <c r="E19" s="108"/>
      <c r="F19" s="2"/>
      <c r="G19" s="51" t="s">
        <v>19</v>
      </c>
      <c r="H19" s="32">
        <v>1008</v>
      </c>
      <c r="I19" s="70">
        <v>1008</v>
      </c>
      <c r="J19" s="70">
        <v>1008</v>
      </c>
      <c r="K19" s="108"/>
      <c r="L19" s="2"/>
      <c r="M19" s="51" t="s">
        <v>19</v>
      </c>
      <c r="N19" s="32">
        <v>1008</v>
      </c>
      <c r="O19" s="61">
        <f>C19-I19</f>
        <v>0</v>
      </c>
      <c r="P19" s="61">
        <f>D19-J19</f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0" ht="12.75" customHeight="1" x14ac:dyDescent="0.25">
      <c r="A20" s="71" t="s">
        <v>10</v>
      </c>
      <c r="B20" s="18">
        <f t="shared" ref="B20:D20" si="6">SUM(B18:B19)</f>
        <v>2362</v>
      </c>
      <c r="C20" s="18">
        <f t="shared" si="6"/>
        <v>2449.1976</v>
      </c>
      <c r="D20" s="18">
        <f t="shared" si="6"/>
        <v>2517.36624648</v>
      </c>
      <c r="E20" s="90"/>
      <c r="F20" s="2"/>
      <c r="G20" s="71" t="s">
        <v>10</v>
      </c>
      <c r="H20" s="18">
        <f t="shared" ref="H20:J20" si="7">SUM(H18:H19)</f>
        <v>2362</v>
      </c>
      <c r="I20" s="18">
        <f t="shared" si="7"/>
        <v>2414.1289999999999</v>
      </c>
      <c r="J20" s="18">
        <f t="shared" si="7"/>
        <v>2445.2044508999998</v>
      </c>
      <c r="K20" s="111"/>
      <c r="L20" s="2"/>
      <c r="M20" s="71" t="s">
        <v>10</v>
      </c>
      <c r="N20" s="18">
        <f>SUM(N18:N19)</f>
        <v>2362</v>
      </c>
      <c r="O20" s="61">
        <f>C20-I20</f>
        <v>35.06860000000006</v>
      </c>
      <c r="P20" s="61">
        <f>D20-J20</f>
        <v>72.161795580000216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0" ht="12.75" customHeight="1" x14ac:dyDescent="0.25">
      <c r="A21" s="51"/>
      <c r="B21" s="45"/>
      <c r="C21" s="101">
        <v>8.1500000000000003E-2</v>
      </c>
      <c r="D21" s="101">
        <v>4.7300000000000002E-2</v>
      </c>
      <c r="E21" s="49" t="s">
        <v>116</v>
      </c>
      <c r="F21" s="2"/>
      <c r="G21" s="51"/>
      <c r="H21" s="33"/>
      <c r="I21" s="92">
        <v>5.4899999999999997E-2</v>
      </c>
      <c r="J21" s="91">
        <v>2.2100000000000002E-2</v>
      </c>
      <c r="K21" s="90" t="s">
        <v>117</v>
      </c>
      <c r="L21" s="2"/>
      <c r="M21" s="51"/>
      <c r="N21" s="33"/>
      <c r="O21" s="33"/>
      <c r="P21" s="3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0" ht="12.75" customHeight="1" x14ac:dyDescent="0.25">
      <c r="A22" s="35" t="s">
        <v>11</v>
      </c>
      <c r="B22" s="18">
        <v>1796</v>
      </c>
      <c r="C22" s="18">
        <f t="shared" ref="C22:D22" si="8">(1796/2362)*C20</f>
        <v>1862.3026628281116</v>
      </c>
      <c r="D22" s="18">
        <f t="shared" si="8"/>
        <v>1914.1362314471126</v>
      </c>
      <c r="E22" s="90"/>
      <c r="F22" s="2"/>
      <c r="G22" s="35" t="s">
        <v>11</v>
      </c>
      <c r="H22" s="18">
        <v>1796</v>
      </c>
      <c r="I22" s="18">
        <f t="shared" ref="I22:J22" si="9">(1796/2362)*I20</f>
        <v>1835.6374614733274</v>
      </c>
      <c r="J22" s="18">
        <f t="shared" si="9"/>
        <v>1859.2663818020319</v>
      </c>
      <c r="K22" s="90"/>
      <c r="L22" s="2"/>
      <c r="M22" s="35" t="s">
        <v>11</v>
      </c>
      <c r="N22" s="18">
        <v>1796</v>
      </c>
      <c r="O22" s="18">
        <f>C22-I22</f>
        <v>26.665201354784131</v>
      </c>
      <c r="P22" s="18">
        <f>D22-J22</f>
        <v>54.869849645080649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0" ht="12.75" customHeight="1" x14ac:dyDescent="0.25">
      <c r="A23" s="72"/>
      <c r="B23" s="73"/>
      <c r="C23" s="73"/>
      <c r="D23" s="73"/>
      <c r="E23" s="73"/>
      <c r="F23" s="2"/>
      <c r="G23" s="72"/>
      <c r="H23" s="73"/>
      <c r="I23" s="73"/>
      <c r="J23" s="73"/>
      <c r="K23" s="73"/>
      <c r="L23" s="2"/>
      <c r="M23" s="72"/>
      <c r="N23" s="73"/>
      <c r="O23" s="73"/>
      <c r="P23" s="7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0" ht="12.75" customHeight="1" x14ac:dyDescent="0.25">
      <c r="A24" s="23" t="s">
        <v>20</v>
      </c>
      <c r="B24" s="57">
        <v>2341</v>
      </c>
      <c r="C24" s="74">
        <f>B24*(AVERAGE(C26,D26)+1)</f>
        <v>2432.1819500000001</v>
      </c>
      <c r="D24" s="74">
        <f>C24*(AVERAGE(D26,E26)+1)</f>
        <v>2556.22322945</v>
      </c>
      <c r="E24" s="109"/>
      <c r="F24" s="2"/>
      <c r="G24" s="23" t="s">
        <v>20</v>
      </c>
      <c r="H24" s="57">
        <v>2341</v>
      </c>
      <c r="I24" s="74">
        <f>H24*(AVERAGE(I26,J26)+1)</f>
        <v>2400.57845</v>
      </c>
      <c r="J24" s="74">
        <f>I24*(AVERAGE(J26,K26)+1)</f>
        <v>2467.31453091</v>
      </c>
      <c r="K24" s="109"/>
      <c r="L24" s="2"/>
      <c r="M24" s="23" t="s">
        <v>20</v>
      </c>
      <c r="N24" s="57">
        <v>2341</v>
      </c>
      <c r="O24" s="57">
        <f>C24-I24</f>
        <v>31.603500000000167</v>
      </c>
      <c r="P24" s="57">
        <f>D24-J24</f>
        <v>88.908698539999932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0" ht="12.75" customHeight="1" x14ac:dyDescent="0.25">
      <c r="A25" s="58" t="s">
        <v>21</v>
      </c>
      <c r="B25" s="57">
        <f t="shared" ref="B25:D25" si="10">B18*1000/B24/12</f>
        <v>48.198775452086004</v>
      </c>
      <c r="C25" s="57">
        <f t="shared" si="10"/>
        <v>49.379447125656036</v>
      </c>
      <c r="D25" s="57">
        <f t="shared" si="10"/>
        <v>49.205608919790258</v>
      </c>
      <c r="E25" s="56"/>
      <c r="F25" s="2"/>
      <c r="G25" s="58" t="s">
        <v>21</v>
      </c>
      <c r="H25" s="57">
        <f t="shared" ref="H25:J25" si="11">H18*1000/H24/12</f>
        <v>48.198775452086004</v>
      </c>
      <c r="I25" s="57">
        <f>I18*1000/I24/12</f>
        <v>48.812158863904934</v>
      </c>
      <c r="J25" s="57">
        <f t="shared" si="11"/>
        <v>48.541455122394666</v>
      </c>
      <c r="K25" s="56"/>
      <c r="L25" s="2"/>
      <c r="M25" s="58" t="s">
        <v>21</v>
      </c>
      <c r="N25" s="57">
        <f>N18*1000/N24/12</f>
        <v>48.198775452086004</v>
      </c>
      <c r="O25" s="36">
        <f>C25-I25</f>
        <v>0.56728826175110214</v>
      </c>
      <c r="P25" s="36">
        <f>D25-J25</f>
        <v>0.66415379739559199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30" ht="12.75" customHeight="1" x14ac:dyDescent="0.25">
      <c r="A26" s="2"/>
      <c r="B26" s="75"/>
      <c r="C26" s="103">
        <v>2.69E-2</v>
      </c>
      <c r="D26" s="103">
        <v>5.0999999999999997E-2</v>
      </c>
      <c r="E26" s="49" t="s">
        <v>116</v>
      </c>
      <c r="F26" s="2"/>
      <c r="G26" s="2"/>
      <c r="H26" s="2"/>
      <c r="I26" s="100">
        <v>2.3099999999999999E-2</v>
      </c>
      <c r="J26" s="100">
        <v>2.7799999999999998E-2</v>
      </c>
      <c r="K26" s="90" t="s">
        <v>117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30" ht="12.75" customHeight="1" x14ac:dyDescent="0.25">
      <c r="A27" s="2"/>
      <c r="B27" s="75"/>
      <c r="C27" s="75"/>
      <c r="D27" s="75"/>
      <c r="E27" s="7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0" ht="12.75" customHeight="1" x14ac:dyDescent="0.25">
      <c r="A28" s="2"/>
      <c r="B28" s="75"/>
      <c r="C28" s="75"/>
      <c r="D28" s="75"/>
      <c r="E28" s="7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ht="12.75" customHeight="1" x14ac:dyDescent="0.25">
      <c r="A29" s="2"/>
      <c r="B29" s="75"/>
      <c r="C29" s="75"/>
      <c r="D29" s="75" t="s">
        <v>119</v>
      </c>
      <c r="E29" s="7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0" ht="12.75" customHeight="1" x14ac:dyDescent="0.25">
      <c r="A30" s="2"/>
      <c r="B30" s="75"/>
      <c r="C30" s="75"/>
      <c r="D30" s="75"/>
      <c r="E30" s="7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0" ht="12.75" customHeight="1" x14ac:dyDescent="0.25">
      <c r="A31" s="2"/>
      <c r="B31" s="75"/>
      <c r="C31" s="75"/>
      <c r="D31" s="75"/>
      <c r="E31" s="75"/>
      <c r="F31" s="2"/>
      <c r="G31" s="2"/>
      <c r="H31" s="2"/>
      <c r="I31" s="90"/>
      <c r="J31" s="90"/>
      <c r="K31" s="90"/>
      <c r="L31" s="90"/>
      <c r="M31" s="10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customHeight="1" x14ac:dyDescent="0.25">
      <c r="A32" s="2"/>
      <c r="B32" s="75"/>
      <c r="C32" s="75"/>
      <c r="D32" s="75"/>
      <c r="E32" s="7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5">
      <c r="A33" s="2"/>
      <c r="B33" s="75"/>
      <c r="C33" s="75"/>
      <c r="D33" s="75"/>
      <c r="E33" s="7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5">
      <c r="A34" s="2"/>
      <c r="B34" s="75"/>
      <c r="C34" s="75"/>
      <c r="D34" s="75"/>
      <c r="E34" s="7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5">
      <c r="A35" s="2"/>
      <c r="B35" s="75"/>
      <c r="C35" s="75"/>
      <c r="D35" s="75"/>
      <c r="E35" s="7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5">
      <c r="A36" s="2"/>
      <c r="B36" s="75"/>
      <c r="C36" s="75"/>
      <c r="D36" s="75"/>
      <c r="E36" s="7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5">
      <c r="A37" s="2"/>
      <c r="B37" s="75"/>
      <c r="C37" s="75"/>
      <c r="D37" s="75"/>
      <c r="E37" s="7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5">
      <c r="A38" s="2"/>
      <c r="B38" s="75"/>
      <c r="C38" s="75"/>
      <c r="D38" s="75"/>
      <c r="E38" s="7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5">
      <c r="A39" s="2"/>
      <c r="B39" s="75"/>
      <c r="C39" s="75"/>
      <c r="D39" s="75"/>
      <c r="E39" s="7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5">
      <c r="A40" s="2"/>
      <c r="B40" s="75"/>
      <c r="C40" s="75"/>
      <c r="D40" s="75"/>
      <c r="E40" s="7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5">
      <c r="A41" s="2"/>
      <c r="B41" s="75"/>
      <c r="C41" s="75"/>
      <c r="D41" s="75"/>
      <c r="E41" s="7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5">
      <c r="A42" s="2"/>
      <c r="B42" s="75"/>
      <c r="C42" s="75"/>
      <c r="D42" s="75"/>
      <c r="E42" s="7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5">
      <c r="A43" s="2"/>
      <c r="B43" s="75"/>
      <c r="C43" s="75"/>
      <c r="D43" s="75"/>
      <c r="E43" s="7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5">
      <c r="A44" s="2"/>
      <c r="B44" s="75"/>
      <c r="C44" s="75"/>
      <c r="D44" s="75"/>
      <c r="E44" s="7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5">
      <c r="A45" s="2"/>
      <c r="B45" s="75"/>
      <c r="C45" s="75"/>
      <c r="D45" s="75"/>
      <c r="E45" s="7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5">
      <c r="A46" s="2"/>
      <c r="B46" s="75"/>
      <c r="C46" s="75"/>
      <c r="D46" s="75"/>
      <c r="E46" s="7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5">
      <c r="A47" s="2"/>
      <c r="B47" s="75"/>
      <c r="C47" s="75"/>
      <c r="D47" s="75"/>
      <c r="E47" s="7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5">
      <c r="A48" s="2"/>
      <c r="B48" s="75"/>
      <c r="C48" s="75"/>
      <c r="D48" s="75"/>
      <c r="E48" s="7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5">
      <c r="A49" s="2"/>
      <c r="B49" s="75"/>
      <c r="C49" s="75"/>
      <c r="D49" s="75"/>
      <c r="E49" s="7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5">
      <c r="A50" s="2"/>
      <c r="B50" s="75"/>
      <c r="C50" s="75"/>
      <c r="D50" s="75"/>
      <c r="E50" s="7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5">
      <c r="A51" s="2"/>
      <c r="B51" s="75"/>
      <c r="C51" s="75"/>
      <c r="D51" s="75"/>
      <c r="E51" s="7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5">
      <c r="A52" s="2"/>
      <c r="B52" s="75"/>
      <c r="C52" s="75"/>
      <c r="D52" s="75"/>
      <c r="E52" s="7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5">
      <c r="A53" s="2"/>
      <c r="B53" s="75"/>
      <c r="C53" s="75"/>
      <c r="D53" s="75"/>
      <c r="E53" s="7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5">
      <c r="A54" s="2"/>
      <c r="B54" s="75"/>
      <c r="C54" s="75"/>
      <c r="D54" s="75"/>
      <c r="E54" s="7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5">
      <c r="A55" s="2"/>
      <c r="B55" s="75"/>
      <c r="C55" s="75"/>
      <c r="D55" s="75"/>
      <c r="E55" s="7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5">
      <c r="A56" s="2"/>
      <c r="B56" s="75"/>
      <c r="C56" s="75"/>
      <c r="D56" s="75"/>
      <c r="E56" s="7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5">
      <c r="A57" s="2"/>
      <c r="B57" s="75"/>
      <c r="C57" s="75"/>
      <c r="D57" s="75"/>
      <c r="E57" s="7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5">
      <c r="A58" s="2"/>
      <c r="B58" s="75"/>
      <c r="C58" s="75"/>
      <c r="D58" s="75"/>
      <c r="E58" s="7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5">
      <c r="A59" s="2"/>
      <c r="B59" s="75"/>
      <c r="C59" s="75"/>
      <c r="D59" s="75"/>
      <c r="E59" s="7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5">
      <c r="A60" s="2"/>
      <c r="B60" s="75"/>
      <c r="C60" s="75"/>
      <c r="D60" s="75"/>
      <c r="E60" s="7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5">
      <c r="A61" s="2"/>
      <c r="B61" s="75"/>
      <c r="C61" s="75"/>
      <c r="D61" s="75"/>
      <c r="E61" s="7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5">
      <c r="A62" s="2"/>
      <c r="B62" s="75"/>
      <c r="C62" s="75"/>
      <c r="D62" s="75"/>
      <c r="E62" s="7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5">
      <c r="A63" s="2"/>
      <c r="B63" s="75"/>
      <c r="C63" s="75"/>
      <c r="D63" s="75"/>
      <c r="E63" s="7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5">
      <c r="A64" s="2"/>
      <c r="B64" s="75"/>
      <c r="C64" s="75"/>
      <c r="D64" s="75"/>
      <c r="E64" s="7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5">
      <c r="A65" s="2"/>
      <c r="B65" s="75"/>
      <c r="C65" s="75"/>
      <c r="D65" s="75"/>
      <c r="E65" s="7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5">
      <c r="A66" s="2"/>
      <c r="B66" s="75"/>
      <c r="C66" s="75"/>
      <c r="D66" s="75"/>
      <c r="E66" s="7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5">
      <c r="A67" s="2"/>
      <c r="B67" s="75"/>
      <c r="C67" s="75"/>
      <c r="D67" s="75"/>
      <c r="E67" s="7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5">
      <c r="A68" s="2"/>
      <c r="B68" s="75"/>
      <c r="C68" s="75"/>
      <c r="D68" s="75"/>
      <c r="E68" s="7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5">
      <c r="A69" s="2"/>
      <c r="B69" s="75"/>
      <c r="C69" s="75"/>
      <c r="D69" s="75"/>
      <c r="E69" s="7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5">
      <c r="A70" s="2"/>
      <c r="B70" s="75"/>
      <c r="C70" s="75"/>
      <c r="D70" s="75"/>
      <c r="E70" s="7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5">
      <c r="A71" s="2"/>
      <c r="B71" s="75"/>
      <c r="C71" s="75"/>
      <c r="D71" s="75"/>
      <c r="E71" s="7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5">
      <c r="A72" s="2"/>
      <c r="B72" s="75"/>
      <c r="C72" s="75"/>
      <c r="D72" s="75"/>
      <c r="E72" s="7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5">
      <c r="A73" s="2"/>
      <c r="B73" s="75"/>
      <c r="C73" s="75"/>
      <c r="D73" s="75"/>
      <c r="E73" s="7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5">
      <c r="A74" s="2"/>
      <c r="B74" s="75"/>
      <c r="C74" s="75"/>
      <c r="D74" s="75"/>
      <c r="E74" s="7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5">
      <c r="A75" s="2"/>
      <c r="B75" s="75"/>
      <c r="C75" s="75"/>
      <c r="D75" s="75"/>
      <c r="E75" s="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5">
      <c r="A76" s="2"/>
      <c r="B76" s="75"/>
      <c r="C76" s="75"/>
      <c r="D76" s="75"/>
      <c r="E76" s="7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5">
      <c r="A77" s="2"/>
      <c r="B77" s="75"/>
      <c r="C77" s="75"/>
      <c r="D77" s="75"/>
      <c r="E77" s="7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5">
      <c r="A78" s="2"/>
      <c r="B78" s="75"/>
      <c r="C78" s="75"/>
      <c r="D78" s="75"/>
      <c r="E78" s="7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5">
      <c r="A79" s="2"/>
      <c r="B79" s="75"/>
      <c r="C79" s="75"/>
      <c r="D79" s="75"/>
      <c r="E79" s="7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5">
      <c r="A80" s="2"/>
      <c r="B80" s="75"/>
      <c r="C80" s="75"/>
      <c r="D80" s="75"/>
      <c r="E80" s="7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5">
      <c r="A81" s="2"/>
      <c r="B81" s="75"/>
      <c r="C81" s="75"/>
      <c r="D81" s="75"/>
      <c r="E81" s="7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5">
      <c r="A82" s="2"/>
      <c r="B82" s="75"/>
      <c r="C82" s="75"/>
      <c r="D82" s="75"/>
      <c r="E82" s="7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5">
      <c r="A83" s="2"/>
      <c r="B83" s="75"/>
      <c r="C83" s="75"/>
      <c r="D83" s="75"/>
      <c r="E83" s="7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5">
      <c r="A84" s="2"/>
      <c r="B84" s="75"/>
      <c r="C84" s="75"/>
      <c r="D84" s="75"/>
      <c r="E84" s="7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5">
      <c r="A85" s="2"/>
      <c r="B85" s="75"/>
      <c r="C85" s="75"/>
      <c r="D85" s="75"/>
      <c r="E85" s="7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5">
      <c r="A86" s="2"/>
      <c r="B86" s="75"/>
      <c r="C86" s="75"/>
      <c r="D86" s="75"/>
      <c r="E86" s="7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5">
      <c r="A87" s="2"/>
      <c r="B87" s="75"/>
      <c r="C87" s="75"/>
      <c r="D87" s="75"/>
      <c r="E87" s="7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5">
      <c r="A88" s="2"/>
      <c r="B88" s="75"/>
      <c r="C88" s="75"/>
      <c r="D88" s="75"/>
      <c r="E88" s="7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5">
      <c r="A89" s="2"/>
      <c r="B89" s="75"/>
      <c r="C89" s="75"/>
      <c r="D89" s="75"/>
      <c r="E89" s="7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5">
      <c r="A90" s="2"/>
      <c r="B90" s="75"/>
      <c r="C90" s="75"/>
      <c r="D90" s="75"/>
      <c r="E90" s="7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5">
      <c r="A91" s="2"/>
      <c r="B91" s="75"/>
      <c r="C91" s="75"/>
      <c r="D91" s="75"/>
      <c r="E91" s="7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5">
      <c r="A92" s="2"/>
      <c r="B92" s="75"/>
      <c r="C92" s="75"/>
      <c r="D92" s="75"/>
      <c r="E92" s="7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5">
      <c r="A93" s="2"/>
      <c r="B93" s="75"/>
      <c r="C93" s="75"/>
      <c r="D93" s="75"/>
      <c r="E93" s="7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5">
      <c r="A94" s="2"/>
      <c r="B94" s="75"/>
      <c r="C94" s="75"/>
      <c r="D94" s="75"/>
      <c r="E94" s="7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5">
      <c r="A95" s="2"/>
      <c r="B95" s="75"/>
      <c r="C95" s="75"/>
      <c r="D95" s="75"/>
      <c r="E95" s="7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5">
      <c r="A96" s="2"/>
      <c r="B96" s="75"/>
      <c r="C96" s="75"/>
      <c r="D96" s="75"/>
      <c r="E96" s="7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5">
      <c r="A97" s="2"/>
      <c r="B97" s="75"/>
      <c r="C97" s="75"/>
      <c r="D97" s="75"/>
      <c r="E97" s="7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5">
      <c r="A98" s="2"/>
      <c r="B98" s="75"/>
      <c r="C98" s="75"/>
      <c r="D98" s="75"/>
      <c r="E98" s="7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5">
      <c r="A99" s="2"/>
      <c r="B99" s="75"/>
      <c r="C99" s="75"/>
      <c r="D99" s="75"/>
      <c r="E99" s="7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5">
      <c r="A100" s="2"/>
      <c r="B100" s="75"/>
      <c r="C100" s="75"/>
      <c r="D100" s="75"/>
      <c r="E100" s="7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5">
      <c r="A101" s="2"/>
      <c r="B101" s="75"/>
      <c r="C101" s="75"/>
      <c r="D101" s="75"/>
      <c r="E101" s="7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5">
      <c r="A102" s="2"/>
      <c r="B102" s="75"/>
      <c r="C102" s="75"/>
      <c r="D102" s="75"/>
      <c r="E102" s="7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5">
      <c r="A103" s="2"/>
      <c r="B103" s="75"/>
      <c r="C103" s="75"/>
      <c r="D103" s="75"/>
      <c r="E103" s="7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5">
      <c r="A104" s="2"/>
      <c r="B104" s="75"/>
      <c r="C104" s="75"/>
      <c r="D104" s="75"/>
      <c r="E104" s="7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5">
      <c r="A105" s="2"/>
      <c r="B105" s="75"/>
      <c r="C105" s="75"/>
      <c r="D105" s="75"/>
      <c r="E105" s="7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5">
      <c r="A106" s="2"/>
      <c r="B106" s="75"/>
      <c r="C106" s="75"/>
      <c r="D106" s="75"/>
      <c r="E106" s="7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5">
      <c r="A107" s="2"/>
      <c r="B107" s="75"/>
      <c r="C107" s="75"/>
      <c r="D107" s="75"/>
      <c r="E107" s="7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5">
      <c r="A108" s="2"/>
      <c r="B108" s="75"/>
      <c r="C108" s="75"/>
      <c r="D108" s="75"/>
      <c r="E108" s="7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5">
      <c r="A109" s="2"/>
      <c r="B109" s="75"/>
      <c r="C109" s="75"/>
      <c r="D109" s="75"/>
      <c r="E109" s="7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5">
      <c r="A110" s="2"/>
      <c r="B110" s="75"/>
      <c r="C110" s="75"/>
      <c r="D110" s="75"/>
      <c r="E110" s="7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5">
      <c r="A111" s="2"/>
      <c r="B111" s="75"/>
      <c r="C111" s="75"/>
      <c r="D111" s="75"/>
      <c r="E111" s="7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5">
      <c r="A112" s="2"/>
      <c r="B112" s="75"/>
      <c r="C112" s="75"/>
      <c r="D112" s="75"/>
      <c r="E112" s="7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5">
      <c r="A113" s="2"/>
      <c r="B113" s="75"/>
      <c r="C113" s="75"/>
      <c r="D113" s="75"/>
      <c r="E113" s="7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5">
      <c r="A114" s="2"/>
      <c r="B114" s="75"/>
      <c r="C114" s="75"/>
      <c r="D114" s="75"/>
      <c r="E114" s="7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5">
      <c r="A115" s="2"/>
      <c r="B115" s="75"/>
      <c r="C115" s="75"/>
      <c r="D115" s="75"/>
      <c r="E115" s="7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5">
      <c r="A116" s="2"/>
      <c r="B116" s="75"/>
      <c r="C116" s="75"/>
      <c r="D116" s="75"/>
      <c r="E116" s="7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5">
      <c r="A117" s="2"/>
      <c r="B117" s="75"/>
      <c r="C117" s="75"/>
      <c r="D117" s="75"/>
      <c r="E117" s="7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5">
      <c r="A118" s="2"/>
      <c r="B118" s="75"/>
      <c r="C118" s="75"/>
      <c r="D118" s="75"/>
      <c r="E118" s="7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5">
      <c r="A119" s="2"/>
      <c r="B119" s="75"/>
      <c r="C119" s="75"/>
      <c r="D119" s="75"/>
      <c r="E119" s="7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5">
      <c r="A120" s="2"/>
      <c r="B120" s="75"/>
      <c r="C120" s="75"/>
      <c r="D120" s="75"/>
      <c r="E120" s="7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5">
      <c r="A121" s="2"/>
      <c r="B121" s="75"/>
      <c r="C121" s="75"/>
      <c r="D121" s="75"/>
      <c r="E121" s="7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5">
      <c r="A122" s="2"/>
      <c r="B122" s="75"/>
      <c r="C122" s="75"/>
      <c r="D122" s="75"/>
      <c r="E122" s="7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5">
      <c r="A123" s="2"/>
      <c r="B123" s="75"/>
      <c r="C123" s="75"/>
      <c r="D123" s="75"/>
      <c r="E123" s="7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5">
      <c r="A124" s="2"/>
      <c r="B124" s="75"/>
      <c r="C124" s="75"/>
      <c r="D124" s="75"/>
      <c r="E124" s="7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5">
      <c r="A125" s="2"/>
      <c r="B125" s="75"/>
      <c r="C125" s="75"/>
      <c r="D125" s="75"/>
      <c r="E125" s="7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5">
      <c r="A126" s="2"/>
      <c r="B126" s="75"/>
      <c r="C126" s="75"/>
      <c r="D126" s="75"/>
      <c r="E126" s="7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5">
      <c r="A127" s="2"/>
      <c r="B127" s="75"/>
      <c r="C127" s="75"/>
      <c r="D127" s="75"/>
      <c r="E127" s="7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5">
      <c r="A128" s="2"/>
      <c r="B128" s="75"/>
      <c r="C128" s="75"/>
      <c r="D128" s="75"/>
      <c r="E128" s="7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5">
      <c r="A129" s="2"/>
      <c r="B129" s="75"/>
      <c r="C129" s="75"/>
      <c r="D129" s="75"/>
      <c r="E129" s="7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5">
      <c r="A130" s="2"/>
      <c r="B130" s="75"/>
      <c r="C130" s="75"/>
      <c r="D130" s="75"/>
      <c r="E130" s="7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5">
      <c r="A131" s="2"/>
      <c r="B131" s="75"/>
      <c r="C131" s="75"/>
      <c r="D131" s="75"/>
      <c r="E131" s="7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5">
      <c r="A132" s="2"/>
      <c r="B132" s="75"/>
      <c r="C132" s="75"/>
      <c r="D132" s="75"/>
      <c r="E132" s="7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5">
      <c r="A133" s="2"/>
      <c r="B133" s="75"/>
      <c r="C133" s="75"/>
      <c r="D133" s="75"/>
      <c r="E133" s="7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5">
      <c r="A134" s="2"/>
      <c r="B134" s="75"/>
      <c r="C134" s="75"/>
      <c r="D134" s="75"/>
      <c r="E134" s="7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5">
      <c r="A135" s="2"/>
      <c r="B135" s="75"/>
      <c r="C135" s="75"/>
      <c r="D135" s="75"/>
      <c r="E135" s="7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5">
      <c r="A136" s="2"/>
      <c r="B136" s="75"/>
      <c r="C136" s="75"/>
      <c r="D136" s="75"/>
      <c r="E136" s="7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5">
      <c r="A137" s="2"/>
      <c r="B137" s="75"/>
      <c r="C137" s="75"/>
      <c r="D137" s="75"/>
      <c r="E137" s="7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5">
      <c r="A138" s="2"/>
      <c r="B138" s="75"/>
      <c r="C138" s="75"/>
      <c r="D138" s="75"/>
      <c r="E138" s="7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5">
      <c r="A139" s="2"/>
      <c r="B139" s="75"/>
      <c r="C139" s="75"/>
      <c r="D139" s="75"/>
      <c r="E139" s="7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5">
      <c r="A140" s="2"/>
      <c r="B140" s="75"/>
      <c r="C140" s="75"/>
      <c r="D140" s="75"/>
      <c r="E140" s="7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5">
      <c r="A141" s="2"/>
      <c r="B141" s="75"/>
      <c r="C141" s="75"/>
      <c r="D141" s="75"/>
      <c r="E141" s="7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5">
      <c r="A142" s="2"/>
      <c r="B142" s="75"/>
      <c r="C142" s="75"/>
      <c r="D142" s="75"/>
      <c r="E142" s="7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5">
      <c r="A143" s="2"/>
      <c r="B143" s="75"/>
      <c r="C143" s="75"/>
      <c r="D143" s="75"/>
      <c r="E143" s="7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5">
      <c r="A144" s="2"/>
      <c r="B144" s="75"/>
      <c r="C144" s="75"/>
      <c r="D144" s="75"/>
      <c r="E144" s="7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5">
      <c r="A145" s="2"/>
      <c r="B145" s="75"/>
      <c r="C145" s="75"/>
      <c r="D145" s="75"/>
      <c r="E145" s="7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5">
      <c r="A146" s="2"/>
      <c r="B146" s="75"/>
      <c r="C146" s="75"/>
      <c r="D146" s="75"/>
      <c r="E146" s="7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5">
      <c r="A147" s="2"/>
      <c r="B147" s="75"/>
      <c r="C147" s="75"/>
      <c r="D147" s="75"/>
      <c r="E147" s="7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5">
      <c r="A148" s="2"/>
      <c r="B148" s="75"/>
      <c r="C148" s="75"/>
      <c r="D148" s="75"/>
      <c r="E148" s="7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5">
      <c r="A149" s="2"/>
      <c r="B149" s="75"/>
      <c r="C149" s="75"/>
      <c r="D149" s="75"/>
      <c r="E149" s="7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5">
      <c r="A150" s="2"/>
      <c r="B150" s="75"/>
      <c r="C150" s="75"/>
      <c r="D150" s="75"/>
      <c r="E150" s="7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5">
      <c r="A151" s="2"/>
      <c r="B151" s="75"/>
      <c r="C151" s="75"/>
      <c r="D151" s="75"/>
      <c r="E151" s="7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5">
      <c r="A152" s="2"/>
      <c r="B152" s="75"/>
      <c r="C152" s="75"/>
      <c r="D152" s="75"/>
      <c r="E152" s="7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5">
      <c r="A153" s="2"/>
      <c r="B153" s="75"/>
      <c r="C153" s="75"/>
      <c r="D153" s="75"/>
      <c r="E153" s="7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5">
      <c r="A154" s="2"/>
      <c r="B154" s="75"/>
      <c r="C154" s="75"/>
      <c r="D154" s="75"/>
      <c r="E154" s="7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5">
      <c r="A155" s="2"/>
      <c r="B155" s="75"/>
      <c r="C155" s="75"/>
      <c r="D155" s="75"/>
      <c r="E155" s="7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5">
      <c r="A156" s="2"/>
      <c r="B156" s="75"/>
      <c r="C156" s="75"/>
      <c r="D156" s="75"/>
      <c r="E156" s="7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5">
      <c r="A157" s="2"/>
      <c r="B157" s="75"/>
      <c r="C157" s="75"/>
      <c r="D157" s="75"/>
      <c r="E157" s="7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5">
      <c r="A158" s="2"/>
      <c r="B158" s="75"/>
      <c r="C158" s="75"/>
      <c r="D158" s="75"/>
      <c r="E158" s="7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5">
      <c r="A159" s="2"/>
      <c r="B159" s="75"/>
      <c r="C159" s="75"/>
      <c r="D159" s="75"/>
      <c r="E159" s="7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5">
      <c r="A160" s="2"/>
      <c r="B160" s="75"/>
      <c r="C160" s="75"/>
      <c r="D160" s="75"/>
      <c r="E160" s="7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5">
      <c r="A161" s="2"/>
      <c r="B161" s="75"/>
      <c r="C161" s="75"/>
      <c r="D161" s="75"/>
      <c r="E161" s="7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5">
      <c r="A162" s="2"/>
      <c r="B162" s="75"/>
      <c r="C162" s="75"/>
      <c r="D162" s="75"/>
      <c r="E162" s="7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5">
      <c r="A163" s="2"/>
      <c r="B163" s="75"/>
      <c r="C163" s="75"/>
      <c r="D163" s="75"/>
      <c r="E163" s="7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5">
      <c r="A164" s="2"/>
      <c r="B164" s="75"/>
      <c r="C164" s="75"/>
      <c r="D164" s="75"/>
      <c r="E164" s="7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5">
      <c r="A165" s="2"/>
      <c r="B165" s="75"/>
      <c r="C165" s="75"/>
      <c r="D165" s="75"/>
      <c r="E165" s="7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5">
      <c r="A166" s="2"/>
      <c r="B166" s="75"/>
      <c r="C166" s="75"/>
      <c r="D166" s="75"/>
      <c r="E166" s="7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5">
      <c r="A167" s="2"/>
      <c r="B167" s="75"/>
      <c r="C167" s="75"/>
      <c r="D167" s="75"/>
      <c r="E167" s="7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5">
      <c r="A168" s="2"/>
      <c r="B168" s="75"/>
      <c r="C168" s="75"/>
      <c r="D168" s="75"/>
      <c r="E168" s="7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5">
      <c r="A169" s="2"/>
      <c r="B169" s="75"/>
      <c r="C169" s="75"/>
      <c r="D169" s="75"/>
      <c r="E169" s="7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5">
      <c r="A170" s="2"/>
      <c r="B170" s="75"/>
      <c r="C170" s="75"/>
      <c r="D170" s="75"/>
      <c r="E170" s="7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5">
      <c r="A171" s="2"/>
      <c r="B171" s="75"/>
      <c r="C171" s="75"/>
      <c r="D171" s="75"/>
      <c r="E171" s="7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5">
      <c r="A172" s="2"/>
      <c r="B172" s="75"/>
      <c r="C172" s="75"/>
      <c r="D172" s="75"/>
      <c r="E172" s="7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5">
      <c r="A173" s="2"/>
      <c r="B173" s="75"/>
      <c r="C173" s="75"/>
      <c r="D173" s="75"/>
      <c r="E173" s="7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5">
      <c r="A174" s="2"/>
      <c r="B174" s="75"/>
      <c r="C174" s="75"/>
      <c r="D174" s="75"/>
      <c r="E174" s="7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5">
      <c r="A175" s="2"/>
      <c r="B175" s="75"/>
      <c r="C175" s="75"/>
      <c r="D175" s="75"/>
      <c r="E175" s="7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5">
      <c r="A176" s="2"/>
      <c r="B176" s="75"/>
      <c r="C176" s="75"/>
      <c r="D176" s="75"/>
      <c r="E176" s="7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5">
      <c r="A177" s="2"/>
      <c r="B177" s="75"/>
      <c r="C177" s="75"/>
      <c r="D177" s="75"/>
      <c r="E177" s="7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5">
      <c r="A178" s="2"/>
      <c r="B178" s="75"/>
      <c r="C178" s="75"/>
      <c r="D178" s="75"/>
      <c r="E178" s="7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5">
      <c r="A179" s="2"/>
      <c r="B179" s="75"/>
      <c r="C179" s="75"/>
      <c r="D179" s="75"/>
      <c r="E179" s="7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5">
      <c r="A180" s="2"/>
      <c r="B180" s="75"/>
      <c r="C180" s="75"/>
      <c r="D180" s="75"/>
      <c r="E180" s="7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5">
      <c r="A181" s="2"/>
      <c r="B181" s="75"/>
      <c r="C181" s="75"/>
      <c r="D181" s="75"/>
      <c r="E181" s="7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5">
      <c r="A182" s="2"/>
      <c r="B182" s="75"/>
      <c r="C182" s="75"/>
      <c r="D182" s="75"/>
      <c r="E182" s="7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5">
      <c r="A183" s="2"/>
      <c r="B183" s="75"/>
      <c r="C183" s="75"/>
      <c r="D183" s="75"/>
      <c r="E183" s="7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5">
      <c r="A184" s="2"/>
      <c r="B184" s="75"/>
      <c r="C184" s="75"/>
      <c r="D184" s="75"/>
      <c r="E184" s="7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5">
      <c r="A185" s="2"/>
      <c r="B185" s="75"/>
      <c r="C185" s="75"/>
      <c r="D185" s="75"/>
      <c r="E185" s="7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5">
      <c r="A186" s="2"/>
      <c r="B186" s="75"/>
      <c r="C186" s="75"/>
      <c r="D186" s="75"/>
      <c r="E186" s="7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5">
      <c r="A187" s="2"/>
      <c r="B187" s="75"/>
      <c r="C187" s="75"/>
      <c r="D187" s="75"/>
      <c r="E187" s="7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5">
      <c r="A188" s="2"/>
      <c r="B188" s="75"/>
      <c r="C188" s="75"/>
      <c r="D188" s="75"/>
      <c r="E188" s="7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5">
      <c r="A189" s="2"/>
      <c r="B189" s="75"/>
      <c r="C189" s="75"/>
      <c r="D189" s="75"/>
      <c r="E189" s="7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5">
      <c r="A190" s="2"/>
      <c r="B190" s="75"/>
      <c r="C190" s="75"/>
      <c r="D190" s="75"/>
      <c r="E190" s="7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5">
      <c r="A191" s="2"/>
      <c r="B191" s="75"/>
      <c r="C191" s="75"/>
      <c r="D191" s="75"/>
      <c r="E191" s="7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5">
      <c r="A192" s="2"/>
      <c r="B192" s="75"/>
      <c r="C192" s="75"/>
      <c r="D192" s="75"/>
      <c r="E192" s="7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5">
      <c r="A193" s="2"/>
      <c r="B193" s="75"/>
      <c r="C193" s="75"/>
      <c r="D193" s="75"/>
      <c r="E193" s="7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5">
      <c r="A194" s="2"/>
      <c r="B194" s="75"/>
      <c r="C194" s="75"/>
      <c r="D194" s="75"/>
      <c r="E194" s="7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5">
      <c r="A195" s="2"/>
      <c r="B195" s="75"/>
      <c r="C195" s="75"/>
      <c r="D195" s="75"/>
      <c r="E195" s="7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5">
      <c r="A196" s="2"/>
      <c r="B196" s="75"/>
      <c r="C196" s="75"/>
      <c r="D196" s="75"/>
      <c r="E196" s="7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5">
      <c r="A197" s="2"/>
      <c r="B197" s="75"/>
      <c r="C197" s="75"/>
      <c r="D197" s="75"/>
      <c r="E197" s="7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5">
      <c r="A198" s="2"/>
      <c r="B198" s="75"/>
      <c r="C198" s="75"/>
      <c r="D198" s="75"/>
      <c r="E198" s="7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5">
      <c r="A199" s="2"/>
      <c r="B199" s="75"/>
      <c r="C199" s="75"/>
      <c r="D199" s="75"/>
      <c r="E199" s="7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5">
      <c r="A200" s="2"/>
      <c r="B200" s="75"/>
      <c r="C200" s="75"/>
      <c r="D200" s="75"/>
      <c r="E200" s="7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5">
      <c r="A201" s="2"/>
      <c r="B201" s="75"/>
      <c r="C201" s="75"/>
      <c r="D201" s="75"/>
      <c r="E201" s="7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5">
      <c r="A202" s="2"/>
      <c r="B202" s="75"/>
      <c r="C202" s="75"/>
      <c r="D202" s="75"/>
      <c r="E202" s="7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5">
      <c r="A203" s="2"/>
      <c r="B203" s="75"/>
      <c r="C203" s="75"/>
      <c r="D203" s="75"/>
      <c r="E203" s="7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5">
      <c r="A204" s="2"/>
      <c r="B204" s="75"/>
      <c r="C204" s="75"/>
      <c r="D204" s="75"/>
      <c r="E204" s="7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5">
      <c r="A205" s="2"/>
      <c r="B205" s="75"/>
      <c r="C205" s="75"/>
      <c r="D205" s="75"/>
      <c r="E205" s="7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5">
      <c r="A206" s="2"/>
      <c r="B206" s="75"/>
      <c r="C206" s="75"/>
      <c r="D206" s="75"/>
      <c r="E206" s="7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5">
      <c r="A207" s="2"/>
      <c r="B207" s="75"/>
      <c r="C207" s="75"/>
      <c r="D207" s="75"/>
      <c r="E207" s="7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5">
      <c r="A208" s="2"/>
      <c r="B208" s="75"/>
      <c r="C208" s="75"/>
      <c r="D208" s="75"/>
      <c r="E208" s="7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5">
      <c r="A209" s="2"/>
      <c r="B209" s="75"/>
      <c r="C209" s="75"/>
      <c r="D209" s="75"/>
      <c r="E209" s="7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5">
      <c r="A210" s="2"/>
      <c r="B210" s="75"/>
      <c r="C210" s="75"/>
      <c r="D210" s="75"/>
      <c r="E210" s="7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5">
      <c r="A211" s="2"/>
      <c r="B211" s="75"/>
      <c r="C211" s="75"/>
      <c r="D211" s="75"/>
      <c r="E211" s="7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5">
      <c r="A212" s="2"/>
      <c r="B212" s="75"/>
      <c r="C212" s="75"/>
      <c r="D212" s="75"/>
      <c r="E212" s="7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5">
      <c r="A213" s="2"/>
      <c r="B213" s="75"/>
      <c r="C213" s="75"/>
      <c r="D213" s="75"/>
      <c r="E213" s="7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5">
      <c r="A214" s="2"/>
      <c r="B214" s="75"/>
      <c r="C214" s="75"/>
      <c r="D214" s="75"/>
      <c r="E214" s="7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5">
      <c r="A215" s="2"/>
      <c r="B215" s="75"/>
      <c r="C215" s="75"/>
      <c r="D215" s="75"/>
      <c r="E215" s="7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5">
      <c r="A216" s="2"/>
      <c r="B216" s="75"/>
      <c r="C216" s="75"/>
      <c r="D216" s="75"/>
      <c r="E216" s="7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5">
      <c r="A217" s="2"/>
      <c r="B217" s="75"/>
      <c r="C217" s="75"/>
      <c r="D217" s="75"/>
      <c r="E217" s="7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5">
      <c r="A218" s="2"/>
      <c r="B218" s="75"/>
      <c r="C218" s="75"/>
      <c r="D218" s="75"/>
      <c r="E218" s="7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5">
      <c r="A219" s="2"/>
      <c r="B219" s="75"/>
      <c r="C219" s="75"/>
      <c r="D219" s="75"/>
      <c r="E219" s="7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5">
      <c r="A220" s="2"/>
      <c r="B220" s="75"/>
      <c r="C220" s="75"/>
      <c r="D220" s="75"/>
      <c r="E220" s="7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5">
      <c r="A221" s="2"/>
      <c r="B221" s="75"/>
      <c r="C221" s="75"/>
      <c r="D221" s="75"/>
      <c r="E221" s="7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5">
      <c r="A222" s="2"/>
      <c r="B222" s="75"/>
      <c r="C222" s="75"/>
      <c r="D222" s="75"/>
      <c r="E222" s="7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5">
      <c r="A223" s="2"/>
      <c r="B223" s="75"/>
      <c r="C223" s="75"/>
      <c r="D223" s="75"/>
      <c r="E223" s="7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5">
      <c r="A224" s="2"/>
      <c r="B224" s="75"/>
      <c r="C224" s="75"/>
      <c r="D224" s="75"/>
      <c r="E224" s="7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6">
    <mergeCell ref="A5:D5"/>
    <mergeCell ref="G5:J5"/>
    <mergeCell ref="M5:P5"/>
    <mergeCell ref="A6:A7"/>
    <mergeCell ref="G6:G7"/>
    <mergeCell ref="M6:M7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BC7C-70ED-43CC-80C3-A4C5D46A5D79}">
  <dimension ref="A1:A136"/>
  <sheetViews>
    <sheetView topLeftCell="A64" workbookViewId="0">
      <selection activeCell="A71" sqref="A71"/>
    </sheetView>
  </sheetViews>
  <sheetFormatPr defaultRowHeight="13.2" x14ac:dyDescent="0.25"/>
  <cols>
    <col min="1" max="1" width="218.44140625" bestFit="1" customWidth="1"/>
  </cols>
  <sheetData>
    <row r="1" spans="1:1" ht="17.399999999999999" x14ac:dyDescent="0.25">
      <c r="A1" s="94" t="s">
        <v>82</v>
      </c>
    </row>
    <row r="2" spans="1:1" x14ac:dyDescent="0.25">
      <c r="A2" s="95"/>
    </row>
    <row r="3" spans="1:1" x14ac:dyDescent="0.25">
      <c r="A3" s="96" t="s">
        <v>53</v>
      </c>
    </row>
    <row r="4" spans="1:1" x14ac:dyDescent="0.25">
      <c r="A4" s="96" t="s">
        <v>54</v>
      </c>
    </row>
    <row r="5" spans="1:1" x14ac:dyDescent="0.25">
      <c r="A5" s="96" t="s">
        <v>55</v>
      </c>
    </row>
    <row r="7" spans="1:1" ht="15.6" x14ac:dyDescent="0.25">
      <c r="A7" s="97" t="s">
        <v>56</v>
      </c>
    </row>
    <row r="8" spans="1:1" x14ac:dyDescent="0.25">
      <c r="A8" s="95"/>
    </row>
    <row r="9" spans="1:1" x14ac:dyDescent="0.25">
      <c r="A9" s="96" t="s">
        <v>57</v>
      </c>
    </row>
    <row r="10" spans="1:1" x14ac:dyDescent="0.25">
      <c r="A10" s="95"/>
    </row>
    <row r="11" spans="1:1" x14ac:dyDescent="0.25">
      <c r="A11" s="95" t="s">
        <v>83</v>
      </c>
    </row>
    <row r="12" spans="1:1" x14ac:dyDescent="0.25">
      <c r="A12" s="95"/>
    </row>
    <row r="13" spans="1:1" x14ac:dyDescent="0.25">
      <c r="A13" s="96" t="s">
        <v>58</v>
      </c>
    </row>
    <row r="14" spans="1:1" x14ac:dyDescent="0.25">
      <c r="A14" s="95"/>
    </row>
    <row r="15" spans="1:1" x14ac:dyDescent="0.25">
      <c r="A15" s="95" t="s">
        <v>84</v>
      </c>
    </row>
    <row r="17" spans="1:1" ht="17.399999999999999" x14ac:dyDescent="0.25">
      <c r="A17" s="94" t="s">
        <v>59</v>
      </c>
    </row>
    <row r="18" spans="1:1" x14ac:dyDescent="0.25">
      <c r="A18" s="95"/>
    </row>
    <row r="19" spans="1:1" x14ac:dyDescent="0.25">
      <c r="A19" s="96" t="s">
        <v>60</v>
      </c>
    </row>
    <row r="20" spans="1:1" x14ac:dyDescent="0.25">
      <c r="A20" s="96" t="s">
        <v>61</v>
      </c>
    </row>
    <row r="21" spans="1:1" x14ac:dyDescent="0.25">
      <c r="A21" s="96" t="s">
        <v>62</v>
      </c>
    </row>
    <row r="23" spans="1:1" ht="15.6" x14ac:dyDescent="0.25">
      <c r="A23" s="97" t="s">
        <v>63</v>
      </c>
    </row>
    <row r="24" spans="1:1" x14ac:dyDescent="0.25">
      <c r="A24" s="95"/>
    </row>
    <row r="25" spans="1:1" x14ac:dyDescent="0.25">
      <c r="A25" s="96" t="s">
        <v>57</v>
      </c>
    </row>
    <row r="26" spans="1:1" x14ac:dyDescent="0.25">
      <c r="A26" s="95"/>
    </row>
    <row r="27" spans="1:1" x14ac:dyDescent="0.25">
      <c r="A27" s="95" t="s">
        <v>85</v>
      </c>
    </row>
    <row r="28" spans="1:1" x14ac:dyDescent="0.25">
      <c r="A28" s="95"/>
    </row>
    <row r="29" spans="1:1" x14ac:dyDescent="0.25">
      <c r="A29" s="96" t="s">
        <v>58</v>
      </c>
    </row>
    <row r="30" spans="1:1" x14ac:dyDescent="0.25">
      <c r="A30" s="95"/>
    </row>
    <row r="31" spans="1:1" x14ac:dyDescent="0.25">
      <c r="A31" s="95" t="s">
        <v>86</v>
      </c>
    </row>
    <row r="33" spans="1:1" ht="17.399999999999999" x14ac:dyDescent="0.25">
      <c r="A33" s="94" t="s">
        <v>64</v>
      </c>
    </row>
    <row r="34" spans="1:1" x14ac:dyDescent="0.25">
      <c r="A34" s="95"/>
    </row>
    <row r="35" spans="1:1" x14ac:dyDescent="0.25">
      <c r="A35" s="96" t="s">
        <v>65</v>
      </c>
    </row>
    <row r="36" spans="1:1" x14ac:dyDescent="0.25">
      <c r="A36" s="95"/>
    </row>
    <row r="37" spans="1:1" x14ac:dyDescent="0.25">
      <c r="A37" s="95"/>
    </row>
    <row r="38" spans="1:1" x14ac:dyDescent="0.25">
      <c r="A38" s="98" t="s">
        <v>66</v>
      </c>
    </row>
    <row r="39" spans="1:1" x14ac:dyDescent="0.25">
      <c r="A39" s="98" t="s">
        <v>67</v>
      </c>
    </row>
    <row r="40" spans="1:1" x14ac:dyDescent="0.25">
      <c r="A40" s="95"/>
    </row>
    <row r="41" spans="1:1" x14ac:dyDescent="0.25">
      <c r="A41" s="96" t="s">
        <v>68</v>
      </c>
    </row>
    <row r="42" spans="1:1" x14ac:dyDescent="0.25">
      <c r="A42" s="95"/>
    </row>
    <row r="43" spans="1:1" x14ac:dyDescent="0.25">
      <c r="A43" s="95"/>
    </row>
    <row r="44" spans="1:1" x14ac:dyDescent="0.25">
      <c r="A44" s="98" t="s">
        <v>69</v>
      </c>
    </row>
    <row r="45" spans="1:1" x14ac:dyDescent="0.25">
      <c r="A45" s="98" t="s">
        <v>70</v>
      </c>
    </row>
    <row r="46" spans="1:1" ht="17.399999999999999" x14ac:dyDescent="0.25">
      <c r="A46" s="94" t="s">
        <v>71</v>
      </c>
    </row>
    <row r="47" spans="1:1" x14ac:dyDescent="0.25">
      <c r="A47" s="95"/>
    </row>
    <row r="48" spans="1:1" x14ac:dyDescent="0.25">
      <c r="A48" s="95" t="s">
        <v>72</v>
      </c>
    </row>
    <row r="49" spans="1:1" x14ac:dyDescent="0.25">
      <c r="A49" s="95" t="s">
        <v>73</v>
      </c>
    </row>
    <row r="51" spans="1:1" ht="15.6" x14ac:dyDescent="0.25">
      <c r="A51" s="97" t="s">
        <v>74</v>
      </c>
    </row>
    <row r="53" spans="1:1" x14ac:dyDescent="0.25">
      <c r="A53" t="s">
        <v>87</v>
      </c>
    </row>
    <row r="55" spans="1:1" ht="17.399999999999999" x14ac:dyDescent="0.25">
      <c r="A55" s="94" t="s">
        <v>75</v>
      </c>
    </row>
    <row r="56" spans="1:1" x14ac:dyDescent="0.25">
      <c r="A56" s="95"/>
    </row>
    <row r="57" spans="1:1" x14ac:dyDescent="0.25">
      <c r="A57" s="95" t="s">
        <v>76</v>
      </c>
    </row>
    <row r="58" spans="1:1" x14ac:dyDescent="0.25">
      <c r="A58" s="95" t="s">
        <v>77</v>
      </c>
    </row>
    <row r="60" spans="1:1" ht="15.6" x14ac:dyDescent="0.25">
      <c r="A60" s="97" t="s">
        <v>78</v>
      </c>
    </row>
    <row r="62" spans="1:1" x14ac:dyDescent="0.25">
      <c r="A62" t="s">
        <v>88</v>
      </c>
    </row>
    <row r="64" spans="1:1" ht="17.399999999999999" x14ac:dyDescent="0.25">
      <c r="A64" s="94" t="s">
        <v>79</v>
      </c>
    </row>
    <row r="65" spans="1:1" x14ac:dyDescent="0.25">
      <c r="A65" s="95"/>
    </row>
    <row r="66" spans="1:1" x14ac:dyDescent="0.25">
      <c r="A66" s="96" t="s">
        <v>80</v>
      </c>
    </row>
    <row r="67" spans="1:1" x14ac:dyDescent="0.25">
      <c r="A67" s="96" t="s">
        <v>81</v>
      </c>
    </row>
    <row r="70" spans="1:1" x14ac:dyDescent="0.25">
      <c r="A70" s="102"/>
    </row>
    <row r="71" spans="1:1" ht="17.399999999999999" x14ac:dyDescent="0.25">
      <c r="A71" s="94" t="s">
        <v>89</v>
      </c>
    </row>
    <row r="72" spans="1:1" x14ac:dyDescent="0.25">
      <c r="A72" s="95"/>
    </row>
    <row r="73" spans="1:1" x14ac:dyDescent="0.25">
      <c r="A73" s="96" t="s">
        <v>90</v>
      </c>
    </row>
    <row r="74" spans="1:1" x14ac:dyDescent="0.25">
      <c r="A74" s="96" t="s">
        <v>91</v>
      </c>
    </row>
    <row r="75" spans="1:1" x14ac:dyDescent="0.25">
      <c r="A75" s="96" t="s">
        <v>92</v>
      </c>
    </row>
    <row r="77" spans="1:1" ht="15.6" x14ac:dyDescent="0.25">
      <c r="A77" s="97" t="s">
        <v>56</v>
      </c>
    </row>
    <row r="78" spans="1:1" x14ac:dyDescent="0.25">
      <c r="A78" s="95"/>
    </row>
    <row r="79" spans="1:1" x14ac:dyDescent="0.25">
      <c r="A79" s="96" t="s">
        <v>57</v>
      </c>
    </row>
    <row r="80" spans="1:1" x14ac:dyDescent="0.25">
      <c r="A80" s="95"/>
    </row>
    <row r="81" spans="1:1" x14ac:dyDescent="0.25">
      <c r="A81" s="95" t="s">
        <v>101</v>
      </c>
    </row>
    <row r="82" spans="1:1" x14ac:dyDescent="0.25">
      <c r="A82" s="95"/>
    </row>
    <row r="83" spans="1:1" x14ac:dyDescent="0.25">
      <c r="A83" s="96" t="s">
        <v>58</v>
      </c>
    </row>
    <row r="84" spans="1:1" x14ac:dyDescent="0.25">
      <c r="A84" s="95"/>
    </row>
    <row r="85" spans="1:1" x14ac:dyDescent="0.25">
      <c r="A85" s="95" t="s">
        <v>102</v>
      </c>
    </row>
    <row r="87" spans="1:1" ht="17.399999999999999" x14ac:dyDescent="0.25">
      <c r="A87" s="94" t="s">
        <v>93</v>
      </c>
    </row>
    <row r="88" spans="1:1" x14ac:dyDescent="0.25">
      <c r="A88" s="95"/>
    </row>
    <row r="89" spans="1:1" x14ac:dyDescent="0.25">
      <c r="A89" s="96" t="s">
        <v>94</v>
      </c>
    </row>
    <row r="90" spans="1:1" x14ac:dyDescent="0.25">
      <c r="A90" s="96" t="s">
        <v>95</v>
      </c>
    </row>
    <row r="91" spans="1:1" x14ac:dyDescent="0.25">
      <c r="A91" s="96" t="s">
        <v>96</v>
      </c>
    </row>
    <row r="93" spans="1:1" ht="15.6" x14ac:dyDescent="0.25">
      <c r="A93" s="97" t="s">
        <v>63</v>
      </c>
    </row>
    <row r="94" spans="1:1" x14ac:dyDescent="0.25">
      <c r="A94" s="95"/>
    </row>
    <row r="95" spans="1:1" x14ac:dyDescent="0.25">
      <c r="A95" s="96" t="s">
        <v>57</v>
      </c>
    </row>
    <row r="96" spans="1:1" x14ac:dyDescent="0.25">
      <c r="A96" s="95"/>
    </row>
    <row r="97" spans="1:1" x14ac:dyDescent="0.25">
      <c r="A97" s="95" t="s">
        <v>103</v>
      </c>
    </row>
    <row r="98" spans="1:1" x14ac:dyDescent="0.25">
      <c r="A98" s="95"/>
    </row>
    <row r="99" spans="1:1" x14ac:dyDescent="0.25">
      <c r="A99" s="96" t="s">
        <v>58</v>
      </c>
    </row>
    <row r="100" spans="1:1" x14ac:dyDescent="0.25">
      <c r="A100" s="95"/>
    </row>
    <row r="101" spans="1:1" x14ac:dyDescent="0.25">
      <c r="A101" s="95" t="s">
        <v>104</v>
      </c>
    </row>
    <row r="103" spans="1:1" ht="17.399999999999999" x14ac:dyDescent="0.25">
      <c r="A103" s="94" t="s">
        <v>64</v>
      </c>
    </row>
    <row r="104" spans="1:1" x14ac:dyDescent="0.25">
      <c r="A104" s="95"/>
    </row>
    <row r="105" spans="1:1" x14ac:dyDescent="0.25">
      <c r="A105" s="96" t="s">
        <v>65</v>
      </c>
    </row>
    <row r="106" spans="1:1" x14ac:dyDescent="0.25">
      <c r="A106" s="95"/>
    </row>
    <row r="107" spans="1:1" x14ac:dyDescent="0.25">
      <c r="A107" s="95"/>
    </row>
    <row r="108" spans="1:1" x14ac:dyDescent="0.25">
      <c r="A108" s="98" t="s">
        <v>97</v>
      </c>
    </row>
    <row r="109" spans="1:1" x14ac:dyDescent="0.25">
      <c r="A109" s="98" t="s">
        <v>98</v>
      </c>
    </row>
    <row r="110" spans="1:1" x14ac:dyDescent="0.25">
      <c r="A110" s="95"/>
    </row>
    <row r="111" spans="1:1" x14ac:dyDescent="0.25">
      <c r="A111" s="96" t="s">
        <v>68</v>
      </c>
    </row>
    <row r="112" spans="1:1" x14ac:dyDescent="0.25">
      <c r="A112" s="95"/>
    </row>
    <row r="113" spans="1:1" x14ac:dyDescent="0.25">
      <c r="A113" s="95"/>
    </row>
    <row r="114" spans="1:1" x14ac:dyDescent="0.25">
      <c r="A114" s="98" t="s">
        <v>99</v>
      </c>
    </row>
    <row r="115" spans="1:1" x14ac:dyDescent="0.25">
      <c r="A115" s="98" t="s">
        <v>100</v>
      </c>
    </row>
    <row r="117" spans="1:1" ht="17.399999999999999" x14ac:dyDescent="0.25">
      <c r="A117" s="94" t="s">
        <v>105</v>
      </c>
    </row>
    <row r="118" spans="1:1" x14ac:dyDescent="0.25">
      <c r="A118" s="95"/>
    </row>
    <row r="119" spans="1:1" x14ac:dyDescent="0.25">
      <c r="A119" s="96" t="s">
        <v>106</v>
      </c>
    </row>
    <row r="120" spans="1:1" x14ac:dyDescent="0.25">
      <c r="A120" s="95"/>
    </row>
    <row r="121" spans="1:1" x14ac:dyDescent="0.25">
      <c r="A121" s="95"/>
    </row>
    <row r="122" spans="1:1" x14ac:dyDescent="0.25">
      <c r="A122" s="99" t="s">
        <v>107</v>
      </c>
    </row>
    <row r="123" spans="1:1" x14ac:dyDescent="0.25">
      <c r="A123" s="99" t="s">
        <v>108</v>
      </c>
    </row>
    <row r="124" spans="1:1" x14ac:dyDescent="0.25">
      <c r="A124" s="95" t="s">
        <v>114</v>
      </c>
    </row>
    <row r="125" spans="1:1" x14ac:dyDescent="0.25">
      <c r="A125" s="95"/>
    </row>
    <row r="126" spans="1:1" x14ac:dyDescent="0.25">
      <c r="A126" s="96" t="s">
        <v>109</v>
      </c>
    </row>
    <row r="127" spans="1:1" x14ac:dyDescent="0.25">
      <c r="A127" s="95"/>
    </row>
    <row r="128" spans="1:1" x14ac:dyDescent="0.25">
      <c r="A128" s="95"/>
    </row>
    <row r="129" spans="1:1" x14ac:dyDescent="0.25">
      <c r="A129" s="99" t="s">
        <v>110</v>
      </c>
    </row>
    <row r="130" spans="1:1" x14ac:dyDescent="0.25">
      <c r="A130" s="99" t="s">
        <v>111</v>
      </c>
    </row>
    <row r="131" spans="1:1" x14ac:dyDescent="0.25">
      <c r="A131" s="95" t="s">
        <v>115</v>
      </c>
    </row>
    <row r="133" spans="1:1" ht="17.399999999999999" x14ac:dyDescent="0.25">
      <c r="A133" s="94" t="s">
        <v>79</v>
      </c>
    </row>
    <row r="134" spans="1:1" x14ac:dyDescent="0.25">
      <c r="A134" s="95"/>
    </row>
    <row r="135" spans="1:1" x14ac:dyDescent="0.25">
      <c r="A135" s="96" t="s">
        <v>112</v>
      </c>
    </row>
    <row r="136" spans="1:1" x14ac:dyDescent="0.25">
      <c r="A136" s="96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CEA0-FB98-47E4-A4FF-87FF1CA6437C}">
  <dimension ref="A1:A31"/>
  <sheetViews>
    <sheetView topLeftCell="A5" workbookViewId="0">
      <selection activeCell="F31" sqref="F31"/>
    </sheetView>
  </sheetViews>
  <sheetFormatPr defaultRowHeight="13.2" x14ac:dyDescent="0.25"/>
  <sheetData>
    <row r="1" spans="1:1" ht="17.399999999999999" x14ac:dyDescent="0.25">
      <c r="A1" s="94" t="s">
        <v>82</v>
      </c>
    </row>
    <row r="2" spans="1:1" x14ac:dyDescent="0.25">
      <c r="A2" s="95"/>
    </row>
    <row r="3" spans="1:1" x14ac:dyDescent="0.25">
      <c r="A3" s="96" t="s">
        <v>53</v>
      </c>
    </row>
    <row r="4" spans="1:1" x14ac:dyDescent="0.25">
      <c r="A4" s="96" t="s">
        <v>54</v>
      </c>
    </row>
    <row r="5" spans="1:1" x14ac:dyDescent="0.25">
      <c r="A5" s="96" t="s">
        <v>55</v>
      </c>
    </row>
    <row r="7" spans="1:1" ht="15.6" x14ac:dyDescent="0.25">
      <c r="A7" s="97" t="s">
        <v>56</v>
      </c>
    </row>
    <row r="8" spans="1:1" x14ac:dyDescent="0.25">
      <c r="A8" s="95"/>
    </row>
    <row r="9" spans="1:1" x14ac:dyDescent="0.25">
      <c r="A9" s="96" t="s">
        <v>57</v>
      </c>
    </row>
    <row r="10" spans="1:1" x14ac:dyDescent="0.25">
      <c r="A10" s="95"/>
    </row>
    <row r="11" spans="1:1" x14ac:dyDescent="0.25">
      <c r="A11" s="95" t="s">
        <v>83</v>
      </c>
    </row>
    <row r="12" spans="1:1" x14ac:dyDescent="0.25">
      <c r="A12" s="95"/>
    </row>
    <row r="13" spans="1:1" x14ac:dyDescent="0.25">
      <c r="A13" s="96" t="s">
        <v>58</v>
      </c>
    </row>
    <row r="14" spans="1:1" x14ac:dyDescent="0.25">
      <c r="A14" s="95"/>
    </row>
    <row r="15" spans="1:1" x14ac:dyDescent="0.25">
      <c r="A15" s="95" t="s">
        <v>84</v>
      </c>
    </row>
    <row r="17" spans="1:1" ht="17.399999999999999" x14ac:dyDescent="0.25">
      <c r="A17" s="94"/>
    </row>
    <row r="18" spans="1:1" ht="17.399999999999999" x14ac:dyDescent="0.25">
      <c r="A18" s="94" t="s">
        <v>89</v>
      </c>
    </row>
    <row r="19" spans="1:1" x14ac:dyDescent="0.25">
      <c r="A19" s="96" t="s">
        <v>90</v>
      </c>
    </row>
    <row r="20" spans="1:1" x14ac:dyDescent="0.25">
      <c r="A20" s="96" t="s">
        <v>91</v>
      </c>
    </row>
    <row r="21" spans="1:1" x14ac:dyDescent="0.25">
      <c r="A21" s="96" t="s">
        <v>92</v>
      </c>
    </row>
    <row r="23" spans="1:1" ht="15.6" x14ac:dyDescent="0.25">
      <c r="A23" s="97" t="s">
        <v>56</v>
      </c>
    </row>
    <row r="24" spans="1:1" x14ac:dyDescent="0.25">
      <c r="A24" s="95"/>
    </row>
    <row r="25" spans="1:1" x14ac:dyDescent="0.25">
      <c r="A25" s="96" t="s">
        <v>57</v>
      </c>
    </row>
    <row r="26" spans="1:1" x14ac:dyDescent="0.25">
      <c r="A26" s="95"/>
    </row>
    <row r="27" spans="1:1" x14ac:dyDescent="0.25">
      <c r="A27" s="95" t="s">
        <v>101</v>
      </c>
    </row>
    <row r="28" spans="1:1" x14ac:dyDescent="0.25">
      <c r="A28" s="95"/>
    </row>
    <row r="29" spans="1:1" x14ac:dyDescent="0.25">
      <c r="A29" s="96" t="s">
        <v>58</v>
      </c>
    </row>
    <row r="30" spans="1:1" x14ac:dyDescent="0.25">
      <c r="A30" s="95"/>
    </row>
    <row r="31" spans="1:1" x14ac:dyDescent="0.25">
      <c r="A31" s="9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 A</vt:lpstr>
      <vt:lpstr>Company B</vt:lpstr>
      <vt:lpstr>Guiding Sheet</vt:lpstr>
      <vt:lpstr>Company X</vt:lpstr>
      <vt:lpstr>Growth Rate(No Lease)</vt:lpstr>
      <vt:lpstr>Growth Rate (lease)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Yuvashri Bhanuprakash</cp:lastModifiedBy>
  <cp:revision/>
  <dcterms:created xsi:type="dcterms:W3CDTF">2022-08-01T06:29:08Z</dcterms:created>
  <dcterms:modified xsi:type="dcterms:W3CDTF">2024-10-07T19:50:27Z</dcterms:modified>
  <cp:category/>
  <cp:contentStatus/>
</cp:coreProperties>
</file>